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checkCompatibility="1"/>
  <bookViews>
    <workbookView xWindow="-120" yWindow="-120" windowWidth="29040" windowHeight="15840" tabRatio="592"/>
  </bookViews>
  <sheets>
    <sheet name="무의동" sheetId="89" r:id="rId1"/>
    <sheet name="마전리" sheetId="88" state="hidden" r:id="rId2"/>
    <sheet name="이티리" sheetId="93" state="hidden" r:id="rId3"/>
    <sheet name="용도지역현황" sheetId="102" state="hidden" r:id="rId4"/>
    <sheet name="123" sheetId="85" state="hidden" r:id="rId5"/>
    <sheet name="태전동" sheetId="84" state="hidden" r:id="rId6"/>
    <sheet name="0" sheetId="96" state="hidden" r:id="rId7"/>
    <sheet name="용지조서(6)" sheetId="8" state="hidden" r:id="rId8"/>
    <sheet name="용지조서(7)" sheetId="9" state="hidden" r:id="rId9"/>
    <sheet name="용지조서(8)" sheetId="10" state="hidden" r:id="rId10"/>
    <sheet name="용지조서(9)" sheetId="11" state="hidden" r:id="rId11"/>
    <sheet name="용지조서(10)" sheetId="12" state="hidden" r:id="rId12"/>
    <sheet name="용지조서(11)" sheetId="13" state="hidden" r:id="rId13"/>
    <sheet name="용지조서(12)" sheetId="14" state="hidden" r:id="rId14"/>
    <sheet name="용지조서(13)" sheetId="15" state="hidden" r:id="rId15"/>
    <sheet name="용지조서(14)" sheetId="16" state="hidden" r:id="rId16"/>
    <sheet name="용지조서(15)" sheetId="17" state="hidden" r:id="rId17"/>
    <sheet name="용지조서(16)" sheetId="18" state="hidden" r:id="rId18"/>
    <sheet name="용지조서(17)" sheetId="19" state="hidden" r:id="rId19"/>
    <sheet name="용지조서(18)" sheetId="20" state="hidden" r:id="rId20"/>
    <sheet name="용지조서(19)" sheetId="21" state="hidden" r:id="rId21"/>
    <sheet name="용지조서(20)" sheetId="22" state="hidden" r:id="rId22"/>
    <sheet name="1" sheetId="97" state="hidden" r:id="rId23"/>
    <sheet name="2" sheetId="98" state="hidden" r:id="rId24"/>
    <sheet name="토지대장" sheetId="99" state="hidden" r:id="rId25"/>
  </sheets>
  <definedNames>
    <definedName name="_xlnm._FilterDatabase" localSheetId="6" hidden="1">'0'!$C$1:$C$532</definedName>
    <definedName name="_xlnm._FilterDatabase" localSheetId="4" hidden="1">'123'!$C$1:$C$532</definedName>
    <definedName name="_xlnm._FilterDatabase" localSheetId="1" hidden="1">마전리!$A$5:$Y$5</definedName>
    <definedName name="_xlnm._FilterDatabase" localSheetId="0" hidden="1">무의동!$A$5:$Y$38</definedName>
    <definedName name="_xlnm._FilterDatabase" localSheetId="2" hidden="1">이티리!$A$5:$Y$192</definedName>
    <definedName name="_xlnm._FilterDatabase" localSheetId="5" hidden="1">태전동!$C$1:$C$553</definedName>
    <definedName name="_xlnm.Print_Area" localSheetId="6">'0'!$A$1:$M$3</definedName>
    <definedName name="_xlnm.Print_Area" localSheetId="22">'1'!$A$1:$M$3</definedName>
    <definedName name="_xlnm.Print_Area" localSheetId="4">'123'!$A$1:$M$26</definedName>
    <definedName name="_xlnm.Print_Area" localSheetId="23">'2'!$A$1:$M$3</definedName>
    <definedName name="_xlnm.Print_Area" localSheetId="1">마전리!$A$1:$K$90</definedName>
    <definedName name="_xlnm.Print_Area" localSheetId="0">무의동!$A$1:$K$144</definedName>
    <definedName name="_xlnm.Print_Area" localSheetId="2">이티리!$A$1:$K$195</definedName>
    <definedName name="_xlnm.Print_Area" localSheetId="5">태전동!$A$1:$M$152</definedName>
    <definedName name="_xlnm.Print_Titles" localSheetId="6">'0'!$1:$5</definedName>
    <definedName name="_xlnm.Print_Titles" localSheetId="22">'1'!$1:$5</definedName>
    <definedName name="_xlnm.Print_Titles" localSheetId="4">'123'!$1:$5</definedName>
    <definedName name="_xlnm.Print_Titles" localSheetId="1">마전리!$1:$5</definedName>
    <definedName name="_xlnm.Print_Titles" localSheetId="0">무의동!$1:$5</definedName>
    <definedName name="_xlnm.Print_Titles" localSheetId="11">'용지조서(10)'!$1:$7</definedName>
    <definedName name="_xlnm.Print_Titles" localSheetId="12">'용지조서(11)'!$1:$7</definedName>
    <definedName name="_xlnm.Print_Titles" localSheetId="13">'용지조서(12)'!$1:$7</definedName>
    <definedName name="_xlnm.Print_Titles" localSheetId="14">'용지조서(13)'!$1:$7</definedName>
    <definedName name="_xlnm.Print_Titles" localSheetId="15">'용지조서(14)'!$1:$7</definedName>
    <definedName name="_xlnm.Print_Titles" localSheetId="16">'용지조서(15)'!$1:$7</definedName>
    <definedName name="_xlnm.Print_Titles" localSheetId="17">'용지조서(16)'!$1:$7</definedName>
    <definedName name="_xlnm.Print_Titles" localSheetId="18">'용지조서(17)'!$1:$7</definedName>
    <definedName name="_xlnm.Print_Titles" localSheetId="19">'용지조서(18)'!$1:$7</definedName>
    <definedName name="_xlnm.Print_Titles" localSheetId="20">'용지조서(19)'!$1:$7</definedName>
    <definedName name="_xlnm.Print_Titles" localSheetId="21">'용지조서(20)'!$1:$7</definedName>
    <definedName name="_xlnm.Print_Titles" localSheetId="7">'용지조서(6)'!$1:$7</definedName>
    <definedName name="_xlnm.Print_Titles" localSheetId="8">'용지조서(7)'!$1:$7</definedName>
    <definedName name="_xlnm.Print_Titles" localSheetId="9">'용지조서(8)'!$1:$7</definedName>
    <definedName name="_xlnm.Print_Titles" localSheetId="10">'용지조서(9)'!$1:$7</definedName>
    <definedName name="_xlnm.Print_Titles" localSheetId="2">이티리!$1:$5</definedName>
    <definedName name="_xlnm.Print_Titles" localSheetId="5">태전동!$1:$5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144" i="89" l="1"/>
  <c r="E446" i="98" l="1"/>
  <c r="E425" i="98"/>
  <c r="N393" i="98"/>
  <c r="N392" i="98"/>
  <c r="N391" i="98"/>
  <c r="N390" i="98"/>
  <c r="N389" i="98"/>
  <c r="N388" i="98"/>
  <c r="N387" i="98"/>
  <c r="N386" i="98"/>
  <c r="N385" i="98"/>
  <c r="N384" i="98"/>
  <c r="N383" i="98"/>
  <c r="E383" i="98"/>
  <c r="N382" i="98"/>
  <c r="N381" i="98"/>
  <c r="N380" i="98"/>
  <c r="N379" i="98"/>
  <c r="N378" i="98"/>
  <c r="N377" i="98"/>
  <c r="N376" i="98"/>
  <c r="N375" i="98"/>
  <c r="N374" i="98"/>
  <c r="N373" i="98"/>
  <c r="N372" i="98"/>
  <c r="N371" i="98"/>
  <c r="N370" i="98"/>
  <c r="N369" i="98"/>
  <c r="N368" i="98"/>
  <c r="N367" i="98"/>
  <c r="N366" i="98"/>
  <c r="N365" i="98"/>
  <c r="N364" i="98"/>
  <c r="N363" i="98"/>
  <c r="N362" i="98"/>
  <c r="E362" i="98"/>
  <c r="N361" i="98"/>
  <c r="N360" i="98"/>
  <c r="N359" i="98"/>
  <c r="N358" i="98"/>
  <c r="N357" i="98"/>
  <c r="N356" i="98"/>
  <c r="N355" i="98"/>
  <c r="N354" i="98"/>
  <c r="N353" i="98"/>
  <c r="N352" i="98"/>
  <c r="N351" i="98"/>
  <c r="N350" i="98"/>
  <c r="N349" i="98"/>
  <c r="N348" i="98"/>
  <c r="N347" i="98"/>
  <c r="N346" i="98"/>
  <c r="N345" i="98"/>
  <c r="N344" i="98"/>
  <c r="N343" i="98"/>
  <c r="N342" i="98"/>
  <c r="N341" i="98"/>
  <c r="E341" i="98"/>
  <c r="N340" i="98"/>
  <c r="N339" i="98"/>
  <c r="N338" i="98"/>
  <c r="N337" i="98"/>
  <c r="N336" i="98"/>
  <c r="N335" i="98"/>
  <c r="N334" i="98"/>
  <c r="N333" i="98"/>
  <c r="N332" i="98"/>
  <c r="N331" i="98"/>
  <c r="N330" i="98"/>
  <c r="N329" i="98"/>
  <c r="N328" i="98"/>
  <c r="N327" i="98"/>
  <c r="N326" i="98"/>
  <c r="N325" i="98"/>
  <c r="N324" i="98"/>
  <c r="N323" i="98"/>
  <c r="N322" i="98"/>
  <c r="N321" i="98"/>
  <c r="N320" i="98"/>
  <c r="E320" i="98"/>
  <c r="N319" i="98"/>
  <c r="N318" i="98"/>
  <c r="N317" i="98"/>
  <c r="N316" i="98"/>
  <c r="N315" i="98"/>
  <c r="N314" i="98"/>
  <c r="N313" i="98"/>
  <c r="N312" i="98"/>
  <c r="N311" i="98"/>
  <c r="N310" i="98"/>
  <c r="N309" i="98"/>
  <c r="N308" i="98"/>
  <c r="N307" i="98"/>
  <c r="N306" i="98"/>
  <c r="N305" i="98"/>
  <c r="N304" i="98"/>
  <c r="N303" i="98"/>
  <c r="N302" i="98"/>
  <c r="N301" i="98"/>
  <c r="N300" i="98"/>
  <c r="N299" i="98"/>
  <c r="N298" i="98"/>
  <c r="N297" i="98"/>
  <c r="N296" i="98"/>
  <c r="N295" i="98"/>
  <c r="N294" i="98"/>
  <c r="N293" i="98"/>
  <c r="N292" i="98"/>
  <c r="N291" i="98"/>
  <c r="N290" i="98"/>
  <c r="N289" i="98"/>
  <c r="N288" i="98"/>
  <c r="N287" i="98"/>
  <c r="N286" i="98"/>
  <c r="N285" i="98"/>
  <c r="N284" i="98"/>
  <c r="N283" i="98"/>
  <c r="N282" i="98"/>
  <c r="N281" i="98"/>
  <c r="N280" i="98"/>
  <c r="N279" i="98"/>
  <c r="N278" i="98"/>
  <c r="E278" i="98"/>
  <c r="N277" i="98"/>
  <c r="N276" i="98"/>
  <c r="N275" i="98"/>
  <c r="N274" i="98"/>
  <c r="N273" i="98"/>
  <c r="N272" i="98"/>
  <c r="N271" i="98"/>
  <c r="N270" i="98"/>
  <c r="N269" i="98"/>
  <c r="N268" i="98"/>
  <c r="N267" i="98"/>
  <c r="N266" i="98"/>
  <c r="N265" i="98"/>
  <c r="N264" i="98"/>
  <c r="N263" i="98"/>
  <c r="N262" i="98"/>
  <c r="N261" i="98"/>
  <c r="N260" i="98"/>
  <c r="N259" i="98"/>
  <c r="N258" i="98"/>
  <c r="N257" i="98"/>
  <c r="E257" i="98"/>
  <c r="N256" i="98"/>
  <c r="N255" i="98"/>
  <c r="N254" i="98"/>
  <c r="N253" i="98"/>
  <c r="N252" i="98"/>
  <c r="N251" i="98"/>
  <c r="N250" i="98"/>
  <c r="N249" i="98"/>
  <c r="N248" i="98"/>
  <c r="N247" i="98"/>
  <c r="N246" i="98"/>
  <c r="N245" i="98"/>
  <c r="N244" i="98"/>
  <c r="N243" i="98"/>
  <c r="N242" i="98"/>
  <c r="N241" i="98"/>
  <c r="N240" i="98"/>
  <c r="N239" i="98"/>
  <c r="N238" i="98"/>
  <c r="N237" i="98"/>
  <c r="N236" i="98"/>
  <c r="E236" i="98"/>
  <c r="N235" i="98"/>
  <c r="N234" i="98"/>
  <c r="N233" i="98"/>
  <c r="N232" i="98"/>
  <c r="N231" i="98"/>
  <c r="N230" i="98"/>
  <c r="N229" i="98"/>
  <c r="N228" i="98"/>
  <c r="N227" i="98"/>
  <c r="N226" i="98"/>
  <c r="N225" i="98"/>
  <c r="N26" i="98"/>
  <c r="E26" i="98"/>
  <c r="N25" i="98"/>
  <c r="N24" i="98"/>
  <c r="N23" i="98"/>
  <c r="N22" i="98"/>
  <c r="N21" i="98"/>
  <c r="N20" i="98"/>
  <c r="N19" i="98"/>
  <c r="N18" i="98"/>
  <c r="N17" i="98"/>
  <c r="N16" i="98"/>
  <c r="N15" i="98"/>
  <c r="N14" i="98"/>
  <c r="N13" i="98"/>
  <c r="N12" i="98"/>
  <c r="N11" i="98"/>
  <c r="N10" i="98"/>
  <c r="N9" i="98"/>
  <c r="N8" i="98"/>
  <c r="N7" i="98"/>
  <c r="R6" i="98"/>
  <c r="Q6" i="98"/>
  <c r="N6" i="98"/>
  <c r="E446" i="97"/>
  <c r="E425" i="97"/>
  <c r="N393" i="97"/>
  <c r="N392" i="97"/>
  <c r="N391" i="97"/>
  <c r="N390" i="97"/>
  <c r="N389" i="97"/>
  <c r="N388" i="97"/>
  <c r="N387" i="97"/>
  <c r="N386" i="97"/>
  <c r="N385" i="97"/>
  <c r="N384" i="97"/>
  <c r="N383" i="97"/>
  <c r="E383" i="97"/>
  <c r="N382" i="97"/>
  <c r="N381" i="97"/>
  <c r="N380" i="97"/>
  <c r="N379" i="97"/>
  <c r="N378" i="97"/>
  <c r="N377" i="97"/>
  <c r="N376" i="97"/>
  <c r="N375" i="97"/>
  <c r="N374" i="97"/>
  <c r="N373" i="97"/>
  <c r="N372" i="97"/>
  <c r="N371" i="97"/>
  <c r="N370" i="97"/>
  <c r="N369" i="97"/>
  <c r="N368" i="97"/>
  <c r="N367" i="97"/>
  <c r="N366" i="97"/>
  <c r="N365" i="97"/>
  <c r="N364" i="97"/>
  <c r="N363" i="97"/>
  <c r="N362" i="97"/>
  <c r="E362" i="97"/>
  <c r="N361" i="97"/>
  <c r="N360" i="97"/>
  <c r="N359" i="97"/>
  <c r="N358" i="97"/>
  <c r="N357" i="97"/>
  <c r="N356" i="97"/>
  <c r="N355" i="97"/>
  <c r="N354" i="97"/>
  <c r="N353" i="97"/>
  <c r="N352" i="97"/>
  <c r="N351" i="97"/>
  <c r="N350" i="97"/>
  <c r="N349" i="97"/>
  <c r="N348" i="97"/>
  <c r="N347" i="97"/>
  <c r="N346" i="97"/>
  <c r="N345" i="97"/>
  <c r="N344" i="97"/>
  <c r="N343" i="97"/>
  <c r="N342" i="97"/>
  <c r="N341" i="97"/>
  <c r="E341" i="97"/>
  <c r="N340" i="97"/>
  <c r="N339" i="97"/>
  <c r="N338" i="97"/>
  <c r="N337" i="97"/>
  <c r="N336" i="97"/>
  <c r="N335" i="97"/>
  <c r="N334" i="97"/>
  <c r="N333" i="97"/>
  <c r="N332" i="97"/>
  <c r="N331" i="97"/>
  <c r="N330" i="97"/>
  <c r="N329" i="97"/>
  <c r="N328" i="97"/>
  <c r="N327" i="97"/>
  <c r="N326" i="97"/>
  <c r="N325" i="97"/>
  <c r="N324" i="97"/>
  <c r="N323" i="97"/>
  <c r="N322" i="97"/>
  <c r="N321" i="97"/>
  <c r="N320" i="97"/>
  <c r="E320" i="97"/>
  <c r="N319" i="97"/>
  <c r="N318" i="97"/>
  <c r="N317" i="97"/>
  <c r="N316" i="97"/>
  <c r="N315" i="97"/>
  <c r="N314" i="97"/>
  <c r="N313" i="97"/>
  <c r="N312" i="97"/>
  <c r="N311" i="97"/>
  <c r="N310" i="97"/>
  <c r="N309" i="97"/>
  <c r="N308" i="97"/>
  <c r="N307" i="97"/>
  <c r="N306" i="97"/>
  <c r="N305" i="97"/>
  <c r="N304" i="97"/>
  <c r="N303" i="97"/>
  <c r="N302" i="97"/>
  <c r="N301" i="97"/>
  <c r="N300" i="97"/>
  <c r="N299" i="97"/>
  <c r="N298" i="97"/>
  <c r="N297" i="97"/>
  <c r="N296" i="97"/>
  <c r="N295" i="97"/>
  <c r="N294" i="97"/>
  <c r="N293" i="97"/>
  <c r="N292" i="97"/>
  <c r="N291" i="97"/>
  <c r="N290" i="97"/>
  <c r="N289" i="97"/>
  <c r="N288" i="97"/>
  <c r="N287" i="97"/>
  <c r="N286" i="97"/>
  <c r="N285" i="97"/>
  <c r="N284" i="97"/>
  <c r="N283" i="97"/>
  <c r="N282" i="97"/>
  <c r="N281" i="97"/>
  <c r="N280" i="97"/>
  <c r="N279" i="97"/>
  <c r="N278" i="97"/>
  <c r="E278" i="97"/>
  <c r="N277" i="97"/>
  <c r="N276" i="97"/>
  <c r="N275" i="97"/>
  <c r="N274" i="97"/>
  <c r="N273" i="97"/>
  <c r="N272" i="97"/>
  <c r="N271" i="97"/>
  <c r="N270" i="97"/>
  <c r="N269" i="97"/>
  <c r="N268" i="97"/>
  <c r="N267" i="97"/>
  <c r="N266" i="97"/>
  <c r="N265" i="97"/>
  <c r="N264" i="97"/>
  <c r="N263" i="97"/>
  <c r="N262" i="97"/>
  <c r="N261" i="97"/>
  <c r="N260" i="97"/>
  <c r="N259" i="97"/>
  <c r="N258" i="97"/>
  <c r="N257" i="97"/>
  <c r="E257" i="97"/>
  <c r="N256" i="97"/>
  <c r="N255" i="97"/>
  <c r="N254" i="97"/>
  <c r="N253" i="97"/>
  <c r="N252" i="97"/>
  <c r="N251" i="97"/>
  <c r="N250" i="97"/>
  <c r="N249" i="97"/>
  <c r="N248" i="97"/>
  <c r="N247" i="97"/>
  <c r="N246" i="97"/>
  <c r="N245" i="97"/>
  <c r="N244" i="97"/>
  <c r="N243" i="97"/>
  <c r="N242" i="97"/>
  <c r="N241" i="97"/>
  <c r="N240" i="97"/>
  <c r="N239" i="97"/>
  <c r="N238" i="97"/>
  <c r="N237" i="97"/>
  <c r="N236" i="97"/>
  <c r="E236" i="97"/>
  <c r="N235" i="97"/>
  <c r="N234" i="97"/>
  <c r="N233" i="97"/>
  <c r="N232" i="97"/>
  <c r="N231" i="97"/>
  <c r="N230" i="97"/>
  <c r="N229" i="97"/>
  <c r="N228" i="97"/>
  <c r="N227" i="97"/>
  <c r="N226" i="97"/>
  <c r="N225" i="97"/>
  <c r="N88" i="97"/>
  <c r="N87" i="97"/>
  <c r="N86" i="97"/>
  <c r="N85" i="97"/>
  <c r="N84" i="97"/>
  <c r="N83" i="97"/>
  <c r="N82" i="97"/>
  <c r="N81" i="97"/>
  <c r="N80" i="97"/>
  <c r="N79" i="97"/>
  <c r="N78" i="97"/>
  <c r="N77" i="97"/>
  <c r="N76" i="97"/>
  <c r="N75" i="97"/>
  <c r="N74" i="97"/>
  <c r="N73" i="97"/>
  <c r="N72" i="97"/>
  <c r="N71" i="97"/>
  <c r="N70" i="97"/>
  <c r="N69" i="97"/>
  <c r="N67" i="97"/>
  <c r="N66" i="97"/>
  <c r="N65" i="97"/>
  <c r="N64" i="97"/>
  <c r="N63" i="97"/>
  <c r="N62" i="97"/>
  <c r="N61" i="97"/>
  <c r="N60" i="97"/>
  <c r="N59" i="97"/>
  <c r="N58" i="97"/>
  <c r="N57" i="97"/>
  <c r="N56" i="97"/>
  <c r="N55" i="97"/>
  <c r="N54" i="97"/>
  <c r="N53" i="97"/>
  <c r="N52" i="97"/>
  <c r="N51" i="97"/>
  <c r="N50" i="97"/>
  <c r="N49" i="97"/>
  <c r="N48" i="97"/>
  <c r="N46" i="97"/>
  <c r="N45" i="97"/>
  <c r="N44" i="97"/>
  <c r="N43" i="97"/>
  <c r="N42" i="97"/>
  <c r="N41" i="97"/>
  <c r="N40" i="97"/>
  <c r="N39" i="97"/>
  <c r="N38" i="97"/>
  <c r="N37" i="97"/>
  <c r="N36" i="97"/>
  <c r="N35" i="97"/>
  <c r="N34" i="97"/>
  <c r="N33" i="97"/>
  <c r="N32" i="97"/>
  <c r="N31" i="97"/>
  <c r="N30" i="97"/>
  <c r="N29" i="97"/>
  <c r="N28" i="97"/>
  <c r="N27" i="97"/>
  <c r="N26" i="97"/>
  <c r="N25" i="97"/>
  <c r="N24" i="97"/>
  <c r="N23" i="97"/>
  <c r="N22" i="97"/>
  <c r="N21" i="97"/>
  <c r="N20" i="97"/>
  <c r="N19" i="97"/>
  <c r="N18" i="97"/>
  <c r="N17" i="97"/>
  <c r="N16" i="97"/>
  <c r="N15" i="97"/>
  <c r="N14" i="97"/>
  <c r="N13" i="97"/>
  <c r="N12" i="97"/>
  <c r="N11" i="97"/>
  <c r="N10" i="97"/>
  <c r="N9" i="97"/>
  <c r="N8" i="97"/>
  <c r="N7" i="97"/>
  <c r="N6" i="97"/>
  <c r="X427" i="22"/>
  <c r="E427" i="22"/>
  <c r="X426" i="22"/>
  <c r="Q426" i="22"/>
  <c r="W426" i="22" s="1"/>
  <c r="O426" i="22"/>
  <c r="U426" i="22" s="1"/>
  <c r="A426" i="22"/>
  <c r="X425" i="22"/>
  <c r="A425" i="22"/>
  <c r="X424" i="22"/>
  <c r="A424" i="22"/>
  <c r="X423" i="22"/>
  <c r="A423" i="22"/>
  <c r="X422" i="22"/>
  <c r="Q422" i="22"/>
  <c r="O422" i="22"/>
  <c r="A422" i="22"/>
  <c r="X421" i="22"/>
  <c r="Q421" i="22"/>
  <c r="O421" i="22"/>
  <c r="A421" i="22"/>
  <c r="X420" i="22"/>
  <c r="Q420" i="22"/>
  <c r="O420" i="22"/>
  <c r="A420" i="22"/>
  <c r="X419" i="22"/>
  <c r="Q419" i="22"/>
  <c r="O419" i="22"/>
  <c r="A419" i="22"/>
  <c r="X418" i="22"/>
  <c r="Q418" i="22"/>
  <c r="O418" i="22"/>
  <c r="A418" i="22"/>
  <c r="X417" i="22"/>
  <c r="Q417" i="22"/>
  <c r="O417" i="22"/>
  <c r="A417" i="22"/>
  <c r="X416" i="22"/>
  <c r="Q416" i="22"/>
  <c r="O416" i="22"/>
  <c r="A416" i="22"/>
  <c r="X415" i="22"/>
  <c r="Q415" i="22"/>
  <c r="O415" i="22"/>
  <c r="A415" i="22"/>
  <c r="X414" i="22"/>
  <c r="Q414" i="22"/>
  <c r="O414" i="22"/>
  <c r="A414" i="22"/>
  <c r="X413" i="22"/>
  <c r="Q413" i="22"/>
  <c r="O413" i="22"/>
  <c r="A413" i="22"/>
  <c r="X412" i="22"/>
  <c r="Q412" i="22"/>
  <c r="O412" i="22"/>
  <c r="A412" i="22"/>
  <c r="X411" i="22"/>
  <c r="Q411" i="22"/>
  <c r="O411" i="22"/>
  <c r="A411" i="22"/>
  <c r="X410" i="22"/>
  <c r="Q410" i="22"/>
  <c r="O410" i="22"/>
  <c r="A410" i="22"/>
  <c r="X409" i="22"/>
  <c r="Q409" i="22"/>
  <c r="O409" i="22"/>
  <c r="A409" i="22"/>
  <c r="X408" i="22"/>
  <c r="Q408" i="22"/>
  <c r="O408" i="22"/>
  <c r="A408" i="22"/>
  <c r="X407" i="22"/>
  <c r="Q407" i="22"/>
  <c r="O407" i="22"/>
  <c r="A407" i="22"/>
  <c r="X406" i="22"/>
  <c r="E406" i="22"/>
  <c r="X405" i="22"/>
  <c r="Q405" i="22"/>
  <c r="W405" i="22" s="1"/>
  <c r="O405" i="22"/>
  <c r="U405" i="22" s="1"/>
  <c r="A405" i="22"/>
  <c r="X404" i="22"/>
  <c r="A404" i="22"/>
  <c r="X403" i="22"/>
  <c r="A403" i="22"/>
  <c r="X402" i="22"/>
  <c r="A402" i="22"/>
  <c r="X401" i="22"/>
  <c r="Q401" i="22"/>
  <c r="O401" i="22"/>
  <c r="A401" i="22"/>
  <c r="X400" i="22"/>
  <c r="Q400" i="22"/>
  <c r="O400" i="22"/>
  <c r="A400" i="22"/>
  <c r="X399" i="22"/>
  <c r="Q399" i="22"/>
  <c r="O399" i="22"/>
  <c r="A399" i="22"/>
  <c r="X398" i="22"/>
  <c r="Q398" i="22"/>
  <c r="O398" i="22"/>
  <c r="A398" i="22"/>
  <c r="X397" i="22"/>
  <c r="Q397" i="22"/>
  <c r="O397" i="22"/>
  <c r="A397" i="22"/>
  <c r="X396" i="22"/>
  <c r="Q396" i="22"/>
  <c r="O396" i="22"/>
  <c r="A396" i="22"/>
  <c r="X395" i="22"/>
  <c r="Q395" i="22"/>
  <c r="O395" i="22"/>
  <c r="A395" i="22"/>
  <c r="X394" i="22"/>
  <c r="Q394" i="22"/>
  <c r="O394" i="22"/>
  <c r="A394" i="22"/>
  <c r="X393" i="22"/>
  <c r="Q393" i="22"/>
  <c r="O393" i="22"/>
  <c r="A393" i="22"/>
  <c r="X392" i="22"/>
  <c r="Q392" i="22"/>
  <c r="O392" i="22"/>
  <c r="A392" i="22"/>
  <c r="X391" i="22"/>
  <c r="Q391" i="22"/>
  <c r="O391" i="22"/>
  <c r="A391" i="22"/>
  <c r="X390" i="22"/>
  <c r="Q390" i="22"/>
  <c r="O390" i="22"/>
  <c r="A390" i="22"/>
  <c r="X389" i="22"/>
  <c r="Q389" i="22"/>
  <c r="O389" i="22"/>
  <c r="A389" i="22"/>
  <c r="X388" i="22"/>
  <c r="Q388" i="22"/>
  <c r="O388" i="22"/>
  <c r="A388" i="22"/>
  <c r="X387" i="22"/>
  <c r="Q387" i="22"/>
  <c r="O387" i="22"/>
  <c r="A387" i="22"/>
  <c r="X386" i="22"/>
  <c r="Q386" i="22"/>
  <c r="O386" i="22"/>
  <c r="A386" i="22"/>
  <c r="X385" i="22"/>
  <c r="E385" i="22"/>
  <c r="X384" i="22"/>
  <c r="Q384" i="22"/>
  <c r="W384" i="22" s="1"/>
  <c r="O384" i="22"/>
  <c r="U384" i="22" s="1"/>
  <c r="A384" i="22"/>
  <c r="X383" i="22"/>
  <c r="A383" i="22"/>
  <c r="X382" i="22"/>
  <c r="A382" i="22"/>
  <c r="X381" i="22"/>
  <c r="A381" i="22"/>
  <c r="X380" i="22"/>
  <c r="Q380" i="22"/>
  <c r="O380" i="22"/>
  <c r="A380" i="22"/>
  <c r="X379" i="22"/>
  <c r="Q379" i="22"/>
  <c r="O379" i="22"/>
  <c r="A379" i="22"/>
  <c r="X378" i="22"/>
  <c r="Q378" i="22"/>
  <c r="O378" i="22"/>
  <c r="A378" i="22"/>
  <c r="X377" i="22"/>
  <c r="Q377" i="22"/>
  <c r="O377" i="22"/>
  <c r="A377" i="22"/>
  <c r="X376" i="22"/>
  <c r="Q376" i="22"/>
  <c r="O376" i="22"/>
  <c r="A376" i="22"/>
  <c r="X375" i="22"/>
  <c r="Q375" i="22"/>
  <c r="O375" i="22"/>
  <c r="A375" i="22"/>
  <c r="X374" i="22"/>
  <c r="Q374" i="22"/>
  <c r="O374" i="22"/>
  <c r="A374" i="22"/>
  <c r="X373" i="22"/>
  <c r="Q373" i="22"/>
  <c r="O373" i="22"/>
  <c r="A373" i="22"/>
  <c r="X372" i="22"/>
  <c r="Q372" i="22"/>
  <c r="O372" i="22"/>
  <c r="A372" i="22"/>
  <c r="X371" i="22"/>
  <c r="Q371" i="22"/>
  <c r="O371" i="22"/>
  <c r="A371" i="22"/>
  <c r="X370" i="22"/>
  <c r="Q370" i="22"/>
  <c r="O370" i="22"/>
  <c r="A370" i="22"/>
  <c r="X369" i="22"/>
  <c r="Q369" i="22"/>
  <c r="O369" i="22"/>
  <c r="A369" i="22"/>
  <c r="X368" i="22"/>
  <c r="Q368" i="22"/>
  <c r="O368" i="22"/>
  <c r="A368" i="22"/>
  <c r="X367" i="22"/>
  <c r="Q367" i="22"/>
  <c r="O367" i="22"/>
  <c r="A367" i="22"/>
  <c r="X366" i="22"/>
  <c r="Q366" i="22"/>
  <c r="O366" i="22"/>
  <c r="A366" i="22"/>
  <c r="X365" i="22"/>
  <c r="Q365" i="22"/>
  <c r="O365" i="22"/>
  <c r="A365" i="22"/>
  <c r="X364" i="22"/>
  <c r="E364" i="22"/>
  <c r="X363" i="22"/>
  <c r="Q363" i="22"/>
  <c r="W363" i="22" s="1"/>
  <c r="O363" i="22"/>
  <c r="U363" i="22" s="1"/>
  <c r="A363" i="22"/>
  <c r="X362" i="22"/>
  <c r="A362" i="22"/>
  <c r="X361" i="22"/>
  <c r="A361" i="22"/>
  <c r="X360" i="22"/>
  <c r="A360" i="22"/>
  <c r="X359" i="22"/>
  <c r="Q359" i="22"/>
  <c r="O359" i="22"/>
  <c r="A359" i="22"/>
  <c r="X358" i="22"/>
  <c r="Q358" i="22"/>
  <c r="O358" i="22"/>
  <c r="A358" i="22"/>
  <c r="X357" i="22"/>
  <c r="Q357" i="22"/>
  <c r="O357" i="22"/>
  <c r="A357" i="22"/>
  <c r="X356" i="22"/>
  <c r="Q356" i="22"/>
  <c r="O356" i="22"/>
  <c r="A356" i="22"/>
  <c r="X355" i="22"/>
  <c r="Q355" i="22"/>
  <c r="O355" i="22"/>
  <c r="A355" i="22"/>
  <c r="X354" i="22"/>
  <c r="Q354" i="22"/>
  <c r="O354" i="22"/>
  <c r="A354" i="22"/>
  <c r="X353" i="22"/>
  <c r="Q353" i="22"/>
  <c r="O353" i="22"/>
  <c r="A353" i="22"/>
  <c r="X352" i="22"/>
  <c r="Q352" i="22"/>
  <c r="O352" i="22"/>
  <c r="A352" i="22"/>
  <c r="X351" i="22"/>
  <c r="Q351" i="22"/>
  <c r="O351" i="22"/>
  <c r="A351" i="22"/>
  <c r="X350" i="22"/>
  <c r="Q350" i="22"/>
  <c r="O350" i="22"/>
  <c r="A350" i="22"/>
  <c r="X349" i="22"/>
  <c r="Q349" i="22"/>
  <c r="O349" i="22"/>
  <c r="A349" i="22"/>
  <c r="X348" i="22"/>
  <c r="Q348" i="22"/>
  <c r="O348" i="22"/>
  <c r="A348" i="22"/>
  <c r="X347" i="22"/>
  <c r="Q347" i="22"/>
  <c r="O347" i="22"/>
  <c r="A347" i="22"/>
  <c r="X346" i="22"/>
  <c r="Q346" i="22"/>
  <c r="O346" i="22"/>
  <c r="A346" i="22"/>
  <c r="X345" i="22"/>
  <c r="Q345" i="22"/>
  <c r="O345" i="22"/>
  <c r="A345" i="22"/>
  <c r="X344" i="22"/>
  <c r="Q344" i="22"/>
  <c r="O344" i="22"/>
  <c r="A344" i="22"/>
  <c r="X343" i="22"/>
  <c r="E343" i="22"/>
  <c r="X342" i="22"/>
  <c r="Q342" i="22"/>
  <c r="W342" i="22" s="1"/>
  <c r="O342" i="22"/>
  <c r="U342" i="22" s="1"/>
  <c r="A342" i="22"/>
  <c r="X341" i="22"/>
  <c r="A341" i="22"/>
  <c r="X340" i="22"/>
  <c r="A340" i="22"/>
  <c r="X339" i="22"/>
  <c r="A339" i="22"/>
  <c r="X338" i="22"/>
  <c r="Q338" i="22"/>
  <c r="O338" i="22"/>
  <c r="A338" i="22"/>
  <c r="X337" i="22"/>
  <c r="Q337" i="22"/>
  <c r="O337" i="22"/>
  <c r="A337" i="22"/>
  <c r="X336" i="22"/>
  <c r="Q336" i="22"/>
  <c r="O336" i="22"/>
  <c r="A336" i="22"/>
  <c r="X335" i="22"/>
  <c r="Q335" i="22"/>
  <c r="O335" i="22"/>
  <c r="A335" i="22"/>
  <c r="X334" i="22"/>
  <c r="Q334" i="22"/>
  <c r="O334" i="22"/>
  <c r="A334" i="22"/>
  <c r="X333" i="22"/>
  <c r="Q333" i="22"/>
  <c r="O333" i="22"/>
  <c r="A333" i="22"/>
  <c r="X332" i="22"/>
  <c r="Q332" i="22"/>
  <c r="O332" i="22"/>
  <c r="A332" i="22"/>
  <c r="X331" i="22"/>
  <c r="Q331" i="22"/>
  <c r="O331" i="22"/>
  <c r="A331" i="22"/>
  <c r="X330" i="22"/>
  <c r="Q330" i="22"/>
  <c r="O330" i="22"/>
  <c r="A330" i="22"/>
  <c r="X329" i="22"/>
  <c r="Q329" i="22"/>
  <c r="O329" i="22"/>
  <c r="A329" i="22"/>
  <c r="X328" i="22"/>
  <c r="Q328" i="22"/>
  <c r="O328" i="22"/>
  <c r="A328" i="22"/>
  <c r="X327" i="22"/>
  <c r="Q327" i="22"/>
  <c r="O327" i="22"/>
  <c r="A327" i="22"/>
  <c r="X326" i="22"/>
  <c r="Q326" i="22"/>
  <c r="O326" i="22"/>
  <c r="A326" i="22"/>
  <c r="X325" i="22"/>
  <c r="Q325" i="22"/>
  <c r="O325" i="22"/>
  <c r="A325" i="22"/>
  <c r="X324" i="22"/>
  <c r="Q324" i="22"/>
  <c r="O324" i="22"/>
  <c r="A324" i="22"/>
  <c r="X323" i="22"/>
  <c r="Q323" i="22"/>
  <c r="O323" i="22"/>
  <c r="A323" i="22"/>
  <c r="X322" i="22"/>
  <c r="E322" i="22"/>
  <c r="X321" i="22"/>
  <c r="Q321" i="22"/>
  <c r="W321" i="22" s="1"/>
  <c r="O321" i="22"/>
  <c r="U321" i="22" s="1"/>
  <c r="A321" i="22"/>
  <c r="X320" i="22"/>
  <c r="A320" i="22"/>
  <c r="X319" i="22"/>
  <c r="A319" i="22"/>
  <c r="X318" i="22"/>
  <c r="A318" i="22"/>
  <c r="X317" i="22"/>
  <c r="Q317" i="22"/>
  <c r="O317" i="22"/>
  <c r="A317" i="22"/>
  <c r="X316" i="22"/>
  <c r="Q316" i="22"/>
  <c r="O316" i="22"/>
  <c r="A316" i="22"/>
  <c r="X315" i="22"/>
  <c r="Q315" i="22"/>
  <c r="O315" i="22"/>
  <c r="A315" i="22"/>
  <c r="X314" i="22"/>
  <c r="Q314" i="22"/>
  <c r="O314" i="22"/>
  <c r="A314" i="22"/>
  <c r="X313" i="22"/>
  <c r="Q313" i="22"/>
  <c r="O313" i="22"/>
  <c r="A313" i="22"/>
  <c r="X312" i="22"/>
  <c r="Q312" i="22"/>
  <c r="O312" i="22"/>
  <c r="A312" i="22"/>
  <c r="X311" i="22"/>
  <c r="Q311" i="22"/>
  <c r="O311" i="22"/>
  <c r="A311" i="22"/>
  <c r="X310" i="22"/>
  <c r="Q310" i="22"/>
  <c r="O310" i="22"/>
  <c r="A310" i="22"/>
  <c r="X309" i="22"/>
  <c r="Q309" i="22"/>
  <c r="O309" i="22"/>
  <c r="A309" i="22"/>
  <c r="X308" i="22"/>
  <c r="Q308" i="22"/>
  <c r="O308" i="22"/>
  <c r="A308" i="22"/>
  <c r="X307" i="22"/>
  <c r="Q307" i="22"/>
  <c r="O307" i="22"/>
  <c r="A307" i="22"/>
  <c r="X306" i="22"/>
  <c r="Q306" i="22"/>
  <c r="O306" i="22"/>
  <c r="A306" i="22"/>
  <c r="X305" i="22"/>
  <c r="Q305" i="22"/>
  <c r="O305" i="22"/>
  <c r="A305" i="22"/>
  <c r="X304" i="22"/>
  <c r="Q304" i="22"/>
  <c r="O304" i="22"/>
  <c r="A304" i="22"/>
  <c r="X303" i="22"/>
  <c r="Q303" i="22"/>
  <c r="O303" i="22"/>
  <c r="A303" i="22"/>
  <c r="X302" i="22"/>
  <c r="Q302" i="22"/>
  <c r="O302" i="22"/>
  <c r="A302" i="22"/>
  <c r="X301" i="22"/>
  <c r="E301" i="22"/>
  <c r="X300" i="22"/>
  <c r="Q300" i="22"/>
  <c r="W300" i="22" s="1"/>
  <c r="O300" i="22"/>
  <c r="U300" i="22" s="1"/>
  <c r="A300" i="22"/>
  <c r="X299" i="22"/>
  <c r="A299" i="22"/>
  <c r="X298" i="22"/>
  <c r="A298" i="22"/>
  <c r="X297" i="22"/>
  <c r="A297" i="22"/>
  <c r="X296" i="22"/>
  <c r="Q296" i="22"/>
  <c r="O296" i="22"/>
  <c r="A296" i="22"/>
  <c r="X295" i="22"/>
  <c r="Q295" i="22"/>
  <c r="O295" i="22"/>
  <c r="A295" i="22"/>
  <c r="X294" i="22"/>
  <c r="Q294" i="22"/>
  <c r="O294" i="22"/>
  <c r="A294" i="22"/>
  <c r="X293" i="22"/>
  <c r="Q293" i="22"/>
  <c r="O293" i="22"/>
  <c r="A293" i="22"/>
  <c r="X292" i="22"/>
  <c r="Q292" i="22"/>
  <c r="O292" i="22"/>
  <c r="A292" i="22"/>
  <c r="X291" i="22"/>
  <c r="Q291" i="22"/>
  <c r="O291" i="22"/>
  <c r="A291" i="22"/>
  <c r="X290" i="22"/>
  <c r="Q290" i="22"/>
  <c r="O290" i="22"/>
  <c r="A290" i="22"/>
  <c r="X289" i="22"/>
  <c r="Q289" i="22"/>
  <c r="O289" i="22"/>
  <c r="A289" i="22"/>
  <c r="X288" i="22"/>
  <c r="Q288" i="22"/>
  <c r="O288" i="22"/>
  <c r="A288" i="22"/>
  <c r="X287" i="22"/>
  <c r="Q287" i="22"/>
  <c r="O287" i="22"/>
  <c r="A287" i="22"/>
  <c r="X286" i="22"/>
  <c r="Q286" i="22"/>
  <c r="O286" i="22"/>
  <c r="A286" i="22"/>
  <c r="X285" i="22"/>
  <c r="Q285" i="22"/>
  <c r="O285" i="22"/>
  <c r="A285" i="22"/>
  <c r="X284" i="22"/>
  <c r="Q284" i="22"/>
  <c r="O284" i="22"/>
  <c r="A284" i="22"/>
  <c r="X283" i="22"/>
  <c r="Q283" i="22"/>
  <c r="O283" i="22"/>
  <c r="A283" i="22"/>
  <c r="X282" i="22"/>
  <c r="Q282" i="22"/>
  <c r="O282" i="22"/>
  <c r="A282" i="22"/>
  <c r="X281" i="22"/>
  <c r="Q281" i="22"/>
  <c r="O281" i="22"/>
  <c r="A281" i="22"/>
  <c r="X280" i="22"/>
  <c r="E280" i="22"/>
  <c r="X279" i="22"/>
  <c r="Q279" i="22"/>
  <c r="W279" i="22" s="1"/>
  <c r="O279" i="22"/>
  <c r="U279" i="22" s="1"/>
  <c r="A279" i="22"/>
  <c r="X278" i="22"/>
  <c r="A278" i="22"/>
  <c r="X277" i="22"/>
  <c r="A277" i="22"/>
  <c r="X276" i="22"/>
  <c r="A276" i="22"/>
  <c r="X275" i="22"/>
  <c r="Q275" i="22"/>
  <c r="O275" i="22"/>
  <c r="A275" i="22"/>
  <c r="X274" i="22"/>
  <c r="Q274" i="22"/>
  <c r="O274" i="22"/>
  <c r="A274" i="22"/>
  <c r="X273" i="22"/>
  <c r="Q273" i="22"/>
  <c r="O273" i="22"/>
  <c r="A273" i="22"/>
  <c r="X272" i="22"/>
  <c r="Q272" i="22"/>
  <c r="O272" i="22"/>
  <c r="A272" i="22"/>
  <c r="X271" i="22"/>
  <c r="Q271" i="22"/>
  <c r="O271" i="22"/>
  <c r="A271" i="22"/>
  <c r="X270" i="22"/>
  <c r="Q270" i="22"/>
  <c r="O270" i="22"/>
  <c r="A270" i="22"/>
  <c r="X269" i="22"/>
  <c r="Q269" i="22"/>
  <c r="O269" i="22"/>
  <c r="A269" i="22"/>
  <c r="X268" i="22"/>
  <c r="Q268" i="22"/>
  <c r="O268" i="22"/>
  <c r="A268" i="22"/>
  <c r="X267" i="22"/>
  <c r="Q267" i="22"/>
  <c r="O267" i="22"/>
  <c r="A267" i="22"/>
  <c r="X266" i="22"/>
  <c r="Q266" i="22"/>
  <c r="O266" i="22"/>
  <c r="A266" i="22"/>
  <c r="X265" i="22"/>
  <c r="Q265" i="22"/>
  <c r="O265" i="22"/>
  <c r="A265" i="22"/>
  <c r="X264" i="22"/>
  <c r="Q264" i="22"/>
  <c r="O264" i="22"/>
  <c r="A264" i="22"/>
  <c r="X263" i="22"/>
  <c r="Q263" i="22"/>
  <c r="O263" i="22"/>
  <c r="A263" i="22"/>
  <c r="X262" i="22"/>
  <c r="Q262" i="22"/>
  <c r="O262" i="22"/>
  <c r="A262" i="22"/>
  <c r="X261" i="22"/>
  <c r="Q261" i="22"/>
  <c r="O261" i="22"/>
  <c r="A261" i="22"/>
  <c r="X260" i="22"/>
  <c r="Q260" i="22"/>
  <c r="O260" i="22"/>
  <c r="A260" i="22"/>
  <c r="X259" i="22"/>
  <c r="E259" i="22"/>
  <c r="X258" i="22"/>
  <c r="Q258" i="22"/>
  <c r="W258" i="22" s="1"/>
  <c r="O258" i="22"/>
  <c r="U258" i="22" s="1"/>
  <c r="A258" i="22"/>
  <c r="X257" i="22"/>
  <c r="A257" i="22"/>
  <c r="X256" i="22"/>
  <c r="A256" i="22"/>
  <c r="X255" i="22"/>
  <c r="A255" i="22"/>
  <c r="X254" i="22"/>
  <c r="Q254" i="22"/>
  <c r="O254" i="22"/>
  <c r="A254" i="22"/>
  <c r="X253" i="22"/>
  <c r="Q253" i="22"/>
  <c r="O253" i="22"/>
  <c r="A253" i="22"/>
  <c r="X252" i="22"/>
  <c r="Q252" i="22"/>
  <c r="O252" i="22"/>
  <c r="A252" i="22"/>
  <c r="X251" i="22"/>
  <c r="Q251" i="22"/>
  <c r="O251" i="22"/>
  <c r="A251" i="22"/>
  <c r="X250" i="22"/>
  <c r="Q250" i="22"/>
  <c r="O250" i="22"/>
  <c r="A250" i="22"/>
  <c r="X249" i="22"/>
  <c r="Q249" i="22"/>
  <c r="O249" i="22"/>
  <c r="A249" i="22"/>
  <c r="X248" i="22"/>
  <c r="Q248" i="22"/>
  <c r="O248" i="22"/>
  <c r="A248" i="22"/>
  <c r="X247" i="22"/>
  <c r="Q247" i="22"/>
  <c r="O247" i="22"/>
  <c r="A247" i="22"/>
  <c r="X246" i="22"/>
  <c r="Q246" i="22"/>
  <c r="O246" i="22"/>
  <c r="A246" i="22"/>
  <c r="X245" i="22"/>
  <c r="Q245" i="22"/>
  <c r="O245" i="22"/>
  <c r="A245" i="22"/>
  <c r="X244" i="22"/>
  <c r="Q244" i="22"/>
  <c r="O244" i="22"/>
  <c r="A244" i="22"/>
  <c r="X243" i="22"/>
  <c r="Q243" i="22"/>
  <c r="O243" i="22"/>
  <c r="A243" i="22"/>
  <c r="X242" i="22"/>
  <c r="Q242" i="22"/>
  <c r="O242" i="22"/>
  <c r="A242" i="22"/>
  <c r="X241" i="22"/>
  <c r="Q241" i="22"/>
  <c r="O241" i="22"/>
  <c r="A241" i="22"/>
  <c r="X240" i="22"/>
  <c r="Q240" i="22"/>
  <c r="O240" i="22"/>
  <c r="A240" i="22"/>
  <c r="X239" i="22"/>
  <c r="Q239" i="22"/>
  <c r="O239" i="22"/>
  <c r="A239" i="22"/>
  <c r="X238" i="22"/>
  <c r="E238" i="22"/>
  <c r="X237" i="22"/>
  <c r="Q237" i="22"/>
  <c r="W237" i="22" s="1"/>
  <c r="O237" i="22"/>
  <c r="U237" i="22" s="1"/>
  <c r="A237" i="22"/>
  <c r="X236" i="22"/>
  <c r="A236" i="22"/>
  <c r="X235" i="22"/>
  <c r="A235" i="22"/>
  <c r="X234" i="22"/>
  <c r="A234" i="22"/>
  <c r="X233" i="22"/>
  <c r="Q233" i="22"/>
  <c r="O233" i="22"/>
  <c r="A233" i="22"/>
  <c r="X232" i="22"/>
  <c r="Q232" i="22"/>
  <c r="O232" i="22"/>
  <c r="A232" i="22"/>
  <c r="X231" i="22"/>
  <c r="Q231" i="22"/>
  <c r="O231" i="22"/>
  <c r="A231" i="22"/>
  <c r="X230" i="22"/>
  <c r="Q230" i="22"/>
  <c r="O230" i="22"/>
  <c r="A230" i="22"/>
  <c r="X229" i="22"/>
  <c r="Q229" i="22"/>
  <c r="O229" i="22"/>
  <c r="A229" i="22"/>
  <c r="X228" i="22"/>
  <c r="Q228" i="22"/>
  <c r="O228" i="22"/>
  <c r="A228" i="22"/>
  <c r="X227" i="22"/>
  <c r="Q227" i="22"/>
  <c r="O227" i="22"/>
  <c r="A227" i="22"/>
  <c r="X226" i="22"/>
  <c r="Q226" i="22"/>
  <c r="O226" i="22"/>
  <c r="A226" i="22"/>
  <c r="X225" i="22"/>
  <c r="Q225" i="22"/>
  <c r="O225" i="22"/>
  <c r="A225" i="22"/>
  <c r="X224" i="22"/>
  <c r="Q224" i="22"/>
  <c r="O224" i="22"/>
  <c r="A224" i="22"/>
  <c r="X223" i="22"/>
  <c r="Q223" i="22"/>
  <c r="O223" i="22"/>
  <c r="A223" i="22"/>
  <c r="X222" i="22"/>
  <c r="Q222" i="22"/>
  <c r="O222" i="22"/>
  <c r="A222" i="22"/>
  <c r="X221" i="22"/>
  <c r="Q221" i="22"/>
  <c r="O221" i="22"/>
  <c r="A221" i="22"/>
  <c r="X220" i="22"/>
  <c r="Q220" i="22"/>
  <c r="O220" i="22"/>
  <c r="A220" i="22"/>
  <c r="X219" i="22"/>
  <c r="Q219" i="22"/>
  <c r="O219" i="22"/>
  <c r="A219" i="22"/>
  <c r="X218" i="22"/>
  <c r="Q218" i="22"/>
  <c r="O218" i="22"/>
  <c r="A218" i="22"/>
  <c r="X217" i="22"/>
  <c r="E217" i="22"/>
  <c r="X216" i="22"/>
  <c r="Q216" i="22"/>
  <c r="W216" i="22" s="1"/>
  <c r="O216" i="22"/>
  <c r="U216" i="22" s="1"/>
  <c r="A216" i="22"/>
  <c r="X215" i="22"/>
  <c r="A215" i="22"/>
  <c r="X214" i="22"/>
  <c r="A214" i="22"/>
  <c r="X213" i="22"/>
  <c r="A213" i="22"/>
  <c r="X212" i="22"/>
  <c r="Q212" i="22"/>
  <c r="O212" i="22"/>
  <c r="A212" i="22"/>
  <c r="X211" i="22"/>
  <c r="Q211" i="22"/>
  <c r="O211" i="22"/>
  <c r="A211" i="22"/>
  <c r="X210" i="22"/>
  <c r="Q210" i="22"/>
  <c r="O210" i="22"/>
  <c r="A210" i="22"/>
  <c r="X209" i="22"/>
  <c r="Q209" i="22"/>
  <c r="O209" i="22"/>
  <c r="A209" i="22"/>
  <c r="X208" i="22"/>
  <c r="Q208" i="22"/>
  <c r="O208" i="22"/>
  <c r="A208" i="22"/>
  <c r="X207" i="22"/>
  <c r="Q207" i="22"/>
  <c r="O207" i="22"/>
  <c r="A207" i="22"/>
  <c r="X206" i="22"/>
  <c r="Q206" i="22"/>
  <c r="O206" i="22"/>
  <c r="A206" i="22"/>
  <c r="X205" i="22"/>
  <c r="Q205" i="22"/>
  <c r="O205" i="22"/>
  <c r="A205" i="22"/>
  <c r="X204" i="22"/>
  <c r="Q204" i="22"/>
  <c r="O204" i="22"/>
  <c r="A204" i="22"/>
  <c r="X203" i="22"/>
  <c r="Q203" i="22"/>
  <c r="O203" i="22"/>
  <c r="A203" i="22"/>
  <c r="X202" i="22"/>
  <c r="Q202" i="22"/>
  <c r="O202" i="22"/>
  <c r="A202" i="22"/>
  <c r="X201" i="22"/>
  <c r="Q201" i="22"/>
  <c r="O201" i="22"/>
  <c r="A201" i="22"/>
  <c r="X200" i="22"/>
  <c r="Q200" i="22"/>
  <c r="O200" i="22"/>
  <c r="A200" i="22"/>
  <c r="X199" i="22"/>
  <c r="Q199" i="22"/>
  <c r="O199" i="22"/>
  <c r="A199" i="22"/>
  <c r="X198" i="22"/>
  <c r="Q198" i="22"/>
  <c r="O198" i="22"/>
  <c r="A198" i="22"/>
  <c r="X197" i="22"/>
  <c r="Q197" i="22"/>
  <c r="O197" i="22"/>
  <c r="A197" i="22"/>
  <c r="X196" i="22"/>
  <c r="E196" i="22"/>
  <c r="X195" i="22"/>
  <c r="Q195" i="22"/>
  <c r="W195" i="22" s="1"/>
  <c r="O195" i="22"/>
  <c r="U195" i="22" s="1"/>
  <c r="A195" i="22"/>
  <c r="X194" i="22"/>
  <c r="A194" i="22"/>
  <c r="X193" i="22"/>
  <c r="A193" i="22"/>
  <c r="X192" i="22"/>
  <c r="A192" i="22"/>
  <c r="X191" i="22"/>
  <c r="Q191" i="22"/>
  <c r="O191" i="22"/>
  <c r="A191" i="22"/>
  <c r="X190" i="22"/>
  <c r="Q190" i="22"/>
  <c r="O190" i="22"/>
  <c r="A190" i="22"/>
  <c r="X189" i="22"/>
  <c r="Q189" i="22"/>
  <c r="O189" i="22"/>
  <c r="A189" i="22"/>
  <c r="X188" i="22"/>
  <c r="Q188" i="22"/>
  <c r="O188" i="22"/>
  <c r="A188" i="22"/>
  <c r="X187" i="22"/>
  <c r="Q187" i="22"/>
  <c r="O187" i="22"/>
  <c r="A187" i="22"/>
  <c r="X186" i="22"/>
  <c r="Q186" i="22"/>
  <c r="O186" i="22"/>
  <c r="A186" i="22"/>
  <c r="X185" i="22"/>
  <c r="Q185" i="22"/>
  <c r="O185" i="22"/>
  <c r="A185" i="22"/>
  <c r="X184" i="22"/>
  <c r="Q184" i="22"/>
  <c r="O184" i="22"/>
  <c r="A184" i="22"/>
  <c r="X183" i="22"/>
  <c r="Q183" i="22"/>
  <c r="O183" i="22"/>
  <c r="A183" i="22"/>
  <c r="X182" i="22"/>
  <c r="Q182" i="22"/>
  <c r="O182" i="22"/>
  <c r="A182" i="22"/>
  <c r="X181" i="22"/>
  <c r="Q181" i="22"/>
  <c r="O181" i="22"/>
  <c r="A181" i="22"/>
  <c r="X180" i="22"/>
  <c r="Q180" i="22"/>
  <c r="O180" i="22"/>
  <c r="A180" i="22"/>
  <c r="X179" i="22"/>
  <c r="Q179" i="22"/>
  <c r="O179" i="22"/>
  <c r="A179" i="22"/>
  <c r="X178" i="22"/>
  <c r="Q178" i="22"/>
  <c r="O178" i="22"/>
  <c r="A178" i="22"/>
  <c r="X177" i="22"/>
  <c r="Q177" i="22"/>
  <c r="O177" i="22"/>
  <c r="A177" i="22"/>
  <c r="X176" i="22"/>
  <c r="Q176" i="22"/>
  <c r="O176" i="22"/>
  <c r="A176" i="22"/>
  <c r="X175" i="22"/>
  <c r="E175" i="22"/>
  <c r="X174" i="22"/>
  <c r="Q174" i="22"/>
  <c r="W174" i="22" s="1"/>
  <c r="O174" i="22"/>
  <c r="U174" i="22" s="1"/>
  <c r="A174" i="22"/>
  <c r="X173" i="22"/>
  <c r="A173" i="22"/>
  <c r="X172" i="22"/>
  <c r="A172" i="22"/>
  <c r="X171" i="22"/>
  <c r="A171" i="22"/>
  <c r="X170" i="22"/>
  <c r="Q170" i="22"/>
  <c r="O170" i="22"/>
  <c r="A170" i="22"/>
  <c r="X169" i="22"/>
  <c r="Q169" i="22"/>
  <c r="O169" i="22"/>
  <c r="A169" i="22"/>
  <c r="X168" i="22"/>
  <c r="Q168" i="22"/>
  <c r="O168" i="22"/>
  <c r="A168" i="22"/>
  <c r="X167" i="22"/>
  <c r="Q167" i="22"/>
  <c r="O167" i="22"/>
  <c r="A167" i="22"/>
  <c r="X166" i="22"/>
  <c r="Q166" i="22"/>
  <c r="O166" i="22"/>
  <c r="A166" i="22"/>
  <c r="X165" i="22"/>
  <c r="Q165" i="22"/>
  <c r="O165" i="22"/>
  <c r="A165" i="22"/>
  <c r="X164" i="22"/>
  <c r="Q164" i="22"/>
  <c r="O164" i="22"/>
  <c r="A164" i="22"/>
  <c r="X163" i="22"/>
  <c r="Q163" i="22"/>
  <c r="O163" i="22"/>
  <c r="A163" i="22"/>
  <c r="X162" i="22"/>
  <c r="Q162" i="22"/>
  <c r="O162" i="22"/>
  <c r="A162" i="22"/>
  <c r="X161" i="22"/>
  <c r="Q161" i="22"/>
  <c r="O161" i="22"/>
  <c r="A161" i="22"/>
  <c r="X160" i="22"/>
  <c r="Q160" i="22"/>
  <c r="O160" i="22"/>
  <c r="A160" i="22"/>
  <c r="X159" i="22"/>
  <c r="Q159" i="22"/>
  <c r="O159" i="22"/>
  <c r="A159" i="22"/>
  <c r="X158" i="22"/>
  <c r="Q158" i="22"/>
  <c r="O158" i="22"/>
  <c r="A158" i="22"/>
  <c r="X157" i="22"/>
  <c r="Q157" i="22"/>
  <c r="O157" i="22"/>
  <c r="A157" i="22"/>
  <c r="X156" i="22"/>
  <c r="Q156" i="22"/>
  <c r="O156" i="22"/>
  <c r="A156" i="22"/>
  <c r="X155" i="22"/>
  <c r="Q155" i="22"/>
  <c r="O155" i="22"/>
  <c r="A155" i="22"/>
  <c r="X154" i="22"/>
  <c r="E154" i="22"/>
  <c r="X153" i="22"/>
  <c r="Q153" i="22"/>
  <c r="W153" i="22" s="1"/>
  <c r="O153" i="22"/>
  <c r="U153" i="22" s="1"/>
  <c r="A153" i="22"/>
  <c r="X152" i="22"/>
  <c r="A152" i="22"/>
  <c r="X151" i="22"/>
  <c r="A151" i="22"/>
  <c r="X150" i="22"/>
  <c r="A150" i="22"/>
  <c r="X149" i="22"/>
  <c r="Q149" i="22"/>
  <c r="O149" i="22"/>
  <c r="A149" i="22"/>
  <c r="X148" i="22"/>
  <c r="Q148" i="22"/>
  <c r="O148" i="22"/>
  <c r="A148" i="22"/>
  <c r="X147" i="22"/>
  <c r="Q147" i="22"/>
  <c r="O147" i="22"/>
  <c r="A147" i="22"/>
  <c r="X146" i="22"/>
  <c r="Q146" i="22"/>
  <c r="O146" i="22"/>
  <c r="A146" i="22"/>
  <c r="X145" i="22"/>
  <c r="Q145" i="22"/>
  <c r="O145" i="22"/>
  <c r="A145" i="22"/>
  <c r="X144" i="22"/>
  <c r="Q144" i="22"/>
  <c r="O144" i="22"/>
  <c r="A144" i="22"/>
  <c r="X143" i="22"/>
  <c r="Q143" i="22"/>
  <c r="O143" i="22"/>
  <c r="A143" i="22"/>
  <c r="X142" i="22"/>
  <c r="Q142" i="22"/>
  <c r="O142" i="22"/>
  <c r="A142" i="22"/>
  <c r="X141" i="22"/>
  <c r="Q141" i="22"/>
  <c r="O141" i="22"/>
  <c r="A141" i="22"/>
  <c r="X140" i="22"/>
  <c r="Q140" i="22"/>
  <c r="O140" i="22"/>
  <c r="A140" i="22"/>
  <c r="X139" i="22"/>
  <c r="Q139" i="22"/>
  <c r="O139" i="22"/>
  <c r="A139" i="22"/>
  <c r="X138" i="22"/>
  <c r="Q138" i="22"/>
  <c r="O138" i="22"/>
  <c r="A138" i="22"/>
  <c r="X137" i="22"/>
  <c r="Q137" i="22"/>
  <c r="O137" i="22"/>
  <c r="A137" i="22"/>
  <c r="X136" i="22"/>
  <c r="Q136" i="22"/>
  <c r="O136" i="22"/>
  <c r="A136" i="22"/>
  <c r="X135" i="22"/>
  <c r="Q135" i="22"/>
  <c r="O135" i="22"/>
  <c r="A135" i="22"/>
  <c r="X134" i="22"/>
  <c r="Q134" i="22"/>
  <c r="O134" i="22"/>
  <c r="A134" i="22"/>
  <c r="X133" i="22"/>
  <c r="E133" i="22"/>
  <c r="X132" i="22"/>
  <c r="Q132" i="22"/>
  <c r="W132" i="22" s="1"/>
  <c r="O132" i="22"/>
  <c r="U132" i="22" s="1"/>
  <c r="A132" i="22"/>
  <c r="X131" i="22"/>
  <c r="A131" i="22"/>
  <c r="X130" i="22"/>
  <c r="A130" i="22"/>
  <c r="X129" i="22"/>
  <c r="A129" i="22"/>
  <c r="X128" i="22"/>
  <c r="Q128" i="22"/>
  <c r="O128" i="22"/>
  <c r="A128" i="22"/>
  <c r="X127" i="22"/>
  <c r="Q127" i="22"/>
  <c r="O127" i="22"/>
  <c r="A127" i="22"/>
  <c r="X126" i="22"/>
  <c r="Q126" i="22"/>
  <c r="O126" i="22"/>
  <c r="A126" i="22"/>
  <c r="X125" i="22"/>
  <c r="Q125" i="22"/>
  <c r="O125" i="22"/>
  <c r="A125" i="22"/>
  <c r="X124" i="22"/>
  <c r="Q124" i="22"/>
  <c r="O124" i="22"/>
  <c r="A124" i="22"/>
  <c r="X123" i="22"/>
  <c r="Q123" i="22"/>
  <c r="O123" i="22"/>
  <c r="A123" i="22"/>
  <c r="X122" i="22"/>
  <c r="Q122" i="22"/>
  <c r="O122" i="22"/>
  <c r="A122" i="22"/>
  <c r="X121" i="22"/>
  <c r="Q121" i="22"/>
  <c r="O121" i="22"/>
  <c r="A121" i="22"/>
  <c r="X120" i="22"/>
  <c r="Q120" i="22"/>
  <c r="O120" i="22"/>
  <c r="A120" i="22"/>
  <c r="X119" i="22"/>
  <c r="Q119" i="22"/>
  <c r="O119" i="22"/>
  <c r="A119" i="22"/>
  <c r="X118" i="22"/>
  <c r="Q118" i="22"/>
  <c r="O118" i="22"/>
  <c r="A118" i="22"/>
  <c r="X117" i="22"/>
  <c r="Q117" i="22"/>
  <c r="O117" i="22"/>
  <c r="A117" i="22"/>
  <c r="X116" i="22"/>
  <c r="Q116" i="22"/>
  <c r="O116" i="22"/>
  <c r="A116" i="22"/>
  <c r="X115" i="22"/>
  <c r="T122" i="22" s="1"/>
  <c r="Q115" i="22"/>
  <c r="O115" i="22"/>
  <c r="A115" i="22"/>
  <c r="X114" i="22"/>
  <c r="Q114" i="22"/>
  <c r="O114" i="22"/>
  <c r="A114" i="22"/>
  <c r="X113" i="22"/>
  <c r="Q113" i="22"/>
  <c r="O113" i="22"/>
  <c r="A113" i="22"/>
  <c r="X112" i="22"/>
  <c r="E112" i="22"/>
  <c r="X111" i="22"/>
  <c r="U111" i="22"/>
  <c r="Q111" i="22"/>
  <c r="W111" i="22" s="1"/>
  <c r="O111" i="22"/>
  <c r="A111" i="22"/>
  <c r="X110" i="22"/>
  <c r="A110" i="22"/>
  <c r="X109" i="22"/>
  <c r="A109" i="22"/>
  <c r="X108" i="22"/>
  <c r="A108" i="22"/>
  <c r="X107" i="22"/>
  <c r="Q107" i="22"/>
  <c r="O107" i="22"/>
  <c r="A107" i="22"/>
  <c r="X106" i="22"/>
  <c r="Q106" i="22"/>
  <c r="O106" i="22"/>
  <c r="A106" i="22"/>
  <c r="X105" i="22"/>
  <c r="Q105" i="22"/>
  <c r="O105" i="22"/>
  <c r="A105" i="22"/>
  <c r="X104" i="22"/>
  <c r="Q104" i="22"/>
  <c r="O104" i="22"/>
  <c r="A104" i="22"/>
  <c r="X103" i="22"/>
  <c r="Q103" i="22"/>
  <c r="O103" i="22"/>
  <c r="A103" i="22"/>
  <c r="X102" i="22"/>
  <c r="Q102" i="22"/>
  <c r="O102" i="22"/>
  <c r="A102" i="22"/>
  <c r="X101" i="22"/>
  <c r="Q101" i="22"/>
  <c r="O101" i="22"/>
  <c r="A101" i="22"/>
  <c r="X100" i="22"/>
  <c r="Q100" i="22"/>
  <c r="O100" i="22"/>
  <c r="A100" i="22"/>
  <c r="X99" i="22"/>
  <c r="Q99" i="22"/>
  <c r="O99" i="22"/>
  <c r="A99" i="22"/>
  <c r="X98" i="22"/>
  <c r="Q98" i="22"/>
  <c r="O98" i="22"/>
  <c r="A98" i="22"/>
  <c r="X97" i="22"/>
  <c r="Q97" i="22"/>
  <c r="O97" i="22"/>
  <c r="A97" i="22"/>
  <c r="X96" i="22"/>
  <c r="Q96" i="22"/>
  <c r="O96" i="22"/>
  <c r="A96" i="22"/>
  <c r="X95" i="22"/>
  <c r="Q95" i="22"/>
  <c r="O95" i="22"/>
  <c r="A95" i="22"/>
  <c r="X94" i="22"/>
  <c r="Q94" i="22"/>
  <c r="O94" i="22"/>
  <c r="A94" i="22"/>
  <c r="X93" i="22"/>
  <c r="Q93" i="22"/>
  <c r="O93" i="22"/>
  <c r="A93" i="22"/>
  <c r="X92" i="22"/>
  <c r="Q92" i="22"/>
  <c r="O92" i="22"/>
  <c r="A92" i="22"/>
  <c r="X91" i="22"/>
  <c r="E91" i="22"/>
  <c r="X90" i="22"/>
  <c r="Q90" i="22"/>
  <c r="W90" i="22" s="1"/>
  <c r="O90" i="22"/>
  <c r="U90" i="22" s="1"/>
  <c r="A90" i="22"/>
  <c r="X89" i="22"/>
  <c r="A89" i="22"/>
  <c r="X88" i="22"/>
  <c r="A88" i="22"/>
  <c r="X87" i="22"/>
  <c r="A87" i="22"/>
  <c r="X86" i="22"/>
  <c r="Q86" i="22"/>
  <c r="O86" i="22"/>
  <c r="A86" i="22"/>
  <c r="X85" i="22"/>
  <c r="Q85" i="22"/>
  <c r="O85" i="22"/>
  <c r="A85" i="22"/>
  <c r="X84" i="22"/>
  <c r="Q84" i="22"/>
  <c r="O84" i="22"/>
  <c r="A84" i="22"/>
  <c r="X83" i="22"/>
  <c r="Q83" i="22"/>
  <c r="O83" i="22"/>
  <c r="A83" i="22"/>
  <c r="X82" i="22"/>
  <c r="Q82" i="22"/>
  <c r="O82" i="22"/>
  <c r="A82" i="22"/>
  <c r="X81" i="22"/>
  <c r="Q81" i="22"/>
  <c r="O81" i="22"/>
  <c r="A81" i="22"/>
  <c r="X80" i="22"/>
  <c r="Q80" i="22"/>
  <c r="O80" i="22"/>
  <c r="A80" i="22"/>
  <c r="X79" i="22"/>
  <c r="Q79" i="22"/>
  <c r="O79" i="22"/>
  <c r="A79" i="22"/>
  <c r="X78" i="22"/>
  <c r="Q78" i="22"/>
  <c r="O78" i="22"/>
  <c r="A78" i="22"/>
  <c r="X77" i="22"/>
  <c r="Q77" i="22"/>
  <c r="O77" i="22"/>
  <c r="A77" i="22"/>
  <c r="X76" i="22"/>
  <c r="Q76" i="22"/>
  <c r="O76" i="22"/>
  <c r="A76" i="22"/>
  <c r="X75" i="22"/>
  <c r="Q75" i="22"/>
  <c r="O75" i="22"/>
  <c r="A75" i="22"/>
  <c r="X74" i="22"/>
  <c r="Q74" i="22"/>
  <c r="O74" i="22"/>
  <c r="A74" i="22"/>
  <c r="X73" i="22"/>
  <c r="Q73" i="22"/>
  <c r="O73" i="22"/>
  <c r="A73" i="22"/>
  <c r="X72" i="22"/>
  <c r="Q72" i="22"/>
  <c r="O72" i="22"/>
  <c r="A72" i="22"/>
  <c r="X71" i="22"/>
  <c r="Q71" i="22"/>
  <c r="O71" i="22"/>
  <c r="A71" i="22"/>
  <c r="X70" i="22"/>
  <c r="E70" i="22"/>
  <c r="X69" i="22"/>
  <c r="Q69" i="22"/>
  <c r="W69" i="22" s="1"/>
  <c r="O69" i="22"/>
  <c r="U69" i="22" s="1"/>
  <c r="A69" i="22"/>
  <c r="X68" i="22"/>
  <c r="A68" i="22"/>
  <c r="X67" i="22"/>
  <c r="A67" i="22"/>
  <c r="X66" i="22"/>
  <c r="A66" i="22"/>
  <c r="X65" i="22"/>
  <c r="Q65" i="22"/>
  <c r="O65" i="22"/>
  <c r="A65" i="22"/>
  <c r="X64" i="22"/>
  <c r="Q64" i="22"/>
  <c r="O64" i="22"/>
  <c r="A64" i="22"/>
  <c r="X63" i="22"/>
  <c r="Q63" i="22"/>
  <c r="O63" i="22"/>
  <c r="A63" i="22"/>
  <c r="X62" i="22"/>
  <c r="Q62" i="22"/>
  <c r="O62" i="22"/>
  <c r="A62" i="22"/>
  <c r="X61" i="22"/>
  <c r="Q61" i="22"/>
  <c r="O61" i="22"/>
  <c r="A61" i="22"/>
  <c r="X60" i="22"/>
  <c r="Q60" i="22"/>
  <c r="O60" i="22"/>
  <c r="A60" i="22"/>
  <c r="X59" i="22"/>
  <c r="Q59" i="22"/>
  <c r="O59" i="22"/>
  <c r="A59" i="22"/>
  <c r="X58" i="22"/>
  <c r="Q58" i="22"/>
  <c r="O58" i="22"/>
  <c r="A58" i="22"/>
  <c r="X57" i="22"/>
  <c r="Q57" i="22"/>
  <c r="O57" i="22"/>
  <c r="A57" i="22"/>
  <c r="X56" i="22"/>
  <c r="Q56" i="22"/>
  <c r="O56" i="22"/>
  <c r="A56" i="22"/>
  <c r="X55" i="22"/>
  <c r="Q55" i="22"/>
  <c r="O55" i="22"/>
  <c r="A55" i="22"/>
  <c r="X54" i="22"/>
  <c r="Q54" i="22"/>
  <c r="O54" i="22"/>
  <c r="A54" i="22"/>
  <c r="X53" i="22"/>
  <c r="Q53" i="22"/>
  <c r="O53" i="22"/>
  <c r="A53" i="22"/>
  <c r="X52" i="22"/>
  <c r="Q52" i="22"/>
  <c r="O52" i="22"/>
  <c r="A52" i="22"/>
  <c r="X51" i="22"/>
  <c r="Q51" i="22"/>
  <c r="O51" i="22"/>
  <c r="A51" i="22"/>
  <c r="X50" i="22"/>
  <c r="Q50" i="22"/>
  <c r="O50" i="22"/>
  <c r="A50" i="22"/>
  <c r="X49" i="22"/>
  <c r="E49" i="22"/>
  <c r="X48" i="22"/>
  <c r="Q48" i="22"/>
  <c r="W48" i="22" s="1"/>
  <c r="O48" i="22"/>
  <c r="U48" i="22" s="1"/>
  <c r="A48" i="22"/>
  <c r="X47" i="22"/>
  <c r="A47" i="22"/>
  <c r="X46" i="22"/>
  <c r="A46" i="22"/>
  <c r="X45" i="22"/>
  <c r="A45" i="22"/>
  <c r="X44" i="22"/>
  <c r="Q44" i="22"/>
  <c r="O44" i="22"/>
  <c r="A44" i="22"/>
  <c r="X43" i="22"/>
  <c r="Q43" i="22"/>
  <c r="O43" i="22"/>
  <c r="A43" i="22"/>
  <c r="X42" i="22"/>
  <c r="Q42" i="22"/>
  <c r="O42" i="22"/>
  <c r="A42" i="22"/>
  <c r="X41" i="22"/>
  <c r="Q41" i="22"/>
  <c r="O41" i="22"/>
  <c r="A41" i="22"/>
  <c r="X40" i="22"/>
  <c r="Q40" i="22"/>
  <c r="O40" i="22"/>
  <c r="A40" i="22"/>
  <c r="X39" i="22"/>
  <c r="Q39" i="22"/>
  <c r="O39" i="22"/>
  <c r="A39" i="22"/>
  <c r="X38" i="22"/>
  <c r="Q38" i="22"/>
  <c r="O38" i="22"/>
  <c r="A38" i="22"/>
  <c r="X37" i="22"/>
  <c r="Q37" i="22"/>
  <c r="O37" i="22"/>
  <c r="A37" i="22"/>
  <c r="X36" i="22"/>
  <c r="Q36" i="22"/>
  <c r="O36" i="22"/>
  <c r="A36" i="22"/>
  <c r="X35" i="22"/>
  <c r="Q35" i="22"/>
  <c r="O35" i="22"/>
  <c r="A35" i="22"/>
  <c r="X34" i="22"/>
  <c r="Q34" i="22"/>
  <c r="O34" i="22"/>
  <c r="A34" i="22"/>
  <c r="X33" i="22"/>
  <c r="Q33" i="22"/>
  <c r="O33" i="22"/>
  <c r="A33" i="22"/>
  <c r="X32" i="22"/>
  <c r="Q32" i="22"/>
  <c r="O32" i="22"/>
  <c r="A32" i="22"/>
  <c r="X31" i="22"/>
  <c r="Q31" i="22"/>
  <c r="O31" i="22"/>
  <c r="A31" i="22"/>
  <c r="X30" i="22"/>
  <c r="Q30" i="22"/>
  <c r="O30" i="22"/>
  <c r="A30" i="22"/>
  <c r="X29" i="22"/>
  <c r="Q29" i="22"/>
  <c r="O29" i="22"/>
  <c r="A29" i="22"/>
  <c r="X28" i="22"/>
  <c r="E28" i="22"/>
  <c r="X27" i="22"/>
  <c r="Q27" i="22"/>
  <c r="W27" i="22" s="1"/>
  <c r="O27" i="22"/>
  <c r="U27" i="22" s="1"/>
  <c r="A27" i="22"/>
  <c r="X26" i="22"/>
  <c r="A26" i="22"/>
  <c r="X25" i="22"/>
  <c r="A25" i="22"/>
  <c r="X24" i="22"/>
  <c r="A24" i="22"/>
  <c r="X23" i="22"/>
  <c r="Q23" i="22"/>
  <c r="O23" i="22"/>
  <c r="A23" i="22"/>
  <c r="X22" i="22"/>
  <c r="Q22" i="22"/>
  <c r="O22" i="22"/>
  <c r="A22" i="22"/>
  <c r="X21" i="22"/>
  <c r="Q21" i="22"/>
  <c r="O21" i="22"/>
  <c r="A21" i="22"/>
  <c r="X20" i="22"/>
  <c r="Q20" i="22"/>
  <c r="O20" i="22"/>
  <c r="A20" i="22"/>
  <c r="X19" i="22"/>
  <c r="Q19" i="22"/>
  <c r="O19" i="22"/>
  <c r="A19" i="22"/>
  <c r="X18" i="22"/>
  <c r="Q18" i="22"/>
  <c r="O18" i="22"/>
  <c r="A18" i="22"/>
  <c r="X17" i="22"/>
  <c r="Q17" i="22"/>
  <c r="O17" i="22"/>
  <c r="A17" i="22"/>
  <c r="X16" i="22"/>
  <c r="Q16" i="22"/>
  <c r="O16" i="22"/>
  <c r="A16" i="22"/>
  <c r="X15" i="22"/>
  <c r="Q15" i="22"/>
  <c r="O15" i="22"/>
  <c r="A15" i="22"/>
  <c r="X14" i="22"/>
  <c r="Q14" i="22"/>
  <c r="O14" i="22"/>
  <c r="A14" i="22"/>
  <c r="X13" i="22"/>
  <c r="Q13" i="22"/>
  <c r="O13" i="22"/>
  <c r="A13" i="22"/>
  <c r="X12" i="22"/>
  <c r="Q12" i="22"/>
  <c r="O12" i="22"/>
  <c r="A12" i="22"/>
  <c r="X11" i="22"/>
  <c r="Q11" i="22"/>
  <c r="O11" i="22"/>
  <c r="A11" i="22"/>
  <c r="X10" i="22"/>
  <c r="Q10" i="22"/>
  <c r="O10" i="22"/>
  <c r="A10" i="22"/>
  <c r="X9" i="22"/>
  <c r="Q9" i="22"/>
  <c r="O9" i="22"/>
  <c r="A9" i="22"/>
  <c r="X8" i="22"/>
  <c r="Q8" i="22"/>
  <c r="O8" i="22"/>
  <c r="A8" i="22"/>
  <c r="X427" i="21"/>
  <c r="E427" i="21"/>
  <c r="X426" i="21"/>
  <c r="Q426" i="21"/>
  <c r="W426" i="21" s="1"/>
  <c r="O426" i="21"/>
  <c r="U426" i="21" s="1"/>
  <c r="A426" i="21"/>
  <c r="X425" i="21"/>
  <c r="A425" i="21"/>
  <c r="X424" i="21"/>
  <c r="A424" i="21"/>
  <c r="X423" i="21"/>
  <c r="A423" i="21"/>
  <c r="X422" i="21"/>
  <c r="Q422" i="21"/>
  <c r="O422" i="21"/>
  <c r="A422" i="21"/>
  <c r="X421" i="21"/>
  <c r="Q421" i="21"/>
  <c r="O421" i="21"/>
  <c r="A421" i="21"/>
  <c r="X420" i="21"/>
  <c r="Q420" i="21"/>
  <c r="O420" i="21"/>
  <c r="A420" i="21"/>
  <c r="X419" i="21"/>
  <c r="Q419" i="21"/>
  <c r="O419" i="21"/>
  <c r="A419" i="21"/>
  <c r="X418" i="21"/>
  <c r="Q418" i="21"/>
  <c r="O418" i="21"/>
  <c r="A418" i="21"/>
  <c r="X417" i="21"/>
  <c r="Q417" i="21"/>
  <c r="O417" i="21"/>
  <c r="A417" i="21"/>
  <c r="X416" i="21"/>
  <c r="Q416" i="21"/>
  <c r="O416" i="21"/>
  <c r="A416" i="21"/>
  <c r="X415" i="21"/>
  <c r="Q415" i="21"/>
  <c r="O415" i="21"/>
  <c r="A415" i="21"/>
  <c r="X414" i="21"/>
  <c r="Q414" i="21"/>
  <c r="O414" i="21"/>
  <c r="A414" i="21"/>
  <c r="X413" i="21"/>
  <c r="Q413" i="21"/>
  <c r="O413" i="21"/>
  <c r="A413" i="21"/>
  <c r="X412" i="21"/>
  <c r="Q412" i="21"/>
  <c r="O412" i="21"/>
  <c r="A412" i="21"/>
  <c r="X411" i="21"/>
  <c r="Q411" i="21"/>
  <c r="O411" i="21"/>
  <c r="A411" i="21"/>
  <c r="X410" i="21"/>
  <c r="Q410" i="21"/>
  <c r="O410" i="21"/>
  <c r="A410" i="21"/>
  <c r="X409" i="21"/>
  <c r="Q409" i="21"/>
  <c r="O409" i="21"/>
  <c r="A409" i="21"/>
  <c r="X408" i="21"/>
  <c r="Q408" i="21"/>
  <c r="O408" i="21"/>
  <c r="A408" i="21"/>
  <c r="X407" i="21"/>
  <c r="Q407" i="21"/>
  <c r="O407" i="21"/>
  <c r="A407" i="21"/>
  <c r="X406" i="21"/>
  <c r="E406" i="21"/>
  <c r="X405" i="21"/>
  <c r="Q405" i="21"/>
  <c r="W405" i="21" s="1"/>
  <c r="O405" i="21"/>
  <c r="U405" i="21" s="1"/>
  <c r="A405" i="21"/>
  <c r="X404" i="21"/>
  <c r="A404" i="21"/>
  <c r="X403" i="21"/>
  <c r="A403" i="21"/>
  <c r="X402" i="21"/>
  <c r="A402" i="21"/>
  <c r="X401" i="21"/>
  <c r="Q401" i="21"/>
  <c r="O401" i="21"/>
  <c r="A401" i="21"/>
  <c r="X400" i="21"/>
  <c r="Q400" i="21"/>
  <c r="O400" i="21"/>
  <c r="A400" i="21"/>
  <c r="X399" i="21"/>
  <c r="Q399" i="21"/>
  <c r="O399" i="21"/>
  <c r="A399" i="21"/>
  <c r="X398" i="21"/>
  <c r="Q398" i="21"/>
  <c r="O398" i="21"/>
  <c r="A398" i="21"/>
  <c r="X397" i="21"/>
  <c r="Q397" i="21"/>
  <c r="O397" i="21"/>
  <c r="A397" i="21"/>
  <c r="X396" i="21"/>
  <c r="Q396" i="21"/>
  <c r="O396" i="21"/>
  <c r="A396" i="21"/>
  <c r="X395" i="21"/>
  <c r="Q395" i="21"/>
  <c r="O395" i="21"/>
  <c r="A395" i="21"/>
  <c r="X394" i="21"/>
  <c r="Q394" i="21"/>
  <c r="O394" i="21"/>
  <c r="A394" i="21"/>
  <c r="X393" i="21"/>
  <c r="Q393" i="21"/>
  <c r="O393" i="21"/>
  <c r="A393" i="21"/>
  <c r="X392" i="21"/>
  <c r="Q392" i="21"/>
  <c r="O392" i="21"/>
  <c r="A392" i="21"/>
  <c r="X391" i="21"/>
  <c r="Q391" i="21"/>
  <c r="O391" i="21"/>
  <c r="A391" i="21"/>
  <c r="X390" i="21"/>
  <c r="Q390" i="21"/>
  <c r="O390" i="21"/>
  <c r="A390" i="21"/>
  <c r="X389" i="21"/>
  <c r="Q389" i="21"/>
  <c r="O389" i="21"/>
  <c r="A389" i="21"/>
  <c r="X388" i="21"/>
  <c r="Q388" i="21"/>
  <c r="O388" i="21"/>
  <c r="A388" i="21"/>
  <c r="X387" i="21"/>
  <c r="Q387" i="21"/>
  <c r="O387" i="21"/>
  <c r="A387" i="21"/>
  <c r="X386" i="21"/>
  <c r="Q386" i="21"/>
  <c r="O386" i="21"/>
  <c r="A386" i="21"/>
  <c r="X385" i="21"/>
  <c r="E385" i="21"/>
  <c r="X384" i="21"/>
  <c r="Q384" i="21"/>
  <c r="W384" i="21" s="1"/>
  <c r="O384" i="21"/>
  <c r="U384" i="21" s="1"/>
  <c r="A384" i="21"/>
  <c r="X383" i="21"/>
  <c r="A383" i="21"/>
  <c r="X382" i="21"/>
  <c r="A382" i="21"/>
  <c r="X381" i="21"/>
  <c r="A381" i="21"/>
  <c r="X380" i="21"/>
  <c r="Q380" i="21"/>
  <c r="O380" i="21"/>
  <c r="A380" i="21"/>
  <c r="X379" i="21"/>
  <c r="Q379" i="21"/>
  <c r="O379" i="21"/>
  <c r="A379" i="21"/>
  <c r="X378" i="21"/>
  <c r="Q378" i="21"/>
  <c r="O378" i="21"/>
  <c r="A378" i="21"/>
  <c r="X377" i="21"/>
  <c r="Q377" i="21"/>
  <c r="O377" i="21"/>
  <c r="A377" i="21"/>
  <c r="X376" i="21"/>
  <c r="Q376" i="21"/>
  <c r="O376" i="21"/>
  <c r="A376" i="21"/>
  <c r="X375" i="21"/>
  <c r="Q375" i="21"/>
  <c r="O375" i="21"/>
  <c r="A375" i="21"/>
  <c r="X374" i="21"/>
  <c r="Q374" i="21"/>
  <c r="O374" i="21"/>
  <c r="A374" i="21"/>
  <c r="X373" i="21"/>
  <c r="Q373" i="21"/>
  <c r="O373" i="21"/>
  <c r="A373" i="21"/>
  <c r="X372" i="21"/>
  <c r="Q372" i="21"/>
  <c r="O372" i="21"/>
  <c r="A372" i="21"/>
  <c r="X371" i="21"/>
  <c r="Q371" i="21"/>
  <c r="O371" i="21"/>
  <c r="A371" i="21"/>
  <c r="X370" i="21"/>
  <c r="Q370" i="21"/>
  <c r="O370" i="21"/>
  <c r="A370" i="21"/>
  <c r="X369" i="21"/>
  <c r="Q369" i="21"/>
  <c r="O369" i="21"/>
  <c r="A369" i="21"/>
  <c r="X368" i="21"/>
  <c r="Q368" i="21"/>
  <c r="O368" i="21"/>
  <c r="A368" i="21"/>
  <c r="X367" i="21"/>
  <c r="Q367" i="21"/>
  <c r="O367" i="21"/>
  <c r="A367" i="21"/>
  <c r="X366" i="21"/>
  <c r="Q366" i="21"/>
  <c r="O366" i="21"/>
  <c r="A366" i="21"/>
  <c r="X365" i="21"/>
  <c r="Q365" i="21"/>
  <c r="O365" i="21"/>
  <c r="A365" i="21"/>
  <c r="X364" i="21"/>
  <c r="E364" i="21"/>
  <c r="X363" i="21"/>
  <c r="U363" i="21"/>
  <c r="Q363" i="21"/>
  <c r="W363" i="21" s="1"/>
  <c r="O363" i="21"/>
  <c r="A363" i="21"/>
  <c r="X362" i="21"/>
  <c r="A362" i="21"/>
  <c r="X361" i="21"/>
  <c r="A361" i="21"/>
  <c r="X360" i="21"/>
  <c r="A360" i="21"/>
  <c r="X359" i="21"/>
  <c r="Q359" i="21"/>
  <c r="O359" i="21"/>
  <c r="A359" i="21"/>
  <c r="X358" i="21"/>
  <c r="Q358" i="21"/>
  <c r="O358" i="21"/>
  <c r="A358" i="21"/>
  <c r="X357" i="21"/>
  <c r="Q357" i="21"/>
  <c r="O357" i="21"/>
  <c r="A357" i="21"/>
  <c r="X356" i="21"/>
  <c r="Q356" i="21"/>
  <c r="O356" i="21"/>
  <c r="A356" i="21"/>
  <c r="X355" i="21"/>
  <c r="Q355" i="21"/>
  <c r="O355" i="21"/>
  <c r="A355" i="21"/>
  <c r="X354" i="21"/>
  <c r="Q354" i="21"/>
  <c r="O354" i="21"/>
  <c r="A354" i="21"/>
  <c r="X353" i="21"/>
  <c r="Q353" i="21"/>
  <c r="O353" i="21"/>
  <c r="A353" i="21"/>
  <c r="X352" i="21"/>
  <c r="Q352" i="21"/>
  <c r="O352" i="21"/>
  <c r="A352" i="21"/>
  <c r="X351" i="21"/>
  <c r="Q351" i="21"/>
  <c r="O351" i="21"/>
  <c r="A351" i="21"/>
  <c r="X350" i="21"/>
  <c r="Q350" i="21"/>
  <c r="O350" i="21"/>
  <c r="A350" i="21"/>
  <c r="X349" i="21"/>
  <c r="Q349" i="21"/>
  <c r="O349" i="21"/>
  <c r="A349" i="21"/>
  <c r="X348" i="21"/>
  <c r="Q348" i="21"/>
  <c r="O348" i="21"/>
  <c r="A348" i="21"/>
  <c r="X347" i="21"/>
  <c r="Q347" i="21"/>
  <c r="O347" i="21"/>
  <c r="A347" i="21"/>
  <c r="X346" i="21"/>
  <c r="Q346" i="21"/>
  <c r="O346" i="21"/>
  <c r="A346" i="21"/>
  <c r="X345" i="21"/>
  <c r="Q345" i="21"/>
  <c r="O345" i="21"/>
  <c r="A345" i="21"/>
  <c r="X344" i="21"/>
  <c r="Q344" i="21"/>
  <c r="O344" i="21"/>
  <c r="A344" i="21"/>
  <c r="X343" i="21"/>
  <c r="E343" i="21"/>
  <c r="X342" i="21"/>
  <c r="Q342" i="21"/>
  <c r="W342" i="21" s="1"/>
  <c r="O342" i="21"/>
  <c r="U342" i="21" s="1"/>
  <c r="A342" i="21"/>
  <c r="X341" i="21"/>
  <c r="A341" i="21"/>
  <c r="X340" i="21"/>
  <c r="A340" i="21"/>
  <c r="X339" i="21"/>
  <c r="A339" i="21"/>
  <c r="X338" i="21"/>
  <c r="Q338" i="21"/>
  <c r="O338" i="21"/>
  <c r="A338" i="21"/>
  <c r="X337" i="21"/>
  <c r="Q337" i="21"/>
  <c r="O337" i="21"/>
  <c r="A337" i="21"/>
  <c r="X336" i="21"/>
  <c r="Q336" i="21"/>
  <c r="O336" i="21"/>
  <c r="A336" i="21"/>
  <c r="X335" i="21"/>
  <c r="Q335" i="21"/>
  <c r="O335" i="21"/>
  <c r="A335" i="21"/>
  <c r="X334" i="21"/>
  <c r="Q334" i="21"/>
  <c r="O334" i="21"/>
  <c r="A334" i="21"/>
  <c r="X333" i="21"/>
  <c r="Q333" i="21"/>
  <c r="O333" i="21"/>
  <c r="A333" i="21"/>
  <c r="X332" i="21"/>
  <c r="Q332" i="21"/>
  <c r="O332" i="21"/>
  <c r="A332" i="21"/>
  <c r="X331" i="21"/>
  <c r="Q331" i="21"/>
  <c r="O331" i="21"/>
  <c r="A331" i="21"/>
  <c r="X330" i="21"/>
  <c r="Q330" i="21"/>
  <c r="O330" i="21"/>
  <c r="A330" i="21"/>
  <c r="X329" i="21"/>
  <c r="Q329" i="21"/>
  <c r="O329" i="21"/>
  <c r="A329" i="21"/>
  <c r="X328" i="21"/>
  <c r="Q328" i="21"/>
  <c r="O328" i="21"/>
  <c r="A328" i="21"/>
  <c r="X327" i="21"/>
  <c r="Q327" i="21"/>
  <c r="O327" i="21"/>
  <c r="A327" i="21"/>
  <c r="X326" i="21"/>
  <c r="Q326" i="21"/>
  <c r="O326" i="21"/>
  <c r="A326" i="21"/>
  <c r="X325" i="21"/>
  <c r="Q325" i="21"/>
  <c r="O325" i="21"/>
  <c r="A325" i="21"/>
  <c r="X324" i="21"/>
  <c r="Q324" i="21"/>
  <c r="O324" i="21"/>
  <c r="A324" i="21"/>
  <c r="X323" i="21"/>
  <c r="Q323" i="21"/>
  <c r="O323" i="21"/>
  <c r="A323" i="21"/>
  <c r="X322" i="21"/>
  <c r="E322" i="21"/>
  <c r="X321" i="21"/>
  <c r="Q321" i="21"/>
  <c r="W321" i="21" s="1"/>
  <c r="O321" i="21"/>
  <c r="U321" i="21" s="1"/>
  <c r="A321" i="21"/>
  <c r="X320" i="21"/>
  <c r="A320" i="21"/>
  <c r="X319" i="21"/>
  <c r="A319" i="21"/>
  <c r="X318" i="21"/>
  <c r="A318" i="21"/>
  <c r="X317" i="21"/>
  <c r="Q317" i="21"/>
  <c r="O317" i="21"/>
  <c r="A317" i="21"/>
  <c r="X316" i="21"/>
  <c r="Q316" i="21"/>
  <c r="O316" i="21"/>
  <c r="A316" i="21"/>
  <c r="X315" i="21"/>
  <c r="Q315" i="21"/>
  <c r="O315" i="21"/>
  <c r="A315" i="21"/>
  <c r="X314" i="21"/>
  <c r="Q314" i="21"/>
  <c r="O314" i="21"/>
  <c r="A314" i="21"/>
  <c r="X313" i="21"/>
  <c r="Q313" i="21"/>
  <c r="O313" i="21"/>
  <c r="A313" i="21"/>
  <c r="X312" i="21"/>
  <c r="Q312" i="21"/>
  <c r="O312" i="21"/>
  <c r="A312" i="21"/>
  <c r="X311" i="21"/>
  <c r="Q311" i="21"/>
  <c r="O311" i="21"/>
  <c r="A311" i="21"/>
  <c r="X310" i="21"/>
  <c r="Q310" i="21"/>
  <c r="O310" i="21"/>
  <c r="A310" i="21"/>
  <c r="X309" i="21"/>
  <c r="Q309" i="21"/>
  <c r="O309" i="21"/>
  <c r="A309" i="21"/>
  <c r="X308" i="21"/>
  <c r="Q308" i="21"/>
  <c r="O308" i="21"/>
  <c r="A308" i="21"/>
  <c r="X307" i="21"/>
  <c r="Q307" i="21"/>
  <c r="O307" i="21"/>
  <c r="A307" i="21"/>
  <c r="X306" i="21"/>
  <c r="Q306" i="21"/>
  <c r="O306" i="21"/>
  <c r="A306" i="21"/>
  <c r="X305" i="21"/>
  <c r="Q305" i="21"/>
  <c r="O305" i="21"/>
  <c r="A305" i="21"/>
  <c r="X304" i="21"/>
  <c r="Q304" i="21"/>
  <c r="O304" i="21"/>
  <c r="A304" i="21"/>
  <c r="X303" i="21"/>
  <c r="Q303" i="21"/>
  <c r="O303" i="21"/>
  <c r="A303" i="21"/>
  <c r="X302" i="21"/>
  <c r="Q302" i="21"/>
  <c r="O302" i="21"/>
  <c r="A302" i="21"/>
  <c r="X301" i="21"/>
  <c r="E301" i="21"/>
  <c r="X300" i="21"/>
  <c r="Q300" i="21"/>
  <c r="W300" i="21" s="1"/>
  <c r="O300" i="21"/>
  <c r="U300" i="21" s="1"/>
  <c r="A300" i="21"/>
  <c r="X299" i="21"/>
  <c r="A299" i="21"/>
  <c r="X298" i="21"/>
  <c r="A298" i="21"/>
  <c r="X297" i="21"/>
  <c r="A297" i="21"/>
  <c r="X296" i="21"/>
  <c r="Q296" i="21"/>
  <c r="O296" i="21"/>
  <c r="A296" i="21"/>
  <c r="X295" i="21"/>
  <c r="Q295" i="21"/>
  <c r="O295" i="21"/>
  <c r="A295" i="21"/>
  <c r="X294" i="21"/>
  <c r="Q294" i="21"/>
  <c r="O294" i="21"/>
  <c r="A294" i="21"/>
  <c r="X293" i="21"/>
  <c r="Q293" i="21"/>
  <c r="O293" i="21"/>
  <c r="A293" i="21"/>
  <c r="X292" i="21"/>
  <c r="Q292" i="21"/>
  <c r="O292" i="21"/>
  <c r="A292" i="21"/>
  <c r="X291" i="21"/>
  <c r="Q291" i="21"/>
  <c r="O291" i="21"/>
  <c r="A291" i="21"/>
  <c r="X290" i="21"/>
  <c r="Q290" i="21"/>
  <c r="O290" i="21"/>
  <c r="A290" i="21"/>
  <c r="X289" i="21"/>
  <c r="Q289" i="21"/>
  <c r="O289" i="21"/>
  <c r="A289" i="21"/>
  <c r="X288" i="21"/>
  <c r="Q288" i="21"/>
  <c r="O288" i="21"/>
  <c r="A288" i="21"/>
  <c r="X287" i="21"/>
  <c r="Q287" i="21"/>
  <c r="O287" i="21"/>
  <c r="A287" i="21"/>
  <c r="X286" i="21"/>
  <c r="Q286" i="21"/>
  <c r="O286" i="21"/>
  <c r="A286" i="21"/>
  <c r="X285" i="21"/>
  <c r="Q285" i="21"/>
  <c r="O285" i="21"/>
  <c r="A285" i="21"/>
  <c r="X284" i="21"/>
  <c r="Q284" i="21"/>
  <c r="O284" i="21"/>
  <c r="A284" i="21"/>
  <c r="X283" i="21"/>
  <c r="Q283" i="21"/>
  <c r="O283" i="21"/>
  <c r="A283" i="21"/>
  <c r="X282" i="21"/>
  <c r="Q282" i="21"/>
  <c r="O282" i="21"/>
  <c r="A282" i="21"/>
  <c r="X281" i="21"/>
  <c r="Q281" i="21"/>
  <c r="O281" i="21"/>
  <c r="A281" i="21"/>
  <c r="X280" i="21"/>
  <c r="E280" i="21"/>
  <c r="X279" i="21"/>
  <c r="Q279" i="21"/>
  <c r="W279" i="21" s="1"/>
  <c r="O279" i="21"/>
  <c r="U279" i="21" s="1"/>
  <c r="A279" i="21"/>
  <c r="X278" i="21"/>
  <c r="A278" i="21"/>
  <c r="X277" i="21"/>
  <c r="A277" i="21"/>
  <c r="X276" i="21"/>
  <c r="A276" i="21"/>
  <c r="X275" i="21"/>
  <c r="Q275" i="21"/>
  <c r="O275" i="21"/>
  <c r="A275" i="21"/>
  <c r="X274" i="21"/>
  <c r="Q274" i="21"/>
  <c r="O274" i="21"/>
  <c r="A274" i="21"/>
  <c r="X273" i="21"/>
  <c r="Q273" i="21"/>
  <c r="O273" i="21"/>
  <c r="A273" i="21"/>
  <c r="X272" i="21"/>
  <c r="Q272" i="21"/>
  <c r="O272" i="21"/>
  <c r="A272" i="21"/>
  <c r="X271" i="21"/>
  <c r="Q271" i="21"/>
  <c r="O271" i="21"/>
  <c r="A271" i="21"/>
  <c r="X270" i="21"/>
  <c r="Q270" i="21"/>
  <c r="O270" i="21"/>
  <c r="A270" i="21"/>
  <c r="X269" i="21"/>
  <c r="Q269" i="21"/>
  <c r="O269" i="21"/>
  <c r="A269" i="21"/>
  <c r="X268" i="21"/>
  <c r="Q268" i="21"/>
  <c r="O268" i="21"/>
  <c r="A268" i="21"/>
  <c r="X267" i="21"/>
  <c r="Q267" i="21"/>
  <c r="O267" i="21"/>
  <c r="A267" i="21"/>
  <c r="X266" i="21"/>
  <c r="Q266" i="21"/>
  <c r="O266" i="21"/>
  <c r="A266" i="21"/>
  <c r="X265" i="21"/>
  <c r="Q265" i="21"/>
  <c r="O265" i="21"/>
  <c r="A265" i="21"/>
  <c r="X264" i="21"/>
  <c r="Q264" i="21"/>
  <c r="O264" i="21"/>
  <c r="A264" i="21"/>
  <c r="X263" i="21"/>
  <c r="Q263" i="21"/>
  <c r="O263" i="21"/>
  <c r="A263" i="21"/>
  <c r="X262" i="21"/>
  <c r="Q262" i="21"/>
  <c r="O262" i="21"/>
  <c r="A262" i="21"/>
  <c r="X261" i="21"/>
  <c r="Q261" i="21"/>
  <c r="O261" i="21"/>
  <c r="A261" i="21"/>
  <c r="X260" i="21"/>
  <c r="Q260" i="21"/>
  <c r="O260" i="21"/>
  <c r="A260" i="21"/>
  <c r="X259" i="21"/>
  <c r="E259" i="21"/>
  <c r="X258" i="21"/>
  <c r="Q258" i="21"/>
  <c r="W258" i="21" s="1"/>
  <c r="O258" i="21"/>
  <c r="U258" i="21" s="1"/>
  <c r="A258" i="21"/>
  <c r="X257" i="21"/>
  <c r="A257" i="21"/>
  <c r="X256" i="21"/>
  <c r="A256" i="21"/>
  <c r="X255" i="21"/>
  <c r="A255" i="21"/>
  <c r="X254" i="21"/>
  <c r="Q254" i="21"/>
  <c r="O254" i="21"/>
  <c r="A254" i="21"/>
  <c r="X253" i="21"/>
  <c r="Q253" i="21"/>
  <c r="O253" i="21"/>
  <c r="A253" i="21"/>
  <c r="X252" i="21"/>
  <c r="Q252" i="21"/>
  <c r="O252" i="21"/>
  <c r="A252" i="21"/>
  <c r="X251" i="21"/>
  <c r="Q251" i="21"/>
  <c r="O251" i="21"/>
  <c r="A251" i="21"/>
  <c r="X250" i="21"/>
  <c r="Q250" i="21"/>
  <c r="O250" i="21"/>
  <c r="A250" i="21"/>
  <c r="X249" i="21"/>
  <c r="Q249" i="21"/>
  <c r="O249" i="21"/>
  <c r="A249" i="21"/>
  <c r="X248" i="21"/>
  <c r="Q248" i="21"/>
  <c r="O248" i="21"/>
  <c r="A248" i="21"/>
  <c r="X247" i="21"/>
  <c r="Q247" i="21"/>
  <c r="O247" i="21"/>
  <c r="A247" i="21"/>
  <c r="X246" i="21"/>
  <c r="Q246" i="21"/>
  <c r="O246" i="21"/>
  <c r="A246" i="21"/>
  <c r="X245" i="21"/>
  <c r="Q245" i="21"/>
  <c r="O245" i="21"/>
  <c r="A245" i="21"/>
  <c r="X244" i="21"/>
  <c r="Q244" i="21"/>
  <c r="O244" i="21"/>
  <c r="A244" i="21"/>
  <c r="X243" i="21"/>
  <c r="Q243" i="21"/>
  <c r="O243" i="21"/>
  <c r="A243" i="21"/>
  <c r="X242" i="21"/>
  <c r="Q242" i="21"/>
  <c r="O242" i="21"/>
  <c r="A242" i="21"/>
  <c r="X241" i="21"/>
  <c r="Q241" i="21"/>
  <c r="O241" i="21"/>
  <c r="A241" i="21"/>
  <c r="X240" i="21"/>
  <c r="Q240" i="21"/>
  <c r="O240" i="21"/>
  <c r="A240" i="21"/>
  <c r="X239" i="21"/>
  <c r="Q239" i="21"/>
  <c r="O239" i="21"/>
  <c r="A239" i="21"/>
  <c r="X238" i="21"/>
  <c r="E238" i="21"/>
  <c r="X237" i="21"/>
  <c r="Q237" i="21"/>
  <c r="W237" i="21" s="1"/>
  <c r="O237" i="21"/>
  <c r="U237" i="21" s="1"/>
  <c r="A237" i="21"/>
  <c r="X236" i="21"/>
  <c r="A236" i="21"/>
  <c r="X235" i="21"/>
  <c r="A235" i="21"/>
  <c r="X234" i="21"/>
  <c r="A234" i="21"/>
  <c r="X233" i="21"/>
  <c r="Q233" i="21"/>
  <c r="O233" i="21"/>
  <c r="A233" i="21"/>
  <c r="X232" i="21"/>
  <c r="Q232" i="21"/>
  <c r="O232" i="21"/>
  <c r="A232" i="21"/>
  <c r="X231" i="21"/>
  <c r="Q231" i="21"/>
  <c r="O231" i="21"/>
  <c r="A231" i="21"/>
  <c r="X230" i="21"/>
  <c r="Q230" i="21"/>
  <c r="O230" i="21"/>
  <c r="A230" i="21"/>
  <c r="X229" i="21"/>
  <c r="Q229" i="21"/>
  <c r="O229" i="21"/>
  <c r="A229" i="21"/>
  <c r="X228" i="21"/>
  <c r="Q228" i="21"/>
  <c r="O228" i="21"/>
  <c r="A228" i="21"/>
  <c r="X227" i="21"/>
  <c r="Q227" i="21"/>
  <c r="O227" i="21"/>
  <c r="A227" i="21"/>
  <c r="X226" i="21"/>
  <c r="Q226" i="21"/>
  <c r="O226" i="21"/>
  <c r="A226" i="21"/>
  <c r="X225" i="21"/>
  <c r="Q225" i="21"/>
  <c r="O225" i="21"/>
  <c r="A225" i="21"/>
  <c r="X224" i="21"/>
  <c r="Q224" i="21"/>
  <c r="O224" i="21"/>
  <c r="A224" i="21"/>
  <c r="X223" i="21"/>
  <c r="Q223" i="21"/>
  <c r="O223" i="21"/>
  <c r="A223" i="21"/>
  <c r="X222" i="21"/>
  <c r="Q222" i="21"/>
  <c r="O222" i="21"/>
  <c r="A222" i="21"/>
  <c r="X221" i="21"/>
  <c r="Q221" i="21"/>
  <c r="O221" i="21"/>
  <c r="A221" i="21"/>
  <c r="X220" i="21"/>
  <c r="Q220" i="21"/>
  <c r="O220" i="21"/>
  <c r="A220" i="21"/>
  <c r="X219" i="21"/>
  <c r="Q219" i="21"/>
  <c r="O219" i="21"/>
  <c r="A219" i="21"/>
  <c r="X218" i="21"/>
  <c r="Q218" i="21"/>
  <c r="O218" i="21"/>
  <c r="A218" i="21"/>
  <c r="X217" i="21"/>
  <c r="E217" i="21"/>
  <c r="X216" i="21"/>
  <c r="Q216" i="21"/>
  <c r="W216" i="21" s="1"/>
  <c r="O216" i="21"/>
  <c r="U216" i="21" s="1"/>
  <c r="A216" i="21"/>
  <c r="X215" i="21"/>
  <c r="A215" i="21"/>
  <c r="X214" i="21"/>
  <c r="A214" i="21"/>
  <c r="X213" i="21"/>
  <c r="A213" i="21"/>
  <c r="X212" i="21"/>
  <c r="Q212" i="21"/>
  <c r="O212" i="21"/>
  <c r="A212" i="21"/>
  <c r="X211" i="21"/>
  <c r="Q211" i="21"/>
  <c r="O211" i="21"/>
  <c r="A211" i="21"/>
  <c r="X210" i="21"/>
  <c r="Q210" i="21"/>
  <c r="O210" i="21"/>
  <c r="A210" i="21"/>
  <c r="X209" i="21"/>
  <c r="Q209" i="21"/>
  <c r="O209" i="21"/>
  <c r="A209" i="21"/>
  <c r="X208" i="21"/>
  <c r="Q208" i="21"/>
  <c r="O208" i="21"/>
  <c r="A208" i="21"/>
  <c r="X207" i="21"/>
  <c r="Q207" i="21"/>
  <c r="O207" i="21"/>
  <c r="A207" i="21"/>
  <c r="X206" i="21"/>
  <c r="Q206" i="21"/>
  <c r="O206" i="21"/>
  <c r="A206" i="21"/>
  <c r="X205" i="21"/>
  <c r="Q205" i="21"/>
  <c r="O205" i="21"/>
  <c r="A205" i="21"/>
  <c r="X204" i="21"/>
  <c r="Q204" i="21"/>
  <c r="O204" i="21"/>
  <c r="A204" i="21"/>
  <c r="X203" i="21"/>
  <c r="Q203" i="21"/>
  <c r="O203" i="21"/>
  <c r="A203" i="21"/>
  <c r="X202" i="21"/>
  <c r="Q202" i="21"/>
  <c r="O202" i="21"/>
  <c r="A202" i="21"/>
  <c r="X201" i="21"/>
  <c r="Q201" i="21"/>
  <c r="O201" i="21"/>
  <c r="A201" i="21"/>
  <c r="X200" i="21"/>
  <c r="Q200" i="21"/>
  <c r="O200" i="21"/>
  <c r="A200" i="21"/>
  <c r="X199" i="21"/>
  <c r="Q199" i="21"/>
  <c r="O199" i="21"/>
  <c r="A199" i="21"/>
  <c r="X198" i="21"/>
  <c r="Q198" i="21"/>
  <c r="O198" i="21"/>
  <c r="A198" i="21"/>
  <c r="X197" i="21"/>
  <c r="Q197" i="21"/>
  <c r="O197" i="21"/>
  <c r="A197" i="21"/>
  <c r="X196" i="21"/>
  <c r="E196" i="21"/>
  <c r="X195" i="21"/>
  <c r="Q195" i="21"/>
  <c r="W195" i="21" s="1"/>
  <c r="O195" i="21"/>
  <c r="U195" i="21" s="1"/>
  <c r="A195" i="21"/>
  <c r="X194" i="21"/>
  <c r="A194" i="21"/>
  <c r="X193" i="21"/>
  <c r="A193" i="21"/>
  <c r="X192" i="21"/>
  <c r="A192" i="21"/>
  <c r="X191" i="21"/>
  <c r="Q191" i="21"/>
  <c r="O191" i="21"/>
  <c r="A191" i="21"/>
  <c r="X190" i="21"/>
  <c r="Q190" i="21"/>
  <c r="O190" i="21"/>
  <c r="A190" i="21"/>
  <c r="X189" i="21"/>
  <c r="Q189" i="21"/>
  <c r="O189" i="21"/>
  <c r="A189" i="21"/>
  <c r="X188" i="21"/>
  <c r="Q188" i="21"/>
  <c r="O188" i="21"/>
  <c r="A188" i="21"/>
  <c r="X187" i="21"/>
  <c r="Q187" i="21"/>
  <c r="O187" i="21"/>
  <c r="A187" i="21"/>
  <c r="X186" i="21"/>
  <c r="Q186" i="21"/>
  <c r="O186" i="21"/>
  <c r="A186" i="21"/>
  <c r="X185" i="21"/>
  <c r="Q185" i="21"/>
  <c r="O185" i="21"/>
  <c r="A185" i="21"/>
  <c r="X184" i="21"/>
  <c r="Q184" i="21"/>
  <c r="O184" i="21"/>
  <c r="A184" i="21"/>
  <c r="X183" i="21"/>
  <c r="Q183" i="21"/>
  <c r="O183" i="21"/>
  <c r="A183" i="21"/>
  <c r="X182" i="21"/>
  <c r="Q182" i="21"/>
  <c r="O182" i="21"/>
  <c r="A182" i="21"/>
  <c r="X181" i="21"/>
  <c r="Q181" i="21"/>
  <c r="O181" i="21"/>
  <c r="A181" i="21"/>
  <c r="X180" i="21"/>
  <c r="Q180" i="21"/>
  <c r="O180" i="21"/>
  <c r="A180" i="21"/>
  <c r="X179" i="21"/>
  <c r="Q179" i="21"/>
  <c r="O179" i="21"/>
  <c r="A179" i="21"/>
  <c r="X178" i="21"/>
  <c r="Q178" i="21"/>
  <c r="O178" i="21"/>
  <c r="A178" i="21"/>
  <c r="X177" i="21"/>
  <c r="Q177" i="21"/>
  <c r="O177" i="21"/>
  <c r="A177" i="21"/>
  <c r="X176" i="21"/>
  <c r="Q176" i="21"/>
  <c r="O176" i="21"/>
  <c r="A176" i="21"/>
  <c r="X175" i="21"/>
  <c r="E175" i="21"/>
  <c r="X174" i="21"/>
  <c r="Q174" i="21"/>
  <c r="W174" i="21" s="1"/>
  <c r="O174" i="21"/>
  <c r="U174" i="21" s="1"/>
  <c r="A174" i="21"/>
  <c r="X173" i="21"/>
  <c r="A173" i="21"/>
  <c r="X172" i="21"/>
  <c r="A172" i="21"/>
  <c r="X171" i="21"/>
  <c r="A171" i="21"/>
  <c r="X170" i="21"/>
  <c r="Q170" i="21"/>
  <c r="O170" i="21"/>
  <c r="A170" i="21"/>
  <c r="X169" i="21"/>
  <c r="Q169" i="21"/>
  <c r="O169" i="21"/>
  <c r="A169" i="21"/>
  <c r="X168" i="21"/>
  <c r="Q168" i="21"/>
  <c r="O168" i="21"/>
  <c r="A168" i="21"/>
  <c r="X167" i="21"/>
  <c r="Q167" i="21"/>
  <c r="O167" i="21"/>
  <c r="A167" i="21"/>
  <c r="X166" i="21"/>
  <c r="Q166" i="21"/>
  <c r="O166" i="21"/>
  <c r="A166" i="21"/>
  <c r="X165" i="21"/>
  <c r="Q165" i="21"/>
  <c r="O165" i="21"/>
  <c r="A165" i="21"/>
  <c r="X164" i="21"/>
  <c r="Q164" i="21"/>
  <c r="O164" i="21"/>
  <c r="A164" i="21"/>
  <c r="X163" i="21"/>
  <c r="Q163" i="21"/>
  <c r="O163" i="21"/>
  <c r="A163" i="21"/>
  <c r="X162" i="21"/>
  <c r="Q162" i="21"/>
  <c r="O162" i="21"/>
  <c r="A162" i="21"/>
  <c r="X161" i="21"/>
  <c r="Q161" i="21"/>
  <c r="O161" i="21"/>
  <c r="A161" i="21"/>
  <c r="X160" i="21"/>
  <c r="Q160" i="21"/>
  <c r="O160" i="21"/>
  <c r="A160" i="21"/>
  <c r="X159" i="21"/>
  <c r="Q159" i="21"/>
  <c r="O159" i="21"/>
  <c r="A159" i="21"/>
  <c r="X158" i="21"/>
  <c r="Q158" i="21"/>
  <c r="O158" i="21"/>
  <c r="A158" i="21"/>
  <c r="X157" i="21"/>
  <c r="Q157" i="21"/>
  <c r="O157" i="21"/>
  <c r="A157" i="21"/>
  <c r="X156" i="21"/>
  <c r="Q156" i="21"/>
  <c r="O156" i="21"/>
  <c r="A156" i="21"/>
  <c r="X155" i="21"/>
  <c r="Q155" i="21"/>
  <c r="O155" i="21"/>
  <c r="A155" i="21"/>
  <c r="X154" i="21"/>
  <c r="E154" i="21"/>
  <c r="X153" i="21"/>
  <c r="Q153" i="21"/>
  <c r="W153" i="21" s="1"/>
  <c r="O153" i="21"/>
  <c r="U153" i="21" s="1"/>
  <c r="A153" i="21"/>
  <c r="X152" i="21"/>
  <c r="A152" i="21"/>
  <c r="X151" i="21"/>
  <c r="A151" i="21"/>
  <c r="X150" i="21"/>
  <c r="A150" i="21"/>
  <c r="X149" i="21"/>
  <c r="Q149" i="21"/>
  <c r="O149" i="21"/>
  <c r="A149" i="21"/>
  <c r="X148" i="21"/>
  <c r="Q148" i="21"/>
  <c r="O148" i="21"/>
  <c r="A148" i="21"/>
  <c r="X147" i="21"/>
  <c r="Q147" i="21"/>
  <c r="O147" i="21"/>
  <c r="A147" i="21"/>
  <c r="X146" i="21"/>
  <c r="Q146" i="21"/>
  <c r="O146" i="21"/>
  <c r="A146" i="21"/>
  <c r="X145" i="21"/>
  <c r="Q145" i="21"/>
  <c r="O145" i="21"/>
  <c r="A145" i="21"/>
  <c r="X144" i="21"/>
  <c r="Q144" i="21"/>
  <c r="O144" i="21"/>
  <c r="A144" i="21"/>
  <c r="X143" i="21"/>
  <c r="Q143" i="21"/>
  <c r="O143" i="21"/>
  <c r="A143" i="21"/>
  <c r="X142" i="21"/>
  <c r="Q142" i="21"/>
  <c r="O142" i="21"/>
  <c r="A142" i="21"/>
  <c r="X141" i="21"/>
  <c r="Q141" i="21"/>
  <c r="O141" i="21"/>
  <c r="A141" i="21"/>
  <c r="X140" i="21"/>
  <c r="Q140" i="21"/>
  <c r="O140" i="21"/>
  <c r="A140" i="21"/>
  <c r="X139" i="21"/>
  <c r="Q139" i="21"/>
  <c r="O139" i="21"/>
  <c r="A139" i="21"/>
  <c r="X138" i="21"/>
  <c r="Q138" i="21"/>
  <c r="O138" i="21"/>
  <c r="A138" i="21"/>
  <c r="X137" i="21"/>
  <c r="Q137" i="21"/>
  <c r="O137" i="21"/>
  <c r="A137" i="21"/>
  <c r="X136" i="21"/>
  <c r="Q136" i="21"/>
  <c r="O136" i="21"/>
  <c r="A136" i="21"/>
  <c r="X135" i="21"/>
  <c r="Q135" i="21"/>
  <c r="O135" i="21"/>
  <c r="A135" i="21"/>
  <c r="X134" i="21"/>
  <c r="Q134" i="21"/>
  <c r="O134" i="21"/>
  <c r="A134" i="21"/>
  <c r="X133" i="21"/>
  <c r="E133" i="21"/>
  <c r="X132" i="21"/>
  <c r="Q132" i="21"/>
  <c r="W132" i="21" s="1"/>
  <c r="O132" i="21"/>
  <c r="U132" i="21" s="1"/>
  <c r="A132" i="21"/>
  <c r="X131" i="21"/>
  <c r="A131" i="21"/>
  <c r="X130" i="21"/>
  <c r="A130" i="21"/>
  <c r="X129" i="21"/>
  <c r="A129" i="21"/>
  <c r="X128" i="21"/>
  <c r="Q128" i="21"/>
  <c r="O128" i="21"/>
  <c r="A128" i="21"/>
  <c r="X127" i="21"/>
  <c r="Q127" i="21"/>
  <c r="O127" i="21"/>
  <c r="A127" i="21"/>
  <c r="X126" i="21"/>
  <c r="Q126" i="21"/>
  <c r="O126" i="21"/>
  <c r="A126" i="21"/>
  <c r="X125" i="21"/>
  <c r="Q125" i="21"/>
  <c r="O125" i="21"/>
  <c r="A125" i="21"/>
  <c r="X124" i="21"/>
  <c r="Q124" i="21"/>
  <c r="O124" i="21"/>
  <c r="A124" i="21"/>
  <c r="X123" i="21"/>
  <c r="Q123" i="21"/>
  <c r="O123" i="21"/>
  <c r="A123" i="21"/>
  <c r="X122" i="21"/>
  <c r="Q122" i="21"/>
  <c r="O122" i="21"/>
  <c r="A122" i="21"/>
  <c r="X121" i="21"/>
  <c r="Q121" i="21"/>
  <c r="O121" i="21"/>
  <c r="A121" i="21"/>
  <c r="X120" i="21"/>
  <c r="Q120" i="21"/>
  <c r="O120" i="21"/>
  <c r="A120" i="21"/>
  <c r="X119" i="21"/>
  <c r="Q119" i="21"/>
  <c r="O119" i="21"/>
  <c r="A119" i="21"/>
  <c r="X118" i="21"/>
  <c r="Q118" i="21"/>
  <c r="O118" i="21"/>
  <c r="A118" i="21"/>
  <c r="X117" i="21"/>
  <c r="Q117" i="21"/>
  <c r="O117" i="21"/>
  <c r="A117" i="21"/>
  <c r="X116" i="21"/>
  <c r="Q116" i="21"/>
  <c r="O116" i="21"/>
  <c r="A116" i="21"/>
  <c r="X115" i="21"/>
  <c r="Q115" i="21"/>
  <c r="O115" i="21"/>
  <c r="A115" i="21"/>
  <c r="X114" i="21"/>
  <c r="Q114" i="21"/>
  <c r="O114" i="21"/>
  <c r="A114" i="21"/>
  <c r="X113" i="21"/>
  <c r="Q113" i="21"/>
  <c r="O113" i="21"/>
  <c r="A113" i="21"/>
  <c r="X112" i="21"/>
  <c r="E112" i="21"/>
  <c r="X111" i="21"/>
  <c r="Q111" i="21"/>
  <c r="W111" i="21" s="1"/>
  <c r="O111" i="21"/>
  <c r="U111" i="21" s="1"/>
  <c r="A111" i="21"/>
  <c r="X110" i="21"/>
  <c r="A110" i="21"/>
  <c r="X109" i="21"/>
  <c r="A109" i="21"/>
  <c r="X108" i="21"/>
  <c r="A108" i="21"/>
  <c r="X107" i="21"/>
  <c r="Q107" i="21"/>
  <c r="O107" i="21"/>
  <c r="A107" i="21"/>
  <c r="X106" i="21"/>
  <c r="Q106" i="21"/>
  <c r="O106" i="21"/>
  <c r="A106" i="21"/>
  <c r="X105" i="21"/>
  <c r="Q105" i="21"/>
  <c r="O105" i="21"/>
  <c r="A105" i="21"/>
  <c r="X104" i="21"/>
  <c r="Q104" i="21"/>
  <c r="O104" i="21"/>
  <c r="A104" i="21"/>
  <c r="X103" i="21"/>
  <c r="Q103" i="21"/>
  <c r="O103" i="21"/>
  <c r="A103" i="21"/>
  <c r="X102" i="21"/>
  <c r="Q102" i="21"/>
  <c r="O102" i="21"/>
  <c r="A102" i="21"/>
  <c r="X101" i="21"/>
  <c r="Q101" i="21"/>
  <c r="O101" i="21"/>
  <c r="A101" i="21"/>
  <c r="X100" i="21"/>
  <c r="Q100" i="21"/>
  <c r="O100" i="21"/>
  <c r="A100" i="21"/>
  <c r="X99" i="21"/>
  <c r="Q99" i="21"/>
  <c r="O99" i="21"/>
  <c r="A99" i="21"/>
  <c r="X98" i="21"/>
  <c r="Q98" i="21"/>
  <c r="O98" i="21"/>
  <c r="A98" i="21"/>
  <c r="X97" i="21"/>
  <c r="Q97" i="21"/>
  <c r="O97" i="21"/>
  <c r="A97" i="21"/>
  <c r="X96" i="21"/>
  <c r="Q96" i="21"/>
  <c r="O96" i="21"/>
  <c r="A96" i="21"/>
  <c r="X95" i="21"/>
  <c r="Q95" i="21"/>
  <c r="O95" i="21"/>
  <c r="A95" i="21"/>
  <c r="X94" i="21"/>
  <c r="Q94" i="21"/>
  <c r="O94" i="21"/>
  <c r="A94" i="21"/>
  <c r="X93" i="21"/>
  <c r="Q93" i="21"/>
  <c r="O93" i="21"/>
  <c r="A93" i="21"/>
  <c r="X92" i="21"/>
  <c r="Q92" i="21"/>
  <c r="O92" i="21"/>
  <c r="A92" i="21"/>
  <c r="X91" i="21"/>
  <c r="E91" i="21"/>
  <c r="X90" i="21"/>
  <c r="Q90" i="21"/>
  <c r="W90" i="21" s="1"/>
  <c r="O90" i="21"/>
  <c r="U90" i="21" s="1"/>
  <c r="A90" i="21"/>
  <c r="X89" i="21"/>
  <c r="A89" i="21"/>
  <c r="X88" i="21"/>
  <c r="A88" i="21"/>
  <c r="X87" i="21"/>
  <c r="A87" i="21"/>
  <c r="X86" i="21"/>
  <c r="Q86" i="21"/>
  <c r="O86" i="21"/>
  <c r="A86" i="21"/>
  <c r="X85" i="21"/>
  <c r="Q85" i="21"/>
  <c r="O85" i="21"/>
  <c r="A85" i="21"/>
  <c r="X84" i="21"/>
  <c r="Q84" i="21"/>
  <c r="O84" i="21"/>
  <c r="A84" i="21"/>
  <c r="X83" i="21"/>
  <c r="Q83" i="21"/>
  <c r="O83" i="21"/>
  <c r="A83" i="21"/>
  <c r="X82" i="21"/>
  <c r="Q82" i="21"/>
  <c r="O82" i="21"/>
  <c r="A82" i="21"/>
  <c r="X81" i="21"/>
  <c r="Q81" i="21"/>
  <c r="O81" i="21"/>
  <c r="A81" i="21"/>
  <c r="X80" i="21"/>
  <c r="Q80" i="21"/>
  <c r="O80" i="21"/>
  <c r="A80" i="21"/>
  <c r="X79" i="21"/>
  <c r="Q79" i="21"/>
  <c r="O79" i="21"/>
  <c r="A79" i="21"/>
  <c r="X78" i="21"/>
  <c r="Q78" i="21"/>
  <c r="O78" i="21"/>
  <c r="A78" i="21"/>
  <c r="X77" i="21"/>
  <c r="Q77" i="21"/>
  <c r="O77" i="21"/>
  <c r="A77" i="21"/>
  <c r="X76" i="21"/>
  <c r="Q76" i="21"/>
  <c r="O76" i="21"/>
  <c r="A76" i="21"/>
  <c r="X75" i="21"/>
  <c r="Q75" i="21"/>
  <c r="O75" i="21"/>
  <c r="A75" i="21"/>
  <c r="X74" i="21"/>
  <c r="Q74" i="21"/>
  <c r="O74" i="21"/>
  <c r="A74" i="21"/>
  <c r="X73" i="21"/>
  <c r="Q73" i="21"/>
  <c r="O73" i="21"/>
  <c r="A73" i="21"/>
  <c r="X72" i="21"/>
  <c r="Q72" i="21"/>
  <c r="O72" i="21"/>
  <c r="A72" i="21"/>
  <c r="X71" i="21"/>
  <c r="Q71" i="21"/>
  <c r="O71" i="21"/>
  <c r="A71" i="21"/>
  <c r="X70" i="21"/>
  <c r="E70" i="21"/>
  <c r="X69" i="21"/>
  <c r="Q69" i="21"/>
  <c r="W69" i="21" s="1"/>
  <c r="O69" i="21"/>
  <c r="U69" i="21" s="1"/>
  <c r="A69" i="21"/>
  <c r="X68" i="21"/>
  <c r="A68" i="21"/>
  <c r="X67" i="21"/>
  <c r="A67" i="21"/>
  <c r="X66" i="21"/>
  <c r="A66" i="21"/>
  <c r="X65" i="21"/>
  <c r="Q65" i="21"/>
  <c r="O65" i="21"/>
  <c r="A65" i="21"/>
  <c r="X64" i="21"/>
  <c r="Q64" i="21"/>
  <c r="O64" i="21"/>
  <c r="A64" i="21"/>
  <c r="X63" i="21"/>
  <c r="Q63" i="21"/>
  <c r="O63" i="21"/>
  <c r="A63" i="21"/>
  <c r="X62" i="21"/>
  <c r="Q62" i="21"/>
  <c r="O62" i="21"/>
  <c r="A62" i="21"/>
  <c r="X61" i="21"/>
  <c r="Q61" i="21"/>
  <c r="O61" i="21"/>
  <c r="A61" i="21"/>
  <c r="X60" i="21"/>
  <c r="Q60" i="21"/>
  <c r="O60" i="21"/>
  <c r="A60" i="21"/>
  <c r="X59" i="21"/>
  <c r="Q59" i="21"/>
  <c r="O59" i="21"/>
  <c r="A59" i="21"/>
  <c r="X58" i="21"/>
  <c r="Q58" i="21"/>
  <c r="O58" i="21"/>
  <c r="A58" i="21"/>
  <c r="X57" i="21"/>
  <c r="Q57" i="21"/>
  <c r="O57" i="21"/>
  <c r="A57" i="21"/>
  <c r="X56" i="21"/>
  <c r="Q56" i="21"/>
  <c r="O56" i="21"/>
  <c r="A56" i="21"/>
  <c r="X55" i="21"/>
  <c r="Q55" i="21"/>
  <c r="O55" i="21"/>
  <c r="A55" i="21"/>
  <c r="X54" i="21"/>
  <c r="Q54" i="21"/>
  <c r="O54" i="21"/>
  <c r="A54" i="21"/>
  <c r="X53" i="21"/>
  <c r="Q53" i="21"/>
  <c r="O53" i="21"/>
  <c r="A53" i="21"/>
  <c r="X52" i="21"/>
  <c r="Q52" i="21"/>
  <c r="O52" i="21"/>
  <c r="A52" i="21"/>
  <c r="X51" i="21"/>
  <c r="Q51" i="21"/>
  <c r="O51" i="21"/>
  <c r="A51" i="21"/>
  <c r="X50" i="21"/>
  <c r="Q50" i="21"/>
  <c r="O50" i="21"/>
  <c r="A50" i="21"/>
  <c r="X49" i="21"/>
  <c r="E49" i="21"/>
  <c r="X48" i="21"/>
  <c r="Q48" i="21"/>
  <c r="W48" i="21" s="1"/>
  <c r="O48" i="21"/>
  <c r="U48" i="21" s="1"/>
  <c r="A48" i="21"/>
  <c r="X47" i="21"/>
  <c r="A47" i="21"/>
  <c r="X46" i="21"/>
  <c r="A46" i="21"/>
  <c r="X45" i="21"/>
  <c r="A45" i="21"/>
  <c r="X44" i="21"/>
  <c r="Q44" i="21"/>
  <c r="O44" i="21"/>
  <c r="A44" i="21"/>
  <c r="X43" i="21"/>
  <c r="Q43" i="21"/>
  <c r="O43" i="21"/>
  <c r="A43" i="21"/>
  <c r="X42" i="21"/>
  <c r="Q42" i="21"/>
  <c r="O42" i="21"/>
  <c r="A42" i="21"/>
  <c r="X41" i="21"/>
  <c r="Q41" i="21"/>
  <c r="O41" i="21"/>
  <c r="A41" i="21"/>
  <c r="X40" i="21"/>
  <c r="Q40" i="21"/>
  <c r="O40" i="21"/>
  <c r="A40" i="21"/>
  <c r="X39" i="21"/>
  <c r="Q39" i="21"/>
  <c r="O39" i="21"/>
  <c r="A39" i="21"/>
  <c r="X38" i="21"/>
  <c r="Q38" i="21"/>
  <c r="O38" i="21"/>
  <c r="A38" i="21"/>
  <c r="X37" i="21"/>
  <c r="Q37" i="21"/>
  <c r="O37" i="21"/>
  <c r="A37" i="21"/>
  <c r="X36" i="21"/>
  <c r="Q36" i="21"/>
  <c r="O36" i="21"/>
  <c r="A36" i="21"/>
  <c r="X35" i="21"/>
  <c r="Q35" i="21"/>
  <c r="O35" i="21"/>
  <c r="A35" i="21"/>
  <c r="X34" i="21"/>
  <c r="Q34" i="21"/>
  <c r="O34" i="21"/>
  <c r="A34" i="21"/>
  <c r="X33" i="21"/>
  <c r="Q33" i="21"/>
  <c r="O33" i="21"/>
  <c r="A33" i="21"/>
  <c r="X32" i="21"/>
  <c r="Q32" i="21"/>
  <c r="O32" i="21"/>
  <c r="A32" i="21"/>
  <c r="X31" i="21"/>
  <c r="Q31" i="21"/>
  <c r="O31" i="21"/>
  <c r="A31" i="21"/>
  <c r="X30" i="21"/>
  <c r="Q30" i="21"/>
  <c r="O30" i="21"/>
  <c r="A30" i="21"/>
  <c r="X29" i="21"/>
  <c r="Q29" i="21"/>
  <c r="O29" i="21"/>
  <c r="A29" i="21"/>
  <c r="X28" i="21"/>
  <c r="E28" i="21"/>
  <c r="X27" i="21"/>
  <c r="Q27" i="21"/>
  <c r="W27" i="21" s="1"/>
  <c r="O27" i="21"/>
  <c r="U27" i="21" s="1"/>
  <c r="A27" i="21"/>
  <c r="X26" i="21"/>
  <c r="A26" i="21"/>
  <c r="X25" i="21"/>
  <c r="A25" i="21"/>
  <c r="X24" i="21"/>
  <c r="A24" i="21"/>
  <c r="X23" i="21"/>
  <c r="Q23" i="21"/>
  <c r="O23" i="21"/>
  <c r="A23" i="21"/>
  <c r="X22" i="21"/>
  <c r="Q22" i="21"/>
  <c r="O22" i="21"/>
  <c r="A22" i="21"/>
  <c r="X21" i="21"/>
  <c r="Q21" i="21"/>
  <c r="O21" i="21"/>
  <c r="A21" i="21"/>
  <c r="X20" i="21"/>
  <c r="Q20" i="21"/>
  <c r="O20" i="21"/>
  <c r="A20" i="21"/>
  <c r="X19" i="21"/>
  <c r="Q19" i="21"/>
  <c r="O19" i="21"/>
  <c r="A19" i="21"/>
  <c r="X18" i="21"/>
  <c r="Q18" i="21"/>
  <c r="O18" i="21"/>
  <c r="A18" i="21"/>
  <c r="X17" i="21"/>
  <c r="Q17" i="21"/>
  <c r="O17" i="21"/>
  <c r="A17" i="21"/>
  <c r="X16" i="21"/>
  <c r="Q16" i="21"/>
  <c r="O16" i="21"/>
  <c r="A16" i="21"/>
  <c r="X15" i="21"/>
  <c r="Q15" i="21"/>
  <c r="O15" i="21"/>
  <c r="A15" i="21"/>
  <c r="X14" i="21"/>
  <c r="Q14" i="21"/>
  <c r="O14" i="21"/>
  <c r="A14" i="21"/>
  <c r="X13" i="21"/>
  <c r="Q13" i="21"/>
  <c r="O13" i="21"/>
  <c r="A13" i="21"/>
  <c r="X12" i="21"/>
  <c r="Q12" i="21"/>
  <c r="O12" i="21"/>
  <c r="A12" i="21"/>
  <c r="X11" i="21"/>
  <c r="Q11" i="21"/>
  <c r="O11" i="21"/>
  <c r="A11" i="21"/>
  <c r="X10" i="21"/>
  <c r="Q10" i="21"/>
  <c r="O10" i="21"/>
  <c r="A10" i="21"/>
  <c r="X9" i="21"/>
  <c r="Q9" i="21"/>
  <c r="O9" i="21"/>
  <c r="A9" i="21"/>
  <c r="X8" i="21"/>
  <c r="Q8" i="21"/>
  <c r="O8" i="21"/>
  <c r="A8" i="21"/>
  <c r="X427" i="20"/>
  <c r="E427" i="20"/>
  <c r="X426" i="20"/>
  <c r="Q426" i="20"/>
  <c r="W426" i="20" s="1"/>
  <c r="O426" i="20"/>
  <c r="U426" i="20" s="1"/>
  <c r="A426" i="20"/>
  <c r="X425" i="20"/>
  <c r="A425" i="20"/>
  <c r="X424" i="20"/>
  <c r="A424" i="20"/>
  <c r="X423" i="20"/>
  <c r="A423" i="20"/>
  <c r="X422" i="20"/>
  <c r="Q422" i="20"/>
  <c r="O422" i="20"/>
  <c r="A422" i="20"/>
  <c r="X421" i="20"/>
  <c r="Q421" i="20"/>
  <c r="O421" i="20"/>
  <c r="A421" i="20"/>
  <c r="X420" i="20"/>
  <c r="Q420" i="20"/>
  <c r="O420" i="20"/>
  <c r="A420" i="20"/>
  <c r="X419" i="20"/>
  <c r="Q419" i="20"/>
  <c r="O419" i="20"/>
  <c r="A419" i="20"/>
  <c r="X418" i="20"/>
  <c r="Q418" i="20"/>
  <c r="O418" i="20"/>
  <c r="A418" i="20"/>
  <c r="X417" i="20"/>
  <c r="Q417" i="20"/>
  <c r="O417" i="20"/>
  <c r="A417" i="20"/>
  <c r="X416" i="20"/>
  <c r="Q416" i="20"/>
  <c r="O416" i="20"/>
  <c r="A416" i="20"/>
  <c r="X415" i="20"/>
  <c r="Q415" i="20"/>
  <c r="O415" i="20"/>
  <c r="A415" i="20"/>
  <c r="X414" i="20"/>
  <c r="Q414" i="20"/>
  <c r="O414" i="20"/>
  <c r="A414" i="20"/>
  <c r="X413" i="20"/>
  <c r="Q413" i="20"/>
  <c r="O413" i="20"/>
  <c r="A413" i="20"/>
  <c r="X412" i="20"/>
  <c r="Q412" i="20"/>
  <c r="O412" i="20"/>
  <c r="A412" i="20"/>
  <c r="X411" i="20"/>
  <c r="Q411" i="20"/>
  <c r="O411" i="20"/>
  <c r="A411" i="20"/>
  <c r="X410" i="20"/>
  <c r="Q410" i="20"/>
  <c r="O410" i="20"/>
  <c r="A410" i="20"/>
  <c r="X409" i="20"/>
  <c r="Q409" i="20"/>
  <c r="O409" i="20"/>
  <c r="A409" i="20"/>
  <c r="X408" i="20"/>
  <c r="Q408" i="20"/>
  <c r="O408" i="20"/>
  <c r="A408" i="20"/>
  <c r="X407" i="20"/>
  <c r="Q407" i="20"/>
  <c r="O407" i="20"/>
  <c r="A407" i="20"/>
  <c r="X406" i="20"/>
  <c r="E406" i="20"/>
  <c r="X405" i="20"/>
  <c r="Q405" i="20"/>
  <c r="W405" i="20" s="1"/>
  <c r="O405" i="20"/>
  <c r="U405" i="20" s="1"/>
  <c r="A405" i="20"/>
  <c r="X404" i="20"/>
  <c r="A404" i="20"/>
  <c r="X403" i="20"/>
  <c r="A403" i="20"/>
  <c r="X402" i="20"/>
  <c r="A402" i="20"/>
  <c r="X401" i="20"/>
  <c r="Q401" i="20"/>
  <c r="O401" i="20"/>
  <c r="A401" i="20"/>
  <c r="X400" i="20"/>
  <c r="Q400" i="20"/>
  <c r="O400" i="20"/>
  <c r="A400" i="20"/>
  <c r="X399" i="20"/>
  <c r="Q399" i="20"/>
  <c r="O399" i="20"/>
  <c r="A399" i="20"/>
  <c r="X398" i="20"/>
  <c r="Q398" i="20"/>
  <c r="O398" i="20"/>
  <c r="A398" i="20"/>
  <c r="X397" i="20"/>
  <c r="Q397" i="20"/>
  <c r="O397" i="20"/>
  <c r="A397" i="20"/>
  <c r="X396" i="20"/>
  <c r="Q396" i="20"/>
  <c r="O396" i="20"/>
  <c r="A396" i="20"/>
  <c r="X395" i="20"/>
  <c r="Q395" i="20"/>
  <c r="O395" i="20"/>
  <c r="A395" i="20"/>
  <c r="X394" i="20"/>
  <c r="Q394" i="20"/>
  <c r="O394" i="20"/>
  <c r="A394" i="20"/>
  <c r="X393" i="20"/>
  <c r="Q393" i="20"/>
  <c r="O393" i="20"/>
  <c r="A393" i="20"/>
  <c r="X392" i="20"/>
  <c r="Q392" i="20"/>
  <c r="O392" i="20"/>
  <c r="A392" i="20"/>
  <c r="X391" i="20"/>
  <c r="Q391" i="20"/>
  <c r="O391" i="20"/>
  <c r="A391" i="20"/>
  <c r="X390" i="20"/>
  <c r="Q390" i="20"/>
  <c r="O390" i="20"/>
  <c r="A390" i="20"/>
  <c r="X389" i="20"/>
  <c r="Q389" i="20"/>
  <c r="O389" i="20"/>
  <c r="A389" i="20"/>
  <c r="X388" i="20"/>
  <c r="Q388" i="20"/>
  <c r="O388" i="20"/>
  <c r="A388" i="20"/>
  <c r="X387" i="20"/>
  <c r="Q387" i="20"/>
  <c r="O387" i="20"/>
  <c r="A387" i="20"/>
  <c r="X386" i="20"/>
  <c r="Q386" i="20"/>
  <c r="O386" i="20"/>
  <c r="A386" i="20"/>
  <c r="X385" i="20"/>
  <c r="E385" i="20"/>
  <c r="X384" i="20"/>
  <c r="Q384" i="20"/>
  <c r="W384" i="20" s="1"/>
  <c r="O384" i="20"/>
  <c r="U384" i="20" s="1"/>
  <c r="A384" i="20"/>
  <c r="X383" i="20"/>
  <c r="A383" i="20"/>
  <c r="X382" i="20"/>
  <c r="A382" i="20"/>
  <c r="X381" i="20"/>
  <c r="A381" i="20"/>
  <c r="X380" i="20"/>
  <c r="Q380" i="20"/>
  <c r="O380" i="20"/>
  <c r="A380" i="20"/>
  <c r="X379" i="20"/>
  <c r="Q379" i="20"/>
  <c r="O379" i="20"/>
  <c r="A379" i="20"/>
  <c r="X378" i="20"/>
  <c r="Q378" i="20"/>
  <c r="O378" i="20"/>
  <c r="A378" i="20"/>
  <c r="X377" i="20"/>
  <c r="Q377" i="20"/>
  <c r="O377" i="20"/>
  <c r="A377" i="20"/>
  <c r="X376" i="20"/>
  <c r="Q376" i="20"/>
  <c r="O376" i="20"/>
  <c r="A376" i="20"/>
  <c r="X375" i="20"/>
  <c r="Q375" i="20"/>
  <c r="O375" i="20"/>
  <c r="A375" i="20"/>
  <c r="X374" i="20"/>
  <c r="Q374" i="20"/>
  <c r="O374" i="20"/>
  <c r="A374" i="20"/>
  <c r="X373" i="20"/>
  <c r="Q373" i="20"/>
  <c r="O373" i="20"/>
  <c r="A373" i="20"/>
  <c r="X372" i="20"/>
  <c r="Q372" i="20"/>
  <c r="O372" i="20"/>
  <c r="A372" i="20"/>
  <c r="X371" i="20"/>
  <c r="Q371" i="20"/>
  <c r="O371" i="20"/>
  <c r="A371" i="20"/>
  <c r="X370" i="20"/>
  <c r="Q370" i="20"/>
  <c r="O370" i="20"/>
  <c r="A370" i="20"/>
  <c r="X369" i="20"/>
  <c r="Q369" i="20"/>
  <c r="O369" i="20"/>
  <c r="A369" i="20"/>
  <c r="X368" i="20"/>
  <c r="Q368" i="20"/>
  <c r="O368" i="20"/>
  <c r="A368" i="20"/>
  <c r="X367" i="20"/>
  <c r="Q367" i="20"/>
  <c r="O367" i="20"/>
  <c r="A367" i="20"/>
  <c r="X366" i="20"/>
  <c r="Q366" i="20"/>
  <c r="O366" i="20"/>
  <c r="A366" i="20"/>
  <c r="X365" i="20"/>
  <c r="Q365" i="20"/>
  <c r="O365" i="20"/>
  <c r="A365" i="20"/>
  <c r="X364" i="20"/>
  <c r="E364" i="20"/>
  <c r="X363" i="20"/>
  <c r="Q363" i="20"/>
  <c r="W363" i="20" s="1"/>
  <c r="O363" i="20"/>
  <c r="U363" i="20" s="1"/>
  <c r="A363" i="20"/>
  <c r="X362" i="20"/>
  <c r="A362" i="20"/>
  <c r="X361" i="20"/>
  <c r="A361" i="20"/>
  <c r="X360" i="20"/>
  <c r="A360" i="20"/>
  <c r="X359" i="20"/>
  <c r="Q359" i="20"/>
  <c r="O359" i="20"/>
  <c r="A359" i="20"/>
  <c r="X358" i="20"/>
  <c r="Q358" i="20"/>
  <c r="O358" i="20"/>
  <c r="A358" i="20"/>
  <c r="X357" i="20"/>
  <c r="Q357" i="20"/>
  <c r="O357" i="20"/>
  <c r="A357" i="20"/>
  <c r="X356" i="20"/>
  <c r="Q356" i="20"/>
  <c r="O356" i="20"/>
  <c r="A356" i="20"/>
  <c r="X355" i="20"/>
  <c r="Q355" i="20"/>
  <c r="O355" i="20"/>
  <c r="A355" i="20"/>
  <c r="X354" i="20"/>
  <c r="Q354" i="20"/>
  <c r="O354" i="20"/>
  <c r="A354" i="20"/>
  <c r="X353" i="20"/>
  <c r="Q353" i="20"/>
  <c r="O353" i="20"/>
  <c r="A353" i="20"/>
  <c r="X352" i="20"/>
  <c r="Q352" i="20"/>
  <c r="O352" i="20"/>
  <c r="A352" i="20"/>
  <c r="X351" i="20"/>
  <c r="Q351" i="20"/>
  <c r="O351" i="20"/>
  <c r="A351" i="20"/>
  <c r="X350" i="20"/>
  <c r="Q350" i="20"/>
  <c r="O350" i="20"/>
  <c r="A350" i="20"/>
  <c r="X349" i="20"/>
  <c r="Q349" i="20"/>
  <c r="O349" i="20"/>
  <c r="A349" i="20"/>
  <c r="X348" i="20"/>
  <c r="Q348" i="20"/>
  <c r="O348" i="20"/>
  <c r="A348" i="20"/>
  <c r="X347" i="20"/>
  <c r="Q347" i="20"/>
  <c r="O347" i="20"/>
  <c r="A347" i="20"/>
  <c r="X346" i="20"/>
  <c r="Q346" i="20"/>
  <c r="O346" i="20"/>
  <c r="A346" i="20"/>
  <c r="X345" i="20"/>
  <c r="Q345" i="20"/>
  <c r="O345" i="20"/>
  <c r="A345" i="20"/>
  <c r="X344" i="20"/>
  <c r="Q344" i="20"/>
  <c r="O344" i="20"/>
  <c r="A344" i="20"/>
  <c r="X343" i="20"/>
  <c r="E343" i="20"/>
  <c r="X342" i="20"/>
  <c r="Q342" i="20"/>
  <c r="W342" i="20" s="1"/>
  <c r="O342" i="20"/>
  <c r="U342" i="20" s="1"/>
  <c r="A342" i="20"/>
  <c r="X341" i="20"/>
  <c r="A341" i="20"/>
  <c r="X340" i="20"/>
  <c r="A340" i="20"/>
  <c r="X339" i="20"/>
  <c r="A339" i="20"/>
  <c r="X338" i="20"/>
  <c r="Q338" i="20"/>
  <c r="O338" i="20"/>
  <c r="A338" i="20"/>
  <c r="X337" i="20"/>
  <c r="Q337" i="20"/>
  <c r="O337" i="20"/>
  <c r="A337" i="20"/>
  <c r="X336" i="20"/>
  <c r="Q336" i="20"/>
  <c r="O336" i="20"/>
  <c r="A336" i="20"/>
  <c r="X335" i="20"/>
  <c r="Q335" i="20"/>
  <c r="O335" i="20"/>
  <c r="A335" i="20"/>
  <c r="X334" i="20"/>
  <c r="Q334" i="20"/>
  <c r="O334" i="20"/>
  <c r="A334" i="20"/>
  <c r="X333" i="20"/>
  <c r="Q333" i="20"/>
  <c r="O333" i="20"/>
  <c r="A333" i="20"/>
  <c r="X332" i="20"/>
  <c r="Q332" i="20"/>
  <c r="O332" i="20"/>
  <c r="A332" i="20"/>
  <c r="X331" i="20"/>
  <c r="Q331" i="20"/>
  <c r="O331" i="20"/>
  <c r="A331" i="20"/>
  <c r="X330" i="20"/>
  <c r="Q330" i="20"/>
  <c r="O330" i="20"/>
  <c r="A330" i="20"/>
  <c r="X329" i="20"/>
  <c r="Q329" i="20"/>
  <c r="O329" i="20"/>
  <c r="A329" i="20"/>
  <c r="X328" i="20"/>
  <c r="Q328" i="20"/>
  <c r="O328" i="20"/>
  <c r="A328" i="20"/>
  <c r="X327" i="20"/>
  <c r="Q327" i="20"/>
  <c r="O327" i="20"/>
  <c r="A327" i="20"/>
  <c r="X326" i="20"/>
  <c r="Q326" i="20"/>
  <c r="O326" i="20"/>
  <c r="A326" i="20"/>
  <c r="X325" i="20"/>
  <c r="Q325" i="20"/>
  <c r="O325" i="20"/>
  <c r="A325" i="20"/>
  <c r="X324" i="20"/>
  <c r="Q324" i="20"/>
  <c r="O324" i="20"/>
  <c r="A324" i="20"/>
  <c r="X323" i="20"/>
  <c r="Q323" i="20"/>
  <c r="O323" i="20"/>
  <c r="A323" i="20"/>
  <c r="X322" i="20"/>
  <c r="E322" i="20"/>
  <c r="X321" i="20"/>
  <c r="Q321" i="20"/>
  <c r="W321" i="20" s="1"/>
  <c r="O321" i="20"/>
  <c r="U321" i="20" s="1"/>
  <c r="A321" i="20"/>
  <c r="X320" i="20"/>
  <c r="A320" i="20"/>
  <c r="X319" i="20"/>
  <c r="A319" i="20"/>
  <c r="X318" i="20"/>
  <c r="A318" i="20"/>
  <c r="X317" i="20"/>
  <c r="Q317" i="20"/>
  <c r="O317" i="20"/>
  <c r="A317" i="20"/>
  <c r="X316" i="20"/>
  <c r="Q316" i="20"/>
  <c r="O316" i="20"/>
  <c r="A316" i="20"/>
  <c r="X315" i="20"/>
  <c r="Q315" i="20"/>
  <c r="O315" i="20"/>
  <c r="A315" i="20"/>
  <c r="X314" i="20"/>
  <c r="Q314" i="20"/>
  <c r="O314" i="20"/>
  <c r="A314" i="20"/>
  <c r="X313" i="20"/>
  <c r="Q313" i="20"/>
  <c r="O313" i="20"/>
  <c r="A313" i="20"/>
  <c r="X312" i="20"/>
  <c r="Q312" i="20"/>
  <c r="O312" i="20"/>
  <c r="A312" i="20"/>
  <c r="X311" i="20"/>
  <c r="Q311" i="20"/>
  <c r="O311" i="20"/>
  <c r="A311" i="20"/>
  <c r="X310" i="20"/>
  <c r="Q310" i="20"/>
  <c r="O310" i="20"/>
  <c r="A310" i="20"/>
  <c r="X309" i="20"/>
  <c r="Q309" i="20"/>
  <c r="O309" i="20"/>
  <c r="A309" i="20"/>
  <c r="X308" i="20"/>
  <c r="Q308" i="20"/>
  <c r="O308" i="20"/>
  <c r="A308" i="20"/>
  <c r="X307" i="20"/>
  <c r="Q307" i="20"/>
  <c r="O307" i="20"/>
  <c r="A307" i="20"/>
  <c r="X306" i="20"/>
  <c r="Q306" i="20"/>
  <c r="O306" i="20"/>
  <c r="A306" i="20"/>
  <c r="X305" i="20"/>
  <c r="Q305" i="20"/>
  <c r="O305" i="20"/>
  <c r="A305" i="20"/>
  <c r="X304" i="20"/>
  <c r="Q304" i="20"/>
  <c r="O304" i="20"/>
  <c r="A304" i="20"/>
  <c r="X303" i="20"/>
  <c r="Q303" i="20"/>
  <c r="O303" i="20"/>
  <c r="A303" i="20"/>
  <c r="X302" i="20"/>
  <c r="Q302" i="20"/>
  <c r="O302" i="20"/>
  <c r="A302" i="20"/>
  <c r="X301" i="20"/>
  <c r="E301" i="20"/>
  <c r="X300" i="20"/>
  <c r="Q300" i="20"/>
  <c r="W300" i="20" s="1"/>
  <c r="O300" i="20"/>
  <c r="U300" i="20" s="1"/>
  <c r="A300" i="20"/>
  <c r="X299" i="20"/>
  <c r="A299" i="20"/>
  <c r="X298" i="20"/>
  <c r="A298" i="20"/>
  <c r="X297" i="20"/>
  <c r="A297" i="20"/>
  <c r="X296" i="20"/>
  <c r="Q296" i="20"/>
  <c r="O296" i="20"/>
  <c r="A296" i="20"/>
  <c r="X295" i="20"/>
  <c r="Q295" i="20"/>
  <c r="O295" i="20"/>
  <c r="A295" i="20"/>
  <c r="X294" i="20"/>
  <c r="Q294" i="20"/>
  <c r="O294" i="20"/>
  <c r="A294" i="20"/>
  <c r="X293" i="20"/>
  <c r="Q293" i="20"/>
  <c r="O293" i="20"/>
  <c r="A293" i="20"/>
  <c r="X292" i="20"/>
  <c r="Q292" i="20"/>
  <c r="O292" i="20"/>
  <c r="A292" i="20"/>
  <c r="X291" i="20"/>
  <c r="Q291" i="20"/>
  <c r="O291" i="20"/>
  <c r="A291" i="20"/>
  <c r="X290" i="20"/>
  <c r="Q290" i="20"/>
  <c r="O290" i="20"/>
  <c r="A290" i="20"/>
  <c r="X289" i="20"/>
  <c r="Q289" i="20"/>
  <c r="O289" i="20"/>
  <c r="A289" i="20"/>
  <c r="X288" i="20"/>
  <c r="Q288" i="20"/>
  <c r="O288" i="20"/>
  <c r="A288" i="20"/>
  <c r="X287" i="20"/>
  <c r="Q287" i="20"/>
  <c r="O287" i="20"/>
  <c r="A287" i="20"/>
  <c r="X286" i="20"/>
  <c r="Q286" i="20"/>
  <c r="O286" i="20"/>
  <c r="A286" i="20"/>
  <c r="X285" i="20"/>
  <c r="Q285" i="20"/>
  <c r="O285" i="20"/>
  <c r="A285" i="20"/>
  <c r="X284" i="20"/>
  <c r="Q284" i="20"/>
  <c r="O284" i="20"/>
  <c r="A284" i="20"/>
  <c r="X283" i="20"/>
  <c r="Q283" i="20"/>
  <c r="O283" i="20"/>
  <c r="A283" i="20"/>
  <c r="X282" i="20"/>
  <c r="Q282" i="20"/>
  <c r="O282" i="20"/>
  <c r="A282" i="20"/>
  <c r="X281" i="20"/>
  <c r="Q281" i="20"/>
  <c r="O281" i="20"/>
  <c r="A281" i="20"/>
  <c r="X280" i="20"/>
  <c r="E280" i="20"/>
  <c r="X279" i="20"/>
  <c r="Q279" i="20"/>
  <c r="W279" i="20" s="1"/>
  <c r="O279" i="20"/>
  <c r="U279" i="20" s="1"/>
  <c r="A279" i="20"/>
  <c r="X278" i="20"/>
  <c r="A278" i="20"/>
  <c r="X277" i="20"/>
  <c r="A277" i="20"/>
  <c r="X276" i="20"/>
  <c r="A276" i="20"/>
  <c r="X275" i="20"/>
  <c r="Q275" i="20"/>
  <c r="O275" i="20"/>
  <c r="A275" i="20"/>
  <c r="X274" i="20"/>
  <c r="Q274" i="20"/>
  <c r="O274" i="20"/>
  <c r="A274" i="20"/>
  <c r="X273" i="20"/>
  <c r="Q273" i="20"/>
  <c r="O273" i="20"/>
  <c r="A273" i="20"/>
  <c r="X272" i="20"/>
  <c r="Q272" i="20"/>
  <c r="O272" i="20"/>
  <c r="A272" i="20"/>
  <c r="X271" i="20"/>
  <c r="Q271" i="20"/>
  <c r="O271" i="20"/>
  <c r="A271" i="20"/>
  <c r="X270" i="20"/>
  <c r="Q270" i="20"/>
  <c r="O270" i="20"/>
  <c r="A270" i="20"/>
  <c r="X269" i="20"/>
  <c r="Q269" i="20"/>
  <c r="O269" i="20"/>
  <c r="A269" i="20"/>
  <c r="X268" i="20"/>
  <c r="Q268" i="20"/>
  <c r="O268" i="20"/>
  <c r="A268" i="20"/>
  <c r="X267" i="20"/>
  <c r="Q267" i="20"/>
  <c r="O267" i="20"/>
  <c r="A267" i="20"/>
  <c r="X266" i="20"/>
  <c r="Q266" i="20"/>
  <c r="O266" i="20"/>
  <c r="A266" i="20"/>
  <c r="X265" i="20"/>
  <c r="Q265" i="20"/>
  <c r="O265" i="20"/>
  <c r="A265" i="20"/>
  <c r="X264" i="20"/>
  <c r="Q264" i="20"/>
  <c r="O264" i="20"/>
  <c r="A264" i="20"/>
  <c r="X263" i="20"/>
  <c r="Q263" i="20"/>
  <c r="O263" i="20"/>
  <c r="A263" i="20"/>
  <c r="X262" i="20"/>
  <c r="Q262" i="20"/>
  <c r="O262" i="20"/>
  <c r="A262" i="20"/>
  <c r="X261" i="20"/>
  <c r="Q261" i="20"/>
  <c r="O261" i="20"/>
  <c r="A261" i="20"/>
  <c r="X260" i="20"/>
  <c r="Q260" i="20"/>
  <c r="O260" i="20"/>
  <c r="A260" i="20"/>
  <c r="X259" i="20"/>
  <c r="E259" i="20"/>
  <c r="X258" i="20"/>
  <c r="Q258" i="20"/>
  <c r="W258" i="20" s="1"/>
  <c r="O258" i="20"/>
  <c r="U258" i="20" s="1"/>
  <c r="A258" i="20"/>
  <c r="X257" i="20"/>
  <c r="A257" i="20"/>
  <c r="X256" i="20"/>
  <c r="A256" i="20"/>
  <c r="X255" i="20"/>
  <c r="A255" i="20"/>
  <c r="X254" i="20"/>
  <c r="Q254" i="20"/>
  <c r="O254" i="20"/>
  <c r="A254" i="20"/>
  <c r="X253" i="20"/>
  <c r="Q253" i="20"/>
  <c r="O253" i="20"/>
  <c r="A253" i="20"/>
  <c r="X252" i="20"/>
  <c r="Q252" i="20"/>
  <c r="O252" i="20"/>
  <c r="A252" i="20"/>
  <c r="X251" i="20"/>
  <c r="Q251" i="20"/>
  <c r="O251" i="20"/>
  <c r="A251" i="20"/>
  <c r="X250" i="20"/>
  <c r="Q250" i="20"/>
  <c r="O250" i="20"/>
  <c r="A250" i="20"/>
  <c r="X249" i="20"/>
  <c r="Q249" i="20"/>
  <c r="O249" i="20"/>
  <c r="A249" i="20"/>
  <c r="X248" i="20"/>
  <c r="Q248" i="20"/>
  <c r="O248" i="20"/>
  <c r="A248" i="20"/>
  <c r="X247" i="20"/>
  <c r="Q247" i="20"/>
  <c r="O247" i="20"/>
  <c r="A247" i="20"/>
  <c r="X246" i="20"/>
  <c r="Q246" i="20"/>
  <c r="O246" i="20"/>
  <c r="A246" i="20"/>
  <c r="X245" i="20"/>
  <c r="Q245" i="20"/>
  <c r="O245" i="20"/>
  <c r="A245" i="20"/>
  <c r="X244" i="20"/>
  <c r="Q244" i="20"/>
  <c r="O244" i="20"/>
  <c r="A244" i="20"/>
  <c r="X243" i="20"/>
  <c r="Q243" i="20"/>
  <c r="O243" i="20"/>
  <c r="A243" i="20"/>
  <c r="X242" i="20"/>
  <c r="Q242" i="20"/>
  <c r="O242" i="20"/>
  <c r="A242" i="20"/>
  <c r="X241" i="20"/>
  <c r="Q241" i="20"/>
  <c r="O241" i="20"/>
  <c r="A241" i="20"/>
  <c r="X240" i="20"/>
  <c r="Q240" i="20"/>
  <c r="O240" i="20"/>
  <c r="A240" i="20"/>
  <c r="X239" i="20"/>
  <c r="T241" i="20" s="1"/>
  <c r="W241" i="20" s="1"/>
  <c r="Q239" i="20"/>
  <c r="O239" i="20"/>
  <c r="A239" i="20"/>
  <c r="X238" i="20"/>
  <c r="E238" i="20"/>
  <c r="X237" i="20"/>
  <c r="Q237" i="20"/>
  <c r="W237" i="20" s="1"/>
  <c r="O237" i="20"/>
  <c r="U237" i="20" s="1"/>
  <c r="A237" i="20"/>
  <c r="X236" i="20"/>
  <c r="A236" i="20"/>
  <c r="X235" i="20"/>
  <c r="A235" i="20"/>
  <c r="X234" i="20"/>
  <c r="A234" i="20"/>
  <c r="X233" i="20"/>
  <c r="Q233" i="20"/>
  <c r="O233" i="20"/>
  <c r="A233" i="20"/>
  <c r="X232" i="20"/>
  <c r="Q232" i="20"/>
  <c r="O232" i="20"/>
  <c r="A232" i="20"/>
  <c r="X231" i="20"/>
  <c r="Q231" i="20"/>
  <c r="O231" i="20"/>
  <c r="A231" i="20"/>
  <c r="X230" i="20"/>
  <c r="Q230" i="20"/>
  <c r="O230" i="20"/>
  <c r="A230" i="20"/>
  <c r="X229" i="20"/>
  <c r="Q229" i="20"/>
  <c r="O229" i="20"/>
  <c r="A229" i="20"/>
  <c r="X228" i="20"/>
  <c r="Q228" i="20"/>
  <c r="O228" i="20"/>
  <c r="A228" i="20"/>
  <c r="X227" i="20"/>
  <c r="Q227" i="20"/>
  <c r="O227" i="20"/>
  <c r="A227" i="20"/>
  <c r="X226" i="20"/>
  <c r="Q226" i="20"/>
  <c r="O226" i="20"/>
  <c r="A226" i="20"/>
  <c r="X225" i="20"/>
  <c r="Q225" i="20"/>
  <c r="O225" i="20"/>
  <c r="A225" i="20"/>
  <c r="X224" i="20"/>
  <c r="Q224" i="20"/>
  <c r="O224" i="20"/>
  <c r="A224" i="20"/>
  <c r="X223" i="20"/>
  <c r="Q223" i="20"/>
  <c r="O223" i="20"/>
  <c r="A223" i="20"/>
  <c r="X222" i="20"/>
  <c r="Q222" i="20"/>
  <c r="O222" i="20"/>
  <c r="A222" i="20"/>
  <c r="X221" i="20"/>
  <c r="Q221" i="20"/>
  <c r="O221" i="20"/>
  <c r="A221" i="20"/>
  <c r="X220" i="20"/>
  <c r="Q220" i="20"/>
  <c r="O220" i="20"/>
  <c r="A220" i="20"/>
  <c r="X219" i="20"/>
  <c r="Q219" i="20"/>
  <c r="O219" i="20"/>
  <c r="A219" i="20"/>
  <c r="X218" i="20"/>
  <c r="Q218" i="20"/>
  <c r="O218" i="20"/>
  <c r="A218" i="20"/>
  <c r="X217" i="20"/>
  <c r="E217" i="20"/>
  <c r="X216" i="20"/>
  <c r="Q216" i="20"/>
  <c r="W216" i="20" s="1"/>
  <c r="O216" i="20"/>
  <c r="U216" i="20" s="1"/>
  <c r="A216" i="20"/>
  <c r="X215" i="20"/>
  <c r="A215" i="20"/>
  <c r="X214" i="20"/>
  <c r="A214" i="20"/>
  <c r="X213" i="20"/>
  <c r="A213" i="20"/>
  <c r="X212" i="20"/>
  <c r="Q212" i="20"/>
  <c r="O212" i="20"/>
  <c r="A212" i="20"/>
  <c r="X211" i="20"/>
  <c r="Q211" i="20"/>
  <c r="O211" i="20"/>
  <c r="A211" i="20"/>
  <c r="X210" i="20"/>
  <c r="Q210" i="20"/>
  <c r="O210" i="20"/>
  <c r="A210" i="20"/>
  <c r="X209" i="20"/>
  <c r="Q209" i="20"/>
  <c r="O209" i="20"/>
  <c r="A209" i="20"/>
  <c r="X208" i="20"/>
  <c r="Q208" i="20"/>
  <c r="O208" i="20"/>
  <c r="A208" i="20"/>
  <c r="X207" i="20"/>
  <c r="Q207" i="20"/>
  <c r="O207" i="20"/>
  <c r="A207" i="20"/>
  <c r="X206" i="20"/>
  <c r="Q206" i="20"/>
  <c r="O206" i="20"/>
  <c r="A206" i="20"/>
  <c r="X205" i="20"/>
  <c r="Q205" i="20"/>
  <c r="O205" i="20"/>
  <c r="A205" i="20"/>
  <c r="X204" i="20"/>
  <c r="Q204" i="20"/>
  <c r="O204" i="20"/>
  <c r="A204" i="20"/>
  <c r="X203" i="20"/>
  <c r="Q203" i="20"/>
  <c r="O203" i="20"/>
  <c r="A203" i="20"/>
  <c r="X202" i="20"/>
  <c r="Q202" i="20"/>
  <c r="O202" i="20"/>
  <c r="A202" i="20"/>
  <c r="X201" i="20"/>
  <c r="Q201" i="20"/>
  <c r="O201" i="20"/>
  <c r="A201" i="20"/>
  <c r="X200" i="20"/>
  <c r="Q200" i="20"/>
  <c r="O200" i="20"/>
  <c r="A200" i="20"/>
  <c r="X199" i="20"/>
  <c r="Q199" i="20"/>
  <c r="O199" i="20"/>
  <c r="A199" i="20"/>
  <c r="X198" i="20"/>
  <c r="Q198" i="20"/>
  <c r="O198" i="20"/>
  <c r="A198" i="20"/>
  <c r="X197" i="20"/>
  <c r="Q197" i="20"/>
  <c r="O197" i="20"/>
  <c r="A197" i="20"/>
  <c r="X196" i="20"/>
  <c r="E196" i="20"/>
  <c r="X195" i="20"/>
  <c r="Q195" i="20"/>
  <c r="W195" i="20" s="1"/>
  <c r="O195" i="20"/>
  <c r="U195" i="20" s="1"/>
  <c r="A195" i="20"/>
  <c r="X194" i="20"/>
  <c r="A194" i="20"/>
  <c r="X193" i="20"/>
  <c r="A193" i="20"/>
  <c r="X192" i="20"/>
  <c r="A192" i="20"/>
  <c r="X191" i="20"/>
  <c r="Q191" i="20"/>
  <c r="O191" i="20"/>
  <c r="A191" i="20"/>
  <c r="X190" i="20"/>
  <c r="Q190" i="20"/>
  <c r="O190" i="20"/>
  <c r="A190" i="20"/>
  <c r="X189" i="20"/>
  <c r="Q189" i="20"/>
  <c r="O189" i="20"/>
  <c r="A189" i="20"/>
  <c r="X188" i="20"/>
  <c r="Q188" i="20"/>
  <c r="O188" i="20"/>
  <c r="A188" i="20"/>
  <c r="X187" i="20"/>
  <c r="Q187" i="20"/>
  <c r="O187" i="20"/>
  <c r="A187" i="20"/>
  <c r="X186" i="20"/>
  <c r="Q186" i="20"/>
  <c r="O186" i="20"/>
  <c r="A186" i="20"/>
  <c r="X185" i="20"/>
  <c r="Q185" i="20"/>
  <c r="O185" i="20"/>
  <c r="A185" i="20"/>
  <c r="X184" i="20"/>
  <c r="Q184" i="20"/>
  <c r="O184" i="20"/>
  <c r="A184" i="20"/>
  <c r="X183" i="20"/>
  <c r="Q183" i="20"/>
  <c r="O183" i="20"/>
  <c r="A183" i="20"/>
  <c r="X182" i="20"/>
  <c r="Q182" i="20"/>
  <c r="O182" i="20"/>
  <c r="A182" i="20"/>
  <c r="X181" i="20"/>
  <c r="Q181" i="20"/>
  <c r="O181" i="20"/>
  <c r="A181" i="20"/>
  <c r="X180" i="20"/>
  <c r="Q180" i="20"/>
  <c r="O180" i="20"/>
  <c r="A180" i="20"/>
  <c r="X179" i="20"/>
  <c r="Q179" i="20"/>
  <c r="O179" i="20"/>
  <c r="A179" i="20"/>
  <c r="X178" i="20"/>
  <c r="Q178" i="20"/>
  <c r="O178" i="20"/>
  <c r="A178" i="20"/>
  <c r="X177" i="20"/>
  <c r="Q177" i="20"/>
  <c r="O177" i="20"/>
  <c r="A177" i="20"/>
  <c r="X176" i="20"/>
  <c r="Q176" i="20"/>
  <c r="O176" i="20"/>
  <c r="A176" i="20"/>
  <c r="X175" i="20"/>
  <c r="E175" i="20"/>
  <c r="X174" i="20"/>
  <c r="Q174" i="20"/>
  <c r="W174" i="20" s="1"/>
  <c r="O174" i="20"/>
  <c r="U174" i="20" s="1"/>
  <c r="A174" i="20"/>
  <c r="X173" i="20"/>
  <c r="A173" i="20"/>
  <c r="X172" i="20"/>
  <c r="A172" i="20"/>
  <c r="X171" i="20"/>
  <c r="A171" i="20"/>
  <c r="X170" i="20"/>
  <c r="Q170" i="20"/>
  <c r="O170" i="20"/>
  <c r="A170" i="20"/>
  <c r="X169" i="20"/>
  <c r="Q169" i="20"/>
  <c r="O169" i="20"/>
  <c r="A169" i="20"/>
  <c r="X168" i="20"/>
  <c r="Q168" i="20"/>
  <c r="O168" i="20"/>
  <c r="A168" i="20"/>
  <c r="X167" i="20"/>
  <c r="Q167" i="20"/>
  <c r="O167" i="20"/>
  <c r="A167" i="20"/>
  <c r="X166" i="20"/>
  <c r="Q166" i="20"/>
  <c r="O166" i="20"/>
  <c r="A166" i="20"/>
  <c r="X165" i="20"/>
  <c r="Q165" i="20"/>
  <c r="O165" i="20"/>
  <c r="A165" i="20"/>
  <c r="X164" i="20"/>
  <c r="Q164" i="20"/>
  <c r="O164" i="20"/>
  <c r="A164" i="20"/>
  <c r="X163" i="20"/>
  <c r="Q163" i="20"/>
  <c r="O163" i="20"/>
  <c r="A163" i="20"/>
  <c r="X162" i="20"/>
  <c r="Q162" i="20"/>
  <c r="O162" i="20"/>
  <c r="A162" i="20"/>
  <c r="X161" i="20"/>
  <c r="Q161" i="20"/>
  <c r="O161" i="20"/>
  <c r="A161" i="20"/>
  <c r="X160" i="20"/>
  <c r="Q160" i="20"/>
  <c r="O160" i="20"/>
  <c r="A160" i="20"/>
  <c r="X159" i="20"/>
  <c r="Q159" i="20"/>
  <c r="O159" i="20"/>
  <c r="A159" i="20"/>
  <c r="X158" i="20"/>
  <c r="Q158" i="20"/>
  <c r="O158" i="20"/>
  <c r="A158" i="20"/>
  <c r="X157" i="20"/>
  <c r="Q157" i="20"/>
  <c r="O157" i="20"/>
  <c r="A157" i="20"/>
  <c r="X156" i="20"/>
  <c r="Q156" i="20"/>
  <c r="O156" i="20"/>
  <c r="A156" i="20"/>
  <c r="X155" i="20"/>
  <c r="Q155" i="20"/>
  <c r="O155" i="20"/>
  <c r="A155" i="20"/>
  <c r="X154" i="20"/>
  <c r="E154" i="20"/>
  <c r="X153" i="20"/>
  <c r="Q153" i="20"/>
  <c r="W153" i="20" s="1"/>
  <c r="O153" i="20"/>
  <c r="U153" i="20" s="1"/>
  <c r="A153" i="20"/>
  <c r="X152" i="20"/>
  <c r="A152" i="20"/>
  <c r="X151" i="20"/>
  <c r="A151" i="20"/>
  <c r="X150" i="20"/>
  <c r="A150" i="20"/>
  <c r="X149" i="20"/>
  <c r="Q149" i="20"/>
  <c r="O149" i="20"/>
  <c r="A149" i="20"/>
  <c r="X148" i="20"/>
  <c r="Q148" i="20"/>
  <c r="O148" i="20"/>
  <c r="A148" i="20"/>
  <c r="X147" i="20"/>
  <c r="Q147" i="20"/>
  <c r="O147" i="20"/>
  <c r="A147" i="20"/>
  <c r="X146" i="20"/>
  <c r="Q146" i="20"/>
  <c r="O146" i="20"/>
  <c r="A146" i="20"/>
  <c r="X145" i="20"/>
  <c r="Q145" i="20"/>
  <c r="O145" i="20"/>
  <c r="A145" i="20"/>
  <c r="X144" i="20"/>
  <c r="Q144" i="20"/>
  <c r="O144" i="20"/>
  <c r="A144" i="20"/>
  <c r="X143" i="20"/>
  <c r="Q143" i="20"/>
  <c r="O143" i="20"/>
  <c r="A143" i="20"/>
  <c r="X142" i="20"/>
  <c r="Q142" i="20"/>
  <c r="O142" i="20"/>
  <c r="A142" i="20"/>
  <c r="X141" i="20"/>
  <c r="Q141" i="20"/>
  <c r="O141" i="20"/>
  <c r="A141" i="20"/>
  <c r="X140" i="20"/>
  <c r="Q140" i="20"/>
  <c r="O140" i="20"/>
  <c r="A140" i="20"/>
  <c r="X139" i="20"/>
  <c r="Q139" i="20"/>
  <c r="O139" i="20"/>
  <c r="A139" i="20"/>
  <c r="X138" i="20"/>
  <c r="Q138" i="20"/>
  <c r="O138" i="20"/>
  <c r="A138" i="20"/>
  <c r="X137" i="20"/>
  <c r="Q137" i="20"/>
  <c r="O137" i="20"/>
  <c r="A137" i="20"/>
  <c r="X136" i="20"/>
  <c r="Q136" i="20"/>
  <c r="O136" i="20"/>
  <c r="A136" i="20"/>
  <c r="X135" i="20"/>
  <c r="Q135" i="20"/>
  <c r="O135" i="20"/>
  <c r="A135" i="20"/>
  <c r="X134" i="20"/>
  <c r="Q134" i="20"/>
  <c r="O134" i="20"/>
  <c r="A134" i="20"/>
  <c r="X133" i="20"/>
  <c r="E133" i="20"/>
  <c r="X132" i="20"/>
  <c r="Q132" i="20"/>
  <c r="W132" i="20" s="1"/>
  <c r="O132" i="20"/>
  <c r="U132" i="20" s="1"/>
  <c r="A132" i="20"/>
  <c r="X131" i="20"/>
  <c r="A131" i="20"/>
  <c r="X130" i="20"/>
  <c r="A130" i="20"/>
  <c r="X129" i="20"/>
  <c r="A129" i="20"/>
  <c r="X128" i="20"/>
  <c r="Q128" i="20"/>
  <c r="O128" i="20"/>
  <c r="A128" i="20"/>
  <c r="X127" i="20"/>
  <c r="Q127" i="20"/>
  <c r="O127" i="20"/>
  <c r="A127" i="20"/>
  <c r="X126" i="20"/>
  <c r="Q126" i="20"/>
  <c r="O126" i="20"/>
  <c r="A126" i="20"/>
  <c r="X125" i="20"/>
  <c r="Q125" i="20"/>
  <c r="O125" i="20"/>
  <c r="A125" i="20"/>
  <c r="X124" i="20"/>
  <c r="Q124" i="20"/>
  <c r="O124" i="20"/>
  <c r="A124" i="20"/>
  <c r="X123" i="20"/>
  <c r="Q123" i="20"/>
  <c r="O123" i="20"/>
  <c r="A123" i="20"/>
  <c r="X122" i="20"/>
  <c r="Q122" i="20"/>
  <c r="O122" i="20"/>
  <c r="A122" i="20"/>
  <c r="X121" i="20"/>
  <c r="Q121" i="20"/>
  <c r="O121" i="20"/>
  <c r="A121" i="20"/>
  <c r="X120" i="20"/>
  <c r="Q120" i="20"/>
  <c r="O120" i="20"/>
  <c r="A120" i="20"/>
  <c r="X119" i="20"/>
  <c r="Q119" i="20"/>
  <c r="O119" i="20"/>
  <c r="A119" i="20"/>
  <c r="X118" i="20"/>
  <c r="Q118" i="20"/>
  <c r="O118" i="20"/>
  <c r="A118" i="20"/>
  <c r="X117" i="20"/>
  <c r="Q117" i="20"/>
  <c r="O117" i="20"/>
  <c r="A117" i="20"/>
  <c r="X116" i="20"/>
  <c r="Q116" i="20"/>
  <c r="O116" i="20"/>
  <c r="A116" i="20"/>
  <c r="X115" i="20"/>
  <c r="Q115" i="20"/>
  <c r="O115" i="20"/>
  <c r="A115" i="20"/>
  <c r="X114" i="20"/>
  <c r="Q114" i="20"/>
  <c r="O114" i="20"/>
  <c r="A114" i="20"/>
  <c r="X113" i="20"/>
  <c r="Q113" i="20"/>
  <c r="O113" i="20"/>
  <c r="A113" i="20"/>
  <c r="X112" i="20"/>
  <c r="E112" i="20"/>
  <c r="X111" i="20"/>
  <c r="Q111" i="20"/>
  <c r="W111" i="20" s="1"/>
  <c r="O111" i="20"/>
  <c r="U111" i="20" s="1"/>
  <c r="A111" i="20"/>
  <c r="X110" i="20"/>
  <c r="A110" i="20"/>
  <c r="X109" i="20"/>
  <c r="A109" i="20"/>
  <c r="X108" i="20"/>
  <c r="A108" i="20"/>
  <c r="X107" i="20"/>
  <c r="Q107" i="20"/>
  <c r="O107" i="20"/>
  <c r="A107" i="20"/>
  <c r="X106" i="20"/>
  <c r="Q106" i="20"/>
  <c r="O106" i="20"/>
  <c r="A106" i="20"/>
  <c r="X105" i="20"/>
  <c r="Q105" i="20"/>
  <c r="O105" i="20"/>
  <c r="A105" i="20"/>
  <c r="X104" i="20"/>
  <c r="Q104" i="20"/>
  <c r="O104" i="20"/>
  <c r="A104" i="20"/>
  <c r="X103" i="20"/>
  <c r="Q103" i="20"/>
  <c r="O103" i="20"/>
  <c r="A103" i="20"/>
  <c r="X102" i="20"/>
  <c r="Q102" i="20"/>
  <c r="O102" i="20"/>
  <c r="A102" i="20"/>
  <c r="X101" i="20"/>
  <c r="Q101" i="20"/>
  <c r="O101" i="20"/>
  <c r="A101" i="20"/>
  <c r="X100" i="20"/>
  <c r="Q100" i="20"/>
  <c r="O100" i="20"/>
  <c r="A100" i="20"/>
  <c r="X99" i="20"/>
  <c r="Q99" i="20"/>
  <c r="O99" i="20"/>
  <c r="A99" i="20"/>
  <c r="X98" i="20"/>
  <c r="Q98" i="20"/>
  <c r="O98" i="20"/>
  <c r="A98" i="20"/>
  <c r="X97" i="20"/>
  <c r="Q97" i="20"/>
  <c r="O97" i="20"/>
  <c r="A97" i="20"/>
  <c r="X96" i="20"/>
  <c r="Q96" i="20"/>
  <c r="O96" i="20"/>
  <c r="A96" i="20"/>
  <c r="X95" i="20"/>
  <c r="Q95" i="20"/>
  <c r="O95" i="20"/>
  <c r="A95" i="20"/>
  <c r="X94" i="20"/>
  <c r="Q94" i="20"/>
  <c r="O94" i="20"/>
  <c r="A94" i="20"/>
  <c r="X93" i="20"/>
  <c r="Q93" i="20"/>
  <c r="O93" i="20"/>
  <c r="A93" i="20"/>
  <c r="X92" i="20"/>
  <c r="T97" i="20" s="1"/>
  <c r="W97" i="20" s="1"/>
  <c r="Q92" i="20"/>
  <c r="O92" i="20"/>
  <c r="A92" i="20"/>
  <c r="X91" i="20"/>
  <c r="E91" i="20"/>
  <c r="X90" i="20"/>
  <c r="Q90" i="20"/>
  <c r="W90" i="20" s="1"/>
  <c r="O90" i="20"/>
  <c r="U90" i="20" s="1"/>
  <c r="A90" i="20"/>
  <c r="X89" i="20"/>
  <c r="A89" i="20"/>
  <c r="X88" i="20"/>
  <c r="A88" i="20"/>
  <c r="X87" i="20"/>
  <c r="A87" i="20"/>
  <c r="X86" i="20"/>
  <c r="Q86" i="20"/>
  <c r="O86" i="20"/>
  <c r="A86" i="20"/>
  <c r="X85" i="20"/>
  <c r="Q85" i="20"/>
  <c r="O85" i="20"/>
  <c r="A85" i="20"/>
  <c r="X84" i="20"/>
  <c r="Q84" i="20"/>
  <c r="O84" i="20"/>
  <c r="A84" i="20"/>
  <c r="X83" i="20"/>
  <c r="Q83" i="20"/>
  <c r="O83" i="20"/>
  <c r="A83" i="20"/>
  <c r="X82" i="20"/>
  <c r="Q82" i="20"/>
  <c r="O82" i="20"/>
  <c r="A82" i="20"/>
  <c r="X81" i="20"/>
  <c r="Q81" i="20"/>
  <c r="O81" i="20"/>
  <c r="A81" i="20"/>
  <c r="X80" i="20"/>
  <c r="Q80" i="20"/>
  <c r="O80" i="20"/>
  <c r="A80" i="20"/>
  <c r="X79" i="20"/>
  <c r="Q79" i="20"/>
  <c r="O79" i="20"/>
  <c r="A79" i="20"/>
  <c r="X78" i="20"/>
  <c r="Q78" i="20"/>
  <c r="O78" i="20"/>
  <c r="A78" i="20"/>
  <c r="X77" i="20"/>
  <c r="Q77" i="20"/>
  <c r="O77" i="20"/>
  <c r="A77" i="20"/>
  <c r="X76" i="20"/>
  <c r="Q76" i="20"/>
  <c r="O76" i="20"/>
  <c r="A76" i="20"/>
  <c r="X75" i="20"/>
  <c r="Q75" i="20"/>
  <c r="O75" i="20"/>
  <c r="A75" i="20"/>
  <c r="X74" i="20"/>
  <c r="Q74" i="20"/>
  <c r="O74" i="20"/>
  <c r="A74" i="20"/>
  <c r="X73" i="20"/>
  <c r="Q73" i="20"/>
  <c r="O73" i="20"/>
  <c r="A73" i="20"/>
  <c r="X72" i="20"/>
  <c r="Q72" i="20"/>
  <c r="O72" i="20"/>
  <c r="A72" i="20"/>
  <c r="X71" i="20"/>
  <c r="Q71" i="20"/>
  <c r="O71" i="20"/>
  <c r="A71" i="20"/>
  <c r="X70" i="20"/>
  <c r="E70" i="20"/>
  <c r="X69" i="20"/>
  <c r="Q69" i="20"/>
  <c r="W69" i="20" s="1"/>
  <c r="O69" i="20"/>
  <c r="U69" i="20" s="1"/>
  <c r="A69" i="20"/>
  <c r="X68" i="20"/>
  <c r="A68" i="20"/>
  <c r="X67" i="20"/>
  <c r="A67" i="20"/>
  <c r="X66" i="20"/>
  <c r="A66" i="20"/>
  <c r="X65" i="20"/>
  <c r="Q65" i="20"/>
  <c r="O65" i="20"/>
  <c r="A65" i="20"/>
  <c r="X64" i="20"/>
  <c r="Q64" i="20"/>
  <c r="O64" i="20"/>
  <c r="A64" i="20"/>
  <c r="X63" i="20"/>
  <c r="Q63" i="20"/>
  <c r="O63" i="20"/>
  <c r="A63" i="20"/>
  <c r="X62" i="20"/>
  <c r="Q62" i="20"/>
  <c r="O62" i="20"/>
  <c r="A62" i="20"/>
  <c r="X61" i="20"/>
  <c r="Q61" i="20"/>
  <c r="O61" i="20"/>
  <c r="A61" i="20"/>
  <c r="X60" i="20"/>
  <c r="Q60" i="20"/>
  <c r="O60" i="20"/>
  <c r="A60" i="20"/>
  <c r="X59" i="20"/>
  <c r="Q59" i="20"/>
  <c r="O59" i="20"/>
  <c r="A59" i="20"/>
  <c r="X58" i="20"/>
  <c r="Q58" i="20"/>
  <c r="O58" i="20"/>
  <c r="A58" i="20"/>
  <c r="X57" i="20"/>
  <c r="Q57" i="20"/>
  <c r="O57" i="20"/>
  <c r="A57" i="20"/>
  <c r="X56" i="20"/>
  <c r="Q56" i="20"/>
  <c r="O56" i="20"/>
  <c r="A56" i="20"/>
  <c r="X55" i="20"/>
  <c r="Q55" i="20"/>
  <c r="O55" i="20"/>
  <c r="A55" i="20"/>
  <c r="X54" i="20"/>
  <c r="Q54" i="20"/>
  <c r="O54" i="20"/>
  <c r="A54" i="20"/>
  <c r="X53" i="20"/>
  <c r="Q53" i="20"/>
  <c r="O53" i="20"/>
  <c r="A53" i="20"/>
  <c r="X52" i="20"/>
  <c r="Q52" i="20"/>
  <c r="O52" i="20"/>
  <c r="A52" i="20"/>
  <c r="X51" i="20"/>
  <c r="Q51" i="20"/>
  <c r="O51" i="20"/>
  <c r="A51" i="20"/>
  <c r="X50" i="20"/>
  <c r="Q50" i="20"/>
  <c r="O50" i="20"/>
  <c r="A50" i="20"/>
  <c r="X49" i="20"/>
  <c r="E49" i="20"/>
  <c r="X48" i="20"/>
  <c r="Q48" i="20"/>
  <c r="W48" i="20" s="1"/>
  <c r="O48" i="20"/>
  <c r="U48" i="20" s="1"/>
  <c r="A48" i="20"/>
  <c r="X47" i="20"/>
  <c r="A47" i="20"/>
  <c r="X46" i="20"/>
  <c r="A46" i="20"/>
  <c r="X45" i="20"/>
  <c r="A45" i="20"/>
  <c r="X44" i="20"/>
  <c r="Q44" i="20"/>
  <c r="O44" i="20"/>
  <c r="A44" i="20"/>
  <c r="X43" i="20"/>
  <c r="Q43" i="20"/>
  <c r="O43" i="20"/>
  <c r="A43" i="20"/>
  <c r="X42" i="20"/>
  <c r="Q42" i="20"/>
  <c r="O42" i="20"/>
  <c r="A42" i="20"/>
  <c r="X41" i="20"/>
  <c r="Q41" i="20"/>
  <c r="O41" i="20"/>
  <c r="A41" i="20"/>
  <c r="X40" i="20"/>
  <c r="Q40" i="20"/>
  <c r="O40" i="20"/>
  <c r="A40" i="20"/>
  <c r="X39" i="20"/>
  <c r="Q39" i="20"/>
  <c r="O39" i="20"/>
  <c r="A39" i="20"/>
  <c r="X38" i="20"/>
  <c r="Q38" i="20"/>
  <c r="O38" i="20"/>
  <c r="A38" i="20"/>
  <c r="X37" i="20"/>
  <c r="Q37" i="20"/>
  <c r="O37" i="20"/>
  <c r="A37" i="20"/>
  <c r="X36" i="20"/>
  <c r="Q36" i="20"/>
  <c r="O36" i="20"/>
  <c r="A36" i="20"/>
  <c r="X35" i="20"/>
  <c r="Q35" i="20"/>
  <c r="O35" i="20"/>
  <c r="A35" i="20"/>
  <c r="X34" i="20"/>
  <c r="Q34" i="20"/>
  <c r="O34" i="20"/>
  <c r="A34" i="20"/>
  <c r="X33" i="20"/>
  <c r="Q33" i="20"/>
  <c r="O33" i="20"/>
  <c r="A33" i="20"/>
  <c r="X32" i="20"/>
  <c r="Q32" i="20"/>
  <c r="O32" i="20"/>
  <c r="A32" i="20"/>
  <c r="X31" i="20"/>
  <c r="Q31" i="20"/>
  <c r="O31" i="20"/>
  <c r="A31" i="20"/>
  <c r="X30" i="20"/>
  <c r="Q30" i="20"/>
  <c r="O30" i="20"/>
  <c r="A30" i="20"/>
  <c r="X29" i="20"/>
  <c r="T31" i="20" s="1"/>
  <c r="Q29" i="20"/>
  <c r="O29" i="20"/>
  <c r="A29" i="20"/>
  <c r="X28" i="20"/>
  <c r="E28" i="20"/>
  <c r="X27" i="20"/>
  <c r="Q27" i="20"/>
  <c r="W27" i="20" s="1"/>
  <c r="O27" i="20"/>
  <c r="U27" i="20" s="1"/>
  <c r="A27" i="20"/>
  <c r="X26" i="20"/>
  <c r="A26" i="20"/>
  <c r="X25" i="20"/>
  <c r="A25" i="20"/>
  <c r="X24" i="20"/>
  <c r="A24" i="20"/>
  <c r="X23" i="20"/>
  <c r="Q23" i="20"/>
  <c r="O23" i="20"/>
  <c r="A23" i="20"/>
  <c r="X22" i="20"/>
  <c r="Q22" i="20"/>
  <c r="O22" i="20"/>
  <c r="A22" i="20"/>
  <c r="X21" i="20"/>
  <c r="Q21" i="20"/>
  <c r="O21" i="20"/>
  <c r="A21" i="20"/>
  <c r="X20" i="20"/>
  <c r="Q20" i="20"/>
  <c r="O20" i="20"/>
  <c r="A20" i="20"/>
  <c r="X19" i="20"/>
  <c r="Q19" i="20"/>
  <c r="O19" i="20"/>
  <c r="A19" i="20"/>
  <c r="X18" i="20"/>
  <c r="Q18" i="20"/>
  <c r="O18" i="20"/>
  <c r="A18" i="20"/>
  <c r="X17" i="20"/>
  <c r="Q17" i="20"/>
  <c r="O17" i="20"/>
  <c r="A17" i="20"/>
  <c r="X16" i="20"/>
  <c r="Q16" i="20"/>
  <c r="O16" i="20"/>
  <c r="A16" i="20"/>
  <c r="X15" i="20"/>
  <c r="Q15" i="20"/>
  <c r="O15" i="20"/>
  <c r="A15" i="20"/>
  <c r="X14" i="20"/>
  <c r="Q14" i="20"/>
  <c r="O14" i="20"/>
  <c r="A14" i="20"/>
  <c r="X13" i="20"/>
  <c r="Q13" i="20"/>
  <c r="O13" i="20"/>
  <c r="A13" i="20"/>
  <c r="X12" i="20"/>
  <c r="Q12" i="20"/>
  <c r="O12" i="20"/>
  <c r="A12" i="20"/>
  <c r="X11" i="20"/>
  <c r="Q11" i="20"/>
  <c r="O11" i="20"/>
  <c r="A11" i="20"/>
  <c r="X10" i="20"/>
  <c r="Q10" i="20"/>
  <c r="O10" i="20"/>
  <c r="A10" i="20"/>
  <c r="X9" i="20"/>
  <c r="Q9" i="20"/>
  <c r="O9" i="20"/>
  <c r="A9" i="20"/>
  <c r="X8" i="20"/>
  <c r="Q8" i="20"/>
  <c r="O8" i="20"/>
  <c r="A8" i="20"/>
  <c r="X427" i="19"/>
  <c r="E427" i="19"/>
  <c r="X426" i="19"/>
  <c r="Q426" i="19"/>
  <c r="W426" i="19" s="1"/>
  <c r="O426" i="19"/>
  <c r="U426" i="19" s="1"/>
  <c r="A426" i="19"/>
  <c r="X425" i="19"/>
  <c r="A425" i="19"/>
  <c r="X424" i="19"/>
  <c r="A424" i="19"/>
  <c r="X423" i="19"/>
  <c r="A423" i="19"/>
  <c r="X422" i="19"/>
  <c r="Q422" i="19"/>
  <c r="O422" i="19"/>
  <c r="A422" i="19"/>
  <c r="X421" i="19"/>
  <c r="Q421" i="19"/>
  <c r="O421" i="19"/>
  <c r="A421" i="19"/>
  <c r="X420" i="19"/>
  <c r="Q420" i="19"/>
  <c r="O420" i="19"/>
  <c r="A420" i="19"/>
  <c r="X419" i="19"/>
  <c r="Q419" i="19"/>
  <c r="O419" i="19"/>
  <c r="A419" i="19"/>
  <c r="X418" i="19"/>
  <c r="Q418" i="19"/>
  <c r="O418" i="19"/>
  <c r="A418" i="19"/>
  <c r="X417" i="19"/>
  <c r="Q417" i="19"/>
  <c r="O417" i="19"/>
  <c r="A417" i="19"/>
  <c r="X416" i="19"/>
  <c r="Q416" i="19"/>
  <c r="O416" i="19"/>
  <c r="A416" i="19"/>
  <c r="X415" i="19"/>
  <c r="Q415" i="19"/>
  <c r="O415" i="19"/>
  <c r="A415" i="19"/>
  <c r="X414" i="19"/>
  <c r="Q414" i="19"/>
  <c r="O414" i="19"/>
  <c r="A414" i="19"/>
  <c r="X413" i="19"/>
  <c r="Q413" i="19"/>
  <c r="O413" i="19"/>
  <c r="A413" i="19"/>
  <c r="X412" i="19"/>
  <c r="Q412" i="19"/>
  <c r="O412" i="19"/>
  <c r="A412" i="19"/>
  <c r="X411" i="19"/>
  <c r="Q411" i="19"/>
  <c r="O411" i="19"/>
  <c r="A411" i="19"/>
  <c r="X410" i="19"/>
  <c r="Q410" i="19"/>
  <c r="O410" i="19"/>
  <c r="A410" i="19"/>
  <c r="X409" i="19"/>
  <c r="T408" i="19" s="1"/>
  <c r="Q409" i="19"/>
  <c r="O409" i="19"/>
  <c r="A409" i="19"/>
  <c r="X408" i="19"/>
  <c r="Q408" i="19"/>
  <c r="O408" i="19"/>
  <c r="A408" i="19"/>
  <c r="X407" i="19"/>
  <c r="Q407" i="19"/>
  <c r="O407" i="19"/>
  <c r="A407" i="19"/>
  <c r="X406" i="19"/>
  <c r="E406" i="19"/>
  <c r="X405" i="19"/>
  <c r="Q405" i="19"/>
  <c r="W405" i="19" s="1"/>
  <c r="O405" i="19"/>
  <c r="U405" i="19" s="1"/>
  <c r="A405" i="19"/>
  <c r="X404" i="19"/>
  <c r="A404" i="19"/>
  <c r="X403" i="19"/>
  <c r="A403" i="19"/>
  <c r="X402" i="19"/>
  <c r="A402" i="19"/>
  <c r="X401" i="19"/>
  <c r="Q401" i="19"/>
  <c r="O401" i="19"/>
  <c r="A401" i="19"/>
  <c r="X400" i="19"/>
  <c r="Q400" i="19"/>
  <c r="O400" i="19"/>
  <c r="A400" i="19"/>
  <c r="X399" i="19"/>
  <c r="Q399" i="19"/>
  <c r="O399" i="19"/>
  <c r="A399" i="19"/>
  <c r="X398" i="19"/>
  <c r="Q398" i="19"/>
  <c r="O398" i="19"/>
  <c r="A398" i="19"/>
  <c r="X397" i="19"/>
  <c r="Q397" i="19"/>
  <c r="O397" i="19"/>
  <c r="A397" i="19"/>
  <c r="X396" i="19"/>
  <c r="Q396" i="19"/>
  <c r="O396" i="19"/>
  <c r="A396" i="19"/>
  <c r="X395" i="19"/>
  <c r="Q395" i="19"/>
  <c r="O395" i="19"/>
  <c r="A395" i="19"/>
  <c r="X394" i="19"/>
  <c r="Q394" i="19"/>
  <c r="O394" i="19"/>
  <c r="A394" i="19"/>
  <c r="X393" i="19"/>
  <c r="Q393" i="19"/>
  <c r="O393" i="19"/>
  <c r="A393" i="19"/>
  <c r="X392" i="19"/>
  <c r="Q392" i="19"/>
  <c r="O392" i="19"/>
  <c r="A392" i="19"/>
  <c r="X391" i="19"/>
  <c r="Q391" i="19"/>
  <c r="O391" i="19"/>
  <c r="A391" i="19"/>
  <c r="X390" i="19"/>
  <c r="Q390" i="19"/>
  <c r="O390" i="19"/>
  <c r="A390" i="19"/>
  <c r="X389" i="19"/>
  <c r="Q389" i="19"/>
  <c r="O389" i="19"/>
  <c r="A389" i="19"/>
  <c r="X388" i="19"/>
  <c r="Q388" i="19"/>
  <c r="O388" i="19"/>
  <c r="A388" i="19"/>
  <c r="X387" i="19"/>
  <c r="Q387" i="19"/>
  <c r="O387" i="19"/>
  <c r="A387" i="19"/>
  <c r="X386" i="19"/>
  <c r="Q386" i="19"/>
  <c r="O386" i="19"/>
  <c r="A386" i="19"/>
  <c r="X385" i="19"/>
  <c r="E385" i="19"/>
  <c r="X384" i="19"/>
  <c r="W384" i="19"/>
  <c r="Q384" i="19"/>
  <c r="O384" i="19"/>
  <c r="U384" i="19" s="1"/>
  <c r="A384" i="19"/>
  <c r="X383" i="19"/>
  <c r="A383" i="19"/>
  <c r="X382" i="19"/>
  <c r="A382" i="19"/>
  <c r="X381" i="19"/>
  <c r="A381" i="19"/>
  <c r="X380" i="19"/>
  <c r="Q380" i="19"/>
  <c r="O380" i="19"/>
  <c r="A380" i="19"/>
  <c r="X379" i="19"/>
  <c r="Q379" i="19"/>
  <c r="O379" i="19"/>
  <c r="A379" i="19"/>
  <c r="X378" i="19"/>
  <c r="Q378" i="19"/>
  <c r="O378" i="19"/>
  <c r="A378" i="19"/>
  <c r="X377" i="19"/>
  <c r="Q377" i="19"/>
  <c r="O377" i="19"/>
  <c r="A377" i="19"/>
  <c r="X376" i="19"/>
  <c r="Q376" i="19"/>
  <c r="O376" i="19"/>
  <c r="A376" i="19"/>
  <c r="X375" i="19"/>
  <c r="Q375" i="19"/>
  <c r="O375" i="19"/>
  <c r="A375" i="19"/>
  <c r="X374" i="19"/>
  <c r="Q374" i="19"/>
  <c r="O374" i="19"/>
  <c r="A374" i="19"/>
  <c r="X373" i="19"/>
  <c r="Q373" i="19"/>
  <c r="O373" i="19"/>
  <c r="A373" i="19"/>
  <c r="X372" i="19"/>
  <c r="Q372" i="19"/>
  <c r="O372" i="19"/>
  <c r="A372" i="19"/>
  <c r="X371" i="19"/>
  <c r="Q371" i="19"/>
  <c r="O371" i="19"/>
  <c r="A371" i="19"/>
  <c r="X370" i="19"/>
  <c r="Q370" i="19"/>
  <c r="O370" i="19"/>
  <c r="A370" i="19"/>
  <c r="X369" i="19"/>
  <c r="Q369" i="19"/>
  <c r="O369" i="19"/>
  <c r="A369" i="19"/>
  <c r="X368" i="19"/>
  <c r="Q368" i="19"/>
  <c r="O368" i="19"/>
  <c r="A368" i="19"/>
  <c r="X367" i="19"/>
  <c r="Q367" i="19"/>
  <c r="O367" i="19"/>
  <c r="A367" i="19"/>
  <c r="X366" i="19"/>
  <c r="Q366" i="19"/>
  <c r="O366" i="19"/>
  <c r="A366" i="19"/>
  <c r="X365" i="19"/>
  <c r="Q365" i="19"/>
  <c r="O365" i="19"/>
  <c r="A365" i="19"/>
  <c r="X364" i="19"/>
  <c r="E364" i="19"/>
  <c r="X363" i="19"/>
  <c r="Q363" i="19"/>
  <c r="W363" i="19" s="1"/>
  <c r="O363" i="19"/>
  <c r="U363" i="19" s="1"/>
  <c r="A363" i="19"/>
  <c r="X362" i="19"/>
  <c r="A362" i="19"/>
  <c r="X361" i="19"/>
  <c r="A361" i="19"/>
  <c r="X360" i="19"/>
  <c r="A360" i="19"/>
  <c r="X359" i="19"/>
  <c r="Q359" i="19"/>
  <c r="O359" i="19"/>
  <c r="A359" i="19"/>
  <c r="X358" i="19"/>
  <c r="Q358" i="19"/>
  <c r="O358" i="19"/>
  <c r="A358" i="19"/>
  <c r="X357" i="19"/>
  <c r="Q357" i="19"/>
  <c r="O357" i="19"/>
  <c r="A357" i="19"/>
  <c r="X356" i="19"/>
  <c r="Q356" i="19"/>
  <c r="O356" i="19"/>
  <c r="A356" i="19"/>
  <c r="X355" i="19"/>
  <c r="Q355" i="19"/>
  <c r="O355" i="19"/>
  <c r="A355" i="19"/>
  <c r="X354" i="19"/>
  <c r="Q354" i="19"/>
  <c r="O354" i="19"/>
  <c r="A354" i="19"/>
  <c r="X353" i="19"/>
  <c r="Q353" i="19"/>
  <c r="O353" i="19"/>
  <c r="A353" i="19"/>
  <c r="X352" i="19"/>
  <c r="Q352" i="19"/>
  <c r="O352" i="19"/>
  <c r="A352" i="19"/>
  <c r="X351" i="19"/>
  <c r="Q351" i="19"/>
  <c r="O351" i="19"/>
  <c r="A351" i="19"/>
  <c r="X350" i="19"/>
  <c r="Q350" i="19"/>
  <c r="O350" i="19"/>
  <c r="A350" i="19"/>
  <c r="X349" i="19"/>
  <c r="Q349" i="19"/>
  <c r="O349" i="19"/>
  <c r="A349" i="19"/>
  <c r="X348" i="19"/>
  <c r="Q348" i="19"/>
  <c r="O348" i="19"/>
  <c r="A348" i="19"/>
  <c r="X347" i="19"/>
  <c r="Q347" i="19"/>
  <c r="O347" i="19"/>
  <c r="A347" i="19"/>
  <c r="X346" i="19"/>
  <c r="Q346" i="19"/>
  <c r="O346" i="19"/>
  <c r="A346" i="19"/>
  <c r="X345" i="19"/>
  <c r="Q345" i="19"/>
  <c r="O345" i="19"/>
  <c r="A345" i="19"/>
  <c r="X344" i="19"/>
  <c r="Q344" i="19"/>
  <c r="O344" i="19"/>
  <c r="A344" i="19"/>
  <c r="X343" i="19"/>
  <c r="E343" i="19"/>
  <c r="X342" i="19"/>
  <c r="Q342" i="19"/>
  <c r="W342" i="19" s="1"/>
  <c r="O342" i="19"/>
  <c r="U342" i="19" s="1"/>
  <c r="A342" i="19"/>
  <c r="X341" i="19"/>
  <c r="A341" i="19"/>
  <c r="X340" i="19"/>
  <c r="A340" i="19"/>
  <c r="X339" i="19"/>
  <c r="A339" i="19"/>
  <c r="X338" i="19"/>
  <c r="Q338" i="19"/>
  <c r="O338" i="19"/>
  <c r="A338" i="19"/>
  <c r="X337" i="19"/>
  <c r="Q337" i="19"/>
  <c r="O337" i="19"/>
  <c r="A337" i="19"/>
  <c r="X336" i="19"/>
  <c r="Q336" i="19"/>
  <c r="O336" i="19"/>
  <c r="A336" i="19"/>
  <c r="X335" i="19"/>
  <c r="Q335" i="19"/>
  <c r="O335" i="19"/>
  <c r="A335" i="19"/>
  <c r="X334" i="19"/>
  <c r="Q334" i="19"/>
  <c r="O334" i="19"/>
  <c r="A334" i="19"/>
  <c r="X333" i="19"/>
  <c r="Q333" i="19"/>
  <c r="O333" i="19"/>
  <c r="A333" i="19"/>
  <c r="X332" i="19"/>
  <c r="Q332" i="19"/>
  <c r="O332" i="19"/>
  <c r="A332" i="19"/>
  <c r="X331" i="19"/>
  <c r="Q331" i="19"/>
  <c r="O331" i="19"/>
  <c r="A331" i="19"/>
  <c r="X330" i="19"/>
  <c r="Q330" i="19"/>
  <c r="O330" i="19"/>
  <c r="A330" i="19"/>
  <c r="X329" i="19"/>
  <c r="Q329" i="19"/>
  <c r="O329" i="19"/>
  <c r="A329" i="19"/>
  <c r="X328" i="19"/>
  <c r="Q328" i="19"/>
  <c r="O328" i="19"/>
  <c r="A328" i="19"/>
  <c r="X327" i="19"/>
  <c r="Q327" i="19"/>
  <c r="O327" i="19"/>
  <c r="A327" i="19"/>
  <c r="X326" i="19"/>
  <c r="Q326" i="19"/>
  <c r="O326" i="19"/>
  <c r="A326" i="19"/>
  <c r="X325" i="19"/>
  <c r="Q325" i="19"/>
  <c r="O325" i="19"/>
  <c r="A325" i="19"/>
  <c r="X324" i="19"/>
  <c r="Q324" i="19"/>
  <c r="O324" i="19"/>
  <c r="A324" i="19"/>
  <c r="X323" i="19"/>
  <c r="Q323" i="19"/>
  <c r="O323" i="19"/>
  <c r="A323" i="19"/>
  <c r="X322" i="19"/>
  <c r="E322" i="19"/>
  <c r="X321" i="19"/>
  <c r="Q321" i="19"/>
  <c r="W321" i="19" s="1"/>
  <c r="O321" i="19"/>
  <c r="U321" i="19" s="1"/>
  <c r="A321" i="19"/>
  <c r="X320" i="19"/>
  <c r="A320" i="19"/>
  <c r="X319" i="19"/>
  <c r="A319" i="19"/>
  <c r="X318" i="19"/>
  <c r="A318" i="19"/>
  <c r="X317" i="19"/>
  <c r="Q317" i="19"/>
  <c r="O317" i="19"/>
  <c r="A317" i="19"/>
  <c r="X316" i="19"/>
  <c r="Q316" i="19"/>
  <c r="O316" i="19"/>
  <c r="A316" i="19"/>
  <c r="X315" i="19"/>
  <c r="Q315" i="19"/>
  <c r="O315" i="19"/>
  <c r="A315" i="19"/>
  <c r="X314" i="19"/>
  <c r="Q314" i="19"/>
  <c r="O314" i="19"/>
  <c r="A314" i="19"/>
  <c r="X313" i="19"/>
  <c r="Q313" i="19"/>
  <c r="O313" i="19"/>
  <c r="A313" i="19"/>
  <c r="X312" i="19"/>
  <c r="Q312" i="19"/>
  <c r="O312" i="19"/>
  <c r="A312" i="19"/>
  <c r="X311" i="19"/>
  <c r="Q311" i="19"/>
  <c r="O311" i="19"/>
  <c r="A311" i="19"/>
  <c r="X310" i="19"/>
  <c r="Q310" i="19"/>
  <c r="O310" i="19"/>
  <c r="A310" i="19"/>
  <c r="X309" i="19"/>
  <c r="Q309" i="19"/>
  <c r="O309" i="19"/>
  <c r="A309" i="19"/>
  <c r="X308" i="19"/>
  <c r="Q308" i="19"/>
  <c r="O308" i="19"/>
  <c r="A308" i="19"/>
  <c r="X307" i="19"/>
  <c r="Q307" i="19"/>
  <c r="O307" i="19"/>
  <c r="A307" i="19"/>
  <c r="X306" i="19"/>
  <c r="Q306" i="19"/>
  <c r="O306" i="19"/>
  <c r="A306" i="19"/>
  <c r="X305" i="19"/>
  <c r="Q305" i="19"/>
  <c r="O305" i="19"/>
  <c r="A305" i="19"/>
  <c r="X304" i="19"/>
  <c r="Q304" i="19"/>
  <c r="O304" i="19"/>
  <c r="A304" i="19"/>
  <c r="X303" i="19"/>
  <c r="Q303" i="19"/>
  <c r="O303" i="19"/>
  <c r="A303" i="19"/>
  <c r="X302" i="19"/>
  <c r="Q302" i="19"/>
  <c r="O302" i="19"/>
  <c r="A302" i="19"/>
  <c r="X301" i="19"/>
  <c r="E301" i="19"/>
  <c r="X300" i="19"/>
  <c r="Q300" i="19"/>
  <c r="W300" i="19" s="1"/>
  <c r="O300" i="19"/>
  <c r="U300" i="19" s="1"/>
  <c r="A300" i="19"/>
  <c r="X299" i="19"/>
  <c r="A299" i="19"/>
  <c r="X298" i="19"/>
  <c r="A298" i="19"/>
  <c r="X297" i="19"/>
  <c r="A297" i="19"/>
  <c r="X296" i="19"/>
  <c r="Q296" i="19"/>
  <c r="O296" i="19"/>
  <c r="A296" i="19"/>
  <c r="X295" i="19"/>
  <c r="Q295" i="19"/>
  <c r="O295" i="19"/>
  <c r="A295" i="19"/>
  <c r="X294" i="19"/>
  <c r="Q294" i="19"/>
  <c r="O294" i="19"/>
  <c r="A294" i="19"/>
  <c r="X293" i="19"/>
  <c r="Q293" i="19"/>
  <c r="O293" i="19"/>
  <c r="A293" i="19"/>
  <c r="X292" i="19"/>
  <c r="Q292" i="19"/>
  <c r="O292" i="19"/>
  <c r="A292" i="19"/>
  <c r="X291" i="19"/>
  <c r="Q291" i="19"/>
  <c r="O291" i="19"/>
  <c r="A291" i="19"/>
  <c r="X290" i="19"/>
  <c r="Q290" i="19"/>
  <c r="O290" i="19"/>
  <c r="A290" i="19"/>
  <c r="X289" i="19"/>
  <c r="Q289" i="19"/>
  <c r="O289" i="19"/>
  <c r="A289" i="19"/>
  <c r="X288" i="19"/>
  <c r="Q288" i="19"/>
  <c r="O288" i="19"/>
  <c r="A288" i="19"/>
  <c r="X287" i="19"/>
  <c r="Q287" i="19"/>
  <c r="O287" i="19"/>
  <c r="A287" i="19"/>
  <c r="X286" i="19"/>
  <c r="Q286" i="19"/>
  <c r="O286" i="19"/>
  <c r="A286" i="19"/>
  <c r="X285" i="19"/>
  <c r="Q285" i="19"/>
  <c r="O285" i="19"/>
  <c r="A285" i="19"/>
  <c r="X284" i="19"/>
  <c r="Q284" i="19"/>
  <c r="O284" i="19"/>
  <c r="A284" i="19"/>
  <c r="X283" i="19"/>
  <c r="Q283" i="19"/>
  <c r="O283" i="19"/>
  <c r="A283" i="19"/>
  <c r="X282" i="19"/>
  <c r="Q282" i="19"/>
  <c r="O282" i="19"/>
  <c r="A282" i="19"/>
  <c r="X281" i="19"/>
  <c r="Q281" i="19"/>
  <c r="O281" i="19"/>
  <c r="A281" i="19"/>
  <c r="X280" i="19"/>
  <c r="E280" i="19"/>
  <c r="X279" i="19"/>
  <c r="Q279" i="19"/>
  <c r="W279" i="19" s="1"/>
  <c r="O279" i="19"/>
  <c r="U279" i="19" s="1"/>
  <c r="A279" i="19"/>
  <c r="X278" i="19"/>
  <c r="A278" i="19"/>
  <c r="X277" i="19"/>
  <c r="A277" i="19"/>
  <c r="X276" i="19"/>
  <c r="A276" i="19"/>
  <c r="X275" i="19"/>
  <c r="Q275" i="19"/>
  <c r="O275" i="19"/>
  <c r="A275" i="19"/>
  <c r="X274" i="19"/>
  <c r="Q274" i="19"/>
  <c r="O274" i="19"/>
  <c r="A274" i="19"/>
  <c r="X273" i="19"/>
  <c r="Q273" i="19"/>
  <c r="O273" i="19"/>
  <c r="A273" i="19"/>
  <c r="X272" i="19"/>
  <c r="Q272" i="19"/>
  <c r="O272" i="19"/>
  <c r="A272" i="19"/>
  <c r="X271" i="19"/>
  <c r="Q271" i="19"/>
  <c r="O271" i="19"/>
  <c r="A271" i="19"/>
  <c r="X270" i="19"/>
  <c r="Q270" i="19"/>
  <c r="O270" i="19"/>
  <c r="A270" i="19"/>
  <c r="X269" i="19"/>
  <c r="Q269" i="19"/>
  <c r="O269" i="19"/>
  <c r="A269" i="19"/>
  <c r="X268" i="19"/>
  <c r="Q268" i="19"/>
  <c r="O268" i="19"/>
  <c r="A268" i="19"/>
  <c r="X267" i="19"/>
  <c r="Q267" i="19"/>
  <c r="O267" i="19"/>
  <c r="A267" i="19"/>
  <c r="X266" i="19"/>
  <c r="Q266" i="19"/>
  <c r="O266" i="19"/>
  <c r="A266" i="19"/>
  <c r="X265" i="19"/>
  <c r="Q265" i="19"/>
  <c r="O265" i="19"/>
  <c r="A265" i="19"/>
  <c r="X264" i="19"/>
  <c r="Q264" i="19"/>
  <c r="O264" i="19"/>
  <c r="A264" i="19"/>
  <c r="X263" i="19"/>
  <c r="Q263" i="19"/>
  <c r="O263" i="19"/>
  <c r="A263" i="19"/>
  <c r="X262" i="19"/>
  <c r="Q262" i="19"/>
  <c r="O262" i="19"/>
  <c r="A262" i="19"/>
  <c r="X261" i="19"/>
  <c r="Q261" i="19"/>
  <c r="O261" i="19"/>
  <c r="A261" i="19"/>
  <c r="X260" i="19"/>
  <c r="Q260" i="19"/>
  <c r="O260" i="19"/>
  <c r="A260" i="19"/>
  <c r="X259" i="19"/>
  <c r="E259" i="19"/>
  <c r="X258" i="19"/>
  <c r="Q258" i="19"/>
  <c r="W258" i="19" s="1"/>
  <c r="O258" i="19"/>
  <c r="U258" i="19" s="1"/>
  <c r="A258" i="19"/>
  <c r="X257" i="19"/>
  <c r="A257" i="19"/>
  <c r="X256" i="19"/>
  <c r="A256" i="19"/>
  <c r="X255" i="19"/>
  <c r="A255" i="19"/>
  <c r="X254" i="19"/>
  <c r="Q254" i="19"/>
  <c r="O254" i="19"/>
  <c r="A254" i="19"/>
  <c r="X253" i="19"/>
  <c r="Q253" i="19"/>
  <c r="O253" i="19"/>
  <c r="A253" i="19"/>
  <c r="X252" i="19"/>
  <c r="Q252" i="19"/>
  <c r="O252" i="19"/>
  <c r="A252" i="19"/>
  <c r="X251" i="19"/>
  <c r="Q251" i="19"/>
  <c r="O251" i="19"/>
  <c r="A251" i="19"/>
  <c r="X250" i="19"/>
  <c r="Q250" i="19"/>
  <c r="O250" i="19"/>
  <c r="A250" i="19"/>
  <c r="X249" i="19"/>
  <c r="Q249" i="19"/>
  <c r="O249" i="19"/>
  <c r="A249" i="19"/>
  <c r="X248" i="19"/>
  <c r="Q248" i="19"/>
  <c r="O248" i="19"/>
  <c r="A248" i="19"/>
  <c r="X247" i="19"/>
  <c r="Q247" i="19"/>
  <c r="O247" i="19"/>
  <c r="A247" i="19"/>
  <c r="X246" i="19"/>
  <c r="Q246" i="19"/>
  <c r="O246" i="19"/>
  <c r="A246" i="19"/>
  <c r="X245" i="19"/>
  <c r="Q245" i="19"/>
  <c r="O245" i="19"/>
  <c r="A245" i="19"/>
  <c r="X244" i="19"/>
  <c r="Q244" i="19"/>
  <c r="O244" i="19"/>
  <c r="A244" i="19"/>
  <c r="X243" i="19"/>
  <c r="Q243" i="19"/>
  <c r="O243" i="19"/>
  <c r="A243" i="19"/>
  <c r="X242" i="19"/>
  <c r="Q242" i="19"/>
  <c r="O242" i="19"/>
  <c r="A242" i="19"/>
  <c r="X241" i="19"/>
  <c r="Q241" i="19"/>
  <c r="O241" i="19"/>
  <c r="A241" i="19"/>
  <c r="X240" i="19"/>
  <c r="Q240" i="19"/>
  <c r="O240" i="19"/>
  <c r="A240" i="19"/>
  <c r="X239" i="19"/>
  <c r="Q239" i="19"/>
  <c r="O239" i="19"/>
  <c r="A239" i="19"/>
  <c r="X238" i="19"/>
  <c r="E238" i="19"/>
  <c r="X237" i="19"/>
  <c r="Q237" i="19"/>
  <c r="W237" i="19" s="1"/>
  <c r="O237" i="19"/>
  <c r="U237" i="19" s="1"/>
  <c r="A237" i="19"/>
  <c r="X236" i="19"/>
  <c r="A236" i="19"/>
  <c r="X235" i="19"/>
  <c r="A235" i="19"/>
  <c r="X234" i="19"/>
  <c r="A234" i="19"/>
  <c r="X233" i="19"/>
  <c r="Q233" i="19"/>
  <c r="O233" i="19"/>
  <c r="A233" i="19"/>
  <c r="X232" i="19"/>
  <c r="Q232" i="19"/>
  <c r="O232" i="19"/>
  <c r="A232" i="19"/>
  <c r="X231" i="19"/>
  <c r="Q231" i="19"/>
  <c r="O231" i="19"/>
  <c r="A231" i="19"/>
  <c r="X230" i="19"/>
  <c r="Q230" i="19"/>
  <c r="O230" i="19"/>
  <c r="A230" i="19"/>
  <c r="X229" i="19"/>
  <c r="Q229" i="19"/>
  <c r="O229" i="19"/>
  <c r="A229" i="19"/>
  <c r="X228" i="19"/>
  <c r="Q228" i="19"/>
  <c r="O228" i="19"/>
  <c r="A228" i="19"/>
  <c r="X227" i="19"/>
  <c r="Q227" i="19"/>
  <c r="O227" i="19"/>
  <c r="A227" i="19"/>
  <c r="X226" i="19"/>
  <c r="Q226" i="19"/>
  <c r="O226" i="19"/>
  <c r="A226" i="19"/>
  <c r="X225" i="19"/>
  <c r="Q225" i="19"/>
  <c r="O225" i="19"/>
  <c r="A225" i="19"/>
  <c r="X224" i="19"/>
  <c r="Q224" i="19"/>
  <c r="O224" i="19"/>
  <c r="A224" i="19"/>
  <c r="X223" i="19"/>
  <c r="Q223" i="19"/>
  <c r="O223" i="19"/>
  <c r="A223" i="19"/>
  <c r="X222" i="19"/>
  <c r="Q222" i="19"/>
  <c r="O222" i="19"/>
  <c r="A222" i="19"/>
  <c r="X221" i="19"/>
  <c r="Q221" i="19"/>
  <c r="O221" i="19"/>
  <c r="A221" i="19"/>
  <c r="X220" i="19"/>
  <c r="Q220" i="19"/>
  <c r="O220" i="19"/>
  <c r="A220" i="19"/>
  <c r="X219" i="19"/>
  <c r="Q219" i="19"/>
  <c r="O219" i="19"/>
  <c r="A219" i="19"/>
  <c r="X218" i="19"/>
  <c r="Q218" i="19"/>
  <c r="O218" i="19"/>
  <c r="A218" i="19"/>
  <c r="X217" i="19"/>
  <c r="E217" i="19"/>
  <c r="X216" i="19"/>
  <c r="W216" i="19"/>
  <c r="Q216" i="19"/>
  <c r="O216" i="19"/>
  <c r="U216" i="19" s="1"/>
  <c r="A216" i="19"/>
  <c r="X215" i="19"/>
  <c r="A215" i="19"/>
  <c r="X214" i="19"/>
  <c r="A214" i="19"/>
  <c r="X213" i="19"/>
  <c r="A213" i="19"/>
  <c r="X212" i="19"/>
  <c r="Q212" i="19"/>
  <c r="O212" i="19"/>
  <c r="A212" i="19"/>
  <c r="X211" i="19"/>
  <c r="Q211" i="19"/>
  <c r="O211" i="19"/>
  <c r="A211" i="19"/>
  <c r="X210" i="19"/>
  <c r="Q210" i="19"/>
  <c r="O210" i="19"/>
  <c r="A210" i="19"/>
  <c r="X209" i="19"/>
  <c r="Q209" i="19"/>
  <c r="O209" i="19"/>
  <c r="A209" i="19"/>
  <c r="X208" i="19"/>
  <c r="Q208" i="19"/>
  <c r="O208" i="19"/>
  <c r="A208" i="19"/>
  <c r="X207" i="19"/>
  <c r="Q207" i="19"/>
  <c r="O207" i="19"/>
  <c r="A207" i="19"/>
  <c r="X206" i="19"/>
  <c r="Q206" i="19"/>
  <c r="O206" i="19"/>
  <c r="A206" i="19"/>
  <c r="X205" i="19"/>
  <c r="Q205" i="19"/>
  <c r="O205" i="19"/>
  <c r="A205" i="19"/>
  <c r="X204" i="19"/>
  <c r="Q204" i="19"/>
  <c r="O204" i="19"/>
  <c r="A204" i="19"/>
  <c r="X203" i="19"/>
  <c r="Q203" i="19"/>
  <c r="O203" i="19"/>
  <c r="A203" i="19"/>
  <c r="X202" i="19"/>
  <c r="Q202" i="19"/>
  <c r="O202" i="19"/>
  <c r="A202" i="19"/>
  <c r="X201" i="19"/>
  <c r="Q201" i="19"/>
  <c r="O201" i="19"/>
  <c r="A201" i="19"/>
  <c r="X200" i="19"/>
  <c r="Q200" i="19"/>
  <c r="O200" i="19"/>
  <c r="A200" i="19"/>
  <c r="X199" i="19"/>
  <c r="T199" i="19"/>
  <c r="Q199" i="19"/>
  <c r="O199" i="19"/>
  <c r="A199" i="19"/>
  <c r="X198" i="19"/>
  <c r="Q198" i="19"/>
  <c r="O198" i="19"/>
  <c r="A198" i="19"/>
  <c r="X197" i="19"/>
  <c r="Q197" i="19"/>
  <c r="O197" i="19"/>
  <c r="A197" i="19"/>
  <c r="X196" i="19"/>
  <c r="E196" i="19"/>
  <c r="X195" i="19"/>
  <c r="Q195" i="19"/>
  <c r="W195" i="19" s="1"/>
  <c r="O195" i="19"/>
  <c r="U195" i="19" s="1"/>
  <c r="A195" i="19"/>
  <c r="X194" i="19"/>
  <c r="A194" i="19"/>
  <c r="X193" i="19"/>
  <c r="A193" i="19"/>
  <c r="X192" i="19"/>
  <c r="A192" i="19"/>
  <c r="X191" i="19"/>
  <c r="Q191" i="19"/>
  <c r="O191" i="19"/>
  <c r="A191" i="19"/>
  <c r="X190" i="19"/>
  <c r="Q190" i="19"/>
  <c r="O190" i="19"/>
  <c r="A190" i="19"/>
  <c r="X189" i="19"/>
  <c r="Q189" i="19"/>
  <c r="O189" i="19"/>
  <c r="A189" i="19"/>
  <c r="X188" i="19"/>
  <c r="Q188" i="19"/>
  <c r="O188" i="19"/>
  <c r="A188" i="19"/>
  <c r="X187" i="19"/>
  <c r="Q187" i="19"/>
  <c r="O187" i="19"/>
  <c r="A187" i="19"/>
  <c r="X186" i="19"/>
  <c r="Q186" i="19"/>
  <c r="O186" i="19"/>
  <c r="A186" i="19"/>
  <c r="X185" i="19"/>
  <c r="Q185" i="19"/>
  <c r="O185" i="19"/>
  <c r="A185" i="19"/>
  <c r="X184" i="19"/>
  <c r="Q184" i="19"/>
  <c r="O184" i="19"/>
  <c r="A184" i="19"/>
  <c r="X183" i="19"/>
  <c r="Q183" i="19"/>
  <c r="O183" i="19"/>
  <c r="A183" i="19"/>
  <c r="X182" i="19"/>
  <c r="Q182" i="19"/>
  <c r="O182" i="19"/>
  <c r="A182" i="19"/>
  <c r="X181" i="19"/>
  <c r="Q181" i="19"/>
  <c r="O181" i="19"/>
  <c r="A181" i="19"/>
  <c r="X180" i="19"/>
  <c r="Q180" i="19"/>
  <c r="O180" i="19"/>
  <c r="A180" i="19"/>
  <c r="X179" i="19"/>
  <c r="Q179" i="19"/>
  <c r="O179" i="19"/>
  <c r="A179" i="19"/>
  <c r="X178" i="19"/>
  <c r="Q178" i="19"/>
  <c r="O178" i="19"/>
  <c r="A178" i="19"/>
  <c r="X177" i="19"/>
  <c r="Q177" i="19"/>
  <c r="O177" i="19"/>
  <c r="A177" i="19"/>
  <c r="X176" i="19"/>
  <c r="Q176" i="19"/>
  <c r="O176" i="19"/>
  <c r="A176" i="19"/>
  <c r="X175" i="19"/>
  <c r="E175" i="19"/>
  <c r="X174" i="19"/>
  <c r="Q174" i="19"/>
  <c r="W174" i="19" s="1"/>
  <c r="O174" i="19"/>
  <c r="U174" i="19" s="1"/>
  <c r="A174" i="19"/>
  <c r="X173" i="19"/>
  <c r="A173" i="19"/>
  <c r="X172" i="19"/>
  <c r="A172" i="19"/>
  <c r="X171" i="19"/>
  <c r="A171" i="19"/>
  <c r="X170" i="19"/>
  <c r="Q170" i="19"/>
  <c r="O170" i="19"/>
  <c r="A170" i="19"/>
  <c r="X169" i="19"/>
  <c r="Q169" i="19"/>
  <c r="O169" i="19"/>
  <c r="A169" i="19"/>
  <c r="X168" i="19"/>
  <c r="Q168" i="19"/>
  <c r="O168" i="19"/>
  <c r="A168" i="19"/>
  <c r="X167" i="19"/>
  <c r="Q167" i="19"/>
  <c r="O167" i="19"/>
  <c r="A167" i="19"/>
  <c r="X166" i="19"/>
  <c r="Q166" i="19"/>
  <c r="O166" i="19"/>
  <c r="A166" i="19"/>
  <c r="X165" i="19"/>
  <c r="Q165" i="19"/>
  <c r="O165" i="19"/>
  <c r="A165" i="19"/>
  <c r="X164" i="19"/>
  <c r="Q164" i="19"/>
  <c r="O164" i="19"/>
  <c r="A164" i="19"/>
  <c r="X163" i="19"/>
  <c r="Q163" i="19"/>
  <c r="O163" i="19"/>
  <c r="A163" i="19"/>
  <c r="X162" i="19"/>
  <c r="Q162" i="19"/>
  <c r="O162" i="19"/>
  <c r="A162" i="19"/>
  <c r="X161" i="19"/>
  <c r="Q161" i="19"/>
  <c r="O161" i="19"/>
  <c r="A161" i="19"/>
  <c r="X160" i="19"/>
  <c r="Q160" i="19"/>
  <c r="O160" i="19"/>
  <c r="A160" i="19"/>
  <c r="X159" i="19"/>
  <c r="Q159" i="19"/>
  <c r="O159" i="19"/>
  <c r="A159" i="19"/>
  <c r="X158" i="19"/>
  <c r="Q158" i="19"/>
  <c r="O158" i="19"/>
  <c r="A158" i="19"/>
  <c r="X157" i="19"/>
  <c r="Q157" i="19"/>
  <c r="O157" i="19"/>
  <c r="A157" i="19"/>
  <c r="X156" i="19"/>
  <c r="Q156" i="19"/>
  <c r="O156" i="19"/>
  <c r="A156" i="19"/>
  <c r="X155" i="19"/>
  <c r="Q155" i="19"/>
  <c r="O155" i="19"/>
  <c r="A155" i="19"/>
  <c r="X154" i="19"/>
  <c r="E154" i="19"/>
  <c r="X153" i="19"/>
  <c r="Q153" i="19"/>
  <c r="W153" i="19" s="1"/>
  <c r="O153" i="19"/>
  <c r="U153" i="19" s="1"/>
  <c r="A153" i="19"/>
  <c r="X152" i="19"/>
  <c r="A152" i="19"/>
  <c r="X151" i="19"/>
  <c r="A151" i="19"/>
  <c r="X150" i="19"/>
  <c r="A150" i="19"/>
  <c r="X149" i="19"/>
  <c r="Q149" i="19"/>
  <c r="O149" i="19"/>
  <c r="A149" i="19"/>
  <c r="X148" i="19"/>
  <c r="Q148" i="19"/>
  <c r="O148" i="19"/>
  <c r="A148" i="19"/>
  <c r="X147" i="19"/>
  <c r="Q147" i="19"/>
  <c r="O147" i="19"/>
  <c r="A147" i="19"/>
  <c r="X146" i="19"/>
  <c r="Q146" i="19"/>
  <c r="O146" i="19"/>
  <c r="A146" i="19"/>
  <c r="X145" i="19"/>
  <c r="Q145" i="19"/>
  <c r="O145" i="19"/>
  <c r="A145" i="19"/>
  <c r="X144" i="19"/>
  <c r="Q144" i="19"/>
  <c r="O144" i="19"/>
  <c r="A144" i="19"/>
  <c r="X143" i="19"/>
  <c r="Q143" i="19"/>
  <c r="O143" i="19"/>
  <c r="A143" i="19"/>
  <c r="X142" i="19"/>
  <c r="Q142" i="19"/>
  <c r="O142" i="19"/>
  <c r="A142" i="19"/>
  <c r="X141" i="19"/>
  <c r="Q141" i="19"/>
  <c r="O141" i="19"/>
  <c r="A141" i="19"/>
  <c r="X140" i="19"/>
  <c r="Q140" i="19"/>
  <c r="O140" i="19"/>
  <c r="A140" i="19"/>
  <c r="X139" i="19"/>
  <c r="Q139" i="19"/>
  <c r="O139" i="19"/>
  <c r="A139" i="19"/>
  <c r="X138" i="19"/>
  <c r="Q138" i="19"/>
  <c r="O138" i="19"/>
  <c r="A138" i="19"/>
  <c r="X137" i="19"/>
  <c r="Q137" i="19"/>
  <c r="O137" i="19"/>
  <c r="A137" i="19"/>
  <c r="X136" i="19"/>
  <c r="Q136" i="19"/>
  <c r="O136" i="19"/>
  <c r="A136" i="19"/>
  <c r="X135" i="19"/>
  <c r="Q135" i="19"/>
  <c r="O135" i="19"/>
  <c r="A135" i="19"/>
  <c r="X134" i="19"/>
  <c r="Q134" i="19"/>
  <c r="O134" i="19"/>
  <c r="A134" i="19"/>
  <c r="X133" i="19"/>
  <c r="E133" i="19"/>
  <c r="X132" i="19"/>
  <c r="Q132" i="19"/>
  <c r="W132" i="19" s="1"/>
  <c r="O132" i="19"/>
  <c r="U132" i="19" s="1"/>
  <c r="A132" i="19"/>
  <c r="X131" i="19"/>
  <c r="A131" i="19"/>
  <c r="X130" i="19"/>
  <c r="A130" i="19"/>
  <c r="X129" i="19"/>
  <c r="A129" i="19"/>
  <c r="X128" i="19"/>
  <c r="Q128" i="19"/>
  <c r="O128" i="19"/>
  <c r="A128" i="19"/>
  <c r="X127" i="19"/>
  <c r="Q127" i="19"/>
  <c r="O127" i="19"/>
  <c r="A127" i="19"/>
  <c r="X126" i="19"/>
  <c r="Q126" i="19"/>
  <c r="O126" i="19"/>
  <c r="A126" i="19"/>
  <c r="X125" i="19"/>
  <c r="Q125" i="19"/>
  <c r="O125" i="19"/>
  <c r="A125" i="19"/>
  <c r="X124" i="19"/>
  <c r="Q124" i="19"/>
  <c r="O124" i="19"/>
  <c r="A124" i="19"/>
  <c r="X123" i="19"/>
  <c r="Q123" i="19"/>
  <c r="O123" i="19"/>
  <c r="A123" i="19"/>
  <c r="X122" i="19"/>
  <c r="Q122" i="19"/>
  <c r="O122" i="19"/>
  <c r="A122" i="19"/>
  <c r="X121" i="19"/>
  <c r="Q121" i="19"/>
  <c r="O121" i="19"/>
  <c r="A121" i="19"/>
  <c r="X120" i="19"/>
  <c r="Q120" i="19"/>
  <c r="O120" i="19"/>
  <c r="A120" i="19"/>
  <c r="X119" i="19"/>
  <c r="Q119" i="19"/>
  <c r="O119" i="19"/>
  <c r="A119" i="19"/>
  <c r="X118" i="19"/>
  <c r="Q118" i="19"/>
  <c r="O118" i="19"/>
  <c r="A118" i="19"/>
  <c r="X117" i="19"/>
  <c r="Q117" i="19"/>
  <c r="O117" i="19"/>
  <c r="A117" i="19"/>
  <c r="X116" i="19"/>
  <c r="Q116" i="19"/>
  <c r="O116" i="19"/>
  <c r="A116" i="19"/>
  <c r="X115" i="19"/>
  <c r="Q115" i="19"/>
  <c r="O115" i="19"/>
  <c r="A115" i="19"/>
  <c r="X114" i="19"/>
  <c r="Q114" i="19"/>
  <c r="O114" i="19"/>
  <c r="A114" i="19"/>
  <c r="X113" i="19"/>
  <c r="Q113" i="19"/>
  <c r="O113" i="19"/>
  <c r="A113" i="19"/>
  <c r="X112" i="19"/>
  <c r="E112" i="19"/>
  <c r="X111" i="19"/>
  <c r="Q111" i="19"/>
  <c r="W111" i="19" s="1"/>
  <c r="O111" i="19"/>
  <c r="U111" i="19" s="1"/>
  <c r="A111" i="19"/>
  <c r="X110" i="19"/>
  <c r="A110" i="19"/>
  <c r="X109" i="19"/>
  <c r="A109" i="19"/>
  <c r="X108" i="19"/>
  <c r="A108" i="19"/>
  <c r="X107" i="19"/>
  <c r="Q107" i="19"/>
  <c r="O107" i="19"/>
  <c r="A107" i="19"/>
  <c r="X106" i="19"/>
  <c r="Q106" i="19"/>
  <c r="O106" i="19"/>
  <c r="A106" i="19"/>
  <c r="X105" i="19"/>
  <c r="Q105" i="19"/>
  <c r="O105" i="19"/>
  <c r="A105" i="19"/>
  <c r="X104" i="19"/>
  <c r="Q104" i="19"/>
  <c r="O104" i="19"/>
  <c r="A104" i="19"/>
  <c r="X103" i="19"/>
  <c r="Q103" i="19"/>
  <c r="O103" i="19"/>
  <c r="A103" i="19"/>
  <c r="X102" i="19"/>
  <c r="Q102" i="19"/>
  <c r="O102" i="19"/>
  <c r="A102" i="19"/>
  <c r="X101" i="19"/>
  <c r="Q101" i="19"/>
  <c r="O101" i="19"/>
  <c r="A101" i="19"/>
  <c r="X100" i="19"/>
  <c r="Q100" i="19"/>
  <c r="O100" i="19"/>
  <c r="A100" i="19"/>
  <c r="X99" i="19"/>
  <c r="Q99" i="19"/>
  <c r="O99" i="19"/>
  <c r="A99" i="19"/>
  <c r="X98" i="19"/>
  <c r="Q98" i="19"/>
  <c r="O98" i="19"/>
  <c r="A98" i="19"/>
  <c r="X97" i="19"/>
  <c r="Q97" i="19"/>
  <c r="O97" i="19"/>
  <c r="A97" i="19"/>
  <c r="X96" i="19"/>
  <c r="Q96" i="19"/>
  <c r="O96" i="19"/>
  <c r="A96" i="19"/>
  <c r="X95" i="19"/>
  <c r="Q95" i="19"/>
  <c r="O95" i="19"/>
  <c r="A95" i="19"/>
  <c r="X94" i="19"/>
  <c r="Q94" i="19"/>
  <c r="O94" i="19"/>
  <c r="A94" i="19"/>
  <c r="X93" i="19"/>
  <c r="Q93" i="19"/>
  <c r="O93" i="19"/>
  <c r="A93" i="19"/>
  <c r="X92" i="19"/>
  <c r="Q92" i="19"/>
  <c r="O92" i="19"/>
  <c r="A92" i="19"/>
  <c r="X91" i="19"/>
  <c r="E91" i="19"/>
  <c r="X90" i="19"/>
  <c r="Q90" i="19"/>
  <c r="W90" i="19" s="1"/>
  <c r="O90" i="19"/>
  <c r="U90" i="19" s="1"/>
  <c r="A90" i="19"/>
  <c r="X89" i="19"/>
  <c r="A89" i="19"/>
  <c r="X88" i="19"/>
  <c r="A88" i="19"/>
  <c r="X87" i="19"/>
  <c r="A87" i="19"/>
  <c r="X86" i="19"/>
  <c r="Q86" i="19"/>
  <c r="O86" i="19"/>
  <c r="A86" i="19"/>
  <c r="X85" i="19"/>
  <c r="Q85" i="19"/>
  <c r="O85" i="19"/>
  <c r="A85" i="19"/>
  <c r="X84" i="19"/>
  <c r="Q84" i="19"/>
  <c r="O84" i="19"/>
  <c r="A84" i="19"/>
  <c r="X83" i="19"/>
  <c r="Q83" i="19"/>
  <c r="O83" i="19"/>
  <c r="A83" i="19"/>
  <c r="X82" i="19"/>
  <c r="Q82" i="19"/>
  <c r="O82" i="19"/>
  <c r="A82" i="19"/>
  <c r="X81" i="19"/>
  <c r="Q81" i="19"/>
  <c r="O81" i="19"/>
  <c r="A81" i="19"/>
  <c r="X80" i="19"/>
  <c r="Q80" i="19"/>
  <c r="O80" i="19"/>
  <c r="A80" i="19"/>
  <c r="X79" i="19"/>
  <c r="Q79" i="19"/>
  <c r="O79" i="19"/>
  <c r="A79" i="19"/>
  <c r="X78" i="19"/>
  <c r="Q78" i="19"/>
  <c r="O78" i="19"/>
  <c r="A78" i="19"/>
  <c r="X77" i="19"/>
  <c r="Q77" i="19"/>
  <c r="O77" i="19"/>
  <c r="A77" i="19"/>
  <c r="X76" i="19"/>
  <c r="Q76" i="19"/>
  <c r="O76" i="19"/>
  <c r="A76" i="19"/>
  <c r="X75" i="19"/>
  <c r="Q75" i="19"/>
  <c r="O75" i="19"/>
  <c r="A75" i="19"/>
  <c r="X74" i="19"/>
  <c r="Q74" i="19"/>
  <c r="O74" i="19"/>
  <c r="A74" i="19"/>
  <c r="X73" i="19"/>
  <c r="Q73" i="19"/>
  <c r="O73" i="19"/>
  <c r="A73" i="19"/>
  <c r="X72" i="19"/>
  <c r="Q72" i="19"/>
  <c r="O72" i="19"/>
  <c r="A72" i="19"/>
  <c r="X71" i="19"/>
  <c r="Q71" i="19"/>
  <c r="O71" i="19"/>
  <c r="A71" i="19"/>
  <c r="X70" i="19"/>
  <c r="E70" i="19"/>
  <c r="X69" i="19"/>
  <c r="Q69" i="19"/>
  <c r="W69" i="19" s="1"/>
  <c r="O69" i="19"/>
  <c r="U69" i="19" s="1"/>
  <c r="A69" i="19"/>
  <c r="X68" i="19"/>
  <c r="A68" i="19"/>
  <c r="X67" i="19"/>
  <c r="A67" i="19"/>
  <c r="X66" i="19"/>
  <c r="T51" i="19" s="1"/>
  <c r="A66" i="19"/>
  <c r="X65" i="19"/>
  <c r="Q65" i="19"/>
  <c r="O65" i="19"/>
  <c r="A65" i="19"/>
  <c r="X64" i="19"/>
  <c r="Q64" i="19"/>
  <c r="O64" i="19"/>
  <c r="A64" i="19"/>
  <c r="X63" i="19"/>
  <c r="Q63" i="19"/>
  <c r="O63" i="19"/>
  <c r="A63" i="19"/>
  <c r="X62" i="19"/>
  <c r="Q62" i="19"/>
  <c r="O62" i="19"/>
  <c r="A62" i="19"/>
  <c r="X61" i="19"/>
  <c r="Q61" i="19"/>
  <c r="O61" i="19"/>
  <c r="A61" i="19"/>
  <c r="X60" i="19"/>
  <c r="Q60" i="19"/>
  <c r="O60" i="19"/>
  <c r="A60" i="19"/>
  <c r="X59" i="19"/>
  <c r="Q59" i="19"/>
  <c r="O59" i="19"/>
  <c r="A59" i="19"/>
  <c r="X58" i="19"/>
  <c r="Q58" i="19"/>
  <c r="O58" i="19"/>
  <c r="A58" i="19"/>
  <c r="X57" i="19"/>
  <c r="Q57" i="19"/>
  <c r="O57" i="19"/>
  <c r="A57" i="19"/>
  <c r="X56" i="19"/>
  <c r="Q56" i="19"/>
  <c r="O56" i="19"/>
  <c r="A56" i="19"/>
  <c r="X55" i="19"/>
  <c r="Q55" i="19"/>
  <c r="O55" i="19"/>
  <c r="A55" i="19"/>
  <c r="X54" i="19"/>
  <c r="Q54" i="19"/>
  <c r="O54" i="19"/>
  <c r="A54" i="19"/>
  <c r="X53" i="19"/>
  <c r="Q53" i="19"/>
  <c r="O53" i="19"/>
  <c r="A53" i="19"/>
  <c r="X52" i="19"/>
  <c r="Q52" i="19"/>
  <c r="O52" i="19"/>
  <c r="A52" i="19"/>
  <c r="X51" i="19"/>
  <c r="Q51" i="19"/>
  <c r="O51" i="19"/>
  <c r="A51" i="19"/>
  <c r="X50" i="19"/>
  <c r="Q50" i="19"/>
  <c r="O50" i="19"/>
  <c r="A50" i="19"/>
  <c r="X49" i="19"/>
  <c r="E49" i="19"/>
  <c r="X48" i="19"/>
  <c r="Q48" i="19"/>
  <c r="W48" i="19" s="1"/>
  <c r="O48" i="19"/>
  <c r="U48" i="19" s="1"/>
  <c r="A48" i="19"/>
  <c r="X47" i="19"/>
  <c r="A47" i="19"/>
  <c r="X46" i="19"/>
  <c r="A46" i="19"/>
  <c r="X45" i="19"/>
  <c r="A45" i="19"/>
  <c r="X44" i="19"/>
  <c r="Q44" i="19"/>
  <c r="O44" i="19"/>
  <c r="A44" i="19"/>
  <c r="X43" i="19"/>
  <c r="Q43" i="19"/>
  <c r="O43" i="19"/>
  <c r="A43" i="19"/>
  <c r="X42" i="19"/>
  <c r="Q42" i="19"/>
  <c r="O42" i="19"/>
  <c r="A42" i="19"/>
  <c r="X41" i="19"/>
  <c r="Q41" i="19"/>
  <c r="O41" i="19"/>
  <c r="A41" i="19"/>
  <c r="X40" i="19"/>
  <c r="Q40" i="19"/>
  <c r="O40" i="19"/>
  <c r="A40" i="19"/>
  <c r="X39" i="19"/>
  <c r="Q39" i="19"/>
  <c r="O39" i="19"/>
  <c r="A39" i="19"/>
  <c r="X38" i="19"/>
  <c r="Q38" i="19"/>
  <c r="O38" i="19"/>
  <c r="A38" i="19"/>
  <c r="X37" i="19"/>
  <c r="Q37" i="19"/>
  <c r="O37" i="19"/>
  <c r="A37" i="19"/>
  <c r="X36" i="19"/>
  <c r="Q36" i="19"/>
  <c r="O36" i="19"/>
  <c r="A36" i="19"/>
  <c r="X35" i="19"/>
  <c r="Q35" i="19"/>
  <c r="O35" i="19"/>
  <c r="A35" i="19"/>
  <c r="X34" i="19"/>
  <c r="Q34" i="19"/>
  <c r="O34" i="19"/>
  <c r="A34" i="19"/>
  <c r="X33" i="19"/>
  <c r="Q33" i="19"/>
  <c r="O33" i="19"/>
  <c r="A33" i="19"/>
  <c r="X32" i="19"/>
  <c r="Q32" i="19"/>
  <c r="O32" i="19"/>
  <c r="A32" i="19"/>
  <c r="X31" i="19"/>
  <c r="Q31" i="19"/>
  <c r="O31" i="19"/>
  <c r="A31" i="19"/>
  <c r="X30" i="19"/>
  <c r="Q30" i="19"/>
  <c r="O30" i="19"/>
  <c r="A30" i="19"/>
  <c r="X29" i="19"/>
  <c r="Q29" i="19"/>
  <c r="O29" i="19"/>
  <c r="A29" i="19"/>
  <c r="X28" i="19"/>
  <c r="E28" i="19"/>
  <c r="X27" i="19"/>
  <c r="Q27" i="19"/>
  <c r="W27" i="19" s="1"/>
  <c r="O27" i="19"/>
  <c r="U27" i="19" s="1"/>
  <c r="A27" i="19"/>
  <c r="X26" i="19"/>
  <c r="A26" i="19"/>
  <c r="X25" i="19"/>
  <c r="A25" i="19"/>
  <c r="X24" i="19"/>
  <c r="A24" i="19"/>
  <c r="X23" i="19"/>
  <c r="Q23" i="19"/>
  <c r="O23" i="19"/>
  <c r="A23" i="19"/>
  <c r="X22" i="19"/>
  <c r="Q22" i="19"/>
  <c r="O22" i="19"/>
  <c r="A22" i="19"/>
  <c r="X21" i="19"/>
  <c r="Q21" i="19"/>
  <c r="O21" i="19"/>
  <c r="A21" i="19"/>
  <c r="X20" i="19"/>
  <c r="Q20" i="19"/>
  <c r="O20" i="19"/>
  <c r="A20" i="19"/>
  <c r="X19" i="19"/>
  <c r="Q19" i="19"/>
  <c r="O19" i="19"/>
  <c r="A19" i="19"/>
  <c r="X18" i="19"/>
  <c r="Q18" i="19"/>
  <c r="O18" i="19"/>
  <c r="A18" i="19"/>
  <c r="X17" i="19"/>
  <c r="Q17" i="19"/>
  <c r="O17" i="19"/>
  <c r="A17" i="19"/>
  <c r="X16" i="19"/>
  <c r="Q16" i="19"/>
  <c r="O16" i="19"/>
  <c r="A16" i="19"/>
  <c r="X15" i="19"/>
  <c r="Q15" i="19"/>
  <c r="O15" i="19"/>
  <c r="A15" i="19"/>
  <c r="X14" i="19"/>
  <c r="Q14" i="19"/>
  <c r="O14" i="19"/>
  <c r="A14" i="19"/>
  <c r="X13" i="19"/>
  <c r="Q13" i="19"/>
  <c r="O13" i="19"/>
  <c r="A13" i="19"/>
  <c r="X12" i="19"/>
  <c r="Q12" i="19"/>
  <c r="O12" i="19"/>
  <c r="A12" i="19"/>
  <c r="X11" i="19"/>
  <c r="Q11" i="19"/>
  <c r="O11" i="19"/>
  <c r="A11" i="19"/>
  <c r="X10" i="19"/>
  <c r="Q10" i="19"/>
  <c r="O10" i="19"/>
  <c r="A10" i="19"/>
  <c r="X9" i="19"/>
  <c r="Q9" i="19"/>
  <c r="O9" i="19"/>
  <c r="A9" i="19"/>
  <c r="X8" i="19"/>
  <c r="Q8" i="19"/>
  <c r="O8" i="19"/>
  <c r="A8" i="19"/>
  <c r="X427" i="18"/>
  <c r="E427" i="18"/>
  <c r="X426" i="18"/>
  <c r="Q426" i="18"/>
  <c r="W426" i="18" s="1"/>
  <c r="O426" i="18"/>
  <c r="U426" i="18" s="1"/>
  <c r="A426" i="18"/>
  <c r="X425" i="18"/>
  <c r="A425" i="18"/>
  <c r="X424" i="18"/>
  <c r="A424" i="18"/>
  <c r="X423" i="18"/>
  <c r="A423" i="18"/>
  <c r="X422" i="18"/>
  <c r="Q422" i="18"/>
  <c r="O422" i="18"/>
  <c r="A422" i="18"/>
  <c r="X421" i="18"/>
  <c r="Q421" i="18"/>
  <c r="O421" i="18"/>
  <c r="A421" i="18"/>
  <c r="X420" i="18"/>
  <c r="Q420" i="18"/>
  <c r="O420" i="18"/>
  <c r="A420" i="18"/>
  <c r="X419" i="18"/>
  <c r="Q419" i="18"/>
  <c r="O419" i="18"/>
  <c r="A419" i="18"/>
  <c r="X418" i="18"/>
  <c r="Q418" i="18"/>
  <c r="O418" i="18"/>
  <c r="A418" i="18"/>
  <c r="X417" i="18"/>
  <c r="Q417" i="18"/>
  <c r="O417" i="18"/>
  <c r="A417" i="18"/>
  <c r="X416" i="18"/>
  <c r="Q416" i="18"/>
  <c r="O416" i="18"/>
  <c r="A416" i="18"/>
  <c r="X415" i="18"/>
  <c r="Q415" i="18"/>
  <c r="O415" i="18"/>
  <c r="A415" i="18"/>
  <c r="X414" i="18"/>
  <c r="Q414" i="18"/>
  <c r="O414" i="18"/>
  <c r="A414" i="18"/>
  <c r="X413" i="18"/>
  <c r="Q413" i="18"/>
  <c r="O413" i="18"/>
  <c r="A413" i="18"/>
  <c r="X412" i="18"/>
  <c r="Q412" i="18"/>
  <c r="O412" i="18"/>
  <c r="A412" i="18"/>
  <c r="X411" i="18"/>
  <c r="Q411" i="18"/>
  <c r="O411" i="18"/>
  <c r="A411" i="18"/>
  <c r="X410" i="18"/>
  <c r="Q410" i="18"/>
  <c r="O410" i="18"/>
  <c r="A410" i="18"/>
  <c r="X409" i="18"/>
  <c r="Q409" i="18"/>
  <c r="O409" i="18"/>
  <c r="A409" i="18"/>
  <c r="X408" i="18"/>
  <c r="Q408" i="18"/>
  <c r="O408" i="18"/>
  <c r="A408" i="18"/>
  <c r="X407" i="18"/>
  <c r="Q407" i="18"/>
  <c r="O407" i="18"/>
  <c r="A407" i="18"/>
  <c r="X406" i="18"/>
  <c r="E406" i="18"/>
  <c r="X405" i="18"/>
  <c r="Q405" i="18"/>
  <c r="W405" i="18" s="1"/>
  <c r="O405" i="18"/>
  <c r="U405" i="18" s="1"/>
  <c r="A405" i="18"/>
  <c r="X404" i="18"/>
  <c r="A404" i="18"/>
  <c r="X403" i="18"/>
  <c r="A403" i="18"/>
  <c r="X402" i="18"/>
  <c r="A402" i="18"/>
  <c r="X401" i="18"/>
  <c r="Q401" i="18"/>
  <c r="O401" i="18"/>
  <c r="A401" i="18"/>
  <c r="X400" i="18"/>
  <c r="Q400" i="18"/>
  <c r="O400" i="18"/>
  <c r="A400" i="18"/>
  <c r="X399" i="18"/>
  <c r="Q399" i="18"/>
  <c r="O399" i="18"/>
  <c r="A399" i="18"/>
  <c r="X398" i="18"/>
  <c r="Q398" i="18"/>
  <c r="O398" i="18"/>
  <c r="A398" i="18"/>
  <c r="X397" i="18"/>
  <c r="Q397" i="18"/>
  <c r="O397" i="18"/>
  <c r="A397" i="18"/>
  <c r="X396" i="18"/>
  <c r="Q396" i="18"/>
  <c r="O396" i="18"/>
  <c r="A396" i="18"/>
  <c r="X395" i="18"/>
  <c r="Q395" i="18"/>
  <c r="O395" i="18"/>
  <c r="A395" i="18"/>
  <c r="X394" i="18"/>
  <c r="Q394" i="18"/>
  <c r="O394" i="18"/>
  <c r="A394" i="18"/>
  <c r="X393" i="18"/>
  <c r="Q393" i="18"/>
  <c r="O393" i="18"/>
  <c r="A393" i="18"/>
  <c r="X392" i="18"/>
  <c r="Q392" i="18"/>
  <c r="O392" i="18"/>
  <c r="A392" i="18"/>
  <c r="X391" i="18"/>
  <c r="Q391" i="18"/>
  <c r="O391" i="18"/>
  <c r="A391" i="18"/>
  <c r="X390" i="18"/>
  <c r="Q390" i="18"/>
  <c r="O390" i="18"/>
  <c r="A390" i="18"/>
  <c r="X389" i="18"/>
  <c r="Q389" i="18"/>
  <c r="O389" i="18"/>
  <c r="A389" i="18"/>
  <c r="X388" i="18"/>
  <c r="Q388" i="18"/>
  <c r="O388" i="18"/>
  <c r="A388" i="18"/>
  <c r="X387" i="18"/>
  <c r="Q387" i="18"/>
  <c r="O387" i="18"/>
  <c r="A387" i="18"/>
  <c r="X386" i="18"/>
  <c r="Q386" i="18"/>
  <c r="O386" i="18"/>
  <c r="A386" i="18"/>
  <c r="X385" i="18"/>
  <c r="E385" i="18"/>
  <c r="X384" i="18"/>
  <c r="Q384" i="18"/>
  <c r="W384" i="18" s="1"/>
  <c r="O384" i="18"/>
  <c r="U384" i="18" s="1"/>
  <c r="A384" i="18"/>
  <c r="X383" i="18"/>
  <c r="A383" i="18"/>
  <c r="X382" i="18"/>
  <c r="A382" i="18"/>
  <c r="X381" i="18"/>
  <c r="A381" i="18"/>
  <c r="X380" i="18"/>
  <c r="Q380" i="18"/>
  <c r="O380" i="18"/>
  <c r="A380" i="18"/>
  <c r="X379" i="18"/>
  <c r="Q379" i="18"/>
  <c r="O379" i="18"/>
  <c r="A379" i="18"/>
  <c r="X378" i="18"/>
  <c r="Q378" i="18"/>
  <c r="O378" i="18"/>
  <c r="A378" i="18"/>
  <c r="X377" i="18"/>
  <c r="Q377" i="18"/>
  <c r="O377" i="18"/>
  <c r="A377" i="18"/>
  <c r="X376" i="18"/>
  <c r="Q376" i="18"/>
  <c r="O376" i="18"/>
  <c r="A376" i="18"/>
  <c r="X375" i="18"/>
  <c r="Q375" i="18"/>
  <c r="O375" i="18"/>
  <c r="A375" i="18"/>
  <c r="X374" i="18"/>
  <c r="Q374" i="18"/>
  <c r="O374" i="18"/>
  <c r="A374" i="18"/>
  <c r="X373" i="18"/>
  <c r="Q373" i="18"/>
  <c r="O373" i="18"/>
  <c r="A373" i="18"/>
  <c r="X372" i="18"/>
  <c r="Q372" i="18"/>
  <c r="O372" i="18"/>
  <c r="A372" i="18"/>
  <c r="X371" i="18"/>
  <c r="Q371" i="18"/>
  <c r="O371" i="18"/>
  <c r="A371" i="18"/>
  <c r="X370" i="18"/>
  <c r="Q370" i="18"/>
  <c r="O370" i="18"/>
  <c r="A370" i="18"/>
  <c r="X369" i="18"/>
  <c r="Q369" i="18"/>
  <c r="O369" i="18"/>
  <c r="A369" i="18"/>
  <c r="X368" i="18"/>
  <c r="Q368" i="18"/>
  <c r="O368" i="18"/>
  <c r="A368" i="18"/>
  <c r="X367" i="18"/>
  <c r="Q367" i="18"/>
  <c r="O367" i="18"/>
  <c r="A367" i="18"/>
  <c r="X366" i="18"/>
  <c r="Q366" i="18"/>
  <c r="O366" i="18"/>
  <c r="A366" i="18"/>
  <c r="X365" i="18"/>
  <c r="Q365" i="18"/>
  <c r="O365" i="18"/>
  <c r="A365" i="18"/>
  <c r="X364" i="18"/>
  <c r="E364" i="18"/>
  <c r="X363" i="18"/>
  <c r="W363" i="18"/>
  <c r="Q363" i="18"/>
  <c r="O363" i="18"/>
  <c r="U363" i="18" s="1"/>
  <c r="A363" i="18"/>
  <c r="X362" i="18"/>
  <c r="A362" i="18"/>
  <c r="X361" i="18"/>
  <c r="A361" i="18"/>
  <c r="X360" i="18"/>
  <c r="A360" i="18"/>
  <c r="X359" i="18"/>
  <c r="Q359" i="18"/>
  <c r="O359" i="18"/>
  <c r="A359" i="18"/>
  <c r="X358" i="18"/>
  <c r="Q358" i="18"/>
  <c r="O358" i="18"/>
  <c r="A358" i="18"/>
  <c r="X357" i="18"/>
  <c r="Q357" i="18"/>
  <c r="O357" i="18"/>
  <c r="A357" i="18"/>
  <c r="X356" i="18"/>
  <c r="Q356" i="18"/>
  <c r="O356" i="18"/>
  <c r="A356" i="18"/>
  <c r="X355" i="18"/>
  <c r="Q355" i="18"/>
  <c r="O355" i="18"/>
  <c r="A355" i="18"/>
  <c r="X354" i="18"/>
  <c r="Q354" i="18"/>
  <c r="O354" i="18"/>
  <c r="A354" i="18"/>
  <c r="X353" i="18"/>
  <c r="Q353" i="18"/>
  <c r="O353" i="18"/>
  <c r="A353" i="18"/>
  <c r="X352" i="18"/>
  <c r="Q352" i="18"/>
  <c r="O352" i="18"/>
  <c r="A352" i="18"/>
  <c r="X351" i="18"/>
  <c r="Q351" i="18"/>
  <c r="O351" i="18"/>
  <c r="A351" i="18"/>
  <c r="X350" i="18"/>
  <c r="Q350" i="18"/>
  <c r="O350" i="18"/>
  <c r="A350" i="18"/>
  <c r="X349" i="18"/>
  <c r="Q349" i="18"/>
  <c r="O349" i="18"/>
  <c r="A349" i="18"/>
  <c r="X348" i="18"/>
  <c r="Q348" i="18"/>
  <c r="O348" i="18"/>
  <c r="A348" i="18"/>
  <c r="X347" i="18"/>
  <c r="Q347" i="18"/>
  <c r="O347" i="18"/>
  <c r="A347" i="18"/>
  <c r="X346" i="18"/>
  <c r="Q346" i="18"/>
  <c r="O346" i="18"/>
  <c r="A346" i="18"/>
  <c r="X345" i="18"/>
  <c r="Q345" i="18"/>
  <c r="O345" i="18"/>
  <c r="A345" i="18"/>
  <c r="X344" i="18"/>
  <c r="Q344" i="18"/>
  <c r="O344" i="18"/>
  <c r="A344" i="18"/>
  <c r="X343" i="18"/>
  <c r="E343" i="18"/>
  <c r="X342" i="18"/>
  <c r="Q342" i="18"/>
  <c r="W342" i="18" s="1"/>
  <c r="O342" i="18"/>
  <c r="U342" i="18" s="1"/>
  <c r="A342" i="18"/>
  <c r="X341" i="18"/>
  <c r="A341" i="18"/>
  <c r="X340" i="18"/>
  <c r="A340" i="18"/>
  <c r="X339" i="18"/>
  <c r="A339" i="18"/>
  <c r="X338" i="18"/>
  <c r="Q338" i="18"/>
  <c r="O338" i="18"/>
  <c r="A338" i="18"/>
  <c r="X337" i="18"/>
  <c r="Q337" i="18"/>
  <c r="O337" i="18"/>
  <c r="A337" i="18"/>
  <c r="X336" i="18"/>
  <c r="Q336" i="18"/>
  <c r="O336" i="18"/>
  <c r="A336" i="18"/>
  <c r="X335" i="18"/>
  <c r="Q335" i="18"/>
  <c r="O335" i="18"/>
  <c r="A335" i="18"/>
  <c r="X334" i="18"/>
  <c r="Q334" i="18"/>
  <c r="O334" i="18"/>
  <c r="A334" i="18"/>
  <c r="X333" i="18"/>
  <c r="Q333" i="18"/>
  <c r="O333" i="18"/>
  <c r="A333" i="18"/>
  <c r="X332" i="18"/>
  <c r="Q332" i="18"/>
  <c r="O332" i="18"/>
  <c r="A332" i="18"/>
  <c r="X331" i="18"/>
  <c r="Q331" i="18"/>
  <c r="O331" i="18"/>
  <c r="A331" i="18"/>
  <c r="X330" i="18"/>
  <c r="Q330" i="18"/>
  <c r="O330" i="18"/>
  <c r="A330" i="18"/>
  <c r="X329" i="18"/>
  <c r="Q329" i="18"/>
  <c r="O329" i="18"/>
  <c r="A329" i="18"/>
  <c r="X328" i="18"/>
  <c r="Q328" i="18"/>
  <c r="O328" i="18"/>
  <c r="A328" i="18"/>
  <c r="X327" i="18"/>
  <c r="Q327" i="18"/>
  <c r="O327" i="18"/>
  <c r="A327" i="18"/>
  <c r="X326" i="18"/>
  <c r="Q326" i="18"/>
  <c r="O326" i="18"/>
  <c r="A326" i="18"/>
  <c r="X325" i="18"/>
  <c r="Q325" i="18"/>
  <c r="O325" i="18"/>
  <c r="A325" i="18"/>
  <c r="X324" i="18"/>
  <c r="Q324" i="18"/>
  <c r="O324" i="18"/>
  <c r="A324" i="18"/>
  <c r="X323" i="18"/>
  <c r="Q323" i="18"/>
  <c r="O323" i="18"/>
  <c r="A323" i="18"/>
  <c r="X322" i="18"/>
  <c r="E322" i="18"/>
  <c r="X321" i="18"/>
  <c r="Q321" i="18"/>
  <c r="W321" i="18" s="1"/>
  <c r="O321" i="18"/>
  <c r="U321" i="18" s="1"/>
  <c r="A321" i="18"/>
  <c r="X320" i="18"/>
  <c r="A320" i="18"/>
  <c r="X319" i="18"/>
  <c r="A319" i="18"/>
  <c r="X318" i="18"/>
  <c r="A318" i="18"/>
  <c r="X317" i="18"/>
  <c r="Q317" i="18"/>
  <c r="O317" i="18"/>
  <c r="A317" i="18"/>
  <c r="X316" i="18"/>
  <c r="Q316" i="18"/>
  <c r="O316" i="18"/>
  <c r="A316" i="18"/>
  <c r="X315" i="18"/>
  <c r="Q315" i="18"/>
  <c r="O315" i="18"/>
  <c r="A315" i="18"/>
  <c r="X314" i="18"/>
  <c r="Q314" i="18"/>
  <c r="O314" i="18"/>
  <c r="A314" i="18"/>
  <c r="X313" i="18"/>
  <c r="Q313" i="18"/>
  <c r="O313" i="18"/>
  <c r="A313" i="18"/>
  <c r="X312" i="18"/>
  <c r="Q312" i="18"/>
  <c r="O312" i="18"/>
  <c r="A312" i="18"/>
  <c r="X311" i="18"/>
  <c r="Q311" i="18"/>
  <c r="O311" i="18"/>
  <c r="A311" i="18"/>
  <c r="X310" i="18"/>
  <c r="Q310" i="18"/>
  <c r="O310" i="18"/>
  <c r="A310" i="18"/>
  <c r="X309" i="18"/>
  <c r="Q309" i="18"/>
  <c r="O309" i="18"/>
  <c r="A309" i="18"/>
  <c r="X308" i="18"/>
  <c r="Q308" i="18"/>
  <c r="O308" i="18"/>
  <c r="A308" i="18"/>
  <c r="X307" i="18"/>
  <c r="Q307" i="18"/>
  <c r="O307" i="18"/>
  <c r="A307" i="18"/>
  <c r="X306" i="18"/>
  <c r="Q306" i="18"/>
  <c r="O306" i="18"/>
  <c r="A306" i="18"/>
  <c r="X305" i="18"/>
  <c r="Q305" i="18"/>
  <c r="O305" i="18"/>
  <c r="A305" i="18"/>
  <c r="X304" i="18"/>
  <c r="Q304" i="18"/>
  <c r="O304" i="18"/>
  <c r="A304" i="18"/>
  <c r="X303" i="18"/>
  <c r="Q303" i="18"/>
  <c r="O303" i="18"/>
  <c r="A303" i="18"/>
  <c r="X302" i="18"/>
  <c r="Q302" i="18"/>
  <c r="O302" i="18"/>
  <c r="A302" i="18"/>
  <c r="X301" i="18"/>
  <c r="E301" i="18"/>
  <c r="X300" i="18"/>
  <c r="Q300" i="18"/>
  <c r="W300" i="18" s="1"/>
  <c r="O300" i="18"/>
  <c r="U300" i="18" s="1"/>
  <c r="A300" i="18"/>
  <c r="X299" i="18"/>
  <c r="A299" i="18"/>
  <c r="X298" i="18"/>
  <c r="A298" i="18"/>
  <c r="X297" i="18"/>
  <c r="A297" i="18"/>
  <c r="X296" i="18"/>
  <c r="Q296" i="18"/>
  <c r="O296" i="18"/>
  <c r="A296" i="18"/>
  <c r="X295" i="18"/>
  <c r="Q295" i="18"/>
  <c r="O295" i="18"/>
  <c r="A295" i="18"/>
  <c r="X294" i="18"/>
  <c r="Q294" i="18"/>
  <c r="O294" i="18"/>
  <c r="A294" i="18"/>
  <c r="X293" i="18"/>
  <c r="Q293" i="18"/>
  <c r="O293" i="18"/>
  <c r="A293" i="18"/>
  <c r="X292" i="18"/>
  <c r="Q292" i="18"/>
  <c r="O292" i="18"/>
  <c r="A292" i="18"/>
  <c r="X291" i="18"/>
  <c r="Q291" i="18"/>
  <c r="O291" i="18"/>
  <c r="A291" i="18"/>
  <c r="X290" i="18"/>
  <c r="Q290" i="18"/>
  <c r="O290" i="18"/>
  <c r="A290" i="18"/>
  <c r="X289" i="18"/>
  <c r="Q289" i="18"/>
  <c r="O289" i="18"/>
  <c r="A289" i="18"/>
  <c r="X288" i="18"/>
  <c r="Q288" i="18"/>
  <c r="O288" i="18"/>
  <c r="A288" i="18"/>
  <c r="X287" i="18"/>
  <c r="Q287" i="18"/>
  <c r="O287" i="18"/>
  <c r="A287" i="18"/>
  <c r="X286" i="18"/>
  <c r="Q286" i="18"/>
  <c r="O286" i="18"/>
  <c r="A286" i="18"/>
  <c r="X285" i="18"/>
  <c r="Q285" i="18"/>
  <c r="O285" i="18"/>
  <c r="A285" i="18"/>
  <c r="X284" i="18"/>
  <c r="Q284" i="18"/>
  <c r="O284" i="18"/>
  <c r="A284" i="18"/>
  <c r="X283" i="18"/>
  <c r="Q283" i="18"/>
  <c r="O283" i="18"/>
  <c r="A283" i="18"/>
  <c r="X282" i="18"/>
  <c r="Q282" i="18"/>
  <c r="O282" i="18"/>
  <c r="A282" i="18"/>
  <c r="X281" i="18"/>
  <c r="Q281" i="18"/>
  <c r="Q301" i="18" s="1"/>
  <c r="O281" i="18"/>
  <c r="A281" i="18"/>
  <c r="X280" i="18"/>
  <c r="E280" i="18"/>
  <c r="X279" i="18"/>
  <c r="Q279" i="18"/>
  <c r="W279" i="18" s="1"/>
  <c r="O279" i="18"/>
  <c r="U279" i="18" s="1"/>
  <c r="A279" i="18"/>
  <c r="X278" i="18"/>
  <c r="A278" i="18"/>
  <c r="X277" i="18"/>
  <c r="A277" i="18"/>
  <c r="X276" i="18"/>
  <c r="A276" i="18"/>
  <c r="X275" i="18"/>
  <c r="Q275" i="18"/>
  <c r="O275" i="18"/>
  <c r="A275" i="18"/>
  <c r="X274" i="18"/>
  <c r="Q274" i="18"/>
  <c r="O274" i="18"/>
  <c r="A274" i="18"/>
  <c r="X273" i="18"/>
  <c r="Q273" i="18"/>
  <c r="O273" i="18"/>
  <c r="A273" i="18"/>
  <c r="X272" i="18"/>
  <c r="Q272" i="18"/>
  <c r="O272" i="18"/>
  <c r="A272" i="18"/>
  <c r="X271" i="18"/>
  <c r="Q271" i="18"/>
  <c r="O271" i="18"/>
  <c r="A271" i="18"/>
  <c r="X270" i="18"/>
  <c r="Q270" i="18"/>
  <c r="O270" i="18"/>
  <c r="A270" i="18"/>
  <c r="X269" i="18"/>
  <c r="Q269" i="18"/>
  <c r="O269" i="18"/>
  <c r="A269" i="18"/>
  <c r="X268" i="18"/>
  <c r="Q268" i="18"/>
  <c r="O268" i="18"/>
  <c r="A268" i="18"/>
  <c r="X267" i="18"/>
  <c r="Q267" i="18"/>
  <c r="O267" i="18"/>
  <c r="A267" i="18"/>
  <c r="X266" i="18"/>
  <c r="Q266" i="18"/>
  <c r="O266" i="18"/>
  <c r="A266" i="18"/>
  <c r="X265" i="18"/>
  <c r="Q265" i="18"/>
  <c r="O265" i="18"/>
  <c r="A265" i="18"/>
  <c r="X264" i="18"/>
  <c r="Q264" i="18"/>
  <c r="O264" i="18"/>
  <c r="A264" i="18"/>
  <c r="X263" i="18"/>
  <c r="Q263" i="18"/>
  <c r="O263" i="18"/>
  <c r="A263" i="18"/>
  <c r="X262" i="18"/>
  <c r="Q262" i="18"/>
  <c r="O262" i="18"/>
  <c r="A262" i="18"/>
  <c r="X261" i="18"/>
  <c r="Q261" i="18"/>
  <c r="O261" i="18"/>
  <c r="A261" i="18"/>
  <c r="X260" i="18"/>
  <c r="Q260" i="18"/>
  <c r="O260" i="18"/>
  <c r="A260" i="18"/>
  <c r="X259" i="18"/>
  <c r="E259" i="18"/>
  <c r="X258" i="18"/>
  <c r="Q258" i="18"/>
  <c r="W258" i="18" s="1"/>
  <c r="O258" i="18"/>
  <c r="U258" i="18" s="1"/>
  <c r="A258" i="18"/>
  <c r="X257" i="18"/>
  <c r="A257" i="18"/>
  <c r="X256" i="18"/>
  <c r="A256" i="18"/>
  <c r="X255" i="18"/>
  <c r="A255" i="18"/>
  <c r="X254" i="18"/>
  <c r="Q254" i="18"/>
  <c r="O254" i="18"/>
  <c r="A254" i="18"/>
  <c r="X253" i="18"/>
  <c r="Q253" i="18"/>
  <c r="O253" i="18"/>
  <c r="A253" i="18"/>
  <c r="X252" i="18"/>
  <c r="Q252" i="18"/>
  <c r="O252" i="18"/>
  <c r="A252" i="18"/>
  <c r="X251" i="18"/>
  <c r="Q251" i="18"/>
  <c r="O251" i="18"/>
  <c r="A251" i="18"/>
  <c r="X250" i="18"/>
  <c r="Q250" i="18"/>
  <c r="O250" i="18"/>
  <c r="A250" i="18"/>
  <c r="X249" i="18"/>
  <c r="Q249" i="18"/>
  <c r="O249" i="18"/>
  <c r="A249" i="18"/>
  <c r="X248" i="18"/>
  <c r="Q248" i="18"/>
  <c r="O248" i="18"/>
  <c r="A248" i="18"/>
  <c r="X247" i="18"/>
  <c r="Q247" i="18"/>
  <c r="O247" i="18"/>
  <c r="A247" i="18"/>
  <c r="X246" i="18"/>
  <c r="Q246" i="18"/>
  <c r="O246" i="18"/>
  <c r="A246" i="18"/>
  <c r="X245" i="18"/>
  <c r="Q245" i="18"/>
  <c r="O245" i="18"/>
  <c r="A245" i="18"/>
  <c r="X244" i="18"/>
  <c r="Q244" i="18"/>
  <c r="O244" i="18"/>
  <c r="A244" i="18"/>
  <c r="X243" i="18"/>
  <c r="Q243" i="18"/>
  <c r="O243" i="18"/>
  <c r="A243" i="18"/>
  <c r="X242" i="18"/>
  <c r="Q242" i="18"/>
  <c r="O242" i="18"/>
  <c r="A242" i="18"/>
  <c r="X241" i="18"/>
  <c r="Q241" i="18"/>
  <c r="O241" i="18"/>
  <c r="A241" i="18"/>
  <c r="X240" i="18"/>
  <c r="Q240" i="18"/>
  <c r="O240" i="18"/>
  <c r="A240" i="18"/>
  <c r="X239" i="18"/>
  <c r="Q239" i="18"/>
  <c r="O239" i="18"/>
  <c r="A239" i="18"/>
  <c r="X238" i="18"/>
  <c r="E238" i="18"/>
  <c r="X237" i="18"/>
  <c r="Q237" i="18"/>
  <c r="W237" i="18" s="1"/>
  <c r="O237" i="18"/>
  <c r="U237" i="18" s="1"/>
  <c r="A237" i="18"/>
  <c r="X236" i="18"/>
  <c r="A236" i="18"/>
  <c r="X235" i="18"/>
  <c r="A235" i="18"/>
  <c r="X234" i="18"/>
  <c r="A234" i="18"/>
  <c r="X233" i="18"/>
  <c r="Q233" i="18"/>
  <c r="O233" i="18"/>
  <c r="A233" i="18"/>
  <c r="X232" i="18"/>
  <c r="Q232" i="18"/>
  <c r="O232" i="18"/>
  <c r="A232" i="18"/>
  <c r="X231" i="18"/>
  <c r="Q231" i="18"/>
  <c r="O231" i="18"/>
  <c r="A231" i="18"/>
  <c r="X230" i="18"/>
  <c r="Q230" i="18"/>
  <c r="O230" i="18"/>
  <c r="A230" i="18"/>
  <c r="X229" i="18"/>
  <c r="Q229" i="18"/>
  <c r="O229" i="18"/>
  <c r="A229" i="18"/>
  <c r="X228" i="18"/>
  <c r="Q228" i="18"/>
  <c r="O228" i="18"/>
  <c r="A228" i="18"/>
  <c r="X227" i="18"/>
  <c r="Q227" i="18"/>
  <c r="O227" i="18"/>
  <c r="A227" i="18"/>
  <c r="X226" i="18"/>
  <c r="Q226" i="18"/>
  <c r="O226" i="18"/>
  <c r="A226" i="18"/>
  <c r="X225" i="18"/>
  <c r="Q225" i="18"/>
  <c r="O225" i="18"/>
  <c r="A225" i="18"/>
  <c r="X224" i="18"/>
  <c r="Q224" i="18"/>
  <c r="O224" i="18"/>
  <c r="A224" i="18"/>
  <c r="X223" i="18"/>
  <c r="Q223" i="18"/>
  <c r="O223" i="18"/>
  <c r="A223" i="18"/>
  <c r="X222" i="18"/>
  <c r="Q222" i="18"/>
  <c r="O222" i="18"/>
  <c r="A222" i="18"/>
  <c r="X221" i="18"/>
  <c r="Q221" i="18"/>
  <c r="O221" i="18"/>
  <c r="A221" i="18"/>
  <c r="X220" i="18"/>
  <c r="Q220" i="18"/>
  <c r="O220" i="18"/>
  <c r="A220" i="18"/>
  <c r="X219" i="18"/>
  <c r="Q219" i="18"/>
  <c r="O219" i="18"/>
  <c r="A219" i="18"/>
  <c r="X218" i="18"/>
  <c r="Q218" i="18"/>
  <c r="O218" i="18"/>
  <c r="A218" i="18"/>
  <c r="X217" i="18"/>
  <c r="E217" i="18"/>
  <c r="X216" i="18"/>
  <c r="Q216" i="18"/>
  <c r="W216" i="18" s="1"/>
  <c r="O216" i="18"/>
  <c r="U216" i="18" s="1"/>
  <c r="A216" i="18"/>
  <c r="X215" i="18"/>
  <c r="A215" i="18"/>
  <c r="X214" i="18"/>
  <c r="A214" i="18"/>
  <c r="X213" i="18"/>
  <c r="A213" i="18"/>
  <c r="X212" i="18"/>
  <c r="Q212" i="18"/>
  <c r="O212" i="18"/>
  <c r="A212" i="18"/>
  <c r="X211" i="18"/>
  <c r="Q211" i="18"/>
  <c r="O211" i="18"/>
  <c r="A211" i="18"/>
  <c r="X210" i="18"/>
  <c r="Q210" i="18"/>
  <c r="O210" i="18"/>
  <c r="A210" i="18"/>
  <c r="X209" i="18"/>
  <c r="Q209" i="18"/>
  <c r="O209" i="18"/>
  <c r="A209" i="18"/>
  <c r="X208" i="18"/>
  <c r="Q208" i="18"/>
  <c r="O208" i="18"/>
  <c r="A208" i="18"/>
  <c r="X207" i="18"/>
  <c r="Q207" i="18"/>
  <c r="O207" i="18"/>
  <c r="A207" i="18"/>
  <c r="X206" i="18"/>
  <c r="Q206" i="18"/>
  <c r="O206" i="18"/>
  <c r="A206" i="18"/>
  <c r="X205" i="18"/>
  <c r="Q205" i="18"/>
  <c r="O205" i="18"/>
  <c r="A205" i="18"/>
  <c r="X204" i="18"/>
  <c r="Q204" i="18"/>
  <c r="O204" i="18"/>
  <c r="A204" i="18"/>
  <c r="X203" i="18"/>
  <c r="Q203" i="18"/>
  <c r="O203" i="18"/>
  <c r="A203" i="18"/>
  <c r="X202" i="18"/>
  <c r="Q202" i="18"/>
  <c r="O202" i="18"/>
  <c r="A202" i="18"/>
  <c r="X201" i="18"/>
  <c r="Q201" i="18"/>
  <c r="O201" i="18"/>
  <c r="A201" i="18"/>
  <c r="X200" i="18"/>
  <c r="Q200" i="18"/>
  <c r="O200" i="18"/>
  <c r="A200" i="18"/>
  <c r="X199" i="18"/>
  <c r="Q199" i="18"/>
  <c r="O199" i="18"/>
  <c r="A199" i="18"/>
  <c r="X198" i="18"/>
  <c r="Q198" i="18"/>
  <c r="O198" i="18"/>
  <c r="A198" i="18"/>
  <c r="X197" i="18"/>
  <c r="Q197" i="18"/>
  <c r="O197" i="18"/>
  <c r="A197" i="18"/>
  <c r="X196" i="18"/>
  <c r="E196" i="18"/>
  <c r="X195" i="18"/>
  <c r="Q195" i="18"/>
  <c r="W195" i="18" s="1"/>
  <c r="O195" i="18"/>
  <c r="U195" i="18" s="1"/>
  <c r="A195" i="18"/>
  <c r="X194" i="18"/>
  <c r="A194" i="18"/>
  <c r="X193" i="18"/>
  <c r="A193" i="18"/>
  <c r="X192" i="18"/>
  <c r="A192" i="18"/>
  <c r="X191" i="18"/>
  <c r="Q191" i="18"/>
  <c r="O191" i="18"/>
  <c r="A191" i="18"/>
  <c r="X190" i="18"/>
  <c r="Q190" i="18"/>
  <c r="O190" i="18"/>
  <c r="A190" i="18"/>
  <c r="X189" i="18"/>
  <c r="Q189" i="18"/>
  <c r="O189" i="18"/>
  <c r="A189" i="18"/>
  <c r="X188" i="18"/>
  <c r="Q188" i="18"/>
  <c r="O188" i="18"/>
  <c r="A188" i="18"/>
  <c r="X187" i="18"/>
  <c r="Q187" i="18"/>
  <c r="O187" i="18"/>
  <c r="A187" i="18"/>
  <c r="X186" i="18"/>
  <c r="Q186" i="18"/>
  <c r="O186" i="18"/>
  <c r="A186" i="18"/>
  <c r="X185" i="18"/>
  <c r="Q185" i="18"/>
  <c r="O185" i="18"/>
  <c r="A185" i="18"/>
  <c r="X184" i="18"/>
  <c r="Q184" i="18"/>
  <c r="O184" i="18"/>
  <c r="A184" i="18"/>
  <c r="X183" i="18"/>
  <c r="Q183" i="18"/>
  <c r="O183" i="18"/>
  <c r="A183" i="18"/>
  <c r="X182" i="18"/>
  <c r="Q182" i="18"/>
  <c r="O182" i="18"/>
  <c r="A182" i="18"/>
  <c r="X181" i="18"/>
  <c r="Q181" i="18"/>
  <c r="O181" i="18"/>
  <c r="A181" i="18"/>
  <c r="X180" i="18"/>
  <c r="Q180" i="18"/>
  <c r="O180" i="18"/>
  <c r="A180" i="18"/>
  <c r="X179" i="18"/>
  <c r="Q179" i="18"/>
  <c r="O179" i="18"/>
  <c r="A179" i="18"/>
  <c r="X178" i="18"/>
  <c r="Q178" i="18"/>
  <c r="O178" i="18"/>
  <c r="A178" i="18"/>
  <c r="X177" i="18"/>
  <c r="Q177" i="18"/>
  <c r="O177" i="18"/>
  <c r="A177" i="18"/>
  <c r="X176" i="18"/>
  <c r="Q176" i="18"/>
  <c r="O176" i="18"/>
  <c r="A176" i="18"/>
  <c r="X175" i="18"/>
  <c r="E175" i="18"/>
  <c r="X174" i="18"/>
  <c r="Q174" i="18"/>
  <c r="W174" i="18" s="1"/>
  <c r="O174" i="18"/>
  <c r="U174" i="18" s="1"/>
  <c r="A174" i="18"/>
  <c r="X173" i="18"/>
  <c r="A173" i="18"/>
  <c r="X172" i="18"/>
  <c r="A172" i="18"/>
  <c r="X171" i="18"/>
  <c r="A171" i="18"/>
  <c r="X170" i="18"/>
  <c r="Q170" i="18"/>
  <c r="O170" i="18"/>
  <c r="A170" i="18"/>
  <c r="X169" i="18"/>
  <c r="Q169" i="18"/>
  <c r="O169" i="18"/>
  <c r="A169" i="18"/>
  <c r="X168" i="18"/>
  <c r="Q168" i="18"/>
  <c r="O168" i="18"/>
  <c r="A168" i="18"/>
  <c r="X167" i="18"/>
  <c r="Q167" i="18"/>
  <c r="O167" i="18"/>
  <c r="A167" i="18"/>
  <c r="X166" i="18"/>
  <c r="Q166" i="18"/>
  <c r="O166" i="18"/>
  <c r="A166" i="18"/>
  <c r="X165" i="18"/>
  <c r="Q165" i="18"/>
  <c r="O165" i="18"/>
  <c r="A165" i="18"/>
  <c r="X164" i="18"/>
  <c r="Q164" i="18"/>
  <c r="O164" i="18"/>
  <c r="A164" i="18"/>
  <c r="X163" i="18"/>
  <c r="Q163" i="18"/>
  <c r="O163" i="18"/>
  <c r="A163" i="18"/>
  <c r="X162" i="18"/>
  <c r="Q162" i="18"/>
  <c r="O162" i="18"/>
  <c r="A162" i="18"/>
  <c r="X161" i="18"/>
  <c r="Q161" i="18"/>
  <c r="O161" i="18"/>
  <c r="A161" i="18"/>
  <c r="X160" i="18"/>
  <c r="Q160" i="18"/>
  <c r="O160" i="18"/>
  <c r="A160" i="18"/>
  <c r="X159" i="18"/>
  <c r="Q159" i="18"/>
  <c r="O159" i="18"/>
  <c r="A159" i="18"/>
  <c r="X158" i="18"/>
  <c r="Q158" i="18"/>
  <c r="O158" i="18"/>
  <c r="A158" i="18"/>
  <c r="X157" i="18"/>
  <c r="Q157" i="18"/>
  <c r="O157" i="18"/>
  <c r="A157" i="18"/>
  <c r="X156" i="18"/>
  <c r="Q156" i="18"/>
  <c r="O156" i="18"/>
  <c r="A156" i="18"/>
  <c r="X155" i="18"/>
  <c r="Q155" i="18"/>
  <c r="O155" i="18"/>
  <c r="A155" i="18"/>
  <c r="X154" i="18"/>
  <c r="E154" i="18"/>
  <c r="X153" i="18"/>
  <c r="Q153" i="18"/>
  <c r="W153" i="18" s="1"/>
  <c r="O153" i="18"/>
  <c r="U153" i="18" s="1"/>
  <c r="A153" i="18"/>
  <c r="X152" i="18"/>
  <c r="A152" i="18"/>
  <c r="X151" i="18"/>
  <c r="A151" i="18"/>
  <c r="X150" i="18"/>
  <c r="A150" i="18"/>
  <c r="X149" i="18"/>
  <c r="Q149" i="18"/>
  <c r="O149" i="18"/>
  <c r="A149" i="18"/>
  <c r="X148" i="18"/>
  <c r="Q148" i="18"/>
  <c r="O148" i="18"/>
  <c r="A148" i="18"/>
  <c r="X147" i="18"/>
  <c r="Q147" i="18"/>
  <c r="O147" i="18"/>
  <c r="A147" i="18"/>
  <c r="X146" i="18"/>
  <c r="Q146" i="18"/>
  <c r="O146" i="18"/>
  <c r="A146" i="18"/>
  <c r="X145" i="18"/>
  <c r="Q145" i="18"/>
  <c r="O145" i="18"/>
  <c r="A145" i="18"/>
  <c r="X144" i="18"/>
  <c r="Q144" i="18"/>
  <c r="O144" i="18"/>
  <c r="A144" i="18"/>
  <c r="X143" i="18"/>
  <c r="Q143" i="18"/>
  <c r="O143" i="18"/>
  <c r="A143" i="18"/>
  <c r="X142" i="18"/>
  <c r="Q142" i="18"/>
  <c r="O142" i="18"/>
  <c r="A142" i="18"/>
  <c r="X141" i="18"/>
  <c r="Q141" i="18"/>
  <c r="O141" i="18"/>
  <c r="A141" i="18"/>
  <c r="X140" i="18"/>
  <c r="Q140" i="18"/>
  <c r="O140" i="18"/>
  <c r="A140" i="18"/>
  <c r="X139" i="18"/>
  <c r="Q139" i="18"/>
  <c r="O139" i="18"/>
  <c r="A139" i="18"/>
  <c r="X138" i="18"/>
  <c r="Q138" i="18"/>
  <c r="O138" i="18"/>
  <c r="A138" i="18"/>
  <c r="X137" i="18"/>
  <c r="Q137" i="18"/>
  <c r="O137" i="18"/>
  <c r="A137" i="18"/>
  <c r="X136" i="18"/>
  <c r="Q136" i="18"/>
  <c r="O136" i="18"/>
  <c r="A136" i="18"/>
  <c r="X135" i="18"/>
  <c r="Q135" i="18"/>
  <c r="O135" i="18"/>
  <c r="A135" i="18"/>
  <c r="X134" i="18"/>
  <c r="Q134" i="18"/>
  <c r="O134" i="18"/>
  <c r="A134" i="18"/>
  <c r="X133" i="18"/>
  <c r="E133" i="18"/>
  <c r="X132" i="18"/>
  <c r="Q132" i="18"/>
  <c r="W132" i="18" s="1"/>
  <c r="O132" i="18"/>
  <c r="U132" i="18" s="1"/>
  <c r="A132" i="18"/>
  <c r="X131" i="18"/>
  <c r="A131" i="18"/>
  <c r="X130" i="18"/>
  <c r="A130" i="18"/>
  <c r="X129" i="18"/>
  <c r="A129" i="18"/>
  <c r="X128" i="18"/>
  <c r="Q128" i="18"/>
  <c r="O128" i="18"/>
  <c r="A128" i="18"/>
  <c r="X127" i="18"/>
  <c r="Q127" i="18"/>
  <c r="O127" i="18"/>
  <c r="A127" i="18"/>
  <c r="X126" i="18"/>
  <c r="Q126" i="18"/>
  <c r="O126" i="18"/>
  <c r="A126" i="18"/>
  <c r="X125" i="18"/>
  <c r="Q125" i="18"/>
  <c r="O125" i="18"/>
  <c r="A125" i="18"/>
  <c r="X124" i="18"/>
  <c r="Q124" i="18"/>
  <c r="O124" i="18"/>
  <c r="A124" i="18"/>
  <c r="X123" i="18"/>
  <c r="Q123" i="18"/>
  <c r="O123" i="18"/>
  <c r="A123" i="18"/>
  <c r="X122" i="18"/>
  <c r="Q122" i="18"/>
  <c r="O122" i="18"/>
  <c r="A122" i="18"/>
  <c r="X121" i="18"/>
  <c r="Q121" i="18"/>
  <c r="O121" i="18"/>
  <c r="A121" i="18"/>
  <c r="X120" i="18"/>
  <c r="Q120" i="18"/>
  <c r="O120" i="18"/>
  <c r="A120" i="18"/>
  <c r="X119" i="18"/>
  <c r="Q119" i="18"/>
  <c r="O119" i="18"/>
  <c r="A119" i="18"/>
  <c r="X118" i="18"/>
  <c r="Q118" i="18"/>
  <c r="O118" i="18"/>
  <c r="A118" i="18"/>
  <c r="X117" i="18"/>
  <c r="Q117" i="18"/>
  <c r="O117" i="18"/>
  <c r="A117" i="18"/>
  <c r="X116" i="18"/>
  <c r="Q116" i="18"/>
  <c r="O116" i="18"/>
  <c r="A116" i="18"/>
  <c r="X115" i="18"/>
  <c r="Q115" i="18"/>
  <c r="O115" i="18"/>
  <c r="A115" i="18"/>
  <c r="X114" i="18"/>
  <c r="Q114" i="18"/>
  <c r="O114" i="18"/>
  <c r="A114" i="18"/>
  <c r="X113" i="18"/>
  <c r="Q113" i="18"/>
  <c r="O113" i="18"/>
  <c r="A113" i="18"/>
  <c r="X112" i="18"/>
  <c r="E112" i="18"/>
  <c r="X111" i="18"/>
  <c r="Q111" i="18"/>
  <c r="W111" i="18" s="1"/>
  <c r="O111" i="18"/>
  <c r="U111" i="18" s="1"/>
  <c r="A111" i="18"/>
  <c r="X110" i="18"/>
  <c r="A110" i="18"/>
  <c r="X109" i="18"/>
  <c r="A109" i="18"/>
  <c r="X108" i="18"/>
  <c r="A108" i="18"/>
  <c r="X107" i="18"/>
  <c r="Q107" i="18"/>
  <c r="O107" i="18"/>
  <c r="A107" i="18"/>
  <c r="X106" i="18"/>
  <c r="Q106" i="18"/>
  <c r="O106" i="18"/>
  <c r="A106" i="18"/>
  <c r="X105" i="18"/>
  <c r="Q105" i="18"/>
  <c r="O105" i="18"/>
  <c r="A105" i="18"/>
  <c r="X104" i="18"/>
  <c r="Q104" i="18"/>
  <c r="O104" i="18"/>
  <c r="A104" i="18"/>
  <c r="X103" i="18"/>
  <c r="Q103" i="18"/>
  <c r="O103" i="18"/>
  <c r="A103" i="18"/>
  <c r="X102" i="18"/>
  <c r="Q102" i="18"/>
  <c r="O102" i="18"/>
  <c r="A102" i="18"/>
  <c r="X101" i="18"/>
  <c r="Q101" i="18"/>
  <c r="O101" i="18"/>
  <c r="A101" i="18"/>
  <c r="X100" i="18"/>
  <c r="Q100" i="18"/>
  <c r="O100" i="18"/>
  <c r="A100" i="18"/>
  <c r="X99" i="18"/>
  <c r="Q99" i="18"/>
  <c r="O99" i="18"/>
  <c r="A99" i="18"/>
  <c r="X98" i="18"/>
  <c r="Q98" i="18"/>
  <c r="O98" i="18"/>
  <c r="A98" i="18"/>
  <c r="X97" i="18"/>
  <c r="Q97" i="18"/>
  <c r="O97" i="18"/>
  <c r="A97" i="18"/>
  <c r="X96" i="18"/>
  <c r="Q96" i="18"/>
  <c r="O96" i="18"/>
  <c r="A96" i="18"/>
  <c r="X95" i="18"/>
  <c r="Q95" i="18"/>
  <c r="O95" i="18"/>
  <c r="A95" i="18"/>
  <c r="X94" i="18"/>
  <c r="Q94" i="18"/>
  <c r="O94" i="18"/>
  <c r="A94" i="18"/>
  <c r="X93" i="18"/>
  <c r="Q93" i="18"/>
  <c r="O93" i="18"/>
  <c r="A93" i="18"/>
  <c r="X92" i="18"/>
  <c r="Q92" i="18"/>
  <c r="O92" i="18"/>
  <c r="A92" i="18"/>
  <c r="X91" i="18"/>
  <c r="E91" i="18"/>
  <c r="X90" i="18"/>
  <c r="Q90" i="18"/>
  <c r="W90" i="18" s="1"/>
  <c r="O90" i="18"/>
  <c r="U90" i="18" s="1"/>
  <c r="A90" i="18"/>
  <c r="X89" i="18"/>
  <c r="A89" i="18"/>
  <c r="X88" i="18"/>
  <c r="A88" i="18"/>
  <c r="X87" i="18"/>
  <c r="A87" i="18"/>
  <c r="X86" i="18"/>
  <c r="Q86" i="18"/>
  <c r="O86" i="18"/>
  <c r="A86" i="18"/>
  <c r="X85" i="18"/>
  <c r="Q85" i="18"/>
  <c r="O85" i="18"/>
  <c r="A85" i="18"/>
  <c r="X84" i="18"/>
  <c r="Q84" i="18"/>
  <c r="O84" i="18"/>
  <c r="A84" i="18"/>
  <c r="X83" i="18"/>
  <c r="Q83" i="18"/>
  <c r="O83" i="18"/>
  <c r="A83" i="18"/>
  <c r="X82" i="18"/>
  <c r="Q82" i="18"/>
  <c r="O82" i="18"/>
  <c r="A82" i="18"/>
  <c r="X81" i="18"/>
  <c r="Q81" i="18"/>
  <c r="O81" i="18"/>
  <c r="A81" i="18"/>
  <c r="X80" i="18"/>
  <c r="Q80" i="18"/>
  <c r="O80" i="18"/>
  <c r="A80" i="18"/>
  <c r="X79" i="18"/>
  <c r="Q79" i="18"/>
  <c r="O79" i="18"/>
  <c r="A79" i="18"/>
  <c r="X78" i="18"/>
  <c r="Q78" i="18"/>
  <c r="O78" i="18"/>
  <c r="A78" i="18"/>
  <c r="X77" i="18"/>
  <c r="Q77" i="18"/>
  <c r="O77" i="18"/>
  <c r="A77" i="18"/>
  <c r="X76" i="18"/>
  <c r="Q76" i="18"/>
  <c r="O76" i="18"/>
  <c r="A76" i="18"/>
  <c r="X75" i="18"/>
  <c r="Q75" i="18"/>
  <c r="O75" i="18"/>
  <c r="A75" i="18"/>
  <c r="X74" i="18"/>
  <c r="Q74" i="18"/>
  <c r="O74" i="18"/>
  <c r="A74" i="18"/>
  <c r="X73" i="18"/>
  <c r="Q73" i="18"/>
  <c r="O73" i="18"/>
  <c r="A73" i="18"/>
  <c r="X72" i="18"/>
  <c r="Q72" i="18"/>
  <c r="O72" i="18"/>
  <c r="A72" i="18"/>
  <c r="X71" i="18"/>
  <c r="Q71" i="18"/>
  <c r="O71" i="18"/>
  <c r="A71" i="18"/>
  <c r="X70" i="18"/>
  <c r="E70" i="18"/>
  <c r="X69" i="18"/>
  <c r="Q69" i="18"/>
  <c r="W69" i="18" s="1"/>
  <c r="O69" i="18"/>
  <c r="U69" i="18" s="1"/>
  <c r="A69" i="18"/>
  <c r="X68" i="18"/>
  <c r="A68" i="18"/>
  <c r="X67" i="18"/>
  <c r="A67" i="18"/>
  <c r="X66" i="18"/>
  <c r="A66" i="18"/>
  <c r="X65" i="18"/>
  <c r="Q65" i="18"/>
  <c r="O65" i="18"/>
  <c r="A65" i="18"/>
  <c r="X64" i="18"/>
  <c r="Q64" i="18"/>
  <c r="O64" i="18"/>
  <c r="A64" i="18"/>
  <c r="X63" i="18"/>
  <c r="Q63" i="18"/>
  <c r="O63" i="18"/>
  <c r="A63" i="18"/>
  <c r="X62" i="18"/>
  <c r="Q62" i="18"/>
  <c r="O62" i="18"/>
  <c r="A62" i="18"/>
  <c r="X61" i="18"/>
  <c r="Q61" i="18"/>
  <c r="O61" i="18"/>
  <c r="A61" i="18"/>
  <c r="X60" i="18"/>
  <c r="Q60" i="18"/>
  <c r="O60" i="18"/>
  <c r="A60" i="18"/>
  <c r="X59" i="18"/>
  <c r="Q59" i="18"/>
  <c r="O59" i="18"/>
  <c r="A59" i="18"/>
  <c r="X58" i="18"/>
  <c r="Q58" i="18"/>
  <c r="O58" i="18"/>
  <c r="A58" i="18"/>
  <c r="X57" i="18"/>
  <c r="Q57" i="18"/>
  <c r="O57" i="18"/>
  <c r="A57" i="18"/>
  <c r="X56" i="18"/>
  <c r="Q56" i="18"/>
  <c r="O56" i="18"/>
  <c r="A56" i="18"/>
  <c r="X55" i="18"/>
  <c r="Q55" i="18"/>
  <c r="O55" i="18"/>
  <c r="A55" i="18"/>
  <c r="X54" i="18"/>
  <c r="Q54" i="18"/>
  <c r="O54" i="18"/>
  <c r="A54" i="18"/>
  <c r="X53" i="18"/>
  <c r="Q53" i="18"/>
  <c r="O53" i="18"/>
  <c r="A53" i="18"/>
  <c r="X52" i="18"/>
  <c r="Q52" i="18"/>
  <c r="O52" i="18"/>
  <c r="A52" i="18"/>
  <c r="X51" i="18"/>
  <c r="Q51" i="18"/>
  <c r="O51" i="18"/>
  <c r="A51" i="18"/>
  <c r="X50" i="18"/>
  <c r="Q50" i="18"/>
  <c r="O50" i="18"/>
  <c r="A50" i="18"/>
  <c r="X49" i="18"/>
  <c r="E49" i="18"/>
  <c r="X48" i="18"/>
  <c r="Q48" i="18"/>
  <c r="W48" i="18" s="1"/>
  <c r="O48" i="18"/>
  <c r="U48" i="18" s="1"/>
  <c r="A48" i="18"/>
  <c r="X47" i="18"/>
  <c r="A47" i="18"/>
  <c r="X46" i="18"/>
  <c r="A46" i="18"/>
  <c r="X45" i="18"/>
  <c r="A45" i="18"/>
  <c r="X44" i="18"/>
  <c r="Q44" i="18"/>
  <c r="O44" i="18"/>
  <c r="A44" i="18"/>
  <c r="X43" i="18"/>
  <c r="Q43" i="18"/>
  <c r="O43" i="18"/>
  <c r="A43" i="18"/>
  <c r="X42" i="18"/>
  <c r="Q42" i="18"/>
  <c r="O42" i="18"/>
  <c r="A42" i="18"/>
  <c r="X41" i="18"/>
  <c r="Q41" i="18"/>
  <c r="O41" i="18"/>
  <c r="A41" i="18"/>
  <c r="X40" i="18"/>
  <c r="Q40" i="18"/>
  <c r="O40" i="18"/>
  <c r="A40" i="18"/>
  <c r="X39" i="18"/>
  <c r="Q39" i="18"/>
  <c r="O39" i="18"/>
  <c r="A39" i="18"/>
  <c r="X38" i="18"/>
  <c r="Q38" i="18"/>
  <c r="O38" i="18"/>
  <c r="A38" i="18"/>
  <c r="X37" i="18"/>
  <c r="Q37" i="18"/>
  <c r="O37" i="18"/>
  <c r="A37" i="18"/>
  <c r="X36" i="18"/>
  <c r="Q36" i="18"/>
  <c r="O36" i="18"/>
  <c r="A36" i="18"/>
  <c r="X35" i="18"/>
  <c r="Q35" i="18"/>
  <c r="O35" i="18"/>
  <c r="A35" i="18"/>
  <c r="X34" i="18"/>
  <c r="Q34" i="18"/>
  <c r="O34" i="18"/>
  <c r="A34" i="18"/>
  <c r="X33" i="18"/>
  <c r="Q33" i="18"/>
  <c r="O33" i="18"/>
  <c r="A33" i="18"/>
  <c r="X32" i="18"/>
  <c r="Q32" i="18"/>
  <c r="O32" i="18"/>
  <c r="A32" i="18"/>
  <c r="X31" i="18"/>
  <c r="Q31" i="18"/>
  <c r="O31" i="18"/>
  <c r="A31" i="18"/>
  <c r="X30" i="18"/>
  <c r="Q30" i="18"/>
  <c r="O30" i="18"/>
  <c r="A30" i="18"/>
  <c r="X29" i="18"/>
  <c r="Q29" i="18"/>
  <c r="O29" i="18"/>
  <c r="A29" i="18"/>
  <c r="X28" i="18"/>
  <c r="E28" i="18"/>
  <c r="X27" i="18"/>
  <c r="Q27" i="18"/>
  <c r="W27" i="18" s="1"/>
  <c r="O27" i="18"/>
  <c r="U27" i="18" s="1"/>
  <c r="A27" i="18"/>
  <c r="X26" i="18"/>
  <c r="A26" i="18"/>
  <c r="X25" i="18"/>
  <c r="A25" i="18"/>
  <c r="X24" i="18"/>
  <c r="A24" i="18"/>
  <c r="X23" i="18"/>
  <c r="Q23" i="18"/>
  <c r="O23" i="18"/>
  <c r="A23" i="18"/>
  <c r="X22" i="18"/>
  <c r="Q22" i="18"/>
  <c r="O22" i="18"/>
  <c r="A22" i="18"/>
  <c r="X21" i="18"/>
  <c r="Q21" i="18"/>
  <c r="O21" i="18"/>
  <c r="A21" i="18"/>
  <c r="X20" i="18"/>
  <c r="Q20" i="18"/>
  <c r="O20" i="18"/>
  <c r="A20" i="18"/>
  <c r="X19" i="18"/>
  <c r="Q19" i="18"/>
  <c r="O19" i="18"/>
  <c r="A19" i="18"/>
  <c r="X18" i="18"/>
  <c r="Q18" i="18"/>
  <c r="O18" i="18"/>
  <c r="A18" i="18"/>
  <c r="X17" i="18"/>
  <c r="Q17" i="18"/>
  <c r="O17" i="18"/>
  <c r="A17" i="18"/>
  <c r="X16" i="18"/>
  <c r="Q16" i="18"/>
  <c r="O16" i="18"/>
  <c r="A16" i="18"/>
  <c r="X15" i="18"/>
  <c r="Q15" i="18"/>
  <c r="O15" i="18"/>
  <c r="A15" i="18"/>
  <c r="X14" i="18"/>
  <c r="Q14" i="18"/>
  <c r="O14" i="18"/>
  <c r="A14" i="18"/>
  <c r="X13" i="18"/>
  <c r="Q13" i="18"/>
  <c r="O13" i="18"/>
  <c r="A13" i="18"/>
  <c r="X12" i="18"/>
  <c r="Q12" i="18"/>
  <c r="O12" i="18"/>
  <c r="A12" i="18"/>
  <c r="X11" i="18"/>
  <c r="Q11" i="18"/>
  <c r="O11" i="18"/>
  <c r="A11" i="18"/>
  <c r="X10" i="18"/>
  <c r="Q10" i="18"/>
  <c r="O10" i="18"/>
  <c r="A10" i="18"/>
  <c r="X9" i="18"/>
  <c r="Q9" i="18"/>
  <c r="O9" i="18"/>
  <c r="A9" i="18"/>
  <c r="X8" i="18"/>
  <c r="Q8" i="18"/>
  <c r="O8" i="18"/>
  <c r="A8" i="18"/>
  <c r="X427" i="17"/>
  <c r="E427" i="17"/>
  <c r="X426" i="17"/>
  <c r="Q426" i="17"/>
  <c r="W426" i="17" s="1"/>
  <c r="O426" i="17"/>
  <c r="U426" i="17" s="1"/>
  <c r="A426" i="17"/>
  <c r="X425" i="17"/>
  <c r="A425" i="17"/>
  <c r="X424" i="17"/>
  <c r="A424" i="17"/>
  <c r="X423" i="17"/>
  <c r="A423" i="17"/>
  <c r="X422" i="17"/>
  <c r="Q422" i="17"/>
  <c r="O422" i="17"/>
  <c r="A422" i="17"/>
  <c r="X421" i="17"/>
  <c r="Q421" i="17"/>
  <c r="O421" i="17"/>
  <c r="A421" i="17"/>
  <c r="X420" i="17"/>
  <c r="Q420" i="17"/>
  <c r="O420" i="17"/>
  <c r="A420" i="17"/>
  <c r="X419" i="17"/>
  <c r="Q419" i="17"/>
  <c r="O419" i="17"/>
  <c r="A419" i="17"/>
  <c r="X418" i="17"/>
  <c r="Q418" i="17"/>
  <c r="O418" i="17"/>
  <c r="A418" i="17"/>
  <c r="X417" i="17"/>
  <c r="Q417" i="17"/>
  <c r="O417" i="17"/>
  <c r="A417" i="17"/>
  <c r="X416" i="17"/>
  <c r="Q416" i="17"/>
  <c r="O416" i="17"/>
  <c r="A416" i="17"/>
  <c r="X415" i="17"/>
  <c r="Q415" i="17"/>
  <c r="O415" i="17"/>
  <c r="A415" i="17"/>
  <c r="X414" i="17"/>
  <c r="Q414" i="17"/>
  <c r="O414" i="17"/>
  <c r="A414" i="17"/>
  <c r="X413" i="17"/>
  <c r="Q413" i="17"/>
  <c r="O413" i="17"/>
  <c r="A413" i="17"/>
  <c r="X412" i="17"/>
  <c r="Q412" i="17"/>
  <c r="O412" i="17"/>
  <c r="A412" i="17"/>
  <c r="X411" i="17"/>
  <c r="Q411" i="17"/>
  <c r="O411" i="17"/>
  <c r="A411" i="17"/>
  <c r="X410" i="17"/>
  <c r="Q410" i="17"/>
  <c r="O410" i="17"/>
  <c r="A410" i="17"/>
  <c r="X409" i="17"/>
  <c r="Q409" i="17"/>
  <c r="O409" i="17"/>
  <c r="A409" i="17"/>
  <c r="X408" i="17"/>
  <c r="Q408" i="17"/>
  <c r="O408" i="17"/>
  <c r="A408" i="17"/>
  <c r="X407" i="17"/>
  <c r="Q407" i="17"/>
  <c r="O407" i="17"/>
  <c r="A407" i="17"/>
  <c r="X406" i="17"/>
  <c r="E406" i="17"/>
  <c r="X405" i="17"/>
  <c r="Q405" i="17"/>
  <c r="W405" i="17" s="1"/>
  <c r="O405" i="17"/>
  <c r="U405" i="17" s="1"/>
  <c r="A405" i="17"/>
  <c r="X404" i="17"/>
  <c r="A404" i="17"/>
  <c r="X403" i="17"/>
  <c r="A403" i="17"/>
  <c r="X402" i="17"/>
  <c r="A402" i="17"/>
  <c r="X401" i="17"/>
  <c r="Q401" i="17"/>
  <c r="O401" i="17"/>
  <c r="A401" i="17"/>
  <c r="X400" i="17"/>
  <c r="Q400" i="17"/>
  <c r="O400" i="17"/>
  <c r="A400" i="17"/>
  <c r="X399" i="17"/>
  <c r="Q399" i="17"/>
  <c r="O399" i="17"/>
  <c r="A399" i="17"/>
  <c r="X398" i="17"/>
  <c r="Q398" i="17"/>
  <c r="O398" i="17"/>
  <c r="A398" i="17"/>
  <c r="X397" i="17"/>
  <c r="Q397" i="17"/>
  <c r="O397" i="17"/>
  <c r="A397" i="17"/>
  <c r="X396" i="17"/>
  <c r="Q396" i="17"/>
  <c r="O396" i="17"/>
  <c r="A396" i="17"/>
  <c r="X395" i="17"/>
  <c r="Q395" i="17"/>
  <c r="O395" i="17"/>
  <c r="A395" i="17"/>
  <c r="X394" i="17"/>
  <c r="Q394" i="17"/>
  <c r="O394" i="17"/>
  <c r="A394" i="17"/>
  <c r="X393" i="17"/>
  <c r="Q393" i="17"/>
  <c r="O393" i="17"/>
  <c r="A393" i="17"/>
  <c r="X392" i="17"/>
  <c r="Q392" i="17"/>
  <c r="O392" i="17"/>
  <c r="A392" i="17"/>
  <c r="X391" i="17"/>
  <c r="Q391" i="17"/>
  <c r="O391" i="17"/>
  <c r="A391" i="17"/>
  <c r="X390" i="17"/>
  <c r="Q390" i="17"/>
  <c r="O390" i="17"/>
  <c r="A390" i="17"/>
  <c r="X389" i="17"/>
  <c r="Q389" i="17"/>
  <c r="O389" i="17"/>
  <c r="A389" i="17"/>
  <c r="X388" i="17"/>
  <c r="Q388" i="17"/>
  <c r="O388" i="17"/>
  <c r="A388" i="17"/>
  <c r="X387" i="17"/>
  <c r="Q387" i="17"/>
  <c r="O387" i="17"/>
  <c r="A387" i="17"/>
  <c r="X386" i="17"/>
  <c r="Q386" i="17"/>
  <c r="O386" i="17"/>
  <c r="A386" i="17"/>
  <c r="X385" i="17"/>
  <c r="E385" i="17"/>
  <c r="X384" i="17"/>
  <c r="Q384" i="17"/>
  <c r="W384" i="17" s="1"/>
  <c r="O384" i="17"/>
  <c r="U384" i="17" s="1"/>
  <c r="A384" i="17"/>
  <c r="X383" i="17"/>
  <c r="A383" i="17"/>
  <c r="X382" i="17"/>
  <c r="A382" i="17"/>
  <c r="X381" i="17"/>
  <c r="A381" i="17"/>
  <c r="X380" i="17"/>
  <c r="Q380" i="17"/>
  <c r="O380" i="17"/>
  <c r="A380" i="17"/>
  <c r="X379" i="17"/>
  <c r="Q379" i="17"/>
  <c r="O379" i="17"/>
  <c r="A379" i="17"/>
  <c r="X378" i="17"/>
  <c r="Q378" i="17"/>
  <c r="O378" i="17"/>
  <c r="A378" i="17"/>
  <c r="X377" i="17"/>
  <c r="Q377" i="17"/>
  <c r="O377" i="17"/>
  <c r="A377" i="17"/>
  <c r="X376" i="17"/>
  <c r="Q376" i="17"/>
  <c r="O376" i="17"/>
  <c r="A376" i="17"/>
  <c r="X375" i="17"/>
  <c r="Q375" i="17"/>
  <c r="O375" i="17"/>
  <c r="A375" i="17"/>
  <c r="X374" i="17"/>
  <c r="Q374" i="17"/>
  <c r="O374" i="17"/>
  <c r="A374" i="17"/>
  <c r="X373" i="17"/>
  <c r="Q373" i="17"/>
  <c r="O373" i="17"/>
  <c r="A373" i="17"/>
  <c r="X372" i="17"/>
  <c r="Q372" i="17"/>
  <c r="O372" i="17"/>
  <c r="A372" i="17"/>
  <c r="X371" i="17"/>
  <c r="Q371" i="17"/>
  <c r="O371" i="17"/>
  <c r="A371" i="17"/>
  <c r="X370" i="17"/>
  <c r="Q370" i="17"/>
  <c r="O370" i="17"/>
  <c r="A370" i="17"/>
  <c r="X369" i="17"/>
  <c r="Q369" i="17"/>
  <c r="O369" i="17"/>
  <c r="A369" i="17"/>
  <c r="X368" i="17"/>
  <c r="Q368" i="17"/>
  <c r="O368" i="17"/>
  <c r="A368" i="17"/>
  <c r="X367" i="17"/>
  <c r="Q367" i="17"/>
  <c r="O367" i="17"/>
  <c r="A367" i="17"/>
  <c r="X366" i="17"/>
  <c r="Q366" i="17"/>
  <c r="O366" i="17"/>
  <c r="A366" i="17"/>
  <c r="X365" i="17"/>
  <c r="Q365" i="17"/>
  <c r="O365" i="17"/>
  <c r="A365" i="17"/>
  <c r="X364" i="17"/>
  <c r="E364" i="17"/>
  <c r="X363" i="17"/>
  <c r="Q363" i="17"/>
  <c r="W363" i="17" s="1"/>
  <c r="O363" i="17"/>
  <c r="U363" i="17" s="1"/>
  <c r="A363" i="17"/>
  <c r="X362" i="17"/>
  <c r="A362" i="17"/>
  <c r="X361" i="17"/>
  <c r="A361" i="17"/>
  <c r="X360" i="17"/>
  <c r="A360" i="17"/>
  <c r="X359" i="17"/>
  <c r="Q359" i="17"/>
  <c r="O359" i="17"/>
  <c r="A359" i="17"/>
  <c r="X358" i="17"/>
  <c r="Q358" i="17"/>
  <c r="O358" i="17"/>
  <c r="A358" i="17"/>
  <c r="X357" i="17"/>
  <c r="Q357" i="17"/>
  <c r="O357" i="17"/>
  <c r="A357" i="17"/>
  <c r="X356" i="17"/>
  <c r="Q356" i="17"/>
  <c r="O356" i="17"/>
  <c r="A356" i="17"/>
  <c r="X355" i="17"/>
  <c r="Q355" i="17"/>
  <c r="O355" i="17"/>
  <c r="A355" i="17"/>
  <c r="X354" i="17"/>
  <c r="Q354" i="17"/>
  <c r="O354" i="17"/>
  <c r="A354" i="17"/>
  <c r="X353" i="17"/>
  <c r="Q353" i="17"/>
  <c r="O353" i="17"/>
  <c r="A353" i="17"/>
  <c r="X352" i="17"/>
  <c r="Q352" i="17"/>
  <c r="O352" i="17"/>
  <c r="A352" i="17"/>
  <c r="X351" i="17"/>
  <c r="Q351" i="17"/>
  <c r="O351" i="17"/>
  <c r="A351" i="17"/>
  <c r="X350" i="17"/>
  <c r="Q350" i="17"/>
  <c r="O350" i="17"/>
  <c r="A350" i="17"/>
  <c r="X349" i="17"/>
  <c r="Q349" i="17"/>
  <c r="O349" i="17"/>
  <c r="A349" i="17"/>
  <c r="X348" i="17"/>
  <c r="Q348" i="17"/>
  <c r="O348" i="17"/>
  <c r="A348" i="17"/>
  <c r="X347" i="17"/>
  <c r="Q347" i="17"/>
  <c r="O347" i="17"/>
  <c r="A347" i="17"/>
  <c r="X346" i="17"/>
  <c r="Q346" i="17"/>
  <c r="O346" i="17"/>
  <c r="A346" i="17"/>
  <c r="X345" i="17"/>
  <c r="Q345" i="17"/>
  <c r="O345" i="17"/>
  <c r="A345" i="17"/>
  <c r="X344" i="17"/>
  <c r="Q344" i="17"/>
  <c r="O344" i="17"/>
  <c r="A344" i="17"/>
  <c r="X343" i="17"/>
  <c r="E343" i="17"/>
  <c r="X342" i="17"/>
  <c r="Q342" i="17"/>
  <c r="W342" i="17" s="1"/>
  <c r="O342" i="17"/>
  <c r="U342" i="17" s="1"/>
  <c r="A342" i="17"/>
  <c r="X341" i="17"/>
  <c r="A341" i="17"/>
  <c r="X340" i="17"/>
  <c r="A340" i="17"/>
  <c r="X339" i="17"/>
  <c r="A339" i="17"/>
  <c r="X338" i="17"/>
  <c r="Q338" i="17"/>
  <c r="O338" i="17"/>
  <c r="A338" i="17"/>
  <c r="X337" i="17"/>
  <c r="Q337" i="17"/>
  <c r="O337" i="17"/>
  <c r="A337" i="17"/>
  <c r="X336" i="17"/>
  <c r="Q336" i="17"/>
  <c r="O336" i="17"/>
  <c r="A336" i="17"/>
  <c r="X335" i="17"/>
  <c r="Q335" i="17"/>
  <c r="O335" i="17"/>
  <c r="A335" i="17"/>
  <c r="X334" i="17"/>
  <c r="Q334" i="17"/>
  <c r="O334" i="17"/>
  <c r="A334" i="17"/>
  <c r="X333" i="17"/>
  <c r="Q333" i="17"/>
  <c r="O333" i="17"/>
  <c r="A333" i="17"/>
  <c r="X332" i="17"/>
  <c r="Q332" i="17"/>
  <c r="O332" i="17"/>
  <c r="A332" i="17"/>
  <c r="X331" i="17"/>
  <c r="Q331" i="17"/>
  <c r="O331" i="17"/>
  <c r="A331" i="17"/>
  <c r="X330" i="17"/>
  <c r="Q330" i="17"/>
  <c r="O330" i="17"/>
  <c r="A330" i="17"/>
  <c r="X329" i="17"/>
  <c r="Q329" i="17"/>
  <c r="O329" i="17"/>
  <c r="A329" i="17"/>
  <c r="X328" i="17"/>
  <c r="Q328" i="17"/>
  <c r="O328" i="17"/>
  <c r="A328" i="17"/>
  <c r="X327" i="17"/>
  <c r="Q327" i="17"/>
  <c r="O327" i="17"/>
  <c r="A327" i="17"/>
  <c r="X326" i="17"/>
  <c r="Q326" i="17"/>
  <c r="O326" i="17"/>
  <c r="A326" i="17"/>
  <c r="X325" i="17"/>
  <c r="Q325" i="17"/>
  <c r="O325" i="17"/>
  <c r="A325" i="17"/>
  <c r="X324" i="17"/>
  <c r="Q324" i="17"/>
  <c r="O324" i="17"/>
  <c r="A324" i="17"/>
  <c r="X323" i="17"/>
  <c r="Q323" i="17"/>
  <c r="O323" i="17"/>
  <c r="A323" i="17"/>
  <c r="X322" i="17"/>
  <c r="E322" i="17"/>
  <c r="X321" i="17"/>
  <c r="Q321" i="17"/>
  <c r="W321" i="17" s="1"/>
  <c r="O321" i="17"/>
  <c r="U321" i="17" s="1"/>
  <c r="A321" i="17"/>
  <c r="X320" i="17"/>
  <c r="A320" i="17"/>
  <c r="X319" i="17"/>
  <c r="A319" i="17"/>
  <c r="X318" i="17"/>
  <c r="A318" i="17"/>
  <c r="X317" i="17"/>
  <c r="Q317" i="17"/>
  <c r="O317" i="17"/>
  <c r="A317" i="17"/>
  <c r="X316" i="17"/>
  <c r="Q316" i="17"/>
  <c r="O316" i="17"/>
  <c r="A316" i="17"/>
  <c r="X315" i="17"/>
  <c r="Q315" i="17"/>
  <c r="O315" i="17"/>
  <c r="A315" i="17"/>
  <c r="X314" i="17"/>
  <c r="Q314" i="17"/>
  <c r="O314" i="17"/>
  <c r="A314" i="17"/>
  <c r="X313" i="17"/>
  <c r="Q313" i="17"/>
  <c r="O313" i="17"/>
  <c r="A313" i="17"/>
  <c r="X312" i="17"/>
  <c r="Q312" i="17"/>
  <c r="O312" i="17"/>
  <c r="A312" i="17"/>
  <c r="X311" i="17"/>
  <c r="Q311" i="17"/>
  <c r="O311" i="17"/>
  <c r="A311" i="17"/>
  <c r="X310" i="17"/>
  <c r="Q310" i="17"/>
  <c r="O310" i="17"/>
  <c r="A310" i="17"/>
  <c r="X309" i="17"/>
  <c r="Q309" i="17"/>
  <c r="O309" i="17"/>
  <c r="A309" i="17"/>
  <c r="X308" i="17"/>
  <c r="Q308" i="17"/>
  <c r="O308" i="17"/>
  <c r="A308" i="17"/>
  <c r="X307" i="17"/>
  <c r="Q307" i="17"/>
  <c r="O307" i="17"/>
  <c r="A307" i="17"/>
  <c r="X306" i="17"/>
  <c r="Q306" i="17"/>
  <c r="O306" i="17"/>
  <c r="A306" i="17"/>
  <c r="X305" i="17"/>
  <c r="Q305" i="17"/>
  <c r="O305" i="17"/>
  <c r="A305" i="17"/>
  <c r="X304" i="17"/>
  <c r="Q304" i="17"/>
  <c r="O304" i="17"/>
  <c r="A304" i="17"/>
  <c r="X303" i="17"/>
  <c r="Q303" i="17"/>
  <c r="O303" i="17"/>
  <c r="A303" i="17"/>
  <c r="X302" i="17"/>
  <c r="Q302" i="17"/>
  <c r="O302" i="17"/>
  <c r="A302" i="17"/>
  <c r="X301" i="17"/>
  <c r="E301" i="17"/>
  <c r="X300" i="17"/>
  <c r="Q300" i="17"/>
  <c r="W300" i="17" s="1"/>
  <c r="O300" i="17"/>
  <c r="U300" i="17" s="1"/>
  <c r="A300" i="17"/>
  <c r="X299" i="17"/>
  <c r="A299" i="17"/>
  <c r="X298" i="17"/>
  <c r="A298" i="17"/>
  <c r="X297" i="17"/>
  <c r="A297" i="17"/>
  <c r="X296" i="17"/>
  <c r="Q296" i="17"/>
  <c r="O296" i="17"/>
  <c r="A296" i="17"/>
  <c r="X295" i="17"/>
  <c r="Q295" i="17"/>
  <c r="O295" i="17"/>
  <c r="A295" i="17"/>
  <c r="X294" i="17"/>
  <c r="Q294" i="17"/>
  <c r="O294" i="17"/>
  <c r="A294" i="17"/>
  <c r="X293" i="17"/>
  <c r="Q293" i="17"/>
  <c r="O293" i="17"/>
  <c r="A293" i="17"/>
  <c r="X292" i="17"/>
  <c r="Q292" i="17"/>
  <c r="O292" i="17"/>
  <c r="A292" i="17"/>
  <c r="X291" i="17"/>
  <c r="Q291" i="17"/>
  <c r="O291" i="17"/>
  <c r="A291" i="17"/>
  <c r="X290" i="17"/>
  <c r="Q290" i="17"/>
  <c r="O290" i="17"/>
  <c r="A290" i="17"/>
  <c r="X289" i="17"/>
  <c r="Q289" i="17"/>
  <c r="O289" i="17"/>
  <c r="A289" i="17"/>
  <c r="X288" i="17"/>
  <c r="Q288" i="17"/>
  <c r="O288" i="17"/>
  <c r="A288" i="17"/>
  <c r="X287" i="17"/>
  <c r="Q287" i="17"/>
  <c r="O287" i="17"/>
  <c r="A287" i="17"/>
  <c r="X286" i="17"/>
  <c r="Q286" i="17"/>
  <c r="O286" i="17"/>
  <c r="A286" i="17"/>
  <c r="X285" i="17"/>
  <c r="Q285" i="17"/>
  <c r="O285" i="17"/>
  <c r="A285" i="17"/>
  <c r="X284" i="17"/>
  <c r="Q284" i="17"/>
  <c r="O284" i="17"/>
  <c r="A284" i="17"/>
  <c r="X283" i="17"/>
  <c r="Q283" i="17"/>
  <c r="O283" i="17"/>
  <c r="A283" i="17"/>
  <c r="X282" i="17"/>
  <c r="Q282" i="17"/>
  <c r="O282" i="17"/>
  <c r="A282" i="17"/>
  <c r="X281" i="17"/>
  <c r="Q281" i="17"/>
  <c r="O281" i="17"/>
  <c r="A281" i="17"/>
  <c r="X280" i="17"/>
  <c r="E280" i="17"/>
  <c r="X279" i="17"/>
  <c r="Q279" i="17"/>
  <c r="W279" i="17" s="1"/>
  <c r="O279" i="17"/>
  <c r="U279" i="17" s="1"/>
  <c r="A279" i="17"/>
  <c r="X278" i="17"/>
  <c r="A278" i="17"/>
  <c r="X277" i="17"/>
  <c r="A277" i="17"/>
  <c r="X276" i="17"/>
  <c r="A276" i="17"/>
  <c r="X275" i="17"/>
  <c r="Q275" i="17"/>
  <c r="O275" i="17"/>
  <c r="A275" i="17"/>
  <c r="X274" i="17"/>
  <c r="Q274" i="17"/>
  <c r="O274" i="17"/>
  <c r="A274" i="17"/>
  <c r="X273" i="17"/>
  <c r="Q273" i="17"/>
  <c r="O273" i="17"/>
  <c r="A273" i="17"/>
  <c r="X272" i="17"/>
  <c r="Q272" i="17"/>
  <c r="O272" i="17"/>
  <c r="A272" i="17"/>
  <c r="X271" i="17"/>
  <c r="Q271" i="17"/>
  <c r="O271" i="17"/>
  <c r="A271" i="17"/>
  <c r="X270" i="17"/>
  <c r="Q270" i="17"/>
  <c r="O270" i="17"/>
  <c r="A270" i="17"/>
  <c r="X269" i="17"/>
  <c r="Q269" i="17"/>
  <c r="O269" i="17"/>
  <c r="A269" i="17"/>
  <c r="X268" i="17"/>
  <c r="Q268" i="17"/>
  <c r="O268" i="17"/>
  <c r="A268" i="17"/>
  <c r="X267" i="17"/>
  <c r="Q267" i="17"/>
  <c r="O267" i="17"/>
  <c r="A267" i="17"/>
  <c r="X266" i="17"/>
  <c r="Q266" i="17"/>
  <c r="O266" i="17"/>
  <c r="A266" i="17"/>
  <c r="X265" i="17"/>
  <c r="Q265" i="17"/>
  <c r="O265" i="17"/>
  <c r="A265" i="17"/>
  <c r="X264" i="17"/>
  <c r="Q264" i="17"/>
  <c r="O264" i="17"/>
  <c r="A264" i="17"/>
  <c r="X263" i="17"/>
  <c r="Q263" i="17"/>
  <c r="O263" i="17"/>
  <c r="A263" i="17"/>
  <c r="X262" i="17"/>
  <c r="Q262" i="17"/>
  <c r="O262" i="17"/>
  <c r="A262" i="17"/>
  <c r="X261" i="17"/>
  <c r="Q261" i="17"/>
  <c r="O261" i="17"/>
  <c r="A261" i="17"/>
  <c r="X260" i="17"/>
  <c r="Q260" i="17"/>
  <c r="O260" i="17"/>
  <c r="A260" i="17"/>
  <c r="X259" i="17"/>
  <c r="E259" i="17"/>
  <c r="X258" i="17"/>
  <c r="Q258" i="17"/>
  <c r="W258" i="17" s="1"/>
  <c r="O258" i="17"/>
  <c r="U258" i="17" s="1"/>
  <c r="A258" i="17"/>
  <c r="X257" i="17"/>
  <c r="A257" i="17"/>
  <c r="X256" i="17"/>
  <c r="A256" i="17"/>
  <c r="X255" i="17"/>
  <c r="A255" i="17"/>
  <c r="X254" i="17"/>
  <c r="Q254" i="17"/>
  <c r="O254" i="17"/>
  <c r="A254" i="17"/>
  <c r="X253" i="17"/>
  <c r="Q253" i="17"/>
  <c r="O253" i="17"/>
  <c r="A253" i="17"/>
  <c r="X252" i="17"/>
  <c r="Q252" i="17"/>
  <c r="O252" i="17"/>
  <c r="A252" i="17"/>
  <c r="X251" i="17"/>
  <c r="Q251" i="17"/>
  <c r="O251" i="17"/>
  <c r="A251" i="17"/>
  <c r="X250" i="17"/>
  <c r="Q250" i="17"/>
  <c r="O250" i="17"/>
  <c r="A250" i="17"/>
  <c r="X249" i="17"/>
  <c r="Q249" i="17"/>
  <c r="O249" i="17"/>
  <c r="A249" i="17"/>
  <c r="X248" i="17"/>
  <c r="Q248" i="17"/>
  <c r="O248" i="17"/>
  <c r="A248" i="17"/>
  <c r="X247" i="17"/>
  <c r="Q247" i="17"/>
  <c r="O247" i="17"/>
  <c r="A247" i="17"/>
  <c r="X246" i="17"/>
  <c r="Q246" i="17"/>
  <c r="O246" i="17"/>
  <c r="A246" i="17"/>
  <c r="X245" i="17"/>
  <c r="Q245" i="17"/>
  <c r="O245" i="17"/>
  <c r="A245" i="17"/>
  <c r="X244" i="17"/>
  <c r="Q244" i="17"/>
  <c r="O244" i="17"/>
  <c r="A244" i="17"/>
  <c r="X243" i="17"/>
  <c r="Q243" i="17"/>
  <c r="O243" i="17"/>
  <c r="A243" i="17"/>
  <c r="X242" i="17"/>
  <c r="Q242" i="17"/>
  <c r="O242" i="17"/>
  <c r="A242" i="17"/>
  <c r="X241" i="17"/>
  <c r="Q241" i="17"/>
  <c r="O241" i="17"/>
  <c r="A241" i="17"/>
  <c r="X240" i="17"/>
  <c r="Q240" i="17"/>
  <c r="O240" i="17"/>
  <c r="A240" i="17"/>
  <c r="X239" i="17"/>
  <c r="Q239" i="17"/>
  <c r="O239" i="17"/>
  <c r="A239" i="17"/>
  <c r="X238" i="17"/>
  <c r="E238" i="17"/>
  <c r="X237" i="17"/>
  <c r="Q237" i="17"/>
  <c r="W237" i="17" s="1"/>
  <c r="O237" i="17"/>
  <c r="U237" i="17" s="1"/>
  <c r="A237" i="17"/>
  <c r="X236" i="17"/>
  <c r="A236" i="17"/>
  <c r="X235" i="17"/>
  <c r="A235" i="17"/>
  <c r="X234" i="17"/>
  <c r="A234" i="17"/>
  <c r="X233" i="17"/>
  <c r="Q233" i="17"/>
  <c r="O233" i="17"/>
  <c r="A233" i="17"/>
  <c r="X232" i="17"/>
  <c r="Q232" i="17"/>
  <c r="O232" i="17"/>
  <c r="A232" i="17"/>
  <c r="X231" i="17"/>
  <c r="Q231" i="17"/>
  <c r="O231" i="17"/>
  <c r="A231" i="17"/>
  <c r="X230" i="17"/>
  <c r="Q230" i="17"/>
  <c r="O230" i="17"/>
  <c r="A230" i="17"/>
  <c r="X229" i="17"/>
  <c r="Q229" i="17"/>
  <c r="O229" i="17"/>
  <c r="A229" i="17"/>
  <c r="X228" i="17"/>
  <c r="Q228" i="17"/>
  <c r="O228" i="17"/>
  <c r="A228" i="17"/>
  <c r="X227" i="17"/>
  <c r="Q227" i="17"/>
  <c r="O227" i="17"/>
  <c r="A227" i="17"/>
  <c r="X226" i="17"/>
  <c r="Q226" i="17"/>
  <c r="O226" i="17"/>
  <c r="A226" i="17"/>
  <c r="X225" i="17"/>
  <c r="Q225" i="17"/>
  <c r="O225" i="17"/>
  <c r="A225" i="17"/>
  <c r="X224" i="17"/>
  <c r="Q224" i="17"/>
  <c r="O224" i="17"/>
  <c r="A224" i="17"/>
  <c r="X223" i="17"/>
  <c r="Q223" i="17"/>
  <c r="O223" i="17"/>
  <c r="A223" i="17"/>
  <c r="X222" i="17"/>
  <c r="Q222" i="17"/>
  <c r="O222" i="17"/>
  <c r="A222" i="17"/>
  <c r="X221" i="17"/>
  <c r="Q221" i="17"/>
  <c r="O221" i="17"/>
  <c r="A221" i="17"/>
  <c r="X220" i="17"/>
  <c r="Q220" i="17"/>
  <c r="O220" i="17"/>
  <c r="A220" i="17"/>
  <c r="X219" i="17"/>
  <c r="Q219" i="17"/>
  <c r="O219" i="17"/>
  <c r="A219" i="17"/>
  <c r="X218" i="17"/>
  <c r="Q218" i="17"/>
  <c r="O218" i="17"/>
  <c r="A218" i="17"/>
  <c r="X217" i="17"/>
  <c r="E217" i="17"/>
  <c r="X216" i="17"/>
  <c r="Q216" i="17"/>
  <c r="W216" i="17" s="1"/>
  <c r="O216" i="17"/>
  <c r="U216" i="17" s="1"/>
  <c r="A216" i="17"/>
  <c r="X215" i="17"/>
  <c r="A215" i="17"/>
  <c r="X214" i="17"/>
  <c r="A214" i="17"/>
  <c r="X213" i="17"/>
  <c r="A213" i="17"/>
  <c r="X212" i="17"/>
  <c r="Q212" i="17"/>
  <c r="O212" i="17"/>
  <c r="A212" i="17"/>
  <c r="X211" i="17"/>
  <c r="Q211" i="17"/>
  <c r="O211" i="17"/>
  <c r="A211" i="17"/>
  <c r="X210" i="17"/>
  <c r="Q210" i="17"/>
  <c r="O210" i="17"/>
  <c r="A210" i="17"/>
  <c r="X209" i="17"/>
  <c r="Q209" i="17"/>
  <c r="O209" i="17"/>
  <c r="A209" i="17"/>
  <c r="X208" i="17"/>
  <c r="Q208" i="17"/>
  <c r="O208" i="17"/>
  <c r="A208" i="17"/>
  <c r="X207" i="17"/>
  <c r="Q207" i="17"/>
  <c r="O207" i="17"/>
  <c r="A207" i="17"/>
  <c r="X206" i="17"/>
  <c r="Q206" i="17"/>
  <c r="O206" i="17"/>
  <c r="A206" i="17"/>
  <c r="X205" i="17"/>
  <c r="Q205" i="17"/>
  <c r="O205" i="17"/>
  <c r="A205" i="17"/>
  <c r="X204" i="17"/>
  <c r="Q204" i="17"/>
  <c r="O204" i="17"/>
  <c r="A204" i="17"/>
  <c r="X203" i="17"/>
  <c r="Q203" i="17"/>
  <c r="O203" i="17"/>
  <c r="A203" i="17"/>
  <c r="X202" i="17"/>
  <c r="Q202" i="17"/>
  <c r="O202" i="17"/>
  <c r="A202" i="17"/>
  <c r="X201" i="17"/>
  <c r="Q201" i="17"/>
  <c r="O201" i="17"/>
  <c r="A201" i="17"/>
  <c r="X200" i="17"/>
  <c r="Q200" i="17"/>
  <c r="O200" i="17"/>
  <c r="A200" i="17"/>
  <c r="X199" i="17"/>
  <c r="Q199" i="17"/>
  <c r="O199" i="17"/>
  <c r="A199" i="17"/>
  <c r="X198" i="17"/>
  <c r="Q198" i="17"/>
  <c r="O198" i="17"/>
  <c r="A198" i="17"/>
  <c r="X197" i="17"/>
  <c r="Q197" i="17"/>
  <c r="O197" i="17"/>
  <c r="A197" i="17"/>
  <c r="X196" i="17"/>
  <c r="E196" i="17"/>
  <c r="X195" i="17"/>
  <c r="Q195" i="17"/>
  <c r="W195" i="17" s="1"/>
  <c r="O195" i="17"/>
  <c r="U195" i="17" s="1"/>
  <c r="A195" i="17"/>
  <c r="X194" i="17"/>
  <c r="A194" i="17"/>
  <c r="X193" i="17"/>
  <c r="A193" i="17"/>
  <c r="X192" i="17"/>
  <c r="A192" i="17"/>
  <c r="X191" i="17"/>
  <c r="Q191" i="17"/>
  <c r="O191" i="17"/>
  <c r="A191" i="17"/>
  <c r="X190" i="17"/>
  <c r="Q190" i="17"/>
  <c r="O190" i="17"/>
  <c r="A190" i="17"/>
  <c r="X189" i="17"/>
  <c r="Q189" i="17"/>
  <c r="O189" i="17"/>
  <c r="A189" i="17"/>
  <c r="X188" i="17"/>
  <c r="Q188" i="17"/>
  <c r="O188" i="17"/>
  <c r="A188" i="17"/>
  <c r="X187" i="17"/>
  <c r="Q187" i="17"/>
  <c r="O187" i="17"/>
  <c r="A187" i="17"/>
  <c r="X186" i="17"/>
  <c r="Q186" i="17"/>
  <c r="O186" i="17"/>
  <c r="A186" i="17"/>
  <c r="X185" i="17"/>
  <c r="Q185" i="17"/>
  <c r="O185" i="17"/>
  <c r="A185" i="17"/>
  <c r="X184" i="17"/>
  <c r="Q184" i="17"/>
  <c r="O184" i="17"/>
  <c r="A184" i="17"/>
  <c r="X183" i="17"/>
  <c r="Q183" i="17"/>
  <c r="O183" i="17"/>
  <c r="A183" i="17"/>
  <c r="X182" i="17"/>
  <c r="Q182" i="17"/>
  <c r="O182" i="17"/>
  <c r="A182" i="17"/>
  <c r="X181" i="17"/>
  <c r="Q181" i="17"/>
  <c r="O181" i="17"/>
  <c r="A181" i="17"/>
  <c r="X180" i="17"/>
  <c r="Q180" i="17"/>
  <c r="O180" i="17"/>
  <c r="A180" i="17"/>
  <c r="X179" i="17"/>
  <c r="Q179" i="17"/>
  <c r="O179" i="17"/>
  <c r="A179" i="17"/>
  <c r="X178" i="17"/>
  <c r="Q178" i="17"/>
  <c r="O178" i="17"/>
  <c r="A178" i="17"/>
  <c r="X177" i="17"/>
  <c r="Q177" i="17"/>
  <c r="O177" i="17"/>
  <c r="A177" i="17"/>
  <c r="X176" i="17"/>
  <c r="Q176" i="17"/>
  <c r="O176" i="17"/>
  <c r="A176" i="17"/>
  <c r="X175" i="17"/>
  <c r="E175" i="17"/>
  <c r="X174" i="17"/>
  <c r="Q174" i="17"/>
  <c r="W174" i="17" s="1"/>
  <c r="O174" i="17"/>
  <c r="U174" i="17" s="1"/>
  <c r="A174" i="17"/>
  <c r="X173" i="17"/>
  <c r="A173" i="17"/>
  <c r="X172" i="17"/>
  <c r="A172" i="17"/>
  <c r="X171" i="17"/>
  <c r="A171" i="17"/>
  <c r="X170" i="17"/>
  <c r="Q170" i="17"/>
  <c r="O170" i="17"/>
  <c r="A170" i="17"/>
  <c r="X169" i="17"/>
  <c r="Q169" i="17"/>
  <c r="O169" i="17"/>
  <c r="A169" i="17"/>
  <c r="X168" i="17"/>
  <c r="Q168" i="17"/>
  <c r="O168" i="17"/>
  <c r="A168" i="17"/>
  <c r="X167" i="17"/>
  <c r="Q167" i="17"/>
  <c r="O167" i="17"/>
  <c r="A167" i="17"/>
  <c r="X166" i="17"/>
  <c r="Q166" i="17"/>
  <c r="O166" i="17"/>
  <c r="A166" i="17"/>
  <c r="X165" i="17"/>
  <c r="Q165" i="17"/>
  <c r="O165" i="17"/>
  <c r="A165" i="17"/>
  <c r="X164" i="17"/>
  <c r="Q164" i="17"/>
  <c r="O164" i="17"/>
  <c r="A164" i="17"/>
  <c r="X163" i="17"/>
  <c r="Q163" i="17"/>
  <c r="O163" i="17"/>
  <c r="A163" i="17"/>
  <c r="X162" i="17"/>
  <c r="Q162" i="17"/>
  <c r="O162" i="17"/>
  <c r="A162" i="17"/>
  <c r="X161" i="17"/>
  <c r="Q161" i="17"/>
  <c r="O161" i="17"/>
  <c r="A161" i="17"/>
  <c r="X160" i="17"/>
  <c r="Q160" i="17"/>
  <c r="O160" i="17"/>
  <c r="A160" i="17"/>
  <c r="X159" i="17"/>
  <c r="Q159" i="17"/>
  <c r="O159" i="17"/>
  <c r="A159" i="17"/>
  <c r="X158" i="17"/>
  <c r="Q158" i="17"/>
  <c r="O158" i="17"/>
  <c r="A158" i="17"/>
  <c r="X157" i="17"/>
  <c r="Q157" i="17"/>
  <c r="O157" i="17"/>
  <c r="A157" i="17"/>
  <c r="X156" i="17"/>
  <c r="Q156" i="17"/>
  <c r="O156" i="17"/>
  <c r="A156" i="17"/>
  <c r="X155" i="17"/>
  <c r="Q155" i="17"/>
  <c r="O155" i="17"/>
  <c r="A155" i="17"/>
  <c r="X154" i="17"/>
  <c r="E154" i="17"/>
  <c r="X153" i="17"/>
  <c r="Q153" i="17"/>
  <c r="W153" i="17" s="1"/>
  <c r="O153" i="17"/>
  <c r="U153" i="17" s="1"/>
  <c r="A153" i="17"/>
  <c r="X152" i="17"/>
  <c r="A152" i="17"/>
  <c r="X151" i="17"/>
  <c r="A151" i="17"/>
  <c r="X150" i="17"/>
  <c r="A150" i="17"/>
  <c r="X149" i="17"/>
  <c r="Q149" i="17"/>
  <c r="O149" i="17"/>
  <c r="A149" i="17"/>
  <c r="X148" i="17"/>
  <c r="Q148" i="17"/>
  <c r="O148" i="17"/>
  <c r="A148" i="17"/>
  <c r="X147" i="17"/>
  <c r="Q147" i="17"/>
  <c r="O147" i="17"/>
  <c r="A147" i="17"/>
  <c r="X146" i="17"/>
  <c r="Q146" i="17"/>
  <c r="O146" i="17"/>
  <c r="A146" i="17"/>
  <c r="X145" i="17"/>
  <c r="Q145" i="17"/>
  <c r="O145" i="17"/>
  <c r="A145" i="17"/>
  <c r="X144" i="17"/>
  <c r="Q144" i="17"/>
  <c r="O144" i="17"/>
  <c r="A144" i="17"/>
  <c r="X143" i="17"/>
  <c r="Q143" i="17"/>
  <c r="O143" i="17"/>
  <c r="A143" i="17"/>
  <c r="X142" i="17"/>
  <c r="Q142" i="17"/>
  <c r="O142" i="17"/>
  <c r="A142" i="17"/>
  <c r="X141" i="17"/>
  <c r="Q141" i="17"/>
  <c r="O141" i="17"/>
  <c r="A141" i="17"/>
  <c r="X140" i="17"/>
  <c r="Q140" i="17"/>
  <c r="O140" i="17"/>
  <c r="A140" i="17"/>
  <c r="X139" i="17"/>
  <c r="Q139" i="17"/>
  <c r="O139" i="17"/>
  <c r="A139" i="17"/>
  <c r="X138" i="17"/>
  <c r="Q138" i="17"/>
  <c r="O138" i="17"/>
  <c r="A138" i="17"/>
  <c r="X137" i="17"/>
  <c r="Q137" i="17"/>
  <c r="O137" i="17"/>
  <c r="A137" i="17"/>
  <c r="X136" i="17"/>
  <c r="Q136" i="17"/>
  <c r="O136" i="17"/>
  <c r="A136" i="17"/>
  <c r="X135" i="17"/>
  <c r="Q135" i="17"/>
  <c r="O135" i="17"/>
  <c r="A135" i="17"/>
  <c r="X134" i="17"/>
  <c r="Q134" i="17"/>
  <c r="O134" i="17"/>
  <c r="A134" i="17"/>
  <c r="X133" i="17"/>
  <c r="E133" i="17"/>
  <c r="X132" i="17"/>
  <c r="Q132" i="17"/>
  <c r="W132" i="17" s="1"/>
  <c r="O132" i="17"/>
  <c r="U132" i="17" s="1"/>
  <c r="A132" i="17"/>
  <c r="X131" i="17"/>
  <c r="A131" i="17"/>
  <c r="X130" i="17"/>
  <c r="A130" i="17"/>
  <c r="X129" i="17"/>
  <c r="A129" i="17"/>
  <c r="X128" i="17"/>
  <c r="Q128" i="17"/>
  <c r="O128" i="17"/>
  <c r="A128" i="17"/>
  <c r="X127" i="17"/>
  <c r="Q127" i="17"/>
  <c r="O127" i="17"/>
  <c r="A127" i="17"/>
  <c r="X126" i="17"/>
  <c r="Q126" i="17"/>
  <c r="O126" i="17"/>
  <c r="A126" i="17"/>
  <c r="X125" i="17"/>
  <c r="Q125" i="17"/>
  <c r="O125" i="17"/>
  <c r="A125" i="17"/>
  <c r="X124" i="17"/>
  <c r="Q124" i="17"/>
  <c r="O124" i="17"/>
  <c r="A124" i="17"/>
  <c r="X123" i="17"/>
  <c r="Q123" i="17"/>
  <c r="O123" i="17"/>
  <c r="A123" i="17"/>
  <c r="X122" i="17"/>
  <c r="Q122" i="17"/>
  <c r="O122" i="17"/>
  <c r="A122" i="17"/>
  <c r="X121" i="17"/>
  <c r="Q121" i="17"/>
  <c r="O121" i="17"/>
  <c r="A121" i="17"/>
  <c r="X120" i="17"/>
  <c r="Q120" i="17"/>
  <c r="O120" i="17"/>
  <c r="A120" i="17"/>
  <c r="X119" i="17"/>
  <c r="Q119" i="17"/>
  <c r="O119" i="17"/>
  <c r="A119" i="17"/>
  <c r="X118" i="17"/>
  <c r="Q118" i="17"/>
  <c r="O118" i="17"/>
  <c r="A118" i="17"/>
  <c r="X117" i="17"/>
  <c r="Q117" i="17"/>
  <c r="O117" i="17"/>
  <c r="A117" i="17"/>
  <c r="X116" i="17"/>
  <c r="Q116" i="17"/>
  <c r="O116" i="17"/>
  <c r="A116" i="17"/>
  <c r="X115" i="17"/>
  <c r="Q115" i="17"/>
  <c r="O115" i="17"/>
  <c r="A115" i="17"/>
  <c r="X114" i="17"/>
  <c r="Q114" i="17"/>
  <c r="O114" i="17"/>
  <c r="A114" i="17"/>
  <c r="X113" i="17"/>
  <c r="Q113" i="17"/>
  <c r="O113" i="17"/>
  <c r="A113" i="17"/>
  <c r="X112" i="17"/>
  <c r="E112" i="17"/>
  <c r="X111" i="17"/>
  <c r="Q111" i="17"/>
  <c r="W111" i="17" s="1"/>
  <c r="O111" i="17"/>
  <c r="U111" i="17" s="1"/>
  <c r="A111" i="17"/>
  <c r="X110" i="17"/>
  <c r="A110" i="17"/>
  <c r="X109" i="17"/>
  <c r="A109" i="17"/>
  <c r="X108" i="17"/>
  <c r="A108" i="17"/>
  <c r="X107" i="17"/>
  <c r="Q107" i="17"/>
  <c r="O107" i="17"/>
  <c r="A107" i="17"/>
  <c r="X106" i="17"/>
  <c r="Q106" i="17"/>
  <c r="O106" i="17"/>
  <c r="A106" i="17"/>
  <c r="X105" i="17"/>
  <c r="Q105" i="17"/>
  <c r="O105" i="17"/>
  <c r="A105" i="17"/>
  <c r="X104" i="17"/>
  <c r="Q104" i="17"/>
  <c r="O104" i="17"/>
  <c r="A104" i="17"/>
  <c r="X103" i="17"/>
  <c r="Q103" i="17"/>
  <c r="O103" i="17"/>
  <c r="A103" i="17"/>
  <c r="X102" i="17"/>
  <c r="Q102" i="17"/>
  <c r="O102" i="17"/>
  <c r="A102" i="17"/>
  <c r="X101" i="17"/>
  <c r="Q101" i="17"/>
  <c r="O101" i="17"/>
  <c r="A101" i="17"/>
  <c r="X100" i="17"/>
  <c r="Q100" i="17"/>
  <c r="O100" i="17"/>
  <c r="A100" i="17"/>
  <c r="X99" i="17"/>
  <c r="Q99" i="17"/>
  <c r="O99" i="17"/>
  <c r="A99" i="17"/>
  <c r="X98" i="17"/>
  <c r="Q98" i="17"/>
  <c r="O98" i="17"/>
  <c r="A98" i="17"/>
  <c r="X97" i="17"/>
  <c r="Q97" i="17"/>
  <c r="O97" i="17"/>
  <c r="A97" i="17"/>
  <c r="X96" i="17"/>
  <c r="Q96" i="17"/>
  <c r="O96" i="17"/>
  <c r="A96" i="17"/>
  <c r="X95" i="17"/>
  <c r="Q95" i="17"/>
  <c r="O95" i="17"/>
  <c r="A95" i="17"/>
  <c r="X94" i="17"/>
  <c r="Q94" i="17"/>
  <c r="O94" i="17"/>
  <c r="A94" i="17"/>
  <c r="X93" i="17"/>
  <c r="Q93" i="17"/>
  <c r="O93" i="17"/>
  <c r="A93" i="17"/>
  <c r="X92" i="17"/>
  <c r="Q92" i="17"/>
  <c r="O92" i="17"/>
  <c r="A92" i="17"/>
  <c r="X91" i="17"/>
  <c r="E91" i="17"/>
  <c r="X90" i="17"/>
  <c r="Q90" i="17"/>
  <c r="W90" i="17" s="1"/>
  <c r="O90" i="17"/>
  <c r="U90" i="17" s="1"/>
  <c r="A90" i="17"/>
  <c r="X89" i="17"/>
  <c r="A89" i="17"/>
  <c r="X88" i="17"/>
  <c r="A88" i="17"/>
  <c r="X87" i="17"/>
  <c r="A87" i="17"/>
  <c r="X86" i="17"/>
  <c r="Q86" i="17"/>
  <c r="O86" i="17"/>
  <c r="A86" i="17"/>
  <c r="X85" i="17"/>
  <c r="Q85" i="17"/>
  <c r="O85" i="17"/>
  <c r="A85" i="17"/>
  <c r="X84" i="17"/>
  <c r="Q84" i="17"/>
  <c r="O84" i="17"/>
  <c r="A84" i="17"/>
  <c r="X83" i="17"/>
  <c r="Q83" i="17"/>
  <c r="O83" i="17"/>
  <c r="A83" i="17"/>
  <c r="X82" i="17"/>
  <c r="Q82" i="17"/>
  <c r="O82" i="17"/>
  <c r="A82" i="17"/>
  <c r="X81" i="17"/>
  <c r="Q81" i="17"/>
  <c r="O81" i="17"/>
  <c r="A81" i="17"/>
  <c r="X80" i="17"/>
  <c r="Q80" i="17"/>
  <c r="O80" i="17"/>
  <c r="A80" i="17"/>
  <c r="X79" i="17"/>
  <c r="Q79" i="17"/>
  <c r="O79" i="17"/>
  <c r="A79" i="17"/>
  <c r="X78" i="17"/>
  <c r="Q78" i="17"/>
  <c r="O78" i="17"/>
  <c r="A78" i="17"/>
  <c r="X77" i="17"/>
  <c r="Q77" i="17"/>
  <c r="O77" i="17"/>
  <c r="A77" i="17"/>
  <c r="X76" i="17"/>
  <c r="Q76" i="17"/>
  <c r="O76" i="17"/>
  <c r="A76" i="17"/>
  <c r="X75" i="17"/>
  <c r="Q75" i="17"/>
  <c r="O75" i="17"/>
  <c r="A75" i="17"/>
  <c r="X74" i="17"/>
  <c r="Q74" i="17"/>
  <c r="O74" i="17"/>
  <c r="A74" i="17"/>
  <c r="X73" i="17"/>
  <c r="Q73" i="17"/>
  <c r="O73" i="17"/>
  <c r="A73" i="17"/>
  <c r="X72" i="17"/>
  <c r="Q72" i="17"/>
  <c r="O72" i="17"/>
  <c r="A72" i="17"/>
  <c r="X71" i="17"/>
  <c r="Q71" i="17"/>
  <c r="O71" i="17"/>
  <c r="A71" i="17"/>
  <c r="X70" i="17"/>
  <c r="E70" i="17"/>
  <c r="X69" i="17"/>
  <c r="Q69" i="17"/>
  <c r="W69" i="17" s="1"/>
  <c r="O69" i="17"/>
  <c r="U69" i="17" s="1"/>
  <c r="A69" i="17"/>
  <c r="X68" i="17"/>
  <c r="A68" i="17"/>
  <c r="X67" i="17"/>
  <c r="A67" i="17"/>
  <c r="X66" i="17"/>
  <c r="A66" i="17"/>
  <c r="X65" i="17"/>
  <c r="Q65" i="17"/>
  <c r="O65" i="17"/>
  <c r="A65" i="17"/>
  <c r="X64" i="17"/>
  <c r="Q64" i="17"/>
  <c r="O64" i="17"/>
  <c r="A64" i="17"/>
  <c r="X63" i="17"/>
  <c r="Q63" i="17"/>
  <c r="O63" i="17"/>
  <c r="A63" i="17"/>
  <c r="X62" i="17"/>
  <c r="Q62" i="17"/>
  <c r="O62" i="17"/>
  <c r="A62" i="17"/>
  <c r="X61" i="17"/>
  <c r="Q61" i="17"/>
  <c r="O61" i="17"/>
  <c r="A61" i="17"/>
  <c r="X60" i="17"/>
  <c r="Q60" i="17"/>
  <c r="O60" i="17"/>
  <c r="A60" i="17"/>
  <c r="X59" i="17"/>
  <c r="Q59" i="17"/>
  <c r="O59" i="17"/>
  <c r="A59" i="17"/>
  <c r="X58" i="17"/>
  <c r="Q58" i="17"/>
  <c r="O58" i="17"/>
  <c r="A58" i="17"/>
  <c r="X57" i="17"/>
  <c r="Q57" i="17"/>
  <c r="O57" i="17"/>
  <c r="A57" i="17"/>
  <c r="X56" i="17"/>
  <c r="Q56" i="17"/>
  <c r="O56" i="17"/>
  <c r="A56" i="17"/>
  <c r="X55" i="17"/>
  <c r="Q55" i="17"/>
  <c r="O55" i="17"/>
  <c r="A55" i="17"/>
  <c r="X54" i="17"/>
  <c r="Q54" i="17"/>
  <c r="O54" i="17"/>
  <c r="A54" i="17"/>
  <c r="X53" i="17"/>
  <c r="Q53" i="17"/>
  <c r="O53" i="17"/>
  <c r="A53" i="17"/>
  <c r="X52" i="17"/>
  <c r="Q52" i="17"/>
  <c r="O52" i="17"/>
  <c r="A52" i="17"/>
  <c r="X51" i="17"/>
  <c r="Q51" i="17"/>
  <c r="O51" i="17"/>
  <c r="A51" i="17"/>
  <c r="X50" i="17"/>
  <c r="Q50" i="17"/>
  <c r="O50" i="17"/>
  <c r="A50" i="17"/>
  <c r="X49" i="17"/>
  <c r="E49" i="17"/>
  <c r="X48" i="17"/>
  <c r="Q48" i="17"/>
  <c r="W48" i="17" s="1"/>
  <c r="O48" i="17"/>
  <c r="U48" i="17" s="1"/>
  <c r="A48" i="17"/>
  <c r="X47" i="17"/>
  <c r="A47" i="17"/>
  <c r="X46" i="17"/>
  <c r="A46" i="17"/>
  <c r="X45" i="17"/>
  <c r="A45" i="17"/>
  <c r="X44" i="17"/>
  <c r="Q44" i="17"/>
  <c r="O44" i="17"/>
  <c r="A44" i="17"/>
  <c r="X43" i="17"/>
  <c r="Q43" i="17"/>
  <c r="O43" i="17"/>
  <c r="A43" i="17"/>
  <c r="X42" i="17"/>
  <c r="Q42" i="17"/>
  <c r="O42" i="17"/>
  <c r="A42" i="17"/>
  <c r="X41" i="17"/>
  <c r="Q41" i="17"/>
  <c r="O41" i="17"/>
  <c r="A41" i="17"/>
  <c r="X40" i="17"/>
  <c r="Q40" i="17"/>
  <c r="O40" i="17"/>
  <c r="A40" i="17"/>
  <c r="X39" i="17"/>
  <c r="Q39" i="17"/>
  <c r="O39" i="17"/>
  <c r="A39" i="17"/>
  <c r="X38" i="17"/>
  <c r="Q38" i="17"/>
  <c r="O38" i="17"/>
  <c r="A38" i="17"/>
  <c r="X37" i="17"/>
  <c r="Q37" i="17"/>
  <c r="O37" i="17"/>
  <c r="A37" i="17"/>
  <c r="X36" i="17"/>
  <c r="Q36" i="17"/>
  <c r="O36" i="17"/>
  <c r="A36" i="17"/>
  <c r="X35" i="17"/>
  <c r="Q35" i="17"/>
  <c r="O35" i="17"/>
  <c r="A35" i="17"/>
  <c r="X34" i="17"/>
  <c r="Q34" i="17"/>
  <c r="O34" i="17"/>
  <c r="A34" i="17"/>
  <c r="X33" i="17"/>
  <c r="Q33" i="17"/>
  <c r="O33" i="17"/>
  <c r="A33" i="17"/>
  <c r="X32" i="17"/>
  <c r="Q32" i="17"/>
  <c r="O32" i="17"/>
  <c r="A32" i="17"/>
  <c r="X31" i="17"/>
  <c r="Q31" i="17"/>
  <c r="O31" i="17"/>
  <c r="A31" i="17"/>
  <c r="X30" i="17"/>
  <c r="Q30" i="17"/>
  <c r="O30" i="17"/>
  <c r="A30" i="17"/>
  <c r="X29" i="17"/>
  <c r="Q29" i="17"/>
  <c r="O29" i="17"/>
  <c r="A29" i="17"/>
  <c r="X28" i="17"/>
  <c r="E28" i="17"/>
  <c r="X27" i="17"/>
  <c r="Q27" i="17"/>
  <c r="W27" i="17" s="1"/>
  <c r="O27" i="17"/>
  <c r="U27" i="17" s="1"/>
  <c r="A27" i="17"/>
  <c r="X26" i="17"/>
  <c r="A26" i="17"/>
  <c r="X25" i="17"/>
  <c r="A25" i="17"/>
  <c r="X24" i="17"/>
  <c r="A24" i="17"/>
  <c r="X23" i="17"/>
  <c r="Q23" i="17"/>
  <c r="O23" i="17"/>
  <c r="A23" i="17"/>
  <c r="X22" i="17"/>
  <c r="Q22" i="17"/>
  <c r="O22" i="17"/>
  <c r="A22" i="17"/>
  <c r="X21" i="17"/>
  <c r="Q21" i="17"/>
  <c r="O21" i="17"/>
  <c r="A21" i="17"/>
  <c r="X20" i="17"/>
  <c r="Q20" i="17"/>
  <c r="O20" i="17"/>
  <c r="A20" i="17"/>
  <c r="X19" i="17"/>
  <c r="Q19" i="17"/>
  <c r="O19" i="17"/>
  <c r="A19" i="17"/>
  <c r="X18" i="17"/>
  <c r="Q18" i="17"/>
  <c r="O18" i="17"/>
  <c r="A18" i="17"/>
  <c r="X17" i="17"/>
  <c r="Q17" i="17"/>
  <c r="O17" i="17"/>
  <c r="A17" i="17"/>
  <c r="X16" i="17"/>
  <c r="Q16" i="17"/>
  <c r="O16" i="17"/>
  <c r="A16" i="17"/>
  <c r="X15" i="17"/>
  <c r="Q15" i="17"/>
  <c r="O15" i="17"/>
  <c r="A15" i="17"/>
  <c r="X14" i="17"/>
  <c r="Q14" i="17"/>
  <c r="O14" i="17"/>
  <c r="A14" i="17"/>
  <c r="X13" i="17"/>
  <c r="Q13" i="17"/>
  <c r="O13" i="17"/>
  <c r="A13" i="17"/>
  <c r="X12" i="17"/>
  <c r="Q12" i="17"/>
  <c r="O12" i="17"/>
  <c r="A12" i="17"/>
  <c r="X11" i="17"/>
  <c r="Q11" i="17"/>
  <c r="O11" i="17"/>
  <c r="A11" i="17"/>
  <c r="X10" i="17"/>
  <c r="Q10" i="17"/>
  <c r="O10" i="17"/>
  <c r="A10" i="17"/>
  <c r="X9" i="17"/>
  <c r="Q9" i="17"/>
  <c r="O9" i="17"/>
  <c r="A9" i="17"/>
  <c r="X8" i="17"/>
  <c r="Q8" i="17"/>
  <c r="O8" i="17"/>
  <c r="A8" i="17"/>
  <c r="X427" i="16"/>
  <c r="E427" i="16"/>
  <c r="X426" i="16"/>
  <c r="Q426" i="16"/>
  <c r="W426" i="16" s="1"/>
  <c r="O426" i="16"/>
  <c r="U426" i="16" s="1"/>
  <c r="A426" i="16"/>
  <c r="X425" i="16"/>
  <c r="A425" i="16"/>
  <c r="X424" i="16"/>
  <c r="A424" i="16"/>
  <c r="X423" i="16"/>
  <c r="A423" i="16"/>
  <c r="X422" i="16"/>
  <c r="Q422" i="16"/>
  <c r="O422" i="16"/>
  <c r="A422" i="16"/>
  <c r="X421" i="16"/>
  <c r="Q421" i="16"/>
  <c r="O421" i="16"/>
  <c r="A421" i="16"/>
  <c r="X420" i="16"/>
  <c r="Q420" i="16"/>
  <c r="O420" i="16"/>
  <c r="A420" i="16"/>
  <c r="X419" i="16"/>
  <c r="Q419" i="16"/>
  <c r="O419" i="16"/>
  <c r="A419" i="16"/>
  <c r="X418" i="16"/>
  <c r="Q418" i="16"/>
  <c r="O418" i="16"/>
  <c r="A418" i="16"/>
  <c r="X417" i="16"/>
  <c r="Q417" i="16"/>
  <c r="O417" i="16"/>
  <c r="A417" i="16"/>
  <c r="X416" i="16"/>
  <c r="Q416" i="16"/>
  <c r="O416" i="16"/>
  <c r="A416" i="16"/>
  <c r="X415" i="16"/>
  <c r="Q415" i="16"/>
  <c r="O415" i="16"/>
  <c r="A415" i="16"/>
  <c r="X414" i="16"/>
  <c r="Q414" i="16"/>
  <c r="O414" i="16"/>
  <c r="A414" i="16"/>
  <c r="X413" i="16"/>
  <c r="Q413" i="16"/>
  <c r="O413" i="16"/>
  <c r="A413" i="16"/>
  <c r="X412" i="16"/>
  <c r="Q412" i="16"/>
  <c r="O412" i="16"/>
  <c r="A412" i="16"/>
  <c r="X411" i="16"/>
  <c r="Q411" i="16"/>
  <c r="O411" i="16"/>
  <c r="A411" i="16"/>
  <c r="X410" i="16"/>
  <c r="Q410" i="16"/>
  <c r="O410" i="16"/>
  <c r="A410" i="16"/>
  <c r="X409" i="16"/>
  <c r="Q409" i="16"/>
  <c r="O409" i="16"/>
  <c r="A409" i="16"/>
  <c r="X408" i="16"/>
  <c r="Q408" i="16"/>
  <c r="O408" i="16"/>
  <c r="A408" i="16"/>
  <c r="X407" i="16"/>
  <c r="Q407" i="16"/>
  <c r="O407" i="16"/>
  <c r="A407" i="16"/>
  <c r="X406" i="16"/>
  <c r="E406" i="16"/>
  <c r="X405" i="16"/>
  <c r="Q405" i="16"/>
  <c r="W405" i="16" s="1"/>
  <c r="O405" i="16"/>
  <c r="U405" i="16" s="1"/>
  <c r="A405" i="16"/>
  <c r="X404" i="16"/>
  <c r="A404" i="16"/>
  <c r="X403" i="16"/>
  <c r="A403" i="16"/>
  <c r="X402" i="16"/>
  <c r="A402" i="16"/>
  <c r="X401" i="16"/>
  <c r="Q401" i="16"/>
  <c r="O401" i="16"/>
  <c r="A401" i="16"/>
  <c r="X400" i="16"/>
  <c r="Q400" i="16"/>
  <c r="O400" i="16"/>
  <c r="A400" i="16"/>
  <c r="X399" i="16"/>
  <c r="Q399" i="16"/>
  <c r="O399" i="16"/>
  <c r="A399" i="16"/>
  <c r="X398" i="16"/>
  <c r="Q398" i="16"/>
  <c r="O398" i="16"/>
  <c r="A398" i="16"/>
  <c r="X397" i="16"/>
  <c r="Q397" i="16"/>
  <c r="O397" i="16"/>
  <c r="A397" i="16"/>
  <c r="X396" i="16"/>
  <c r="Q396" i="16"/>
  <c r="O396" i="16"/>
  <c r="A396" i="16"/>
  <c r="X395" i="16"/>
  <c r="Q395" i="16"/>
  <c r="O395" i="16"/>
  <c r="A395" i="16"/>
  <c r="X394" i="16"/>
  <c r="Q394" i="16"/>
  <c r="O394" i="16"/>
  <c r="A394" i="16"/>
  <c r="X393" i="16"/>
  <c r="Q393" i="16"/>
  <c r="O393" i="16"/>
  <c r="A393" i="16"/>
  <c r="X392" i="16"/>
  <c r="Q392" i="16"/>
  <c r="O392" i="16"/>
  <c r="A392" i="16"/>
  <c r="X391" i="16"/>
  <c r="Q391" i="16"/>
  <c r="O391" i="16"/>
  <c r="A391" i="16"/>
  <c r="X390" i="16"/>
  <c r="Q390" i="16"/>
  <c r="O390" i="16"/>
  <c r="A390" i="16"/>
  <c r="X389" i="16"/>
  <c r="Q389" i="16"/>
  <c r="O389" i="16"/>
  <c r="A389" i="16"/>
  <c r="X388" i="16"/>
  <c r="Q388" i="16"/>
  <c r="O388" i="16"/>
  <c r="A388" i="16"/>
  <c r="X387" i="16"/>
  <c r="Q387" i="16"/>
  <c r="O387" i="16"/>
  <c r="A387" i="16"/>
  <c r="X386" i="16"/>
  <c r="Q386" i="16"/>
  <c r="O386" i="16"/>
  <c r="A386" i="16"/>
  <c r="X385" i="16"/>
  <c r="E385" i="16"/>
  <c r="X384" i="16"/>
  <c r="Q384" i="16"/>
  <c r="W384" i="16" s="1"/>
  <c r="O384" i="16"/>
  <c r="U384" i="16" s="1"/>
  <c r="A384" i="16"/>
  <c r="X383" i="16"/>
  <c r="A383" i="16"/>
  <c r="X382" i="16"/>
  <c r="A382" i="16"/>
  <c r="X381" i="16"/>
  <c r="A381" i="16"/>
  <c r="X380" i="16"/>
  <c r="Q380" i="16"/>
  <c r="O380" i="16"/>
  <c r="A380" i="16"/>
  <c r="X379" i="16"/>
  <c r="Q379" i="16"/>
  <c r="O379" i="16"/>
  <c r="A379" i="16"/>
  <c r="X378" i="16"/>
  <c r="Q378" i="16"/>
  <c r="O378" i="16"/>
  <c r="A378" i="16"/>
  <c r="X377" i="16"/>
  <c r="Q377" i="16"/>
  <c r="O377" i="16"/>
  <c r="A377" i="16"/>
  <c r="X376" i="16"/>
  <c r="Q376" i="16"/>
  <c r="O376" i="16"/>
  <c r="A376" i="16"/>
  <c r="X375" i="16"/>
  <c r="Q375" i="16"/>
  <c r="O375" i="16"/>
  <c r="A375" i="16"/>
  <c r="X374" i="16"/>
  <c r="Q374" i="16"/>
  <c r="O374" i="16"/>
  <c r="A374" i="16"/>
  <c r="X373" i="16"/>
  <c r="Q373" i="16"/>
  <c r="O373" i="16"/>
  <c r="A373" i="16"/>
  <c r="X372" i="16"/>
  <c r="Q372" i="16"/>
  <c r="O372" i="16"/>
  <c r="A372" i="16"/>
  <c r="X371" i="16"/>
  <c r="Q371" i="16"/>
  <c r="O371" i="16"/>
  <c r="A371" i="16"/>
  <c r="X370" i="16"/>
  <c r="Q370" i="16"/>
  <c r="O370" i="16"/>
  <c r="A370" i="16"/>
  <c r="X369" i="16"/>
  <c r="Q369" i="16"/>
  <c r="O369" i="16"/>
  <c r="A369" i="16"/>
  <c r="X368" i="16"/>
  <c r="Q368" i="16"/>
  <c r="O368" i="16"/>
  <c r="A368" i="16"/>
  <c r="X367" i="16"/>
  <c r="Q367" i="16"/>
  <c r="O367" i="16"/>
  <c r="A367" i="16"/>
  <c r="X366" i="16"/>
  <c r="Q366" i="16"/>
  <c r="O366" i="16"/>
  <c r="A366" i="16"/>
  <c r="X365" i="16"/>
  <c r="Q365" i="16"/>
  <c r="O365" i="16"/>
  <c r="A365" i="16"/>
  <c r="X364" i="16"/>
  <c r="E364" i="16"/>
  <c r="X363" i="16"/>
  <c r="Q363" i="16"/>
  <c r="W363" i="16" s="1"/>
  <c r="O363" i="16"/>
  <c r="U363" i="16" s="1"/>
  <c r="A363" i="16"/>
  <c r="X362" i="16"/>
  <c r="A362" i="16"/>
  <c r="X361" i="16"/>
  <c r="A361" i="16"/>
  <c r="X360" i="16"/>
  <c r="A360" i="16"/>
  <c r="X359" i="16"/>
  <c r="Q359" i="16"/>
  <c r="O359" i="16"/>
  <c r="A359" i="16"/>
  <c r="X358" i="16"/>
  <c r="Q358" i="16"/>
  <c r="O358" i="16"/>
  <c r="A358" i="16"/>
  <c r="X357" i="16"/>
  <c r="Q357" i="16"/>
  <c r="O357" i="16"/>
  <c r="A357" i="16"/>
  <c r="X356" i="16"/>
  <c r="Q356" i="16"/>
  <c r="O356" i="16"/>
  <c r="A356" i="16"/>
  <c r="X355" i="16"/>
  <c r="Q355" i="16"/>
  <c r="O355" i="16"/>
  <c r="A355" i="16"/>
  <c r="X354" i="16"/>
  <c r="Q354" i="16"/>
  <c r="O354" i="16"/>
  <c r="A354" i="16"/>
  <c r="X353" i="16"/>
  <c r="Q353" i="16"/>
  <c r="O353" i="16"/>
  <c r="A353" i="16"/>
  <c r="X352" i="16"/>
  <c r="Q352" i="16"/>
  <c r="O352" i="16"/>
  <c r="A352" i="16"/>
  <c r="X351" i="16"/>
  <c r="Q351" i="16"/>
  <c r="O351" i="16"/>
  <c r="A351" i="16"/>
  <c r="X350" i="16"/>
  <c r="Q350" i="16"/>
  <c r="O350" i="16"/>
  <c r="A350" i="16"/>
  <c r="X349" i="16"/>
  <c r="Q349" i="16"/>
  <c r="O349" i="16"/>
  <c r="A349" i="16"/>
  <c r="X348" i="16"/>
  <c r="Q348" i="16"/>
  <c r="O348" i="16"/>
  <c r="A348" i="16"/>
  <c r="X347" i="16"/>
  <c r="Q347" i="16"/>
  <c r="O347" i="16"/>
  <c r="A347" i="16"/>
  <c r="X346" i="16"/>
  <c r="Q346" i="16"/>
  <c r="O346" i="16"/>
  <c r="A346" i="16"/>
  <c r="X345" i="16"/>
  <c r="Q345" i="16"/>
  <c r="O345" i="16"/>
  <c r="A345" i="16"/>
  <c r="X344" i="16"/>
  <c r="Q344" i="16"/>
  <c r="O344" i="16"/>
  <c r="A344" i="16"/>
  <c r="X343" i="16"/>
  <c r="E343" i="16"/>
  <c r="X342" i="16"/>
  <c r="Q342" i="16"/>
  <c r="W342" i="16" s="1"/>
  <c r="O342" i="16"/>
  <c r="U342" i="16" s="1"/>
  <c r="A342" i="16"/>
  <c r="X341" i="16"/>
  <c r="A341" i="16"/>
  <c r="X340" i="16"/>
  <c r="A340" i="16"/>
  <c r="X339" i="16"/>
  <c r="A339" i="16"/>
  <c r="X338" i="16"/>
  <c r="Q338" i="16"/>
  <c r="O338" i="16"/>
  <c r="A338" i="16"/>
  <c r="X337" i="16"/>
  <c r="Q337" i="16"/>
  <c r="O337" i="16"/>
  <c r="A337" i="16"/>
  <c r="X336" i="16"/>
  <c r="Q336" i="16"/>
  <c r="O336" i="16"/>
  <c r="A336" i="16"/>
  <c r="X335" i="16"/>
  <c r="Q335" i="16"/>
  <c r="O335" i="16"/>
  <c r="A335" i="16"/>
  <c r="X334" i="16"/>
  <c r="Q334" i="16"/>
  <c r="O334" i="16"/>
  <c r="A334" i="16"/>
  <c r="X333" i="16"/>
  <c r="Q333" i="16"/>
  <c r="O333" i="16"/>
  <c r="A333" i="16"/>
  <c r="X332" i="16"/>
  <c r="Q332" i="16"/>
  <c r="O332" i="16"/>
  <c r="A332" i="16"/>
  <c r="X331" i="16"/>
  <c r="Q331" i="16"/>
  <c r="O331" i="16"/>
  <c r="A331" i="16"/>
  <c r="X330" i="16"/>
  <c r="Q330" i="16"/>
  <c r="O330" i="16"/>
  <c r="A330" i="16"/>
  <c r="X329" i="16"/>
  <c r="Q329" i="16"/>
  <c r="O329" i="16"/>
  <c r="A329" i="16"/>
  <c r="X328" i="16"/>
  <c r="Q328" i="16"/>
  <c r="O328" i="16"/>
  <c r="A328" i="16"/>
  <c r="X327" i="16"/>
  <c r="Q327" i="16"/>
  <c r="O327" i="16"/>
  <c r="A327" i="16"/>
  <c r="X326" i="16"/>
  <c r="Q326" i="16"/>
  <c r="O326" i="16"/>
  <c r="A326" i="16"/>
  <c r="X325" i="16"/>
  <c r="Q325" i="16"/>
  <c r="O325" i="16"/>
  <c r="A325" i="16"/>
  <c r="X324" i="16"/>
  <c r="Q324" i="16"/>
  <c r="O324" i="16"/>
  <c r="A324" i="16"/>
  <c r="X323" i="16"/>
  <c r="Q323" i="16"/>
  <c r="O323" i="16"/>
  <c r="A323" i="16"/>
  <c r="X322" i="16"/>
  <c r="E322" i="16"/>
  <c r="X321" i="16"/>
  <c r="Q321" i="16"/>
  <c r="W321" i="16" s="1"/>
  <c r="O321" i="16"/>
  <c r="U321" i="16" s="1"/>
  <c r="A321" i="16"/>
  <c r="X320" i="16"/>
  <c r="A320" i="16"/>
  <c r="X319" i="16"/>
  <c r="A319" i="16"/>
  <c r="X318" i="16"/>
  <c r="A318" i="16"/>
  <c r="X317" i="16"/>
  <c r="Q317" i="16"/>
  <c r="O317" i="16"/>
  <c r="A317" i="16"/>
  <c r="X316" i="16"/>
  <c r="Q316" i="16"/>
  <c r="O316" i="16"/>
  <c r="A316" i="16"/>
  <c r="X315" i="16"/>
  <c r="Q315" i="16"/>
  <c r="O315" i="16"/>
  <c r="A315" i="16"/>
  <c r="X314" i="16"/>
  <c r="Q314" i="16"/>
  <c r="O314" i="16"/>
  <c r="A314" i="16"/>
  <c r="X313" i="16"/>
  <c r="Q313" i="16"/>
  <c r="O313" i="16"/>
  <c r="A313" i="16"/>
  <c r="X312" i="16"/>
  <c r="Q312" i="16"/>
  <c r="O312" i="16"/>
  <c r="A312" i="16"/>
  <c r="X311" i="16"/>
  <c r="Q311" i="16"/>
  <c r="O311" i="16"/>
  <c r="A311" i="16"/>
  <c r="X310" i="16"/>
  <c r="Q310" i="16"/>
  <c r="O310" i="16"/>
  <c r="A310" i="16"/>
  <c r="X309" i="16"/>
  <c r="Q309" i="16"/>
  <c r="O309" i="16"/>
  <c r="A309" i="16"/>
  <c r="X308" i="16"/>
  <c r="Q308" i="16"/>
  <c r="O308" i="16"/>
  <c r="A308" i="16"/>
  <c r="X307" i="16"/>
  <c r="Q307" i="16"/>
  <c r="O307" i="16"/>
  <c r="A307" i="16"/>
  <c r="X306" i="16"/>
  <c r="Q306" i="16"/>
  <c r="O306" i="16"/>
  <c r="A306" i="16"/>
  <c r="X305" i="16"/>
  <c r="Q305" i="16"/>
  <c r="O305" i="16"/>
  <c r="A305" i="16"/>
  <c r="X304" i="16"/>
  <c r="Q304" i="16"/>
  <c r="O304" i="16"/>
  <c r="A304" i="16"/>
  <c r="X303" i="16"/>
  <c r="Q303" i="16"/>
  <c r="O303" i="16"/>
  <c r="A303" i="16"/>
  <c r="X302" i="16"/>
  <c r="Q302" i="16"/>
  <c r="O302" i="16"/>
  <c r="A302" i="16"/>
  <c r="X301" i="16"/>
  <c r="E301" i="16"/>
  <c r="X300" i="16"/>
  <c r="Q300" i="16"/>
  <c r="W300" i="16" s="1"/>
  <c r="O300" i="16"/>
  <c r="U300" i="16" s="1"/>
  <c r="A300" i="16"/>
  <c r="X299" i="16"/>
  <c r="A299" i="16"/>
  <c r="X298" i="16"/>
  <c r="A298" i="16"/>
  <c r="X297" i="16"/>
  <c r="A297" i="16"/>
  <c r="X296" i="16"/>
  <c r="Q296" i="16"/>
  <c r="O296" i="16"/>
  <c r="A296" i="16"/>
  <c r="X295" i="16"/>
  <c r="Q295" i="16"/>
  <c r="O295" i="16"/>
  <c r="A295" i="16"/>
  <c r="X294" i="16"/>
  <c r="Q294" i="16"/>
  <c r="O294" i="16"/>
  <c r="A294" i="16"/>
  <c r="X293" i="16"/>
  <c r="Q293" i="16"/>
  <c r="O293" i="16"/>
  <c r="A293" i="16"/>
  <c r="X292" i="16"/>
  <c r="Q292" i="16"/>
  <c r="O292" i="16"/>
  <c r="A292" i="16"/>
  <c r="X291" i="16"/>
  <c r="Q291" i="16"/>
  <c r="O291" i="16"/>
  <c r="A291" i="16"/>
  <c r="X290" i="16"/>
  <c r="Q290" i="16"/>
  <c r="O290" i="16"/>
  <c r="A290" i="16"/>
  <c r="X289" i="16"/>
  <c r="Q289" i="16"/>
  <c r="O289" i="16"/>
  <c r="A289" i="16"/>
  <c r="X288" i="16"/>
  <c r="Q288" i="16"/>
  <c r="O288" i="16"/>
  <c r="A288" i="16"/>
  <c r="X287" i="16"/>
  <c r="Q287" i="16"/>
  <c r="O287" i="16"/>
  <c r="A287" i="16"/>
  <c r="X286" i="16"/>
  <c r="Q286" i="16"/>
  <c r="O286" i="16"/>
  <c r="A286" i="16"/>
  <c r="X285" i="16"/>
  <c r="Q285" i="16"/>
  <c r="O285" i="16"/>
  <c r="A285" i="16"/>
  <c r="X284" i="16"/>
  <c r="Q284" i="16"/>
  <c r="O284" i="16"/>
  <c r="A284" i="16"/>
  <c r="X283" i="16"/>
  <c r="Q283" i="16"/>
  <c r="O283" i="16"/>
  <c r="A283" i="16"/>
  <c r="X282" i="16"/>
  <c r="Q282" i="16"/>
  <c r="O282" i="16"/>
  <c r="A282" i="16"/>
  <c r="X281" i="16"/>
  <c r="Q281" i="16"/>
  <c r="O281" i="16"/>
  <c r="A281" i="16"/>
  <c r="X280" i="16"/>
  <c r="E280" i="16"/>
  <c r="X279" i="16"/>
  <c r="Q279" i="16"/>
  <c r="W279" i="16" s="1"/>
  <c r="O279" i="16"/>
  <c r="U279" i="16" s="1"/>
  <c r="A279" i="16"/>
  <c r="X278" i="16"/>
  <c r="A278" i="16"/>
  <c r="X277" i="16"/>
  <c r="A277" i="16"/>
  <c r="X276" i="16"/>
  <c r="A276" i="16"/>
  <c r="X275" i="16"/>
  <c r="Q275" i="16"/>
  <c r="O275" i="16"/>
  <c r="A275" i="16"/>
  <c r="X274" i="16"/>
  <c r="Q274" i="16"/>
  <c r="O274" i="16"/>
  <c r="A274" i="16"/>
  <c r="X273" i="16"/>
  <c r="Q273" i="16"/>
  <c r="O273" i="16"/>
  <c r="A273" i="16"/>
  <c r="X272" i="16"/>
  <c r="Q272" i="16"/>
  <c r="O272" i="16"/>
  <c r="A272" i="16"/>
  <c r="X271" i="16"/>
  <c r="Q271" i="16"/>
  <c r="O271" i="16"/>
  <c r="A271" i="16"/>
  <c r="X270" i="16"/>
  <c r="Q270" i="16"/>
  <c r="O270" i="16"/>
  <c r="A270" i="16"/>
  <c r="X269" i="16"/>
  <c r="Q269" i="16"/>
  <c r="O269" i="16"/>
  <c r="A269" i="16"/>
  <c r="X268" i="16"/>
  <c r="Q268" i="16"/>
  <c r="O268" i="16"/>
  <c r="A268" i="16"/>
  <c r="X267" i="16"/>
  <c r="Q267" i="16"/>
  <c r="O267" i="16"/>
  <c r="A267" i="16"/>
  <c r="X266" i="16"/>
  <c r="Q266" i="16"/>
  <c r="O266" i="16"/>
  <c r="A266" i="16"/>
  <c r="X265" i="16"/>
  <c r="Q265" i="16"/>
  <c r="O265" i="16"/>
  <c r="A265" i="16"/>
  <c r="X264" i="16"/>
  <c r="Q264" i="16"/>
  <c r="O264" i="16"/>
  <c r="A264" i="16"/>
  <c r="X263" i="16"/>
  <c r="Q263" i="16"/>
  <c r="O263" i="16"/>
  <c r="A263" i="16"/>
  <c r="X262" i="16"/>
  <c r="Q262" i="16"/>
  <c r="O262" i="16"/>
  <c r="A262" i="16"/>
  <c r="X261" i="16"/>
  <c r="Q261" i="16"/>
  <c r="O261" i="16"/>
  <c r="A261" i="16"/>
  <c r="X260" i="16"/>
  <c r="Q260" i="16"/>
  <c r="O260" i="16"/>
  <c r="A260" i="16"/>
  <c r="X259" i="16"/>
  <c r="E259" i="16"/>
  <c r="X258" i="16"/>
  <c r="Q258" i="16"/>
  <c r="W258" i="16" s="1"/>
  <c r="O258" i="16"/>
  <c r="U258" i="16" s="1"/>
  <c r="A258" i="16"/>
  <c r="X257" i="16"/>
  <c r="A257" i="16"/>
  <c r="X256" i="16"/>
  <c r="A256" i="16"/>
  <c r="X255" i="16"/>
  <c r="A255" i="16"/>
  <c r="X254" i="16"/>
  <c r="Q254" i="16"/>
  <c r="O254" i="16"/>
  <c r="A254" i="16"/>
  <c r="X253" i="16"/>
  <c r="Q253" i="16"/>
  <c r="O253" i="16"/>
  <c r="A253" i="16"/>
  <c r="X252" i="16"/>
  <c r="Q252" i="16"/>
  <c r="O252" i="16"/>
  <c r="A252" i="16"/>
  <c r="X251" i="16"/>
  <c r="Q251" i="16"/>
  <c r="O251" i="16"/>
  <c r="A251" i="16"/>
  <c r="X250" i="16"/>
  <c r="Q250" i="16"/>
  <c r="O250" i="16"/>
  <c r="A250" i="16"/>
  <c r="X249" i="16"/>
  <c r="Q249" i="16"/>
  <c r="O249" i="16"/>
  <c r="A249" i="16"/>
  <c r="X248" i="16"/>
  <c r="Q248" i="16"/>
  <c r="O248" i="16"/>
  <c r="A248" i="16"/>
  <c r="X247" i="16"/>
  <c r="Q247" i="16"/>
  <c r="O247" i="16"/>
  <c r="A247" i="16"/>
  <c r="X246" i="16"/>
  <c r="Q246" i="16"/>
  <c r="O246" i="16"/>
  <c r="A246" i="16"/>
  <c r="X245" i="16"/>
  <c r="Q245" i="16"/>
  <c r="O245" i="16"/>
  <c r="A245" i="16"/>
  <c r="X244" i="16"/>
  <c r="Q244" i="16"/>
  <c r="O244" i="16"/>
  <c r="A244" i="16"/>
  <c r="X243" i="16"/>
  <c r="Q243" i="16"/>
  <c r="O243" i="16"/>
  <c r="A243" i="16"/>
  <c r="X242" i="16"/>
  <c r="Q242" i="16"/>
  <c r="O242" i="16"/>
  <c r="A242" i="16"/>
  <c r="X241" i="16"/>
  <c r="Q241" i="16"/>
  <c r="O241" i="16"/>
  <c r="A241" i="16"/>
  <c r="X240" i="16"/>
  <c r="Q240" i="16"/>
  <c r="O240" i="16"/>
  <c r="A240" i="16"/>
  <c r="X239" i="16"/>
  <c r="Q239" i="16"/>
  <c r="O239" i="16"/>
  <c r="A239" i="16"/>
  <c r="X238" i="16"/>
  <c r="E238" i="16"/>
  <c r="X237" i="16"/>
  <c r="Q237" i="16"/>
  <c r="W237" i="16" s="1"/>
  <c r="O237" i="16"/>
  <c r="U237" i="16" s="1"/>
  <c r="A237" i="16"/>
  <c r="X236" i="16"/>
  <c r="A236" i="16"/>
  <c r="X235" i="16"/>
  <c r="A235" i="16"/>
  <c r="X234" i="16"/>
  <c r="A234" i="16"/>
  <c r="X233" i="16"/>
  <c r="Q233" i="16"/>
  <c r="O233" i="16"/>
  <c r="A233" i="16"/>
  <c r="X232" i="16"/>
  <c r="Q232" i="16"/>
  <c r="O232" i="16"/>
  <c r="A232" i="16"/>
  <c r="X231" i="16"/>
  <c r="Q231" i="16"/>
  <c r="O231" i="16"/>
  <c r="A231" i="16"/>
  <c r="X230" i="16"/>
  <c r="Q230" i="16"/>
  <c r="O230" i="16"/>
  <c r="A230" i="16"/>
  <c r="X229" i="16"/>
  <c r="Q229" i="16"/>
  <c r="O229" i="16"/>
  <c r="A229" i="16"/>
  <c r="X228" i="16"/>
  <c r="Q228" i="16"/>
  <c r="O228" i="16"/>
  <c r="A228" i="16"/>
  <c r="X227" i="16"/>
  <c r="Q227" i="16"/>
  <c r="O227" i="16"/>
  <c r="A227" i="16"/>
  <c r="X226" i="16"/>
  <c r="Q226" i="16"/>
  <c r="O226" i="16"/>
  <c r="A226" i="16"/>
  <c r="X225" i="16"/>
  <c r="Q225" i="16"/>
  <c r="O225" i="16"/>
  <c r="A225" i="16"/>
  <c r="X224" i="16"/>
  <c r="Q224" i="16"/>
  <c r="O224" i="16"/>
  <c r="A224" i="16"/>
  <c r="X223" i="16"/>
  <c r="Q223" i="16"/>
  <c r="O223" i="16"/>
  <c r="A223" i="16"/>
  <c r="X222" i="16"/>
  <c r="Q222" i="16"/>
  <c r="O222" i="16"/>
  <c r="A222" i="16"/>
  <c r="X221" i="16"/>
  <c r="Q221" i="16"/>
  <c r="O221" i="16"/>
  <c r="A221" i="16"/>
  <c r="X220" i="16"/>
  <c r="Q220" i="16"/>
  <c r="O220" i="16"/>
  <c r="A220" i="16"/>
  <c r="X219" i="16"/>
  <c r="Q219" i="16"/>
  <c r="O219" i="16"/>
  <c r="A219" i="16"/>
  <c r="X218" i="16"/>
  <c r="Q218" i="16"/>
  <c r="O218" i="16"/>
  <c r="A218" i="16"/>
  <c r="X217" i="16"/>
  <c r="E217" i="16"/>
  <c r="X216" i="16"/>
  <c r="Q216" i="16"/>
  <c r="W216" i="16" s="1"/>
  <c r="O216" i="16"/>
  <c r="U216" i="16" s="1"/>
  <c r="A216" i="16"/>
  <c r="X215" i="16"/>
  <c r="A215" i="16"/>
  <c r="X214" i="16"/>
  <c r="A214" i="16"/>
  <c r="X213" i="16"/>
  <c r="A213" i="16"/>
  <c r="X212" i="16"/>
  <c r="Q212" i="16"/>
  <c r="O212" i="16"/>
  <c r="A212" i="16"/>
  <c r="X211" i="16"/>
  <c r="Q211" i="16"/>
  <c r="O211" i="16"/>
  <c r="A211" i="16"/>
  <c r="X210" i="16"/>
  <c r="Q210" i="16"/>
  <c r="O210" i="16"/>
  <c r="A210" i="16"/>
  <c r="X209" i="16"/>
  <c r="Q209" i="16"/>
  <c r="O209" i="16"/>
  <c r="A209" i="16"/>
  <c r="X208" i="16"/>
  <c r="Q208" i="16"/>
  <c r="O208" i="16"/>
  <c r="A208" i="16"/>
  <c r="X207" i="16"/>
  <c r="Q207" i="16"/>
  <c r="O207" i="16"/>
  <c r="A207" i="16"/>
  <c r="X206" i="16"/>
  <c r="Q206" i="16"/>
  <c r="O206" i="16"/>
  <c r="A206" i="16"/>
  <c r="X205" i="16"/>
  <c r="Q205" i="16"/>
  <c r="O205" i="16"/>
  <c r="A205" i="16"/>
  <c r="X204" i="16"/>
  <c r="Q204" i="16"/>
  <c r="O204" i="16"/>
  <c r="A204" i="16"/>
  <c r="X203" i="16"/>
  <c r="Q203" i="16"/>
  <c r="O203" i="16"/>
  <c r="A203" i="16"/>
  <c r="X202" i="16"/>
  <c r="Q202" i="16"/>
  <c r="O202" i="16"/>
  <c r="A202" i="16"/>
  <c r="X201" i="16"/>
  <c r="Q201" i="16"/>
  <c r="O201" i="16"/>
  <c r="A201" i="16"/>
  <c r="X200" i="16"/>
  <c r="Q200" i="16"/>
  <c r="O200" i="16"/>
  <c r="A200" i="16"/>
  <c r="X199" i="16"/>
  <c r="Q199" i="16"/>
  <c r="O199" i="16"/>
  <c r="A199" i="16"/>
  <c r="X198" i="16"/>
  <c r="Q198" i="16"/>
  <c r="O198" i="16"/>
  <c r="A198" i="16"/>
  <c r="X197" i="16"/>
  <c r="Q197" i="16"/>
  <c r="O197" i="16"/>
  <c r="A197" i="16"/>
  <c r="X196" i="16"/>
  <c r="E196" i="16"/>
  <c r="X195" i="16"/>
  <c r="Q195" i="16"/>
  <c r="W195" i="16" s="1"/>
  <c r="O195" i="16"/>
  <c r="U195" i="16" s="1"/>
  <c r="A195" i="16"/>
  <c r="X194" i="16"/>
  <c r="A194" i="16"/>
  <c r="X193" i="16"/>
  <c r="A193" i="16"/>
  <c r="X192" i="16"/>
  <c r="A192" i="16"/>
  <c r="X191" i="16"/>
  <c r="Q191" i="16"/>
  <c r="O191" i="16"/>
  <c r="A191" i="16"/>
  <c r="X190" i="16"/>
  <c r="Q190" i="16"/>
  <c r="O190" i="16"/>
  <c r="A190" i="16"/>
  <c r="X189" i="16"/>
  <c r="Q189" i="16"/>
  <c r="O189" i="16"/>
  <c r="A189" i="16"/>
  <c r="X188" i="16"/>
  <c r="Q188" i="16"/>
  <c r="O188" i="16"/>
  <c r="A188" i="16"/>
  <c r="X187" i="16"/>
  <c r="Q187" i="16"/>
  <c r="O187" i="16"/>
  <c r="A187" i="16"/>
  <c r="X186" i="16"/>
  <c r="Q186" i="16"/>
  <c r="O186" i="16"/>
  <c r="A186" i="16"/>
  <c r="X185" i="16"/>
  <c r="Q185" i="16"/>
  <c r="O185" i="16"/>
  <c r="A185" i="16"/>
  <c r="X184" i="16"/>
  <c r="Q184" i="16"/>
  <c r="O184" i="16"/>
  <c r="A184" i="16"/>
  <c r="X183" i="16"/>
  <c r="Q183" i="16"/>
  <c r="O183" i="16"/>
  <c r="A183" i="16"/>
  <c r="X182" i="16"/>
  <c r="Q182" i="16"/>
  <c r="O182" i="16"/>
  <c r="A182" i="16"/>
  <c r="X181" i="16"/>
  <c r="Q181" i="16"/>
  <c r="O181" i="16"/>
  <c r="A181" i="16"/>
  <c r="X180" i="16"/>
  <c r="Q180" i="16"/>
  <c r="O180" i="16"/>
  <c r="A180" i="16"/>
  <c r="X179" i="16"/>
  <c r="Q179" i="16"/>
  <c r="O179" i="16"/>
  <c r="A179" i="16"/>
  <c r="X178" i="16"/>
  <c r="Q178" i="16"/>
  <c r="O178" i="16"/>
  <c r="A178" i="16"/>
  <c r="X177" i="16"/>
  <c r="Q177" i="16"/>
  <c r="O177" i="16"/>
  <c r="A177" i="16"/>
  <c r="X176" i="16"/>
  <c r="Q176" i="16"/>
  <c r="O176" i="16"/>
  <c r="A176" i="16"/>
  <c r="X175" i="16"/>
  <c r="E175" i="16"/>
  <c r="X174" i="16"/>
  <c r="Q174" i="16"/>
  <c r="W174" i="16" s="1"/>
  <c r="O174" i="16"/>
  <c r="U174" i="16" s="1"/>
  <c r="A174" i="16"/>
  <c r="X173" i="16"/>
  <c r="A173" i="16"/>
  <c r="X172" i="16"/>
  <c r="A172" i="16"/>
  <c r="X171" i="16"/>
  <c r="A171" i="16"/>
  <c r="X170" i="16"/>
  <c r="Q170" i="16"/>
  <c r="O170" i="16"/>
  <c r="A170" i="16"/>
  <c r="X169" i="16"/>
  <c r="Q169" i="16"/>
  <c r="O169" i="16"/>
  <c r="A169" i="16"/>
  <c r="X168" i="16"/>
  <c r="Q168" i="16"/>
  <c r="O168" i="16"/>
  <c r="A168" i="16"/>
  <c r="X167" i="16"/>
  <c r="Q167" i="16"/>
  <c r="O167" i="16"/>
  <c r="A167" i="16"/>
  <c r="X166" i="16"/>
  <c r="Q166" i="16"/>
  <c r="O166" i="16"/>
  <c r="A166" i="16"/>
  <c r="X165" i="16"/>
  <c r="Q165" i="16"/>
  <c r="O165" i="16"/>
  <c r="A165" i="16"/>
  <c r="X164" i="16"/>
  <c r="Q164" i="16"/>
  <c r="O164" i="16"/>
  <c r="A164" i="16"/>
  <c r="X163" i="16"/>
  <c r="Q163" i="16"/>
  <c r="O163" i="16"/>
  <c r="A163" i="16"/>
  <c r="X162" i="16"/>
  <c r="Q162" i="16"/>
  <c r="O162" i="16"/>
  <c r="A162" i="16"/>
  <c r="X161" i="16"/>
  <c r="Q161" i="16"/>
  <c r="O161" i="16"/>
  <c r="A161" i="16"/>
  <c r="X160" i="16"/>
  <c r="Q160" i="16"/>
  <c r="O160" i="16"/>
  <c r="A160" i="16"/>
  <c r="X159" i="16"/>
  <c r="Q159" i="16"/>
  <c r="O159" i="16"/>
  <c r="A159" i="16"/>
  <c r="X158" i="16"/>
  <c r="Q158" i="16"/>
  <c r="O158" i="16"/>
  <c r="A158" i="16"/>
  <c r="X157" i="16"/>
  <c r="Q157" i="16"/>
  <c r="O157" i="16"/>
  <c r="A157" i="16"/>
  <c r="X156" i="16"/>
  <c r="Q156" i="16"/>
  <c r="O156" i="16"/>
  <c r="A156" i="16"/>
  <c r="X155" i="16"/>
  <c r="Q155" i="16"/>
  <c r="O155" i="16"/>
  <c r="A155" i="16"/>
  <c r="X154" i="16"/>
  <c r="E154" i="16"/>
  <c r="X153" i="16"/>
  <c r="Q153" i="16"/>
  <c r="W153" i="16" s="1"/>
  <c r="O153" i="16"/>
  <c r="U153" i="16" s="1"/>
  <c r="A153" i="16"/>
  <c r="X152" i="16"/>
  <c r="A152" i="16"/>
  <c r="X151" i="16"/>
  <c r="A151" i="16"/>
  <c r="X150" i="16"/>
  <c r="A150" i="16"/>
  <c r="X149" i="16"/>
  <c r="Q149" i="16"/>
  <c r="O149" i="16"/>
  <c r="A149" i="16"/>
  <c r="X148" i="16"/>
  <c r="Q148" i="16"/>
  <c r="O148" i="16"/>
  <c r="A148" i="16"/>
  <c r="X147" i="16"/>
  <c r="Q147" i="16"/>
  <c r="O147" i="16"/>
  <c r="A147" i="16"/>
  <c r="X146" i="16"/>
  <c r="Q146" i="16"/>
  <c r="O146" i="16"/>
  <c r="A146" i="16"/>
  <c r="X145" i="16"/>
  <c r="Q145" i="16"/>
  <c r="O145" i="16"/>
  <c r="A145" i="16"/>
  <c r="X144" i="16"/>
  <c r="Q144" i="16"/>
  <c r="O144" i="16"/>
  <c r="A144" i="16"/>
  <c r="X143" i="16"/>
  <c r="Q143" i="16"/>
  <c r="O143" i="16"/>
  <c r="A143" i="16"/>
  <c r="X142" i="16"/>
  <c r="Q142" i="16"/>
  <c r="O142" i="16"/>
  <c r="A142" i="16"/>
  <c r="X141" i="16"/>
  <c r="Q141" i="16"/>
  <c r="O141" i="16"/>
  <c r="A141" i="16"/>
  <c r="X140" i="16"/>
  <c r="Q140" i="16"/>
  <c r="O140" i="16"/>
  <c r="A140" i="16"/>
  <c r="X139" i="16"/>
  <c r="Q139" i="16"/>
  <c r="O139" i="16"/>
  <c r="A139" i="16"/>
  <c r="X138" i="16"/>
  <c r="Q138" i="16"/>
  <c r="O138" i="16"/>
  <c r="A138" i="16"/>
  <c r="X137" i="16"/>
  <c r="Q137" i="16"/>
  <c r="O137" i="16"/>
  <c r="A137" i="16"/>
  <c r="X136" i="16"/>
  <c r="Q136" i="16"/>
  <c r="O136" i="16"/>
  <c r="A136" i="16"/>
  <c r="X135" i="16"/>
  <c r="Q135" i="16"/>
  <c r="O135" i="16"/>
  <c r="A135" i="16"/>
  <c r="X134" i="16"/>
  <c r="Q134" i="16"/>
  <c r="O134" i="16"/>
  <c r="A134" i="16"/>
  <c r="X133" i="16"/>
  <c r="E133" i="16"/>
  <c r="X132" i="16"/>
  <c r="Q132" i="16"/>
  <c r="W132" i="16" s="1"/>
  <c r="O132" i="16"/>
  <c r="U132" i="16" s="1"/>
  <c r="A132" i="16"/>
  <c r="X131" i="16"/>
  <c r="A131" i="16"/>
  <c r="X130" i="16"/>
  <c r="A130" i="16"/>
  <c r="X129" i="16"/>
  <c r="A129" i="16"/>
  <c r="X128" i="16"/>
  <c r="Q128" i="16"/>
  <c r="O128" i="16"/>
  <c r="A128" i="16"/>
  <c r="X127" i="16"/>
  <c r="Q127" i="16"/>
  <c r="O127" i="16"/>
  <c r="A127" i="16"/>
  <c r="X126" i="16"/>
  <c r="Q126" i="16"/>
  <c r="O126" i="16"/>
  <c r="A126" i="16"/>
  <c r="X125" i="16"/>
  <c r="Q125" i="16"/>
  <c r="O125" i="16"/>
  <c r="A125" i="16"/>
  <c r="X124" i="16"/>
  <c r="Q124" i="16"/>
  <c r="O124" i="16"/>
  <c r="A124" i="16"/>
  <c r="X123" i="16"/>
  <c r="Q123" i="16"/>
  <c r="O123" i="16"/>
  <c r="A123" i="16"/>
  <c r="X122" i="16"/>
  <c r="Q122" i="16"/>
  <c r="O122" i="16"/>
  <c r="A122" i="16"/>
  <c r="X121" i="16"/>
  <c r="Q121" i="16"/>
  <c r="O121" i="16"/>
  <c r="A121" i="16"/>
  <c r="X120" i="16"/>
  <c r="Q120" i="16"/>
  <c r="O120" i="16"/>
  <c r="A120" i="16"/>
  <c r="X119" i="16"/>
  <c r="Q119" i="16"/>
  <c r="O119" i="16"/>
  <c r="A119" i="16"/>
  <c r="X118" i="16"/>
  <c r="Q118" i="16"/>
  <c r="O118" i="16"/>
  <c r="A118" i="16"/>
  <c r="X117" i="16"/>
  <c r="Q117" i="16"/>
  <c r="O117" i="16"/>
  <c r="A117" i="16"/>
  <c r="X116" i="16"/>
  <c r="Q116" i="16"/>
  <c r="O116" i="16"/>
  <c r="A116" i="16"/>
  <c r="X115" i="16"/>
  <c r="Q115" i="16"/>
  <c r="O115" i="16"/>
  <c r="A115" i="16"/>
  <c r="X114" i="16"/>
  <c r="Q114" i="16"/>
  <c r="O114" i="16"/>
  <c r="A114" i="16"/>
  <c r="X113" i="16"/>
  <c r="Q113" i="16"/>
  <c r="O113" i="16"/>
  <c r="A113" i="16"/>
  <c r="X112" i="16"/>
  <c r="E112" i="16"/>
  <c r="X111" i="16"/>
  <c r="W111" i="16"/>
  <c r="Q111" i="16"/>
  <c r="O111" i="16"/>
  <c r="U111" i="16" s="1"/>
  <c r="A111" i="16"/>
  <c r="X110" i="16"/>
  <c r="A110" i="16"/>
  <c r="X109" i="16"/>
  <c r="A109" i="16"/>
  <c r="X108" i="16"/>
  <c r="A108" i="16"/>
  <c r="X107" i="16"/>
  <c r="Q107" i="16"/>
  <c r="O107" i="16"/>
  <c r="A107" i="16"/>
  <c r="X106" i="16"/>
  <c r="Q106" i="16"/>
  <c r="O106" i="16"/>
  <c r="A106" i="16"/>
  <c r="X105" i="16"/>
  <c r="Q105" i="16"/>
  <c r="O105" i="16"/>
  <c r="A105" i="16"/>
  <c r="X104" i="16"/>
  <c r="Q104" i="16"/>
  <c r="O104" i="16"/>
  <c r="A104" i="16"/>
  <c r="X103" i="16"/>
  <c r="Q103" i="16"/>
  <c r="O103" i="16"/>
  <c r="A103" i="16"/>
  <c r="X102" i="16"/>
  <c r="Q102" i="16"/>
  <c r="O102" i="16"/>
  <c r="A102" i="16"/>
  <c r="X101" i="16"/>
  <c r="Q101" i="16"/>
  <c r="O101" i="16"/>
  <c r="A101" i="16"/>
  <c r="X100" i="16"/>
  <c r="Q100" i="16"/>
  <c r="O100" i="16"/>
  <c r="A100" i="16"/>
  <c r="X99" i="16"/>
  <c r="Q99" i="16"/>
  <c r="O99" i="16"/>
  <c r="A99" i="16"/>
  <c r="X98" i="16"/>
  <c r="Q98" i="16"/>
  <c r="O98" i="16"/>
  <c r="A98" i="16"/>
  <c r="X97" i="16"/>
  <c r="Q97" i="16"/>
  <c r="O97" i="16"/>
  <c r="A97" i="16"/>
  <c r="X96" i="16"/>
  <c r="Q96" i="16"/>
  <c r="O96" i="16"/>
  <c r="A96" i="16"/>
  <c r="X95" i="16"/>
  <c r="Q95" i="16"/>
  <c r="O95" i="16"/>
  <c r="A95" i="16"/>
  <c r="X94" i="16"/>
  <c r="Q94" i="16"/>
  <c r="O94" i="16"/>
  <c r="A94" i="16"/>
  <c r="X93" i="16"/>
  <c r="Q93" i="16"/>
  <c r="O93" i="16"/>
  <c r="A93" i="16"/>
  <c r="X92" i="16"/>
  <c r="Q92" i="16"/>
  <c r="O92" i="16"/>
  <c r="A92" i="16"/>
  <c r="X91" i="16"/>
  <c r="E91" i="16"/>
  <c r="X90" i="16"/>
  <c r="Q90" i="16"/>
  <c r="W90" i="16" s="1"/>
  <c r="O90" i="16"/>
  <c r="U90" i="16" s="1"/>
  <c r="A90" i="16"/>
  <c r="X89" i="16"/>
  <c r="A89" i="16"/>
  <c r="X88" i="16"/>
  <c r="A88" i="16"/>
  <c r="X87" i="16"/>
  <c r="A87" i="16"/>
  <c r="X86" i="16"/>
  <c r="Q86" i="16"/>
  <c r="O86" i="16"/>
  <c r="A86" i="16"/>
  <c r="X85" i="16"/>
  <c r="Q85" i="16"/>
  <c r="O85" i="16"/>
  <c r="A85" i="16"/>
  <c r="X84" i="16"/>
  <c r="Q84" i="16"/>
  <c r="O84" i="16"/>
  <c r="A84" i="16"/>
  <c r="X83" i="16"/>
  <c r="Q83" i="16"/>
  <c r="O83" i="16"/>
  <c r="A83" i="16"/>
  <c r="X82" i="16"/>
  <c r="Q82" i="16"/>
  <c r="O82" i="16"/>
  <c r="A82" i="16"/>
  <c r="X81" i="16"/>
  <c r="Q81" i="16"/>
  <c r="O81" i="16"/>
  <c r="A81" i="16"/>
  <c r="X80" i="16"/>
  <c r="Q80" i="16"/>
  <c r="O80" i="16"/>
  <c r="A80" i="16"/>
  <c r="X79" i="16"/>
  <c r="Q79" i="16"/>
  <c r="O79" i="16"/>
  <c r="A79" i="16"/>
  <c r="X78" i="16"/>
  <c r="Q78" i="16"/>
  <c r="O78" i="16"/>
  <c r="A78" i="16"/>
  <c r="X77" i="16"/>
  <c r="Q77" i="16"/>
  <c r="O77" i="16"/>
  <c r="A77" i="16"/>
  <c r="X76" i="16"/>
  <c r="Q76" i="16"/>
  <c r="O76" i="16"/>
  <c r="A76" i="16"/>
  <c r="X75" i="16"/>
  <c r="Q75" i="16"/>
  <c r="O75" i="16"/>
  <c r="A75" i="16"/>
  <c r="X74" i="16"/>
  <c r="Q74" i="16"/>
  <c r="O74" i="16"/>
  <c r="A74" i="16"/>
  <c r="X73" i="16"/>
  <c r="R71" i="16" s="1"/>
  <c r="Q73" i="16"/>
  <c r="O73" i="16"/>
  <c r="A73" i="16"/>
  <c r="X72" i="16"/>
  <c r="Q72" i="16"/>
  <c r="O72" i="16"/>
  <c r="A72" i="16"/>
  <c r="X71" i="16"/>
  <c r="Q71" i="16"/>
  <c r="O71" i="16"/>
  <c r="A71" i="16"/>
  <c r="X70" i="16"/>
  <c r="E70" i="16"/>
  <c r="X69" i="16"/>
  <c r="U69" i="16"/>
  <c r="Q69" i="16"/>
  <c r="W69" i="16" s="1"/>
  <c r="O69" i="16"/>
  <c r="A69" i="16"/>
  <c r="X68" i="16"/>
  <c r="A68" i="16"/>
  <c r="X67" i="16"/>
  <c r="A67" i="16"/>
  <c r="X66" i="16"/>
  <c r="A66" i="16"/>
  <c r="X65" i="16"/>
  <c r="Q65" i="16"/>
  <c r="O65" i="16"/>
  <c r="A65" i="16"/>
  <c r="X64" i="16"/>
  <c r="Q64" i="16"/>
  <c r="O64" i="16"/>
  <c r="A64" i="16"/>
  <c r="X63" i="16"/>
  <c r="Q63" i="16"/>
  <c r="O63" i="16"/>
  <c r="A63" i="16"/>
  <c r="X62" i="16"/>
  <c r="Q62" i="16"/>
  <c r="O62" i="16"/>
  <c r="A62" i="16"/>
  <c r="X61" i="16"/>
  <c r="Q61" i="16"/>
  <c r="O61" i="16"/>
  <c r="A61" i="16"/>
  <c r="X60" i="16"/>
  <c r="Q60" i="16"/>
  <c r="O60" i="16"/>
  <c r="A60" i="16"/>
  <c r="X59" i="16"/>
  <c r="Q59" i="16"/>
  <c r="O59" i="16"/>
  <c r="A59" i="16"/>
  <c r="X58" i="16"/>
  <c r="Q58" i="16"/>
  <c r="O58" i="16"/>
  <c r="A58" i="16"/>
  <c r="X57" i="16"/>
  <c r="Q57" i="16"/>
  <c r="O57" i="16"/>
  <c r="A57" i="16"/>
  <c r="X56" i="16"/>
  <c r="Q56" i="16"/>
  <c r="O56" i="16"/>
  <c r="A56" i="16"/>
  <c r="X55" i="16"/>
  <c r="Q55" i="16"/>
  <c r="O55" i="16"/>
  <c r="A55" i="16"/>
  <c r="X54" i="16"/>
  <c r="Q54" i="16"/>
  <c r="O54" i="16"/>
  <c r="A54" i="16"/>
  <c r="X53" i="16"/>
  <c r="Q53" i="16"/>
  <c r="O53" i="16"/>
  <c r="A53" i="16"/>
  <c r="X52" i="16"/>
  <c r="Q52" i="16"/>
  <c r="O52" i="16"/>
  <c r="A52" i="16"/>
  <c r="X51" i="16"/>
  <c r="Q51" i="16"/>
  <c r="O51" i="16"/>
  <c r="A51" i="16"/>
  <c r="X50" i="16"/>
  <c r="Q50" i="16"/>
  <c r="O50" i="16"/>
  <c r="A50" i="16"/>
  <c r="X49" i="16"/>
  <c r="E49" i="16"/>
  <c r="X48" i="16"/>
  <c r="W48" i="16"/>
  <c r="Q48" i="16"/>
  <c r="O48" i="16"/>
  <c r="U48" i="16" s="1"/>
  <c r="A48" i="16"/>
  <c r="X47" i="16"/>
  <c r="A47" i="16"/>
  <c r="X46" i="16"/>
  <c r="A46" i="16"/>
  <c r="X45" i="16"/>
  <c r="A45" i="16"/>
  <c r="X44" i="16"/>
  <c r="Q44" i="16"/>
  <c r="O44" i="16"/>
  <c r="A44" i="16"/>
  <c r="X43" i="16"/>
  <c r="Q43" i="16"/>
  <c r="O43" i="16"/>
  <c r="A43" i="16"/>
  <c r="X42" i="16"/>
  <c r="Q42" i="16"/>
  <c r="O42" i="16"/>
  <c r="A42" i="16"/>
  <c r="X41" i="16"/>
  <c r="Q41" i="16"/>
  <c r="O41" i="16"/>
  <c r="A41" i="16"/>
  <c r="X40" i="16"/>
  <c r="Q40" i="16"/>
  <c r="O40" i="16"/>
  <c r="A40" i="16"/>
  <c r="X39" i="16"/>
  <c r="Q39" i="16"/>
  <c r="O39" i="16"/>
  <c r="A39" i="16"/>
  <c r="X38" i="16"/>
  <c r="Q38" i="16"/>
  <c r="O38" i="16"/>
  <c r="A38" i="16"/>
  <c r="X37" i="16"/>
  <c r="Q37" i="16"/>
  <c r="O37" i="16"/>
  <c r="A37" i="16"/>
  <c r="X36" i="16"/>
  <c r="Q36" i="16"/>
  <c r="O36" i="16"/>
  <c r="A36" i="16"/>
  <c r="X35" i="16"/>
  <c r="Q35" i="16"/>
  <c r="O35" i="16"/>
  <c r="A35" i="16"/>
  <c r="X34" i="16"/>
  <c r="Q34" i="16"/>
  <c r="O34" i="16"/>
  <c r="A34" i="16"/>
  <c r="X33" i="16"/>
  <c r="Q33" i="16"/>
  <c r="O33" i="16"/>
  <c r="A33" i="16"/>
  <c r="X32" i="16"/>
  <c r="Q32" i="16"/>
  <c r="O32" i="16"/>
  <c r="A32" i="16"/>
  <c r="X31" i="16"/>
  <c r="Q31" i="16"/>
  <c r="O31" i="16"/>
  <c r="A31" i="16"/>
  <c r="X30" i="16"/>
  <c r="Q30" i="16"/>
  <c r="O30" i="16"/>
  <c r="A30" i="16"/>
  <c r="X29" i="16"/>
  <c r="Q29" i="16"/>
  <c r="O29" i="16"/>
  <c r="A29" i="16"/>
  <c r="X28" i="16"/>
  <c r="E28" i="16"/>
  <c r="X27" i="16"/>
  <c r="Q27" i="16"/>
  <c r="W27" i="16" s="1"/>
  <c r="O27" i="16"/>
  <c r="U27" i="16" s="1"/>
  <c r="A27" i="16"/>
  <c r="X26" i="16"/>
  <c r="A26" i="16"/>
  <c r="X25" i="16"/>
  <c r="A25" i="16"/>
  <c r="X24" i="16"/>
  <c r="A24" i="16"/>
  <c r="X23" i="16"/>
  <c r="Q23" i="16"/>
  <c r="O23" i="16"/>
  <c r="A23" i="16"/>
  <c r="X22" i="16"/>
  <c r="Q22" i="16"/>
  <c r="O22" i="16"/>
  <c r="A22" i="16"/>
  <c r="X21" i="16"/>
  <c r="Q21" i="16"/>
  <c r="O21" i="16"/>
  <c r="A21" i="16"/>
  <c r="X20" i="16"/>
  <c r="Q20" i="16"/>
  <c r="O20" i="16"/>
  <c r="A20" i="16"/>
  <c r="X19" i="16"/>
  <c r="Q19" i="16"/>
  <c r="O19" i="16"/>
  <c r="A19" i="16"/>
  <c r="X18" i="16"/>
  <c r="Q18" i="16"/>
  <c r="O18" i="16"/>
  <c r="A18" i="16"/>
  <c r="X17" i="16"/>
  <c r="Q17" i="16"/>
  <c r="O17" i="16"/>
  <c r="A17" i="16"/>
  <c r="X16" i="16"/>
  <c r="Q16" i="16"/>
  <c r="O16" i="16"/>
  <c r="A16" i="16"/>
  <c r="X15" i="16"/>
  <c r="Q15" i="16"/>
  <c r="O15" i="16"/>
  <c r="A15" i="16"/>
  <c r="X14" i="16"/>
  <c r="Q14" i="16"/>
  <c r="O14" i="16"/>
  <c r="A14" i="16"/>
  <c r="X13" i="16"/>
  <c r="Q13" i="16"/>
  <c r="O13" i="16"/>
  <c r="A13" i="16"/>
  <c r="X12" i="16"/>
  <c r="Q12" i="16"/>
  <c r="O12" i="16"/>
  <c r="A12" i="16"/>
  <c r="X11" i="16"/>
  <c r="Q11" i="16"/>
  <c r="O11" i="16"/>
  <c r="A11" i="16"/>
  <c r="X10" i="16"/>
  <c r="Q10" i="16"/>
  <c r="O10" i="16"/>
  <c r="A10" i="16"/>
  <c r="X9" i="16"/>
  <c r="Q9" i="16"/>
  <c r="O9" i="16"/>
  <c r="A9" i="16"/>
  <c r="X8" i="16"/>
  <c r="Q8" i="16"/>
  <c r="O8" i="16"/>
  <c r="A8" i="16"/>
  <c r="X427" i="15"/>
  <c r="E427" i="15"/>
  <c r="X426" i="15"/>
  <c r="Q426" i="15"/>
  <c r="W426" i="15" s="1"/>
  <c r="O426" i="15"/>
  <c r="U426" i="15" s="1"/>
  <c r="A426" i="15"/>
  <c r="X425" i="15"/>
  <c r="A425" i="15"/>
  <c r="X424" i="15"/>
  <c r="A424" i="15"/>
  <c r="X423" i="15"/>
  <c r="A423" i="15"/>
  <c r="X422" i="15"/>
  <c r="Q422" i="15"/>
  <c r="O422" i="15"/>
  <c r="A422" i="15"/>
  <c r="X421" i="15"/>
  <c r="Q421" i="15"/>
  <c r="O421" i="15"/>
  <c r="A421" i="15"/>
  <c r="X420" i="15"/>
  <c r="Q420" i="15"/>
  <c r="O420" i="15"/>
  <c r="A420" i="15"/>
  <c r="X419" i="15"/>
  <c r="Q419" i="15"/>
  <c r="O419" i="15"/>
  <c r="A419" i="15"/>
  <c r="X418" i="15"/>
  <c r="Q418" i="15"/>
  <c r="O418" i="15"/>
  <c r="A418" i="15"/>
  <c r="X417" i="15"/>
  <c r="Q417" i="15"/>
  <c r="O417" i="15"/>
  <c r="A417" i="15"/>
  <c r="X416" i="15"/>
  <c r="Q416" i="15"/>
  <c r="O416" i="15"/>
  <c r="A416" i="15"/>
  <c r="X415" i="15"/>
  <c r="Q415" i="15"/>
  <c r="O415" i="15"/>
  <c r="A415" i="15"/>
  <c r="X414" i="15"/>
  <c r="Q414" i="15"/>
  <c r="O414" i="15"/>
  <c r="A414" i="15"/>
  <c r="X413" i="15"/>
  <c r="Q413" i="15"/>
  <c r="O413" i="15"/>
  <c r="A413" i="15"/>
  <c r="X412" i="15"/>
  <c r="Q412" i="15"/>
  <c r="O412" i="15"/>
  <c r="A412" i="15"/>
  <c r="X411" i="15"/>
  <c r="Q411" i="15"/>
  <c r="O411" i="15"/>
  <c r="A411" i="15"/>
  <c r="X410" i="15"/>
  <c r="Q410" i="15"/>
  <c r="O410" i="15"/>
  <c r="A410" i="15"/>
  <c r="X409" i="15"/>
  <c r="Q409" i="15"/>
  <c r="O409" i="15"/>
  <c r="A409" i="15"/>
  <c r="X408" i="15"/>
  <c r="Q408" i="15"/>
  <c r="O408" i="15"/>
  <c r="A408" i="15"/>
  <c r="X407" i="15"/>
  <c r="Q407" i="15"/>
  <c r="O407" i="15"/>
  <c r="A407" i="15"/>
  <c r="X406" i="15"/>
  <c r="E406" i="15"/>
  <c r="X405" i="15"/>
  <c r="Q405" i="15"/>
  <c r="W405" i="15" s="1"/>
  <c r="O405" i="15"/>
  <c r="U405" i="15" s="1"/>
  <c r="A405" i="15"/>
  <c r="X404" i="15"/>
  <c r="A404" i="15"/>
  <c r="X403" i="15"/>
  <c r="A403" i="15"/>
  <c r="X402" i="15"/>
  <c r="A402" i="15"/>
  <c r="X401" i="15"/>
  <c r="Q401" i="15"/>
  <c r="O401" i="15"/>
  <c r="A401" i="15"/>
  <c r="X400" i="15"/>
  <c r="Q400" i="15"/>
  <c r="O400" i="15"/>
  <c r="A400" i="15"/>
  <c r="X399" i="15"/>
  <c r="Q399" i="15"/>
  <c r="O399" i="15"/>
  <c r="A399" i="15"/>
  <c r="X398" i="15"/>
  <c r="Q398" i="15"/>
  <c r="O398" i="15"/>
  <c r="A398" i="15"/>
  <c r="X397" i="15"/>
  <c r="Q397" i="15"/>
  <c r="O397" i="15"/>
  <c r="A397" i="15"/>
  <c r="X396" i="15"/>
  <c r="Q396" i="15"/>
  <c r="O396" i="15"/>
  <c r="A396" i="15"/>
  <c r="X395" i="15"/>
  <c r="Q395" i="15"/>
  <c r="O395" i="15"/>
  <c r="A395" i="15"/>
  <c r="X394" i="15"/>
  <c r="Q394" i="15"/>
  <c r="O394" i="15"/>
  <c r="A394" i="15"/>
  <c r="X393" i="15"/>
  <c r="Q393" i="15"/>
  <c r="O393" i="15"/>
  <c r="A393" i="15"/>
  <c r="X392" i="15"/>
  <c r="Q392" i="15"/>
  <c r="O392" i="15"/>
  <c r="A392" i="15"/>
  <c r="X391" i="15"/>
  <c r="Q391" i="15"/>
  <c r="O391" i="15"/>
  <c r="A391" i="15"/>
  <c r="X390" i="15"/>
  <c r="Q390" i="15"/>
  <c r="O390" i="15"/>
  <c r="A390" i="15"/>
  <c r="X389" i="15"/>
  <c r="Q389" i="15"/>
  <c r="O389" i="15"/>
  <c r="A389" i="15"/>
  <c r="X388" i="15"/>
  <c r="Q388" i="15"/>
  <c r="O388" i="15"/>
  <c r="A388" i="15"/>
  <c r="X387" i="15"/>
  <c r="Q387" i="15"/>
  <c r="O387" i="15"/>
  <c r="A387" i="15"/>
  <c r="X386" i="15"/>
  <c r="Q386" i="15"/>
  <c r="O386" i="15"/>
  <c r="A386" i="15"/>
  <c r="X385" i="15"/>
  <c r="E385" i="15"/>
  <c r="X384" i="15"/>
  <c r="Q384" i="15"/>
  <c r="W384" i="15" s="1"/>
  <c r="O384" i="15"/>
  <c r="U384" i="15" s="1"/>
  <c r="A384" i="15"/>
  <c r="X383" i="15"/>
  <c r="A383" i="15"/>
  <c r="X382" i="15"/>
  <c r="A382" i="15"/>
  <c r="X381" i="15"/>
  <c r="A381" i="15"/>
  <c r="X380" i="15"/>
  <c r="Q380" i="15"/>
  <c r="O380" i="15"/>
  <c r="A380" i="15"/>
  <c r="X379" i="15"/>
  <c r="Q379" i="15"/>
  <c r="O379" i="15"/>
  <c r="A379" i="15"/>
  <c r="X378" i="15"/>
  <c r="Q378" i="15"/>
  <c r="O378" i="15"/>
  <c r="A378" i="15"/>
  <c r="X377" i="15"/>
  <c r="Q377" i="15"/>
  <c r="O377" i="15"/>
  <c r="A377" i="15"/>
  <c r="X376" i="15"/>
  <c r="Q376" i="15"/>
  <c r="O376" i="15"/>
  <c r="A376" i="15"/>
  <c r="X375" i="15"/>
  <c r="Q375" i="15"/>
  <c r="O375" i="15"/>
  <c r="A375" i="15"/>
  <c r="X374" i="15"/>
  <c r="Q374" i="15"/>
  <c r="O374" i="15"/>
  <c r="A374" i="15"/>
  <c r="X373" i="15"/>
  <c r="Q373" i="15"/>
  <c r="O373" i="15"/>
  <c r="A373" i="15"/>
  <c r="X372" i="15"/>
  <c r="Q372" i="15"/>
  <c r="O372" i="15"/>
  <c r="A372" i="15"/>
  <c r="X371" i="15"/>
  <c r="Q371" i="15"/>
  <c r="O371" i="15"/>
  <c r="A371" i="15"/>
  <c r="X370" i="15"/>
  <c r="Q370" i="15"/>
  <c r="O370" i="15"/>
  <c r="A370" i="15"/>
  <c r="X369" i="15"/>
  <c r="Q369" i="15"/>
  <c r="O369" i="15"/>
  <c r="A369" i="15"/>
  <c r="X368" i="15"/>
  <c r="Q368" i="15"/>
  <c r="O368" i="15"/>
  <c r="A368" i="15"/>
  <c r="X367" i="15"/>
  <c r="Q367" i="15"/>
  <c r="O367" i="15"/>
  <c r="A367" i="15"/>
  <c r="X366" i="15"/>
  <c r="Q366" i="15"/>
  <c r="O366" i="15"/>
  <c r="A366" i="15"/>
  <c r="X365" i="15"/>
  <c r="Q365" i="15"/>
  <c r="O365" i="15"/>
  <c r="A365" i="15"/>
  <c r="X364" i="15"/>
  <c r="E364" i="15"/>
  <c r="X363" i="15"/>
  <c r="Q363" i="15"/>
  <c r="W363" i="15" s="1"/>
  <c r="O363" i="15"/>
  <c r="U363" i="15" s="1"/>
  <c r="A363" i="15"/>
  <c r="X362" i="15"/>
  <c r="A362" i="15"/>
  <c r="X361" i="15"/>
  <c r="A361" i="15"/>
  <c r="X360" i="15"/>
  <c r="A360" i="15"/>
  <c r="X359" i="15"/>
  <c r="Q359" i="15"/>
  <c r="O359" i="15"/>
  <c r="A359" i="15"/>
  <c r="X358" i="15"/>
  <c r="Q358" i="15"/>
  <c r="O358" i="15"/>
  <c r="A358" i="15"/>
  <c r="X357" i="15"/>
  <c r="Q357" i="15"/>
  <c r="O357" i="15"/>
  <c r="A357" i="15"/>
  <c r="X356" i="15"/>
  <c r="Q356" i="15"/>
  <c r="O356" i="15"/>
  <c r="A356" i="15"/>
  <c r="X355" i="15"/>
  <c r="Q355" i="15"/>
  <c r="O355" i="15"/>
  <c r="A355" i="15"/>
  <c r="X354" i="15"/>
  <c r="Q354" i="15"/>
  <c r="O354" i="15"/>
  <c r="A354" i="15"/>
  <c r="X353" i="15"/>
  <c r="Q353" i="15"/>
  <c r="O353" i="15"/>
  <c r="A353" i="15"/>
  <c r="X352" i="15"/>
  <c r="Q352" i="15"/>
  <c r="O352" i="15"/>
  <c r="A352" i="15"/>
  <c r="X351" i="15"/>
  <c r="Q351" i="15"/>
  <c r="O351" i="15"/>
  <c r="A351" i="15"/>
  <c r="X350" i="15"/>
  <c r="Q350" i="15"/>
  <c r="O350" i="15"/>
  <c r="A350" i="15"/>
  <c r="X349" i="15"/>
  <c r="Q349" i="15"/>
  <c r="O349" i="15"/>
  <c r="A349" i="15"/>
  <c r="X348" i="15"/>
  <c r="Q348" i="15"/>
  <c r="O348" i="15"/>
  <c r="A348" i="15"/>
  <c r="X347" i="15"/>
  <c r="Q347" i="15"/>
  <c r="O347" i="15"/>
  <c r="A347" i="15"/>
  <c r="X346" i="15"/>
  <c r="Q346" i="15"/>
  <c r="O346" i="15"/>
  <c r="A346" i="15"/>
  <c r="X345" i="15"/>
  <c r="Q345" i="15"/>
  <c r="O345" i="15"/>
  <c r="A345" i="15"/>
  <c r="X344" i="15"/>
  <c r="Q344" i="15"/>
  <c r="O344" i="15"/>
  <c r="A344" i="15"/>
  <c r="X343" i="15"/>
  <c r="E343" i="15"/>
  <c r="X342" i="15"/>
  <c r="Q342" i="15"/>
  <c r="W342" i="15" s="1"/>
  <c r="O342" i="15"/>
  <c r="U342" i="15" s="1"/>
  <c r="A342" i="15"/>
  <c r="X341" i="15"/>
  <c r="A341" i="15"/>
  <c r="X340" i="15"/>
  <c r="A340" i="15"/>
  <c r="X339" i="15"/>
  <c r="A339" i="15"/>
  <c r="X338" i="15"/>
  <c r="Q338" i="15"/>
  <c r="O338" i="15"/>
  <c r="A338" i="15"/>
  <c r="X337" i="15"/>
  <c r="Q337" i="15"/>
  <c r="O337" i="15"/>
  <c r="A337" i="15"/>
  <c r="X336" i="15"/>
  <c r="Q336" i="15"/>
  <c r="O336" i="15"/>
  <c r="A336" i="15"/>
  <c r="X335" i="15"/>
  <c r="Q335" i="15"/>
  <c r="O335" i="15"/>
  <c r="A335" i="15"/>
  <c r="X334" i="15"/>
  <c r="Q334" i="15"/>
  <c r="O334" i="15"/>
  <c r="A334" i="15"/>
  <c r="X333" i="15"/>
  <c r="Q333" i="15"/>
  <c r="O333" i="15"/>
  <c r="A333" i="15"/>
  <c r="X332" i="15"/>
  <c r="Q332" i="15"/>
  <c r="O332" i="15"/>
  <c r="A332" i="15"/>
  <c r="X331" i="15"/>
  <c r="Q331" i="15"/>
  <c r="O331" i="15"/>
  <c r="A331" i="15"/>
  <c r="X330" i="15"/>
  <c r="Q330" i="15"/>
  <c r="O330" i="15"/>
  <c r="A330" i="15"/>
  <c r="X329" i="15"/>
  <c r="Q329" i="15"/>
  <c r="O329" i="15"/>
  <c r="A329" i="15"/>
  <c r="X328" i="15"/>
  <c r="Q328" i="15"/>
  <c r="O328" i="15"/>
  <c r="A328" i="15"/>
  <c r="X327" i="15"/>
  <c r="Q327" i="15"/>
  <c r="O327" i="15"/>
  <c r="A327" i="15"/>
  <c r="X326" i="15"/>
  <c r="Q326" i="15"/>
  <c r="O326" i="15"/>
  <c r="A326" i="15"/>
  <c r="X325" i="15"/>
  <c r="Q325" i="15"/>
  <c r="O325" i="15"/>
  <c r="A325" i="15"/>
  <c r="X324" i="15"/>
  <c r="Q324" i="15"/>
  <c r="O324" i="15"/>
  <c r="A324" i="15"/>
  <c r="X323" i="15"/>
  <c r="Q323" i="15"/>
  <c r="O323" i="15"/>
  <c r="A323" i="15"/>
  <c r="X322" i="15"/>
  <c r="E322" i="15"/>
  <c r="X321" i="15"/>
  <c r="Q321" i="15"/>
  <c r="W321" i="15" s="1"/>
  <c r="O321" i="15"/>
  <c r="U321" i="15" s="1"/>
  <c r="A321" i="15"/>
  <c r="X320" i="15"/>
  <c r="A320" i="15"/>
  <c r="X319" i="15"/>
  <c r="A319" i="15"/>
  <c r="X318" i="15"/>
  <c r="A318" i="15"/>
  <c r="X317" i="15"/>
  <c r="Q317" i="15"/>
  <c r="O317" i="15"/>
  <c r="A317" i="15"/>
  <c r="X316" i="15"/>
  <c r="Q316" i="15"/>
  <c r="O316" i="15"/>
  <c r="A316" i="15"/>
  <c r="X315" i="15"/>
  <c r="Q315" i="15"/>
  <c r="O315" i="15"/>
  <c r="A315" i="15"/>
  <c r="X314" i="15"/>
  <c r="Q314" i="15"/>
  <c r="O314" i="15"/>
  <c r="A314" i="15"/>
  <c r="X313" i="15"/>
  <c r="Q313" i="15"/>
  <c r="O313" i="15"/>
  <c r="A313" i="15"/>
  <c r="X312" i="15"/>
  <c r="Q312" i="15"/>
  <c r="O312" i="15"/>
  <c r="A312" i="15"/>
  <c r="X311" i="15"/>
  <c r="Q311" i="15"/>
  <c r="O311" i="15"/>
  <c r="A311" i="15"/>
  <c r="X310" i="15"/>
  <c r="Q310" i="15"/>
  <c r="O310" i="15"/>
  <c r="A310" i="15"/>
  <c r="X309" i="15"/>
  <c r="Q309" i="15"/>
  <c r="O309" i="15"/>
  <c r="A309" i="15"/>
  <c r="X308" i="15"/>
  <c r="Q308" i="15"/>
  <c r="O308" i="15"/>
  <c r="A308" i="15"/>
  <c r="X307" i="15"/>
  <c r="Q307" i="15"/>
  <c r="O307" i="15"/>
  <c r="A307" i="15"/>
  <c r="X306" i="15"/>
  <c r="Q306" i="15"/>
  <c r="O306" i="15"/>
  <c r="A306" i="15"/>
  <c r="X305" i="15"/>
  <c r="Q305" i="15"/>
  <c r="O305" i="15"/>
  <c r="A305" i="15"/>
  <c r="X304" i="15"/>
  <c r="Q304" i="15"/>
  <c r="O304" i="15"/>
  <c r="A304" i="15"/>
  <c r="X303" i="15"/>
  <c r="Q303" i="15"/>
  <c r="O303" i="15"/>
  <c r="A303" i="15"/>
  <c r="X302" i="15"/>
  <c r="Q302" i="15"/>
  <c r="O302" i="15"/>
  <c r="A302" i="15"/>
  <c r="X301" i="15"/>
  <c r="E301" i="15"/>
  <c r="X300" i="15"/>
  <c r="Q300" i="15"/>
  <c r="W300" i="15" s="1"/>
  <c r="O300" i="15"/>
  <c r="U300" i="15" s="1"/>
  <c r="A300" i="15"/>
  <c r="X299" i="15"/>
  <c r="A299" i="15"/>
  <c r="X298" i="15"/>
  <c r="A298" i="15"/>
  <c r="X297" i="15"/>
  <c r="A297" i="15"/>
  <c r="X296" i="15"/>
  <c r="Q296" i="15"/>
  <c r="O296" i="15"/>
  <c r="A296" i="15"/>
  <c r="X295" i="15"/>
  <c r="Q295" i="15"/>
  <c r="O295" i="15"/>
  <c r="A295" i="15"/>
  <c r="X294" i="15"/>
  <c r="Q294" i="15"/>
  <c r="O294" i="15"/>
  <c r="A294" i="15"/>
  <c r="X293" i="15"/>
  <c r="Q293" i="15"/>
  <c r="O293" i="15"/>
  <c r="A293" i="15"/>
  <c r="X292" i="15"/>
  <c r="Q292" i="15"/>
  <c r="O292" i="15"/>
  <c r="A292" i="15"/>
  <c r="X291" i="15"/>
  <c r="Q291" i="15"/>
  <c r="O291" i="15"/>
  <c r="A291" i="15"/>
  <c r="X290" i="15"/>
  <c r="Q290" i="15"/>
  <c r="O290" i="15"/>
  <c r="A290" i="15"/>
  <c r="X289" i="15"/>
  <c r="Q289" i="15"/>
  <c r="O289" i="15"/>
  <c r="A289" i="15"/>
  <c r="X288" i="15"/>
  <c r="Q288" i="15"/>
  <c r="O288" i="15"/>
  <c r="A288" i="15"/>
  <c r="X287" i="15"/>
  <c r="Q287" i="15"/>
  <c r="O287" i="15"/>
  <c r="A287" i="15"/>
  <c r="X286" i="15"/>
  <c r="Q286" i="15"/>
  <c r="O286" i="15"/>
  <c r="A286" i="15"/>
  <c r="X285" i="15"/>
  <c r="Q285" i="15"/>
  <c r="O285" i="15"/>
  <c r="A285" i="15"/>
  <c r="X284" i="15"/>
  <c r="Q284" i="15"/>
  <c r="O284" i="15"/>
  <c r="A284" i="15"/>
  <c r="X283" i="15"/>
  <c r="Q283" i="15"/>
  <c r="O283" i="15"/>
  <c r="A283" i="15"/>
  <c r="X282" i="15"/>
  <c r="Q282" i="15"/>
  <c r="O282" i="15"/>
  <c r="A282" i="15"/>
  <c r="X281" i="15"/>
  <c r="Q281" i="15"/>
  <c r="O281" i="15"/>
  <c r="A281" i="15"/>
  <c r="X280" i="15"/>
  <c r="E280" i="15"/>
  <c r="X279" i="15"/>
  <c r="Q279" i="15"/>
  <c r="W279" i="15" s="1"/>
  <c r="O279" i="15"/>
  <c r="U279" i="15" s="1"/>
  <c r="A279" i="15"/>
  <c r="X278" i="15"/>
  <c r="A278" i="15"/>
  <c r="X277" i="15"/>
  <c r="A277" i="15"/>
  <c r="X276" i="15"/>
  <c r="A276" i="15"/>
  <c r="X275" i="15"/>
  <c r="Q275" i="15"/>
  <c r="O275" i="15"/>
  <c r="A275" i="15"/>
  <c r="X274" i="15"/>
  <c r="Q274" i="15"/>
  <c r="O274" i="15"/>
  <c r="A274" i="15"/>
  <c r="X273" i="15"/>
  <c r="Q273" i="15"/>
  <c r="O273" i="15"/>
  <c r="A273" i="15"/>
  <c r="X272" i="15"/>
  <c r="Q272" i="15"/>
  <c r="O272" i="15"/>
  <c r="A272" i="15"/>
  <c r="X271" i="15"/>
  <c r="Q271" i="15"/>
  <c r="O271" i="15"/>
  <c r="A271" i="15"/>
  <c r="X270" i="15"/>
  <c r="Q270" i="15"/>
  <c r="O270" i="15"/>
  <c r="A270" i="15"/>
  <c r="X269" i="15"/>
  <c r="Q269" i="15"/>
  <c r="O269" i="15"/>
  <c r="A269" i="15"/>
  <c r="X268" i="15"/>
  <c r="Q268" i="15"/>
  <c r="O268" i="15"/>
  <c r="A268" i="15"/>
  <c r="X267" i="15"/>
  <c r="Q267" i="15"/>
  <c r="O267" i="15"/>
  <c r="A267" i="15"/>
  <c r="X266" i="15"/>
  <c r="Q266" i="15"/>
  <c r="O266" i="15"/>
  <c r="A266" i="15"/>
  <c r="X265" i="15"/>
  <c r="Q265" i="15"/>
  <c r="O265" i="15"/>
  <c r="A265" i="15"/>
  <c r="X264" i="15"/>
  <c r="Q264" i="15"/>
  <c r="O264" i="15"/>
  <c r="A264" i="15"/>
  <c r="X263" i="15"/>
  <c r="Q263" i="15"/>
  <c r="O263" i="15"/>
  <c r="A263" i="15"/>
  <c r="X262" i="15"/>
  <c r="Q262" i="15"/>
  <c r="O262" i="15"/>
  <c r="A262" i="15"/>
  <c r="X261" i="15"/>
  <c r="Q261" i="15"/>
  <c r="O261" i="15"/>
  <c r="A261" i="15"/>
  <c r="X260" i="15"/>
  <c r="Q260" i="15"/>
  <c r="O260" i="15"/>
  <c r="A260" i="15"/>
  <c r="X259" i="15"/>
  <c r="E259" i="15"/>
  <c r="X258" i="15"/>
  <c r="Q258" i="15"/>
  <c r="W258" i="15" s="1"/>
  <c r="O258" i="15"/>
  <c r="U258" i="15" s="1"/>
  <c r="A258" i="15"/>
  <c r="X257" i="15"/>
  <c r="A257" i="15"/>
  <c r="X256" i="15"/>
  <c r="A256" i="15"/>
  <c r="X255" i="15"/>
  <c r="A255" i="15"/>
  <c r="X254" i="15"/>
  <c r="Q254" i="15"/>
  <c r="O254" i="15"/>
  <c r="A254" i="15"/>
  <c r="X253" i="15"/>
  <c r="Q253" i="15"/>
  <c r="O253" i="15"/>
  <c r="A253" i="15"/>
  <c r="X252" i="15"/>
  <c r="Q252" i="15"/>
  <c r="O252" i="15"/>
  <c r="A252" i="15"/>
  <c r="X251" i="15"/>
  <c r="Q251" i="15"/>
  <c r="O251" i="15"/>
  <c r="A251" i="15"/>
  <c r="X250" i="15"/>
  <c r="Q250" i="15"/>
  <c r="O250" i="15"/>
  <c r="A250" i="15"/>
  <c r="X249" i="15"/>
  <c r="Q249" i="15"/>
  <c r="O249" i="15"/>
  <c r="A249" i="15"/>
  <c r="X248" i="15"/>
  <c r="Q248" i="15"/>
  <c r="O248" i="15"/>
  <c r="A248" i="15"/>
  <c r="X247" i="15"/>
  <c r="Q247" i="15"/>
  <c r="O247" i="15"/>
  <c r="A247" i="15"/>
  <c r="X246" i="15"/>
  <c r="Q246" i="15"/>
  <c r="O246" i="15"/>
  <c r="A246" i="15"/>
  <c r="X245" i="15"/>
  <c r="Q245" i="15"/>
  <c r="O245" i="15"/>
  <c r="A245" i="15"/>
  <c r="X244" i="15"/>
  <c r="Q244" i="15"/>
  <c r="O244" i="15"/>
  <c r="A244" i="15"/>
  <c r="X243" i="15"/>
  <c r="Q243" i="15"/>
  <c r="O243" i="15"/>
  <c r="A243" i="15"/>
  <c r="X242" i="15"/>
  <c r="Q242" i="15"/>
  <c r="O242" i="15"/>
  <c r="A242" i="15"/>
  <c r="X241" i="15"/>
  <c r="Q241" i="15"/>
  <c r="O241" i="15"/>
  <c r="A241" i="15"/>
  <c r="X240" i="15"/>
  <c r="Q240" i="15"/>
  <c r="O240" i="15"/>
  <c r="A240" i="15"/>
  <c r="X239" i="15"/>
  <c r="Q239" i="15"/>
  <c r="O239" i="15"/>
  <c r="A239" i="15"/>
  <c r="X238" i="15"/>
  <c r="E238" i="15"/>
  <c r="X237" i="15"/>
  <c r="Q237" i="15"/>
  <c r="W237" i="15" s="1"/>
  <c r="O237" i="15"/>
  <c r="U237" i="15" s="1"/>
  <c r="A237" i="15"/>
  <c r="X236" i="15"/>
  <c r="A236" i="15"/>
  <c r="X235" i="15"/>
  <c r="A235" i="15"/>
  <c r="X234" i="15"/>
  <c r="A234" i="15"/>
  <c r="X233" i="15"/>
  <c r="Q233" i="15"/>
  <c r="O233" i="15"/>
  <c r="A233" i="15"/>
  <c r="X232" i="15"/>
  <c r="Q232" i="15"/>
  <c r="O232" i="15"/>
  <c r="A232" i="15"/>
  <c r="X231" i="15"/>
  <c r="Q231" i="15"/>
  <c r="O231" i="15"/>
  <c r="A231" i="15"/>
  <c r="X230" i="15"/>
  <c r="Q230" i="15"/>
  <c r="O230" i="15"/>
  <c r="A230" i="15"/>
  <c r="X229" i="15"/>
  <c r="Q229" i="15"/>
  <c r="O229" i="15"/>
  <c r="A229" i="15"/>
  <c r="X228" i="15"/>
  <c r="Q228" i="15"/>
  <c r="O228" i="15"/>
  <c r="A228" i="15"/>
  <c r="X227" i="15"/>
  <c r="Q227" i="15"/>
  <c r="O227" i="15"/>
  <c r="A227" i="15"/>
  <c r="X226" i="15"/>
  <c r="Q226" i="15"/>
  <c r="O226" i="15"/>
  <c r="A226" i="15"/>
  <c r="X225" i="15"/>
  <c r="Q225" i="15"/>
  <c r="O225" i="15"/>
  <c r="A225" i="15"/>
  <c r="X224" i="15"/>
  <c r="Q224" i="15"/>
  <c r="O224" i="15"/>
  <c r="A224" i="15"/>
  <c r="X223" i="15"/>
  <c r="Q223" i="15"/>
  <c r="O223" i="15"/>
  <c r="A223" i="15"/>
  <c r="X222" i="15"/>
  <c r="Q222" i="15"/>
  <c r="O222" i="15"/>
  <c r="A222" i="15"/>
  <c r="X221" i="15"/>
  <c r="Q221" i="15"/>
  <c r="O221" i="15"/>
  <c r="A221" i="15"/>
  <c r="X220" i="15"/>
  <c r="Q220" i="15"/>
  <c r="O220" i="15"/>
  <c r="A220" i="15"/>
  <c r="X219" i="15"/>
  <c r="Q219" i="15"/>
  <c r="O219" i="15"/>
  <c r="A219" i="15"/>
  <c r="X218" i="15"/>
  <c r="Q218" i="15"/>
  <c r="O218" i="15"/>
  <c r="A218" i="15"/>
  <c r="X217" i="15"/>
  <c r="E217" i="15"/>
  <c r="X216" i="15"/>
  <c r="Q216" i="15"/>
  <c r="W216" i="15" s="1"/>
  <c r="O216" i="15"/>
  <c r="U216" i="15" s="1"/>
  <c r="A216" i="15"/>
  <c r="X215" i="15"/>
  <c r="A215" i="15"/>
  <c r="X214" i="15"/>
  <c r="A214" i="15"/>
  <c r="X213" i="15"/>
  <c r="A213" i="15"/>
  <c r="X212" i="15"/>
  <c r="Q212" i="15"/>
  <c r="O212" i="15"/>
  <c r="A212" i="15"/>
  <c r="X211" i="15"/>
  <c r="Q211" i="15"/>
  <c r="O211" i="15"/>
  <c r="A211" i="15"/>
  <c r="X210" i="15"/>
  <c r="Q210" i="15"/>
  <c r="O210" i="15"/>
  <c r="A210" i="15"/>
  <c r="X209" i="15"/>
  <c r="Q209" i="15"/>
  <c r="O209" i="15"/>
  <c r="A209" i="15"/>
  <c r="X208" i="15"/>
  <c r="Q208" i="15"/>
  <c r="O208" i="15"/>
  <c r="A208" i="15"/>
  <c r="X207" i="15"/>
  <c r="Q207" i="15"/>
  <c r="O207" i="15"/>
  <c r="A207" i="15"/>
  <c r="X206" i="15"/>
  <c r="Q206" i="15"/>
  <c r="O206" i="15"/>
  <c r="A206" i="15"/>
  <c r="X205" i="15"/>
  <c r="Q205" i="15"/>
  <c r="O205" i="15"/>
  <c r="A205" i="15"/>
  <c r="X204" i="15"/>
  <c r="Q204" i="15"/>
  <c r="O204" i="15"/>
  <c r="A204" i="15"/>
  <c r="X203" i="15"/>
  <c r="Q203" i="15"/>
  <c r="O203" i="15"/>
  <c r="A203" i="15"/>
  <c r="X202" i="15"/>
  <c r="Q202" i="15"/>
  <c r="O202" i="15"/>
  <c r="A202" i="15"/>
  <c r="X201" i="15"/>
  <c r="Q201" i="15"/>
  <c r="O201" i="15"/>
  <c r="A201" i="15"/>
  <c r="X200" i="15"/>
  <c r="Q200" i="15"/>
  <c r="O200" i="15"/>
  <c r="A200" i="15"/>
  <c r="X199" i="15"/>
  <c r="Q199" i="15"/>
  <c r="O199" i="15"/>
  <c r="A199" i="15"/>
  <c r="X198" i="15"/>
  <c r="Q198" i="15"/>
  <c r="O198" i="15"/>
  <c r="A198" i="15"/>
  <c r="X197" i="15"/>
  <c r="Q197" i="15"/>
  <c r="O197" i="15"/>
  <c r="A197" i="15"/>
  <c r="X196" i="15"/>
  <c r="E196" i="15"/>
  <c r="X195" i="15"/>
  <c r="Q195" i="15"/>
  <c r="W195" i="15" s="1"/>
  <c r="O195" i="15"/>
  <c r="U195" i="15" s="1"/>
  <c r="A195" i="15"/>
  <c r="X194" i="15"/>
  <c r="A194" i="15"/>
  <c r="X193" i="15"/>
  <c r="A193" i="15"/>
  <c r="X192" i="15"/>
  <c r="A192" i="15"/>
  <c r="X191" i="15"/>
  <c r="Q191" i="15"/>
  <c r="O191" i="15"/>
  <c r="A191" i="15"/>
  <c r="X190" i="15"/>
  <c r="Q190" i="15"/>
  <c r="O190" i="15"/>
  <c r="A190" i="15"/>
  <c r="X189" i="15"/>
  <c r="Q189" i="15"/>
  <c r="O189" i="15"/>
  <c r="A189" i="15"/>
  <c r="X188" i="15"/>
  <c r="Q188" i="15"/>
  <c r="O188" i="15"/>
  <c r="A188" i="15"/>
  <c r="X187" i="15"/>
  <c r="Q187" i="15"/>
  <c r="O187" i="15"/>
  <c r="A187" i="15"/>
  <c r="X186" i="15"/>
  <c r="Q186" i="15"/>
  <c r="O186" i="15"/>
  <c r="A186" i="15"/>
  <c r="X185" i="15"/>
  <c r="Q185" i="15"/>
  <c r="O185" i="15"/>
  <c r="A185" i="15"/>
  <c r="X184" i="15"/>
  <c r="Q184" i="15"/>
  <c r="O184" i="15"/>
  <c r="A184" i="15"/>
  <c r="X183" i="15"/>
  <c r="Q183" i="15"/>
  <c r="O183" i="15"/>
  <c r="A183" i="15"/>
  <c r="X182" i="15"/>
  <c r="Q182" i="15"/>
  <c r="O182" i="15"/>
  <c r="A182" i="15"/>
  <c r="X181" i="15"/>
  <c r="Q181" i="15"/>
  <c r="O181" i="15"/>
  <c r="A181" i="15"/>
  <c r="X180" i="15"/>
  <c r="Q180" i="15"/>
  <c r="O180" i="15"/>
  <c r="A180" i="15"/>
  <c r="X179" i="15"/>
  <c r="Q179" i="15"/>
  <c r="O179" i="15"/>
  <c r="A179" i="15"/>
  <c r="X178" i="15"/>
  <c r="Q178" i="15"/>
  <c r="O178" i="15"/>
  <c r="A178" i="15"/>
  <c r="X177" i="15"/>
  <c r="Q177" i="15"/>
  <c r="O177" i="15"/>
  <c r="A177" i="15"/>
  <c r="X176" i="15"/>
  <c r="Q176" i="15"/>
  <c r="O176" i="15"/>
  <c r="A176" i="15"/>
  <c r="X175" i="15"/>
  <c r="E175" i="15"/>
  <c r="X174" i="15"/>
  <c r="Q174" i="15"/>
  <c r="W174" i="15" s="1"/>
  <c r="O174" i="15"/>
  <c r="U174" i="15" s="1"/>
  <c r="A174" i="15"/>
  <c r="X173" i="15"/>
  <c r="A173" i="15"/>
  <c r="X172" i="15"/>
  <c r="A172" i="15"/>
  <c r="X171" i="15"/>
  <c r="A171" i="15"/>
  <c r="X170" i="15"/>
  <c r="Q170" i="15"/>
  <c r="O170" i="15"/>
  <c r="A170" i="15"/>
  <c r="X169" i="15"/>
  <c r="Q169" i="15"/>
  <c r="O169" i="15"/>
  <c r="A169" i="15"/>
  <c r="X168" i="15"/>
  <c r="Q168" i="15"/>
  <c r="O168" i="15"/>
  <c r="A168" i="15"/>
  <c r="X167" i="15"/>
  <c r="Q167" i="15"/>
  <c r="O167" i="15"/>
  <c r="A167" i="15"/>
  <c r="X166" i="15"/>
  <c r="Q166" i="15"/>
  <c r="O166" i="15"/>
  <c r="A166" i="15"/>
  <c r="X165" i="15"/>
  <c r="Q165" i="15"/>
  <c r="O165" i="15"/>
  <c r="A165" i="15"/>
  <c r="X164" i="15"/>
  <c r="Q164" i="15"/>
  <c r="O164" i="15"/>
  <c r="A164" i="15"/>
  <c r="X163" i="15"/>
  <c r="Q163" i="15"/>
  <c r="O163" i="15"/>
  <c r="A163" i="15"/>
  <c r="X162" i="15"/>
  <c r="Q162" i="15"/>
  <c r="O162" i="15"/>
  <c r="A162" i="15"/>
  <c r="X161" i="15"/>
  <c r="Q161" i="15"/>
  <c r="O161" i="15"/>
  <c r="A161" i="15"/>
  <c r="X160" i="15"/>
  <c r="Q160" i="15"/>
  <c r="O160" i="15"/>
  <c r="A160" i="15"/>
  <c r="X159" i="15"/>
  <c r="Q159" i="15"/>
  <c r="O159" i="15"/>
  <c r="A159" i="15"/>
  <c r="X158" i="15"/>
  <c r="Q158" i="15"/>
  <c r="O158" i="15"/>
  <c r="A158" i="15"/>
  <c r="X157" i="15"/>
  <c r="Q157" i="15"/>
  <c r="O157" i="15"/>
  <c r="A157" i="15"/>
  <c r="X156" i="15"/>
  <c r="Q156" i="15"/>
  <c r="O156" i="15"/>
  <c r="A156" i="15"/>
  <c r="X155" i="15"/>
  <c r="Q155" i="15"/>
  <c r="O155" i="15"/>
  <c r="A155" i="15"/>
  <c r="X154" i="15"/>
  <c r="E154" i="15"/>
  <c r="X153" i="15"/>
  <c r="Q153" i="15"/>
  <c r="W153" i="15" s="1"/>
  <c r="O153" i="15"/>
  <c r="U153" i="15" s="1"/>
  <c r="A153" i="15"/>
  <c r="X152" i="15"/>
  <c r="A152" i="15"/>
  <c r="X151" i="15"/>
  <c r="A151" i="15"/>
  <c r="X150" i="15"/>
  <c r="A150" i="15"/>
  <c r="X149" i="15"/>
  <c r="Q149" i="15"/>
  <c r="O149" i="15"/>
  <c r="A149" i="15"/>
  <c r="X148" i="15"/>
  <c r="Q148" i="15"/>
  <c r="O148" i="15"/>
  <c r="A148" i="15"/>
  <c r="X147" i="15"/>
  <c r="Q147" i="15"/>
  <c r="O147" i="15"/>
  <c r="A147" i="15"/>
  <c r="X146" i="15"/>
  <c r="Q146" i="15"/>
  <c r="O146" i="15"/>
  <c r="A146" i="15"/>
  <c r="X145" i="15"/>
  <c r="Q145" i="15"/>
  <c r="O145" i="15"/>
  <c r="A145" i="15"/>
  <c r="X144" i="15"/>
  <c r="Q144" i="15"/>
  <c r="O144" i="15"/>
  <c r="A144" i="15"/>
  <c r="X143" i="15"/>
  <c r="Q143" i="15"/>
  <c r="O143" i="15"/>
  <c r="A143" i="15"/>
  <c r="X142" i="15"/>
  <c r="Q142" i="15"/>
  <c r="O142" i="15"/>
  <c r="A142" i="15"/>
  <c r="X141" i="15"/>
  <c r="Q141" i="15"/>
  <c r="O141" i="15"/>
  <c r="A141" i="15"/>
  <c r="X140" i="15"/>
  <c r="Q140" i="15"/>
  <c r="O140" i="15"/>
  <c r="A140" i="15"/>
  <c r="X139" i="15"/>
  <c r="Q139" i="15"/>
  <c r="O139" i="15"/>
  <c r="A139" i="15"/>
  <c r="X138" i="15"/>
  <c r="Q138" i="15"/>
  <c r="O138" i="15"/>
  <c r="A138" i="15"/>
  <c r="X137" i="15"/>
  <c r="Q137" i="15"/>
  <c r="O137" i="15"/>
  <c r="A137" i="15"/>
  <c r="X136" i="15"/>
  <c r="Q136" i="15"/>
  <c r="O136" i="15"/>
  <c r="A136" i="15"/>
  <c r="X135" i="15"/>
  <c r="Q135" i="15"/>
  <c r="O135" i="15"/>
  <c r="A135" i="15"/>
  <c r="X134" i="15"/>
  <c r="Q134" i="15"/>
  <c r="O134" i="15"/>
  <c r="A134" i="15"/>
  <c r="X133" i="15"/>
  <c r="E133" i="15"/>
  <c r="X132" i="15"/>
  <c r="Q132" i="15"/>
  <c r="W132" i="15" s="1"/>
  <c r="O132" i="15"/>
  <c r="U132" i="15" s="1"/>
  <c r="A132" i="15"/>
  <c r="X131" i="15"/>
  <c r="A131" i="15"/>
  <c r="X130" i="15"/>
  <c r="A130" i="15"/>
  <c r="X129" i="15"/>
  <c r="A129" i="15"/>
  <c r="X128" i="15"/>
  <c r="Q128" i="15"/>
  <c r="O128" i="15"/>
  <c r="A128" i="15"/>
  <c r="X127" i="15"/>
  <c r="Q127" i="15"/>
  <c r="O127" i="15"/>
  <c r="A127" i="15"/>
  <c r="X126" i="15"/>
  <c r="Q126" i="15"/>
  <c r="O126" i="15"/>
  <c r="A126" i="15"/>
  <c r="X125" i="15"/>
  <c r="Q125" i="15"/>
  <c r="O125" i="15"/>
  <c r="A125" i="15"/>
  <c r="X124" i="15"/>
  <c r="Q124" i="15"/>
  <c r="O124" i="15"/>
  <c r="A124" i="15"/>
  <c r="X123" i="15"/>
  <c r="Q123" i="15"/>
  <c r="O123" i="15"/>
  <c r="A123" i="15"/>
  <c r="X122" i="15"/>
  <c r="Q122" i="15"/>
  <c r="O122" i="15"/>
  <c r="A122" i="15"/>
  <c r="X121" i="15"/>
  <c r="Q121" i="15"/>
  <c r="O121" i="15"/>
  <c r="A121" i="15"/>
  <c r="X120" i="15"/>
  <c r="Q120" i="15"/>
  <c r="O120" i="15"/>
  <c r="A120" i="15"/>
  <c r="X119" i="15"/>
  <c r="Q119" i="15"/>
  <c r="O119" i="15"/>
  <c r="A119" i="15"/>
  <c r="X118" i="15"/>
  <c r="Q118" i="15"/>
  <c r="O118" i="15"/>
  <c r="A118" i="15"/>
  <c r="X117" i="15"/>
  <c r="Q117" i="15"/>
  <c r="O117" i="15"/>
  <c r="A117" i="15"/>
  <c r="X116" i="15"/>
  <c r="Q116" i="15"/>
  <c r="O116" i="15"/>
  <c r="A116" i="15"/>
  <c r="X115" i="15"/>
  <c r="Q115" i="15"/>
  <c r="O115" i="15"/>
  <c r="A115" i="15"/>
  <c r="X114" i="15"/>
  <c r="Q114" i="15"/>
  <c r="O114" i="15"/>
  <c r="A114" i="15"/>
  <c r="X113" i="15"/>
  <c r="Q113" i="15"/>
  <c r="O113" i="15"/>
  <c r="A113" i="15"/>
  <c r="X112" i="15"/>
  <c r="E112" i="15"/>
  <c r="X111" i="15"/>
  <c r="Q111" i="15"/>
  <c r="W111" i="15" s="1"/>
  <c r="O111" i="15"/>
  <c r="U111" i="15" s="1"/>
  <c r="A111" i="15"/>
  <c r="X110" i="15"/>
  <c r="A110" i="15"/>
  <c r="X109" i="15"/>
  <c r="A109" i="15"/>
  <c r="X108" i="15"/>
  <c r="A108" i="15"/>
  <c r="X107" i="15"/>
  <c r="Q107" i="15"/>
  <c r="O107" i="15"/>
  <c r="A107" i="15"/>
  <c r="X106" i="15"/>
  <c r="Q106" i="15"/>
  <c r="O106" i="15"/>
  <c r="A106" i="15"/>
  <c r="X105" i="15"/>
  <c r="Q105" i="15"/>
  <c r="O105" i="15"/>
  <c r="A105" i="15"/>
  <c r="X104" i="15"/>
  <c r="Q104" i="15"/>
  <c r="O104" i="15"/>
  <c r="A104" i="15"/>
  <c r="X103" i="15"/>
  <c r="Q103" i="15"/>
  <c r="O103" i="15"/>
  <c r="A103" i="15"/>
  <c r="X102" i="15"/>
  <c r="Q102" i="15"/>
  <c r="O102" i="15"/>
  <c r="A102" i="15"/>
  <c r="X101" i="15"/>
  <c r="Q101" i="15"/>
  <c r="O101" i="15"/>
  <c r="A101" i="15"/>
  <c r="X100" i="15"/>
  <c r="Q100" i="15"/>
  <c r="O100" i="15"/>
  <c r="A100" i="15"/>
  <c r="X99" i="15"/>
  <c r="Q99" i="15"/>
  <c r="O99" i="15"/>
  <c r="A99" i="15"/>
  <c r="X98" i="15"/>
  <c r="Q98" i="15"/>
  <c r="O98" i="15"/>
  <c r="A98" i="15"/>
  <c r="X97" i="15"/>
  <c r="Q97" i="15"/>
  <c r="O97" i="15"/>
  <c r="A97" i="15"/>
  <c r="X96" i="15"/>
  <c r="Q96" i="15"/>
  <c r="O96" i="15"/>
  <c r="A96" i="15"/>
  <c r="X95" i="15"/>
  <c r="Q95" i="15"/>
  <c r="O95" i="15"/>
  <c r="A95" i="15"/>
  <c r="X94" i="15"/>
  <c r="Q94" i="15"/>
  <c r="O94" i="15"/>
  <c r="A94" i="15"/>
  <c r="X93" i="15"/>
  <c r="Q93" i="15"/>
  <c r="O93" i="15"/>
  <c r="A93" i="15"/>
  <c r="X92" i="15"/>
  <c r="Q92" i="15"/>
  <c r="O92" i="15"/>
  <c r="A92" i="15"/>
  <c r="X91" i="15"/>
  <c r="E91" i="15"/>
  <c r="X90" i="15"/>
  <c r="Q90" i="15"/>
  <c r="W90" i="15" s="1"/>
  <c r="O90" i="15"/>
  <c r="U90" i="15" s="1"/>
  <c r="A90" i="15"/>
  <c r="X89" i="15"/>
  <c r="A89" i="15"/>
  <c r="X88" i="15"/>
  <c r="A88" i="15"/>
  <c r="X87" i="15"/>
  <c r="A87" i="15"/>
  <c r="X86" i="15"/>
  <c r="Q86" i="15"/>
  <c r="O86" i="15"/>
  <c r="A86" i="15"/>
  <c r="X85" i="15"/>
  <c r="Q85" i="15"/>
  <c r="O85" i="15"/>
  <c r="A85" i="15"/>
  <c r="X84" i="15"/>
  <c r="Q84" i="15"/>
  <c r="O84" i="15"/>
  <c r="A84" i="15"/>
  <c r="X83" i="15"/>
  <c r="Q83" i="15"/>
  <c r="O83" i="15"/>
  <c r="A83" i="15"/>
  <c r="X82" i="15"/>
  <c r="Q82" i="15"/>
  <c r="O82" i="15"/>
  <c r="A82" i="15"/>
  <c r="X81" i="15"/>
  <c r="Q81" i="15"/>
  <c r="O81" i="15"/>
  <c r="A81" i="15"/>
  <c r="X80" i="15"/>
  <c r="Q80" i="15"/>
  <c r="O80" i="15"/>
  <c r="A80" i="15"/>
  <c r="X79" i="15"/>
  <c r="Q79" i="15"/>
  <c r="O79" i="15"/>
  <c r="A79" i="15"/>
  <c r="X78" i="15"/>
  <c r="Q78" i="15"/>
  <c r="O78" i="15"/>
  <c r="A78" i="15"/>
  <c r="X77" i="15"/>
  <c r="Q77" i="15"/>
  <c r="O77" i="15"/>
  <c r="A77" i="15"/>
  <c r="X76" i="15"/>
  <c r="Q76" i="15"/>
  <c r="O76" i="15"/>
  <c r="A76" i="15"/>
  <c r="X75" i="15"/>
  <c r="Q75" i="15"/>
  <c r="O75" i="15"/>
  <c r="A75" i="15"/>
  <c r="X74" i="15"/>
  <c r="Q74" i="15"/>
  <c r="O74" i="15"/>
  <c r="A74" i="15"/>
  <c r="X73" i="15"/>
  <c r="Q73" i="15"/>
  <c r="O73" i="15"/>
  <c r="A73" i="15"/>
  <c r="X72" i="15"/>
  <c r="T85" i="15" s="1"/>
  <c r="Q72" i="15"/>
  <c r="O72" i="15"/>
  <c r="A72" i="15"/>
  <c r="X71" i="15"/>
  <c r="Q71" i="15"/>
  <c r="O71" i="15"/>
  <c r="A71" i="15"/>
  <c r="X70" i="15"/>
  <c r="E70" i="15"/>
  <c r="X69" i="15"/>
  <c r="Q69" i="15"/>
  <c r="W69" i="15" s="1"/>
  <c r="O69" i="15"/>
  <c r="U69" i="15" s="1"/>
  <c r="A69" i="15"/>
  <c r="X68" i="15"/>
  <c r="A68" i="15"/>
  <c r="X67" i="15"/>
  <c r="A67" i="15"/>
  <c r="X66" i="15"/>
  <c r="A66" i="15"/>
  <c r="X65" i="15"/>
  <c r="Q65" i="15"/>
  <c r="O65" i="15"/>
  <c r="A65" i="15"/>
  <c r="X64" i="15"/>
  <c r="Q64" i="15"/>
  <c r="O64" i="15"/>
  <c r="A64" i="15"/>
  <c r="X63" i="15"/>
  <c r="Q63" i="15"/>
  <c r="O63" i="15"/>
  <c r="A63" i="15"/>
  <c r="X62" i="15"/>
  <c r="Q62" i="15"/>
  <c r="O62" i="15"/>
  <c r="A62" i="15"/>
  <c r="X61" i="15"/>
  <c r="Q61" i="15"/>
  <c r="O61" i="15"/>
  <c r="A61" i="15"/>
  <c r="X60" i="15"/>
  <c r="Q60" i="15"/>
  <c r="O60" i="15"/>
  <c r="A60" i="15"/>
  <c r="X59" i="15"/>
  <c r="Q59" i="15"/>
  <c r="O59" i="15"/>
  <c r="A59" i="15"/>
  <c r="X58" i="15"/>
  <c r="Q58" i="15"/>
  <c r="O58" i="15"/>
  <c r="A58" i="15"/>
  <c r="X57" i="15"/>
  <c r="Q57" i="15"/>
  <c r="O57" i="15"/>
  <c r="A57" i="15"/>
  <c r="X56" i="15"/>
  <c r="Q56" i="15"/>
  <c r="O56" i="15"/>
  <c r="A56" i="15"/>
  <c r="X55" i="15"/>
  <c r="Q55" i="15"/>
  <c r="O55" i="15"/>
  <c r="A55" i="15"/>
  <c r="X54" i="15"/>
  <c r="Q54" i="15"/>
  <c r="O54" i="15"/>
  <c r="A54" i="15"/>
  <c r="X53" i="15"/>
  <c r="Q53" i="15"/>
  <c r="O53" i="15"/>
  <c r="A53" i="15"/>
  <c r="X52" i="15"/>
  <c r="Q52" i="15"/>
  <c r="O52" i="15"/>
  <c r="A52" i="15"/>
  <c r="X51" i="15"/>
  <c r="Q51" i="15"/>
  <c r="O51" i="15"/>
  <c r="A51" i="15"/>
  <c r="X50" i="15"/>
  <c r="Q50" i="15"/>
  <c r="O50" i="15"/>
  <c r="A50" i="15"/>
  <c r="X49" i="15"/>
  <c r="E49" i="15"/>
  <c r="X48" i="15"/>
  <c r="Q48" i="15"/>
  <c r="W48" i="15" s="1"/>
  <c r="O48" i="15"/>
  <c r="U48" i="15" s="1"/>
  <c r="A48" i="15"/>
  <c r="X47" i="15"/>
  <c r="A47" i="15"/>
  <c r="X46" i="15"/>
  <c r="A46" i="15"/>
  <c r="X45" i="15"/>
  <c r="A45" i="15"/>
  <c r="X44" i="15"/>
  <c r="Q44" i="15"/>
  <c r="O44" i="15"/>
  <c r="A44" i="15"/>
  <c r="X43" i="15"/>
  <c r="Q43" i="15"/>
  <c r="O43" i="15"/>
  <c r="A43" i="15"/>
  <c r="X42" i="15"/>
  <c r="Q42" i="15"/>
  <c r="O42" i="15"/>
  <c r="A42" i="15"/>
  <c r="X41" i="15"/>
  <c r="Q41" i="15"/>
  <c r="O41" i="15"/>
  <c r="A41" i="15"/>
  <c r="X40" i="15"/>
  <c r="Q40" i="15"/>
  <c r="O40" i="15"/>
  <c r="A40" i="15"/>
  <c r="X39" i="15"/>
  <c r="Q39" i="15"/>
  <c r="O39" i="15"/>
  <c r="A39" i="15"/>
  <c r="X38" i="15"/>
  <c r="Q38" i="15"/>
  <c r="O38" i="15"/>
  <c r="A38" i="15"/>
  <c r="X37" i="15"/>
  <c r="Q37" i="15"/>
  <c r="O37" i="15"/>
  <c r="A37" i="15"/>
  <c r="X36" i="15"/>
  <c r="Q36" i="15"/>
  <c r="O36" i="15"/>
  <c r="A36" i="15"/>
  <c r="X35" i="15"/>
  <c r="Q35" i="15"/>
  <c r="O35" i="15"/>
  <c r="A35" i="15"/>
  <c r="X34" i="15"/>
  <c r="Q34" i="15"/>
  <c r="O34" i="15"/>
  <c r="A34" i="15"/>
  <c r="X33" i="15"/>
  <c r="Q33" i="15"/>
  <c r="O33" i="15"/>
  <c r="A33" i="15"/>
  <c r="X32" i="15"/>
  <c r="Q32" i="15"/>
  <c r="O32" i="15"/>
  <c r="A32" i="15"/>
  <c r="X31" i="15"/>
  <c r="Q31" i="15"/>
  <c r="O31" i="15"/>
  <c r="A31" i="15"/>
  <c r="X30" i="15"/>
  <c r="Q30" i="15"/>
  <c r="O30" i="15"/>
  <c r="A30" i="15"/>
  <c r="X29" i="15"/>
  <c r="T29" i="15" s="1"/>
  <c r="Q29" i="15"/>
  <c r="O29" i="15"/>
  <c r="A29" i="15"/>
  <c r="X28" i="15"/>
  <c r="E28" i="15"/>
  <c r="X27" i="15"/>
  <c r="Q27" i="15"/>
  <c r="W27" i="15" s="1"/>
  <c r="O27" i="15"/>
  <c r="U27" i="15" s="1"/>
  <c r="A27" i="15"/>
  <c r="X26" i="15"/>
  <c r="A26" i="15"/>
  <c r="X25" i="15"/>
  <c r="A25" i="15"/>
  <c r="X24" i="15"/>
  <c r="A24" i="15"/>
  <c r="X23" i="15"/>
  <c r="Q23" i="15"/>
  <c r="O23" i="15"/>
  <c r="A23" i="15"/>
  <c r="X22" i="15"/>
  <c r="Q22" i="15"/>
  <c r="O22" i="15"/>
  <c r="A22" i="15"/>
  <c r="X21" i="15"/>
  <c r="Q21" i="15"/>
  <c r="O21" i="15"/>
  <c r="A21" i="15"/>
  <c r="X20" i="15"/>
  <c r="Q20" i="15"/>
  <c r="O20" i="15"/>
  <c r="A20" i="15"/>
  <c r="X19" i="15"/>
  <c r="Q19" i="15"/>
  <c r="O19" i="15"/>
  <c r="A19" i="15"/>
  <c r="X18" i="15"/>
  <c r="Q18" i="15"/>
  <c r="O18" i="15"/>
  <c r="A18" i="15"/>
  <c r="X17" i="15"/>
  <c r="Q17" i="15"/>
  <c r="O17" i="15"/>
  <c r="A17" i="15"/>
  <c r="X16" i="15"/>
  <c r="Q16" i="15"/>
  <c r="O16" i="15"/>
  <c r="A16" i="15"/>
  <c r="X15" i="15"/>
  <c r="Q15" i="15"/>
  <c r="O15" i="15"/>
  <c r="A15" i="15"/>
  <c r="X14" i="15"/>
  <c r="Q14" i="15"/>
  <c r="O14" i="15"/>
  <c r="A14" i="15"/>
  <c r="X13" i="15"/>
  <c r="Q13" i="15"/>
  <c r="O13" i="15"/>
  <c r="A13" i="15"/>
  <c r="X12" i="15"/>
  <c r="Q12" i="15"/>
  <c r="O12" i="15"/>
  <c r="A12" i="15"/>
  <c r="X11" i="15"/>
  <c r="Q11" i="15"/>
  <c r="O11" i="15"/>
  <c r="A11" i="15"/>
  <c r="X10" i="15"/>
  <c r="Q10" i="15"/>
  <c r="O10" i="15"/>
  <c r="A10" i="15"/>
  <c r="X9" i="15"/>
  <c r="Q9" i="15"/>
  <c r="O9" i="15"/>
  <c r="A9" i="15"/>
  <c r="X8" i="15"/>
  <c r="Q8" i="15"/>
  <c r="O8" i="15"/>
  <c r="A8" i="15"/>
  <c r="X427" i="14"/>
  <c r="E427" i="14"/>
  <c r="X426" i="14"/>
  <c r="Q426" i="14"/>
  <c r="W426" i="14" s="1"/>
  <c r="O426" i="14"/>
  <c r="U426" i="14" s="1"/>
  <c r="A426" i="14"/>
  <c r="X425" i="14"/>
  <c r="A425" i="14"/>
  <c r="X424" i="14"/>
  <c r="A424" i="14"/>
  <c r="X423" i="14"/>
  <c r="A423" i="14"/>
  <c r="X422" i="14"/>
  <c r="Q422" i="14"/>
  <c r="O422" i="14"/>
  <c r="A422" i="14"/>
  <c r="X421" i="14"/>
  <c r="Q421" i="14"/>
  <c r="O421" i="14"/>
  <c r="A421" i="14"/>
  <c r="X420" i="14"/>
  <c r="Q420" i="14"/>
  <c r="O420" i="14"/>
  <c r="A420" i="14"/>
  <c r="X419" i="14"/>
  <c r="Q419" i="14"/>
  <c r="O419" i="14"/>
  <c r="A419" i="14"/>
  <c r="X418" i="14"/>
  <c r="Q418" i="14"/>
  <c r="O418" i="14"/>
  <c r="A418" i="14"/>
  <c r="X417" i="14"/>
  <c r="Q417" i="14"/>
  <c r="O417" i="14"/>
  <c r="A417" i="14"/>
  <c r="X416" i="14"/>
  <c r="Q416" i="14"/>
  <c r="O416" i="14"/>
  <c r="A416" i="14"/>
  <c r="X415" i="14"/>
  <c r="Q415" i="14"/>
  <c r="O415" i="14"/>
  <c r="A415" i="14"/>
  <c r="X414" i="14"/>
  <c r="Q414" i="14"/>
  <c r="O414" i="14"/>
  <c r="A414" i="14"/>
  <c r="X413" i="14"/>
  <c r="Q413" i="14"/>
  <c r="O413" i="14"/>
  <c r="A413" i="14"/>
  <c r="X412" i="14"/>
  <c r="Q412" i="14"/>
  <c r="O412" i="14"/>
  <c r="A412" i="14"/>
  <c r="X411" i="14"/>
  <c r="Q411" i="14"/>
  <c r="O411" i="14"/>
  <c r="A411" i="14"/>
  <c r="X410" i="14"/>
  <c r="Q410" i="14"/>
  <c r="O410" i="14"/>
  <c r="A410" i="14"/>
  <c r="X409" i="14"/>
  <c r="Q409" i="14"/>
  <c r="O409" i="14"/>
  <c r="A409" i="14"/>
  <c r="X408" i="14"/>
  <c r="R407" i="14" s="1"/>
  <c r="Q408" i="14"/>
  <c r="O408" i="14"/>
  <c r="A408" i="14"/>
  <c r="X407" i="14"/>
  <c r="Q407" i="14"/>
  <c r="O407" i="14"/>
  <c r="A407" i="14"/>
  <c r="X406" i="14"/>
  <c r="E406" i="14"/>
  <c r="X405" i="14"/>
  <c r="Q405" i="14"/>
  <c r="W405" i="14" s="1"/>
  <c r="O405" i="14"/>
  <c r="U405" i="14" s="1"/>
  <c r="A405" i="14"/>
  <c r="X404" i="14"/>
  <c r="A404" i="14"/>
  <c r="X403" i="14"/>
  <c r="A403" i="14"/>
  <c r="X402" i="14"/>
  <c r="A402" i="14"/>
  <c r="X401" i="14"/>
  <c r="Q401" i="14"/>
  <c r="O401" i="14"/>
  <c r="A401" i="14"/>
  <c r="X400" i="14"/>
  <c r="Q400" i="14"/>
  <c r="O400" i="14"/>
  <c r="A400" i="14"/>
  <c r="X399" i="14"/>
  <c r="Q399" i="14"/>
  <c r="O399" i="14"/>
  <c r="A399" i="14"/>
  <c r="X398" i="14"/>
  <c r="Q398" i="14"/>
  <c r="O398" i="14"/>
  <c r="A398" i="14"/>
  <c r="X397" i="14"/>
  <c r="Q397" i="14"/>
  <c r="O397" i="14"/>
  <c r="A397" i="14"/>
  <c r="X396" i="14"/>
  <c r="Q396" i="14"/>
  <c r="O396" i="14"/>
  <c r="A396" i="14"/>
  <c r="X395" i="14"/>
  <c r="Q395" i="14"/>
  <c r="O395" i="14"/>
  <c r="A395" i="14"/>
  <c r="X394" i="14"/>
  <c r="Q394" i="14"/>
  <c r="O394" i="14"/>
  <c r="A394" i="14"/>
  <c r="X393" i="14"/>
  <c r="Q393" i="14"/>
  <c r="O393" i="14"/>
  <c r="A393" i="14"/>
  <c r="X392" i="14"/>
  <c r="Q392" i="14"/>
  <c r="O392" i="14"/>
  <c r="A392" i="14"/>
  <c r="X391" i="14"/>
  <c r="Q391" i="14"/>
  <c r="O391" i="14"/>
  <c r="A391" i="14"/>
  <c r="X390" i="14"/>
  <c r="Q390" i="14"/>
  <c r="O390" i="14"/>
  <c r="A390" i="14"/>
  <c r="X389" i="14"/>
  <c r="Q389" i="14"/>
  <c r="O389" i="14"/>
  <c r="A389" i="14"/>
  <c r="X388" i="14"/>
  <c r="Q388" i="14"/>
  <c r="O388" i="14"/>
  <c r="A388" i="14"/>
  <c r="X387" i="14"/>
  <c r="Q387" i="14"/>
  <c r="O387" i="14"/>
  <c r="A387" i="14"/>
  <c r="X386" i="14"/>
  <c r="Q386" i="14"/>
  <c r="O386" i="14"/>
  <c r="A386" i="14"/>
  <c r="X385" i="14"/>
  <c r="E385" i="14"/>
  <c r="X384" i="14"/>
  <c r="Q384" i="14"/>
  <c r="W384" i="14" s="1"/>
  <c r="O384" i="14"/>
  <c r="U384" i="14" s="1"/>
  <c r="A384" i="14"/>
  <c r="X383" i="14"/>
  <c r="A383" i="14"/>
  <c r="X382" i="14"/>
  <c r="A382" i="14"/>
  <c r="X381" i="14"/>
  <c r="A381" i="14"/>
  <c r="X380" i="14"/>
  <c r="Q380" i="14"/>
  <c r="O380" i="14"/>
  <c r="A380" i="14"/>
  <c r="X379" i="14"/>
  <c r="Q379" i="14"/>
  <c r="O379" i="14"/>
  <c r="A379" i="14"/>
  <c r="X378" i="14"/>
  <c r="Q378" i="14"/>
  <c r="O378" i="14"/>
  <c r="A378" i="14"/>
  <c r="X377" i="14"/>
  <c r="Q377" i="14"/>
  <c r="O377" i="14"/>
  <c r="A377" i="14"/>
  <c r="X376" i="14"/>
  <c r="Q376" i="14"/>
  <c r="O376" i="14"/>
  <c r="A376" i="14"/>
  <c r="X375" i="14"/>
  <c r="Q375" i="14"/>
  <c r="O375" i="14"/>
  <c r="A375" i="14"/>
  <c r="X374" i="14"/>
  <c r="Q374" i="14"/>
  <c r="O374" i="14"/>
  <c r="A374" i="14"/>
  <c r="X373" i="14"/>
  <c r="Q373" i="14"/>
  <c r="O373" i="14"/>
  <c r="A373" i="14"/>
  <c r="X372" i="14"/>
  <c r="Q372" i="14"/>
  <c r="O372" i="14"/>
  <c r="A372" i="14"/>
  <c r="X371" i="14"/>
  <c r="Q371" i="14"/>
  <c r="O371" i="14"/>
  <c r="A371" i="14"/>
  <c r="X370" i="14"/>
  <c r="Q370" i="14"/>
  <c r="O370" i="14"/>
  <c r="A370" i="14"/>
  <c r="X369" i="14"/>
  <c r="Q369" i="14"/>
  <c r="O369" i="14"/>
  <c r="A369" i="14"/>
  <c r="X368" i="14"/>
  <c r="Q368" i="14"/>
  <c r="O368" i="14"/>
  <c r="A368" i="14"/>
  <c r="X367" i="14"/>
  <c r="Q367" i="14"/>
  <c r="O367" i="14"/>
  <c r="A367" i="14"/>
  <c r="X366" i="14"/>
  <c r="Q366" i="14"/>
  <c r="O366" i="14"/>
  <c r="A366" i="14"/>
  <c r="X365" i="14"/>
  <c r="Q365" i="14"/>
  <c r="O365" i="14"/>
  <c r="A365" i="14"/>
  <c r="X364" i="14"/>
  <c r="E364" i="14"/>
  <c r="X363" i="14"/>
  <c r="Q363" i="14"/>
  <c r="W363" i="14" s="1"/>
  <c r="O363" i="14"/>
  <c r="U363" i="14" s="1"/>
  <c r="A363" i="14"/>
  <c r="X362" i="14"/>
  <c r="A362" i="14"/>
  <c r="X361" i="14"/>
  <c r="A361" i="14"/>
  <c r="X360" i="14"/>
  <c r="A360" i="14"/>
  <c r="X359" i="14"/>
  <c r="Q359" i="14"/>
  <c r="O359" i="14"/>
  <c r="A359" i="14"/>
  <c r="X358" i="14"/>
  <c r="Q358" i="14"/>
  <c r="O358" i="14"/>
  <c r="A358" i="14"/>
  <c r="X357" i="14"/>
  <c r="Q357" i="14"/>
  <c r="O357" i="14"/>
  <c r="A357" i="14"/>
  <c r="X356" i="14"/>
  <c r="Q356" i="14"/>
  <c r="O356" i="14"/>
  <c r="A356" i="14"/>
  <c r="X355" i="14"/>
  <c r="Q355" i="14"/>
  <c r="O355" i="14"/>
  <c r="A355" i="14"/>
  <c r="X354" i="14"/>
  <c r="Q354" i="14"/>
  <c r="O354" i="14"/>
  <c r="A354" i="14"/>
  <c r="X353" i="14"/>
  <c r="Q353" i="14"/>
  <c r="O353" i="14"/>
  <c r="A353" i="14"/>
  <c r="X352" i="14"/>
  <c r="Q352" i="14"/>
  <c r="O352" i="14"/>
  <c r="A352" i="14"/>
  <c r="X351" i="14"/>
  <c r="Q351" i="14"/>
  <c r="O351" i="14"/>
  <c r="A351" i="14"/>
  <c r="X350" i="14"/>
  <c r="Q350" i="14"/>
  <c r="O350" i="14"/>
  <c r="A350" i="14"/>
  <c r="X349" i="14"/>
  <c r="Q349" i="14"/>
  <c r="O349" i="14"/>
  <c r="A349" i="14"/>
  <c r="X348" i="14"/>
  <c r="Q348" i="14"/>
  <c r="O348" i="14"/>
  <c r="A348" i="14"/>
  <c r="X347" i="14"/>
  <c r="Q347" i="14"/>
  <c r="O347" i="14"/>
  <c r="A347" i="14"/>
  <c r="X346" i="14"/>
  <c r="Q346" i="14"/>
  <c r="O346" i="14"/>
  <c r="A346" i="14"/>
  <c r="X345" i="14"/>
  <c r="Q345" i="14"/>
  <c r="O345" i="14"/>
  <c r="A345" i="14"/>
  <c r="X344" i="14"/>
  <c r="Q344" i="14"/>
  <c r="O344" i="14"/>
  <c r="A344" i="14"/>
  <c r="X343" i="14"/>
  <c r="E343" i="14"/>
  <c r="X342" i="14"/>
  <c r="U342" i="14"/>
  <c r="Q342" i="14"/>
  <c r="W342" i="14" s="1"/>
  <c r="O342" i="14"/>
  <c r="A342" i="14"/>
  <c r="X341" i="14"/>
  <c r="A341" i="14"/>
  <c r="X340" i="14"/>
  <c r="A340" i="14"/>
  <c r="X339" i="14"/>
  <c r="A339" i="14"/>
  <c r="X338" i="14"/>
  <c r="Q338" i="14"/>
  <c r="O338" i="14"/>
  <c r="A338" i="14"/>
  <c r="X337" i="14"/>
  <c r="Q337" i="14"/>
  <c r="O337" i="14"/>
  <c r="A337" i="14"/>
  <c r="X336" i="14"/>
  <c r="Q336" i="14"/>
  <c r="O336" i="14"/>
  <c r="A336" i="14"/>
  <c r="X335" i="14"/>
  <c r="Q335" i="14"/>
  <c r="O335" i="14"/>
  <c r="A335" i="14"/>
  <c r="X334" i="14"/>
  <c r="Q334" i="14"/>
  <c r="O334" i="14"/>
  <c r="A334" i="14"/>
  <c r="X333" i="14"/>
  <c r="Q333" i="14"/>
  <c r="O333" i="14"/>
  <c r="A333" i="14"/>
  <c r="X332" i="14"/>
  <c r="Q332" i="14"/>
  <c r="O332" i="14"/>
  <c r="A332" i="14"/>
  <c r="X331" i="14"/>
  <c r="Q331" i="14"/>
  <c r="O331" i="14"/>
  <c r="A331" i="14"/>
  <c r="X330" i="14"/>
  <c r="Q330" i="14"/>
  <c r="O330" i="14"/>
  <c r="A330" i="14"/>
  <c r="X329" i="14"/>
  <c r="Q329" i="14"/>
  <c r="O329" i="14"/>
  <c r="A329" i="14"/>
  <c r="X328" i="14"/>
  <c r="Q328" i="14"/>
  <c r="O328" i="14"/>
  <c r="A328" i="14"/>
  <c r="X327" i="14"/>
  <c r="Q327" i="14"/>
  <c r="O327" i="14"/>
  <c r="A327" i="14"/>
  <c r="X326" i="14"/>
  <c r="Q326" i="14"/>
  <c r="O326" i="14"/>
  <c r="A326" i="14"/>
  <c r="X325" i="14"/>
  <c r="Q325" i="14"/>
  <c r="O325" i="14"/>
  <c r="A325" i="14"/>
  <c r="X324" i="14"/>
  <c r="Q324" i="14"/>
  <c r="O324" i="14"/>
  <c r="A324" i="14"/>
  <c r="X323" i="14"/>
  <c r="Q323" i="14"/>
  <c r="O323" i="14"/>
  <c r="A323" i="14"/>
  <c r="X322" i="14"/>
  <c r="E322" i="14"/>
  <c r="X321" i="14"/>
  <c r="Q321" i="14"/>
  <c r="W321" i="14" s="1"/>
  <c r="O321" i="14"/>
  <c r="U321" i="14" s="1"/>
  <c r="A321" i="14"/>
  <c r="X320" i="14"/>
  <c r="A320" i="14"/>
  <c r="X319" i="14"/>
  <c r="A319" i="14"/>
  <c r="X318" i="14"/>
  <c r="A318" i="14"/>
  <c r="X317" i="14"/>
  <c r="Q317" i="14"/>
  <c r="O317" i="14"/>
  <c r="A317" i="14"/>
  <c r="X316" i="14"/>
  <c r="Q316" i="14"/>
  <c r="O316" i="14"/>
  <c r="A316" i="14"/>
  <c r="X315" i="14"/>
  <c r="Q315" i="14"/>
  <c r="O315" i="14"/>
  <c r="A315" i="14"/>
  <c r="X314" i="14"/>
  <c r="Q314" i="14"/>
  <c r="O314" i="14"/>
  <c r="A314" i="14"/>
  <c r="X313" i="14"/>
  <c r="Q313" i="14"/>
  <c r="O313" i="14"/>
  <c r="A313" i="14"/>
  <c r="X312" i="14"/>
  <c r="Q312" i="14"/>
  <c r="O312" i="14"/>
  <c r="A312" i="14"/>
  <c r="X311" i="14"/>
  <c r="Q311" i="14"/>
  <c r="O311" i="14"/>
  <c r="A311" i="14"/>
  <c r="X310" i="14"/>
  <c r="Q310" i="14"/>
  <c r="O310" i="14"/>
  <c r="A310" i="14"/>
  <c r="X309" i="14"/>
  <c r="Q309" i="14"/>
  <c r="O309" i="14"/>
  <c r="A309" i="14"/>
  <c r="X308" i="14"/>
  <c r="Q308" i="14"/>
  <c r="O308" i="14"/>
  <c r="A308" i="14"/>
  <c r="X307" i="14"/>
  <c r="Q307" i="14"/>
  <c r="O307" i="14"/>
  <c r="A307" i="14"/>
  <c r="X306" i="14"/>
  <c r="Q306" i="14"/>
  <c r="O306" i="14"/>
  <c r="A306" i="14"/>
  <c r="X305" i="14"/>
  <c r="Q305" i="14"/>
  <c r="O305" i="14"/>
  <c r="A305" i="14"/>
  <c r="X304" i="14"/>
  <c r="Q304" i="14"/>
  <c r="O304" i="14"/>
  <c r="A304" i="14"/>
  <c r="X303" i="14"/>
  <c r="Q303" i="14"/>
  <c r="O303" i="14"/>
  <c r="A303" i="14"/>
  <c r="X302" i="14"/>
  <c r="Q302" i="14"/>
  <c r="O302" i="14"/>
  <c r="A302" i="14"/>
  <c r="X301" i="14"/>
  <c r="E301" i="14"/>
  <c r="X300" i="14"/>
  <c r="Q300" i="14"/>
  <c r="W300" i="14" s="1"/>
  <c r="O300" i="14"/>
  <c r="U300" i="14" s="1"/>
  <c r="A300" i="14"/>
  <c r="X299" i="14"/>
  <c r="A299" i="14"/>
  <c r="X298" i="14"/>
  <c r="A298" i="14"/>
  <c r="X297" i="14"/>
  <c r="A297" i="14"/>
  <c r="X296" i="14"/>
  <c r="Q296" i="14"/>
  <c r="O296" i="14"/>
  <c r="A296" i="14"/>
  <c r="X295" i="14"/>
  <c r="Q295" i="14"/>
  <c r="O295" i="14"/>
  <c r="A295" i="14"/>
  <c r="X294" i="14"/>
  <c r="Q294" i="14"/>
  <c r="O294" i="14"/>
  <c r="A294" i="14"/>
  <c r="X293" i="14"/>
  <c r="Q293" i="14"/>
  <c r="O293" i="14"/>
  <c r="A293" i="14"/>
  <c r="X292" i="14"/>
  <c r="Q292" i="14"/>
  <c r="O292" i="14"/>
  <c r="A292" i="14"/>
  <c r="X291" i="14"/>
  <c r="Q291" i="14"/>
  <c r="O291" i="14"/>
  <c r="A291" i="14"/>
  <c r="X290" i="14"/>
  <c r="Q290" i="14"/>
  <c r="O290" i="14"/>
  <c r="A290" i="14"/>
  <c r="X289" i="14"/>
  <c r="Q289" i="14"/>
  <c r="O289" i="14"/>
  <c r="A289" i="14"/>
  <c r="X288" i="14"/>
  <c r="Q288" i="14"/>
  <c r="O288" i="14"/>
  <c r="A288" i="14"/>
  <c r="X287" i="14"/>
  <c r="Q287" i="14"/>
  <c r="O287" i="14"/>
  <c r="A287" i="14"/>
  <c r="X286" i="14"/>
  <c r="Q286" i="14"/>
  <c r="O286" i="14"/>
  <c r="A286" i="14"/>
  <c r="X285" i="14"/>
  <c r="Q285" i="14"/>
  <c r="O285" i="14"/>
  <c r="A285" i="14"/>
  <c r="X284" i="14"/>
  <c r="Q284" i="14"/>
  <c r="O284" i="14"/>
  <c r="A284" i="14"/>
  <c r="X283" i="14"/>
  <c r="Q283" i="14"/>
  <c r="O283" i="14"/>
  <c r="A283" i="14"/>
  <c r="X282" i="14"/>
  <c r="R281" i="14" s="1"/>
  <c r="Q282" i="14"/>
  <c r="O282" i="14"/>
  <c r="A282" i="14"/>
  <c r="X281" i="14"/>
  <c r="Q281" i="14"/>
  <c r="O281" i="14"/>
  <c r="A281" i="14"/>
  <c r="X280" i="14"/>
  <c r="E280" i="14"/>
  <c r="X279" i="14"/>
  <c r="Q279" i="14"/>
  <c r="W279" i="14" s="1"/>
  <c r="O279" i="14"/>
  <c r="U279" i="14" s="1"/>
  <c r="A279" i="14"/>
  <c r="X278" i="14"/>
  <c r="A278" i="14"/>
  <c r="X277" i="14"/>
  <c r="A277" i="14"/>
  <c r="X276" i="14"/>
  <c r="A276" i="14"/>
  <c r="X275" i="14"/>
  <c r="Q275" i="14"/>
  <c r="O275" i="14"/>
  <c r="A275" i="14"/>
  <c r="X274" i="14"/>
  <c r="Q274" i="14"/>
  <c r="O274" i="14"/>
  <c r="A274" i="14"/>
  <c r="X273" i="14"/>
  <c r="Q273" i="14"/>
  <c r="O273" i="14"/>
  <c r="A273" i="14"/>
  <c r="X272" i="14"/>
  <c r="Q272" i="14"/>
  <c r="O272" i="14"/>
  <c r="A272" i="14"/>
  <c r="X271" i="14"/>
  <c r="Q271" i="14"/>
  <c r="O271" i="14"/>
  <c r="A271" i="14"/>
  <c r="X270" i="14"/>
  <c r="Q270" i="14"/>
  <c r="O270" i="14"/>
  <c r="A270" i="14"/>
  <c r="X269" i="14"/>
  <c r="Q269" i="14"/>
  <c r="O269" i="14"/>
  <c r="A269" i="14"/>
  <c r="X268" i="14"/>
  <c r="Q268" i="14"/>
  <c r="O268" i="14"/>
  <c r="A268" i="14"/>
  <c r="X267" i="14"/>
  <c r="Q267" i="14"/>
  <c r="O267" i="14"/>
  <c r="A267" i="14"/>
  <c r="X266" i="14"/>
  <c r="Q266" i="14"/>
  <c r="O266" i="14"/>
  <c r="A266" i="14"/>
  <c r="X265" i="14"/>
  <c r="Q265" i="14"/>
  <c r="O265" i="14"/>
  <c r="A265" i="14"/>
  <c r="X264" i="14"/>
  <c r="Q264" i="14"/>
  <c r="O264" i="14"/>
  <c r="A264" i="14"/>
  <c r="X263" i="14"/>
  <c r="Q263" i="14"/>
  <c r="O263" i="14"/>
  <c r="A263" i="14"/>
  <c r="X262" i="14"/>
  <c r="Q262" i="14"/>
  <c r="O262" i="14"/>
  <c r="A262" i="14"/>
  <c r="X261" i="14"/>
  <c r="Q261" i="14"/>
  <c r="O261" i="14"/>
  <c r="A261" i="14"/>
  <c r="X260" i="14"/>
  <c r="Q260" i="14"/>
  <c r="O260" i="14"/>
  <c r="A260" i="14"/>
  <c r="X259" i="14"/>
  <c r="E259" i="14"/>
  <c r="X258" i="14"/>
  <c r="U258" i="14"/>
  <c r="Q258" i="14"/>
  <c r="W258" i="14" s="1"/>
  <c r="O258" i="14"/>
  <c r="A258" i="14"/>
  <c r="X257" i="14"/>
  <c r="A257" i="14"/>
  <c r="X256" i="14"/>
  <c r="A256" i="14"/>
  <c r="X255" i="14"/>
  <c r="A255" i="14"/>
  <c r="X254" i="14"/>
  <c r="Q254" i="14"/>
  <c r="O254" i="14"/>
  <c r="A254" i="14"/>
  <c r="X253" i="14"/>
  <c r="Q253" i="14"/>
  <c r="O253" i="14"/>
  <c r="A253" i="14"/>
  <c r="X252" i="14"/>
  <c r="Q252" i="14"/>
  <c r="O252" i="14"/>
  <c r="A252" i="14"/>
  <c r="X251" i="14"/>
  <c r="Q251" i="14"/>
  <c r="O251" i="14"/>
  <c r="A251" i="14"/>
  <c r="X250" i="14"/>
  <c r="Q250" i="14"/>
  <c r="O250" i="14"/>
  <c r="A250" i="14"/>
  <c r="X249" i="14"/>
  <c r="Q249" i="14"/>
  <c r="O249" i="14"/>
  <c r="A249" i="14"/>
  <c r="X248" i="14"/>
  <c r="Q248" i="14"/>
  <c r="O248" i="14"/>
  <c r="A248" i="14"/>
  <c r="X247" i="14"/>
  <c r="Q247" i="14"/>
  <c r="O247" i="14"/>
  <c r="A247" i="14"/>
  <c r="X246" i="14"/>
  <c r="Q246" i="14"/>
  <c r="O246" i="14"/>
  <c r="A246" i="14"/>
  <c r="X245" i="14"/>
  <c r="Q245" i="14"/>
  <c r="O245" i="14"/>
  <c r="A245" i="14"/>
  <c r="X244" i="14"/>
  <c r="Q244" i="14"/>
  <c r="O244" i="14"/>
  <c r="A244" i="14"/>
  <c r="X243" i="14"/>
  <c r="Q243" i="14"/>
  <c r="O243" i="14"/>
  <c r="A243" i="14"/>
  <c r="X242" i="14"/>
  <c r="Q242" i="14"/>
  <c r="O242" i="14"/>
  <c r="A242" i="14"/>
  <c r="X241" i="14"/>
  <c r="Q241" i="14"/>
  <c r="O241" i="14"/>
  <c r="A241" i="14"/>
  <c r="X240" i="14"/>
  <c r="Q240" i="14"/>
  <c r="O240" i="14"/>
  <c r="A240" i="14"/>
  <c r="X239" i="14"/>
  <c r="Q239" i="14"/>
  <c r="O239" i="14"/>
  <c r="A239" i="14"/>
  <c r="X238" i="14"/>
  <c r="E238" i="14"/>
  <c r="X237" i="14"/>
  <c r="Q237" i="14"/>
  <c r="W237" i="14" s="1"/>
  <c r="O237" i="14"/>
  <c r="U237" i="14" s="1"/>
  <c r="A237" i="14"/>
  <c r="X236" i="14"/>
  <c r="A236" i="14"/>
  <c r="X235" i="14"/>
  <c r="A235" i="14"/>
  <c r="X234" i="14"/>
  <c r="A234" i="14"/>
  <c r="X233" i="14"/>
  <c r="Q233" i="14"/>
  <c r="O233" i="14"/>
  <c r="A233" i="14"/>
  <c r="X232" i="14"/>
  <c r="Q232" i="14"/>
  <c r="O232" i="14"/>
  <c r="A232" i="14"/>
  <c r="X231" i="14"/>
  <c r="Q231" i="14"/>
  <c r="O231" i="14"/>
  <c r="A231" i="14"/>
  <c r="X230" i="14"/>
  <c r="Q230" i="14"/>
  <c r="O230" i="14"/>
  <c r="A230" i="14"/>
  <c r="X229" i="14"/>
  <c r="Q229" i="14"/>
  <c r="O229" i="14"/>
  <c r="A229" i="14"/>
  <c r="X228" i="14"/>
  <c r="Q228" i="14"/>
  <c r="O228" i="14"/>
  <c r="A228" i="14"/>
  <c r="X227" i="14"/>
  <c r="Q227" i="14"/>
  <c r="O227" i="14"/>
  <c r="A227" i="14"/>
  <c r="X226" i="14"/>
  <c r="Q226" i="14"/>
  <c r="O226" i="14"/>
  <c r="A226" i="14"/>
  <c r="X225" i="14"/>
  <c r="Q225" i="14"/>
  <c r="O225" i="14"/>
  <c r="A225" i="14"/>
  <c r="X224" i="14"/>
  <c r="Q224" i="14"/>
  <c r="O224" i="14"/>
  <c r="A224" i="14"/>
  <c r="X223" i="14"/>
  <c r="Q223" i="14"/>
  <c r="O223" i="14"/>
  <c r="A223" i="14"/>
  <c r="X222" i="14"/>
  <c r="Q222" i="14"/>
  <c r="O222" i="14"/>
  <c r="A222" i="14"/>
  <c r="X221" i="14"/>
  <c r="Q221" i="14"/>
  <c r="O221" i="14"/>
  <c r="A221" i="14"/>
  <c r="X220" i="14"/>
  <c r="Q220" i="14"/>
  <c r="O220" i="14"/>
  <c r="A220" i="14"/>
  <c r="X219" i="14"/>
  <c r="Q219" i="14"/>
  <c r="O219" i="14"/>
  <c r="A219" i="14"/>
  <c r="X218" i="14"/>
  <c r="Q218" i="14"/>
  <c r="O218" i="14"/>
  <c r="A218" i="14"/>
  <c r="X217" i="14"/>
  <c r="E217" i="14"/>
  <c r="X216" i="14"/>
  <c r="Q216" i="14"/>
  <c r="W216" i="14" s="1"/>
  <c r="O216" i="14"/>
  <c r="U216" i="14" s="1"/>
  <c r="A216" i="14"/>
  <c r="X215" i="14"/>
  <c r="A215" i="14"/>
  <c r="X214" i="14"/>
  <c r="A214" i="14"/>
  <c r="X213" i="14"/>
  <c r="A213" i="14"/>
  <c r="X212" i="14"/>
  <c r="Q212" i="14"/>
  <c r="O212" i="14"/>
  <c r="A212" i="14"/>
  <c r="X211" i="14"/>
  <c r="Q211" i="14"/>
  <c r="O211" i="14"/>
  <c r="A211" i="14"/>
  <c r="X210" i="14"/>
  <c r="Q210" i="14"/>
  <c r="O210" i="14"/>
  <c r="A210" i="14"/>
  <c r="X209" i="14"/>
  <c r="Q209" i="14"/>
  <c r="O209" i="14"/>
  <c r="A209" i="14"/>
  <c r="X208" i="14"/>
  <c r="Q208" i="14"/>
  <c r="O208" i="14"/>
  <c r="A208" i="14"/>
  <c r="X207" i="14"/>
  <c r="Q207" i="14"/>
  <c r="O207" i="14"/>
  <c r="A207" i="14"/>
  <c r="X206" i="14"/>
  <c r="Q206" i="14"/>
  <c r="O206" i="14"/>
  <c r="A206" i="14"/>
  <c r="X205" i="14"/>
  <c r="Q205" i="14"/>
  <c r="O205" i="14"/>
  <c r="A205" i="14"/>
  <c r="X204" i="14"/>
  <c r="Q204" i="14"/>
  <c r="O204" i="14"/>
  <c r="A204" i="14"/>
  <c r="X203" i="14"/>
  <c r="Q203" i="14"/>
  <c r="O203" i="14"/>
  <c r="A203" i="14"/>
  <c r="X202" i="14"/>
  <c r="Q202" i="14"/>
  <c r="O202" i="14"/>
  <c r="A202" i="14"/>
  <c r="X201" i="14"/>
  <c r="Q201" i="14"/>
  <c r="O201" i="14"/>
  <c r="A201" i="14"/>
  <c r="X200" i="14"/>
  <c r="Q200" i="14"/>
  <c r="O200" i="14"/>
  <c r="A200" i="14"/>
  <c r="X199" i="14"/>
  <c r="Q199" i="14"/>
  <c r="O199" i="14"/>
  <c r="A199" i="14"/>
  <c r="X198" i="14"/>
  <c r="Q198" i="14"/>
  <c r="O198" i="14"/>
  <c r="A198" i="14"/>
  <c r="X197" i="14"/>
  <c r="Q197" i="14"/>
  <c r="O197" i="14"/>
  <c r="A197" i="14"/>
  <c r="X196" i="14"/>
  <c r="E196" i="14"/>
  <c r="X195" i="14"/>
  <c r="Q195" i="14"/>
  <c r="W195" i="14" s="1"/>
  <c r="O195" i="14"/>
  <c r="U195" i="14" s="1"/>
  <c r="A195" i="14"/>
  <c r="X194" i="14"/>
  <c r="A194" i="14"/>
  <c r="X193" i="14"/>
  <c r="A193" i="14"/>
  <c r="X192" i="14"/>
  <c r="A192" i="14"/>
  <c r="X191" i="14"/>
  <c r="Q191" i="14"/>
  <c r="O191" i="14"/>
  <c r="A191" i="14"/>
  <c r="X190" i="14"/>
  <c r="Q190" i="14"/>
  <c r="O190" i="14"/>
  <c r="A190" i="14"/>
  <c r="X189" i="14"/>
  <c r="Q189" i="14"/>
  <c r="O189" i="14"/>
  <c r="A189" i="14"/>
  <c r="X188" i="14"/>
  <c r="Q188" i="14"/>
  <c r="O188" i="14"/>
  <c r="A188" i="14"/>
  <c r="X187" i="14"/>
  <c r="Q187" i="14"/>
  <c r="O187" i="14"/>
  <c r="A187" i="14"/>
  <c r="X186" i="14"/>
  <c r="Q186" i="14"/>
  <c r="O186" i="14"/>
  <c r="A186" i="14"/>
  <c r="X185" i="14"/>
  <c r="Q185" i="14"/>
  <c r="O185" i="14"/>
  <c r="A185" i="14"/>
  <c r="X184" i="14"/>
  <c r="Q184" i="14"/>
  <c r="O184" i="14"/>
  <c r="A184" i="14"/>
  <c r="X183" i="14"/>
  <c r="Q183" i="14"/>
  <c r="O183" i="14"/>
  <c r="A183" i="14"/>
  <c r="X182" i="14"/>
  <c r="Q182" i="14"/>
  <c r="O182" i="14"/>
  <c r="A182" i="14"/>
  <c r="X181" i="14"/>
  <c r="Q181" i="14"/>
  <c r="O181" i="14"/>
  <c r="A181" i="14"/>
  <c r="X180" i="14"/>
  <c r="Q180" i="14"/>
  <c r="O180" i="14"/>
  <c r="A180" i="14"/>
  <c r="X179" i="14"/>
  <c r="Q179" i="14"/>
  <c r="O179" i="14"/>
  <c r="A179" i="14"/>
  <c r="X178" i="14"/>
  <c r="Q178" i="14"/>
  <c r="O178" i="14"/>
  <c r="A178" i="14"/>
  <c r="X177" i="14"/>
  <c r="Q177" i="14"/>
  <c r="O177" i="14"/>
  <c r="A177" i="14"/>
  <c r="X176" i="14"/>
  <c r="Q176" i="14"/>
  <c r="O176" i="14"/>
  <c r="A176" i="14"/>
  <c r="X175" i="14"/>
  <c r="E175" i="14"/>
  <c r="X174" i="14"/>
  <c r="Q174" i="14"/>
  <c r="W174" i="14" s="1"/>
  <c r="O174" i="14"/>
  <c r="U174" i="14" s="1"/>
  <c r="A174" i="14"/>
  <c r="X173" i="14"/>
  <c r="A173" i="14"/>
  <c r="X172" i="14"/>
  <c r="A172" i="14"/>
  <c r="X171" i="14"/>
  <c r="A171" i="14"/>
  <c r="X170" i="14"/>
  <c r="Q170" i="14"/>
  <c r="O170" i="14"/>
  <c r="A170" i="14"/>
  <c r="X169" i="14"/>
  <c r="Q169" i="14"/>
  <c r="O169" i="14"/>
  <c r="A169" i="14"/>
  <c r="X168" i="14"/>
  <c r="Q168" i="14"/>
  <c r="O168" i="14"/>
  <c r="A168" i="14"/>
  <c r="X167" i="14"/>
  <c r="Q167" i="14"/>
  <c r="O167" i="14"/>
  <c r="A167" i="14"/>
  <c r="X166" i="14"/>
  <c r="Q166" i="14"/>
  <c r="O166" i="14"/>
  <c r="A166" i="14"/>
  <c r="X165" i="14"/>
  <c r="Q165" i="14"/>
  <c r="O165" i="14"/>
  <c r="A165" i="14"/>
  <c r="X164" i="14"/>
  <c r="Q164" i="14"/>
  <c r="O164" i="14"/>
  <c r="A164" i="14"/>
  <c r="X163" i="14"/>
  <c r="Q163" i="14"/>
  <c r="O163" i="14"/>
  <c r="A163" i="14"/>
  <c r="X162" i="14"/>
  <c r="Q162" i="14"/>
  <c r="O162" i="14"/>
  <c r="A162" i="14"/>
  <c r="X161" i="14"/>
  <c r="Q161" i="14"/>
  <c r="O161" i="14"/>
  <c r="A161" i="14"/>
  <c r="X160" i="14"/>
  <c r="Q160" i="14"/>
  <c r="O160" i="14"/>
  <c r="A160" i="14"/>
  <c r="X159" i="14"/>
  <c r="Q159" i="14"/>
  <c r="O159" i="14"/>
  <c r="A159" i="14"/>
  <c r="X158" i="14"/>
  <c r="Q158" i="14"/>
  <c r="O158" i="14"/>
  <c r="A158" i="14"/>
  <c r="X157" i="14"/>
  <c r="Q157" i="14"/>
  <c r="O157" i="14"/>
  <c r="A157" i="14"/>
  <c r="X156" i="14"/>
  <c r="Q156" i="14"/>
  <c r="O156" i="14"/>
  <c r="A156" i="14"/>
  <c r="X155" i="14"/>
  <c r="Q155" i="14"/>
  <c r="O155" i="14"/>
  <c r="A155" i="14"/>
  <c r="X154" i="14"/>
  <c r="E154" i="14"/>
  <c r="X153" i="14"/>
  <c r="Q153" i="14"/>
  <c r="W153" i="14" s="1"/>
  <c r="O153" i="14"/>
  <c r="U153" i="14" s="1"/>
  <c r="A153" i="14"/>
  <c r="X152" i="14"/>
  <c r="A152" i="14"/>
  <c r="X151" i="14"/>
  <c r="A151" i="14"/>
  <c r="X150" i="14"/>
  <c r="A150" i="14"/>
  <c r="X149" i="14"/>
  <c r="Q149" i="14"/>
  <c r="O149" i="14"/>
  <c r="A149" i="14"/>
  <c r="X148" i="14"/>
  <c r="Q148" i="14"/>
  <c r="O148" i="14"/>
  <c r="A148" i="14"/>
  <c r="X147" i="14"/>
  <c r="Q147" i="14"/>
  <c r="O147" i="14"/>
  <c r="A147" i="14"/>
  <c r="X146" i="14"/>
  <c r="Q146" i="14"/>
  <c r="O146" i="14"/>
  <c r="A146" i="14"/>
  <c r="X145" i="14"/>
  <c r="Q145" i="14"/>
  <c r="O145" i="14"/>
  <c r="A145" i="14"/>
  <c r="X144" i="14"/>
  <c r="Q144" i="14"/>
  <c r="O144" i="14"/>
  <c r="A144" i="14"/>
  <c r="X143" i="14"/>
  <c r="Q143" i="14"/>
  <c r="O143" i="14"/>
  <c r="A143" i="14"/>
  <c r="X142" i="14"/>
  <c r="Q142" i="14"/>
  <c r="O142" i="14"/>
  <c r="A142" i="14"/>
  <c r="X141" i="14"/>
  <c r="Q141" i="14"/>
  <c r="O141" i="14"/>
  <c r="A141" i="14"/>
  <c r="X140" i="14"/>
  <c r="Q140" i="14"/>
  <c r="O140" i="14"/>
  <c r="A140" i="14"/>
  <c r="X139" i="14"/>
  <c r="Q139" i="14"/>
  <c r="O139" i="14"/>
  <c r="A139" i="14"/>
  <c r="X138" i="14"/>
  <c r="Q138" i="14"/>
  <c r="O138" i="14"/>
  <c r="A138" i="14"/>
  <c r="X137" i="14"/>
  <c r="Q137" i="14"/>
  <c r="O137" i="14"/>
  <c r="A137" i="14"/>
  <c r="X136" i="14"/>
  <c r="Q136" i="14"/>
  <c r="O136" i="14"/>
  <c r="A136" i="14"/>
  <c r="X135" i="14"/>
  <c r="Q135" i="14"/>
  <c r="O135" i="14"/>
  <c r="A135" i="14"/>
  <c r="X134" i="14"/>
  <c r="Q134" i="14"/>
  <c r="O134" i="14"/>
  <c r="A134" i="14"/>
  <c r="X133" i="14"/>
  <c r="E133" i="14"/>
  <c r="X132" i="14"/>
  <c r="Q132" i="14"/>
  <c r="W132" i="14" s="1"/>
  <c r="O132" i="14"/>
  <c r="U132" i="14" s="1"/>
  <c r="A132" i="14"/>
  <c r="X131" i="14"/>
  <c r="A131" i="14"/>
  <c r="X130" i="14"/>
  <c r="A130" i="14"/>
  <c r="X129" i="14"/>
  <c r="A129" i="14"/>
  <c r="X128" i="14"/>
  <c r="Q128" i="14"/>
  <c r="O128" i="14"/>
  <c r="A128" i="14"/>
  <c r="X127" i="14"/>
  <c r="Q127" i="14"/>
  <c r="O127" i="14"/>
  <c r="A127" i="14"/>
  <c r="X126" i="14"/>
  <c r="Q126" i="14"/>
  <c r="O126" i="14"/>
  <c r="A126" i="14"/>
  <c r="X125" i="14"/>
  <c r="Q125" i="14"/>
  <c r="O125" i="14"/>
  <c r="A125" i="14"/>
  <c r="X124" i="14"/>
  <c r="Q124" i="14"/>
  <c r="O124" i="14"/>
  <c r="A124" i="14"/>
  <c r="X123" i="14"/>
  <c r="Q123" i="14"/>
  <c r="O123" i="14"/>
  <c r="A123" i="14"/>
  <c r="X122" i="14"/>
  <c r="Q122" i="14"/>
  <c r="O122" i="14"/>
  <c r="A122" i="14"/>
  <c r="X121" i="14"/>
  <c r="Q121" i="14"/>
  <c r="O121" i="14"/>
  <c r="A121" i="14"/>
  <c r="X120" i="14"/>
  <c r="Q120" i="14"/>
  <c r="O120" i="14"/>
  <c r="A120" i="14"/>
  <c r="X119" i="14"/>
  <c r="Q119" i="14"/>
  <c r="O119" i="14"/>
  <c r="A119" i="14"/>
  <c r="X118" i="14"/>
  <c r="Q118" i="14"/>
  <c r="O118" i="14"/>
  <c r="A118" i="14"/>
  <c r="X117" i="14"/>
  <c r="Q117" i="14"/>
  <c r="O117" i="14"/>
  <c r="A117" i="14"/>
  <c r="X116" i="14"/>
  <c r="Q116" i="14"/>
  <c r="O116" i="14"/>
  <c r="A116" i="14"/>
  <c r="X115" i="14"/>
  <c r="Q115" i="14"/>
  <c r="O115" i="14"/>
  <c r="A115" i="14"/>
  <c r="X114" i="14"/>
  <c r="Q114" i="14"/>
  <c r="O114" i="14"/>
  <c r="A114" i="14"/>
  <c r="X113" i="14"/>
  <c r="Q113" i="14"/>
  <c r="O113" i="14"/>
  <c r="A113" i="14"/>
  <c r="X112" i="14"/>
  <c r="E112" i="14"/>
  <c r="X111" i="14"/>
  <c r="Q111" i="14"/>
  <c r="W111" i="14" s="1"/>
  <c r="O111" i="14"/>
  <c r="U111" i="14" s="1"/>
  <c r="A111" i="14"/>
  <c r="X110" i="14"/>
  <c r="A110" i="14"/>
  <c r="X109" i="14"/>
  <c r="A109" i="14"/>
  <c r="X108" i="14"/>
  <c r="A108" i="14"/>
  <c r="X107" i="14"/>
  <c r="Q107" i="14"/>
  <c r="O107" i="14"/>
  <c r="A107" i="14"/>
  <c r="X106" i="14"/>
  <c r="Q106" i="14"/>
  <c r="O106" i="14"/>
  <c r="A106" i="14"/>
  <c r="X105" i="14"/>
  <c r="Q105" i="14"/>
  <c r="O105" i="14"/>
  <c r="A105" i="14"/>
  <c r="X104" i="14"/>
  <c r="Q104" i="14"/>
  <c r="O104" i="14"/>
  <c r="A104" i="14"/>
  <c r="X103" i="14"/>
  <c r="Q103" i="14"/>
  <c r="O103" i="14"/>
  <c r="A103" i="14"/>
  <c r="X102" i="14"/>
  <c r="Q102" i="14"/>
  <c r="O102" i="14"/>
  <c r="A102" i="14"/>
  <c r="X101" i="14"/>
  <c r="Q101" i="14"/>
  <c r="O101" i="14"/>
  <c r="A101" i="14"/>
  <c r="X100" i="14"/>
  <c r="Q100" i="14"/>
  <c r="O100" i="14"/>
  <c r="A100" i="14"/>
  <c r="X99" i="14"/>
  <c r="Q99" i="14"/>
  <c r="O99" i="14"/>
  <c r="A99" i="14"/>
  <c r="X98" i="14"/>
  <c r="Q98" i="14"/>
  <c r="O98" i="14"/>
  <c r="A98" i="14"/>
  <c r="X97" i="14"/>
  <c r="Q97" i="14"/>
  <c r="O97" i="14"/>
  <c r="A97" i="14"/>
  <c r="X96" i="14"/>
  <c r="Q96" i="14"/>
  <c r="O96" i="14"/>
  <c r="A96" i="14"/>
  <c r="X95" i="14"/>
  <c r="Q95" i="14"/>
  <c r="O95" i="14"/>
  <c r="A95" i="14"/>
  <c r="X94" i="14"/>
  <c r="Q94" i="14"/>
  <c r="O94" i="14"/>
  <c r="A94" i="14"/>
  <c r="X93" i="14"/>
  <c r="Q93" i="14"/>
  <c r="O93" i="14"/>
  <c r="A93" i="14"/>
  <c r="X92" i="14"/>
  <c r="Q92" i="14"/>
  <c r="O92" i="14"/>
  <c r="A92" i="14"/>
  <c r="X91" i="14"/>
  <c r="E91" i="14"/>
  <c r="X90" i="14"/>
  <c r="Q90" i="14"/>
  <c r="W90" i="14" s="1"/>
  <c r="O90" i="14"/>
  <c r="U90" i="14" s="1"/>
  <c r="A90" i="14"/>
  <c r="X89" i="14"/>
  <c r="A89" i="14"/>
  <c r="X88" i="14"/>
  <c r="A88" i="14"/>
  <c r="X87" i="14"/>
  <c r="A87" i="14"/>
  <c r="X86" i="14"/>
  <c r="Q86" i="14"/>
  <c r="O86" i="14"/>
  <c r="A86" i="14"/>
  <c r="X85" i="14"/>
  <c r="Q85" i="14"/>
  <c r="O85" i="14"/>
  <c r="A85" i="14"/>
  <c r="X84" i="14"/>
  <c r="Q84" i="14"/>
  <c r="O84" i="14"/>
  <c r="A84" i="14"/>
  <c r="X83" i="14"/>
  <c r="Q83" i="14"/>
  <c r="O83" i="14"/>
  <c r="A83" i="14"/>
  <c r="X82" i="14"/>
  <c r="Q82" i="14"/>
  <c r="O82" i="14"/>
  <c r="A82" i="14"/>
  <c r="X81" i="14"/>
  <c r="Q81" i="14"/>
  <c r="O81" i="14"/>
  <c r="A81" i="14"/>
  <c r="X80" i="14"/>
  <c r="Q80" i="14"/>
  <c r="O80" i="14"/>
  <c r="A80" i="14"/>
  <c r="X79" i="14"/>
  <c r="Q79" i="14"/>
  <c r="O79" i="14"/>
  <c r="A79" i="14"/>
  <c r="X78" i="14"/>
  <c r="Q78" i="14"/>
  <c r="O78" i="14"/>
  <c r="A78" i="14"/>
  <c r="X77" i="14"/>
  <c r="Q77" i="14"/>
  <c r="O77" i="14"/>
  <c r="A77" i="14"/>
  <c r="X76" i="14"/>
  <c r="Q76" i="14"/>
  <c r="O76" i="14"/>
  <c r="A76" i="14"/>
  <c r="X75" i="14"/>
  <c r="Q75" i="14"/>
  <c r="O75" i="14"/>
  <c r="A75" i="14"/>
  <c r="X74" i="14"/>
  <c r="Q74" i="14"/>
  <c r="O74" i="14"/>
  <c r="A74" i="14"/>
  <c r="X73" i="14"/>
  <c r="Q73" i="14"/>
  <c r="O73" i="14"/>
  <c r="A73" i="14"/>
  <c r="X72" i="14"/>
  <c r="Q72" i="14"/>
  <c r="O72" i="14"/>
  <c r="A72" i="14"/>
  <c r="X71" i="14"/>
  <c r="Q71" i="14"/>
  <c r="O71" i="14"/>
  <c r="A71" i="14"/>
  <c r="X70" i="14"/>
  <c r="E70" i="14"/>
  <c r="X69" i="14"/>
  <c r="Q69" i="14"/>
  <c r="W69" i="14" s="1"/>
  <c r="O69" i="14"/>
  <c r="U69" i="14" s="1"/>
  <c r="A69" i="14"/>
  <c r="X68" i="14"/>
  <c r="A68" i="14"/>
  <c r="X67" i="14"/>
  <c r="A67" i="14"/>
  <c r="X66" i="14"/>
  <c r="A66" i="14"/>
  <c r="X65" i="14"/>
  <c r="Q65" i="14"/>
  <c r="O65" i="14"/>
  <c r="A65" i="14"/>
  <c r="X64" i="14"/>
  <c r="Q64" i="14"/>
  <c r="O64" i="14"/>
  <c r="A64" i="14"/>
  <c r="X63" i="14"/>
  <c r="Q63" i="14"/>
  <c r="O63" i="14"/>
  <c r="A63" i="14"/>
  <c r="X62" i="14"/>
  <c r="Q62" i="14"/>
  <c r="O62" i="14"/>
  <c r="A62" i="14"/>
  <c r="X61" i="14"/>
  <c r="Q61" i="14"/>
  <c r="O61" i="14"/>
  <c r="A61" i="14"/>
  <c r="X60" i="14"/>
  <c r="Q60" i="14"/>
  <c r="O60" i="14"/>
  <c r="A60" i="14"/>
  <c r="X59" i="14"/>
  <c r="Q59" i="14"/>
  <c r="O59" i="14"/>
  <c r="A59" i="14"/>
  <c r="X58" i="14"/>
  <c r="Q58" i="14"/>
  <c r="O58" i="14"/>
  <c r="A58" i="14"/>
  <c r="X57" i="14"/>
  <c r="Q57" i="14"/>
  <c r="O57" i="14"/>
  <c r="A57" i="14"/>
  <c r="X56" i="14"/>
  <c r="Q56" i="14"/>
  <c r="O56" i="14"/>
  <c r="A56" i="14"/>
  <c r="X55" i="14"/>
  <c r="Q55" i="14"/>
  <c r="O55" i="14"/>
  <c r="A55" i="14"/>
  <c r="X54" i="14"/>
  <c r="Q54" i="14"/>
  <c r="O54" i="14"/>
  <c r="A54" i="14"/>
  <c r="X53" i="14"/>
  <c r="Q53" i="14"/>
  <c r="O53" i="14"/>
  <c r="A53" i="14"/>
  <c r="X52" i="14"/>
  <c r="Q52" i="14"/>
  <c r="O52" i="14"/>
  <c r="A52" i="14"/>
  <c r="X51" i="14"/>
  <c r="Q51" i="14"/>
  <c r="O51" i="14"/>
  <c r="A51" i="14"/>
  <c r="X50" i="14"/>
  <c r="Q50" i="14"/>
  <c r="O50" i="14"/>
  <c r="A50" i="14"/>
  <c r="X49" i="14"/>
  <c r="E49" i="14"/>
  <c r="X48" i="14"/>
  <c r="Q48" i="14"/>
  <c r="W48" i="14" s="1"/>
  <c r="O48" i="14"/>
  <c r="U48" i="14" s="1"/>
  <c r="A48" i="14"/>
  <c r="X47" i="14"/>
  <c r="A47" i="14"/>
  <c r="X46" i="14"/>
  <c r="A46" i="14"/>
  <c r="X45" i="14"/>
  <c r="A45" i="14"/>
  <c r="X44" i="14"/>
  <c r="Q44" i="14"/>
  <c r="O44" i="14"/>
  <c r="A44" i="14"/>
  <c r="X43" i="14"/>
  <c r="Q43" i="14"/>
  <c r="O43" i="14"/>
  <c r="A43" i="14"/>
  <c r="X42" i="14"/>
  <c r="Q42" i="14"/>
  <c r="O42" i="14"/>
  <c r="A42" i="14"/>
  <c r="X41" i="14"/>
  <c r="Q41" i="14"/>
  <c r="O41" i="14"/>
  <c r="A41" i="14"/>
  <c r="X40" i="14"/>
  <c r="Q40" i="14"/>
  <c r="O40" i="14"/>
  <c r="A40" i="14"/>
  <c r="X39" i="14"/>
  <c r="Q39" i="14"/>
  <c r="O39" i="14"/>
  <c r="A39" i="14"/>
  <c r="X38" i="14"/>
  <c r="Q38" i="14"/>
  <c r="O38" i="14"/>
  <c r="A38" i="14"/>
  <c r="X37" i="14"/>
  <c r="Q37" i="14"/>
  <c r="O37" i="14"/>
  <c r="A37" i="14"/>
  <c r="X36" i="14"/>
  <c r="Q36" i="14"/>
  <c r="O36" i="14"/>
  <c r="A36" i="14"/>
  <c r="X35" i="14"/>
  <c r="Q35" i="14"/>
  <c r="O35" i="14"/>
  <c r="A35" i="14"/>
  <c r="X34" i="14"/>
  <c r="Q34" i="14"/>
  <c r="O34" i="14"/>
  <c r="A34" i="14"/>
  <c r="X33" i="14"/>
  <c r="Q33" i="14"/>
  <c r="O33" i="14"/>
  <c r="A33" i="14"/>
  <c r="X32" i="14"/>
  <c r="Q32" i="14"/>
  <c r="O32" i="14"/>
  <c r="A32" i="14"/>
  <c r="X31" i="14"/>
  <c r="Q31" i="14"/>
  <c r="O31" i="14"/>
  <c r="A31" i="14"/>
  <c r="X30" i="14"/>
  <c r="Q30" i="14"/>
  <c r="O30" i="14"/>
  <c r="A30" i="14"/>
  <c r="X29" i="14"/>
  <c r="Q29" i="14"/>
  <c r="O29" i="14"/>
  <c r="A29" i="14"/>
  <c r="X28" i="14"/>
  <c r="E28" i="14"/>
  <c r="X27" i="14"/>
  <c r="Q27" i="14"/>
  <c r="W27" i="14" s="1"/>
  <c r="O27" i="14"/>
  <c r="U27" i="14" s="1"/>
  <c r="A27" i="14"/>
  <c r="X26" i="14"/>
  <c r="A26" i="14"/>
  <c r="X25" i="14"/>
  <c r="A25" i="14"/>
  <c r="X24" i="14"/>
  <c r="A24" i="14"/>
  <c r="X23" i="14"/>
  <c r="Q23" i="14"/>
  <c r="O23" i="14"/>
  <c r="A23" i="14"/>
  <c r="X22" i="14"/>
  <c r="Q22" i="14"/>
  <c r="O22" i="14"/>
  <c r="A22" i="14"/>
  <c r="X21" i="14"/>
  <c r="Q21" i="14"/>
  <c r="O21" i="14"/>
  <c r="A21" i="14"/>
  <c r="X20" i="14"/>
  <c r="Q20" i="14"/>
  <c r="O20" i="14"/>
  <c r="A20" i="14"/>
  <c r="X19" i="14"/>
  <c r="Q19" i="14"/>
  <c r="O19" i="14"/>
  <c r="A19" i="14"/>
  <c r="X18" i="14"/>
  <c r="Q18" i="14"/>
  <c r="O18" i="14"/>
  <c r="A18" i="14"/>
  <c r="X17" i="14"/>
  <c r="Q17" i="14"/>
  <c r="O17" i="14"/>
  <c r="A17" i="14"/>
  <c r="X16" i="14"/>
  <c r="Q16" i="14"/>
  <c r="O16" i="14"/>
  <c r="A16" i="14"/>
  <c r="X15" i="14"/>
  <c r="Q15" i="14"/>
  <c r="O15" i="14"/>
  <c r="A15" i="14"/>
  <c r="X14" i="14"/>
  <c r="Q14" i="14"/>
  <c r="O14" i="14"/>
  <c r="A14" i="14"/>
  <c r="X13" i="14"/>
  <c r="Q13" i="14"/>
  <c r="O13" i="14"/>
  <c r="A13" i="14"/>
  <c r="X12" i="14"/>
  <c r="Q12" i="14"/>
  <c r="O12" i="14"/>
  <c r="A12" i="14"/>
  <c r="X11" i="14"/>
  <c r="Q11" i="14"/>
  <c r="O11" i="14"/>
  <c r="A11" i="14"/>
  <c r="X10" i="14"/>
  <c r="Q10" i="14"/>
  <c r="O10" i="14"/>
  <c r="A10" i="14"/>
  <c r="X9" i="14"/>
  <c r="Q9" i="14"/>
  <c r="O9" i="14"/>
  <c r="A9" i="14"/>
  <c r="X8" i="14"/>
  <c r="Q8" i="14"/>
  <c r="O8" i="14"/>
  <c r="A8" i="14"/>
  <c r="X427" i="12"/>
  <c r="E427" i="12"/>
  <c r="X426" i="12"/>
  <c r="Q426" i="12"/>
  <c r="W426" i="12" s="1"/>
  <c r="O426" i="12"/>
  <c r="U426" i="12" s="1"/>
  <c r="A426" i="12"/>
  <c r="X425" i="12"/>
  <c r="A425" i="12"/>
  <c r="X424" i="12"/>
  <c r="A424" i="12"/>
  <c r="X423" i="12"/>
  <c r="A423" i="12"/>
  <c r="X422" i="12"/>
  <c r="Q422" i="12"/>
  <c r="O422" i="12"/>
  <c r="A422" i="12"/>
  <c r="X421" i="12"/>
  <c r="Q421" i="12"/>
  <c r="O421" i="12"/>
  <c r="A421" i="12"/>
  <c r="X420" i="12"/>
  <c r="Q420" i="12"/>
  <c r="O420" i="12"/>
  <c r="A420" i="12"/>
  <c r="X419" i="12"/>
  <c r="Q419" i="12"/>
  <c r="O419" i="12"/>
  <c r="A419" i="12"/>
  <c r="X418" i="12"/>
  <c r="Q418" i="12"/>
  <c r="O418" i="12"/>
  <c r="A418" i="12"/>
  <c r="X417" i="12"/>
  <c r="Q417" i="12"/>
  <c r="O417" i="12"/>
  <c r="A417" i="12"/>
  <c r="X416" i="12"/>
  <c r="Q416" i="12"/>
  <c r="O416" i="12"/>
  <c r="A416" i="12"/>
  <c r="X415" i="12"/>
  <c r="Q415" i="12"/>
  <c r="O415" i="12"/>
  <c r="A415" i="12"/>
  <c r="X414" i="12"/>
  <c r="Q414" i="12"/>
  <c r="O414" i="12"/>
  <c r="A414" i="12"/>
  <c r="X413" i="12"/>
  <c r="Q413" i="12"/>
  <c r="O413" i="12"/>
  <c r="A413" i="12"/>
  <c r="X412" i="12"/>
  <c r="Q412" i="12"/>
  <c r="O412" i="12"/>
  <c r="A412" i="12"/>
  <c r="X411" i="12"/>
  <c r="Q411" i="12"/>
  <c r="O411" i="12"/>
  <c r="A411" i="12"/>
  <c r="X410" i="12"/>
  <c r="Q410" i="12"/>
  <c r="O410" i="12"/>
  <c r="A410" i="12"/>
  <c r="X409" i="12"/>
  <c r="Q409" i="12"/>
  <c r="O409" i="12"/>
  <c r="A409" i="12"/>
  <c r="X408" i="12"/>
  <c r="Q408" i="12"/>
  <c r="O408" i="12"/>
  <c r="A408" i="12"/>
  <c r="X407" i="12"/>
  <c r="Q407" i="12"/>
  <c r="O407" i="12"/>
  <c r="A407" i="12"/>
  <c r="X406" i="12"/>
  <c r="E406" i="12"/>
  <c r="X405" i="12"/>
  <c r="Q405" i="12"/>
  <c r="W405" i="12" s="1"/>
  <c r="O405" i="12"/>
  <c r="U405" i="12" s="1"/>
  <c r="A405" i="12"/>
  <c r="X404" i="12"/>
  <c r="A404" i="12"/>
  <c r="X403" i="12"/>
  <c r="A403" i="12"/>
  <c r="X402" i="12"/>
  <c r="A402" i="12"/>
  <c r="X401" i="12"/>
  <c r="Q401" i="12"/>
  <c r="O401" i="12"/>
  <c r="A401" i="12"/>
  <c r="X400" i="12"/>
  <c r="Q400" i="12"/>
  <c r="O400" i="12"/>
  <c r="A400" i="12"/>
  <c r="X399" i="12"/>
  <c r="Q399" i="12"/>
  <c r="O399" i="12"/>
  <c r="A399" i="12"/>
  <c r="X398" i="12"/>
  <c r="Q398" i="12"/>
  <c r="O398" i="12"/>
  <c r="A398" i="12"/>
  <c r="X397" i="12"/>
  <c r="Q397" i="12"/>
  <c r="O397" i="12"/>
  <c r="A397" i="12"/>
  <c r="X396" i="12"/>
  <c r="Q396" i="12"/>
  <c r="O396" i="12"/>
  <c r="A396" i="12"/>
  <c r="X395" i="12"/>
  <c r="Q395" i="12"/>
  <c r="O395" i="12"/>
  <c r="A395" i="12"/>
  <c r="X394" i="12"/>
  <c r="Q394" i="12"/>
  <c r="O394" i="12"/>
  <c r="A394" i="12"/>
  <c r="X393" i="12"/>
  <c r="Q393" i="12"/>
  <c r="O393" i="12"/>
  <c r="A393" i="12"/>
  <c r="X392" i="12"/>
  <c r="Q392" i="12"/>
  <c r="O392" i="12"/>
  <c r="A392" i="12"/>
  <c r="X391" i="12"/>
  <c r="Q391" i="12"/>
  <c r="O391" i="12"/>
  <c r="A391" i="12"/>
  <c r="X390" i="12"/>
  <c r="Q390" i="12"/>
  <c r="O390" i="12"/>
  <c r="A390" i="12"/>
  <c r="X389" i="12"/>
  <c r="Q389" i="12"/>
  <c r="O389" i="12"/>
  <c r="A389" i="12"/>
  <c r="X388" i="12"/>
  <c r="Q388" i="12"/>
  <c r="O388" i="12"/>
  <c r="A388" i="12"/>
  <c r="X387" i="12"/>
  <c r="Q387" i="12"/>
  <c r="O387" i="12"/>
  <c r="A387" i="12"/>
  <c r="X386" i="12"/>
  <c r="Q386" i="12"/>
  <c r="O386" i="12"/>
  <c r="O406" i="12" s="1"/>
  <c r="A386" i="12"/>
  <c r="X385" i="12"/>
  <c r="E385" i="12"/>
  <c r="X384" i="12"/>
  <c r="Q384" i="12"/>
  <c r="W384" i="12" s="1"/>
  <c r="O384" i="12"/>
  <c r="U384" i="12" s="1"/>
  <c r="A384" i="12"/>
  <c r="X383" i="12"/>
  <c r="A383" i="12"/>
  <c r="X382" i="12"/>
  <c r="A382" i="12"/>
  <c r="X381" i="12"/>
  <c r="A381" i="12"/>
  <c r="X380" i="12"/>
  <c r="Q380" i="12"/>
  <c r="O380" i="12"/>
  <c r="A380" i="12"/>
  <c r="X379" i="12"/>
  <c r="Q379" i="12"/>
  <c r="O379" i="12"/>
  <c r="A379" i="12"/>
  <c r="X378" i="12"/>
  <c r="Q378" i="12"/>
  <c r="O378" i="12"/>
  <c r="A378" i="12"/>
  <c r="X377" i="12"/>
  <c r="Q377" i="12"/>
  <c r="O377" i="12"/>
  <c r="A377" i="12"/>
  <c r="X376" i="12"/>
  <c r="Q376" i="12"/>
  <c r="O376" i="12"/>
  <c r="A376" i="12"/>
  <c r="X375" i="12"/>
  <c r="Q375" i="12"/>
  <c r="O375" i="12"/>
  <c r="A375" i="12"/>
  <c r="X374" i="12"/>
  <c r="Q374" i="12"/>
  <c r="O374" i="12"/>
  <c r="A374" i="12"/>
  <c r="X373" i="12"/>
  <c r="Q373" i="12"/>
  <c r="O373" i="12"/>
  <c r="A373" i="12"/>
  <c r="X372" i="12"/>
  <c r="Q372" i="12"/>
  <c r="O372" i="12"/>
  <c r="A372" i="12"/>
  <c r="X371" i="12"/>
  <c r="Q371" i="12"/>
  <c r="O371" i="12"/>
  <c r="A371" i="12"/>
  <c r="X370" i="12"/>
  <c r="Q370" i="12"/>
  <c r="O370" i="12"/>
  <c r="A370" i="12"/>
  <c r="X369" i="12"/>
  <c r="Q369" i="12"/>
  <c r="O369" i="12"/>
  <c r="A369" i="12"/>
  <c r="X368" i="12"/>
  <c r="Q368" i="12"/>
  <c r="O368" i="12"/>
  <c r="A368" i="12"/>
  <c r="X367" i="12"/>
  <c r="Q367" i="12"/>
  <c r="O367" i="12"/>
  <c r="A367" i="12"/>
  <c r="X366" i="12"/>
  <c r="Q366" i="12"/>
  <c r="O366" i="12"/>
  <c r="A366" i="12"/>
  <c r="X365" i="12"/>
  <c r="Q365" i="12"/>
  <c r="O365" i="12"/>
  <c r="A365" i="12"/>
  <c r="X364" i="12"/>
  <c r="E364" i="12"/>
  <c r="X363" i="12"/>
  <c r="Q363" i="12"/>
  <c r="W363" i="12" s="1"/>
  <c r="O363" i="12"/>
  <c r="U363" i="12" s="1"/>
  <c r="A363" i="12"/>
  <c r="X362" i="12"/>
  <c r="A362" i="12"/>
  <c r="X361" i="12"/>
  <c r="A361" i="12"/>
  <c r="X360" i="12"/>
  <c r="A360" i="12"/>
  <c r="X359" i="12"/>
  <c r="Q359" i="12"/>
  <c r="O359" i="12"/>
  <c r="A359" i="12"/>
  <c r="X358" i="12"/>
  <c r="Q358" i="12"/>
  <c r="O358" i="12"/>
  <c r="A358" i="12"/>
  <c r="X357" i="12"/>
  <c r="Q357" i="12"/>
  <c r="O357" i="12"/>
  <c r="A357" i="12"/>
  <c r="X356" i="12"/>
  <c r="Q356" i="12"/>
  <c r="O356" i="12"/>
  <c r="A356" i="12"/>
  <c r="X355" i="12"/>
  <c r="Q355" i="12"/>
  <c r="O355" i="12"/>
  <c r="A355" i="12"/>
  <c r="X354" i="12"/>
  <c r="Q354" i="12"/>
  <c r="O354" i="12"/>
  <c r="A354" i="12"/>
  <c r="X353" i="12"/>
  <c r="Q353" i="12"/>
  <c r="O353" i="12"/>
  <c r="A353" i="12"/>
  <c r="X352" i="12"/>
  <c r="Q352" i="12"/>
  <c r="O352" i="12"/>
  <c r="A352" i="12"/>
  <c r="X351" i="12"/>
  <c r="Q351" i="12"/>
  <c r="O351" i="12"/>
  <c r="A351" i="12"/>
  <c r="X350" i="12"/>
  <c r="Q350" i="12"/>
  <c r="O350" i="12"/>
  <c r="A350" i="12"/>
  <c r="X349" i="12"/>
  <c r="Q349" i="12"/>
  <c r="O349" i="12"/>
  <c r="A349" i="12"/>
  <c r="X348" i="12"/>
  <c r="Q348" i="12"/>
  <c r="O348" i="12"/>
  <c r="A348" i="12"/>
  <c r="X347" i="12"/>
  <c r="Q347" i="12"/>
  <c r="O347" i="12"/>
  <c r="A347" i="12"/>
  <c r="X346" i="12"/>
  <c r="Q346" i="12"/>
  <c r="O346" i="12"/>
  <c r="A346" i="12"/>
  <c r="X345" i="12"/>
  <c r="Q345" i="12"/>
  <c r="O345" i="12"/>
  <c r="A345" i="12"/>
  <c r="X344" i="12"/>
  <c r="Q344" i="12"/>
  <c r="O344" i="12"/>
  <c r="A344" i="12"/>
  <c r="X343" i="12"/>
  <c r="E343" i="12"/>
  <c r="X342" i="12"/>
  <c r="W342" i="12"/>
  <c r="Q342" i="12"/>
  <c r="O342" i="12"/>
  <c r="U342" i="12" s="1"/>
  <c r="A342" i="12"/>
  <c r="X341" i="12"/>
  <c r="A341" i="12"/>
  <c r="X340" i="12"/>
  <c r="A340" i="12"/>
  <c r="X339" i="12"/>
  <c r="A339" i="12"/>
  <c r="X338" i="12"/>
  <c r="Q338" i="12"/>
  <c r="O338" i="12"/>
  <c r="A338" i="12"/>
  <c r="X337" i="12"/>
  <c r="Q337" i="12"/>
  <c r="O337" i="12"/>
  <c r="A337" i="12"/>
  <c r="X336" i="12"/>
  <c r="Q336" i="12"/>
  <c r="O336" i="12"/>
  <c r="A336" i="12"/>
  <c r="X335" i="12"/>
  <c r="Q335" i="12"/>
  <c r="O335" i="12"/>
  <c r="A335" i="12"/>
  <c r="X334" i="12"/>
  <c r="Q334" i="12"/>
  <c r="O334" i="12"/>
  <c r="A334" i="12"/>
  <c r="X333" i="12"/>
  <c r="Q333" i="12"/>
  <c r="O333" i="12"/>
  <c r="A333" i="12"/>
  <c r="X332" i="12"/>
  <c r="Q332" i="12"/>
  <c r="O332" i="12"/>
  <c r="A332" i="12"/>
  <c r="X331" i="12"/>
  <c r="Q331" i="12"/>
  <c r="O331" i="12"/>
  <c r="A331" i="12"/>
  <c r="X330" i="12"/>
  <c r="Q330" i="12"/>
  <c r="O330" i="12"/>
  <c r="A330" i="12"/>
  <c r="X329" i="12"/>
  <c r="Q329" i="12"/>
  <c r="O329" i="12"/>
  <c r="A329" i="12"/>
  <c r="X328" i="12"/>
  <c r="Q328" i="12"/>
  <c r="O328" i="12"/>
  <c r="A328" i="12"/>
  <c r="X327" i="12"/>
  <c r="Q327" i="12"/>
  <c r="O327" i="12"/>
  <c r="A327" i="12"/>
  <c r="X326" i="12"/>
  <c r="Q326" i="12"/>
  <c r="O326" i="12"/>
  <c r="A326" i="12"/>
  <c r="X325" i="12"/>
  <c r="Q325" i="12"/>
  <c r="O325" i="12"/>
  <c r="A325" i="12"/>
  <c r="X324" i="12"/>
  <c r="Q324" i="12"/>
  <c r="O324" i="12"/>
  <c r="A324" i="12"/>
  <c r="X323" i="12"/>
  <c r="R323" i="12"/>
  <c r="Q323" i="12"/>
  <c r="O323" i="12"/>
  <c r="A323" i="12"/>
  <c r="X322" i="12"/>
  <c r="E322" i="12"/>
  <c r="X321" i="12"/>
  <c r="Q321" i="12"/>
  <c r="W321" i="12" s="1"/>
  <c r="O321" i="12"/>
  <c r="U321" i="12" s="1"/>
  <c r="A321" i="12"/>
  <c r="X320" i="12"/>
  <c r="A320" i="12"/>
  <c r="X319" i="12"/>
  <c r="A319" i="12"/>
  <c r="X318" i="12"/>
  <c r="A318" i="12"/>
  <c r="X317" i="12"/>
  <c r="Q317" i="12"/>
  <c r="O317" i="12"/>
  <c r="A317" i="12"/>
  <c r="X316" i="12"/>
  <c r="Q316" i="12"/>
  <c r="O316" i="12"/>
  <c r="A316" i="12"/>
  <c r="X315" i="12"/>
  <c r="Q315" i="12"/>
  <c r="O315" i="12"/>
  <c r="A315" i="12"/>
  <c r="X314" i="12"/>
  <c r="Q314" i="12"/>
  <c r="O314" i="12"/>
  <c r="A314" i="12"/>
  <c r="X313" i="12"/>
  <c r="Q313" i="12"/>
  <c r="O313" i="12"/>
  <c r="A313" i="12"/>
  <c r="X312" i="12"/>
  <c r="Q312" i="12"/>
  <c r="O312" i="12"/>
  <c r="A312" i="12"/>
  <c r="X311" i="12"/>
  <c r="Q311" i="12"/>
  <c r="O311" i="12"/>
  <c r="A311" i="12"/>
  <c r="X310" i="12"/>
  <c r="Q310" i="12"/>
  <c r="O310" i="12"/>
  <c r="A310" i="12"/>
  <c r="X309" i="12"/>
  <c r="Q309" i="12"/>
  <c r="O309" i="12"/>
  <c r="A309" i="12"/>
  <c r="X308" i="12"/>
  <c r="Q308" i="12"/>
  <c r="O308" i="12"/>
  <c r="A308" i="12"/>
  <c r="X307" i="12"/>
  <c r="Q307" i="12"/>
  <c r="W307" i="12" s="1"/>
  <c r="O307" i="12"/>
  <c r="A307" i="12"/>
  <c r="X306" i="12"/>
  <c r="Q306" i="12"/>
  <c r="O306" i="12"/>
  <c r="A306" i="12"/>
  <c r="X305" i="12"/>
  <c r="Q305" i="12"/>
  <c r="O305" i="12"/>
  <c r="A305" i="12"/>
  <c r="X304" i="12"/>
  <c r="Q304" i="12"/>
  <c r="O304" i="12"/>
  <c r="A304" i="12"/>
  <c r="X303" i="12"/>
  <c r="Q303" i="12"/>
  <c r="O303" i="12"/>
  <c r="A303" i="12"/>
  <c r="X302" i="12"/>
  <c r="Q302" i="12"/>
  <c r="O302" i="12"/>
  <c r="A302" i="12"/>
  <c r="X301" i="12"/>
  <c r="E301" i="12"/>
  <c r="X300" i="12"/>
  <c r="Q300" i="12"/>
  <c r="W300" i="12" s="1"/>
  <c r="O300" i="12"/>
  <c r="U300" i="12" s="1"/>
  <c r="A300" i="12"/>
  <c r="X299" i="12"/>
  <c r="A299" i="12"/>
  <c r="X298" i="12"/>
  <c r="A298" i="12"/>
  <c r="X297" i="12"/>
  <c r="A297" i="12"/>
  <c r="X296" i="12"/>
  <c r="Q296" i="12"/>
  <c r="O296" i="12"/>
  <c r="A296" i="12"/>
  <c r="X295" i="12"/>
  <c r="Q295" i="12"/>
  <c r="O295" i="12"/>
  <c r="A295" i="12"/>
  <c r="X294" i="12"/>
  <c r="Q294" i="12"/>
  <c r="O294" i="12"/>
  <c r="A294" i="12"/>
  <c r="X293" i="12"/>
  <c r="Q293" i="12"/>
  <c r="O293" i="12"/>
  <c r="A293" i="12"/>
  <c r="X292" i="12"/>
  <c r="Q292" i="12"/>
  <c r="O292" i="12"/>
  <c r="A292" i="12"/>
  <c r="X291" i="12"/>
  <c r="Q291" i="12"/>
  <c r="O291" i="12"/>
  <c r="A291" i="12"/>
  <c r="X290" i="12"/>
  <c r="Q290" i="12"/>
  <c r="O290" i="12"/>
  <c r="A290" i="12"/>
  <c r="X289" i="12"/>
  <c r="Q289" i="12"/>
  <c r="O289" i="12"/>
  <c r="A289" i="12"/>
  <c r="X288" i="12"/>
  <c r="Q288" i="12"/>
  <c r="O288" i="12"/>
  <c r="A288" i="12"/>
  <c r="X287" i="12"/>
  <c r="Q287" i="12"/>
  <c r="O287" i="12"/>
  <c r="A287" i="12"/>
  <c r="X286" i="12"/>
  <c r="Q286" i="12"/>
  <c r="O286" i="12"/>
  <c r="A286" i="12"/>
  <c r="X285" i="12"/>
  <c r="Q285" i="12"/>
  <c r="O285" i="12"/>
  <c r="A285" i="12"/>
  <c r="X284" i="12"/>
  <c r="Q284" i="12"/>
  <c r="O284" i="12"/>
  <c r="A284" i="12"/>
  <c r="X283" i="12"/>
  <c r="Q283" i="12"/>
  <c r="O283" i="12"/>
  <c r="A283" i="12"/>
  <c r="X282" i="12"/>
  <c r="Q282" i="12"/>
  <c r="O282" i="12"/>
  <c r="A282" i="12"/>
  <c r="X281" i="12"/>
  <c r="Q281" i="12"/>
  <c r="O281" i="12"/>
  <c r="A281" i="12"/>
  <c r="X280" i="12"/>
  <c r="E280" i="12"/>
  <c r="X279" i="12"/>
  <c r="Q279" i="12"/>
  <c r="W279" i="12" s="1"/>
  <c r="O279" i="12"/>
  <c r="U279" i="12" s="1"/>
  <c r="A279" i="12"/>
  <c r="X278" i="12"/>
  <c r="A278" i="12"/>
  <c r="X277" i="12"/>
  <c r="A277" i="12"/>
  <c r="X276" i="12"/>
  <c r="A276" i="12"/>
  <c r="X275" i="12"/>
  <c r="Q275" i="12"/>
  <c r="O275" i="12"/>
  <c r="A275" i="12"/>
  <c r="X274" i="12"/>
  <c r="Q274" i="12"/>
  <c r="O274" i="12"/>
  <c r="A274" i="12"/>
  <c r="X273" i="12"/>
  <c r="Q273" i="12"/>
  <c r="O273" i="12"/>
  <c r="A273" i="12"/>
  <c r="X272" i="12"/>
  <c r="Q272" i="12"/>
  <c r="O272" i="12"/>
  <c r="A272" i="12"/>
  <c r="X271" i="12"/>
  <c r="Q271" i="12"/>
  <c r="O271" i="12"/>
  <c r="A271" i="12"/>
  <c r="X270" i="12"/>
  <c r="Q270" i="12"/>
  <c r="O270" i="12"/>
  <c r="A270" i="12"/>
  <c r="X269" i="12"/>
  <c r="Q269" i="12"/>
  <c r="O269" i="12"/>
  <c r="A269" i="12"/>
  <c r="X268" i="12"/>
  <c r="Q268" i="12"/>
  <c r="O268" i="12"/>
  <c r="A268" i="12"/>
  <c r="X267" i="12"/>
  <c r="Q267" i="12"/>
  <c r="O267" i="12"/>
  <c r="A267" i="12"/>
  <c r="X266" i="12"/>
  <c r="Q266" i="12"/>
  <c r="O266" i="12"/>
  <c r="A266" i="12"/>
  <c r="X265" i="12"/>
  <c r="Q265" i="12"/>
  <c r="O265" i="12"/>
  <c r="A265" i="12"/>
  <c r="X264" i="12"/>
  <c r="Q264" i="12"/>
  <c r="O264" i="12"/>
  <c r="A264" i="12"/>
  <c r="X263" i="12"/>
  <c r="Q263" i="12"/>
  <c r="O263" i="12"/>
  <c r="A263" i="12"/>
  <c r="X262" i="12"/>
  <c r="Q262" i="12"/>
  <c r="O262" i="12"/>
  <c r="A262" i="12"/>
  <c r="X261" i="12"/>
  <c r="Q261" i="12"/>
  <c r="O261" i="12"/>
  <c r="A261" i="12"/>
  <c r="X260" i="12"/>
  <c r="Q260" i="12"/>
  <c r="O260" i="12"/>
  <c r="A260" i="12"/>
  <c r="X259" i="12"/>
  <c r="E259" i="12"/>
  <c r="X258" i="12"/>
  <c r="Q258" i="12"/>
  <c r="W258" i="12" s="1"/>
  <c r="O258" i="12"/>
  <c r="U258" i="12" s="1"/>
  <c r="A258" i="12"/>
  <c r="X257" i="12"/>
  <c r="A257" i="12"/>
  <c r="X256" i="12"/>
  <c r="A256" i="12"/>
  <c r="X255" i="12"/>
  <c r="A255" i="12"/>
  <c r="X254" i="12"/>
  <c r="Q254" i="12"/>
  <c r="O254" i="12"/>
  <c r="A254" i="12"/>
  <c r="X253" i="12"/>
  <c r="Q253" i="12"/>
  <c r="O253" i="12"/>
  <c r="A253" i="12"/>
  <c r="X252" i="12"/>
  <c r="Q252" i="12"/>
  <c r="O252" i="12"/>
  <c r="A252" i="12"/>
  <c r="X251" i="12"/>
  <c r="Q251" i="12"/>
  <c r="O251" i="12"/>
  <c r="A251" i="12"/>
  <c r="X250" i="12"/>
  <c r="Q250" i="12"/>
  <c r="O250" i="12"/>
  <c r="A250" i="12"/>
  <c r="X249" i="12"/>
  <c r="Q249" i="12"/>
  <c r="O249" i="12"/>
  <c r="A249" i="12"/>
  <c r="X248" i="12"/>
  <c r="Q248" i="12"/>
  <c r="O248" i="12"/>
  <c r="A248" i="12"/>
  <c r="X247" i="12"/>
  <c r="Q247" i="12"/>
  <c r="O247" i="12"/>
  <c r="A247" i="12"/>
  <c r="X246" i="12"/>
  <c r="Q246" i="12"/>
  <c r="O246" i="12"/>
  <c r="A246" i="12"/>
  <c r="X245" i="12"/>
  <c r="Q245" i="12"/>
  <c r="O245" i="12"/>
  <c r="A245" i="12"/>
  <c r="X244" i="12"/>
  <c r="Q244" i="12"/>
  <c r="O244" i="12"/>
  <c r="A244" i="12"/>
  <c r="X243" i="12"/>
  <c r="Q243" i="12"/>
  <c r="O243" i="12"/>
  <c r="A243" i="12"/>
  <c r="X242" i="12"/>
  <c r="Q242" i="12"/>
  <c r="O242" i="12"/>
  <c r="A242" i="12"/>
  <c r="X241" i="12"/>
  <c r="Q241" i="12"/>
  <c r="O241" i="12"/>
  <c r="A241" i="12"/>
  <c r="X240" i="12"/>
  <c r="Q240" i="12"/>
  <c r="O240" i="12"/>
  <c r="A240" i="12"/>
  <c r="X239" i="12"/>
  <c r="Q239" i="12"/>
  <c r="O239" i="12"/>
  <c r="A239" i="12"/>
  <c r="X238" i="12"/>
  <c r="E238" i="12"/>
  <c r="X237" i="12"/>
  <c r="Q237" i="12"/>
  <c r="W237" i="12" s="1"/>
  <c r="O237" i="12"/>
  <c r="U237" i="12" s="1"/>
  <c r="A237" i="12"/>
  <c r="X236" i="12"/>
  <c r="A236" i="12"/>
  <c r="X235" i="12"/>
  <c r="A235" i="12"/>
  <c r="X234" i="12"/>
  <c r="A234" i="12"/>
  <c r="X233" i="12"/>
  <c r="Q233" i="12"/>
  <c r="O233" i="12"/>
  <c r="A233" i="12"/>
  <c r="X232" i="12"/>
  <c r="Q232" i="12"/>
  <c r="O232" i="12"/>
  <c r="A232" i="12"/>
  <c r="X231" i="12"/>
  <c r="Q231" i="12"/>
  <c r="O231" i="12"/>
  <c r="A231" i="12"/>
  <c r="X230" i="12"/>
  <c r="Q230" i="12"/>
  <c r="O230" i="12"/>
  <c r="A230" i="12"/>
  <c r="X229" i="12"/>
  <c r="Q229" i="12"/>
  <c r="O229" i="12"/>
  <c r="A229" i="12"/>
  <c r="X228" i="12"/>
  <c r="Q228" i="12"/>
  <c r="O228" i="12"/>
  <c r="A228" i="12"/>
  <c r="X227" i="12"/>
  <c r="Q227" i="12"/>
  <c r="O227" i="12"/>
  <c r="A227" i="12"/>
  <c r="X226" i="12"/>
  <c r="Q226" i="12"/>
  <c r="O226" i="12"/>
  <c r="A226" i="12"/>
  <c r="X225" i="12"/>
  <c r="Q225" i="12"/>
  <c r="O225" i="12"/>
  <c r="A225" i="12"/>
  <c r="X224" i="12"/>
  <c r="Q224" i="12"/>
  <c r="O224" i="12"/>
  <c r="A224" i="12"/>
  <c r="X223" i="12"/>
  <c r="Q223" i="12"/>
  <c r="O223" i="12"/>
  <c r="A223" i="12"/>
  <c r="X222" i="12"/>
  <c r="Q222" i="12"/>
  <c r="O222" i="12"/>
  <c r="A222" i="12"/>
  <c r="X221" i="12"/>
  <c r="Q221" i="12"/>
  <c r="O221" i="12"/>
  <c r="A221" i="12"/>
  <c r="X220" i="12"/>
  <c r="Q220" i="12"/>
  <c r="O220" i="12"/>
  <c r="A220" i="12"/>
  <c r="X219" i="12"/>
  <c r="Q219" i="12"/>
  <c r="O219" i="12"/>
  <c r="A219" i="12"/>
  <c r="X218" i="12"/>
  <c r="Q218" i="12"/>
  <c r="O218" i="12"/>
  <c r="A218" i="12"/>
  <c r="X217" i="12"/>
  <c r="E217" i="12"/>
  <c r="X216" i="12"/>
  <c r="Q216" i="12"/>
  <c r="W216" i="12" s="1"/>
  <c r="O216" i="12"/>
  <c r="U216" i="12" s="1"/>
  <c r="A216" i="12"/>
  <c r="X215" i="12"/>
  <c r="A215" i="12"/>
  <c r="X214" i="12"/>
  <c r="A214" i="12"/>
  <c r="X213" i="12"/>
  <c r="A213" i="12"/>
  <c r="X212" i="12"/>
  <c r="Q212" i="12"/>
  <c r="O212" i="12"/>
  <c r="A212" i="12"/>
  <c r="X211" i="12"/>
  <c r="Q211" i="12"/>
  <c r="O211" i="12"/>
  <c r="A211" i="12"/>
  <c r="X210" i="12"/>
  <c r="Q210" i="12"/>
  <c r="O210" i="12"/>
  <c r="A210" i="12"/>
  <c r="X209" i="12"/>
  <c r="Q209" i="12"/>
  <c r="O209" i="12"/>
  <c r="A209" i="12"/>
  <c r="X208" i="12"/>
  <c r="Q208" i="12"/>
  <c r="O208" i="12"/>
  <c r="A208" i="12"/>
  <c r="X207" i="12"/>
  <c r="Q207" i="12"/>
  <c r="O207" i="12"/>
  <c r="A207" i="12"/>
  <c r="X206" i="12"/>
  <c r="Q206" i="12"/>
  <c r="O206" i="12"/>
  <c r="A206" i="12"/>
  <c r="X205" i="12"/>
  <c r="Q205" i="12"/>
  <c r="O205" i="12"/>
  <c r="A205" i="12"/>
  <c r="X204" i="12"/>
  <c r="Q204" i="12"/>
  <c r="O204" i="12"/>
  <c r="A204" i="12"/>
  <c r="X203" i="12"/>
  <c r="Q203" i="12"/>
  <c r="O203" i="12"/>
  <c r="A203" i="12"/>
  <c r="X202" i="12"/>
  <c r="Q202" i="12"/>
  <c r="O202" i="12"/>
  <c r="A202" i="12"/>
  <c r="X201" i="12"/>
  <c r="Q201" i="12"/>
  <c r="O201" i="12"/>
  <c r="A201" i="12"/>
  <c r="X200" i="12"/>
  <c r="Q200" i="12"/>
  <c r="O200" i="12"/>
  <c r="A200" i="12"/>
  <c r="X199" i="12"/>
  <c r="Q199" i="12"/>
  <c r="O199" i="12"/>
  <c r="A199" i="12"/>
  <c r="X198" i="12"/>
  <c r="Q198" i="12"/>
  <c r="O198" i="12"/>
  <c r="A198" i="12"/>
  <c r="X197" i="12"/>
  <c r="Q197" i="12"/>
  <c r="O197" i="12"/>
  <c r="A197" i="12"/>
  <c r="X196" i="12"/>
  <c r="E196" i="12"/>
  <c r="X195" i="12"/>
  <c r="Q195" i="12"/>
  <c r="W195" i="12" s="1"/>
  <c r="O195" i="12"/>
  <c r="U195" i="12" s="1"/>
  <c r="A195" i="12"/>
  <c r="X194" i="12"/>
  <c r="A194" i="12"/>
  <c r="X193" i="12"/>
  <c r="A193" i="12"/>
  <c r="X192" i="12"/>
  <c r="A192" i="12"/>
  <c r="X191" i="12"/>
  <c r="Q191" i="12"/>
  <c r="O191" i="12"/>
  <c r="A191" i="12"/>
  <c r="X190" i="12"/>
  <c r="Q190" i="12"/>
  <c r="O190" i="12"/>
  <c r="A190" i="12"/>
  <c r="X189" i="12"/>
  <c r="Q189" i="12"/>
  <c r="O189" i="12"/>
  <c r="A189" i="12"/>
  <c r="X188" i="12"/>
  <c r="Q188" i="12"/>
  <c r="O188" i="12"/>
  <c r="A188" i="12"/>
  <c r="X187" i="12"/>
  <c r="Q187" i="12"/>
  <c r="O187" i="12"/>
  <c r="A187" i="12"/>
  <c r="X186" i="12"/>
  <c r="Q186" i="12"/>
  <c r="O186" i="12"/>
  <c r="A186" i="12"/>
  <c r="X185" i="12"/>
  <c r="Q185" i="12"/>
  <c r="O185" i="12"/>
  <c r="A185" i="12"/>
  <c r="X184" i="12"/>
  <c r="Q184" i="12"/>
  <c r="O184" i="12"/>
  <c r="A184" i="12"/>
  <c r="X183" i="12"/>
  <c r="Q183" i="12"/>
  <c r="O183" i="12"/>
  <c r="A183" i="12"/>
  <c r="X182" i="12"/>
  <c r="Q182" i="12"/>
  <c r="O182" i="12"/>
  <c r="A182" i="12"/>
  <c r="X181" i="12"/>
  <c r="Q181" i="12"/>
  <c r="O181" i="12"/>
  <c r="A181" i="12"/>
  <c r="X180" i="12"/>
  <c r="Q180" i="12"/>
  <c r="O180" i="12"/>
  <c r="A180" i="12"/>
  <c r="X179" i="12"/>
  <c r="Q179" i="12"/>
  <c r="O179" i="12"/>
  <c r="A179" i="12"/>
  <c r="X178" i="12"/>
  <c r="Q178" i="12"/>
  <c r="O178" i="12"/>
  <c r="A178" i="12"/>
  <c r="X177" i="12"/>
  <c r="Q177" i="12"/>
  <c r="O177" i="12"/>
  <c r="A177" i="12"/>
  <c r="X176" i="12"/>
  <c r="Q176" i="12"/>
  <c r="O176" i="12"/>
  <c r="A176" i="12"/>
  <c r="X175" i="12"/>
  <c r="E175" i="12"/>
  <c r="X174" i="12"/>
  <c r="Q174" i="12"/>
  <c r="W174" i="12" s="1"/>
  <c r="O174" i="12"/>
  <c r="U174" i="12" s="1"/>
  <c r="A174" i="12"/>
  <c r="X173" i="12"/>
  <c r="A173" i="12"/>
  <c r="X172" i="12"/>
  <c r="A172" i="12"/>
  <c r="X171" i="12"/>
  <c r="A171" i="12"/>
  <c r="X170" i="12"/>
  <c r="Q170" i="12"/>
  <c r="O170" i="12"/>
  <c r="A170" i="12"/>
  <c r="X169" i="12"/>
  <c r="Q169" i="12"/>
  <c r="O169" i="12"/>
  <c r="A169" i="12"/>
  <c r="X168" i="12"/>
  <c r="Q168" i="12"/>
  <c r="O168" i="12"/>
  <c r="A168" i="12"/>
  <c r="X167" i="12"/>
  <c r="Q167" i="12"/>
  <c r="O167" i="12"/>
  <c r="A167" i="12"/>
  <c r="X166" i="12"/>
  <c r="Q166" i="12"/>
  <c r="O166" i="12"/>
  <c r="A166" i="12"/>
  <c r="X165" i="12"/>
  <c r="Q165" i="12"/>
  <c r="O165" i="12"/>
  <c r="A165" i="12"/>
  <c r="X164" i="12"/>
  <c r="Q164" i="12"/>
  <c r="O164" i="12"/>
  <c r="A164" i="12"/>
  <c r="X163" i="12"/>
  <c r="Q163" i="12"/>
  <c r="O163" i="12"/>
  <c r="A163" i="12"/>
  <c r="X162" i="12"/>
  <c r="Q162" i="12"/>
  <c r="O162" i="12"/>
  <c r="A162" i="12"/>
  <c r="X161" i="12"/>
  <c r="Q161" i="12"/>
  <c r="O161" i="12"/>
  <c r="A161" i="12"/>
  <c r="X160" i="12"/>
  <c r="Q160" i="12"/>
  <c r="O160" i="12"/>
  <c r="A160" i="12"/>
  <c r="X159" i="12"/>
  <c r="Q159" i="12"/>
  <c r="O159" i="12"/>
  <c r="A159" i="12"/>
  <c r="X158" i="12"/>
  <c r="Q158" i="12"/>
  <c r="O158" i="12"/>
  <c r="A158" i="12"/>
  <c r="X157" i="12"/>
  <c r="Q157" i="12"/>
  <c r="O157" i="12"/>
  <c r="A157" i="12"/>
  <c r="X156" i="12"/>
  <c r="Q156" i="12"/>
  <c r="O156" i="12"/>
  <c r="A156" i="12"/>
  <c r="X155" i="12"/>
  <c r="Q155" i="12"/>
  <c r="O155" i="12"/>
  <c r="A155" i="12"/>
  <c r="X154" i="12"/>
  <c r="E154" i="12"/>
  <c r="X153" i="12"/>
  <c r="Q153" i="12"/>
  <c r="W153" i="12" s="1"/>
  <c r="O153" i="12"/>
  <c r="U153" i="12" s="1"/>
  <c r="A153" i="12"/>
  <c r="X152" i="12"/>
  <c r="A152" i="12"/>
  <c r="X151" i="12"/>
  <c r="A151" i="12"/>
  <c r="X150" i="12"/>
  <c r="A150" i="12"/>
  <c r="X149" i="12"/>
  <c r="Q149" i="12"/>
  <c r="O149" i="12"/>
  <c r="A149" i="12"/>
  <c r="X148" i="12"/>
  <c r="Q148" i="12"/>
  <c r="O148" i="12"/>
  <c r="A148" i="12"/>
  <c r="X147" i="12"/>
  <c r="Q147" i="12"/>
  <c r="O147" i="12"/>
  <c r="A147" i="12"/>
  <c r="X146" i="12"/>
  <c r="Q146" i="12"/>
  <c r="O146" i="12"/>
  <c r="A146" i="12"/>
  <c r="X145" i="12"/>
  <c r="Q145" i="12"/>
  <c r="O145" i="12"/>
  <c r="A145" i="12"/>
  <c r="X144" i="12"/>
  <c r="Q144" i="12"/>
  <c r="O144" i="12"/>
  <c r="A144" i="12"/>
  <c r="X143" i="12"/>
  <c r="Q143" i="12"/>
  <c r="O143" i="12"/>
  <c r="A143" i="12"/>
  <c r="X142" i="12"/>
  <c r="Q142" i="12"/>
  <c r="O142" i="12"/>
  <c r="A142" i="12"/>
  <c r="X141" i="12"/>
  <c r="Q141" i="12"/>
  <c r="O141" i="12"/>
  <c r="A141" i="12"/>
  <c r="X140" i="12"/>
  <c r="Q140" i="12"/>
  <c r="O140" i="12"/>
  <c r="A140" i="12"/>
  <c r="X139" i="12"/>
  <c r="Q139" i="12"/>
  <c r="O139" i="12"/>
  <c r="A139" i="12"/>
  <c r="X138" i="12"/>
  <c r="Q138" i="12"/>
  <c r="O138" i="12"/>
  <c r="A138" i="12"/>
  <c r="X137" i="12"/>
  <c r="Q137" i="12"/>
  <c r="O137" i="12"/>
  <c r="A137" i="12"/>
  <c r="X136" i="12"/>
  <c r="Q136" i="12"/>
  <c r="O136" i="12"/>
  <c r="A136" i="12"/>
  <c r="X135" i="12"/>
  <c r="Q135" i="12"/>
  <c r="O135" i="12"/>
  <c r="A135" i="12"/>
  <c r="X134" i="12"/>
  <c r="Q134" i="12"/>
  <c r="O134" i="12"/>
  <c r="A134" i="12"/>
  <c r="X133" i="12"/>
  <c r="E133" i="12"/>
  <c r="X132" i="12"/>
  <c r="Q132" i="12"/>
  <c r="W132" i="12" s="1"/>
  <c r="O132" i="12"/>
  <c r="U132" i="12" s="1"/>
  <c r="A132" i="12"/>
  <c r="X131" i="12"/>
  <c r="A131" i="12"/>
  <c r="X130" i="12"/>
  <c r="A130" i="12"/>
  <c r="X129" i="12"/>
  <c r="A129" i="12"/>
  <c r="X128" i="12"/>
  <c r="Q128" i="12"/>
  <c r="O128" i="12"/>
  <c r="A128" i="12"/>
  <c r="X127" i="12"/>
  <c r="Q127" i="12"/>
  <c r="O127" i="12"/>
  <c r="A127" i="12"/>
  <c r="X126" i="12"/>
  <c r="Q126" i="12"/>
  <c r="O126" i="12"/>
  <c r="A126" i="12"/>
  <c r="X125" i="12"/>
  <c r="Q125" i="12"/>
  <c r="O125" i="12"/>
  <c r="A125" i="12"/>
  <c r="X124" i="12"/>
  <c r="Q124" i="12"/>
  <c r="O124" i="12"/>
  <c r="A124" i="12"/>
  <c r="X123" i="12"/>
  <c r="Q123" i="12"/>
  <c r="O123" i="12"/>
  <c r="A123" i="12"/>
  <c r="X122" i="12"/>
  <c r="Q122" i="12"/>
  <c r="O122" i="12"/>
  <c r="A122" i="12"/>
  <c r="X121" i="12"/>
  <c r="Q121" i="12"/>
  <c r="O121" i="12"/>
  <c r="A121" i="12"/>
  <c r="X120" i="12"/>
  <c r="Q120" i="12"/>
  <c r="O120" i="12"/>
  <c r="A120" i="12"/>
  <c r="X119" i="12"/>
  <c r="Q119" i="12"/>
  <c r="O119" i="12"/>
  <c r="A119" i="12"/>
  <c r="X118" i="12"/>
  <c r="Q118" i="12"/>
  <c r="O118" i="12"/>
  <c r="A118" i="12"/>
  <c r="X117" i="12"/>
  <c r="Q117" i="12"/>
  <c r="O117" i="12"/>
  <c r="A117" i="12"/>
  <c r="X116" i="12"/>
  <c r="Q116" i="12"/>
  <c r="O116" i="12"/>
  <c r="A116" i="12"/>
  <c r="X115" i="12"/>
  <c r="T114" i="12" s="1"/>
  <c r="Q115" i="12"/>
  <c r="O115" i="12"/>
  <c r="A115" i="12"/>
  <c r="X114" i="12"/>
  <c r="Q114" i="12"/>
  <c r="O114" i="12"/>
  <c r="A114" i="12"/>
  <c r="X113" i="12"/>
  <c r="Q113" i="12"/>
  <c r="O113" i="12"/>
  <c r="A113" i="12"/>
  <c r="X112" i="12"/>
  <c r="E112" i="12"/>
  <c r="X111" i="12"/>
  <c r="Q111" i="12"/>
  <c r="W111" i="12" s="1"/>
  <c r="O111" i="12"/>
  <c r="U111" i="12" s="1"/>
  <c r="A111" i="12"/>
  <c r="X110" i="12"/>
  <c r="A110" i="12"/>
  <c r="X109" i="12"/>
  <c r="A109" i="12"/>
  <c r="X108" i="12"/>
  <c r="A108" i="12"/>
  <c r="X107" i="12"/>
  <c r="Q107" i="12"/>
  <c r="O107" i="12"/>
  <c r="A107" i="12"/>
  <c r="X106" i="12"/>
  <c r="Q106" i="12"/>
  <c r="O106" i="12"/>
  <c r="A106" i="12"/>
  <c r="X105" i="12"/>
  <c r="Q105" i="12"/>
  <c r="O105" i="12"/>
  <c r="A105" i="12"/>
  <c r="X104" i="12"/>
  <c r="Q104" i="12"/>
  <c r="O104" i="12"/>
  <c r="A104" i="12"/>
  <c r="X103" i="12"/>
  <c r="Q103" i="12"/>
  <c r="O103" i="12"/>
  <c r="A103" i="12"/>
  <c r="X102" i="12"/>
  <c r="Q102" i="12"/>
  <c r="O102" i="12"/>
  <c r="A102" i="12"/>
  <c r="X101" i="12"/>
  <c r="Q101" i="12"/>
  <c r="O101" i="12"/>
  <c r="A101" i="12"/>
  <c r="X100" i="12"/>
  <c r="Q100" i="12"/>
  <c r="O100" i="12"/>
  <c r="A100" i="12"/>
  <c r="X99" i="12"/>
  <c r="Q99" i="12"/>
  <c r="O99" i="12"/>
  <c r="A99" i="12"/>
  <c r="X98" i="12"/>
  <c r="Q98" i="12"/>
  <c r="O98" i="12"/>
  <c r="A98" i="12"/>
  <c r="X97" i="12"/>
  <c r="Q97" i="12"/>
  <c r="O97" i="12"/>
  <c r="A97" i="12"/>
  <c r="X96" i="12"/>
  <c r="Q96" i="12"/>
  <c r="O96" i="12"/>
  <c r="A96" i="12"/>
  <c r="X95" i="12"/>
  <c r="Q95" i="12"/>
  <c r="O95" i="12"/>
  <c r="A95" i="12"/>
  <c r="X94" i="12"/>
  <c r="Q94" i="12"/>
  <c r="O94" i="12"/>
  <c r="A94" i="12"/>
  <c r="X93" i="12"/>
  <c r="Q93" i="12"/>
  <c r="O93" i="12"/>
  <c r="A93" i="12"/>
  <c r="X92" i="12"/>
  <c r="T98" i="12" s="1"/>
  <c r="W98" i="12" s="1"/>
  <c r="Q92" i="12"/>
  <c r="O92" i="12"/>
  <c r="A92" i="12"/>
  <c r="X91" i="12"/>
  <c r="E91" i="12"/>
  <c r="X90" i="12"/>
  <c r="Q90" i="12"/>
  <c r="W90" i="12" s="1"/>
  <c r="O90" i="12"/>
  <c r="U90" i="12" s="1"/>
  <c r="A90" i="12"/>
  <c r="X89" i="12"/>
  <c r="A89" i="12"/>
  <c r="X88" i="12"/>
  <c r="A88" i="12"/>
  <c r="X87" i="12"/>
  <c r="A87" i="12"/>
  <c r="X86" i="12"/>
  <c r="Q86" i="12"/>
  <c r="O86" i="12"/>
  <c r="A86" i="12"/>
  <c r="X85" i="12"/>
  <c r="Q85" i="12"/>
  <c r="O85" i="12"/>
  <c r="A85" i="12"/>
  <c r="X84" i="12"/>
  <c r="Q84" i="12"/>
  <c r="O84" i="12"/>
  <c r="A84" i="12"/>
  <c r="X83" i="12"/>
  <c r="Q83" i="12"/>
  <c r="O83" i="12"/>
  <c r="A83" i="12"/>
  <c r="X82" i="12"/>
  <c r="Q82" i="12"/>
  <c r="O82" i="12"/>
  <c r="A82" i="12"/>
  <c r="X81" i="12"/>
  <c r="Q81" i="12"/>
  <c r="O81" i="12"/>
  <c r="A81" i="12"/>
  <c r="X80" i="12"/>
  <c r="Q80" i="12"/>
  <c r="O80" i="12"/>
  <c r="A80" i="12"/>
  <c r="X79" i="12"/>
  <c r="Q79" i="12"/>
  <c r="O79" i="12"/>
  <c r="A79" i="12"/>
  <c r="X78" i="12"/>
  <c r="Q78" i="12"/>
  <c r="O78" i="12"/>
  <c r="A78" i="12"/>
  <c r="X77" i="12"/>
  <c r="Q77" i="12"/>
  <c r="O77" i="12"/>
  <c r="A77" i="12"/>
  <c r="X76" i="12"/>
  <c r="Q76" i="12"/>
  <c r="O76" i="12"/>
  <c r="A76" i="12"/>
  <c r="X75" i="12"/>
  <c r="Q75" i="12"/>
  <c r="O75" i="12"/>
  <c r="A75" i="12"/>
  <c r="X74" i="12"/>
  <c r="Q74" i="12"/>
  <c r="O74" i="12"/>
  <c r="A74" i="12"/>
  <c r="X73" i="12"/>
  <c r="Q73" i="12"/>
  <c r="O73" i="12"/>
  <c r="A73" i="12"/>
  <c r="X72" i="12"/>
  <c r="Q72" i="12"/>
  <c r="O72" i="12"/>
  <c r="A72" i="12"/>
  <c r="X71" i="12"/>
  <c r="Q71" i="12"/>
  <c r="O71" i="12"/>
  <c r="A71" i="12"/>
  <c r="X70" i="12"/>
  <c r="E70" i="12"/>
  <c r="X69" i="12"/>
  <c r="Q69" i="12"/>
  <c r="W69" i="12" s="1"/>
  <c r="O69" i="12"/>
  <c r="U69" i="12" s="1"/>
  <c r="A69" i="12"/>
  <c r="X68" i="12"/>
  <c r="A68" i="12"/>
  <c r="X67" i="12"/>
  <c r="A67" i="12"/>
  <c r="X66" i="12"/>
  <c r="A66" i="12"/>
  <c r="X65" i="12"/>
  <c r="Q65" i="12"/>
  <c r="O65" i="12"/>
  <c r="A65" i="12"/>
  <c r="X64" i="12"/>
  <c r="Q64" i="12"/>
  <c r="O64" i="12"/>
  <c r="A64" i="12"/>
  <c r="X63" i="12"/>
  <c r="Q63" i="12"/>
  <c r="O63" i="12"/>
  <c r="A63" i="12"/>
  <c r="X62" i="12"/>
  <c r="Q62" i="12"/>
  <c r="O62" i="12"/>
  <c r="A62" i="12"/>
  <c r="X61" i="12"/>
  <c r="Q61" i="12"/>
  <c r="O61" i="12"/>
  <c r="A61" i="12"/>
  <c r="X60" i="12"/>
  <c r="Q60" i="12"/>
  <c r="O60" i="12"/>
  <c r="A60" i="12"/>
  <c r="X59" i="12"/>
  <c r="Q59" i="12"/>
  <c r="O59" i="12"/>
  <c r="A59" i="12"/>
  <c r="X58" i="12"/>
  <c r="Q58" i="12"/>
  <c r="O58" i="12"/>
  <c r="A58" i="12"/>
  <c r="X57" i="12"/>
  <c r="Q57" i="12"/>
  <c r="O57" i="12"/>
  <c r="A57" i="12"/>
  <c r="X56" i="12"/>
  <c r="Q56" i="12"/>
  <c r="O56" i="12"/>
  <c r="A56" i="12"/>
  <c r="X55" i="12"/>
  <c r="Q55" i="12"/>
  <c r="O55" i="12"/>
  <c r="A55" i="12"/>
  <c r="X54" i="12"/>
  <c r="Q54" i="12"/>
  <c r="O54" i="12"/>
  <c r="A54" i="12"/>
  <c r="X53" i="12"/>
  <c r="Q53" i="12"/>
  <c r="O53" i="12"/>
  <c r="A53" i="12"/>
  <c r="X52" i="12"/>
  <c r="Q52" i="12"/>
  <c r="O52" i="12"/>
  <c r="A52" i="12"/>
  <c r="X51" i="12"/>
  <c r="Q51" i="12"/>
  <c r="O51" i="12"/>
  <c r="A51" i="12"/>
  <c r="X50" i="12"/>
  <c r="Q50" i="12"/>
  <c r="O50" i="12"/>
  <c r="A50" i="12"/>
  <c r="X49" i="12"/>
  <c r="E49" i="12"/>
  <c r="X48" i="12"/>
  <c r="U48" i="12"/>
  <c r="Q48" i="12"/>
  <c r="W48" i="12" s="1"/>
  <c r="O48" i="12"/>
  <c r="A48" i="12"/>
  <c r="X47" i="12"/>
  <c r="A47" i="12"/>
  <c r="X46" i="12"/>
  <c r="A46" i="12"/>
  <c r="X45" i="12"/>
  <c r="A45" i="12"/>
  <c r="X44" i="12"/>
  <c r="Q44" i="12"/>
  <c r="O44" i="12"/>
  <c r="A44" i="12"/>
  <c r="X43" i="12"/>
  <c r="Q43" i="12"/>
  <c r="O43" i="12"/>
  <c r="A43" i="12"/>
  <c r="X42" i="12"/>
  <c r="Q42" i="12"/>
  <c r="O42" i="12"/>
  <c r="A42" i="12"/>
  <c r="X41" i="12"/>
  <c r="Q41" i="12"/>
  <c r="O41" i="12"/>
  <c r="A41" i="12"/>
  <c r="X40" i="12"/>
  <c r="Q40" i="12"/>
  <c r="O40" i="12"/>
  <c r="A40" i="12"/>
  <c r="X39" i="12"/>
  <c r="Q39" i="12"/>
  <c r="O39" i="12"/>
  <c r="A39" i="12"/>
  <c r="X38" i="12"/>
  <c r="Q38" i="12"/>
  <c r="O38" i="12"/>
  <c r="A38" i="12"/>
  <c r="X37" i="12"/>
  <c r="Q37" i="12"/>
  <c r="O37" i="12"/>
  <c r="A37" i="12"/>
  <c r="X36" i="12"/>
  <c r="Q36" i="12"/>
  <c r="O36" i="12"/>
  <c r="A36" i="12"/>
  <c r="X35" i="12"/>
  <c r="Q35" i="12"/>
  <c r="O35" i="12"/>
  <c r="A35" i="12"/>
  <c r="X34" i="12"/>
  <c r="Q34" i="12"/>
  <c r="O34" i="12"/>
  <c r="A34" i="12"/>
  <c r="X33" i="12"/>
  <c r="Q33" i="12"/>
  <c r="O33" i="12"/>
  <c r="A33" i="12"/>
  <c r="X32" i="12"/>
  <c r="Q32" i="12"/>
  <c r="O32" i="12"/>
  <c r="A32" i="12"/>
  <c r="X31" i="12"/>
  <c r="Q31" i="12"/>
  <c r="O31" i="12"/>
  <c r="A31" i="12"/>
  <c r="X30" i="12"/>
  <c r="Q30" i="12"/>
  <c r="O30" i="12"/>
  <c r="A30" i="12"/>
  <c r="X29" i="12"/>
  <c r="Q29" i="12"/>
  <c r="O29" i="12"/>
  <c r="A29" i="12"/>
  <c r="X28" i="12"/>
  <c r="E28" i="12"/>
  <c r="X27" i="12"/>
  <c r="Q27" i="12"/>
  <c r="W27" i="12" s="1"/>
  <c r="O27" i="12"/>
  <c r="U27" i="12" s="1"/>
  <c r="A27" i="12"/>
  <c r="X26" i="12"/>
  <c r="A26" i="12"/>
  <c r="X25" i="12"/>
  <c r="A25" i="12"/>
  <c r="X24" i="12"/>
  <c r="A24" i="12"/>
  <c r="X23" i="12"/>
  <c r="Q23" i="12"/>
  <c r="O23" i="12"/>
  <c r="A23" i="12"/>
  <c r="X22" i="12"/>
  <c r="Q22" i="12"/>
  <c r="O22" i="12"/>
  <c r="A22" i="12"/>
  <c r="X21" i="12"/>
  <c r="Q21" i="12"/>
  <c r="O21" i="12"/>
  <c r="A21" i="12"/>
  <c r="X20" i="12"/>
  <c r="Q20" i="12"/>
  <c r="O20" i="12"/>
  <c r="A20" i="12"/>
  <c r="X19" i="12"/>
  <c r="Q19" i="12"/>
  <c r="O19" i="12"/>
  <c r="A19" i="12"/>
  <c r="X18" i="12"/>
  <c r="Q18" i="12"/>
  <c r="O18" i="12"/>
  <c r="A18" i="12"/>
  <c r="X17" i="12"/>
  <c r="Q17" i="12"/>
  <c r="O17" i="12"/>
  <c r="A17" i="12"/>
  <c r="X16" i="12"/>
  <c r="Q16" i="12"/>
  <c r="O16" i="12"/>
  <c r="A16" i="12"/>
  <c r="X15" i="12"/>
  <c r="Q15" i="12"/>
  <c r="O15" i="12"/>
  <c r="A15" i="12"/>
  <c r="X14" i="12"/>
  <c r="Q14" i="12"/>
  <c r="O14" i="12"/>
  <c r="A14" i="12"/>
  <c r="X13" i="12"/>
  <c r="Q13" i="12"/>
  <c r="O13" i="12"/>
  <c r="A13" i="12"/>
  <c r="X12" i="12"/>
  <c r="Q12" i="12"/>
  <c r="O12" i="12"/>
  <c r="A12" i="12"/>
  <c r="X11" i="12"/>
  <c r="Q11" i="12"/>
  <c r="O11" i="12"/>
  <c r="A11" i="12"/>
  <c r="X10" i="12"/>
  <c r="Q10" i="12"/>
  <c r="O10" i="12"/>
  <c r="A10" i="12"/>
  <c r="X9" i="12"/>
  <c r="Q9" i="12"/>
  <c r="O9" i="12"/>
  <c r="A9" i="12"/>
  <c r="X8" i="12"/>
  <c r="Q8" i="12"/>
  <c r="O8" i="12"/>
  <c r="A8" i="12"/>
  <c r="N187" i="84"/>
  <c r="N186" i="84"/>
  <c r="N185" i="84"/>
  <c r="N184" i="84"/>
  <c r="N183" i="84"/>
  <c r="N182" i="84"/>
  <c r="N181" i="84"/>
  <c r="N180" i="84"/>
  <c r="N179" i="84"/>
  <c r="N178" i="84"/>
  <c r="N177" i="84"/>
  <c r="N176" i="84"/>
  <c r="N175" i="84"/>
  <c r="N174" i="84"/>
  <c r="N173" i="84"/>
  <c r="N172" i="84"/>
  <c r="N171" i="84"/>
  <c r="N170" i="84"/>
  <c r="N169" i="84"/>
  <c r="N168" i="84"/>
  <c r="N167" i="84"/>
  <c r="N166" i="84"/>
  <c r="N165" i="84"/>
  <c r="N164" i="84"/>
  <c r="N163" i="84"/>
  <c r="N162" i="84"/>
  <c r="N161" i="84"/>
  <c r="N160" i="84"/>
  <c r="N159" i="84"/>
  <c r="N158" i="84"/>
  <c r="N157" i="84"/>
  <c r="N156" i="84"/>
  <c r="N155" i="84"/>
  <c r="N154" i="84"/>
  <c r="N153" i="84"/>
  <c r="N152" i="84"/>
  <c r="N151" i="84"/>
  <c r="N150" i="84"/>
  <c r="N149" i="84"/>
  <c r="N148" i="84"/>
  <c r="N147" i="84"/>
  <c r="N146" i="84"/>
  <c r="N145" i="84"/>
  <c r="N144" i="84"/>
  <c r="N143" i="84"/>
  <c r="N142" i="84"/>
  <c r="N141" i="84"/>
  <c r="N140" i="84"/>
  <c r="N139" i="84"/>
  <c r="N138" i="84"/>
  <c r="N137" i="84"/>
  <c r="N136" i="84"/>
  <c r="N135" i="84"/>
  <c r="N134" i="84"/>
  <c r="N133" i="84"/>
  <c r="N132" i="84"/>
  <c r="N131" i="84"/>
  <c r="N130" i="84"/>
  <c r="N129" i="84"/>
  <c r="N128" i="84"/>
  <c r="N127" i="84"/>
  <c r="N126" i="84"/>
  <c r="N125" i="84"/>
  <c r="N124" i="84"/>
  <c r="N123" i="84"/>
  <c r="N122" i="84"/>
  <c r="N121" i="84"/>
  <c r="N120" i="84"/>
  <c r="N119" i="84"/>
  <c r="N118" i="84"/>
  <c r="N117" i="84"/>
  <c r="N116" i="84"/>
  <c r="N115" i="84"/>
  <c r="N114" i="84"/>
  <c r="N113" i="84"/>
  <c r="N112" i="84"/>
  <c r="N111" i="84"/>
  <c r="N110" i="84"/>
  <c r="N109" i="84"/>
  <c r="N108" i="84"/>
  <c r="N107" i="84"/>
  <c r="N106" i="84"/>
  <c r="N105" i="84"/>
  <c r="N104" i="84"/>
  <c r="N103" i="84"/>
  <c r="N102" i="84"/>
  <c r="N101" i="84"/>
  <c r="N100" i="84"/>
  <c r="N99" i="84"/>
  <c r="N98" i="84"/>
  <c r="N97" i="84"/>
  <c r="N96" i="84"/>
  <c r="N95" i="84"/>
  <c r="N94" i="84"/>
  <c r="N93" i="84"/>
  <c r="N92" i="84"/>
  <c r="N91" i="84"/>
  <c r="N90" i="84"/>
  <c r="N89" i="84"/>
  <c r="N88" i="84"/>
  <c r="N87" i="84"/>
  <c r="N86" i="84"/>
  <c r="N85" i="84"/>
  <c r="N84" i="84"/>
  <c r="N83" i="84"/>
  <c r="N82" i="84"/>
  <c r="N81" i="84"/>
  <c r="N80" i="84"/>
  <c r="N79" i="84"/>
  <c r="N78" i="84"/>
  <c r="N77" i="84"/>
  <c r="N76" i="84"/>
  <c r="N75" i="84"/>
  <c r="N74" i="84"/>
  <c r="N73" i="84"/>
  <c r="N72" i="84"/>
  <c r="N71" i="84"/>
  <c r="N70" i="84"/>
  <c r="N69" i="84"/>
  <c r="N68" i="84"/>
  <c r="N67" i="84"/>
  <c r="N66" i="84"/>
  <c r="N65" i="84"/>
  <c r="N64" i="84"/>
  <c r="N63" i="84"/>
  <c r="N62" i="84"/>
  <c r="N61" i="84"/>
  <c r="N60" i="84"/>
  <c r="N59" i="84"/>
  <c r="N58" i="84"/>
  <c r="N57" i="84"/>
  <c r="N56" i="84"/>
  <c r="N55" i="84"/>
  <c r="N54" i="84"/>
  <c r="N53" i="84"/>
  <c r="N52" i="84"/>
  <c r="N51" i="84"/>
  <c r="N50" i="84"/>
  <c r="N49" i="84"/>
  <c r="N48" i="84"/>
  <c r="N47" i="84"/>
  <c r="N46" i="84"/>
  <c r="N45" i="84"/>
  <c r="N44" i="84"/>
  <c r="N43" i="84"/>
  <c r="N42" i="84"/>
  <c r="N41" i="84"/>
  <c r="N40" i="84"/>
  <c r="N39" i="84"/>
  <c r="N38" i="84"/>
  <c r="N37" i="84"/>
  <c r="N36" i="84"/>
  <c r="N35" i="84"/>
  <c r="N34" i="84"/>
  <c r="N33" i="84"/>
  <c r="N32" i="84"/>
  <c r="N31" i="84"/>
  <c r="N30" i="84"/>
  <c r="N29" i="84"/>
  <c r="N28" i="84"/>
  <c r="N27" i="84"/>
  <c r="N26" i="84"/>
  <c r="N25" i="84"/>
  <c r="N24" i="84"/>
  <c r="N23" i="84"/>
  <c r="N22" i="84"/>
  <c r="N21" i="84"/>
  <c r="N20" i="84"/>
  <c r="N19" i="84"/>
  <c r="N18" i="84"/>
  <c r="N17" i="84"/>
  <c r="N16" i="84"/>
  <c r="N15" i="84"/>
  <c r="N14" i="84"/>
  <c r="N13" i="84"/>
  <c r="N12" i="84"/>
  <c r="N11" i="84"/>
  <c r="N10" i="84"/>
  <c r="N9" i="84"/>
  <c r="N8" i="84"/>
  <c r="N7" i="84"/>
  <c r="N6" i="84"/>
  <c r="N173" i="85"/>
  <c r="E173" i="85"/>
  <c r="E174" i="85" s="1"/>
  <c r="N172" i="85"/>
  <c r="N171" i="85"/>
  <c r="N170" i="85"/>
  <c r="N169" i="85"/>
  <c r="N168" i="85"/>
  <c r="N167" i="85"/>
  <c r="N166" i="85"/>
  <c r="N165" i="85"/>
  <c r="N164" i="85"/>
  <c r="N163" i="85"/>
  <c r="N162" i="85"/>
  <c r="N161" i="85"/>
  <c r="N160" i="85"/>
  <c r="N159" i="85"/>
  <c r="N158" i="85"/>
  <c r="N157" i="85"/>
  <c r="N156" i="85"/>
  <c r="N155" i="85"/>
  <c r="N154" i="85"/>
  <c r="N153" i="85"/>
  <c r="N152" i="85"/>
  <c r="N151" i="85"/>
  <c r="N150" i="85"/>
  <c r="N149" i="85"/>
  <c r="N148" i="85"/>
  <c r="N147" i="85"/>
  <c r="N146" i="85"/>
  <c r="N145" i="85"/>
  <c r="N144" i="85"/>
  <c r="N143" i="85"/>
  <c r="N142" i="85"/>
  <c r="N141" i="85"/>
  <c r="N140" i="85"/>
  <c r="N139" i="85"/>
  <c r="N138" i="85"/>
  <c r="N137" i="85"/>
  <c r="N136" i="85"/>
  <c r="N135" i="85"/>
  <c r="N134" i="85"/>
  <c r="N133" i="85"/>
  <c r="N132" i="85"/>
  <c r="N131" i="85"/>
  <c r="N130" i="85"/>
  <c r="N129" i="85"/>
  <c r="N128" i="85"/>
  <c r="N127" i="85"/>
  <c r="N126" i="85"/>
  <c r="N125" i="85"/>
  <c r="N124" i="85"/>
  <c r="N123" i="85"/>
  <c r="N122" i="85"/>
  <c r="N121" i="85"/>
  <c r="N120" i="85"/>
  <c r="N119" i="85"/>
  <c r="N118" i="85"/>
  <c r="N117" i="85"/>
  <c r="N116" i="85"/>
  <c r="N115" i="85"/>
  <c r="N114" i="85"/>
  <c r="N113" i="85"/>
  <c r="N112" i="85"/>
  <c r="N111" i="85"/>
  <c r="N110" i="85"/>
  <c r="N109" i="85"/>
  <c r="N108" i="85"/>
  <c r="N107" i="85"/>
  <c r="N106" i="85"/>
  <c r="N105" i="85"/>
  <c r="N104" i="85"/>
  <c r="N103" i="85"/>
  <c r="N102" i="85"/>
  <c r="N101" i="85"/>
  <c r="N100" i="85"/>
  <c r="N99" i="85"/>
  <c r="N98" i="85"/>
  <c r="N97" i="85"/>
  <c r="N96" i="85"/>
  <c r="N95" i="85"/>
  <c r="N94" i="85"/>
  <c r="N93" i="85"/>
  <c r="N92" i="85"/>
  <c r="N91" i="85"/>
  <c r="N90" i="85"/>
  <c r="N89" i="85"/>
  <c r="N88" i="85"/>
  <c r="N87" i="85"/>
  <c r="N86" i="85"/>
  <c r="N85" i="85"/>
  <c r="N84" i="85"/>
  <c r="N83" i="85"/>
  <c r="N82" i="85"/>
  <c r="N81" i="85"/>
  <c r="N80" i="85"/>
  <c r="N79" i="85"/>
  <c r="N78" i="85"/>
  <c r="N77" i="85"/>
  <c r="N76" i="85"/>
  <c r="N75" i="85"/>
  <c r="N74" i="85"/>
  <c r="N73" i="85"/>
  <c r="N72" i="85"/>
  <c r="N71" i="85"/>
  <c r="N70" i="85"/>
  <c r="N69" i="85"/>
  <c r="N68" i="85"/>
  <c r="N67" i="85"/>
  <c r="N66" i="85"/>
  <c r="N65" i="85"/>
  <c r="N64" i="85"/>
  <c r="N63" i="85"/>
  <c r="N62" i="85"/>
  <c r="N61" i="85"/>
  <c r="N60" i="85"/>
  <c r="N59" i="85"/>
  <c r="N58" i="85"/>
  <c r="N57" i="85"/>
  <c r="N56" i="85"/>
  <c r="N55" i="85"/>
  <c r="N54" i="85"/>
  <c r="N53" i="85"/>
  <c r="N52" i="85"/>
  <c r="N51" i="85"/>
  <c r="N50" i="85"/>
  <c r="N49" i="85"/>
  <c r="N48" i="85"/>
  <c r="N47" i="85"/>
  <c r="N46" i="85"/>
  <c r="N45" i="85"/>
  <c r="N44" i="85"/>
  <c r="N43" i="85"/>
  <c r="N42" i="85"/>
  <c r="N41" i="85"/>
  <c r="N40" i="85"/>
  <c r="N39" i="85"/>
  <c r="N38" i="85"/>
  <c r="N37" i="85"/>
  <c r="N36" i="85"/>
  <c r="N35" i="85"/>
  <c r="N34" i="85"/>
  <c r="N33" i="85"/>
  <c r="N32" i="85"/>
  <c r="N31" i="85"/>
  <c r="N30" i="85"/>
  <c r="N29" i="85"/>
  <c r="N28" i="85"/>
  <c r="N27" i="85"/>
  <c r="N26" i="85"/>
  <c r="N25" i="85"/>
  <c r="N24" i="85"/>
  <c r="N23" i="85"/>
  <c r="N22" i="85"/>
  <c r="N21" i="85"/>
  <c r="N20" i="85"/>
  <c r="N19" i="85"/>
  <c r="N18" i="85"/>
  <c r="N17" i="85"/>
  <c r="N16" i="85"/>
  <c r="N15" i="85"/>
  <c r="N14" i="85"/>
  <c r="N13" i="85"/>
  <c r="N12" i="85"/>
  <c r="N11" i="85"/>
  <c r="N10" i="85"/>
  <c r="N9" i="85"/>
  <c r="N8" i="85"/>
  <c r="N7" i="85"/>
  <c r="N6" i="85"/>
  <c r="M195" i="93"/>
  <c r="M194" i="93"/>
  <c r="E194" i="93"/>
  <c r="D194" i="93"/>
  <c r="N194" i="93" s="1"/>
  <c r="N193" i="93"/>
  <c r="M193" i="93"/>
  <c r="N192" i="93"/>
  <c r="M192" i="93"/>
  <c r="N191" i="93"/>
  <c r="M191" i="93"/>
  <c r="N190" i="93"/>
  <c r="M190" i="93"/>
  <c r="N189" i="93"/>
  <c r="M189" i="93"/>
  <c r="N188" i="93"/>
  <c r="M188" i="93"/>
  <c r="N187" i="93"/>
  <c r="M187" i="93"/>
  <c r="N186" i="93"/>
  <c r="M186" i="93"/>
  <c r="N185" i="93"/>
  <c r="M185" i="93"/>
  <c r="N184" i="93"/>
  <c r="M184" i="93"/>
  <c r="N183" i="93"/>
  <c r="M183" i="93"/>
  <c r="N182" i="93"/>
  <c r="M182" i="93"/>
  <c r="N181" i="93"/>
  <c r="M181" i="93"/>
  <c r="N180" i="93"/>
  <c r="M180" i="93"/>
  <c r="N179" i="93"/>
  <c r="M179" i="93"/>
  <c r="N178" i="93"/>
  <c r="M178" i="93"/>
  <c r="N177" i="93"/>
  <c r="M177" i="93"/>
  <c r="N176" i="93"/>
  <c r="M176" i="93"/>
  <c r="N175" i="93"/>
  <c r="M175" i="93"/>
  <c r="N174" i="93"/>
  <c r="M174" i="93"/>
  <c r="M173" i="93"/>
  <c r="E173" i="93"/>
  <c r="D173" i="93"/>
  <c r="N172" i="93"/>
  <c r="M172" i="93"/>
  <c r="N171" i="93"/>
  <c r="M171" i="93"/>
  <c r="N170" i="93"/>
  <c r="M170" i="93"/>
  <c r="N169" i="93"/>
  <c r="M169" i="93"/>
  <c r="N168" i="93"/>
  <c r="M168" i="93"/>
  <c r="N167" i="93"/>
  <c r="M167" i="93"/>
  <c r="N166" i="93"/>
  <c r="M166" i="93"/>
  <c r="N165" i="93"/>
  <c r="M165" i="93"/>
  <c r="N164" i="93"/>
  <c r="M164" i="93"/>
  <c r="N163" i="93"/>
  <c r="M163" i="93"/>
  <c r="N162" i="93"/>
  <c r="M162" i="93"/>
  <c r="N161" i="93"/>
  <c r="M161" i="93"/>
  <c r="N160" i="93"/>
  <c r="M160" i="93"/>
  <c r="N159" i="93"/>
  <c r="M159" i="93"/>
  <c r="N158" i="93"/>
  <c r="M158" i="93"/>
  <c r="N157" i="93"/>
  <c r="M157" i="93"/>
  <c r="N156" i="93"/>
  <c r="M156" i="93"/>
  <c r="N155" i="93"/>
  <c r="M155" i="93"/>
  <c r="N154" i="93"/>
  <c r="M154" i="93"/>
  <c r="N153" i="93"/>
  <c r="M153" i="93"/>
  <c r="M152" i="93"/>
  <c r="E152" i="93"/>
  <c r="D152" i="93"/>
  <c r="N152" i="93" s="1"/>
  <c r="N151" i="93"/>
  <c r="M151" i="93"/>
  <c r="N150" i="93"/>
  <c r="M150" i="93"/>
  <c r="N149" i="93"/>
  <c r="M149" i="93"/>
  <c r="N148" i="93"/>
  <c r="M148" i="93"/>
  <c r="N147" i="93"/>
  <c r="M147" i="93"/>
  <c r="N146" i="93"/>
  <c r="M146" i="93"/>
  <c r="N145" i="93"/>
  <c r="M145" i="93"/>
  <c r="N144" i="93"/>
  <c r="M144" i="93"/>
  <c r="N143" i="93"/>
  <c r="M143" i="93"/>
  <c r="N142" i="93"/>
  <c r="M142" i="93"/>
  <c r="N141" i="93"/>
  <c r="M141" i="93"/>
  <c r="N140" i="93"/>
  <c r="M140" i="93"/>
  <c r="N139" i="93"/>
  <c r="M139" i="93"/>
  <c r="N138" i="93"/>
  <c r="M138" i="93"/>
  <c r="N137" i="93"/>
  <c r="M137" i="93"/>
  <c r="N136" i="93"/>
  <c r="M136" i="93"/>
  <c r="N135" i="93"/>
  <c r="M135" i="93"/>
  <c r="N134" i="93"/>
  <c r="M134" i="93"/>
  <c r="N133" i="93"/>
  <c r="M133" i="93"/>
  <c r="N132" i="93"/>
  <c r="M132" i="93"/>
  <c r="M131" i="93"/>
  <c r="E131" i="93"/>
  <c r="D131" i="93"/>
  <c r="N130" i="93"/>
  <c r="M130" i="93"/>
  <c r="N129" i="93"/>
  <c r="M129" i="93"/>
  <c r="N128" i="93"/>
  <c r="M128" i="93"/>
  <c r="N127" i="93"/>
  <c r="M127" i="93"/>
  <c r="N126" i="93"/>
  <c r="M126" i="93"/>
  <c r="N125" i="93"/>
  <c r="M125" i="93"/>
  <c r="N124" i="93"/>
  <c r="M124" i="93"/>
  <c r="N123" i="93"/>
  <c r="M123" i="93"/>
  <c r="N122" i="93"/>
  <c r="M122" i="93"/>
  <c r="N121" i="93"/>
  <c r="M121" i="93"/>
  <c r="N120" i="93"/>
  <c r="M120" i="93"/>
  <c r="N119" i="93"/>
  <c r="M119" i="93"/>
  <c r="N118" i="93"/>
  <c r="M118" i="93"/>
  <c r="N117" i="93"/>
  <c r="M117" i="93"/>
  <c r="N116" i="93"/>
  <c r="M116" i="93"/>
  <c r="N115" i="93"/>
  <c r="M115" i="93"/>
  <c r="N114" i="93"/>
  <c r="M114" i="93"/>
  <c r="N113" i="93"/>
  <c r="M113" i="93"/>
  <c r="N112" i="93"/>
  <c r="M112" i="93"/>
  <c r="N111" i="93"/>
  <c r="M111" i="93"/>
  <c r="M110" i="93"/>
  <c r="E110" i="93"/>
  <c r="D110" i="93"/>
  <c r="N110" i="93" s="1"/>
  <c r="N109" i="93"/>
  <c r="M109" i="93"/>
  <c r="N108" i="93"/>
  <c r="M108" i="93"/>
  <c r="N107" i="93"/>
  <c r="M107" i="93"/>
  <c r="N106" i="93"/>
  <c r="M106" i="93"/>
  <c r="N105" i="93"/>
  <c r="M105" i="93"/>
  <c r="N104" i="93"/>
  <c r="M104" i="93"/>
  <c r="N103" i="93"/>
  <c r="M103" i="93"/>
  <c r="N102" i="93"/>
  <c r="M102" i="93"/>
  <c r="N101" i="93"/>
  <c r="M101" i="93"/>
  <c r="N100" i="93"/>
  <c r="M100" i="93"/>
  <c r="N99" i="93"/>
  <c r="M99" i="93"/>
  <c r="N98" i="93"/>
  <c r="M98" i="93"/>
  <c r="N97" i="93"/>
  <c r="M97" i="93"/>
  <c r="N96" i="93"/>
  <c r="M96" i="93"/>
  <c r="N95" i="93"/>
  <c r="M95" i="93"/>
  <c r="N94" i="93"/>
  <c r="M94" i="93"/>
  <c r="N93" i="93"/>
  <c r="M93" i="93"/>
  <c r="N92" i="93"/>
  <c r="M92" i="93"/>
  <c r="N91" i="93"/>
  <c r="M91" i="93"/>
  <c r="N90" i="93"/>
  <c r="M90" i="93"/>
  <c r="M89" i="93"/>
  <c r="E89" i="93"/>
  <c r="D89" i="93"/>
  <c r="N88" i="93"/>
  <c r="M88" i="93"/>
  <c r="N87" i="93"/>
  <c r="M87" i="93"/>
  <c r="N86" i="93"/>
  <c r="M86" i="93"/>
  <c r="N85" i="93"/>
  <c r="M85" i="93"/>
  <c r="N84" i="93"/>
  <c r="M84" i="93"/>
  <c r="N83" i="93"/>
  <c r="M83" i="93"/>
  <c r="N82" i="93"/>
  <c r="M82" i="93"/>
  <c r="N81" i="93"/>
  <c r="M81" i="93"/>
  <c r="N80" i="93"/>
  <c r="M80" i="93"/>
  <c r="N79" i="93"/>
  <c r="M79" i="93"/>
  <c r="N78" i="93"/>
  <c r="M78" i="93"/>
  <c r="N77" i="93"/>
  <c r="M77" i="93"/>
  <c r="N76" i="93"/>
  <c r="M76" i="93"/>
  <c r="N75" i="93"/>
  <c r="M75" i="93"/>
  <c r="N74" i="93"/>
  <c r="M74" i="93"/>
  <c r="N73" i="93"/>
  <c r="M73" i="93"/>
  <c r="N72" i="93"/>
  <c r="M72" i="93"/>
  <c r="N71" i="93"/>
  <c r="M71" i="93"/>
  <c r="N70" i="93"/>
  <c r="M70" i="93"/>
  <c r="N69" i="93"/>
  <c r="M69" i="93"/>
  <c r="M68" i="93"/>
  <c r="E68" i="93"/>
  <c r="D68" i="93"/>
  <c r="N67" i="93"/>
  <c r="M67" i="93"/>
  <c r="N66" i="93"/>
  <c r="M66" i="93"/>
  <c r="N65" i="93"/>
  <c r="M65" i="93"/>
  <c r="N64" i="93"/>
  <c r="M64" i="93"/>
  <c r="N63" i="93"/>
  <c r="M63" i="93"/>
  <c r="N62" i="93"/>
  <c r="M62" i="93"/>
  <c r="N61" i="93"/>
  <c r="M61" i="93"/>
  <c r="N60" i="93"/>
  <c r="M60" i="93"/>
  <c r="N59" i="93"/>
  <c r="M59" i="93"/>
  <c r="N58" i="93"/>
  <c r="M58" i="93"/>
  <c r="N57" i="93"/>
  <c r="M57" i="93"/>
  <c r="N56" i="93"/>
  <c r="M56" i="93"/>
  <c r="N55" i="93"/>
  <c r="M55" i="93"/>
  <c r="N54" i="93"/>
  <c r="M54" i="93"/>
  <c r="N53" i="93"/>
  <c r="M53" i="93"/>
  <c r="N52" i="93"/>
  <c r="M52" i="93"/>
  <c r="N51" i="93"/>
  <c r="M51" i="93"/>
  <c r="N50" i="93"/>
  <c r="M50" i="93"/>
  <c r="N49" i="93"/>
  <c r="M49" i="93"/>
  <c r="N48" i="93"/>
  <c r="M48" i="93"/>
  <c r="M47" i="93"/>
  <c r="E47" i="93"/>
  <c r="D47" i="93"/>
  <c r="N46" i="93"/>
  <c r="M46" i="93"/>
  <c r="N45" i="93"/>
  <c r="M45" i="93"/>
  <c r="N44" i="93"/>
  <c r="M44" i="93"/>
  <c r="N43" i="93"/>
  <c r="M43" i="93"/>
  <c r="N42" i="93"/>
  <c r="M42" i="93"/>
  <c r="N41" i="93"/>
  <c r="M41" i="93"/>
  <c r="N40" i="93"/>
  <c r="M40" i="93"/>
  <c r="N39" i="93"/>
  <c r="M39" i="93"/>
  <c r="N38" i="93"/>
  <c r="M38" i="93"/>
  <c r="N37" i="93"/>
  <c r="M37" i="93"/>
  <c r="N36" i="93"/>
  <c r="M36" i="93"/>
  <c r="N35" i="93"/>
  <c r="M35" i="93"/>
  <c r="N34" i="93"/>
  <c r="M34" i="93"/>
  <c r="N33" i="93"/>
  <c r="M33" i="93"/>
  <c r="N32" i="93"/>
  <c r="M32" i="93"/>
  <c r="N31" i="93"/>
  <c r="M31" i="93"/>
  <c r="N30" i="93"/>
  <c r="M30" i="93"/>
  <c r="N29" i="93"/>
  <c r="M29" i="93"/>
  <c r="N28" i="93"/>
  <c r="M28" i="93"/>
  <c r="N27" i="93"/>
  <c r="M27" i="93"/>
  <c r="M26" i="93"/>
  <c r="E26" i="93"/>
  <c r="D26" i="93"/>
  <c r="N25" i="93"/>
  <c r="M25" i="93"/>
  <c r="N24" i="93"/>
  <c r="M24" i="93"/>
  <c r="N23" i="93"/>
  <c r="M23" i="93"/>
  <c r="N22" i="93"/>
  <c r="M22" i="93"/>
  <c r="N21" i="93"/>
  <c r="M21" i="93"/>
  <c r="N20" i="93"/>
  <c r="M20" i="93"/>
  <c r="N19" i="93"/>
  <c r="M19" i="93"/>
  <c r="N18" i="93"/>
  <c r="M18" i="93"/>
  <c r="N17" i="93"/>
  <c r="M17" i="93"/>
  <c r="N16" i="93"/>
  <c r="M16" i="93"/>
  <c r="N15" i="93"/>
  <c r="M15" i="93"/>
  <c r="N14" i="93"/>
  <c r="M14" i="93"/>
  <c r="N13" i="93"/>
  <c r="M13" i="93"/>
  <c r="N12" i="93"/>
  <c r="M12" i="93"/>
  <c r="N11" i="93"/>
  <c r="M11" i="93"/>
  <c r="N10" i="93"/>
  <c r="M10" i="93"/>
  <c r="W9" i="93"/>
  <c r="V9" i="93"/>
  <c r="U9" i="93"/>
  <c r="T9" i="93"/>
  <c r="S9" i="93"/>
  <c r="N9" i="93"/>
  <c r="M9" i="93"/>
  <c r="W8" i="93"/>
  <c r="V8" i="93"/>
  <c r="U8" i="93"/>
  <c r="T8" i="93"/>
  <c r="S8" i="93"/>
  <c r="N8" i="93"/>
  <c r="M8" i="93"/>
  <c r="N7" i="93"/>
  <c r="M7" i="93"/>
  <c r="N6" i="93"/>
  <c r="M6" i="93"/>
  <c r="N130" i="88"/>
  <c r="N129" i="88"/>
  <c r="N128" i="88"/>
  <c r="N127" i="88"/>
  <c r="N126" i="88"/>
  <c r="N125" i="88"/>
  <c r="N124" i="88"/>
  <c r="N123" i="88"/>
  <c r="N122" i="88"/>
  <c r="N121" i="88"/>
  <c r="N120" i="88"/>
  <c r="N119" i="88"/>
  <c r="N118" i="88"/>
  <c r="N117" i="88"/>
  <c r="N116" i="88"/>
  <c r="N115" i="88"/>
  <c r="N114" i="88"/>
  <c r="N113" i="88"/>
  <c r="N112" i="88"/>
  <c r="N111" i="88"/>
  <c r="N110" i="88"/>
  <c r="N109" i="88"/>
  <c r="N108" i="88"/>
  <c r="N107" i="88"/>
  <c r="N106" i="88"/>
  <c r="N105" i="88"/>
  <c r="N104" i="88"/>
  <c r="N103" i="88"/>
  <c r="N102" i="88"/>
  <c r="N101" i="88"/>
  <c r="N100" i="88"/>
  <c r="N99" i="88"/>
  <c r="N98" i="88"/>
  <c r="N97" i="88"/>
  <c r="N96" i="88"/>
  <c r="N95" i="88"/>
  <c r="N94" i="88"/>
  <c r="N93" i="88"/>
  <c r="N92" i="88"/>
  <c r="N91" i="88"/>
  <c r="M90" i="88"/>
  <c r="M89" i="88"/>
  <c r="E89" i="88"/>
  <c r="D89" i="88"/>
  <c r="D90" i="88" s="1"/>
  <c r="N88" i="88"/>
  <c r="M88" i="88"/>
  <c r="N87" i="88"/>
  <c r="M87" i="88"/>
  <c r="N85" i="88"/>
  <c r="M85" i="88"/>
  <c r="N84" i="88"/>
  <c r="M84" i="88"/>
  <c r="N83" i="88"/>
  <c r="M83" i="88"/>
  <c r="N82" i="88"/>
  <c r="M82" i="88"/>
  <c r="N81" i="88"/>
  <c r="M81" i="88"/>
  <c r="N80" i="88"/>
  <c r="M80" i="88"/>
  <c r="N79" i="88"/>
  <c r="M79" i="88"/>
  <c r="N78" i="88"/>
  <c r="M78" i="88"/>
  <c r="N77" i="88"/>
  <c r="M77" i="88"/>
  <c r="N76" i="88"/>
  <c r="M76" i="88"/>
  <c r="N75" i="88"/>
  <c r="M75" i="88"/>
  <c r="N74" i="88"/>
  <c r="M74" i="88"/>
  <c r="N73" i="88"/>
  <c r="M73" i="88"/>
  <c r="N72" i="88"/>
  <c r="M72" i="88"/>
  <c r="N71" i="88"/>
  <c r="M71" i="88"/>
  <c r="N70" i="88"/>
  <c r="M70" i="88"/>
  <c r="N69" i="88"/>
  <c r="M69" i="88"/>
  <c r="M68" i="88"/>
  <c r="E68" i="88"/>
  <c r="D68" i="88"/>
  <c r="N68" i="88" s="1"/>
  <c r="N67" i="88"/>
  <c r="M67" i="88"/>
  <c r="N66" i="88"/>
  <c r="M66" i="88"/>
  <c r="N65" i="88"/>
  <c r="M65" i="88"/>
  <c r="N64" i="88"/>
  <c r="M64" i="88"/>
  <c r="N63" i="88"/>
  <c r="M63" i="88"/>
  <c r="N62" i="88"/>
  <c r="M62" i="88"/>
  <c r="N61" i="88"/>
  <c r="M61" i="88"/>
  <c r="N60" i="88"/>
  <c r="M60" i="88"/>
  <c r="N59" i="88"/>
  <c r="M59" i="88"/>
  <c r="N58" i="88"/>
  <c r="M58" i="88"/>
  <c r="N57" i="88"/>
  <c r="M57" i="88"/>
  <c r="N56" i="88"/>
  <c r="M56" i="88"/>
  <c r="N55" i="88"/>
  <c r="M55" i="88"/>
  <c r="N54" i="88"/>
  <c r="M54" i="88"/>
  <c r="N53" i="88"/>
  <c r="M53" i="88"/>
  <c r="N52" i="88"/>
  <c r="M52" i="88"/>
  <c r="N51" i="88"/>
  <c r="M51" i="88"/>
  <c r="N50" i="88"/>
  <c r="M50" i="88"/>
  <c r="N49" i="88"/>
  <c r="M49" i="88"/>
  <c r="N48" i="88"/>
  <c r="M48" i="88"/>
  <c r="M47" i="88"/>
  <c r="E47" i="88"/>
  <c r="D47" i="88"/>
  <c r="N46" i="88"/>
  <c r="M46" i="88"/>
  <c r="N45" i="88"/>
  <c r="M45" i="88"/>
  <c r="N44" i="88"/>
  <c r="M44" i="88"/>
  <c r="N43" i="88"/>
  <c r="M43" i="88"/>
  <c r="N42" i="88"/>
  <c r="M42" i="88"/>
  <c r="N41" i="88"/>
  <c r="M41" i="88"/>
  <c r="N40" i="88"/>
  <c r="M40" i="88"/>
  <c r="N39" i="88"/>
  <c r="M39" i="88"/>
  <c r="N38" i="88"/>
  <c r="M38" i="88"/>
  <c r="N37" i="88"/>
  <c r="M37" i="88"/>
  <c r="N36" i="88"/>
  <c r="M36" i="88"/>
  <c r="N35" i="88"/>
  <c r="M35" i="88"/>
  <c r="N34" i="88"/>
  <c r="M34" i="88"/>
  <c r="N33" i="88"/>
  <c r="M33" i="88"/>
  <c r="N32" i="88"/>
  <c r="M32" i="88"/>
  <c r="N31" i="88"/>
  <c r="M31" i="88"/>
  <c r="N30" i="88"/>
  <c r="M30" i="88"/>
  <c r="N29" i="88"/>
  <c r="M29" i="88"/>
  <c r="N28" i="88"/>
  <c r="M28" i="88"/>
  <c r="N27" i="88"/>
  <c r="M27" i="88"/>
  <c r="M26" i="88"/>
  <c r="E26" i="88"/>
  <c r="D26" i="88"/>
  <c r="N26" i="88" s="1"/>
  <c r="N25" i="88"/>
  <c r="M25" i="88"/>
  <c r="N24" i="88"/>
  <c r="M24" i="88"/>
  <c r="N23" i="88"/>
  <c r="M23" i="88"/>
  <c r="N22" i="88"/>
  <c r="M22" i="88"/>
  <c r="N21" i="88"/>
  <c r="M21" i="88"/>
  <c r="N20" i="88"/>
  <c r="M20" i="88"/>
  <c r="N19" i="88"/>
  <c r="M19" i="88"/>
  <c r="N18" i="88"/>
  <c r="M18" i="88"/>
  <c r="N17" i="88"/>
  <c r="M17" i="88"/>
  <c r="N16" i="88"/>
  <c r="M16" i="88"/>
  <c r="N15" i="88"/>
  <c r="M15" i="88"/>
  <c r="N14" i="88"/>
  <c r="M14" i="88"/>
  <c r="N13" i="88"/>
  <c r="M13" i="88"/>
  <c r="N12" i="88"/>
  <c r="M12" i="88"/>
  <c r="N11" i="88"/>
  <c r="M11" i="88"/>
  <c r="N10" i="88"/>
  <c r="M10" i="88"/>
  <c r="W9" i="88"/>
  <c r="V9" i="88"/>
  <c r="U9" i="88"/>
  <c r="T9" i="88"/>
  <c r="S9" i="88"/>
  <c r="N9" i="88"/>
  <c r="M9" i="88"/>
  <c r="W8" i="88"/>
  <c r="V8" i="88"/>
  <c r="U8" i="88"/>
  <c r="T8" i="88"/>
  <c r="S8" i="88"/>
  <c r="N8" i="88"/>
  <c r="M8" i="88"/>
  <c r="N7" i="88"/>
  <c r="M7" i="88"/>
  <c r="N6" i="88"/>
  <c r="M6" i="88"/>
  <c r="D144" i="89"/>
  <c r="F11" i="102"/>
  <c r="R29" i="14" l="1"/>
  <c r="T268" i="15"/>
  <c r="W268" i="15" s="1"/>
  <c r="R155" i="21"/>
  <c r="T290" i="12"/>
  <c r="R386" i="17"/>
  <c r="T332" i="18"/>
  <c r="W332" i="18" s="1"/>
  <c r="R210" i="21"/>
  <c r="U210" i="21" s="1"/>
  <c r="T263" i="21"/>
  <c r="T160" i="12"/>
  <c r="W160" i="12" s="1"/>
  <c r="R71" i="12"/>
  <c r="R218" i="12"/>
  <c r="O259" i="12"/>
  <c r="R9" i="19"/>
  <c r="T260" i="19"/>
  <c r="R8" i="17"/>
  <c r="T157" i="19"/>
  <c r="W157" i="19" s="1"/>
  <c r="I10" i="102"/>
  <c r="R30" i="12"/>
  <c r="U30" i="12" s="1"/>
  <c r="T176" i="12"/>
  <c r="R113" i="14"/>
  <c r="T324" i="18"/>
  <c r="R344" i="18"/>
  <c r="T157" i="12"/>
  <c r="T160" i="16"/>
  <c r="T286" i="16"/>
  <c r="W286" i="16" s="1"/>
  <c r="R281" i="19"/>
  <c r="U281" i="19" s="1"/>
  <c r="R29" i="21"/>
  <c r="R10" i="22"/>
  <c r="U10" i="22" s="1"/>
  <c r="R54" i="22"/>
  <c r="R260" i="22"/>
  <c r="R284" i="22"/>
  <c r="N26" i="93"/>
  <c r="T78" i="19"/>
  <c r="W78" i="19" s="1"/>
  <c r="R281" i="21"/>
  <c r="T126" i="22"/>
  <c r="T145" i="22"/>
  <c r="W145" i="22" s="1"/>
  <c r="T207" i="22"/>
  <c r="T219" i="22"/>
  <c r="W219" i="22" s="1"/>
  <c r="R114" i="14"/>
  <c r="R365" i="15"/>
  <c r="T387" i="15"/>
  <c r="T268" i="21"/>
  <c r="W268" i="21" s="1"/>
  <c r="T177" i="22"/>
  <c r="Q385" i="12"/>
  <c r="T197" i="20"/>
  <c r="W197" i="20" s="1"/>
  <c r="R134" i="18"/>
  <c r="T96" i="12"/>
  <c r="T122" i="12"/>
  <c r="R407" i="12"/>
  <c r="O175" i="14"/>
  <c r="T347" i="15"/>
  <c r="R17" i="17"/>
  <c r="R219" i="18"/>
  <c r="U219" i="18" s="1"/>
  <c r="R296" i="18"/>
  <c r="T358" i="18"/>
  <c r="T188" i="19"/>
  <c r="W188" i="19" s="1"/>
  <c r="R285" i="19"/>
  <c r="T29" i="20"/>
  <c r="T281" i="20"/>
  <c r="T336" i="20"/>
  <c r="R60" i="21"/>
  <c r="T116" i="22"/>
  <c r="W116" i="22" s="1"/>
  <c r="Q343" i="22"/>
  <c r="T73" i="12"/>
  <c r="W73" i="12" s="1"/>
  <c r="O112" i="12"/>
  <c r="T123" i="12"/>
  <c r="T283" i="12"/>
  <c r="W283" i="12" s="1"/>
  <c r="R50" i="14"/>
  <c r="U50" i="14" s="1"/>
  <c r="R72" i="15"/>
  <c r="R260" i="16"/>
  <c r="Q196" i="18"/>
  <c r="T9" i="20"/>
  <c r="R176" i="20"/>
  <c r="T358" i="20"/>
  <c r="W358" i="20" s="1"/>
  <c r="T407" i="20"/>
  <c r="Q112" i="21"/>
  <c r="R51" i="22"/>
  <c r="G11" i="102"/>
  <c r="H11" i="102"/>
  <c r="E90" i="88"/>
  <c r="N90" i="88" s="1"/>
  <c r="T143" i="12"/>
  <c r="T178" i="12"/>
  <c r="T367" i="14"/>
  <c r="W367" i="14" s="1"/>
  <c r="T120" i="15"/>
  <c r="T303" i="15"/>
  <c r="W303" i="15" s="1"/>
  <c r="T31" i="16"/>
  <c r="T85" i="17"/>
  <c r="W85" i="17" s="1"/>
  <c r="R92" i="17"/>
  <c r="R134" i="17"/>
  <c r="R197" i="17"/>
  <c r="R156" i="18"/>
  <c r="U156" i="18" s="1"/>
  <c r="R189" i="18"/>
  <c r="U189" i="18" s="1"/>
  <c r="T147" i="19"/>
  <c r="T254" i="19"/>
  <c r="R30" i="20"/>
  <c r="T84" i="20"/>
  <c r="W84" i="20" s="1"/>
  <c r="O217" i="21"/>
  <c r="R357" i="21"/>
  <c r="T134" i="22"/>
  <c r="R394" i="22"/>
  <c r="U394" i="22" s="1"/>
  <c r="T83" i="12"/>
  <c r="T82" i="12"/>
  <c r="W82" i="12" s="1"/>
  <c r="T103" i="12"/>
  <c r="W114" i="12"/>
  <c r="T134" i="12"/>
  <c r="T164" i="12"/>
  <c r="R220" i="12"/>
  <c r="U220" i="12" s="1"/>
  <c r="R261" i="12"/>
  <c r="U261" i="12" s="1"/>
  <c r="T155" i="15"/>
  <c r="T205" i="15"/>
  <c r="W205" i="15" s="1"/>
  <c r="T218" i="15"/>
  <c r="T407" i="15"/>
  <c r="T50" i="16"/>
  <c r="T113" i="16"/>
  <c r="T302" i="16"/>
  <c r="T274" i="17"/>
  <c r="W274" i="17" s="1"/>
  <c r="R323" i="17"/>
  <c r="T326" i="18"/>
  <c r="W326" i="18" s="1"/>
  <c r="R155" i="19"/>
  <c r="T197" i="19"/>
  <c r="W197" i="19" s="1"/>
  <c r="R263" i="19"/>
  <c r="T387" i="19"/>
  <c r="W387" i="19" s="1"/>
  <c r="T267" i="22"/>
  <c r="T281" i="15"/>
  <c r="T41" i="19"/>
  <c r="R219" i="22"/>
  <c r="R65" i="12"/>
  <c r="W387" i="15"/>
  <c r="R282" i="16"/>
  <c r="U282" i="16" s="1"/>
  <c r="T346" i="16"/>
  <c r="W346" i="16" s="1"/>
  <c r="T313" i="18"/>
  <c r="W313" i="18" s="1"/>
  <c r="T311" i="18"/>
  <c r="T210" i="19"/>
  <c r="T106" i="20"/>
  <c r="W106" i="20" s="1"/>
  <c r="T163" i="20"/>
  <c r="T365" i="20"/>
  <c r="R359" i="22"/>
  <c r="T21" i="12"/>
  <c r="W21" i="12" s="1"/>
  <c r="T145" i="12"/>
  <c r="W145" i="12" s="1"/>
  <c r="T137" i="12"/>
  <c r="W137" i="12" s="1"/>
  <c r="R386" i="12"/>
  <c r="R158" i="14"/>
  <c r="T191" i="14"/>
  <c r="Q259" i="14"/>
  <c r="T92" i="15"/>
  <c r="T101" i="15"/>
  <c r="W155" i="15"/>
  <c r="R8" i="16"/>
  <c r="R198" i="17"/>
  <c r="T376" i="18"/>
  <c r="T368" i="18"/>
  <c r="W368" i="18" s="1"/>
  <c r="T408" i="18"/>
  <c r="T120" i="19"/>
  <c r="T223" i="20"/>
  <c r="W223" i="20" s="1"/>
  <c r="R328" i="21"/>
  <c r="U328" i="21" s="1"/>
  <c r="R348" i="21"/>
  <c r="T138" i="22"/>
  <c r="W138" i="22" s="1"/>
  <c r="T179" i="22"/>
  <c r="W179" i="22" s="1"/>
  <c r="T248" i="22"/>
  <c r="F10" i="102"/>
  <c r="R93" i="12"/>
  <c r="U93" i="12" s="1"/>
  <c r="R252" i="12"/>
  <c r="R221" i="14"/>
  <c r="U221" i="14" s="1"/>
  <c r="R240" i="14"/>
  <c r="T136" i="15"/>
  <c r="R198" i="15"/>
  <c r="U198" i="15" s="1"/>
  <c r="W281" i="15"/>
  <c r="O406" i="15"/>
  <c r="Q91" i="16"/>
  <c r="T176" i="16"/>
  <c r="R421" i="16"/>
  <c r="O385" i="19"/>
  <c r="T407" i="19"/>
  <c r="T100" i="20"/>
  <c r="W100" i="20" s="1"/>
  <c r="T95" i="20"/>
  <c r="W95" i="20" s="1"/>
  <c r="R239" i="20"/>
  <c r="O91" i="21"/>
  <c r="R183" i="21"/>
  <c r="T125" i="22"/>
  <c r="T198" i="22"/>
  <c r="Q91" i="14"/>
  <c r="Q112" i="14"/>
  <c r="R261" i="15"/>
  <c r="U261" i="15" s="1"/>
  <c r="T262" i="15"/>
  <c r="T157" i="16"/>
  <c r="W157" i="16" s="1"/>
  <c r="R387" i="17"/>
  <c r="R260" i="18"/>
  <c r="R345" i="18"/>
  <c r="U345" i="18" s="1"/>
  <c r="T178" i="19"/>
  <c r="T410" i="19"/>
  <c r="T286" i="20"/>
  <c r="W286" i="20" s="1"/>
  <c r="T292" i="20"/>
  <c r="W292" i="20" s="1"/>
  <c r="T18" i="22"/>
  <c r="T50" i="22"/>
  <c r="T119" i="22"/>
  <c r="W119" i="22" s="1"/>
  <c r="T157" i="22"/>
  <c r="W157" i="22" s="1"/>
  <c r="T293" i="12"/>
  <c r="O322" i="12"/>
  <c r="R51" i="14"/>
  <c r="U51" i="14" s="1"/>
  <c r="T63" i="15"/>
  <c r="Q112" i="15"/>
  <c r="T365" i="15"/>
  <c r="R84" i="16"/>
  <c r="R345" i="16"/>
  <c r="U345" i="16" s="1"/>
  <c r="T314" i="18"/>
  <c r="T107" i="19"/>
  <c r="R323" i="19"/>
  <c r="R354" i="19"/>
  <c r="T419" i="19"/>
  <c r="R92" i="20"/>
  <c r="T119" i="20"/>
  <c r="W119" i="20" s="1"/>
  <c r="R113" i="20"/>
  <c r="T141" i="20"/>
  <c r="T169" i="20"/>
  <c r="T349" i="20"/>
  <c r="R86" i="21"/>
  <c r="T233" i="21"/>
  <c r="W233" i="21" s="1"/>
  <c r="T224" i="21"/>
  <c r="W224" i="21" s="1"/>
  <c r="J10" i="102"/>
  <c r="T9" i="12"/>
  <c r="R43" i="12"/>
  <c r="T189" i="12"/>
  <c r="W189" i="12" s="1"/>
  <c r="T202" i="12"/>
  <c r="W202" i="12" s="1"/>
  <c r="R344" i="12"/>
  <c r="R408" i="12"/>
  <c r="R156" i="17"/>
  <c r="U156" i="17" s="1"/>
  <c r="R197" i="18"/>
  <c r="T323" i="18"/>
  <c r="T414" i="18"/>
  <c r="T239" i="19"/>
  <c r="R260" i="19"/>
  <c r="R92" i="21"/>
  <c r="R303" i="21"/>
  <c r="T315" i="21"/>
  <c r="T337" i="21"/>
  <c r="Q406" i="21"/>
  <c r="T107" i="22"/>
  <c r="T180" i="22"/>
  <c r="N131" i="93"/>
  <c r="T162" i="12"/>
  <c r="T274" i="12"/>
  <c r="T315" i="12"/>
  <c r="T305" i="12"/>
  <c r="W305" i="12" s="1"/>
  <c r="R92" i="14"/>
  <c r="T354" i="14"/>
  <c r="W354" i="14" s="1"/>
  <c r="R176" i="15"/>
  <c r="T177" i="15"/>
  <c r="W177" i="15" s="1"/>
  <c r="R239" i="15"/>
  <c r="T240" i="15"/>
  <c r="T325" i="15"/>
  <c r="T344" i="15"/>
  <c r="W347" i="15"/>
  <c r="R134" i="16"/>
  <c r="T239" i="16"/>
  <c r="R345" i="17"/>
  <c r="U345" i="17" s="1"/>
  <c r="T270" i="20"/>
  <c r="Q154" i="21"/>
  <c r="T269" i="21"/>
  <c r="T114" i="22"/>
  <c r="W114" i="22" s="1"/>
  <c r="T260" i="22"/>
  <c r="E279" i="98"/>
  <c r="E299" i="98" s="1"/>
  <c r="W123" i="12"/>
  <c r="W164" i="12"/>
  <c r="W96" i="12"/>
  <c r="T146" i="12"/>
  <c r="T23" i="15"/>
  <c r="T16" i="15"/>
  <c r="T13" i="15"/>
  <c r="T10" i="15"/>
  <c r="R9" i="15"/>
  <c r="U9" i="15" s="1"/>
  <c r="R50" i="15"/>
  <c r="T60" i="15"/>
  <c r="T57" i="15"/>
  <c r="T51" i="15"/>
  <c r="R401" i="18"/>
  <c r="T401" i="18"/>
  <c r="T398" i="18"/>
  <c r="T395" i="18"/>
  <c r="T392" i="18"/>
  <c r="W392" i="18" s="1"/>
  <c r="T386" i="18"/>
  <c r="T389" i="18"/>
  <c r="T57" i="12"/>
  <c r="W57" i="12" s="1"/>
  <c r="Y8" i="93"/>
  <c r="T14" i="12"/>
  <c r="W14" i="12" s="1"/>
  <c r="T23" i="12"/>
  <c r="W23" i="12" s="1"/>
  <c r="T30" i="12"/>
  <c r="T39" i="12"/>
  <c r="W39" i="12" s="1"/>
  <c r="T71" i="12"/>
  <c r="T80" i="12"/>
  <c r="W80" i="12" s="1"/>
  <c r="Q112" i="12"/>
  <c r="W103" i="12"/>
  <c r="T105" i="12"/>
  <c r="W105" i="12" s="1"/>
  <c r="T135" i="12"/>
  <c r="W135" i="12" s="1"/>
  <c r="T144" i="12"/>
  <c r="W144" i="12" s="1"/>
  <c r="T158" i="12"/>
  <c r="W158" i="12" s="1"/>
  <c r="T167" i="12"/>
  <c r="W167" i="12" s="1"/>
  <c r="R191" i="12"/>
  <c r="T183" i="12"/>
  <c r="W183" i="12" s="1"/>
  <c r="T190" i="12"/>
  <c r="W190" i="12" s="1"/>
  <c r="T205" i="12"/>
  <c r="W205" i="12" s="1"/>
  <c r="T242" i="12"/>
  <c r="W242" i="12" s="1"/>
  <c r="T252" i="12"/>
  <c r="T264" i="12"/>
  <c r="W264" i="12" s="1"/>
  <c r="T271" i="12"/>
  <c r="W271" i="12" s="1"/>
  <c r="O301" i="12"/>
  <c r="Q364" i="12"/>
  <c r="Q406" i="12"/>
  <c r="Q70" i="14"/>
  <c r="R126" i="14"/>
  <c r="T335" i="14"/>
  <c r="T323" i="14"/>
  <c r="R198" i="16"/>
  <c r="T198" i="16"/>
  <c r="Y9" i="88"/>
  <c r="O28" i="12"/>
  <c r="T12" i="12"/>
  <c r="W12" i="12" s="1"/>
  <c r="T37" i="12"/>
  <c r="W37" i="12" s="1"/>
  <c r="T55" i="12"/>
  <c r="W55" i="12" s="1"/>
  <c r="T64" i="12"/>
  <c r="W64" i="12" s="1"/>
  <c r="R85" i="12"/>
  <c r="U85" i="12" s="1"/>
  <c r="T78" i="12"/>
  <c r="W78" i="12" s="1"/>
  <c r="T92" i="12"/>
  <c r="T94" i="12"/>
  <c r="W94" i="12" s="1"/>
  <c r="T121" i="12"/>
  <c r="W121" i="12" s="1"/>
  <c r="R147" i="12"/>
  <c r="T142" i="12"/>
  <c r="W142" i="12" s="1"/>
  <c r="R156" i="12"/>
  <c r="U156" i="12" s="1"/>
  <c r="T200" i="12"/>
  <c r="W200" i="12" s="1"/>
  <c r="R197" i="12"/>
  <c r="Q301" i="12"/>
  <c r="W293" i="12"/>
  <c r="R420" i="12"/>
  <c r="U420" i="12" s="1"/>
  <c r="R344" i="14"/>
  <c r="W262" i="15"/>
  <c r="T94" i="16"/>
  <c r="R93" i="16"/>
  <c r="T233" i="17"/>
  <c r="R219" i="17"/>
  <c r="U219" i="17" s="1"/>
  <c r="T43" i="18"/>
  <c r="W43" i="18" s="1"/>
  <c r="R29" i="18"/>
  <c r="Q28" i="12"/>
  <c r="T10" i="12"/>
  <c r="W10" i="12" s="1"/>
  <c r="T19" i="12"/>
  <c r="W19" i="12" s="1"/>
  <c r="T35" i="12"/>
  <c r="W35" i="12" s="1"/>
  <c r="T44" i="12"/>
  <c r="W44" i="12" s="1"/>
  <c r="T53" i="12"/>
  <c r="W53" i="12" s="1"/>
  <c r="T62" i="12"/>
  <c r="W62" i="12" s="1"/>
  <c r="T76" i="12"/>
  <c r="W76" i="12" s="1"/>
  <c r="T85" i="12"/>
  <c r="W85" i="12" s="1"/>
  <c r="R96" i="12"/>
  <c r="U96" i="12" s="1"/>
  <c r="T101" i="12"/>
  <c r="W101" i="12" s="1"/>
  <c r="T119" i="12"/>
  <c r="W119" i="12" s="1"/>
  <c r="T126" i="12"/>
  <c r="W126" i="12" s="1"/>
  <c r="W140" i="12"/>
  <c r="T149" i="12"/>
  <c r="W149" i="12" s="1"/>
  <c r="T156" i="12"/>
  <c r="W156" i="12" s="1"/>
  <c r="T165" i="12"/>
  <c r="W165" i="12" s="1"/>
  <c r="T181" i="12"/>
  <c r="W181" i="12" s="1"/>
  <c r="T208" i="12"/>
  <c r="W208" i="12" s="1"/>
  <c r="Q238" i="12"/>
  <c r="T245" i="12"/>
  <c r="W245" i="12" s="1"/>
  <c r="O280" i="12"/>
  <c r="W274" i="12"/>
  <c r="T281" i="12"/>
  <c r="T286" i="12"/>
  <c r="W286" i="12" s="1"/>
  <c r="W296" i="12"/>
  <c r="T303" i="12"/>
  <c r="W303" i="12" s="1"/>
  <c r="T359" i="12"/>
  <c r="W359" i="12" s="1"/>
  <c r="R401" i="12"/>
  <c r="R22" i="14"/>
  <c r="T65" i="14"/>
  <c r="O322" i="14"/>
  <c r="T379" i="18"/>
  <c r="T38" i="19"/>
  <c r="W41" i="19"/>
  <c r="N47" i="93"/>
  <c r="R8" i="12"/>
  <c r="O49" i="12"/>
  <c r="T51" i="12"/>
  <c r="W51" i="12" s="1"/>
  <c r="T60" i="12"/>
  <c r="W60" i="12" s="1"/>
  <c r="O91" i="12"/>
  <c r="W83" i="12"/>
  <c r="R106" i="12"/>
  <c r="T117" i="12"/>
  <c r="W117" i="12" s="1"/>
  <c r="T140" i="12"/>
  <c r="T163" i="12"/>
  <c r="W163" i="12" s="1"/>
  <c r="T170" i="12"/>
  <c r="W170" i="12" s="1"/>
  <c r="T179" i="12"/>
  <c r="W179" i="12" s="1"/>
  <c r="T186" i="12"/>
  <c r="W186" i="12" s="1"/>
  <c r="T198" i="12"/>
  <c r="W198" i="12" s="1"/>
  <c r="T203" i="12"/>
  <c r="W203" i="12" s="1"/>
  <c r="T240" i="12"/>
  <c r="T262" i="12"/>
  <c r="W262" i="12" s="1"/>
  <c r="T267" i="12"/>
  <c r="W267" i="12" s="1"/>
  <c r="R296" i="12"/>
  <c r="T296" i="12"/>
  <c r="R306" i="12"/>
  <c r="R177" i="14"/>
  <c r="O259" i="14"/>
  <c r="T79" i="15"/>
  <c r="W176" i="16"/>
  <c r="T422" i="17"/>
  <c r="R408" i="17"/>
  <c r="U408" i="17" s="1"/>
  <c r="T8" i="12"/>
  <c r="T17" i="12"/>
  <c r="W17" i="12" s="1"/>
  <c r="Q49" i="12"/>
  <c r="T33" i="12"/>
  <c r="W33" i="12" s="1"/>
  <c r="T42" i="12"/>
  <c r="W42" i="12" s="1"/>
  <c r="U65" i="12"/>
  <c r="T74" i="12"/>
  <c r="W74" i="12" s="1"/>
  <c r="T99" i="12"/>
  <c r="W99" i="12" s="1"/>
  <c r="O133" i="12"/>
  <c r="T138" i="12"/>
  <c r="W138" i="12" s="1"/>
  <c r="T161" i="12"/>
  <c r="W161" i="12" s="1"/>
  <c r="T177" i="12"/>
  <c r="W177" i="12" s="1"/>
  <c r="R210" i="12"/>
  <c r="T211" i="12"/>
  <c r="W211" i="12" s="1"/>
  <c r="R246" i="12"/>
  <c r="T248" i="12"/>
  <c r="W248" i="12" s="1"/>
  <c r="R274" i="12"/>
  <c r="U274" i="12" s="1"/>
  <c r="R270" i="12"/>
  <c r="U270" i="12" s="1"/>
  <c r="O364" i="12"/>
  <c r="O70" i="14"/>
  <c r="Q154" i="14"/>
  <c r="R211" i="14"/>
  <c r="T332" i="14"/>
  <c r="W240" i="15"/>
  <c r="I11" i="102"/>
  <c r="N89" i="93"/>
  <c r="E195" i="93"/>
  <c r="R21" i="12"/>
  <c r="T15" i="12"/>
  <c r="W15" i="12" s="1"/>
  <c r="T29" i="12"/>
  <c r="T31" i="12"/>
  <c r="W31" i="12" s="1"/>
  <c r="T40" i="12"/>
  <c r="W40" i="12" s="1"/>
  <c r="T58" i="12"/>
  <c r="W58" i="12" s="1"/>
  <c r="T72" i="12"/>
  <c r="W72" i="12" s="1"/>
  <c r="T81" i="12"/>
  <c r="W81" i="12" s="1"/>
  <c r="T97" i="12"/>
  <c r="W97" i="12" s="1"/>
  <c r="T106" i="12"/>
  <c r="W106" i="12" s="1"/>
  <c r="W113" i="12"/>
  <c r="T115" i="12"/>
  <c r="W115" i="12" s="1"/>
  <c r="W122" i="12"/>
  <c r="T124" i="12"/>
  <c r="W124" i="12" s="1"/>
  <c r="Q154" i="12"/>
  <c r="T136" i="12"/>
  <c r="W136" i="12" s="1"/>
  <c r="O175" i="12"/>
  <c r="T206" i="12"/>
  <c r="W206" i="12" s="1"/>
  <c r="T243" i="12"/>
  <c r="U246" i="12"/>
  <c r="T284" i="12"/>
  <c r="W284" i="12" s="1"/>
  <c r="T289" i="12"/>
  <c r="W289" i="12" s="1"/>
  <c r="T306" i="12"/>
  <c r="W306" i="12" s="1"/>
  <c r="O343" i="12"/>
  <c r="Q28" i="14"/>
  <c r="O49" i="14"/>
  <c r="T345" i="14"/>
  <c r="W345" i="14" s="1"/>
  <c r="T351" i="14"/>
  <c r="W351" i="14" s="1"/>
  <c r="Q427" i="14"/>
  <c r="R302" i="15"/>
  <c r="J11" i="102"/>
  <c r="Y8" i="88"/>
  <c r="T13" i="12"/>
  <c r="W13" i="12" s="1"/>
  <c r="T22" i="12"/>
  <c r="W22" i="12" s="1"/>
  <c r="R33" i="12"/>
  <c r="U33" i="12" s="1"/>
  <c r="T38" i="12"/>
  <c r="W38" i="12" s="1"/>
  <c r="T56" i="12"/>
  <c r="W56" i="12" s="1"/>
  <c r="R84" i="12"/>
  <c r="U84" i="12" s="1"/>
  <c r="T79" i="12"/>
  <c r="W79" i="12" s="1"/>
  <c r="T95" i="12"/>
  <c r="W95" i="12" s="1"/>
  <c r="T104" i="12"/>
  <c r="W104" i="12" s="1"/>
  <c r="T113" i="12"/>
  <c r="R134" i="12"/>
  <c r="W143" i="12"/>
  <c r="Q175" i="12"/>
  <c r="W157" i="12"/>
  <c r="T159" i="12"/>
  <c r="W159" i="12" s="1"/>
  <c r="T168" i="12"/>
  <c r="W168" i="12" s="1"/>
  <c r="T184" i="12"/>
  <c r="W184" i="12" s="1"/>
  <c r="T251" i="12"/>
  <c r="W251" i="12" s="1"/>
  <c r="T265" i="12"/>
  <c r="W265" i="12" s="1"/>
  <c r="T270" i="12"/>
  <c r="W270" i="12" s="1"/>
  <c r="Q343" i="12"/>
  <c r="R345" i="12"/>
  <c r="Q427" i="12"/>
  <c r="Q49" i="14"/>
  <c r="R155" i="14"/>
  <c r="T42" i="15"/>
  <c r="T41" i="15"/>
  <c r="W41" i="15" s="1"/>
  <c r="T38" i="15"/>
  <c r="T35" i="15"/>
  <c r="W35" i="15" s="1"/>
  <c r="T32" i="15"/>
  <c r="W32" i="15" s="1"/>
  <c r="O280" i="16"/>
  <c r="T371" i="18"/>
  <c r="W371" i="18" s="1"/>
  <c r="T44" i="19"/>
  <c r="Y9" i="93"/>
  <c r="T54" i="12"/>
  <c r="W54" i="12" s="1"/>
  <c r="T63" i="12"/>
  <c r="W63" i="12" s="1"/>
  <c r="R128" i="12"/>
  <c r="T120" i="12"/>
  <c r="W120" i="12" s="1"/>
  <c r="W141" i="12"/>
  <c r="T155" i="12"/>
  <c r="W155" i="12" s="1"/>
  <c r="T166" i="12"/>
  <c r="W166" i="12" s="1"/>
  <c r="T182" i="12"/>
  <c r="W182" i="12" s="1"/>
  <c r="T209" i="12"/>
  <c r="W209" i="12" s="1"/>
  <c r="T246" i="12"/>
  <c r="Q322" i="12"/>
  <c r="R357" i="12"/>
  <c r="U357" i="12" s="1"/>
  <c r="R63" i="14"/>
  <c r="U63" i="14" s="1"/>
  <c r="T128" i="14"/>
  <c r="R170" i="14"/>
  <c r="Q217" i="14"/>
  <c r="O238" i="14"/>
  <c r="T357" i="14"/>
  <c r="W357" i="14" s="1"/>
  <c r="T19" i="15"/>
  <c r="U134" i="17"/>
  <c r="W408" i="18"/>
  <c r="G10" i="102"/>
  <c r="W9" i="12"/>
  <c r="T11" i="12"/>
  <c r="W11" i="12" s="1"/>
  <c r="T20" i="12"/>
  <c r="W20" i="12" s="1"/>
  <c r="T36" i="12"/>
  <c r="W36" i="12" s="1"/>
  <c r="O70" i="12"/>
  <c r="T77" i="12"/>
  <c r="W77" i="12" s="1"/>
  <c r="T86" i="12"/>
  <c r="W86" i="12" s="1"/>
  <c r="T93" i="12"/>
  <c r="W93" i="12" s="1"/>
  <c r="T102" i="12"/>
  <c r="W102" i="12" s="1"/>
  <c r="T127" i="12"/>
  <c r="W127" i="12" s="1"/>
  <c r="R148" i="12"/>
  <c r="U148" i="12" s="1"/>
  <c r="T141" i="12"/>
  <c r="T148" i="12"/>
  <c r="W148" i="12" s="1"/>
  <c r="R159" i="12"/>
  <c r="U159" i="12" s="1"/>
  <c r="T180" i="12"/>
  <c r="W180" i="12" s="1"/>
  <c r="T199" i="12"/>
  <c r="W199" i="12" s="1"/>
  <c r="T287" i="12"/>
  <c r="W287" i="12" s="1"/>
  <c r="T292" i="12"/>
  <c r="W292" i="12" s="1"/>
  <c r="T302" i="12"/>
  <c r="R338" i="12"/>
  <c r="R379" i="12"/>
  <c r="T422" i="12"/>
  <c r="R44" i="14"/>
  <c r="R85" i="14"/>
  <c r="R180" i="14"/>
  <c r="T316" i="14"/>
  <c r="W316" i="14" s="1"/>
  <c r="T310" i="14"/>
  <c r="W310" i="14" s="1"/>
  <c r="T307" i="14"/>
  <c r="W307" i="14" s="1"/>
  <c r="T302" i="14"/>
  <c r="W302" i="14" s="1"/>
  <c r="T304" i="14"/>
  <c r="W304" i="14" s="1"/>
  <c r="R302" i="14"/>
  <c r="U302" i="14" s="1"/>
  <c r="T22" i="15"/>
  <c r="W22" i="15" s="1"/>
  <c r="R197" i="16"/>
  <c r="H10" i="102"/>
  <c r="N47" i="88"/>
  <c r="N89" i="88"/>
  <c r="N173" i="93"/>
  <c r="T18" i="12"/>
  <c r="W18" i="12" s="1"/>
  <c r="T34" i="12"/>
  <c r="W34" i="12" s="1"/>
  <c r="T43" i="12"/>
  <c r="W43" i="12" s="1"/>
  <c r="T52" i="12"/>
  <c r="W52" i="12" s="1"/>
  <c r="T61" i="12"/>
  <c r="W61" i="12" s="1"/>
  <c r="T75" i="12"/>
  <c r="W75" i="12" s="1"/>
  <c r="T84" i="12"/>
  <c r="W84" i="12" s="1"/>
  <c r="T100" i="12"/>
  <c r="W100" i="12" s="1"/>
  <c r="T118" i="12"/>
  <c r="W118" i="12" s="1"/>
  <c r="T139" i="12"/>
  <c r="W139" i="12" s="1"/>
  <c r="R169" i="12"/>
  <c r="W162" i="12"/>
  <c r="O196" i="12"/>
  <c r="W178" i="12"/>
  <c r="T187" i="12"/>
  <c r="W187" i="12" s="1"/>
  <c r="Q217" i="12"/>
  <c r="R239" i="12"/>
  <c r="U239" i="12" s="1"/>
  <c r="T249" i="12"/>
  <c r="T254" i="12"/>
  <c r="W254" i="12" s="1"/>
  <c r="T261" i="12"/>
  <c r="W261" i="12" s="1"/>
  <c r="T268" i="12"/>
  <c r="W268" i="12" s="1"/>
  <c r="T273" i="12"/>
  <c r="W273" i="12" s="1"/>
  <c r="W302" i="12"/>
  <c r="O133" i="14"/>
  <c r="R233" i="14"/>
  <c r="R218" i="14"/>
  <c r="T373" i="18"/>
  <c r="N68" i="93"/>
  <c r="R18" i="12"/>
  <c r="U18" i="12" s="1"/>
  <c r="T16" i="12"/>
  <c r="W16" i="12" s="1"/>
  <c r="W30" i="12"/>
  <c r="T32" i="12"/>
  <c r="W32" i="12" s="1"/>
  <c r="T41" i="12"/>
  <c r="W41" i="12" s="1"/>
  <c r="T50" i="12"/>
  <c r="W50" i="12" s="1"/>
  <c r="T59" i="12"/>
  <c r="W59" i="12" s="1"/>
  <c r="Q91" i="12"/>
  <c r="T107" i="12"/>
  <c r="W107" i="12" s="1"/>
  <c r="T116" i="12"/>
  <c r="W116" i="12" s="1"/>
  <c r="O154" i="12"/>
  <c r="W146" i="12"/>
  <c r="W176" i="12"/>
  <c r="T197" i="12"/>
  <c r="T239" i="12"/>
  <c r="W290" i="12"/>
  <c r="R316" i="12"/>
  <c r="U316" i="12" s="1"/>
  <c r="O427" i="12"/>
  <c r="O112" i="14"/>
  <c r="U126" i="14"/>
  <c r="Q196" i="14"/>
  <c r="T395" i="14"/>
  <c r="T386" i="14"/>
  <c r="W386" i="14" s="1"/>
  <c r="T126" i="15"/>
  <c r="W126" i="15" s="1"/>
  <c r="T117" i="15"/>
  <c r="W120" i="15"/>
  <c r="W136" i="15"/>
  <c r="W325" i="15"/>
  <c r="O196" i="16"/>
  <c r="O238" i="16"/>
  <c r="R222" i="16"/>
  <c r="U222" i="16" s="1"/>
  <c r="T223" i="16"/>
  <c r="W223" i="16" s="1"/>
  <c r="R336" i="16"/>
  <c r="R418" i="16"/>
  <c r="Q238" i="17"/>
  <c r="Q427" i="17"/>
  <c r="Q154" i="18"/>
  <c r="O301" i="18"/>
  <c r="W379" i="18"/>
  <c r="W389" i="18"/>
  <c r="W51" i="19"/>
  <c r="W9" i="20"/>
  <c r="R399" i="20"/>
  <c r="U399" i="20" s="1"/>
  <c r="T399" i="20"/>
  <c r="T396" i="20"/>
  <c r="T393" i="20"/>
  <c r="W393" i="20" s="1"/>
  <c r="T390" i="20"/>
  <c r="T387" i="20"/>
  <c r="T104" i="19"/>
  <c r="R134" i="19"/>
  <c r="U134" i="19" s="1"/>
  <c r="R345" i="19"/>
  <c r="T388" i="19"/>
  <c r="T40" i="20"/>
  <c r="W40" i="20" s="1"/>
  <c r="T239" i="20"/>
  <c r="T283" i="20"/>
  <c r="W283" i="20" s="1"/>
  <c r="O385" i="14"/>
  <c r="T365" i="14"/>
  <c r="T370" i="14"/>
  <c r="W370" i="14" s="1"/>
  <c r="T421" i="14"/>
  <c r="W38" i="15"/>
  <c r="W51" i="15"/>
  <c r="T123" i="15"/>
  <c r="W123" i="15" s="1"/>
  <c r="O154" i="15"/>
  <c r="T134" i="15"/>
  <c r="T139" i="15"/>
  <c r="W139" i="15" s="1"/>
  <c r="W218" i="15"/>
  <c r="T304" i="15"/>
  <c r="T306" i="15"/>
  <c r="W306" i="15" s="1"/>
  <c r="O343" i="15"/>
  <c r="T326" i="15"/>
  <c r="W326" i="15" s="1"/>
  <c r="T328" i="15"/>
  <c r="W328" i="15" s="1"/>
  <c r="R400" i="15"/>
  <c r="U8" i="16"/>
  <c r="O133" i="16"/>
  <c r="W160" i="16"/>
  <c r="R232" i="16"/>
  <c r="Q280" i="16"/>
  <c r="R386" i="16"/>
  <c r="O112" i="17"/>
  <c r="R281" i="17"/>
  <c r="R63" i="18"/>
  <c r="U63" i="18" s="1"/>
  <c r="Q112" i="18"/>
  <c r="R148" i="18"/>
  <c r="U148" i="18" s="1"/>
  <c r="T261" i="18"/>
  <c r="W261" i="18" s="1"/>
  <c r="U296" i="18"/>
  <c r="R309" i="18"/>
  <c r="W395" i="18"/>
  <c r="W44" i="19"/>
  <c r="T56" i="19"/>
  <c r="W56" i="19" s="1"/>
  <c r="R50" i="19"/>
  <c r="T60" i="19"/>
  <c r="W60" i="19" s="1"/>
  <c r="T54" i="19"/>
  <c r="W54" i="19" s="1"/>
  <c r="T76" i="19"/>
  <c r="U323" i="19"/>
  <c r="O217" i="20"/>
  <c r="O343" i="20"/>
  <c r="T285" i="14"/>
  <c r="W285" i="14" s="1"/>
  <c r="U344" i="14"/>
  <c r="Q385" i="14"/>
  <c r="T373" i="14"/>
  <c r="W373" i="14" s="1"/>
  <c r="Q154" i="15"/>
  <c r="T142" i="15"/>
  <c r="W142" i="15" s="1"/>
  <c r="T168" i="15"/>
  <c r="T158" i="15"/>
  <c r="W158" i="15" s="1"/>
  <c r="W161" i="15"/>
  <c r="T189" i="15"/>
  <c r="W189" i="15" s="1"/>
  <c r="T180" i="15"/>
  <c r="W180" i="15" s="1"/>
  <c r="T199" i="15"/>
  <c r="W199" i="15" s="1"/>
  <c r="T241" i="15"/>
  <c r="T243" i="15"/>
  <c r="W243" i="15" s="1"/>
  <c r="O280" i="15"/>
  <c r="T274" i="15"/>
  <c r="W274" i="15" s="1"/>
  <c r="T265" i="15"/>
  <c r="W265" i="15" s="1"/>
  <c r="T294" i="15"/>
  <c r="W294" i="15" s="1"/>
  <c r="T284" i="15"/>
  <c r="W284" i="15" s="1"/>
  <c r="Q343" i="15"/>
  <c r="Q28" i="16"/>
  <c r="R30" i="16"/>
  <c r="U30" i="16" s="1"/>
  <c r="W113" i="16"/>
  <c r="T135" i="16"/>
  <c r="W135" i="16" s="1"/>
  <c r="O175" i="16"/>
  <c r="R159" i="16"/>
  <c r="U159" i="16" s="1"/>
  <c r="R191" i="16"/>
  <c r="U191" i="16" s="1"/>
  <c r="Q112" i="17"/>
  <c r="T189" i="17"/>
  <c r="O301" i="17"/>
  <c r="T378" i="17"/>
  <c r="W378" i="17" s="1"/>
  <c r="O70" i="18"/>
  <c r="T159" i="18"/>
  <c r="W159" i="18" s="1"/>
  <c r="T348" i="18"/>
  <c r="W348" i="18" s="1"/>
  <c r="R366" i="18"/>
  <c r="U366" i="18" s="1"/>
  <c r="W398" i="18"/>
  <c r="T413" i="18"/>
  <c r="W413" i="18" s="1"/>
  <c r="T420" i="18"/>
  <c r="T417" i="18"/>
  <c r="T411" i="18"/>
  <c r="W411" i="18" s="1"/>
  <c r="W414" i="18"/>
  <c r="T57" i="19"/>
  <c r="W57" i="19" s="1"/>
  <c r="T135" i="19"/>
  <c r="W178" i="19"/>
  <c r="R29" i="20"/>
  <c r="U29" i="20" s="1"/>
  <c r="W387" i="20"/>
  <c r="W122" i="22"/>
  <c r="W125" i="22"/>
  <c r="T170" i="22"/>
  <c r="W170" i="22" s="1"/>
  <c r="Q238" i="14"/>
  <c r="U233" i="14"/>
  <c r="R252" i="14"/>
  <c r="U252" i="14" s="1"/>
  <c r="Q364" i="14"/>
  <c r="T380" i="14"/>
  <c r="T376" i="14"/>
  <c r="W376" i="14" s="1"/>
  <c r="T399" i="14"/>
  <c r="T389" i="14"/>
  <c r="W389" i="14" s="1"/>
  <c r="Q49" i="15"/>
  <c r="R56" i="15"/>
  <c r="T54" i="15"/>
  <c r="W54" i="15" s="1"/>
  <c r="W57" i="15"/>
  <c r="T149" i="15"/>
  <c r="T145" i="15"/>
  <c r="W145" i="15" s="1"/>
  <c r="T161" i="15"/>
  <c r="T183" i="15"/>
  <c r="W183" i="15" s="1"/>
  <c r="O217" i="15"/>
  <c r="T211" i="15"/>
  <c r="W211" i="15" s="1"/>
  <c r="T202" i="15"/>
  <c r="W202" i="15" s="1"/>
  <c r="T231" i="15"/>
  <c r="W231" i="15" s="1"/>
  <c r="T221" i="15"/>
  <c r="W221" i="15" s="1"/>
  <c r="Q280" i="15"/>
  <c r="T338" i="15"/>
  <c r="W94" i="16"/>
  <c r="T134" i="16"/>
  <c r="R273" i="16"/>
  <c r="O322" i="16"/>
  <c r="T324" i="16"/>
  <c r="W324" i="16" s="1"/>
  <c r="O364" i="16"/>
  <c r="O406" i="16"/>
  <c r="R86" i="17"/>
  <c r="U86" i="17" s="1"/>
  <c r="T107" i="17"/>
  <c r="T148" i="17"/>
  <c r="R261" i="17"/>
  <c r="U261" i="17" s="1"/>
  <c r="Q301" i="17"/>
  <c r="T337" i="17"/>
  <c r="Q70" i="18"/>
  <c r="O175" i="18"/>
  <c r="Q217" i="18"/>
  <c r="Q259" i="18"/>
  <c r="T330" i="18"/>
  <c r="T338" i="18"/>
  <c r="W338" i="18" s="1"/>
  <c r="W401" i="18"/>
  <c r="W417" i="18"/>
  <c r="T63" i="19"/>
  <c r="O91" i="19"/>
  <c r="T156" i="19"/>
  <c r="W156" i="19" s="1"/>
  <c r="T207" i="19"/>
  <c r="T416" i="19"/>
  <c r="R169" i="20"/>
  <c r="U169" i="20" s="1"/>
  <c r="T166" i="20"/>
  <c r="W166" i="20" s="1"/>
  <c r="T160" i="20"/>
  <c r="W160" i="20" s="1"/>
  <c r="T157" i="20"/>
  <c r="R221" i="21"/>
  <c r="T230" i="21"/>
  <c r="W230" i="21" s="1"/>
  <c r="T218" i="21"/>
  <c r="W218" i="21" s="1"/>
  <c r="R230" i="21"/>
  <c r="T225" i="21"/>
  <c r="R218" i="21"/>
  <c r="T227" i="21"/>
  <c r="W227" i="21" s="1"/>
  <c r="R227" i="21"/>
  <c r="T222" i="21"/>
  <c r="T231" i="21"/>
  <c r="R224" i="21"/>
  <c r="T219" i="21"/>
  <c r="R274" i="14"/>
  <c r="R306" i="14"/>
  <c r="U306" i="14" s="1"/>
  <c r="W323" i="14"/>
  <c r="T379" i="14"/>
  <c r="W379" i="14" s="1"/>
  <c r="T392" i="14"/>
  <c r="W392" i="14" s="1"/>
  <c r="W395" i="14"/>
  <c r="W60" i="15"/>
  <c r="Q133" i="15"/>
  <c r="Q217" i="15"/>
  <c r="T275" i="15"/>
  <c r="W275" i="15" s="1"/>
  <c r="R21" i="16"/>
  <c r="U21" i="16" s="1"/>
  <c r="O70" i="16"/>
  <c r="R128" i="16"/>
  <c r="R169" i="16"/>
  <c r="U169" i="16" s="1"/>
  <c r="O217" i="16"/>
  <c r="Q322" i="16"/>
  <c r="R327" i="16"/>
  <c r="Q364" i="16"/>
  <c r="Q406" i="16"/>
  <c r="T63" i="17"/>
  <c r="W63" i="17" s="1"/>
  <c r="R168" i="17"/>
  <c r="U168" i="17" s="1"/>
  <c r="T296" i="17"/>
  <c r="R357" i="17"/>
  <c r="U357" i="17" s="1"/>
  <c r="R30" i="18"/>
  <c r="T65" i="18"/>
  <c r="W65" i="18" s="1"/>
  <c r="Q175" i="18"/>
  <c r="R252" i="18"/>
  <c r="U252" i="18" s="1"/>
  <c r="Q343" i="18"/>
  <c r="T351" i="18"/>
  <c r="W351" i="18" s="1"/>
  <c r="T35" i="19"/>
  <c r="T92" i="19"/>
  <c r="R218" i="19"/>
  <c r="U218" i="19" s="1"/>
  <c r="W239" i="19"/>
  <c r="T261" i="19"/>
  <c r="T400" i="19"/>
  <c r="W400" i="19" s="1"/>
  <c r="U30" i="20"/>
  <c r="T113" i="20"/>
  <c r="T289" i="20"/>
  <c r="W289" i="20" s="1"/>
  <c r="T323" i="20"/>
  <c r="W323" i="20" s="1"/>
  <c r="R284" i="21"/>
  <c r="R43" i="22"/>
  <c r="U43" i="22" s="1"/>
  <c r="R29" i="22"/>
  <c r="T358" i="14"/>
  <c r="W398" i="14"/>
  <c r="T408" i="14"/>
  <c r="W408" i="14" s="1"/>
  <c r="W63" i="15"/>
  <c r="T73" i="15"/>
  <c r="W73" i="15" s="1"/>
  <c r="R113" i="15"/>
  <c r="U113" i="15" s="1"/>
  <c r="T212" i="15"/>
  <c r="O322" i="15"/>
  <c r="U365" i="15"/>
  <c r="R387" i="15"/>
  <c r="U387" i="15" s="1"/>
  <c r="W50" i="16"/>
  <c r="T72" i="16"/>
  <c r="W72" i="16" s="1"/>
  <c r="O112" i="16"/>
  <c r="T93" i="16"/>
  <c r="W93" i="16" s="1"/>
  <c r="Q217" i="16"/>
  <c r="R219" i="16"/>
  <c r="U219" i="16" s="1"/>
  <c r="R358" i="16"/>
  <c r="U358" i="16" s="1"/>
  <c r="O175" i="17"/>
  <c r="O364" i="17"/>
  <c r="T135" i="18"/>
  <c r="W135" i="18" s="1"/>
  <c r="R170" i="18"/>
  <c r="U170" i="18" s="1"/>
  <c r="R211" i="18"/>
  <c r="U211" i="18" s="1"/>
  <c r="R282" i="18"/>
  <c r="U282" i="18" s="1"/>
  <c r="R306" i="18"/>
  <c r="O343" i="18"/>
  <c r="T333" i="18"/>
  <c r="T346" i="18"/>
  <c r="W346" i="18" s="1"/>
  <c r="T79" i="19"/>
  <c r="W79" i="19" s="1"/>
  <c r="Q133" i="19"/>
  <c r="R351" i="19"/>
  <c r="R260" i="20"/>
  <c r="R107" i="14"/>
  <c r="U107" i="14" s="1"/>
  <c r="R148" i="14"/>
  <c r="T317" i="14"/>
  <c r="T313" i="14"/>
  <c r="W313" i="14" s="1"/>
  <c r="T336" i="14"/>
  <c r="T326" i="14"/>
  <c r="W326" i="14" s="1"/>
  <c r="Q406" i="14"/>
  <c r="T398" i="14"/>
  <c r="R408" i="14"/>
  <c r="U408" i="14" s="1"/>
  <c r="T411" i="14"/>
  <c r="W411" i="14" s="1"/>
  <c r="O91" i="15"/>
  <c r="T71" i="15"/>
  <c r="T76" i="15"/>
  <c r="W76" i="15" s="1"/>
  <c r="W79" i="15"/>
  <c r="T127" i="15"/>
  <c r="U176" i="15"/>
  <c r="O259" i="15"/>
  <c r="Q322" i="15"/>
  <c r="Q385" i="15"/>
  <c r="W31" i="16"/>
  <c r="T71" i="16"/>
  <c r="T283" i="16"/>
  <c r="W283" i="16" s="1"/>
  <c r="R317" i="16"/>
  <c r="U317" i="16" s="1"/>
  <c r="R36" i="17"/>
  <c r="R30" i="17"/>
  <c r="U30" i="17" s="1"/>
  <c r="Q175" i="17"/>
  <c r="T252" i="17"/>
  <c r="Q364" i="17"/>
  <c r="T21" i="18"/>
  <c r="W21" i="18" s="1"/>
  <c r="T222" i="18"/>
  <c r="W222" i="18" s="1"/>
  <c r="T310" i="18"/>
  <c r="W310" i="18" s="1"/>
  <c r="T336" i="18"/>
  <c r="W336" i="18" s="1"/>
  <c r="U344" i="18"/>
  <c r="T354" i="18"/>
  <c r="W354" i="18" s="1"/>
  <c r="R124" i="19"/>
  <c r="U124" i="19" s="1"/>
  <c r="T134" i="19"/>
  <c r="W134" i="19" s="1"/>
  <c r="T144" i="19"/>
  <c r="T138" i="19"/>
  <c r="T248" i="19"/>
  <c r="R295" i="19"/>
  <c r="R282" i="19"/>
  <c r="U282" i="19" s="1"/>
  <c r="T422" i="19"/>
  <c r="W422" i="19" s="1"/>
  <c r="T377" i="20"/>
  <c r="T371" i="20"/>
  <c r="T106" i="22"/>
  <c r="W106" i="22" s="1"/>
  <c r="T95" i="22"/>
  <c r="O196" i="14"/>
  <c r="R243" i="14"/>
  <c r="Q280" i="14"/>
  <c r="U281" i="14"/>
  <c r="T329" i="14"/>
  <c r="W329" i="14" s="1"/>
  <c r="W332" i="14"/>
  <c r="R366" i="14"/>
  <c r="U366" i="14" s="1"/>
  <c r="T401" i="14"/>
  <c r="W401" i="14" s="1"/>
  <c r="T414" i="14"/>
  <c r="W414" i="14" s="1"/>
  <c r="W417" i="14"/>
  <c r="W10" i="15"/>
  <c r="U50" i="15"/>
  <c r="Q91" i="15"/>
  <c r="W92" i="15"/>
  <c r="R135" i="15"/>
  <c r="U135" i="15" s="1"/>
  <c r="W168" i="15"/>
  <c r="Q196" i="15"/>
  <c r="Q259" i="15"/>
  <c r="R324" i="15"/>
  <c r="U324" i="15" s="1"/>
  <c r="O427" i="15"/>
  <c r="R65" i="16"/>
  <c r="R106" i="16"/>
  <c r="U134" i="16"/>
  <c r="R210" i="16"/>
  <c r="O259" i="16"/>
  <c r="T261" i="16"/>
  <c r="W261" i="16" s="1"/>
  <c r="O301" i="16"/>
  <c r="R285" i="16"/>
  <c r="U285" i="16" s="1"/>
  <c r="R93" i="17"/>
  <c r="U93" i="17" s="1"/>
  <c r="R135" i="17"/>
  <c r="T170" i="17"/>
  <c r="T211" i="17"/>
  <c r="R324" i="17"/>
  <c r="T359" i="17"/>
  <c r="Q133" i="18"/>
  <c r="O238" i="18"/>
  <c r="Q280" i="18"/>
  <c r="T349" i="18"/>
  <c r="W349" i="18" s="1"/>
  <c r="T357" i="18"/>
  <c r="W357" i="18" s="1"/>
  <c r="T367" i="18"/>
  <c r="W367" i="18" s="1"/>
  <c r="T141" i="19"/>
  <c r="W144" i="19"/>
  <c r="T179" i="19"/>
  <c r="W179" i="19" s="1"/>
  <c r="R177" i="19"/>
  <c r="U177" i="19" s="1"/>
  <c r="T182" i="19"/>
  <c r="T220" i="19"/>
  <c r="T248" i="20"/>
  <c r="Q280" i="20"/>
  <c r="R417" i="20"/>
  <c r="R411" i="20"/>
  <c r="R408" i="20"/>
  <c r="T410" i="20"/>
  <c r="T158" i="22"/>
  <c r="W158" i="22" s="1"/>
  <c r="T197" i="22"/>
  <c r="W197" i="22" s="1"/>
  <c r="T239" i="22"/>
  <c r="T241" i="22"/>
  <c r="W241" i="22" s="1"/>
  <c r="T245" i="22"/>
  <c r="T242" i="22"/>
  <c r="W335" i="14"/>
  <c r="T417" i="14"/>
  <c r="W13" i="15"/>
  <c r="Q70" i="15"/>
  <c r="T86" i="15"/>
  <c r="W86" i="15" s="1"/>
  <c r="T82" i="15"/>
  <c r="W82" i="15" s="1"/>
  <c r="W85" i="15"/>
  <c r="W212" i="15"/>
  <c r="T316" i="15"/>
  <c r="R378" i="15"/>
  <c r="U378" i="15" s="1"/>
  <c r="W407" i="15"/>
  <c r="T9" i="16"/>
  <c r="W9" i="16" s="1"/>
  <c r="O49" i="16"/>
  <c r="T30" i="16"/>
  <c r="W30" i="16" s="1"/>
  <c r="Q154" i="16"/>
  <c r="R156" i="16"/>
  <c r="U156" i="16" s="1"/>
  <c r="W239" i="16"/>
  <c r="R261" i="16"/>
  <c r="U261" i="16" s="1"/>
  <c r="O343" i="16"/>
  <c r="R282" i="17"/>
  <c r="U282" i="17" s="1"/>
  <c r="T400" i="17"/>
  <c r="R51" i="18"/>
  <c r="U51" i="18" s="1"/>
  <c r="O91" i="18"/>
  <c r="R126" i="18"/>
  <c r="U126" i="18" s="1"/>
  <c r="Q238" i="18"/>
  <c r="T302" i="18"/>
  <c r="W302" i="18" s="1"/>
  <c r="R338" i="18"/>
  <c r="U338" i="18" s="1"/>
  <c r="T327" i="18"/>
  <c r="W327" i="18" s="1"/>
  <c r="T335" i="18"/>
  <c r="W335" i="18" s="1"/>
  <c r="O385" i="18"/>
  <c r="T372" i="18"/>
  <c r="W372" i="18" s="1"/>
  <c r="U155" i="19"/>
  <c r="T226" i="19"/>
  <c r="W226" i="19" s="1"/>
  <c r="R21" i="20"/>
  <c r="T21" i="20"/>
  <c r="R8" i="20"/>
  <c r="T18" i="20"/>
  <c r="T15" i="20"/>
  <c r="W15" i="20" s="1"/>
  <c r="T12" i="20"/>
  <c r="W12" i="20" s="1"/>
  <c r="R9" i="20"/>
  <c r="T8" i="20"/>
  <c r="W8" i="20" s="1"/>
  <c r="Q154" i="20"/>
  <c r="Q343" i="14"/>
  <c r="T420" i="14"/>
  <c r="W420" i="14" s="1"/>
  <c r="O28" i="15"/>
  <c r="R8" i="15"/>
  <c r="W16" i="15"/>
  <c r="T105" i="15"/>
  <c r="T95" i="15"/>
  <c r="W95" i="15" s="1"/>
  <c r="T190" i="15"/>
  <c r="W190" i="15" s="1"/>
  <c r="T253" i="15"/>
  <c r="T8" i="16"/>
  <c r="U93" i="16"/>
  <c r="R295" i="16"/>
  <c r="U295" i="16" s="1"/>
  <c r="Q343" i="16"/>
  <c r="R23" i="17"/>
  <c r="Q49" i="17"/>
  <c r="U198" i="17"/>
  <c r="R231" i="17"/>
  <c r="U231" i="17" s="1"/>
  <c r="R420" i="17"/>
  <c r="U420" i="17" s="1"/>
  <c r="R198" i="18"/>
  <c r="R233" i="18"/>
  <c r="U233" i="18" s="1"/>
  <c r="R274" i="18"/>
  <c r="U274" i="18" s="1"/>
  <c r="R312" i="18"/>
  <c r="R357" i="18"/>
  <c r="U357" i="18" s="1"/>
  <c r="T355" i="18"/>
  <c r="W355" i="18" s="1"/>
  <c r="T345" i="18"/>
  <c r="W345" i="18" s="1"/>
  <c r="T352" i="18"/>
  <c r="W352" i="18" s="1"/>
  <c r="R407" i="18"/>
  <c r="T73" i="19"/>
  <c r="W73" i="19" s="1"/>
  <c r="U260" i="19"/>
  <c r="R65" i="20"/>
  <c r="T65" i="20"/>
  <c r="T62" i="20"/>
  <c r="W62" i="20" s="1"/>
  <c r="T51" i="20"/>
  <c r="T59" i="20"/>
  <c r="R51" i="20"/>
  <c r="U51" i="20" s="1"/>
  <c r="T56" i="20"/>
  <c r="W56" i="20" s="1"/>
  <c r="T50" i="20"/>
  <c r="W50" i="20" s="1"/>
  <c r="R50" i="20"/>
  <c r="T53" i="20"/>
  <c r="R197" i="20"/>
  <c r="U197" i="20" s="1"/>
  <c r="T198" i="20"/>
  <c r="W198" i="20" s="1"/>
  <c r="T231" i="20"/>
  <c r="W231" i="20" s="1"/>
  <c r="T219" i="20"/>
  <c r="W219" i="20" s="1"/>
  <c r="R219" i="20"/>
  <c r="U219" i="20" s="1"/>
  <c r="T220" i="20"/>
  <c r="W220" i="20" s="1"/>
  <c r="T218" i="20"/>
  <c r="W218" i="20" s="1"/>
  <c r="R218" i="20"/>
  <c r="T260" i="20"/>
  <c r="W260" i="20" s="1"/>
  <c r="R366" i="20"/>
  <c r="U366" i="20" s="1"/>
  <c r="R127" i="21"/>
  <c r="R114" i="21"/>
  <c r="T220" i="22"/>
  <c r="R218" i="22"/>
  <c r="Q133" i="14"/>
  <c r="Q175" i="14"/>
  <c r="R189" i="14"/>
  <c r="U189" i="14" s="1"/>
  <c r="T254" i="14"/>
  <c r="T294" i="14"/>
  <c r="W294" i="14" s="1"/>
  <c r="R303" i="14"/>
  <c r="U303" i="14" s="1"/>
  <c r="T338" i="14"/>
  <c r="W338" i="14" s="1"/>
  <c r="R347" i="14"/>
  <c r="T348" i="14"/>
  <c r="W348" i="14" s="1"/>
  <c r="U407" i="14"/>
  <c r="Q28" i="15"/>
  <c r="W19" i="15"/>
  <c r="W29" i="15"/>
  <c r="T64" i="15"/>
  <c r="U72" i="15"/>
  <c r="T98" i="15"/>
  <c r="W98" i="15" s="1"/>
  <c r="W101" i="15"/>
  <c r="T114" i="15"/>
  <c r="W114" i="15" s="1"/>
  <c r="W117" i="15"/>
  <c r="O364" i="15"/>
  <c r="T388" i="15"/>
  <c r="W388" i="15" s="1"/>
  <c r="R422" i="15"/>
  <c r="R43" i="16"/>
  <c r="U71" i="16"/>
  <c r="R147" i="16"/>
  <c r="U147" i="16" s="1"/>
  <c r="W198" i="16"/>
  <c r="T220" i="16"/>
  <c r="W220" i="16" s="1"/>
  <c r="R254" i="16"/>
  <c r="R323" i="16"/>
  <c r="R71" i="17"/>
  <c r="U71" i="17" s="1"/>
  <c r="T126" i="17"/>
  <c r="W148" i="17"/>
  <c r="O238" i="17"/>
  <c r="R260" i="17"/>
  <c r="U260" i="17" s="1"/>
  <c r="T315" i="17"/>
  <c r="W337" i="17"/>
  <c r="O427" i="17"/>
  <c r="R99" i="18"/>
  <c r="U99" i="18" s="1"/>
  <c r="T282" i="18"/>
  <c r="W282" i="18" s="1"/>
  <c r="T329" i="18"/>
  <c r="W329" i="18" s="1"/>
  <c r="T16" i="19"/>
  <c r="T13" i="19"/>
  <c r="W13" i="19" s="1"/>
  <c r="T10" i="19"/>
  <c r="W10" i="19" s="1"/>
  <c r="T22" i="19"/>
  <c r="O112" i="19"/>
  <c r="T119" i="19"/>
  <c r="W119" i="19" s="1"/>
  <c r="T117" i="19"/>
  <c r="W117" i="19" s="1"/>
  <c r="W120" i="19"/>
  <c r="T177" i="19"/>
  <c r="W177" i="19" s="1"/>
  <c r="T218" i="19"/>
  <c r="T242" i="19"/>
  <c r="R239" i="19"/>
  <c r="T251" i="19"/>
  <c r="T240" i="19"/>
  <c r="R387" i="19"/>
  <c r="T92" i="20"/>
  <c r="R147" i="20"/>
  <c r="U147" i="20" s="1"/>
  <c r="R135" i="20"/>
  <c r="T147" i="20"/>
  <c r="W147" i="20" s="1"/>
  <c r="T134" i="20"/>
  <c r="W134" i="20" s="1"/>
  <c r="T144" i="20"/>
  <c r="W144" i="20" s="1"/>
  <c r="R134" i="20"/>
  <c r="U134" i="20" s="1"/>
  <c r="T138" i="20"/>
  <c r="W138" i="20" s="1"/>
  <c r="T135" i="20"/>
  <c r="W157" i="20"/>
  <c r="R191" i="20"/>
  <c r="T191" i="20"/>
  <c r="T188" i="20"/>
  <c r="T185" i="20"/>
  <c r="T182" i="20"/>
  <c r="W182" i="20" s="1"/>
  <c r="T176" i="20"/>
  <c r="W176" i="20" s="1"/>
  <c r="T179" i="20"/>
  <c r="W179" i="20" s="1"/>
  <c r="T316" i="20"/>
  <c r="W316" i="20" s="1"/>
  <c r="T317" i="20"/>
  <c r="W317" i="20" s="1"/>
  <c r="T314" i="20"/>
  <c r="W314" i="20" s="1"/>
  <c r="T303" i="20"/>
  <c r="T311" i="20"/>
  <c r="R303" i="20"/>
  <c r="U303" i="20" s="1"/>
  <c r="T308" i="20"/>
  <c r="W308" i="20" s="1"/>
  <c r="T302" i="20"/>
  <c r="W302" i="20" s="1"/>
  <c r="R302" i="20"/>
  <c r="U302" i="20" s="1"/>
  <c r="T305" i="20"/>
  <c r="T357" i="20"/>
  <c r="W357" i="20" s="1"/>
  <c r="T355" i="20"/>
  <c r="W355" i="20" s="1"/>
  <c r="R344" i="20"/>
  <c r="U344" i="20" s="1"/>
  <c r="T352" i="20"/>
  <c r="W352" i="20" s="1"/>
  <c r="T346" i="20"/>
  <c r="W346" i="20" s="1"/>
  <c r="U227" i="21"/>
  <c r="T92" i="22"/>
  <c r="R306" i="22"/>
  <c r="U306" i="22" s="1"/>
  <c r="W330" i="18"/>
  <c r="W358" i="18"/>
  <c r="R379" i="18"/>
  <c r="U379" i="18" s="1"/>
  <c r="O406" i="18"/>
  <c r="R44" i="19"/>
  <c r="U44" i="19" s="1"/>
  <c r="T32" i="19"/>
  <c r="W35" i="19"/>
  <c r="T101" i="19"/>
  <c r="W101" i="19" s="1"/>
  <c r="W104" i="19"/>
  <c r="R135" i="19"/>
  <c r="T169" i="19"/>
  <c r="R191" i="19"/>
  <c r="T204" i="19"/>
  <c r="R240" i="19"/>
  <c r="U240" i="19" s="1"/>
  <c r="W261" i="19"/>
  <c r="U295" i="19"/>
  <c r="U345" i="19"/>
  <c r="T394" i="19"/>
  <c r="W394" i="19" s="1"/>
  <c r="W29" i="20"/>
  <c r="U92" i="20"/>
  <c r="T94" i="20"/>
  <c r="W94" i="20" s="1"/>
  <c r="O133" i="20"/>
  <c r="U239" i="20"/>
  <c r="T264" i="20"/>
  <c r="T330" i="20"/>
  <c r="O385" i="20"/>
  <c r="T367" i="20"/>
  <c r="W367" i="20" s="1"/>
  <c r="O406" i="20"/>
  <c r="U29" i="21"/>
  <c r="R51" i="21"/>
  <c r="U51" i="21" s="1"/>
  <c r="U155" i="21"/>
  <c r="R177" i="21"/>
  <c r="Q238" i="21"/>
  <c r="T275" i="21"/>
  <c r="T265" i="21"/>
  <c r="W265" i="21" s="1"/>
  <c r="R332" i="21"/>
  <c r="T97" i="22"/>
  <c r="W97" i="22" s="1"/>
  <c r="T104" i="22"/>
  <c r="W104" i="22" s="1"/>
  <c r="W245" i="22"/>
  <c r="R397" i="22"/>
  <c r="U397" i="22" s="1"/>
  <c r="W376" i="18"/>
  <c r="W386" i="18"/>
  <c r="R420" i="18"/>
  <c r="U9" i="19"/>
  <c r="W38" i="19"/>
  <c r="R72" i="19"/>
  <c r="W107" i="19"/>
  <c r="T114" i="19"/>
  <c r="W114" i="19" s="1"/>
  <c r="W138" i="19"/>
  <c r="R156" i="19"/>
  <c r="R197" i="19"/>
  <c r="U197" i="19" s="1"/>
  <c r="W199" i="19"/>
  <c r="W210" i="19"/>
  <c r="W254" i="19"/>
  <c r="R261" i="19"/>
  <c r="O301" i="19"/>
  <c r="U387" i="19"/>
  <c r="T397" i="19"/>
  <c r="W397" i="19" s="1"/>
  <c r="R422" i="19"/>
  <c r="W31" i="20"/>
  <c r="O70" i="20"/>
  <c r="W92" i="20"/>
  <c r="W113" i="20"/>
  <c r="O154" i="20"/>
  <c r="W141" i="20"/>
  <c r="U218" i="20"/>
  <c r="W239" i="20"/>
  <c r="O280" i="20"/>
  <c r="T267" i="20"/>
  <c r="W267" i="20" s="1"/>
  <c r="W270" i="20"/>
  <c r="T333" i="20"/>
  <c r="W333" i="20" s="1"/>
  <c r="W336" i="20"/>
  <c r="W349" i="20"/>
  <c r="W365" i="20"/>
  <c r="Q49" i="21"/>
  <c r="T54" i="21"/>
  <c r="Q91" i="21"/>
  <c r="R101" i="21"/>
  <c r="Q175" i="21"/>
  <c r="T183" i="21"/>
  <c r="Q217" i="21"/>
  <c r="R239" i="21"/>
  <c r="T308" i="21"/>
  <c r="W308" i="21" s="1"/>
  <c r="R306" i="21"/>
  <c r="R325" i="21"/>
  <c r="U325" i="21" s="1"/>
  <c r="W95" i="22"/>
  <c r="W107" i="22"/>
  <c r="W126" i="22"/>
  <c r="T137" i="22"/>
  <c r="O175" i="22"/>
  <c r="T167" i="22"/>
  <c r="W167" i="22" s="1"/>
  <c r="W177" i="22"/>
  <c r="T182" i="22"/>
  <c r="W182" i="22" s="1"/>
  <c r="W248" i="22"/>
  <c r="R281" i="22"/>
  <c r="R317" i="22"/>
  <c r="U317" i="22" s="1"/>
  <c r="R358" i="22"/>
  <c r="U358" i="22" s="1"/>
  <c r="R350" i="22"/>
  <c r="T413" i="19"/>
  <c r="W416" i="19"/>
  <c r="R43" i="20"/>
  <c r="U43" i="20" s="1"/>
  <c r="T34" i="20"/>
  <c r="W34" i="20" s="1"/>
  <c r="Q91" i="20"/>
  <c r="O196" i="20"/>
  <c r="Q217" i="20"/>
  <c r="W281" i="20"/>
  <c r="Q343" i="20"/>
  <c r="T379" i="20"/>
  <c r="W379" i="20" s="1"/>
  <c r="R42" i="21"/>
  <c r="U42" i="21" s="1"/>
  <c r="R168" i="21"/>
  <c r="R331" i="21"/>
  <c r="U331" i="21" s="1"/>
  <c r="T347" i="21"/>
  <c r="Q28" i="22"/>
  <c r="R19" i="22"/>
  <c r="U19" i="22" s="1"/>
  <c r="R93" i="22"/>
  <c r="U93" i="22" s="1"/>
  <c r="T100" i="22"/>
  <c r="W100" i="22" s="1"/>
  <c r="O154" i="22"/>
  <c r="T155" i="22"/>
  <c r="W155" i="22" s="1"/>
  <c r="W180" i="22"/>
  <c r="T201" i="22"/>
  <c r="T221" i="22"/>
  <c r="T261" i="22"/>
  <c r="W261" i="22" s="1"/>
  <c r="T283" i="22"/>
  <c r="R372" i="22"/>
  <c r="U372" i="22" s="1"/>
  <c r="S6" i="98"/>
  <c r="W147" i="19"/>
  <c r="R210" i="19"/>
  <c r="W220" i="19"/>
  <c r="O259" i="19"/>
  <c r="Q343" i="19"/>
  <c r="T375" i="19"/>
  <c r="W419" i="19"/>
  <c r="U9" i="20"/>
  <c r="T37" i="20"/>
  <c r="W37" i="20" s="1"/>
  <c r="R84" i="20"/>
  <c r="U84" i="20" s="1"/>
  <c r="R106" i="20"/>
  <c r="U106" i="20" s="1"/>
  <c r="T103" i="20"/>
  <c r="W103" i="20" s="1"/>
  <c r="R128" i="20"/>
  <c r="W163" i="20"/>
  <c r="T253" i="20"/>
  <c r="W253" i="20" s="1"/>
  <c r="R281" i="20"/>
  <c r="U281" i="20" s="1"/>
  <c r="T368" i="20"/>
  <c r="W368" i="20" s="1"/>
  <c r="W371" i="20"/>
  <c r="U114" i="21"/>
  <c r="Q259" i="21"/>
  <c r="T271" i="21"/>
  <c r="W271" i="21" s="1"/>
  <c r="O406" i="21"/>
  <c r="T93" i="22"/>
  <c r="W93" i="22" s="1"/>
  <c r="Q154" i="22"/>
  <c r="T168" i="22"/>
  <c r="T160" i="22"/>
  <c r="W160" i="22" s="1"/>
  <c r="T204" i="22"/>
  <c r="W204" i="22" s="1"/>
  <c r="W207" i="22"/>
  <c r="T264" i="22"/>
  <c r="W264" i="22" s="1"/>
  <c r="W267" i="22"/>
  <c r="U168" i="21"/>
  <c r="U230" i="21"/>
  <c r="T254" i="21"/>
  <c r="W254" i="21" s="1"/>
  <c r="T266" i="21"/>
  <c r="R335" i="21"/>
  <c r="U335" i="21" s="1"/>
  <c r="O364" i="21"/>
  <c r="T356" i="21"/>
  <c r="R63" i="22"/>
  <c r="T117" i="22"/>
  <c r="W117" i="22" s="1"/>
  <c r="R134" i="22"/>
  <c r="T136" i="22"/>
  <c r="W136" i="22" s="1"/>
  <c r="T141" i="22"/>
  <c r="W141" i="22" s="1"/>
  <c r="T148" i="22"/>
  <c r="W148" i="22" s="1"/>
  <c r="O238" i="22"/>
  <c r="R356" i="22"/>
  <c r="W63" i="19"/>
  <c r="W76" i="19"/>
  <c r="T185" i="19"/>
  <c r="W185" i="19" s="1"/>
  <c r="R232" i="19"/>
  <c r="U232" i="19" s="1"/>
  <c r="T223" i="19"/>
  <c r="Q280" i="19"/>
  <c r="R336" i="19"/>
  <c r="T43" i="20"/>
  <c r="W43" i="20" s="1"/>
  <c r="W53" i="20"/>
  <c r="U114" i="20"/>
  <c r="T116" i="20"/>
  <c r="W116" i="20" s="1"/>
  <c r="W169" i="20"/>
  <c r="T275" i="20"/>
  <c r="W275" i="20" s="1"/>
  <c r="T294" i="20"/>
  <c r="W294" i="20" s="1"/>
  <c r="T295" i="20"/>
  <c r="W295" i="20" s="1"/>
  <c r="W305" i="20"/>
  <c r="T338" i="20"/>
  <c r="W338" i="20" s="1"/>
  <c r="T374" i="20"/>
  <c r="W374" i="20" s="1"/>
  <c r="W377" i="20"/>
  <c r="W390" i="20"/>
  <c r="O28" i="21"/>
  <c r="O70" i="21"/>
  <c r="U92" i="21"/>
  <c r="O154" i="21"/>
  <c r="R41" i="22"/>
  <c r="T98" i="22"/>
  <c r="W98" i="22" s="1"/>
  <c r="T103" i="22"/>
  <c r="W103" i="22" s="1"/>
  <c r="T163" i="22"/>
  <c r="W163" i="22" s="1"/>
  <c r="T183" i="22"/>
  <c r="W183" i="22" s="1"/>
  <c r="Q238" i="22"/>
  <c r="W220" i="22"/>
  <c r="U260" i="22"/>
  <c r="Q301" i="22"/>
  <c r="R315" i="22"/>
  <c r="U315" i="22" s="1"/>
  <c r="Q28" i="21"/>
  <c r="R35" i="21"/>
  <c r="T120" i="21"/>
  <c r="R161" i="21"/>
  <c r="T293" i="21"/>
  <c r="W293" i="21" s="1"/>
  <c r="T56" i="22"/>
  <c r="T149" i="22"/>
  <c r="Q280" i="22"/>
  <c r="W420" i="18"/>
  <c r="U50" i="19"/>
  <c r="W92" i="19"/>
  <c r="R113" i="19"/>
  <c r="R147" i="19"/>
  <c r="T155" i="19"/>
  <c r="O196" i="19"/>
  <c r="T191" i="19"/>
  <c r="R198" i="19"/>
  <c r="U198" i="19" s="1"/>
  <c r="T229" i="19"/>
  <c r="W229" i="19" s="1"/>
  <c r="R254" i="19"/>
  <c r="U254" i="19" s="1"/>
  <c r="O364" i="19"/>
  <c r="T30" i="20"/>
  <c r="W30" i="20" s="1"/>
  <c r="W51" i="20"/>
  <c r="W59" i="20"/>
  <c r="T72" i="20"/>
  <c r="W72" i="20" s="1"/>
  <c r="R114" i="20"/>
  <c r="T122" i="20"/>
  <c r="W122" i="20" s="1"/>
  <c r="U128" i="20"/>
  <c r="W185" i="20"/>
  <c r="R240" i="20"/>
  <c r="U240" i="20" s="1"/>
  <c r="T242" i="20"/>
  <c r="W242" i="20" s="1"/>
  <c r="W303" i="20"/>
  <c r="W311" i="20"/>
  <c r="T380" i="20"/>
  <c r="W380" i="20" s="1"/>
  <c r="W396" i="20"/>
  <c r="R23" i="21"/>
  <c r="R64" i="21"/>
  <c r="R149" i="21"/>
  <c r="R190" i="21"/>
  <c r="R262" i="21"/>
  <c r="U262" i="21" s="1"/>
  <c r="T284" i="21"/>
  <c r="W284" i="21" s="1"/>
  <c r="T9" i="22"/>
  <c r="R65" i="22"/>
  <c r="U65" i="22" s="1"/>
  <c r="W53" i="22"/>
  <c r="O112" i="22"/>
  <c r="T113" i="22"/>
  <c r="W113" i="22" s="1"/>
  <c r="T120" i="22"/>
  <c r="W120" i="22" s="1"/>
  <c r="T139" i="22"/>
  <c r="W139" i="22" s="1"/>
  <c r="T144" i="22"/>
  <c r="W144" i="22" s="1"/>
  <c r="R156" i="22"/>
  <c r="U156" i="22" s="1"/>
  <c r="T166" i="22"/>
  <c r="W166" i="22" s="1"/>
  <c r="Q196" i="22"/>
  <c r="T233" i="22"/>
  <c r="T223" i="22"/>
  <c r="W223" i="22" s="1"/>
  <c r="W239" i="22"/>
  <c r="R325" i="22"/>
  <c r="O28" i="19"/>
  <c r="T15" i="19"/>
  <c r="W15" i="19" s="1"/>
  <c r="W16" i="19"/>
  <c r="O49" i="19"/>
  <c r="Q70" i="19"/>
  <c r="R85" i="19"/>
  <c r="U85" i="19" s="1"/>
  <c r="T82" i="19"/>
  <c r="W82" i="19" s="1"/>
  <c r="R169" i="19"/>
  <c r="U169" i="19" s="1"/>
  <c r="T160" i="19"/>
  <c r="W160" i="19" s="1"/>
  <c r="T198" i="19"/>
  <c r="W198" i="19" s="1"/>
  <c r="T232" i="19"/>
  <c r="W232" i="19" s="1"/>
  <c r="R273" i="19"/>
  <c r="O322" i="19"/>
  <c r="Q364" i="19"/>
  <c r="R386" i="19"/>
  <c r="U386" i="19" s="1"/>
  <c r="O427" i="19"/>
  <c r="U8" i="20"/>
  <c r="W18" i="20"/>
  <c r="U21" i="20"/>
  <c r="U65" i="20"/>
  <c r="T75" i="20"/>
  <c r="W75" i="20" s="1"/>
  <c r="T114" i="20"/>
  <c r="W114" i="20" s="1"/>
  <c r="T125" i="20"/>
  <c r="W125" i="20" s="1"/>
  <c r="U135" i="20"/>
  <c r="W188" i="20"/>
  <c r="T240" i="20"/>
  <c r="W240" i="20" s="1"/>
  <c r="T245" i="20"/>
  <c r="W245" i="20" s="1"/>
  <c r="W248" i="20"/>
  <c r="T345" i="20"/>
  <c r="W345" i="20" s="1"/>
  <c r="W399" i="20"/>
  <c r="R105" i="21"/>
  <c r="T262" i="21"/>
  <c r="W262" i="21" s="1"/>
  <c r="R338" i="21"/>
  <c r="O427" i="21"/>
  <c r="T53" i="22"/>
  <c r="R74" i="22"/>
  <c r="T94" i="22"/>
  <c r="W94" i="22" s="1"/>
  <c r="T101" i="22"/>
  <c r="T156" i="22"/>
  <c r="W156" i="22" s="1"/>
  <c r="T161" i="22"/>
  <c r="W161" i="22" s="1"/>
  <c r="T176" i="22"/>
  <c r="T226" i="22"/>
  <c r="W226" i="22" s="1"/>
  <c r="U407" i="18"/>
  <c r="T85" i="19"/>
  <c r="W85" i="19" s="1"/>
  <c r="R107" i="19"/>
  <c r="U107" i="19" s="1"/>
  <c r="T95" i="19"/>
  <c r="W95" i="19" s="1"/>
  <c r="U135" i="19"/>
  <c r="T163" i="19"/>
  <c r="W163" i="19" s="1"/>
  <c r="R176" i="19"/>
  <c r="R219" i="19"/>
  <c r="U219" i="19" s="1"/>
  <c r="Q322" i="19"/>
  <c r="R329" i="19"/>
  <c r="R358" i="19"/>
  <c r="T386" i="19"/>
  <c r="W407" i="19"/>
  <c r="Q28" i="20"/>
  <c r="W21" i="20"/>
  <c r="W65" i="20"/>
  <c r="T78" i="20"/>
  <c r="W78" i="20" s="1"/>
  <c r="T128" i="20"/>
  <c r="W128" i="20" s="1"/>
  <c r="W135" i="20"/>
  <c r="W191" i="20"/>
  <c r="R261" i="20"/>
  <c r="U261" i="20" s="1"/>
  <c r="T324" i="20"/>
  <c r="W324" i="20" s="1"/>
  <c r="U177" i="21"/>
  <c r="T228" i="21"/>
  <c r="R233" i="21"/>
  <c r="U233" i="21" s="1"/>
  <c r="Q280" i="21"/>
  <c r="U51" i="22"/>
  <c r="T96" i="22"/>
  <c r="W96" i="22" s="1"/>
  <c r="T127" i="22"/>
  <c r="W127" i="22" s="1"/>
  <c r="W164" i="22"/>
  <c r="T169" i="22"/>
  <c r="W169" i="22" s="1"/>
  <c r="R183" i="22"/>
  <c r="U183" i="22" s="1"/>
  <c r="T211" i="22"/>
  <c r="U219" i="22"/>
  <c r="T229" i="22"/>
  <c r="W229" i="22" s="1"/>
  <c r="T252" i="22"/>
  <c r="W260" i="22"/>
  <c r="R422" i="22"/>
  <c r="R413" i="22"/>
  <c r="U413" i="22" s="1"/>
  <c r="T365" i="18"/>
  <c r="T370" i="18"/>
  <c r="W370" i="18" s="1"/>
  <c r="Q427" i="18"/>
  <c r="R22" i="19"/>
  <c r="U22" i="19" s="1"/>
  <c r="T19" i="19"/>
  <c r="W19" i="19" s="1"/>
  <c r="W22" i="19"/>
  <c r="T29" i="19"/>
  <c r="W29" i="19" s="1"/>
  <c r="W32" i="19"/>
  <c r="R63" i="19"/>
  <c r="U72" i="19"/>
  <c r="T98" i="19"/>
  <c r="W98" i="19" s="1"/>
  <c r="W135" i="19"/>
  <c r="U156" i="19"/>
  <c r="T166" i="19"/>
  <c r="T176" i="19"/>
  <c r="W176" i="19" s="1"/>
  <c r="T201" i="19"/>
  <c r="W201" i="19" s="1"/>
  <c r="T219" i="19"/>
  <c r="W219" i="19" s="1"/>
  <c r="T245" i="19"/>
  <c r="W245" i="19" s="1"/>
  <c r="U261" i="19"/>
  <c r="R317" i="19"/>
  <c r="U317" i="19" s="1"/>
  <c r="R400" i="19"/>
  <c r="U400" i="19" s="1"/>
  <c r="T391" i="19"/>
  <c r="R407" i="19"/>
  <c r="T81" i="20"/>
  <c r="W81" i="20" s="1"/>
  <c r="R188" i="20"/>
  <c r="U188" i="20" s="1"/>
  <c r="T261" i="20"/>
  <c r="W261" i="20" s="1"/>
  <c r="W264" i="20"/>
  <c r="T327" i="20"/>
  <c r="W327" i="20" s="1"/>
  <c r="W330" i="20"/>
  <c r="U105" i="21"/>
  <c r="R123" i="21"/>
  <c r="O238" i="21"/>
  <c r="T221" i="21"/>
  <c r="W221" i="21" s="1"/>
  <c r="T260" i="21"/>
  <c r="R265" i="21"/>
  <c r="U265" i="21" s="1"/>
  <c r="Q385" i="21"/>
  <c r="T105" i="22"/>
  <c r="W105" i="22" s="1"/>
  <c r="T123" i="22"/>
  <c r="W123" i="22" s="1"/>
  <c r="T128" i="22"/>
  <c r="W128" i="22" s="1"/>
  <c r="T135" i="22"/>
  <c r="W135" i="22" s="1"/>
  <c r="T142" i="22"/>
  <c r="W142" i="22" s="1"/>
  <c r="T147" i="22"/>
  <c r="W147" i="22" s="1"/>
  <c r="T164" i="22"/>
  <c r="T188" i="22"/>
  <c r="W242" i="22"/>
  <c r="T274" i="22"/>
  <c r="W274" i="22" s="1"/>
  <c r="T281" i="22"/>
  <c r="O322" i="22"/>
  <c r="Q406" i="22"/>
  <c r="E279" i="97"/>
  <c r="E299" i="97" s="1"/>
  <c r="U43" i="12"/>
  <c r="U197" i="12"/>
  <c r="U147" i="12"/>
  <c r="W225" i="12"/>
  <c r="U106" i="12"/>
  <c r="U169" i="12"/>
  <c r="U191" i="12"/>
  <c r="U210" i="12"/>
  <c r="U21" i="12"/>
  <c r="U128" i="12"/>
  <c r="W201" i="12"/>
  <c r="D195" i="93"/>
  <c r="N195" i="93" s="1"/>
  <c r="W8" i="12"/>
  <c r="T65" i="12"/>
  <c r="Q70" i="12"/>
  <c r="W71" i="12"/>
  <c r="T125" i="12"/>
  <c r="W125" i="12" s="1"/>
  <c r="T128" i="12"/>
  <c r="T133" i="12" s="1"/>
  <c r="Q133" i="12"/>
  <c r="W134" i="12"/>
  <c r="T147" i="12"/>
  <c r="W147" i="12" s="1"/>
  <c r="T169" i="12"/>
  <c r="T185" i="12"/>
  <c r="W185" i="12" s="1"/>
  <c r="T188" i="12"/>
  <c r="T191" i="12"/>
  <c r="W191" i="12" s="1"/>
  <c r="Q196" i="12"/>
  <c r="W197" i="12"/>
  <c r="T201" i="12"/>
  <c r="T204" i="12"/>
  <c r="W204" i="12" s="1"/>
  <c r="T207" i="12"/>
  <c r="W207" i="12" s="1"/>
  <c r="T210" i="12"/>
  <c r="W210" i="12" s="1"/>
  <c r="R233" i="12"/>
  <c r="R230" i="12"/>
  <c r="U230" i="12" s="1"/>
  <c r="R227" i="12"/>
  <c r="U227" i="12" s="1"/>
  <c r="R224" i="12"/>
  <c r="R221" i="12"/>
  <c r="T231" i="12"/>
  <c r="W231" i="12" s="1"/>
  <c r="T228" i="12"/>
  <c r="W228" i="12" s="1"/>
  <c r="T225" i="12"/>
  <c r="T222" i="12"/>
  <c r="W222" i="12" s="1"/>
  <c r="T219" i="12"/>
  <c r="W219" i="12" s="1"/>
  <c r="R231" i="12"/>
  <c r="U231" i="12" s="1"/>
  <c r="R228" i="12"/>
  <c r="U228" i="12" s="1"/>
  <c r="R225" i="12"/>
  <c r="U225" i="12" s="1"/>
  <c r="R222" i="12"/>
  <c r="U222" i="12" s="1"/>
  <c r="R219" i="12"/>
  <c r="U219" i="12" s="1"/>
  <c r="T221" i="12"/>
  <c r="T223" i="12"/>
  <c r="W223" i="12" s="1"/>
  <c r="T224" i="12"/>
  <c r="T226" i="12"/>
  <c r="W226" i="12" s="1"/>
  <c r="T227" i="12"/>
  <c r="T229" i="12"/>
  <c r="W229" i="12" s="1"/>
  <c r="T230" i="12"/>
  <c r="T232" i="12"/>
  <c r="W232" i="12" s="1"/>
  <c r="T233" i="12"/>
  <c r="U338" i="12"/>
  <c r="U401" i="12"/>
  <c r="U44" i="14"/>
  <c r="U158" i="14"/>
  <c r="U170" i="14"/>
  <c r="W254" i="14"/>
  <c r="U274" i="14"/>
  <c r="R10" i="12"/>
  <c r="U10" i="12" s="1"/>
  <c r="R13" i="12"/>
  <c r="U13" i="12" s="1"/>
  <c r="R16" i="12"/>
  <c r="U16" i="12" s="1"/>
  <c r="R19" i="12"/>
  <c r="U19" i="12" s="1"/>
  <c r="R22" i="12"/>
  <c r="U22" i="12" s="1"/>
  <c r="R29" i="12"/>
  <c r="R32" i="12"/>
  <c r="U32" i="12" s="1"/>
  <c r="R35" i="12"/>
  <c r="U35" i="12" s="1"/>
  <c r="R38" i="12"/>
  <c r="U38" i="12" s="1"/>
  <c r="R41" i="12"/>
  <c r="U41" i="12" s="1"/>
  <c r="R44" i="12"/>
  <c r="U44" i="12" s="1"/>
  <c r="R51" i="12"/>
  <c r="U51" i="12" s="1"/>
  <c r="R54" i="12"/>
  <c r="U54" i="12" s="1"/>
  <c r="R57" i="12"/>
  <c r="U57" i="12" s="1"/>
  <c r="R60" i="12"/>
  <c r="U60" i="12" s="1"/>
  <c r="R63" i="12"/>
  <c r="U63" i="12" s="1"/>
  <c r="R73" i="12"/>
  <c r="U73" i="12" s="1"/>
  <c r="R76" i="12"/>
  <c r="U76" i="12" s="1"/>
  <c r="R79" i="12"/>
  <c r="U79" i="12" s="1"/>
  <c r="R82" i="12"/>
  <c r="U82" i="12" s="1"/>
  <c r="R92" i="12"/>
  <c r="R95" i="12"/>
  <c r="U95" i="12" s="1"/>
  <c r="R98" i="12"/>
  <c r="U98" i="12" s="1"/>
  <c r="R101" i="12"/>
  <c r="U101" i="12" s="1"/>
  <c r="R104" i="12"/>
  <c r="U104" i="12" s="1"/>
  <c r="R107" i="12"/>
  <c r="U107" i="12" s="1"/>
  <c r="R114" i="12"/>
  <c r="U114" i="12" s="1"/>
  <c r="R117" i="12"/>
  <c r="U117" i="12" s="1"/>
  <c r="R120" i="12"/>
  <c r="U120" i="12" s="1"/>
  <c r="R123" i="12"/>
  <c r="U123" i="12" s="1"/>
  <c r="R126" i="12"/>
  <c r="U126" i="12" s="1"/>
  <c r="R136" i="12"/>
  <c r="U136" i="12" s="1"/>
  <c r="R139" i="12"/>
  <c r="U139" i="12" s="1"/>
  <c r="R142" i="12"/>
  <c r="U142" i="12" s="1"/>
  <c r="R145" i="12"/>
  <c r="U145" i="12" s="1"/>
  <c r="R155" i="12"/>
  <c r="R158" i="12"/>
  <c r="U158" i="12" s="1"/>
  <c r="R161" i="12"/>
  <c r="U161" i="12" s="1"/>
  <c r="R164" i="12"/>
  <c r="U164" i="12" s="1"/>
  <c r="R167" i="12"/>
  <c r="U167" i="12" s="1"/>
  <c r="R170" i="12"/>
  <c r="U170" i="12" s="1"/>
  <c r="R177" i="12"/>
  <c r="U177" i="12" s="1"/>
  <c r="R180" i="12"/>
  <c r="U180" i="12" s="1"/>
  <c r="R183" i="12"/>
  <c r="U183" i="12" s="1"/>
  <c r="R186" i="12"/>
  <c r="U186" i="12" s="1"/>
  <c r="R189" i="12"/>
  <c r="U189" i="12" s="1"/>
  <c r="O217" i="12"/>
  <c r="R212" i="12"/>
  <c r="U212" i="12" s="1"/>
  <c r="R199" i="12"/>
  <c r="U199" i="12" s="1"/>
  <c r="R202" i="12"/>
  <c r="U202" i="12" s="1"/>
  <c r="R205" i="12"/>
  <c r="U205" i="12" s="1"/>
  <c r="R208" i="12"/>
  <c r="U208" i="12" s="1"/>
  <c r="R211" i="12"/>
  <c r="U211" i="12" s="1"/>
  <c r="Q259" i="12"/>
  <c r="W240" i="12"/>
  <c r="W249" i="12"/>
  <c r="U296" i="12"/>
  <c r="W191" i="14"/>
  <c r="U211" i="14"/>
  <c r="O238" i="12"/>
  <c r="U218" i="12"/>
  <c r="U379" i="12"/>
  <c r="W422" i="12"/>
  <c r="U22" i="14"/>
  <c r="W65" i="14"/>
  <c r="U85" i="14"/>
  <c r="W128" i="14"/>
  <c r="U148" i="14"/>
  <c r="R11" i="12"/>
  <c r="U11" i="12" s="1"/>
  <c r="R14" i="12"/>
  <c r="U14" i="12" s="1"/>
  <c r="R17" i="12"/>
  <c r="U17" i="12" s="1"/>
  <c r="R20" i="12"/>
  <c r="U20" i="12" s="1"/>
  <c r="R23" i="12"/>
  <c r="U23" i="12" s="1"/>
  <c r="R36" i="12"/>
  <c r="U36" i="12" s="1"/>
  <c r="R39" i="12"/>
  <c r="U39" i="12" s="1"/>
  <c r="R42" i="12"/>
  <c r="U42" i="12" s="1"/>
  <c r="R52" i="12"/>
  <c r="U52" i="12" s="1"/>
  <c r="R55" i="12"/>
  <c r="U55" i="12" s="1"/>
  <c r="R58" i="12"/>
  <c r="U58" i="12" s="1"/>
  <c r="R61" i="12"/>
  <c r="U61" i="12" s="1"/>
  <c r="R64" i="12"/>
  <c r="U64" i="12" s="1"/>
  <c r="R74" i="12"/>
  <c r="U74" i="12" s="1"/>
  <c r="R77" i="12"/>
  <c r="U77" i="12" s="1"/>
  <c r="R80" i="12"/>
  <c r="U80" i="12" s="1"/>
  <c r="R83" i="12"/>
  <c r="U83" i="12" s="1"/>
  <c r="R86" i="12"/>
  <c r="U86" i="12" s="1"/>
  <c r="R99" i="12"/>
  <c r="U99" i="12" s="1"/>
  <c r="R102" i="12"/>
  <c r="U102" i="12" s="1"/>
  <c r="R105" i="12"/>
  <c r="U105" i="12" s="1"/>
  <c r="R115" i="12"/>
  <c r="U115" i="12" s="1"/>
  <c r="R118" i="12"/>
  <c r="U118" i="12" s="1"/>
  <c r="R121" i="12"/>
  <c r="U121" i="12" s="1"/>
  <c r="R124" i="12"/>
  <c r="U124" i="12" s="1"/>
  <c r="R127" i="12"/>
  <c r="U127" i="12" s="1"/>
  <c r="R137" i="12"/>
  <c r="U137" i="12" s="1"/>
  <c r="R140" i="12"/>
  <c r="U140" i="12" s="1"/>
  <c r="R143" i="12"/>
  <c r="U143" i="12" s="1"/>
  <c r="R146" i="12"/>
  <c r="U146" i="12" s="1"/>
  <c r="R149" i="12"/>
  <c r="U149" i="12" s="1"/>
  <c r="R162" i="12"/>
  <c r="U162" i="12" s="1"/>
  <c r="R165" i="12"/>
  <c r="U165" i="12" s="1"/>
  <c r="R168" i="12"/>
  <c r="U168" i="12" s="1"/>
  <c r="R178" i="12"/>
  <c r="U178" i="12" s="1"/>
  <c r="R181" i="12"/>
  <c r="U181" i="12" s="1"/>
  <c r="R184" i="12"/>
  <c r="U184" i="12" s="1"/>
  <c r="R187" i="12"/>
  <c r="U187" i="12" s="1"/>
  <c r="R190" i="12"/>
  <c r="U190" i="12" s="1"/>
  <c r="R200" i="12"/>
  <c r="U200" i="12" s="1"/>
  <c r="R203" i="12"/>
  <c r="U203" i="12" s="1"/>
  <c r="R206" i="12"/>
  <c r="U206" i="12" s="1"/>
  <c r="R209" i="12"/>
  <c r="U209" i="12" s="1"/>
  <c r="T212" i="12"/>
  <c r="W212" i="12" s="1"/>
  <c r="W239" i="12"/>
  <c r="W246" i="12"/>
  <c r="U306" i="12"/>
  <c r="U243" i="14"/>
  <c r="U224" i="12"/>
  <c r="U233" i="12"/>
  <c r="U252" i="12"/>
  <c r="U180" i="14"/>
  <c r="U8" i="12"/>
  <c r="R9" i="12"/>
  <c r="R12" i="12"/>
  <c r="U12" i="12" s="1"/>
  <c r="R15" i="12"/>
  <c r="U15" i="12" s="1"/>
  <c r="R31" i="12"/>
  <c r="U31" i="12" s="1"/>
  <c r="R34" i="12"/>
  <c r="U34" i="12" s="1"/>
  <c r="R37" i="12"/>
  <c r="U37" i="12" s="1"/>
  <c r="R40" i="12"/>
  <c r="U40" i="12" s="1"/>
  <c r="R50" i="12"/>
  <c r="U50" i="12" s="1"/>
  <c r="R53" i="12"/>
  <c r="U53" i="12" s="1"/>
  <c r="R56" i="12"/>
  <c r="U56" i="12" s="1"/>
  <c r="R59" i="12"/>
  <c r="U59" i="12" s="1"/>
  <c r="R62" i="12"/>
  <c r="U62" i="12" s="1"/>
  <c r="U71" i="12"/>
  <c r="R72" i="12"/>
  <c r="U72" i="12" s="1"/>
  <c r="R75" i="12"/>
  <c r="U75" i="12" s="1"/>
  <c r="R78" i="12"/>
  <c r="U78" i="12" s="1"/>
  <c r="R81" i="12"/>
  <c r="U81" i="12" s="1"/>
  <c r="R94" i="12"/>
  <c r="U94" i="12" s="1"/>
  <c r="R97" i="12"/>
  <c r="U97" i="12" s="1"/>
  <c r="R100" i="12"/>
  <c r="U100" i="12" s="1"/>
  <c r="R103" i="12"/>
  <c r="U103" i="12" s="1"/>
  <c r="R113" i="12"/>
  <c r="R116" i="12"/>
  <c r="U116" i="12" s="1"/>
  <c r="R119" i="12"/>
  <c r="U119" i="12" s="1"/>
  <c r="R122" i="12"/>
  <c r="U122" i="12" s="1"/>
  <c r="R125" i="12"/>
  <c r="U125" i="12" s="1"/>
  <c r="U134" i="12"/>
  <c r="R135" i="12"/>
  <c r="R138" i="12"/>
  <c r="U138" i="12" s="1"/>
  <c r="R141" i="12"/>
  <c r="U141" i="12" s="1"/>
  <c r="R144" i="12"/>
  <c r="U144" i="12" s="1"/>
  <c r="R157" i="12"/>
  <c r="U157" i="12" s="1"/>
  <c r="R160" i="12"/>
  <c r="U160" i="12" s="1"/>
  <c r="R163" i="12"/>
  <c r="U163" i="12" s="1"/>
  <c r="R166" i="12"/>
  <c r="U166" i="12" s="1"/>
  <c r="R176" i="12"/>
  <c r="R179" i="12"/>
  <c r="U179" i="12" s="1"/>
  <c r="R182" i="12"/>
  <c r="U182" i="12" s="1"/>
  <c r="R185" i="12"/>
  <c r="U185" i="12" s="1"/>
  <c r="R188" i="12"/>
  <c r="U188" i="12" s="1"/>
  <c r="R198" i="12"/>
  <c r="R201" i="12"/>
  <c r="U201" i="12" s="1"/>
  <c r="R204" i="12"/>
  <c r="U204" i="12" s="1"/>
  <c r="R207" i="12"/>
  <c r="U207" i="12" s="1"/>
  <c r="T218" i="12"/>
  <c r="T220" i="12"/>
  <c r="W220" i="12" s="1"/>
  <c r="W221" i="12"/>
  <c r="R223" i="12"/>
  <c r="U223" i="12" s="1"/>
  <c r="W224" i="12"/>
  <c r="R226" i="12"/>
  <c r="U226" i="12" s="1"/>
  <c r="W227" i="12"/>
  <c r="R229" i="12"/>
  <c r="U229" i="12" s="1"/>
  <c r="W230" i="12"/>
  <c r="R232" i="12"/>
  <c r="U232" i="12" s="1"/>
  <c r="W233" i="12"/>
  <c r="W243" i="12"/>
  <c r="W252" i="12"/>
  <c r="W315" i="12"/>
  <c r="R241" i="12"/>
  <c r="U241" i="12" s="1"/>
  <c r="R244" i="12"/>
  <c r="U244" i="12" s="1"/>
  <c r="R247" i="12"/>
  <c r="U247" i="12" s="1"/>
  <c r="R250" i="12"/>
  <c r="U250" i="12" s="1"/>
  <c r="R253" i="12"/>
  <c r="U253" i="12" s="1"/>
  <c r="R260" i="12"/>
  <c r="R263" i="12"/>
  <c r="U263" i="12" s="1"/>
  <c r="R266" i="12"/>
  <c r="U266" i="12" s="1"/>
  <c r="R269" i="12"/>
  <c r="U269" i="12" s="1"/>
  <c r="R272" i="12"/>
  <c r="U272" i="12" s="1"/>
  <c r="R275" i="12"/>
  <c r="U275" i="12" s="1"/>
  <c r="R282" i="12"/>
  <c r="U282" i="12" s="1"/>
  <c r="R285" i="12"/>
  <c r="U285" i="12" s="1"/>
  <c r="R288" i="12"/>
  <c r="U288" i="12" s="1"/>
  <c r="R291" i="12"/>
  <c r="U291" i="12" s="1"/>
  <c r="R294" i="12"/>
  <c r="U294" i="12" s="1"/>
  <c r="R304" i="12"/>
  <c r="U304" i="12" s="1"/>
  <c r="R307" i="12"/>
  <c r="U307" i="12" s="1"/>
  <c r="T310" i="12"/>
  <c r="W310" i="12" s="1"/>
  <c r="T313" i="12"/>
  <c r="W313" i="12" s="1"/>
  <c r="T316" i="12"/>
  <c r="W316" i="12" s="1"/>
  <c r="T323" i="12"/>
  <c r="T326" i="12"/>
  <c r="W326" i="12" s="1"/>
  <c r="T329" i="12"/>
  <c r="W329" i="12" s="1"/>
  <c r="T332" i="12"/>
  <c r="W332" i="12" s="1"/>
  <c r="T335" i="12"/>
  <c r="W335" i="12" s="1"/>
  <c r="T338" i="12"/>
  <c r="W338" i="12" s="1"/>
  <c r="T345" i="12"/>
  <c r="W345" i="12" s="1"/>
  <c r="T348" i="12"/>
  <c r="W348" i="12" s="1"/>
  <c r="T351" i="12"/>
  <c r="W351" i="12" s="1"/>
  <c r="T354" i="12"/>
  <c r="W354" i="12" s="1"/>
  <c r="T357" i="12"/>
  <c r="W357" i="12" s="1"/>
  <c r="T367" i="12"/>
  <c r="W367" i="12" s="1"/>
  <c r="T370" i="12"/>
  <c r="W370" i="12" s="1"/>
  <c r="T373" i="12"/>
  <c r="W373" i="12" s="1"/>
  <c r="T376" i="12"/>
  <c r="W376" i="12" s="1"/>
  <c r="T379" i="12"/>
  <c r="W379" i="12" s="1"/>
  <c r="T386" i="12"/>
  <c r="T389" i="12"/>
  <c r="W389" i="12" s="1"/>
  <c r="T392" i="12"/>
  <c r="W392" i="12" s="1"/>
  <c r="T395" i="12"/>
  <c r="W395" i="12" s="1"/>
  <c r="T398" i="12"/>
  <c r="W398" i="12" s="1"/>
  <c r="T401" i="12"/>
  <c r="W401" i="12" s="1"/>
  <c r="T408" i="12"/>
  <c r="W408" i="12" s="1"/>
  <c r="T411" i="12"/>
  <c r="W411" i="12" s="1"/>
  <c r="T414" i="12"/>
  <c r="W414" i="12" s="1"/>
  <c r="T417" i="12"/>
  <c r="W417" i="12" s="1"/>
  <c r="T420" i="12"/>
  <c r="W420" i="12" s="1"/>
  <c r="T10" i="14"/>
  <c r="W10" i="14" s="1"/>
  <c r="T13" i="14"/>
  <c r="W13" i="14" s="1"/>
  <c r="T16" i="14"/>
  <c r="W16" i="14" s="1"/>
  <c r="T19" i="14"/>
  <c r="W19" i="14" s="1"/>
  <c r="T22" i="14"/>
  <c r="W22" i="14" s="1"/>
  <c r="T29" i="14"/>
  <c r="T32" i="14"/>
  <c r="W32" i="14" s="1"/>
  <c r="T35" i="14"/>
  <c r="W35" i="14" s="1"/>
  <c r="T38" i="14"/>
  <c r="W38" i="14" s="1"/>
  <c r="T41" i="14"/>
  <c r="W41" i="14" s="1"/>
  <c r="T44" i="14"/>
  <c r="W44" i="14" s="1"/>
  <c r="T51" i="14"/>
  <c r="W51" i="14" s="1"/>
  <c r="T54" i="14"/>
  <c r="W54" i="14" s="1"/>
  <c r="T57" i="14"/>
  <c r="W57" i="14" s="1"/>
  <c r="T60" i="14"/>
  <c r="W60" i="14" s="1"/>
  <c r="T63" i="14"/>
  <c r="W63" i="14" s="1"/>
  <c r="T73" i="14"/>
  <c r="W73" i="14" s="1"/>
  <c r="T76" i="14"/>
  <c r="W76" i="14" s="1"/>
  <c r="T79" i="14"/>
  <c r="W79" i="14" s="1"/>
  <c r="T82" i="14"/>
  <c r="W82" i="14" s="1"/>
  <c r="T85" i="14"/>
  <c r="W85" i="14" s="1"/>
  <c r="T92" i="14"/>
  <c r="T95" i="14"/>
  <c r="W95" i="14" s="1"/>
  <c r="T98" i="14"/>
  <c r="W98" i="14" s="1"/>
  <c r="T101" i="14"/>
  <c r="W101" i="14" s="1"/>
  <c r="T104" i="14"/>
  <c r="W104" i="14" s="1"/>
  <c r="T107" i="14"/>
  <c r="W107" i="14" s="1"/>
  <c r="T114" i="14"/>
  <c r="W114" i="14" s="1"/>
  <c r="T117" i="14"/>
  <c r="W117" i="14" s="1"/>
  <c r="T120" i="14"/>
  <c r="W120" i="14" s="1"/>
  <c r="T123" i="14"/>
  <c r="W123" i="14" s="1"/>
  <c r="T126" i="14"/>
  <c r="W126" i="14" s="1"/>
  <c r="T136" i="14"/>
  <c r="W136" i="14" s="1"/>
  <c r="T139" i="14"/>
  <c r="W139" i="14" s="1"/>
  <c r="T142" i="14"/>
  <c r="W142" i="14" s="1"/>
  <c r="T145" i="14"/>
  <c r="W145" i="14" s="1"/>
  <c r="T148" i="14"/>
  <c r="W148" i="14" s="1"/>
  <c r="T155" i="14"/>
  <c r="T158" i="14"/>
  <c r="W158" i="14" s="1"/>
  <c r="T161" i="14"/>
  <c r="W161" i="14" s="1"/>
  <c r="T164" i="14"/>
  <c r="W164" i="14" s="1"/>
  <c r="T167" i="14"/>
  <c r="W167" i="14" s="1"/>
  <c r="T170" i="14"/>
  <c r="W170" i="14" s="1"/>
  <c r="T177" i="14"/>
  <c r="W177" i="14" s="1"/>
  <c r="T180" i="14"/>
  <c r="W180" i="14" s="1"/>
  <c r="T183" i="14"/>
  <c r="W183" i="14" s="1"/>
  <c r="T186" i="14"/>
  <c r="W186" i="14" s="1"/>
  <c r="T189" i="14"/>
  <c r="W189" i="14" s="1"/>
  <c r="T199" i="14"/>
  <c r="W199" i="14" s="1"/>
  <c r="T202" i="14"/>
  <c r="W202" i="14" s="1"/>
  <c r="T205" i="14"/>
  <c r="W205" i="14" s="1"/>
  <c r="T208" i="14"/>
  <c r="W208" i="14" s="1"/>
  <c r="T211" i="14"/>
  <c r="W211" i="14" s="1"/>
  <c r="T218" i="14"/>
  <c r="T221" i="14"/>
  <c r="W221" i="14" s="1"/>
  <c r="T224" i="14"/>
  <c r="W224" i="14" s="1"/>
  <c r="T227" i="14"/>
  <c r="W227" i="14" s="1"/>
  <c r="T230" i="14"/>
  <c r="W230" i="14" s="1"/>
  <c r="T233" i="14"/>
  <c r="W233" i="14" s="1"/>
  <c r="T240" i="14"/>
  <c r="W240" i="14" s="1"/>
  <c r="T243" i="14"/>
  <c r="W243" i="14" s="1"/>
  <c r="T246" i="14"/>
  <c r="W246" i="14" s="1"/>
  <c r="T249" i="14"/>
  <c r="W249" i="14" s="1"/>
  <c r="T252" i="14"/>
  <c r="W252" i="14" s="1"/>
  <c r="T262" i="14"/>
  <c r="W262" i="14" s="1"/>
  <c r="T265" i="14"/>
  <c r="W265" i="14" s="1"/>
  <c r="T268" i="14"/>
  <c r="W268" i="14" s="1"/>
  <c r="T271" i="14"/>
  <c r="W271" i="14" s="1"/>
  <c r="T274" i="14"/>
  <c r="W274" i="14" s="1"/>
  <c r="T281" i="14"/>
  <c r="T291" i="14"/>
  <c r="W291" i="14" s="1"/>
  <c r="U347" i="14"/>
  <c r="W399" i="14"/>
  <c r="W23" i="15"/>
  <c r="U56" i="15"/>
  <c r="W64" i="15"/>
  <c r="W304" i="15"/>
  <c r="T241" i="12"/>
  <c r="T244" i="12"/>
  <c r="W244" i="12" s="1"/>
  <c r="T247" i="12"/>
  <c r="W247" i="12" s="1"/>
  <c r="T250" i="12"/>
  <c r="W250" i="12" s="1"/>
  <c r="T253" i="12"/>
  <c r="W253" i="12" s="1"/>
  <c r="T260" i="12"/>
  <c r="T263" i="12"/>
  <c r="W263" i="12" s="1"/>
  <c r="T266" i="12"/>
  <c r="W266" i="12" s="1"/>
  <c r="T269" i="12"/>
  <c r="W269" i="12" s="1"/>
  <c r="T272" i="12"/>
  <c r="W272" i="12" s="1"/>
  <c r="T275" i="12"/>
  <c r="W275" i="12" s="1"/>
  <c r="Q280" i="12"/>
  <c r="W281" i="12"/>
  <c r="T282" i="12"/>
  <c r="W282" i="12" s="1"/>
  <c r="T285" i="12"/>
  <c r="W285" i="12" s="1"/>
  <c r="T288" i="12"/>
  <c r="W288" i="12" s="1"/>
  <c r="T291" i="12"/>
  <c r="W291" i="12" s="1"/>
  <c r="T294" i="12"/>
  <c r="W294" i="12" s="1"/>
  <c r="T304" i="12"/>
  <c r="W304" i="12" s="1"/>
  <c r="R308" i="12"/>
  <c r="U308" i="12" s="1"/>
  <c r="R311" i="12"/>
  <c r="U311" i="12" s="1"/>
  <c r="R314" i="12"/>
  <c r="U314" i="12" s="1"/>
  <c r="R317" i="12"/>
  <c r="U317" i="12" s="1"/>
  <c r="U323" i="12"/>
  <c r="R324" i="12"/>
  <c r="R327" i="12"/>
  <c r="U327" i="12" s="1"/>
  <c r="R330" i="12"/>
  <c r="U330" i="12" s="1"/>
  <c r="R333" i="12"/>
  <c r="U333" i="12" s="1"/>
  <c r="R336" i="12"/>
  <c r="U336" i="12" s="1"/>
  <c r="U345" i="12"/>
  <c r="R346" i="12"/>
  <c r="R349" i="12"/>
  <c r="U349" i="12" s="1"/>
  <c r="R352" i="12"/>
  <c r="U352" i="12" s="1"/>
  <c r="R355" i="12"/>
  <c r="U355" i="12" s="1"/>
  <c r="R358" i="12"/>
  <c r="U358" i="12" s="1"/>
  <c r="R365" i="12"/>
  <c r="R368" i="12"/>
  <c r="U368" i="12" s="1"/>
  <c r="R371" i="12"/>
  <c r="U371" i="12" s="1"/>
  <c r="R374" i="12"/>
  <c r="U374" i="12" s="1"/>
  <c r="R377" i="12"/>
  <c r="U377" i="12" s="1"/>
  <c r="R380" i="12"/>
  <c r="U380" i="12" s="1"/>
  <c r="O385" i="12"/>
  <c r="U386" i="12"/>
  <c r="R387" i="12"/>
  <c r="U387" i="12" s="1"/>
  <c r="R390" i="12"/>
  <c r="U390" i="12" s="1"/>
  <c r="R393" i="12"/>
  <c r="U393" i="12" s="1"/>
  <c r="R396" i="12"/>
  <c r="U396" i="12" s="1"/>
  <c r="R399" i="12"/>
  <c r="U399" i="12" s="1"/>
  <c r="U408" i="12"/>
  <c r="R409" i="12"/>
  <c r="U409" i="12" s="1"/>
  <c r="R412" i="12"/>
  <c r="U412" i="12" s="1"/>
  <c r="R415" i="12"/>
  <c r="U415" i="12" s="1"/>
  <c r="R418" i="12"/>
  <c r="U418" i="12" s="1"/>
  <c r="R421" i="12"/>
  <c r="U421" i="12" s="1"/>
  <c r="R8" i="14"/>
  <c r="U8" i="14" s="1"/>
  <c r="R11" i="14"/>
  <c r="U11" i="14" s="1"/>
  <c r="R14" i="14"/>
  <c r="U14" i="14" s="1"/>
  <c r="R17" i="14"/>
  <c r="U17" i="14" s="1"/>
  <c r="R20" i="14"/>
  <c r="U20" i="14" s="1"/>
  <c r="R23" i="14"/>
  <c r="U23" i="14" s="1"/>
  <c r="O28" i="14"/>
  <c r="U29" i="14"/>
  <c r="R30" i="14"/>
  <c r="U30" i="14" s="1"/>
  <c r="R33" i="14"/>
  <c r="U33" i="14" s="1"/>
  <c r="R36" i="14"/>
  <c r="U36" i="14" s="1"/>
  <c r="R39" i="14"/>
  <c r="U39" i="14" s="1"/>
  <c r="R42" i="14"/>
  <c r="U42" i="14" s="1"/>
  <c r="R52" i="14"/>
  <c r="U52" i="14" s="1"/>
  <c r="R55" i="14"/>
  <c r="U55" i="14" s="1"/>
  <c r="R58" i="14"/>
  <c r="U58" i="14" s="1"/>
  <c r="R61" i="14"/>
  <c r="U61" i="14" s="1"/>
  <c r="R64" i="14"/>
  <c r="U64" i="14" s="1"/>
  <c r="R71" i="14"/>
  <c r="U71" i="14" s="1"/>
  <c r="R74" i="14"/>
  <c r="U74" i="14" s="1"/>
  <c r="R77" i="14"/>
  <c r="U77" i="14" s="1"/>
  <c r="R80" i="14"/>
  <c r="U80" i="14" s="1"/>
  <c r="R83" i="14"/>
  <c r="U83" i="14" s="1"/>
  <c r="R86" i="14"/>
  <c r="U86" i="14" s="1"/>
  <c r="O91" i="14"/>
  <c r="U92" i="14"/>
  <c r="R93" i="14"/>
  <c r="U93" i="14" s="1"/>
  <c r="R96" i="14"/>
  <c r="U96" i="14" s="1"/>
  <c r="R99" i="14"/>
  <c r="U99" i="14" s="1"/>
  <c r="R102" i="14"/>
  <c r="U102" i="14" s="1"/>
  <c r="R105" i="14"/>
  <c r="U105" i="14" s="1"/>
  <c r="U114" i="14"/>
  <c r="R115" i="14"/>
  <c r="R118" i="14"/>
  <c r="U118" i="14" s="1"/>
  <c r="R121" i="14"/>
  <c r="U121" i="14" s="1"/>
  <c r="R124" i="14"/>
  <c r="U124" i="14" s="1"/>
  <c r="R127" i="14"/>
  <c r="U127" i="14" s="1"/>
  <c r="R134" i="14"/>
  <c r="R137" i="14"/>
  <c r="U137" i="14" s="1"/>
  <c r="R140" i="14"/>
  <c r="U140" i="14" s="1"/>
  <c r="R143" i="14"/>
  <c r="U143" i="14" s="1"/>
  <c r="R146" i="14"/>
  <c r="U146" i="14" s="1"/>
  <c r="R149" i="14"/>
  <c r="U149" i="14" s="1"/>
  <c r="O154" i="14"/>
  <c r="U155" i="14"/>
  <c r="R156" i="14"/>
  <c r="U156" i="14" s="1"/>
  <c r="R159" i="14"/>
  <c r="U159" i="14" s="1"/>
  <c r="R162" i="14"/>
  <c r="U162" i="14" s="1"/>
  <c r="R165" i="14"/>
  <c r="U165" i="14" s="1"/>
  <c r="R168" i="14"/>
  <c r="U168" i="14" s="1"/>
  <c r="U177" i="14"/>
  <c r="R178" i="14"/>
  <c r="U178" i="14" s="1"/>
  <c r="R181" i="14"/>
  <c r="U181" i="14" s="1"/>
  <c r="R184" i="14"/>
  <c r="U184" i="14" s="1"/>
  <c r="R187" i="14"/>
  <c r="U187" i="14" s="1"/>
  <c r="R190" i="14"/>
  <c r="U190" i="14" s="1"/>
  <c r="R197" i="14"/>
  <c r="R200" i="14"/>
  <c r="U200" i="14" s="1"/>
  <c r="R203" i="14"/>
  <c r="U203" i="14" s="1"/>
  <c r="R206" i="14"/>
  <c r="U206" i="14" s="1"/>
  <c r="R209" i="14"/>
  <c r="U209" i="14" s="1"/>
  <c r="R212" i="14"/>
  <c r="U212" i="14" s="1"/>
  <c r="O217" i="14"/>
  <c r="U218" i="14"/>
  <c r="R219" i="14"/>
  <c r="U219" i="14" s="1"/>
  <c r="R222" i="14"/>
  <c r="U222" i="14" s="1"/>
  <c r="R225" i="14"/>
  <c r="U225" i="14" s="1"/>
  <c r="R228" i="14"/>
  <c r="U228" i="14" s="1"/>
  <c r="R231" i="14"/>
  <c r="U231" i="14" s="1"/>
  <c r="U240" i="14"/>
  <c r="R241" i="14"/>
  <c r="U241" i="14" s="1"/>
  <c r="R244" i="14"/>
  <c r="U244" i="14" s="1"/>
  <c r="R247" i="14"/>
  <c r="U247" i="14" s="1"/>
  <c r="R250" i="14"/>
  <c r="U250" i="14" s="1"/>
  <c r="R253" i="14"/>
  <c r="U253" i="14" s="1"/>
  <c r="R260" i="14"/>
  <c r="R263" i="14"/>
  <c r="U263" i="14" s="1"/>
  <c r="R266" i="14"/>
  <c r="U266" i="14" s="1"/>
  <c r="R269" i="14"/>
  <c r="U269" i="14" s="1"/>
  <c r="R272" i="14"/>
  <c r="U272" i="14" s="1"/>
  <c r="R275" i="14"/>
  <c r="U275" i="14" s="1"/>
  <c r="O280" i="14"/>
  <c r="R282" i="14"/>
  <c r="U282" i="14" s="1"/>
  <c r="W317" i="14"/>
  <c r="W358" i="14"/>
  <c r="W127" i="15"/>
  <c r="W241" i="15"/>
  <c r="W316" i="15"/>
  <c r="W338" i="15"/>
  <c r="R242" i="12"/>
  <c r="U242" i="12" s="1"/>
  <c r="R245" i="12"/>
  <c r="U245" i="12" s="1"/>
  <c r="R248" i="12"/>
  <c r="U248" i="12" s="1"/>
  <c r="R251" i="12"/>
  <c r="U251" i="12" s="1"/>
  <c r="R254" i="12"/>
  <c r="U254" i="12" s="1"/>
  <c r="R264" i="12"/>
  <c r="U264" i="12" s="1"/>
  <c r="R267" i="12"/>
  <c r="U267" i="12" s="1"/>
  <c r="R273" i="12"/>
  <c r="U273" i="12" s="1"/>
  <c r="R283" i="12"/>
  <c r="U283" i="12" s="1"/>
  <c r="R286" i="12"/>
  <c r="U286" i="12" s="1"/>
  <c r="R289" i="12"/>
  <c r="U289" i="12" s="1"/>
  <c r="R292" i="12"/>
  <c r="U292" i="12" s="1"/>
  <c r="R295" i="12"/>
  <c r="U295" i="12" s="1"/>
  <c r="R302" i="12"/>
  <c r="R305" i="12"/>
  <c r="U305" i="12" s="1"/>
  <c r="T308" i="12"/>
  <c r="W308" i="12" s="1"/>
  <c r="T311" i="12"/>
  <c r="W311" i="12" s="1"/>
  <c r="T314" i="12"/>
  <c r="W314" i="12" s="1"/>
  <c r="T317" i="12"/>
  <c r="W317" i="12" s="1"/>
  <c r="T324" i="12"/>
  <c r="W324" i="12" s="1"/>
  <c r="T327" i="12"/>
  <c r="W327" i="12" s="1"/>
  <c r="T330" i="12"/>
  <c r="W330" i="12" s="1"/>
  <c r="T333" i="12"/>
  <c r="W333" i="12" s="1"/>
  <c r="T336" i="12"/>
  <c r="W336" i="12" s="1"/>
  <c r="T346" i="12"/>
  <c r="W346" i="12" s="1"/>
  <c r="T349" i="12"/>
  <c r="W349" i="12" s="1"/>
  <c r="T352" i="12"/>
  <c r="W352" i="12" s="1"/>
  <c r="T355" i="12"/>
  <c r="W355" i="12" s="1"/>
  <c r="T358" i="12"/>
  <c r="W358" i="12" s="1"/>
  <c r="T365" i="12"/>
  <c r="T368" i="12"/>
  <c r="W368" i="12" s="1"/>
  <c r="T371" i="12"/>
  <c r="W371" i="12" s="1"/>
  <c r="T374" i="12"/>
  <c r="W374" i="12" s="1"/>
  <c r="T377" i="12"/>
  <c r="W377" i="12" s="1"/>
  <c r="T380" i="12"/>
  <c r="W380" i="12" s="1"/>
  <c r="T387" i="12"/>
  <c r="W387" i="12" s="1"/>
  <c r="T390" i="12"/>
  <c r="W390" i="12" s="1"/>
  <c r="T393" i="12"/>
  <c r="W393" i="12" s="1"/>
  <c r="T396" i="12"/>
  <c r="W396" i="12" s="1"/>
  <c r="T399" i="12"/>
  <c r="W399" i="12" s="1"/>
  <c r="T409" i="12"/>
  <c r="W409" i="12" s="1"/>
  <c r="T412" i="12"/>
  <c r="W412" i="12" s="1"/>
  <c r="T415" i="12"/>
  <c r="W415" i="12" s="1"/>
  <c r="T418" i="12"/>
  <c r="W418" i="12" s="1"/>
  <c r="T421" i="12"/>
  <c r="W421" i="12" s="1"/>
  <c r="T8" i="14"/>
  <c r="T11" i="14"/>
  <c r="W11" i="14" s="1"/>
  <c r="T14" i="14"/>
  <c r="W14" i="14" s="1"/>
  <c r="T17" i="14"/>
  <c r="W17" i="14" s="1"/>
  <c r="T20" i="14"/>
  <c r="W20" i="14" s="1"/>
  <c r="T23" i="14"/>
  <c r="W23" i="14" s="1"/>
  <c r="T30" i="14"/>
  <c r="W30" i="14" s="1"/>
  <c r="T33" i="14"/>
  <c r="W33" i="14" s="1"/>
  <c r="T36" i="14"/>
  <c r="W36" i="14" s="1"/>
  <c r="T39" i="14"/>
  <c r="W39" i="14" s="1"/>
  <c r="T42" i="14"/>
  <c r="W42" i="14" s="1"/>
  <c r="T52" i="14"/>
  <c r="W52" i="14" s="1"/>
  <c r="T55" i="14"/>
  <c r="W55" i="14" s="1"/>
  <c r="T58" i="14"/>
  <c r="W58" i="14" s="1"/>
  <c r="T61" i="14"/>
  <c r="W61" i="14" s="1"/>
  <c r="T64" i="14"/>
  <c r="W64" i="14" s="1"/>
  <c r="T71" i="14"/>
  <c r="T74" i="14"/>
  <c r="W74" i="14" s="1"/>
  <c r="T77" i="14"/>
  <c r="W77" i="14" s="1"/>
  <c r="T80" i="14"/>
  <c r="W80" i="14" s="1"/>
  <c r="T83" i="14"/>
  <c r="W83" i="14" s="1"/>
  <c r="T86" i="14"/>
  <c r="W86" i="14" s="1"/>
  <c r="T93" i="14"/>
  <c r="W93" i="14" s="1"/>
  <c r="T96" i="14"/>
  <c r="W96" i="14" s="1"/>
  <c r="T99" i="14"/>
  <c r="W99" i="14" s="1"/>
  <c r="T102" i="14"/>
  <c r="W102" i="14" s="1"/>
  <c r="T105" i="14"/>
  <c r="W105" i="14" s="1"/>
  <c r="T115" i="14"/>
  <c r="W115" i="14" s="1"/>
  <c r="T118" i="14"/>
  <c r="W118" i="14" s="1"/>
  <c r="T121" i="14"/>
  <c r="W121" i="14" s="1"/>
  <c r="T124" i="14"/>
  <c r="W124" i="14" s="1"/>
  <c r="T127" i="14"/>
  <c r="W127" i="14" s="1"/>
  <c r="T134" i="14"/>
  <c r="T137" i="14"/>
  <c r="W137" i="14" s="1"/>
  <c r="T140" i="14"/>
  <c r="W140" i="14" s="1"/>
  <c r="T143" i="14"/>
  <c r="W143" i="14" s="1"/>
  <c r="T146" i="14"/>
  <c r="W146" i="14" s="1"/>
  <c r="T149" i="14"/>
  <c r="W149" i="14" s="1"/>
  <c r="T156" i="14"/>
  <c r="W156" i="14" s="1"/>
  <c r="T159" i="14"/>
  <c r="W159" i="14" s="1"/>
  <c r="T162" i="14"/>
  <c r="W162" i="14" s="1"/>
  <c r="T165" i="14"/>
  <c r="W165" i="14" s="1"/>
  <c r="T168" i="14"/>
  <c r="W168" i="14" s="1"/>
  <c r="T178" i="14"/>
  <c r="W178" i="14" s="1"/>
  <c r="T181" i="14"/>
  <c r="W181" i="14" s="1"/>
  <c r="T184" i="14"/>
  <c r="W184" i="14" s="1"/>
  <c r="T187" i="14"/>
  <c r="W187" i="14" s="1"/>
  <c r="T190" i="14"/>
  <c r="W190" i="14" s="1"/>
  <c r="T197" i="14"/>
  <c r="T200" i="14"/>
  <c r="W200" i="14" s="1"/>
  <c r="T203" i="14"/>
  <c r="W203" i="14" s="1"/>
  <c r="T206" i="14"/>
  <c r="W206" i="14" s="1"/>
  <c r="T209" i="14"/>
  <c r="W209" i="14" s="1"/>
  <c r="T212" i="14"/>
  <c r="W212" i="14" s="1"/>
  <c r="T219" i="14"/>
  <c r="W219" i="14" s="1"/>
  <c r="T222" i="14"/>
  <c r="W222" i="14" s="1"/>
  <c r="T225" i="14"/>
  <c r="W225" i="14" s="1"/>
  <c r="T228" i="14"/>
  <c r="W228" i="14" s="1"/>
  <c r="T231" i="14"/>
  <c r="W231" i="14" s="1"/>
  <c r="T241" i="14"/>
  <c r="W241" i="14" s="1"/>
  <c r="T244" i="14"/>
  <c r="W244" i="14" s="1"/>
  <c r="T247" i="14"/>
  <c r="W247" i="14" s="1"/>
  <c r="T250" i="14"/>
  <c r="W250" i="14" s="1"/>
  <c r="T253" i="14"/>
  <c r="W253" i="14" s="1"/>
  <c r="T260" i="14"/>
  <c r="T263" i="14"/>
  <c r="W263" i="14" s="1"/>
  <c r="T266" i="14"/>
  <c r="W266" i="14" s="1"/>
  <c r="T269" i="14"/>
  <c r="W269" i="14" s="1"/>
  <c r="T272" i="14"/>
  <c r="W272" i="14" s="1"/>
  <c r="T275" i="14"/>
  <c r="W275" i="14" s="1"/>
  <c r="T282" i="14"/>
  <c r="W282" i="14" s="1"/>
  <c r="W253" i="15"/>
  <c r="T295" i="12"/>
  <c r="W295" i="12" s="1"/>
  <c r="R309" i="12"/>
  <c r="U309" i="12" s="1"/>
  <c r="R312" i="12"/>
  <c r="U312" i="12" s="1"/>
  <c r="R315" i="12"/>
  <c r="U315" i="12" s="1"/>
  <c r="R325" i="12"/>
  <c r="U325" i="12" s="1"/>
  <c r="R328" i="12"/>
  <c r="U328" i="12" s="1"/>
  <c r="R331" i="12"/>
  <c r="U331" i="12" s="1"/>
  <c r="R334" i="12"/>
  <c r="U334" i="12" s="1"/>
  <c r="R337" i="12"/>
  <c r="U337" i="12" s="1"/>
  <c r="R347" i="12"/>
  <c r="U347" i="12" s="1"/>
  <c r="R350" i="12"/>
  <c r="U350" i="12" s="1"/>
  <c r="R353" i="12"/>
  <c r="U353" i="12" s="1"/>
  <c r="R356" i="12"/>
  <c r="U356" i="12" s="1"/>
  <c r="R359" i="12"/>
  <c r="U359" i="12" s="1"/>
  <c r="R366" i="12"/>
  <c r="U366" i="12" s="1"/>
  <c r="R369" i="12"/>
  <c r="U369" i="12" s="1"/>
  <c r="R372" i="12"/>
  <c r="U372" i="12" s="1"/>
  <c r="R375" i="12"/>
  <c r="U375" i="12" s="1"/>
  <c r="R378" i="12"/>
  <c r="U378" i="12" s="1"/>
  <c r="R388" i="12"/>
  <c r="U388" i="12" s="1"/>
  <c r="R391" i="12"/>
  <c r="U391" i="12" s="1"/>
  <c r="R394" i="12"/>
  <c r="U394" i="12" s="1"/>
  <c r="R397" i="12"/>
  <c r="U397" i="12" s="1"/>
  <c r="R400" i="12"/>
  <c r="U400" i="12" s="1"/>
  <c r="R410" i="12"/>
  <c r="U410" i="12" s="1"/>
  <c r="R413" i="12"/>
  <c r="U413" i="12" s="1"/>
  <c r="R416" i="12"/>
  <c r="U416" i="12" s="1"/>
  <c r="R419" i="12"/>
  <c r="U419" i="12" s="1"/>
  <c r="R422" i="12"/>
  <c r="U422" i="12" s="1"/>
  <c r="R9" i="14"/>
  <c r="U9" i="14" s="1"/>
  <c r="R12" i="14"/>
  <c r="U12" i="14" s="1"/>
  <c r="R15" i="14"/>
  <c r="U15" i="14" s="1"/>
  <c r="R18" i="14"/>
  <c r="U18" i="14" s="1"/>
  <c r="R21" i="14"/>
  <c r="U21" i="14" s="1"/>
  <c r="R31" i="14"/>
  <c r="U31" i="14" s="1"/>
  <c r="R34" i="14"/>
  <c r="U34" i="14" s="1"/>
  <c r="R37" i="14"/>
  <c r="U37" i="14" s="1"/>
  <c r="R40" i="14"/>
  <c r="U40" i="14" s="1"/>
  <c r="R43" i="14"/>
  <c r="U43" i="14" s="1"/>
  <c r="R53" i="14"/>
  <c r="U53" i="14" s="1"/>
  <c r="R56" i="14"/>
  <c r="U56" i="14" s="1"/>
  <c r="R59" i="14"/>
  <c r="U59" i="14" s="1"/>
  <c r="R62" i="14"/>
  <c r="U62" i="14" s="1"/>
  <c r="R65" i="14"/>
  <c r="U65" i="14" s="1"/>
  <c r="R72" i="14"/>
  <c r="U72" i="14" s="1"/>
  <c r="R75" i="14"/>
  <c r="U75" i="14" s="1"/>
  <c r="R78" i="14"/>
  <c r="U78" i="14" s="1"/>
  <c r="R81" i="14"/>
  <c r="U81" i="14" s="1"/>
  <c r="R84" i="14"/>
  <c r="U84" i="14" s="1"/>
  <c r="R94" i="14"/>
  <c r="U94" i="14" s="1"/>
  <c r="R97" i="14"/>
  <c r="U97" i="14" s="1"/>
  <c r="R100" i="14"/>
  <c r="U100" i="14" s="1"/>
  <c r="R103" i="14"/>
  <c r="U103" i="14" s="1"/>
  <c r="R106" i="14"/>
  <c r="U106" i="14" s="1"/>
  <c r="R116" i="14"/>
  <c r="U116" i="14" s="1"/>
  <c r="R119" i="14"/>
  <c r="U119" i="14" s="1"/>
  <c r="R122" i="14"/>
  <c r="U122" i="14" s="1"/>
  <c r="R125" i="14"/>
  <c r="U125" i="14" s="1"/>
  <c r="R128" i="14"/>
  <c r="U128" i="14" s="1"/>
  <c r="R135" i="14"/>
  <c r="U135" i="14" s="1"/>
  <c r="R138" i="14"/>
  <c r="U138" i="14" s="1"/>
  <c r="R141" i="14"/>
  <c r="U141" i="14" s="1"/>
  <c r="R144" i="14"/>
  <c r="U144" i="14" s="1"/>
  <c r="R147" i="14"/>
  <c r="U147" i="14" s="1"/>
  <c r="R157" i="14"/>
  <c r="U157" i="14" s="1"/>
  <c r="R160" i="14"/>
  <c r="U160" i="14" s="1"/>
  <c r="R163" i="14"/>
  <c r="U163" i="14" s="1"/>
  <c r="R166" i="14"/>
  <c r="U166" i="14" s="1"/>
  <c r="R169" i="14"/>
  <c r="U169" i="14" s="1"/>
  <c r="R176" i="14"/>
  <c r="R179" i="14"/>
  <c r="U179" i="14" s="1"/>
  <c r="R182" i="14"/>
  <c r="U182" i="14" s="1"/>
  <c r="R185" i="14"/>
  <c r="U185" i="14" s="1"/>
  <c r="R188" i="14"/>
  <c r="U188" i="14" s="1"/>
  <c r="R191" i="14"/>
  <c r="U191" i="14" s="1"/>
  <c r="R198" i="14"/>
  <c r="U198" i="14" s="1"/>
  <c r="R201" i="14"/>
  <c r="U201" i="14" s="1"/>
  <c r="R204" i="14"/>
  <c r="U204" i="14" s="1"/>
  <c r="R207" i="14"/>
  <c r="U207" i="14" s="1"/>
  <c r="R210" i="14"/>
  <c r="U210" i="14" s="1"/>
  <c r="R220" i="14"/>
  <c r="U220" i="14" s="1"/>
  <c r="R223" i="14"/>
  <c r="U223" i="14" s="1"/>
  <c r="R226" i="14"/>
  <c r="U226" i="14" s="1"/>
  <c r="R229" i="14"/>
  <c r="U229" i="14" s="1"/>
  <c r="R232" i="14"/>
  <c r="U232" i="14" s="1"/>
  <c r="R239" i="14"/>
  <c r="R242" i="14"/>
  <c r="U242" i="14" s="1"/>
  <c r="R245" i="14"/>
  <c r="U245" i="14" s="1"/>
  <c r="R248" i="14"/>
  <c r="U248" i="14" s="1"/>
  <c r="R251" i="14"/>
  <c r="U251" i="14" s="1"/>
  <c r="R254" i="14"/>
  <c r="U254" i="14" s="1"/>
  <c r="R261" i="14"/>
  <c r="U261" i="14" s="1"/>
  <c r="R264" i="14"/>
  <c r="U264" i="14" s="1"/>
  <c r="R267" i="14"/>
  <c r="U267" i="14" s="1"/>
  <c r="R270" i="14"/>
  <c r="U270" i="14" s="1"/>
  <c r="R273" i="14"/>
  <c r="U273" i="14" s="1"/>
  <c r="O301" i="14"/>
  <c r="T295" i="14"/>
  <c r="W295" i="14" s="1"/>
  <c r="T292" i="14"/>
  <c r="T289" i="14"/>
  <c r="W289" i="14" s="1"/>
  <c r="T286" i="14"/>
  <c r="R295" i="14"/>
  <c r="U295" i="14" s="1"/>
  <c r="R292" i="14"/>
  <c r="U292" i="14" s="1"/>
  <c r="R289" i="14"/>
  <c r="U289" i="14" s="1"/>
  <c r="R286" i="14"/>
  <c r="U286" i="14" s="1"/>
  <c r="R294" i="14"/>
  <c r="U294" i="14" s="1"/>
  <c r="R291" i="14"/>
  <c r="R288" i="14"/>
  <c r="U288" i="14" s="1"/>
  <c r="R285" i="14"/>
  <c r="U285" i="14" s="1"/>
  <c r="T296" i="14"/>
  <c r="W296" i="14" s="1"/>
  <c r="T293" i="14"/>
  <c r="W293" i="14" s="1"/>
  <c r="T290" i="14"/>
  <c r="W290" i="14" s="1"/>
  <c r="T287" i="14"/>
  <c r="W287" i="14" s="1"/>
  <c r="T284" i="14"/>
  <c r="W284" i="14" s="1"/>
  <c r="R296" i="14"/>
  <c r="U296" i="14" s="1"/>
  <c r="R293" i="14"/>
  <c r="U293" i="14" s="1"/>
  <c r="R290" i="14"/>
  <c r="U290" i="14" s="1"/>
  <c r="R283" i="14"/>
  <c r="U283" i="14" s="1"/>
  <c r="W336" i="14"/>
  <c r="W421" i="14"/>
  <c r="W42" i="15"/>
  <c r="W149" i="15"/>
  <c r="R240" i="12"/>
  <c r="R243" i="12"/>
  <c r="U243" i="12" s="1"/>
  <c r="R249" i="12"/>
  <c r="U249" i="12" s="1"/>
  <c r="R262" i="12"/>
  <c r="U262" i="12" s="1"/>
  <c r="R265" i="12"/>
  <c r="U265" i="12" s="1"/>
  <c r="R268" i="12"/>
  <c r="U268" i="12" s="1"/>
  <c r="R271" i="12"/>
  <c r="U271" i="12" s="1"/>
  <c r="R281" i="12"/>
  <c r="R284" i="12"/>
  <c r="U284" i="12" s="1"/>
  <c r="R287" i="12"/>
  <c r="U287" i="12" s="1"/>
  <c r="R290" i="12"/>
  <c r="U290" i="12" s="1"/>
  <c r="R293" i="12"/>
  <c r="U293" i="12" s="1"/>
  <c r="R303" i="12"/>
  <c r="U303" i="12" s="1"/>
  <c r="T309" i="12"/>
  <c r="W309" i="12" s="1"/>
  <c r="T312" i="12"/>
  <c r="W312" i="12" s="1"/>
  <c r="T325" i="12"/>
  <c r="W325" i="12" s="1"/>
  <c r="T328" i="12"/>
  <c r="W328" i="12" s="1"/>
  <c r="T331" i="12"/>
  <c r="W331" i="12" s="1"/>
  <c r="T334" i="12"/>
  <c r="W334" i="12" s="1"/>
  <c r="T337" i="12"/>
  <c r="W337" i="12" s="1"/>
  <c r="T344" i="12"/>
  <c r="T347" i="12"/>
  <c r="W347" i="12" s="1"/>
  <c r="T350" i="12"/>
  <c r="W350" i="12" s="1"/>
  <c r="T353" i="12"/>
  <c r="W353" i="12" s="1"/>
  <c r="T356" i="12"/>
  <c r="W356" i="12" s="1"/>
  <c r="T366" i="12"/>
  <c r="W366" i="12" s="1"/>
  <c r="T369" i="12"/>
  <c r="W369" i="12" s="1"/>
  <c r="T372" i="12"/>
  <c r="W372" i="12" s="1"/>
  <c r="T375" i="12"/>
  <c r="W375" i="12" s="1"/>
  <c r="T378" i="12"/>
  <c r="W378" i="12" s="1"/>
  <c r="T388" i="12"/>
  <c r="W388" i="12" s="1"/>
  <c r="T391" i="12"/>
  <c r="W391" i="12" s="1"/>
  <c r="T394" i="12"/>
  <c r="W394" i="12" s="1"/>
  <c r="T397" i="12"/>
  <c r="W397" i="12" s="1"/>
  <c r="T400" i="12"/>
  <c r="W400" i="12" s="1"/>
  <c r="T407" i="12"/>
  <c r="T410" i="12"/>
  <c r="W410" i="12" s="1"/>
  <c r="T413" i="12"/>
  <c r="W413" i="12" s="1"/>
  <c r="T416" i="12"/>
  <c r="W416" i="12" s="1"/>
  <c r="T419" i="12"/>
  <c r="W419" i="12" s="1"/>
  <c r="T9" i="14"/>
  <c r="W9" i="14" s="1"/>
  <c r="T12" i="14"/>
  <c r="W12" i="14" s="1"/>
  <c r="T15" i="14"/>
  <c r="W15" i="14" s="1"/>
  <c r="T18" i="14"/>
  <c r="W18" i="14" s="1"/>
  <c r="T21" i="14"/>
  <c r="W21" i="14" s="1"/>
  <c r="T31" i="14"/>
  <c r="W31" i="14" s="1"/>
  <c r="T34" i="14"/>
  <c r="W34" i="14" s="1"/>
  <c r="T37" i="14"/>
  <c r="W37" i="14" s="1"/>
  <c r="T40" i="14"/>
  <c r="W40" i="14" s="1"/>
  <c r="T43" i="14"/>
  <c r="W43" i="14" s="1"/>
  <c r="T50" i="14"/>
  <c r="T53" i="14"/>
  <c r="W53" i="14" s="1"/>
  <c r="T56" i="14"/>
  <c r="W56" i="14" s="1"/>
  <c r="T59" i="14"/>
  <c r="W59" i="14" s="1"/>
  <c r="T62" i="14"/>
  <c r="W62" i="14" s="1"/>
  <c r="T72" i="14"/>
  <c r="W72" i="14" s="1"/>
  <c r="T75" i="14"/>
  <c r="W75" i="14" s="1"/>
  <c r="T78" i="14"/>
  <c r="W78" i="14" s="1"/>
  <c r="T81" i="14"/>
  <c r="W81" i="14" s="1"/>
  <c r="T84" i="14"/>
  <c r="W84" i="14" s="1"/>
  <c r="T94" i="14"/>
  <c r="W94" i="14" s="1"/>
  <c r="T97" i="14"/>
  <c r="W97" i="14" s="1"/>
  <c r="T100" i="14"/>
  <c r="W100" i="14" s="1"/>
  <c r="T103" i="14"/>
  <c r="W103" i="14" s="1"/>
  <c r="T106" i="14"/>
  <c r="W106" i="14" s="1"/>
  <c r="T113" i="14"/>
  <c r="T116" i="14"/>
  <c r="W116" i="14" s="1"/>
  <c r="T119" i="14"/>
  <c r="W119" i="14" s="1"/>
  <c r="T122" i="14"/>
  <c r="W122" i="14" s="1"/>
  <c r="T125" i="14"/>
  <c r="W125" i="14" s="1"/>
  <c r="T135" i="14"/>
  <c r="W135" i="14" s="1"/>
  <c r="T138" i="14"/>
  <c r="W138" i="14" s="1"/>
  <c r="T141" i="14"/>
  <c r="W141" i="14" s="1"/>
  <c r="T144" i="14"/>
  <c r="W144" i="14" s="1"/>
  <c r="T147" i="14"/>
  <c r="W147" i="14" s="1"/>
  <c r="T157" i="14"/>
  <c r="W157" i="14" s="1"/>
  <c r="T160" i="14"/>
  <c r="W160" i="14" s="1"/>
  <c r="T163" i="14"/>
  <c r="W163" i="14" s="1"/>
  <c r="T166" i="14"/>
  <c r="W166" i="14" s="1"/>
  <c r="T169" i="14"/>
  <c r="W169" i="14" s="1"/>
  <c r="T176" i="14"/>
  <c r="T179" i="14"/>
  <c r="W179" i="14" s="1"/>
  <c r="T182" i="14"/>
  <c r="W182" i="14" s="1"/>
  <c r="T185" i="14"/>
  <c r="W185" i="14" s="1"/>
  <c r="T188" i="14"/>
  <c r="W188" i="14" s="1"/>
  <c r="T198" i="14"/>
  <c r="W198" i="14" s="1"/>
  <c r="T201" i="14"/>
  <c r="W201" i="14" s="1"/>
  <c r="T204" i="14"/>
  <c r="W204" i="14" s="1"/>
  <c r="T207" i="14"/>
  <c r="W207" i="14" s="1"/>
  <c r="T210" i="14"/>
  <c r="W210" i="14" s="1"/>
  <c r="T220" i="14"/>
  <c r="W220" i="14" s="1"/>
  <c r="T223" i="14"/>
  <c r="W223" i="14" s="1"/>
  <c r="T226" i="14"/>
  <c r="W226" i="14" s="1"/>
  <c r="T229" i="14"/>
  <c r="W229" i="14" s="1"/>
  <c r="T232" i="14"/>
  <c r="W232" i="14" s="1"/>
  <c r="T239" i="14"/>
  <c r="T242" i="14"/>
  <c r="W242" i="14" s="1"/>
  <c r="T245" i="14"/>
  <c r="W245" i="14" s="1"/>
  <c r="T248" i="14"/>
  <c r="W248" i="14" s="1"/>
  <c r="T251" i="14"/>
  <c r="W251" i="14" s="1"/>
  <c r="T261" i="14"/>
  <c r="W261" i="14" s="1"/>
  <c r="T264" i="14"/>
  <c r="W264" i="14" s="1"/>
  <c r="T267" i="14"/>
  <c r="W267" i="14" s="1"/>
  <c r="T270" i="14"/>
  <c r="W270" i="14" s="1"/>
  <c r="T273" i="14"/>
  <c r="W273" i="14" s="1"/>
  <c r="Q301" i="14"/>
  <c r="T283" i="14"/>
  <c r="W283" i="14" s="1"/>
  <c r="W286" i="14"/>
  <c r="R287" i="14"/>
  <c r="U287" i="14" s="1"/>
  <c r="T288" i="14"/>
  <c r="W288" i="14" s="1"/>
  <c r="U291" i="14"/>
  <c r="W292" i="14"/>
  <c r="W380" i="14"/>
  <c r="R310" i="12"/>
  <c r="U310" i="12" s="1"/>
  <c r="R313" i="12"/>
  <c r="U313" i="12" s="1"/>
  <c r="R326" i="12"/>
  <c r="U326" i="12" s="1"/>
  <c r="R329" i="12"/>
  <c r="U329" i="12" s="1"/>
  <c r="R332" i="12"/>
  <c r="U332" i="12" s="1"/>
  <c r="R335" i="12"/>
  <c r="U335" i="12" s="1"/>
  <c r="U344" i="12"/>
  <c r="R348" i="12"/>
  <c r="U348" i="12" s="1"/>
  <c r="R351" i="12"/>
  <c r="U351" i="12" s="1"/>
  <c r="R354" i="12"/>
  <c r="U354" i="12" s="1"/>
  <c r="R367" i="12"/>
  <c r="U367" i="12" s="1"/>
  <c r="R370" i="12"/>
  <c r="U370" i="12" s="1"/>
  <c r="R373" i="12"/>
  <c r="U373" i="12" s="1"/>
  <c r="R376" i="12"/>
  <c r="U376" i="12" s="1"/>
  <c r="R389" i="12"/>
  <c r="U389" i="12" s="1"/>
  <c r="R392" i="12"/>
  <c r="U392" i="12" s="1"/>
  <c r="R395" i="12"/>
  <c r="U395" i="12" s="1"/>
  <c r="R398" i="12"/>
  <c r="U398" i="12" s="1"/>
  <c r="U407" i="12"/>
  <c r="R411" i="12"/>
  <c r="U411" i="12" s="1"/>
  <c r="R414" i="12"/>
  <c r="U414" i="12" s="1"/>
  <c r="R417" i="12"/>
  <c r="U417" i="12" s="1"/>
  <c r="R10" i="14"/>
  <c r="U10" i="14" s="1"/>
  <c r="R13" i="14"/>
  <c r="U13" i="14" s="1"/>
  <c r="R16" i="14"/>
  <c r="U16" i="14" s="1"/>
  <c r="R19" i="14"/>
  <c r="U19" i="14" s="1"/>
  <c r="R32" i="14"/>
  <c r="U32" i="14" s="1"/>
  <c r="R35" i="14"/>
  <c r="U35" i="14" s="1"/>
  <c r="R38" i="14"/>
  <c r="U38" i="14" s="1"/>
  <c r="R41" i="14"/>
  <c r="U41" i="14" s="1"/>
  <c r="R54" i="14"/>
  <c r="U54" i="14" s="1"/>
  <c r="R57" i="14"/>
  <c r="U57" i="14" s="1"/>
  <c r="R60" i="14"/>
  <c r="U60" i="14" s="1"/>
  <c r="R73" i="14"/>
  <c r="U73" i="14" s="1"/>
  <c r="R76" i="14"/>
  <c r="U76" i="14" s="1"/>
  <c r="R79" i="14"/>
  <c r="U79" i="14" s="1"/>
  <c r="R82" i="14"/>
  <c r="U82" i="14" s="1"/>
  <c r="R95" i="14"/>
  <c r="U95" i="14" s="1"/>
  <c r="R98" i="14"/>
  <c r="U98" i="14" s="1"/>
  <c r="R101" i="14"/>
  <c r="U101" i="14" s="1"/>
  <c r="R104" i="14"/>
  <c r="U104" i="14" s="1"/>
  <c r="U113" i="14"/>
  <c r="R117" i="14"/>
  <c r="U117" i="14" s="1"/>
  <c r="R120" i="14"/>
  <c r="U120" i="14" s="1"/>
  <c r="R123" i="14"/>
  <c r="U123" i="14" s="1"/>
  <c r="R136" i="14"/>
  <c r="U136" i="14" s="1"/>
  <c r="R139" i="14"/>
  <c r="U139" i="14" s="1"/>
  <c r="R142" i="14"/>
  <c r="U142" i="14" s="1"/>
  <c r="R145" i="14"/>
  <c r="U145" i="14" s="1"/>
  <c r="R161" i="14"/>
  <c r="U161" i="14" s="1"/>
  <c r="R164" i="14"/>
  <c r="U164" i="14" s="1"/>
  <c r="R167" i="14"/>
  <c r="U167" i="14" s="1"/>
  <c r="R183" i="14"/>
  <c r="U183" i="14" s="1"/>
  <c r="R186" i="14"/>
  <c r="U186" i="14" s="1"/>
  <c r="R199" i="14"/>
  <c r="U199" i="14" s="1"/>
  <c r="R202" i="14"/>
  <c r="U202" i="14" s="1"/>
  <c r="R205" i="14"/>
  <c r="U205" i="14" s="1"/>
  <c r="R208" i="14"/>
  <c r="U208" i="14" s="1"/>
  <c r="R224" i="14"/>
  <c r="U224" i="14" s="1"/>
  <c r="R227" i="14"/>
  <c r="U227" i="14" s="1"/>
  <c r="R230" i="14"/>
  <c r="U230" i="14" s="1"/>
  <c r="R246" i="14"/>
  <c r="U246" i="14" s="1"/>
  <c r="R249" i="14"/>
  <c r="U249" i="14" s="1"/>
  <c r="R262" i="14"/>
  <c r="U262" i="14" s="1"/>
  <c r="R265" i="14"/>
  <c r="U265" i="14" s="1"/>
  <c r="R268" i="14"/>
  <c r="U268" i="14" s="1"/>
  <c r="R271" i="14"/>
  <c r="U271" i="14" s="1"/>
  <c r="R284" i="14"/>
  <c r="U284" i="14" s="1"/>
  <c r="Q322" i="14"/>
  <c r="U8" i="15"/>
  <c r="W105" i="15"/>
  <c r="R309" i="14"/>
  <c r="U309" i="14" s="1"/>
  <c r="R312" i="14"/>
  <c r="U312" i="14" s="1"/>
  <c r="R315" i="14"/>
  <c r="U315" i="14" s="1"/>
  <c r="R325" i="14"/>
  <c r="U325" i="14" s="1"/>
  <c r="R328" i="14"/>
  <c r="U328" i="14" s="1"/>
  <c r="R331" i="14"/>
  <c r="U331" i="14" s="1"/>
  <c r="R334" i="14"/>
  <c r="U334" i="14" s="1"/>
  <c r="R337" i="14"/>
  <c r="U337" i="14" s="1"/>
  <c r="R350" i="14"/>
  <c r="U350" i="14" s="1"/>
  <c r="R353" i="14"/>
  <c r="U353" i="14" s="1"/>
  <c r="R356" i="14"/>
  <c r="U356" i="14" s="1"/>
  <c r="R359" i="14"/>
  <c r="U359" i="14" s="1"/>
  <c r="O364" i="14"/>
  <c r="R369" i="14"/>
  <c r="U369" i="14" s="1"/>
  <c r="R372" i="14"/>
  <c r="U372" i="14" s="1"/>
  <c r="R375" i="14"/>
  <c r="U375" i="14" s="1"/>
  <c r="R378" i="14"/>
  <c r="U378" i="14" s="1"/>
  <c r="R388" i="14"/>
  <c r="U388" i="14" s="1"/>
  <c r="R391" i="14"/>
  <c r="U391" i="14" s="1"/>
  <c r="R394" i="14"/>
  <c r="U394" i="14" s="1"/>
  <c r="R397" i="14"/>
  <c r="U397" i="14" s="1"/>
  <c r="R400" i="14"/>
  <c r="U400" i="14" s="1"/>
  <c r="R410" i="14"/>
  <c r="U410" i="14" s="1"/>
  <c r="R413" i="14"/>
  <c r="U413" i="14" s="1"/>
  <c r="R416" i="14"/>
  <c r="U416" i="14" s="1"/>
  <c r="R419" i="14"/>
  <c r="U419" i="14" s="1"/>
  <c r="R422" i="14"/>
  <c r="U422" i="14" s="1"/>
  <c r="O427" i="14"/>
  <c r="R12" i="15"/>
  <c r="U12" i="15" s="1"/>
  <c r="R15" i="15"/>
  <c r="U15" i="15" s="1"/>
  <c r="R18" i="15"/>
  <c r="U18" i="15" s="1"/>
  <c r="R21" i="15"/>
  <c r="U21" i="15" s="1"/>
  <c r="R31" i="15"/>
  <c r="U31" i="15" s="1"/>
  <c r="R34" i="15"/>
  <c r="U34" i="15" s="1"/>
  <c r="R37" i="15"/>
  <c r="U37" i="15" s="1"/>
  <c r="R40" i="15"/>
  <c r="U40" i="15" s="1"/>
  <c r="R43" i="15"/>
  <c r="U43" i="15" s="1"/>
  <c r="R53" i="15"/>
  <c r="U53" i="15" s="1"/>
  <c r="R59" i="15"/>
  <c r="U59" i="15" s="1"/>
  <c r="R62" i="15"/>
  <c r="U62" i="15" s="1"/>
  <c r="R65" i="15"/>
  <c r="U65" i="15" s="1"/>
  <c r="O70" i="15"/>
  <c r="R75" i="15"/>
  <c r="U75" i="15" s="1"/>
  <c r="R78" i="15"/>
  <c r="U78" i="15" s="1"/>
  <c r="R81" i="15"/>
  <c r="U81" i="15" s="1"/>
  <c r="R84" i="15"/>
  <c r="U84" i="15" s="1"/>
  <c r="R94" i="15"/>
  <c r="U94" i="15" s="1"/>
  <c r="R97" i="15"/>
  <c r="U97" i="15" s="1"/>
  <c r="R100" i="15"/>
  <c r="U100" i="15" s="1"/>
  <c r="R103" i="15"/>
  <c r="U103" i="15" s="1"/>
  <c r="R106" i="15"/>
  <c r="U106" i="15" s="1"/>
  <c r="R116" i="15"/>
  <c r="U116" i="15" s="1"/>
  <c r="R119" i="15"/>
  <c r="U119" i="15" s="1"/>
  <c r="R122" i="15"/>
  <c r="U122" i="15" s="1"/>
  <c r="R125" i="15"/>
  <c r="U125" i="15" s="1"/>
  <c r="R128" i="15"/>
  <c r="U128" i="15" s="1"/>
  <c r="O133" i="15"/>
  <c r="R138" i="15"/>
  <c r="U138" i="15" s="1"/>
  <c r="R141" i="15"/>
  <c r="U141" i="15" s="1"/>
  <c r="R144" i="15"/>
  <c r="U144" i="15" s="1"/>
  <c r="R147" i="15"/>
  <c r="U147" i="15" s="1"/>
  <c r="R157" i="15"/>
  <c r="U157" i="15" s="1"/>
  <c r="R160" i="15"/>
  <c r="U160" i="15" s="1"/>
  <c r="R163" i="15"/>
  <c r="U163" i="15" s="1"/>
  <c r="R166" i="15"/>
  <c r="U166" i="15" s="1"/>
  <c r="R169" i="15"/>
  <c r="U169" i="15" s="1"/>
  <c r="R179" i="15"/>
  <c r="U179" i="15" s="1"/>
  <c r="R182" i="15"/>
  <c r="U182" i="15" s="1"/>
  <c r="R185" i="15"/>
  <c r="U185" i="15" s="1"/>
  <c r="R188" i="15"/>
  <c r="U188" i="15" s="1"/>
  <c r="R191" i="15"/>
  <c r="U191" i="15" s="1"/>
  <c r="O196" i="15"/>
  <c r="R201" i="15"/>
  <c r="U201" i="15" s="1"/>
  <c r="R204" i="15"/>
  <c r="U204" i="15" s="1"/>
  <c r="R207" i="15"/>
  <c r="U207" i="15" s="1"/>
  <c r="R210" i="15"/>
  <c r="U210" i="15" s="1"/>
  <c r="R220" i="15"/>
  <c r="U220" i="15" s="1"/>
  <c r="R223" i="15"/>
  <c r="U223" i="15" s="1"/>
  <c r="R226" i="15"/>
  <c r="U226" i="15" s="1"/>
  <c r="R229" i="15"/>
  <c r="U229" i="15" s="1"/>
  <c r="R232" i="15"/>
  <c r="U232" i="15" s="1"/>
  <c r="R242" i="15"/>
  <c r="U242" i="15" s="1"/>
  <c r="R245" i="15"/>
  <c r="U245" i="15" s="1"/>
  <c r="R248" i="15"/>
  <c r="U248" i="15" s="1"/>
  <c r="R251" i="15"/>
  <c r="U251" i="15" s="1"/>
  <c r="R254" i="15"/>
  <c r="U254" i="15" s="1"/>
  <c r="R264" i="15"/>
  <c r="U264" i="15" s="1"/>
  <c r="R267" i="15"/>
  <c r="U267" i="15" s="1"/>
  <c r="R270" i="15"/>
  <c r="U270" i="15" s="1"/>
  <c r="R273" i="15"/>
  <c r="U273" i="15" s="1"/>
  <c r="R283" i="15"/>
  <c r="U283" i="15" s="1"/>
  <c r="R286" i="15"/>
  <c r="U286" i="15" s="1"/>
  <c r="R289" i="15"/>
  <c r="U289" i="15" s="1"/>
  <c r="R292" i="15"/>
  <c r="U292" i="15" s="1"/>
  <c r="R295" i="15"/>
  <c r="U295" i="15" s="1"/>
  <c r="R305" i="15"/>
  <c r="U305" i="15" s="1"/>
  <c r="R308" i="15"/>
  <c r="U308" i="15" s="1"/>
  <c r="R311" i="15"/>
  <c r="U311" i="15" s="1"/>
  <c r="R314" i="15"/>
  <c r="U314" i="15" s="1"/>
  <c r="R317" i="15"/>
  <c r="U317" i="15" s="1"/>
  <c r="R327" i="15"/>
  <c r="U327" i="15" s="1"/>
  <c r="R330" i="15"/>
  <c r="U330" i="15" s="1"/>
  <c r="R333" i="15"/>
  <c r="U333" i="15" s="1"/>
  <c r="R336" i="15"/>
  <c r="U336" i="15" s="1"/>
  <c r="R359" i="15"/>
  <c r="R356" i="15"/>
  <c r="R353" i="15"/>
  <c r="T358" i="15"/>
  <c r="W358" i="15" s="1"/>
  <c r="T357" i="15"/>
  <c r="W357" i="15" s="1"/>
  <c r="T354" i="15"/>
  <c r="W354" i="15" s="1"/>
  <c r="R357" i="15"/>
  <c r="U357" i="15" s="1"/>
  <c r="R354" i="15"/>
  <c r="U354" i="15" s="1"/>
  <c r="T359" i="15"/>
  <c r="R346" i="15"/>
  <c r="U346" i="15" s="1"/>
  <c r="R349" i="15"/>
  <c r="U349" i="15" s="1"/>
  <c r="R352" i="15"/>
  <c r="R355" i="15"/>
  <c r="U84" i="16"/>
  <c r="U210" i="16"/>
  <c r="U232" i="16"/>
  <c r="T303" i="14"/>
  <c r="W303" i="14" s="1"/>
  <c r="T306" i="14"/>
  <c r="W306" i="14" s="1"/>
  <c r="T309" i="14"/>
  <c r="W309" i="14" s="1"/>
  <c r="T312" i="14"/>
  <c r="W312" i="14" s="1"/>
  <c r="T315" i="14"/>
  <c r="W315" i="14" s="1"/>
  <c r="T325" i="14"/>
  <c r="W325" i="14" s="1"/>
  <c r="T328" i="14"/>
  <c r="W328" i="14" s="1"/>
  <c r="T331" i="14"/>
  <c r="W331" i="14" s="1"/>
  <c r="T334" i="14"/>
  <c r="W334" i="14" s="1"/>
  <c r="T337" i="14"/>
  <c r="W337" i="14" s="1"/>
  <c r="T344" i="14"/>
  <c r="T347" i="14"/>
  <c r="W347" i="14" s="1"/>
  <c r="T350" i="14"/>
  <c r="W350" i="14" s="1"/>
  <c r="T353" i="14"/>
  <c r="W353" i="14" s="1"/>
  <c r="T356" i="14"/>
  <c r="W356" i="14" s="1"/>
  <c r="T359" i="14"/>
  <c r="W359" i="14" s="1"/>
  <c r="W365" i="14"/>
  <c r="T366" i="14"/>
  <c r="W366" i="14" s="1"/>
  <c r="T369" i="14"/>
  <c r="W369" i="14" s="1"/>
  <c r="T372" i="14"/>
  <c r="W372" i="14" s="1"/>
  <c r="T375" i="14"/>
  <c r="W375" i="14" s="1"/>
  <c r="T378" i="14"/>
  <c r="W378" i="14" s="1"/>
  <c r="T388" i="14"/>
  <c r="W388" i="14" s="1"/>
  <c r="T391" i="14"/>
  <c r="W391" i="14" s="1"/>
  <c r="T394" i="14"/>
  <c r="W394" i="14" s="1"/>
  <c r="T397" i="14"/>
  <c r="W397" i="14" s="1"/>
  <c r="T400" i="14"/>
  <c r="W400" i="14" s="1"/>
  <c r="T407" i="14"/>
  <c r="T410" i="14"/>
  <c r="W410" i="14" s="1"/>
  <c r="T413" i="14"/>
  <c r="W413" i="14" s="1"/>
  <c r="T416" i="14"/>
  <c r="W416" i="14" s="1"/>
  <c r="T419" i="14"/>
  <c r="W419" i="14" s="1"/>
  <c r="T422" i="14"/>
  <c r="W422" i="14" s="1"/>
  <c r="T9" i="15"/>
  <c r="W9" i="15" s="1"/>
  <c r="T12" i="15"/>
  <c r="W12" i="15" s="1"/>
  <c r="T15" i="15"/>
  <c r="W15" i="15" s="1"/>
  <c r="T18" i="15"/>
  <c r="W18" i="15" s="1"/>
  <c r="T21" i="15"/>
  <c r="W21" i="15" s="1"/>
  <c r="T31" i="15"/>
  <c r="W31" i="15" s="1"/>
  <c r="T34" i="15"/>
  <c r="W34" i="15" s="1"/>
  <c r="T37" i="15"/>
  <c r="W37" i="15" s="1"/>
  <c r="T40" i="15"/>
  <c r="W40" i="15" s="1"/>
  <c r="T43" i="15"/>
  <c r="W43" i="15" s="1"/>
  <c r="T50" i="15"/>
  <c r="T53" i="15"/>
  <c r="W53" i="15" s="1"/>
  <c r="T56" i="15"/>
  <c r="W56" i="15" s="1"/>
  <c r="T59" i="15"/>
  <c r="W59" i="15" s="1"/>
  <c r="T62" i="15"/>
  <c r="W62" i="15" s="1"/>
  <c r="T65" i="15"/>
  <c r="W65" i="15" s="1"/>
  <c r="W71" i="15"/>
  <c r="T72" i="15"/>
  <c r="W72" i="15" s="1"/>
  <c r="T75" i="15"/>
  <c r="W75" i="15" s="1"/>
  <c r="T78" i="15"/>
  <c r="W78" i="15" s="1"/>
  <c r="T81" i="15"/>
  <c r="W81" i="15" s="1"/>
  <c r="T84" i="15"/>
  <c r="W84" i="15" s="1"/>
  <c r="T94" i="15"/>
  <c r="W94" i="15" s="1"/>
  <c r="T97" i="15"/>
  <c r="W97" i="15" s="1"/>
  <c r="T100" i="15"/>
  <c r="W100" i="15" s="1"/>
  <c r="T103" i="15"/>
  <c r="W103" i="15" s="1"/>
  <c r="T106" i="15"/>
  <c r="W106" i="15" s="1"/>
  <c r="T113" i="15"/>
  <c r="T116" i="15"/>
  <c r="W116" i="15" s="1"/>
  <c r="T119" i="15"/>
  <c r="W119" i="15" s="1"/>
  <c r="T122" i="15"/>
  <c r="W122" i="15" s="1"/>
  <c r="T125" i="15"/>
  <c r="W125" i="15" s="1"/>
  <c r="T128" i="15"/>
  <c r="W128" i="15" s="1"/>
  <c r="W134" i="15"/>
  <c r="T135" i="15"/>
  <c r="W135" i="15" s="1"/>
  <c r="T138" i="15"/>
  <c r="W138" i="15" s="1"/>
  <c r="T141" i="15"/>
  <c r="W141" i="15" s="1"/>
  <c r="T144" i="15"/>
  <c r="W144" i="15" s="1"/>
  <c r="T147" i="15"/>
  <c r="W147" i="15" s="1"/>
  <c r="T157" i="15"/>
  <c r="W157" i="15" s="1"/>
  <c r="T160" i="15"/>
  <c r="W160" i="15" s="1"/>
  <c r="T163" i="15"/>
  <c r="W163" i="15" s="1"/>
  <c r="T166" i="15"/>
  <c r="W166" i="15" s="1"/>
  <c r="T169" i="15"/>
  <c r="W169" i="15" s="1"/>
  <c r="T176" i="15"/>
  <c r="T179" i="15"/>
  <c r="W179" i="15" s="1"/>
  <c r="T182" i="15"/>
  <c r="W182" i="15" s="1"/>
  <c r="T185" i="15"/>
  <c r="W185" i="15" s="1"/>
  <c r="T188" i="15"/>
  <c r="W188" i="15" s="1"/>
  <c r="T191" i="15"/>
  <c r="W191" i="15" s="1"/>
  <c r="T198" i="15"/>
  <c r="W198" i="15" s="1"/>
  <c r="T201" i="15"/>
  <c r="W201" i="15" s="1"/>
  <c r="T204" i="15"/>
  <c r="W204" i="15" s="1"/>
  <c r="T207" i="15"/>
  <c r="W207" i="15" s="1"/>
  <c r="T210" i="15"/>
  <c r="W210" i="15" s="1"/>
  <c r="T220" i="15"/>
  <c r="W220" i="15" s="1"/>
  <c r="T223" i="15"/>
  <c r="W223" i="15" s="1"/>
  <c r="T226" i="15"/>
  <c r="W226" i="15" s="1"/>
  <c r="T229" i="15"/>
  <c r="W229" i="15" s="1"/>
  <c r="T232" i="15"/>
  <c r="W232" i="15" s="1"/>
  <c r="T239" i="15"/>
  <c r="T242" i="15"/>
  <c r="W242" i="15" s="1"/>
  <c r="T245" i="15"/>
  <c r="W245" i="15" s="1"/>
  <c r="T248" i="15"/>
  <c r="W248" i="15" s="1"/>
  <c r="T251" i="15"/>
  <c r="W251" i="15" s="1"/>
  <c r="T254" i="15"/>
  <c r="W254" i="15" s="1"/>
  <c r="T261" i="15"/>
  <c r="W261" i="15" s="1"/>
  <c r="T264" i="15"/>
  <c r="W264" i="15" s="1"/>
  <c r="T267" i="15"/>
  <c r="W267" i="15" s="1"/>
  <c r="T270" i="15"/>
  <c r="W270" i="15" s="1"/>
  <c r="T273" i="15"/>
  <c r="W273" i="15" s="1"/>
  <c r="T283" i="15"/>
  <c r="W283" i="15" s="1"/>
  <c r="T286" i="15"/>
  <c r="W286" i="15" s="1"/>
  <c r="T289" i="15"/>
  <c r="W289" i="15" s="1"/>
  <c r="T292" i="15"/>
  <c r="W292" i="15" s="1"/>
  <c r="T295" i="15"/>
  <c r="W295" i="15" s="1"/>
  <c r="T302" i="15"/>
  <c r="T305" i="15"/>
  <c r="W305" i="15" s="1"/>
  <c r="T308" i="15"/>
  <c r="W308" i="15" s="1"/>
  <c r="T311" i="15"/>
  <c r="W311" i="15" s="1"/>
  <c r="T314" i="15"/>
  <c r="W314" i="15" s="1"/>
  <c r="T317" i="15"/>
  <c r="W317" i="15" s="1"/>
  <c r="T324" i="15"/>
  <c r="W324" i="15" s="1"/>
  <c r="T327" i="15"/>
  <c r="W327" i="15" s="1"/>
  <c r="T330" i="15"/>
  <c r="W330" i="15" s="1"/>
  <c r="T333" i="15"/>
  <c r="W333" i="15" s="1"/>
  <c r="T336" i="15"/>
  <c r="W336" i="15" s="1"/>
  <c r="Q364" i="15"/>
  <c r="T346" i="15"/>
  <c r="W346" i="15" s="1"/>
  <c r="T349" i="15"/>
  <c r="W349" i="15" s="1"/>
  <c r="T352" i="15"/>
  <c r="W352" i="15" s="1"/>
  <c r="T353" i="15"/>
  <c r="W353" i="15" s="1"/>
  <c r="T355" i="15"/>
  <c r="W355" i="15" s="1"/>
  <c r="T356" i="15"/>
  <c r="W356" i="15" s="1"/>
  <c r="U65" i="16"/>
  <c r="R304" i="14"/>
  <c r="R307" i="14"/>
  <c r="U307" i="14" s="1"/>
  <c r="R310" i="14"/>
  <c r="U310" i="14" s="1"/>
  <c r="R313" i="14"/>
  <c r="U313" i="14" s="1"/>
  <c r="R316" i="14"/>
  <c r="U316" i="14" s="1"/>
  <c r="R323" i="14"/>
  <c r="U323" i="14" s="1"/>
  <c r="R326" i="14"/>
  <c r="U326" i="14" s="1"/>
  <c r="R329" i="14"/>
  <c r="U329" i="14" s="1"/>
  <c r="R332" i="14"/>
  <c r="U332" i="14" s="1"/>
  <c r="R335" i="14"/>
  <c r="U335" i="14" s="1"/>
  <c r="R338" i="14"/>
  <c r="U338" i="14" s="1"/>
  <c r="O343" i="14"/>
  <c r="R345" i="14"/>
  <c r="U345" i="14" s="1"/>
  <c r="R348" i="14"/>
  <c r="U348" i="14" s="1"/>
  <c r="R351" i="14"/>
  <c r="U351" i="14" s="1"/>
  <c r="R354" i="14"/>
  <c r="U354" i="14" s="1"/>
  <c r="R357" i="14"/>
  <c r="U357" i="14" s="1"/>
  <c r="R367" i="14"/>
  <c r="U367" i="14" s="1"/>
  <c r="R370" i="14"/>
  <c r="U370" i="14" s="1"/>
  <c r="R373" i="14"/>
  <c r="U373" i="14" s="1"/>
  <c r="R376" i="14"/>
  <c r="U376" i="14" s="1"/>
  <c r="R379" i="14"/>
  <c r="U379" i="14" s="1"/>
  <c r="R386" i="14"/>
  <c r="R389" i="14"/>
  <c r="U389" i="14" s="1"/>
  <c r="R392" i="14"/>
  <c r="U392" i="14" s="1"/>
  <c r="R395" i="14"/>
  <c r="U395" i="14" s="1"/>
  <c r="R398" i="14"/>
  <c r="U398" i="14" s="1"/>
  <c r="R401" i="14"/>
  <c r="U401" i="14" s="1"/>
  <c r="O406" i="14"/>
  <c r="R411" i="14"/>
  <c r="U411" i="14" s="1"/>
  <c r="R414" i="14"/>
  <c r="U414" i="14" s="1"/>
  <c r="R417" i="14"/>
  <c r="U417" i="14" s="1"/>
  <c r="R420" i="14"/>
  <c r="U420" i="14" s="1"/>
  <c r="R10" i="15"/>
  <c r="U10" i="15" s="1"/>
  <c r="R13" i="15"/>
  <c r="U13" i="15" s="1"/>
  <c r="R16" i="15"/>
  <c r="U16" i="15" s="1"/>
  <c r="R19" i="15"/>
  <c r="U19" i="15" s="1"/>
  <c r="R22" i="15"/>
  <c r="U22" i="15" s="1"/>
  <c r="R29" i="15"/>
  <c r="R32" i="15"/>
  <c r="U32" i="15" s="1"/>
  <c r="R35" i="15"/>
  <c r="U35" i="15" s="1"/>
  <c r="R38" i="15"/>
  <c r="U38" i="15" s="1"/>
  <c r="R41" i="15"/>
  <c r="U41" i="15" s="1"/>
  <c r="R44" i="15"/>
  <c r="U44" i="15" s="1"/>
  <c r="O49" i="15"/>
  <c r="R51" i="15"/>
  <c r="R54" i="15"/>
  <c r="U54" i="15" s="1"/>
  <c r="R57" i="15"/>
  <c r="U57" i="15" s="1"/>
  <c r="R60" i="15"/>
  <c r="U60" i="15" s="1"/>
  <c r="R63" i="15"/>
  <c r="U63" i="15" s="1"/>
  <c r="R73" i="15"/>
  <c r="U73" i="15" s="1"/>
  <c r="R76" i="15"/>
  <c r="U76" i="15" s="1"/>
  <c r="R79" i="15"/>
  <c r="U79" i="15" s="1"/>
  <c r="R82" i="15"/>
  <c r="U82" i="15" s="1"/>
  <c r="R85" i="15"/>
  <c r="U85" i="15" s="1"/>
  <c r="R92" i="15"/>
  <c r="U92" i="15" s="1"/>
  <c r="R95" i="15"/>
  <c r="U95" i="15" s="1"/>
  <c r="R98" i="15"/>
  <c r="U98" i="15" s="1"/>
  <c r="R101" i="15"/>
  <c r="U101" i="15" s="1"/>
  <c r="R104" i="15"/>
  <c r="U104" i="15" s="1"/>
  <c r="R107" i="15"/>
  <c r="U107" i="15" s="1"/>
  <c r="O112" i="15"/>
  <c r="R114" i="15"/>
  <c r="U114" i="15" s="1"/>
  <c r="R117" i="15"/>
  <c r="U117" i="15" s="1"/>
  <c r="R120" i="15"/>
  <c r="U120" i="15" s="1"/>
  <c r="R123" i="15"/>
  <c r="U123" i="15" s="1"/>
  <c r="R126" i="15"/>
  <c r="U126" i="15" s="1"/>
  <c r="R136" i="15"/>
  <c r="U136" i="15" s="1"/>
  <c r="R139" i="15"/>
  <c r="U139" i="15" s="1"/>
  <c r="R142" i="15"/>
  <c r="U142" i="15" s="1"/>
  <c r="R145" i="15"/>
  <c r="U145" i="15" s="1"/>
  <c r="R148" i="15"/>
  <c r="U148" i="15" s="1"/>
  <c r="R155" i="15"/>
  <c r="U155" i="15" s="1"/>
  <c r="R158" i="15"/>
  <c r="U158" i="15" s="1"/>
  <c r="R161" i="15"/>
  <c r="U161" i="15" s="1"/>
  <c r="R164" i="15"/>
  <c r="U164" i="15" s="1"/>
  <c r="R167" i="15"/>
  <c r="U167" i="15" s="1"/>
  <c r="R170" i="15"/>
  <c r="U170" i="15" s="1"/>
  <c r="O175" i="15"/>
  <c r="R177" i="15"/>
  <c r="R180" i="15"/>
  <c r="U180" i="15" s="1"/>
  <c r="R183" i="15"/>
  <c r="U183" i="15" s="1"/>
  <c r="R186" i="15"/>
  <c r="U186" i="15" s="1"/>
  <c r="R189" i="15"/>
  <c r="U189" i="15" s="1"/>
  <c r="R199" i="15"/>
  <c r="U199" i="15" s="1"/>
  <c r="R202" i="15"/>
  <c r="U202" i="15" s="1"/>
  <c r="R205" i="15"/>
  <c r="U205" i="15" s="1"/>
  <c r="R208" i="15"/>
  <c r="U208" i="15" s="1"/>
  <c r="R211" i="15"/>
  <c r="U211" i="15" s="1"/>
  <c r="R218" i="15"/>
  <c r="R221" i="15"/>
  <c r="U221" i="15" s="1"/>
  <c r="R224" i="15"/>
  <c r="U224" i="15" s="1"/>
  <c r="R227" i="15"/>
  <c r="U227" i="15" s="1"/>
  <c r="R230" i="15"/>
  <c r="U230" i="15" s="1"/>
  <c r="R233" i="15"/>
  <c r="U233" i="15" s="1"/>
  <c r="O238" i="15"/>
  <c r="U239" i="15"/>
  <c r="R240" i="15"/>
  <c r="U240" i="15" s="1"/>
  <c r="R243" i="15"/>
  <c r="U243" i="15" s="1"/>
  <c r="R246" i="15"/>
  <c r="U246" i="15" s="1"/>
  <c r="R249" i="15"/>
  <c r="U249" i="15" s="1"/>
  <c r="R252" i="15"/>
  <c r="U252" i="15" s="1"/>
  <c r="R262" i="15"/>
  <c r="U262" i="15" s="1"/>
  <c r="R265" i="15"/>
  <c r="U265" i="15" s="1"/>
  <c r="R268" i="15"/>
  <c r="U268" i="15" s="1"/>
  <c r="R271" i="15"/>
  <c r="U271" i="15" s="1"/>
  <c r="R274" i="15"/>
  <c r="U274" i="15" s="1"/>
  <c r="R281" i="15"/>
  <c r="U281" i="15" s="1"/>
  <c r="R284" i="15"/>
  <c r="U284" i="15" s="1"/>
  <c r="R287" i="15"/>
  <c r="U287" i="15" s="1"/>
  <c r="R290" i="15"/>
  <c r="U290" i="15" s="1"/>
  <c r="R293" i="15"/>
  <c r="U293" i="15" s="1"/>
  <c r="R296" i="15"/>
  <c r="U296" i="15" s="1"/>
  <c r="O301" i="15"/>
  <c r="U302" i="15"/>
  <c r="R303" i="15"/>
  <c r="U303" i="15" s="1"/>
  <c r="R306" i="15"/>
  <c r="U306" i="15" s="1"/>
  <c r="R309" i="15"/>
  <c r="U309" i="15" s="1"/>
  <c r="R312" i="15"/>
  <c r="U312" i="15" s="1"/>
  <c r="R315" i="15"/>
  <c r="U315" i="15" s="1"/>
  <c r="R325" i="15"/>
  <c r="U325" i="15" s="1"/>
  <c r="R328" i="15"/>
  <c r="U328" i="15" s="1"/>
  <c r="R331" i="15"/>
  <c r="U331" i="15" s="1"/>
  <c r="R334" i="15"/>
  <c r="U334" i="15" s="1"/>
  <c r="R337" i="15"/>
  <c r="U337" i="15" s="1"/>
  <c r="R344" i="15"/>
  <c r="R347" i="15"/>
  <c r="U347" i="15" s="1"/>
  <c r="R350" i="15"/>
  <c r="U350" i="15" s="1"/>
  <c r="U359" i="15"/>
  <c r="W365" i="15"/>
  <c r="U43" i="16"/>
  <c r="W71" i="16"/>
  <c r="U273" i="16"/>
  <c r="T44" i="15"/>
  <c r="W44" i="15" s="1"/>
  <c r="T104" i="15"/>
  <c r="W104" i="15" s="1"/>
  <c r="T107" i="15"/>
  <c r="W107" i="15" s="1"/>
  <c r="T148" i="15"/>
  <c r="W148" i="15" s="1"/>
  <c r="T164" i="15"/>
  <c r="W164" i="15" s="1"/>
  <c r="T167" i="15"/>
  <c r="W167" i="15" s="1"/>
  <c r="T170" i="15"/>
  <c r="W170" i="15" s="1"/>
  <c r="Q175" i="15"/>
  <c r="T186" i="15"/>
  <c r="W186" i="15" s="1"/>
  <c r="T208" i="15"/>
  <c r="W208" i="15" s="1"/>
  <c r="T224" i="15"/>
  <c r="W224" i="15" s="1"/>
  <c r="T227" i="15"/>
  <c r="W227" i="15" s="1"/>
  <c r="T230" i="15"/>
  <c r="W230" i="15" s="1"/>
  <c r="T233" i="15"/>
  <c r="W233" i="15" s="1"/>
  <c r="Q238" i="15"/>
  <c r="T246" i="15"/>
  <c r="W246" i="15" s="1"/>
  <c r="T249" i="15"/>
  <c r="W249" i="15" s="1"/>
  <c r="T252" i="15"/>
  <c r="W252" i="15" s="1"/>
  <c r="T271" i="15"/>
  <c r="W271" i="15" s="1"/>
  <c r="T287" i="15"/>
  <c r="W287" i="15" s="1"/>
  <c r="T290" i="15"/>
  <c r="W290" i="15" s="1"/>
  <c r="T293" i="15"/>
  <c r="W293" i="15" s="1"/>
  <c r="T296" i="15"/>
  <c r="W296" i="15" s="1"/>
  <c r="Q301" i="15"/>
  <c r="T309" i="15"/>
  <c r="W309" i="15" s="1"/>
  <c r="T312" i="15"/>
  <c r="W312" i="15" s="1"/>
  <c r="T315" i="15"/>
  <c r="W315" i="15" s="1"/>
  <c r="T331" i="15"/>
  <c r="W331" i="15" s="1"/>
  <c r="T334" i="15"/>
  <c r="W334" i="15" s="1"/>
  <c r="T337" i="15"/>
  <c r="W337" i="15" s="1"/>
  <c r="T350" i="15"/>
  <c r="W350" i="15" s="1"/>
  <c r="W359" i="15"/>
  <c r="R305" i="14"/>
  <c r="U305" i="14" s="1"/>
  <c r="R308" i="14"/>
  <c r="U308" i="14" s="1"/>
  <c r="R311" i="14"/>
  <c r="U311" i="14" s="1"/>
  <c r="R314" i="14"/>
  <c r="U314" i="14" s="1"/>
  <c r="R317" i="14"/>
  <c r="U317" i="14" s="1"/>
  <c r="R324" i="14"/>
  <c r="U324" i="14" s="1"/>
  <c r="R327" i="14"/>
  <c r="U327" i="14" s="1"/>
  <c r="R330" i="14"/>
  <c r="U330" i="14" s="1"/>
  <c r="R333" i="14"/>
  <c r="U333" i="14" s="1"/>
  <c r="R336" i="14"/>
  <c r="U336" i="14" s="1"/>
  <c r="R346" i="14"/>
  <c r="U346" i="14" s="1"/>
  <c r="R349" i="14"/>
  <c r="U349" i="14" s="1"/>
  <c r="R352" i="14"/>
  <c r="U352" i="14" s="1"/>
  <c r="R355" i="14"/>
  <c r="U355" i="14" s="1"/>
  <c r="R358" i="14"/>
  <c r="U358" i="14" s="1"/>
  <c r="R365" i="14"/>
  <c r="R368" i="14"/>
  <c r="U368" i="14" s="1"/>
  <c r="R371" i="14"/>
  <c r="U371" i="14" s="1"/>
  <c r="R374" i="14"/>
  <c r="U374" i="14" s="1"/>
  <c r="R377" i="14"/>
  <c r="U377" i="14" s="1"/>
  <c r="R380" i="14"/>
  <c r="U380" i="14" s="1"/>
  <c r="R387" i="14"/>
  <c r="U387" i="14" s="1"/>
  <c r="R390" i="14"/>
  <c r="U390" i="14" s="1"/>
  <c r="R393" i="14"/>
  <c r="U393" i="14" s="1"/>
  <c r="R396" i="14"/>
  <c r="U396" i="14" s="1"/>
  <c r="R399" i="14"/>
  <c r="U399" i="14" s="1"/>
  <c r="R409" i="14"/>
  <c r="U409" i="14" s="1"/>
  <c r="R412" i="14"/>
  <c r="U412" i="14" s="1"/>
  <c r="R415" i="14"/>
  <c r="U415" i="14" s="1"/>
  <c r="R418" i="14"/>
  <c r="U418" i="14" s="1"/>
  <c r="R421" i="14"/>
  <c r="U421" i="14" s="1"/>
  <c r="R11" i="15"/>
  <c r="U11" i="15" s="1"/>
  <c r="R14" i="15"/>
  <c r="U14" i="15" s="1"/>
  <c r="R17" i="15"/>
  <c r="U17" i="15" s="1"/>
  <c r="R20" i="15"/>
  <c r="U20" i="15" s="1"/>
  <c r="R23" i="15"/>
  <c r="U23" i="15" s="1"/>
  <c r="R30" i="15"/>
  <c r="U30" i="15" s="1"/>
  <c r="R33" i="15"/>
  <c r="U33" i="15" s="1"/>
  <c r="R36" i="15"/>
  <c r="U36" i="15" s="1"/>
  <c r="R39" i="15"/>
  <c r="U39" i="15" s="1"/>
  <c r="R42" i="15"/>
  <c r="U42" i="15" s="1"/>
  <c r="R52" i="15"/>
  <c r="U52" i="15" s="1"/>
  <c r="R55" i="15"/>
  <c r="U55" i="15" s="1"/>
  <c r="R58" i="15"/>
  <c r="U58" i="15" s="1"/>
  <c r="R61" i="15"/>
  <c r="U61" i="15" s="1"/>
  <c r="R64" i="15"/>
  <c r="U64" i="15" s="1"/>
  <c r="R71" i="15"/>
  <c r="R74" i="15"/>
  <c r="U74" i="15" s="1"/>
  <c r="R77" i="15"/>
  <c r="U77" i="15" s="1"/>
  <c r="R80" i="15"/>
  <c r="U80" i="15" s="1"/>
  <c r="R83" i="15"/>
  <c r="U83" i="15" s="1"/>
  <c r="R86" i="15"/>
  <c r="U86" i="15" s="1"/>
  <c r="R93" i="15"/>
  <c r="U93" i="15" s="1"/>
  <c r="R96" i="15"/>
  <c r="U96" i="15" s="1"/>
  <c r="R99" i="15"/>
  <c r="U99" i="15" s="1"/>
  <c r="R102" i="15"/>
  <c r="U102" i="15" s="1"/>
  <c r="R105" i="15"/>
  <c r="U105" i="15" s="1"/>
  <c r="R115" i="15"/>
  <c r="U115" i="15" s="1"/>
  <c r="R118" i="15"/>
  <c r="U118" i="15" s="1"/>
  <c r="R121" i="15"/>
  <c r="U121" i="15" s="1"/>
  <c r="R124" i="15"/>
  <c r="U124" i="15" s="1"/>
  <c r="R127" i="15"/>
  <c r="U127" i="15" s="1"/>
  <c r="R134" i="15"/>
  <c r="R137" i="15"/>
  <c r="U137" i="15" s="1"/>
  <c r="R140" i="15"/>
  <c r="U140" i="15" s="1"/>
  <c r="R143" i="15"/>
  <c r="U143" i="15" s="1"/>
  <c r="R146" i="15"/>
  <c r="U146" i="15" s="1"/>
  <c r="R149" i="15"/>
  <c r="U149" i="15" s="1"/>
  <c r="R156" i="15"/>
  <c r="U156" i="15" s="1"/>
  <c r="R159" i="15"/>
  <c r="U159" i="15" s="1"/>
  <c r="R162" i="15"/>
  <c r="U162" i="15" s="1"/>
  <c r="R165" i="15"/>
  <c r="U165" i="15" s="1"/>
  <c r="R168" i="15"/>
  <c r="U168" i="15" s="1"/>
  <c r="R178" i="15"/>
  <c r="U178" i="15" s="1"/>
  <c r="R181" i="15"/>
  <c r="U181" i="15" s="1"/>
  <c r="R184" i="15"/>
  <c r="U184" i="15" s="1"/>
  <c r="R187" i="15"/>
  <c r="U187" i="15" s="1"/>
  <c r="R190" i="15"/>
  <c r="U190" i="15" s="1"/>
  <c r="R197" i="15"/>
  <c r="R200" i="15"/>
  <c r="U200" i="15" s="1"/>
  <c r="R203" i="15"/>
  <c r="U203" i="15" s="1"/>
  <c r="R206" i="15"/>
  <c r="U206" i="15" s="1"/>
  <c r="R209" i="15"/>
  <c r="U209" i="15" s="1"/>
  <c r="R212" i="15"/>
  <c r="U212" i="15" s="1"/>
  <c r="R219" i="15"/>
  <c r="U219" i="15" s="1"/>
  <c r="R222" i="15"/>
  <c r="U222" i="15" s="1"/>
  <c r="R225" i="15"/>
  <c r="U225" i="15" s="1"/>
  <c r="R228" i="15"/>
  <c r="U228" i="15" s="1"/>
  <c r="R231" i="15"/>
  <c r="U231" i="15" s="1"/>
  <c r="R241" i="15"/>
  <c r="U241" i="15" s="1"/>
  <c r="R244" i="15"/>
  <c r="U244" i="15" s="1"/>
  <c r="R247" i="15"/>
  <c r="U247" i="15" s="1"/>
  <c r="R250" i="15"/>
  <c r="U250" i="15" s="1"/>
  <c r="R253" i="15"/>
  <c r="U253" i="15" s="1"/>
  <c r="R260" i="15"/>
  <c r="R263" i="15"/>
  <c r="U263" i="15" s="1"/>
  <c r="R266" i="15"/>
  <c r="U266" i="15" s="1"/>
  <c r="R269" i="15"/>
  <c r="U269" i="15" s="1"/>
  <c r="R272" i="15"/>
  <c r="U272" i="15" s="1"/>
  <c r="R275" i="15"/>
  <c r="U275" i="15" s="1"/>
  <c r="R282" i="15"/>
  <c r="U282" i="15" s="1"/>
  <c r="R285" i="15"/>
  <c r="U285" i="15" s="1"/>
  <c r="R288" i="15"/>
  <c r="U288" i="15" s="1"/>
  <c r="R291" i="15"/>
  <c r="U291" i="15" s="1"/>
  <c r="R294" i="15"/>
  <c r="U294" i="15" s="1"/>
  <c r="R304" i="15"/>
  <c r="U304" i="15" s="1"/>
  <c r="R307" i="15"/>
  <c r="U307" i="15" s="1"/>
  <c r="R310" i="15"/>
  <c r="U310" i="15" s="1"/>
  <c r="R313" i="15"/>
  <c r="U313" i="15" s="1"/>
  <c r="R316" i="15"/>
  <c r="U316" i="15" s="1"/>
  <c r="R323" i="15"/>
  <c r="R326" i="15"/>
  <c r="U326" i="15" s="1"/>
  <c r="R329" i="15"/>
  <c r="U329" i="15" s="1"/>
  <c r="R332" i="15"/>
  <c r="U332" i="15" s="1"/>
  <c r="R335" i="15"/>
  <c r="U335" i="15" s="1"/>
  <c r="R338" i="15"/>
  <c r="U338" i="15" s="1"/>
  <c r="U344" i="15"/>
  <c r="R345" i="15"/>
  <c r="U345" i="15" s="1"/>
  <c r="R348" i="15"/>
  <c r="U348" i="15" s="1"/>
  <c r="R351" i="15"/>
  <c r="U351" i="15" s="1"/>
  <c r="U352" i="15"/>
  <c r="U355" i="15"/>
  <c r="U422" i="15"/>
  <c r="U128" i="16"/>
  <c r="U254" i="16"/>
  <c r="U327" i="16"/>
  <c r="U336" i="16"/>
  <c r="T305" i="14"/>
  <c r="W305" i="14" s="1"/>
  <c r="T308" i="14"/>
  <c r="W308" i="14" s="1"/>
  <c r="T311" i="14"/>
  <c r="W311" i="14" s="1"/>
  <c r="T314" i="14"/>
  <c r="W314" i="14" s="1"/>
  <c r="T324" i="14"/>
  <c r="T327" i="14"/>
  <c r="W327" i="14" s="1"/>
  <c r="T330" i="14"/>
  <c r="W330" i="14" s="1"/>
  <c r="T333" i="14"/>
  <c r="W333" i="14" s="1"/>
  <c r="T346" i="14"/>
  <c r="W346" i="14" s="1"/>
  <c r="T349" i="14"/>
  <c r="W349" i="14" s="1"/>
  <c r="T352" i="14"/>
  <c r="W352" i="14" s="1"/>
  <c r="T355" i="14"/>
  <c r="W355" i="14" s="1"/>
  <c r="T368" i="14"/>
  <c r="W368" i="14" s="1"/>
  <c r="T371" i="14"/>
  <c r="W371" i="14" s="1"/>
  <c r="T374" i="14"/>
  <c r="W374" i="14" s="1"/>
  <c r="T377" i="14"/>
  <c r="W377" i="14" s="1"/>
  <c r="T387" i="14"/>
  <c r="W387" i="14" s="1"/>
  <c r="T390" i="14"/>
  <c r="W390" i="14" s="1"/>
  <c r="T393" i="14"/>
  <c r="W393" i="14" s="1"/>
  <c r="T396" i="14"/>
  <c r="W396" i="14" s="1"/>
  <c r="T409" i="14"/>
  <c r="W409" i="14" s="1"/>
  <c r="T412" i="14"/>
  <c r="W412" i="14" s="1"/>
  <c r="T415" i="14"/>
  <c r="W415" i="14" s="1"/>
  <c r="T418" i="14"/>
  <c r="W418" i="14" s="1"/>
  <c r="T8" i="15"/>
  <c r="W8" i="15" s="1"/>
  <c r="T11" i="15"/>
  <c r="W11" i="15" s="1"/>
  <c r="T14" i="15"/>
  <c r="W14" i="15" s="1"/>
  <c r="T17" i="15"/>
  <c r="W17" i="15" s="1"/>
  <c r="T20" i="15"/>
  <c r="W20" i="15" s="1"/>
  <c r="T30" i="15"/>
  <c r="W30" i="15" s="1"/>
  <c r="T33" i="15"/>
  <c r="W33" i="15" s="1"/>
  <c r="T36" i="15"/>
  <c r="W36" i="15" s="1"/>
  <c r="T39" i="15"/>
  <c r="W39" i="15" s="1"/>
  <c r="T52" i="15"/>
  <c r="W52" i="15" s="1"/>
  <c r="T55" i="15"/>
  <c r="W55" i="15" s="1"/>
  <c r="T58" i="15"/>
  <c r="W58" i="15" s="1"/>
  <c r="T61" i="15"/>
  <c r="W61" i="15" s="1"/>
  <c r="T74" i="15"/>
  <c r="W74" i="15" s="1"/>
  <c r="T77" i="15"/>
  <c r="W77" i="15" s="1"/>
  <c r="T80" i="15"/>
  <c r="W80" i="15" s="1"/>
  <c r="T83" i="15"/>
  <c r="W83" i="15" s="1"/>
  <c r="T93" i="15"/>
  <c r="T96" i="15"/>
  <c r="W96" i="15" s="1"/>
  <c r="T99" i="15"/>
  <c r="W99" i="15" s="1"/>
  <c r="T102" i="15"/>
  <c r="W102" i="15" s="1"/>
  <c r="T115" i="15"/>
  <c r="W115" i="15" s="1"/>
  <c r="T118" i="15"/>
  <c r="W118" i="15" s="1"/>
  <c r="T121" i="15"/>
  <c r="W121" i="15" s="1"/>
  <c r="T124" i="15"/>
  <c r="W124" i="15" s="1"/>
  <c r="T137" i="15"/>
  <c r="W137" i="15" s="1"/>
  <c r="T140" i="15"/>
  <c r="W140" i="15" s="1"/>
  <c r="T143" i="15"/>
  <c r="W143" i="15" s="1"/>
  <c r="T146" i="15"/>
  <c r="W146" i="15" s="1"/>
  <c r="T156" i="15"/>
  <c r="W156" i="15" s="1"/>
  <c r="T159" i="15"/>
  <c r="W159" i="15" s="1"/>
  <c r="T162" i="15"/>
  <c r="W162" i="15" s="1"/>
  <c r="T165" i="15"/>
  <c r="W165" i="15" s="1"/>
  <c r="T178" i="15"/>
  <c r="W178" i="15" s="1"/>
  <c r="T181" i="15"/>
  <c r="W181" i="15" s="1"/>
  <c r="T184" i="15"/>
  <c r="W184" i="15" s="1"/>
  <c r="T187" i="15"/>
  <c r="W187" i="15" s="1"/>
  <c r="T197" i="15"/>
  <c r="W197" i="15" s="1"/>
  <c r="T200" i="15"/>
  <c r="W200" i="15" s="1"/>
  <c r="T203" i="15"/>
  <c r="W203" i="15" s="1"/>
  <c r="T206" i="15"/>
  <c r="W206" i="15" s="1"/>
  <c r="T209" i="15"/>
  <c r="W209" i="15" s="1"/>
  <c r="T219" i="15"/>
  <c r="W219" i="15" s="1"/>
  <c r="T222" i="15"/>
  <c r="W222" i="15" s="1"/>
  <c r="T225" i="15"/>
  <c r="W225" i="15" s="1"/>
  <c r="T228" i="15"/>
  <c r="W228" i="15" s="1"/>
  <c r="T244" i="15"/>
  <c r="W244" i="15" s="1"/>
  <c r="T247" i="15"/>
  <c r="W247" i="15" s="1"/>
  <c r="T250" i="15"/>
  <c r="W250" i="15" s="1"/>
  <c r="T260" i="15"/>
  <c r="W260" i="15" s="1"/>
  <c r="T263" i="15"/>
  <c r="W263" i="15" s="1"/>
  <c r="T266" i="15"/>
  <c r="W266" i="15" s="1"/>
  <c r="T269" i="15"/>
  <c r="W269" i="15" s="1"/>
  <c r="T272" i="15"/>
  <c r="W272" i="15" s="1"/>
  <c r="T282" i="15"/>
  <c r="W282" i="15" s="1"/>
  <c r="T285" i="15"/>
  <c r="W285" i="15" s="1"/>
  <c r="T288" i="15"/>
  <c r="W288" i="15" s="1"/>
  <c r="T291" i="15"/>
  <c r="W291" i="15" s="1"/>
  <c r="T307" i="15"/>
  <c r="W307" i="15" s="1"/>
  <c r="T310" i="15"/>
  <c r="W310" i="15" s="1"/>
  <c r="T313" i="15"/>
  <c r="W313" i="15" s="1"/>
  <c r="T323" i="15"/>
  <c r="T329" i="15"/>
  <c r="W329" i="15" s="1"/>
  <c r="T332" i="15"/>
  <c r="W332" i="15" s="1"/>
  <c r="T335" i="15"/>
  <c r="W335" i="15" s="1"/>
  <c r="W344" i="15"/>
  <c r="T345" i="15"/>
  <c r="T348" i="15"/>
  <c r="W348" i="15" s="1"/>
  <c r="T351" i="15"/>
  <c r="W351" i="15" s="1"/>
  <c r="U353" i="15"/>
  <c r="U356" i="15"/>
  <c r="R358" i="15"/>
  <c r="U358" i="15" s="1"/>
  <c r="U400" i="15"/>
  <c r="W8" i="16"/>
  <c r="U106" i="16"/>
  <c r="W134" i="16"/>
  <c r="U198" i="16"/>
  <c r="T366" i="15"/>
  <c r="W366" i="15" s="1"/>
  <c r="T369" i="15"/>
  <c r="W369" i="15" s="1"/>
  <c r="T372" i="15"/>
  <c r="W372" i="15" s="1"/>
  <c r="T375" i="15"/>
  <c r="W375" i="15" s="1"/>
  <c r="T378" i="15"/>
  <c r="W378" i="15" s="1"/>
  <c r="T391" i="15"/>
  <c r="W391" i="15" s="1"/>
  <c r="T394" i="15"/>
  <c r="W394" i="15" s="1"/>
  <c r="T397" i="15"/>
  <c r="W397" i="15" s="1"/>
  <c r="T400" i="15"/>
  <c r="W400" i="15" s="1"/>
  <c r="T410" i="15"/>
  <c r="W410" i="15" s="1"/>
  <c r="T413" i="15"/>
  <c r="W413" i="15" s="1"/>
  <c r="T416" i="15"/>
  <c r="W416" i="15" s="1"/>
  <c r="T419" i="15"/>
  <c r="W419" i="15" s="1"/>
  <c r="T422" i="15"/>
  <c r="W422" i="15" s="1"/>
  <c r="Q427" i="15"/>
  <c r="T12" i="16"/>
  <c r="W12" i="16" s="1"/>
  <c r="T15" i="16"/>
  <c r="W15" i="16" s="1"/>
  <c r="T18" i="16"/>
  <c r="W18" i="16" s="1"/>
  <c r="T21" i="16"/>
  <c r="W21" i="16" s="1"/>
  <c r="T34" i="16"/>
  <c r="W34" i="16" s="1"/>
  <c r="T37" i="16"/>
  <c r="W37" i="16" s="1"/>
  <c r="T40" i="16"/>
  <c r="W40" i="16" s="1"/>
  <c r="T43" i="16"/>
  <c r="W43" i="16" s="1"/>
  <c r="T53" i="16"/>
  <c r="W53" i="16" s="1"/>
  <c r="T56" i="16"/>
  <c r="W56" i="16" s="1"/>
  <c r="T59" i="16"/>
  <c r="W59" i="16" s="1"/>
  <c r="T62" i="16"/>
  <c r="W62" i="16" s="1"/>
  <c r="T65" i="16"/>
  <c r="W65" i="16" s="1"/>
  <c r="Q70" i="16"/>
  <c r="T75" i="16"/>
  <c r="W75" i="16" s="1"/>
  <c r="T78" i="16"/>
  <c r="W78" i="16" s="1"/>
  <c r="T81" i="16"/>
  <c r="W81" i="16" s="1"/>
  <c r="T84" i="16"/>
  <c r="W84" i="16" s="1"/>
  <c r="T97" i="16"/>
  <c r="W97" i="16" s="1"/>
  <c r="T100" i="16"/>
  <c r="W100" i="16" s="1"/>
  <c r="T103" i="16"/>
  <c r="W103" i="16" s="1"/>
  <c r="T106" i="16"/>
  <c r="W106" i="16" s="1"/>
  <c r="T116" i="16"/>
  <c r="W116" i="16" s="1"/>
  <c r="T119" i="16"/>
  <c r="W119" i="16" s="1"/>
  <c r="T122" i="16"/>
  <c r="W122" i="16" s="1"/>
  <c r="T125" i="16"/>
  <c r="W125" i="16" s="1"/>
  <c r="T128" i="16"/>
  <c r="W128" i="16" s="1"/>
  <c r="Q133" i="16"/>
  <c r="T138" i="16"/>
  <c r="W138" i="16" s="1"/>
  <c r="T141" i="16"/>
  <c r="W141" i="16" s="1"/>
  <c r="T144" i="16"/>
  <c r="W144" i="16" s="1"/>
  <c r="T147" i="16"/>
  <c r="W147" i="16" s="1"/>
  <c r="T163" i="16"/>
  <c r="W163" i="16" s="1"/>
  <c r="T166" i="16"/>
  <c r="W166" i="16" s="1"/>
  <c r="T169" i="16"/>
  <c r="W169" i="16" s="1"/>
  <c r="T179" i="16"/>
  <c r="W179" i="16" s="1"/>
  <c r="T182" i="16"/>
  <c r="W182" i="16" s="1"/>
  <c r="T185" i="16"/>
  <c r="W185" i="16" s="1"/>
  <c r="T188" i="16"/>
  <c r="W188" i="16" s="1"/>
  <c r="T191" i="16"/>
  <c r="W191" i="16" s="1"/>
  <c r="Q196" i="16"/>
  <c r="T201" i="16"/>
  <c r="W201" i="16" s="1"/>
  <c r="T204" i="16"/>
  <c r="W204" i="16" s="1"/>
  <c r="T207" i="16"/>
  <c r="W207" i="16" s="1"/>
  <c r="T210" i="16"/>
  <c r="W210" i="16" s="1"/>
  <c r="T226" i="16"/>
  <c r="W226" i="16" s="1"/>
  <c r="T229" i="16"/>
  <c r="W229" i="16" s="1"/>
  <c r="T232" i="16"/>
  <c r="W232" i="16" s="1"/>
  <c r="T242" i="16"/>
  <c r="W242" i="16" s="1"/>
  <c r="T245" i="16"/>
  <c r="W245" i="16" s="1"/>
  <c r="T248" i="16"/>
  <c r="W248" i="16" s="1"/>
  <c r="T251" i="16"/>
  <c r="W251" i="16" s="1"/>
  <c r="T254" i="16"/>
  <c r="W254" i="16" s="1"/>
  <c r="Q259" i="16"/>
  <c r="T264" i="16"/>
  <c r="W264" i="16" s="1"/>
  <c r="T267" i="16"/>
  <c r="W267" i="16" s="1"/>
  <c r="T270" i="16"/>
  <c r="W270" i="16" s="1"/>
  <c r="T273" i="16"/>
  <c r="W273" i="16" s="1"/>
  <c r="T289" i="16"/>
  <c r="W289" i="16" s="1"/>
  <c r="T292" i="16"/>
  <c r="W292" i="16" s="1"/>
  <c r="T295" i="16"/>
  <c r="W295" i="16" s="1"/>
  <c r="T305" i="16"/>
  <c r="W305" i="16" s="1"/>
  <c r="T308" i="16"/>
  <c r="W308" i="16" s="1"/>
  <c r="T311" i="16"/>
  <c r="W311" i="16" s="1"/>
  <c r="T314" i="16"/>
  <c r="W314" i="16" s="1"/>
  <c r="T317" i="16"/>
  <c r="W317" i="16" s="1"/>
  <c r="T327" i="16"/>
  <c r="W327" i="16" s="1"/>
  <c r="T330" i="16"/>
  <c r="W330" i="16" s="1"/>
  <c r="T333" i="16"/>
  <c r="W333" i="16" s="1"/>
  <c r="T336" i="16"/>
  <c r="W336" i="16" s="1"/>
  <c r="T349" i="16"/>
  <c r="W349" i="16" s="1"/>
  <c r="T352" i="16"/>
  <c r="W352" i="16" s="1"/>
  <c r="T355" i="16"/>
  <c r="W355" i="16" s="1"/>
  <c r="T358" i="16"/>
  <c r="W358" i="16" s="1"/>
  <c r="T379" i="16"/>
  <c r="W379" i="16" s="1"/>
  <c r="T376" i="16"/>
  <c r="T373" i="16"/>
  <c r="W373" i="16" s="1"/>
  <c r="T370" i="16"/>
  <c r="W370" i="16" s="1"/>
  <c r="T367" i="16"/>
  <c r="T378" i="16"/>
  <c r="W378" i="16" s="1"/>
  <c r="T375" i="16"/>
  <c r="T372" i="16"/>
  <c r="T369" i="16"/>
  <c r="T366" i="16"/>
  <c r="W366" i="16" s="1"/>
  <c r="R378" i="16"/>
  <c r="U378" i="16" s="1"/>
  <c r="R375" i="16"/>
  <c r="U375" i="16" s="1"/>
  <c r="R372" i="16"/>
  <c r="U372" i="16" s="1"/>
  <c r="R369" i="16"/>
  <c r="U369" i="16" s="1"/>
  <c r="R366" i="16"/>
  <c r="U366" i="16" s="1"/>
  <c r="T380" i="16"/>
  <c r="W380" i="16" s="1"/>
  <c r="T377" i="16"/>
  <c r="T374" i="16"/>
  <c r="T371" i="16"/>
  <c r="W371" i="16" s="1"/>
  <c r="T368" i="16"/>
  <c r="T365" i="16"/>
  <c r="O427" i="16"/>
  <c r="W296" i="17"/>
  <c r="U387" i="17"/>
  <c r="R367" i="15"/>
  <c r="U367" i="15" s="1"/>
  <c r="R370" i="15"/>
  <c r="U370" i="15" s="1"/>
  <c r="R373" i="15"/>
  <c r="U373" i="15" s="1"/>
  <c r="R376" i="15"/>
  <c r="U376" i="15" s="1"/>
  <c r="R379" i="15"/>
  <c r="U379" i="15" s="1"/>
  <c r="R386" i="15"/>
  <c r="R389" i="15"/>
  <c r="U389" i="15" s="1"/>
  <c r="R392" i="15"/>
  <c r="U392" i="15" s="1"/>
  <c r="R395" i="15"/>
  <c r="U395" i="15" s="1"/>
  <c r="R398" i="15"/>
  <c r="U398" i="15" s="1"/>
  <c r="R401" i="15"/>
  <c r="U401" i="15" s="1"/>
  <c r="R408" i="15"/>
  <c r="U408" i="15" s="1"/>
  <c r="R411" i="15"/>
  <c r="U411" i="15" s="1"/>
  <c r="R414" i="15"/>
  <c r="U414" i="15" s="1"/>
  <c r="R417" i="15"/>
  <c r="U417" i="15" s="1"/>
  <c r="R420" i="15"/>
  <c r="U420" i="15" s="1"/>
  <c r="R10" i="16"/>
  <c r="U10" i="16" s="1"/>
  <c r="R13" i="16"/>
  <c r="U13" i="16" s="1"/>
  <c r="R16" i="16"/>
  <c r="U16" i="16" s="1"/>
  <c r="R19" i="16"/>
  <c r="U19" i="16" s="1"/>
  <c r="R22" i="16"/>
  <c r="U22" i="16" s="1"/>
  <c r="R29" i="16"/>
  <c r="R32" i="16"/>
  <c r="U32" i="16" s="1"/>
  <c r="R35" i="16"/>
  <c r="U35" i="16" s="1"/>
  <c r="R38" i="16"/>
  <c r="U38" i="16" s="1"/>
  <c r="R41" i="16"/>
  <c r="U41" i="16" s="1"/>
  <c r="R44" i="16"/>
  <c r="U44" i="16" s="1"/>
  <c r="R51" i="16"/>
  <c r="U51" i="16" s="1"/>
  <c r="R54" i="16"/>
  <c r="U54" i="16" s="1"/>
  <c r="R57" i="16"/>
  <c r="U57" i="16" s="1"/>
  <c r="R60" i="16"/>
  <c r="U60" i="16" s="1"/>
  <c r="R63" i="16"/>
  <c r="U63" i="16" s="1"/>
  <c r="R73" i="16"/>
  <c r="U73" i="16" s="1"/>
  <c r="R76" i="16"/>
  <c r="U76" i="16" s="1"/>
  <c r="R79" i="16"/>
  <c r="U79" i="16" s="1"/>
  <c r="R82" i="16"/>
  <c r="U82" i="16" s="1"/>
  <c r="R85" i="16"/>
  <c r="U85" i="16" s="1"/>
  <c r="R92" i="16"/>
  <c r="R95" i="16"/>
  <c r="U95" i="16" s="1"/>
  <c r="R98" i="16"/>
  <c r="U98" i="16" s="1"/>
  <c r="R101" i="16"/>
  <c r="U101" i="16" s="1"/>
  <c r="R104" i="16"/>
  <c r="U104" i="16" s="1"/>
  <c r="R107" i="16"/>
  <c r="U107" i="16" s="1"/>
  <c r="R114" i="16"/>
  <c r="U114" i="16" s="1"/>
  <c r="R117" i="16"/>
  <c r="U117" i="16" s="1"/>
  <c r="R120" i="16"/>
  <c r="U120" i="16" s="1"/>
  <c r="R123" i="16"/>
  <c r="U123" i="16" s="1"/>
  <c r="R126" i="16"/>
  <c r="U126" i="16" s="1"/>
  <c r="R136" i="16"/>
  <c r="U136" i="16" s="1"/>
  <c r="R139" i="16"/>
  <c r="U139" i="16" s="1"/>
  <c r="R142" i="16"/>
  <c r="U142" i="16" s="1"/>
  <c r="R145" i="16"/>
  <c r="U145" i="16" s="1"/>
  <c r="R148" i="16"/>
  <c r="U148" i="16" s="1"/>
  <c r="R155" i="16"/>
  <c r="R158" i="16"/>
  <c r="U158" i="16" s="1"/>
  <c r="R161" i="16"/>
  <c r="U161" i="16" s="1"/>
  <c r="R164" i="16"/>
  <c r="U164" i="16" s="1"/>
  <c r="R167" i="16"/>
  <c r="U167" i="16" s="1"/>
  <c r="R170" i="16"/>
  <c r="U170" i="16" s="1"/>
  <c r="R177" i="16"/>
  <c r="U177" i="16" s="1"/>
  <c r="R180" i="16"/>
  <c r="U180" i="16" s="1"/>
  <c r="R183" i="16"/>
  <c r="U183" i="16" s="1"/>
  <c r="R186" i="16"/>
  <c r="U186" i="16" s="1"/>
  <c r="R189" i="16"/>
  <c r="U189" i="16" s="1"/>
  <c r="R199" i="16"/>
  <c r="U199" i="16" s="1"/>
  <c r="R202" i="16"/>
  <c r="U202" i="16" s="1"/>
  <c r="R205" i="16"/>
  <c r="U205" i="16" s="1"/>
  <c r="R208" i="16"/>
  <c r="U208" i="16" s="1"/>
  <c r="R211" i="16"/>
  <c r="U211" i="16" s="1"/>
  <c r="R218" i="16"/>
  <c r="R221" i="16"/>
  <c r="U221" i="16" s="1"/>
  <c r="R224" i="16"/>
  <c r="U224" i="16" s="1"/>
  <c r="R227" i="16"/>
  <c r="U227" i="16" s="1"/>
  <c r="R230" i="16"/>
  <c r="U230" i="16" s="1"/>
  <c r="R233" i="16"/>
  <c r="U233" i="16" s="1"/>
  <c r="R240" i="16"/>
  <c r="U240" i="16" s="1"/>
  <c r="R243" i="16"/>
  <c r="U243" i="16" s="1"/>
  <c r="R246" i="16"/>
  <c r="U246" i="16" s="1"/>
  <c r="R249" i="16"/>
  <c r="U249" i="16" s="1"/>
  <c r="R252" i="16"/>
  <c r="U252" i="16" s="1"/>
  <c r="R262" i="16"/>
  <c r="U262" i="16" s="1"/>
  <c r="R265" i="16"/>
  <c r="U265" i="16" s="1"/>
  <c r="R268" i="16"/>
  <c r="U268" i="16" s="1"/>
  <c r="R271" i="16"/>
  <c r="U271" i="16" s="1"/>
  <c r="R274" i="16"/>
  <c r="U274" i="16" s="1"/>
  <c r="R281" i="16"/>
  <c r="R284" i="16"/>
  <c r="U284" i="16" s="1"/>
  <c r="R287" i="16"/>
  <c r="U287" i="16" s="1"/>
  <c r="R290" i="16"/>
  <c r="U290" i="16" s="1"/>
  <c r="R293" i="16"/>
  <c r="U293" i="16" s="1"/>
  <c r="R296" i="16"/>
  <c r="U296" i="16" s="1"/>
  <c r="R303" i="16"/>
  <c r="U303" i="16" s="1"/>
  <c r="R306" i="16"/>
  <c r="U306" i="16" s="1"/>
  <c r="R309" i="16"/>
  <c r="U309" i="16" s="1"/>
  <c r="R312" i="16"/>
  <c r="U312" i="16" s="1"/>
  <c r="R315" i="16"/>
  <c r="U315" i="16" s="1"/>
  <c r="R325" i="16"/>
  <c r="U325" i="16" s="1"/>
  <c r="R328" i="16"/>
  <c r="U328" i="16" s="1"/>
  <c r="R331" i="16"/>
  <c r="U331" i="16" s="1"/>
  <c r="R334" i="16"/>
  <c r="U334" i="16" s="1"/>
  <c r="R337" i="16"/>
  <c r="U337" i="16" s="1"/>
  <c r="R344" i="16"/>
  <c r="R347" i="16"/>
  <c r="U347" i="16" s="1"/>
  <c r="R350" i="16"/>
  <c r="U350" i="16" s="1"/>
  <c r="R353" i="16"/>
  <c r="U353" i="16" s="1"/>
  <c r="R356" i="16"/>
  <c r="U356" i="16" s="1"/>
  <c r="R359" i="16"/>
  <c r="U359" i="16" s="1"/>
  <c r="W369" i="16"/>
  <c r="R370" i="16"/>
  <c r="U370" i="16" s="1"/>
  <c r="R371" i="16"/>
  <c r="R379" i="16"/>
  <c r="U379" i="16" s="1"/>
  <c r="R380" i="16"/>
  <c r="R387" i="16"/>
  <c r="R396" i="16"/>
  <c r="R412" i="16"/>
  <c r="T22" i="17"/>
  <c r="W22" i="17" s="1"/>
  <c r="U135" i="17"/>
  <c r="W189" i="17"/>
  <c r="U324" i="17"/>
  <c r="T367" i="15"/>
  <c r="W367" i="15" s="1"/>
  <c r="T370" i="15"/>
  <c r="W370" i="15" s="1"/>
  <c r="T373" i="15"/>
  <c r="W373" i="15" s="1"/>
  <c r="T376" i="15"/>
  <c r="W376" i="15" s="1"/>
  <c r="T379" i="15"/>
  <c r="W379" i="15" s="1"/>
  <c r="T386" i="15"/>
  <c r="W386" i="15" s="1"/>
  <c r="T389" i="15"/>
  <c r="W389" i="15" s="1"/>
  <c r="T392" i="15"/>
  <c r="W392" i="15" s="1"/>
  <c r="T395" i="15"/>
  <c r="W395" i="15" s="1"/>
  <c r="T398" i="15"/>
  <c r="W398" i="15" s="1"/>
  <c r="T401" i="15"/>
  <c r="W401" i="15" s="1"/>
  <c r="Q406" i="15"/>
  <c r="T408" i="15"/>
  <c r="T411" i="15"/>
  <c r="W411" i="15" s="1"/>
  <c r="T414" i="15"/>
  <c r="W414" i="15" s="1"/>
  <c r="T417" i="15"/>
  <c r="W417" i="15" s="1"/>
  <c r="T420" i="15"/>
  <c r="W420" i="15" s="1"/>
  <c r="T10" i="16"/>
  <c r="W10" i="16" s="1"/>
  <c r="T13" i="16"/>
  <c r="W13" i="16" s="1"/>
  <c r="T16" i="16"/>
  <c r="W16" i="16" s="1"/>
  <c r="T19" i="16"/>
  <c r="W19" i="16" s="1"/>
  <c r="T22" i="16"/>
  <c r="W22" i="16" s="1"/>
  <c r="T29" i="16"/>
  <c r="T32" i="16"/>
  <c r="W32" i="16" s="1"/>
  <c r="T35" i="16"/>
  <c r="W35" i="16" s="1"/>
  <c r="T38" i="16"/>
  <c r="W38" i="16" s="1"/>
  <c r="T41" i="16"/>
  <c r="W41" i="16" s="1"/>
  <c r="T44" i="16"/>
  <c r="W44" i="16" s="1"/>
  <c r="Q49" i="16"/>
  <c r="T51" i="16"/>
  <c r="W51" i="16" s="1"/>
  <c r="T54" i="16"/>
  <c r="W54" i="16" s="1"/>
  <c r="T57" i="16"/>
  <c r="W57" i="16" s="1"/>
  <c r="T60" i="16"/>
  <c r="W60" i="16" s="1"/>
  <c r="T63" i="16"/>
  <c r="W63" i="16" s="1"/>
  <c r="T73" i="16"/>
  <c r="W73" i="16" s="1"/>
  <c r="T76" i="16"/>
  <c r="W76" i="16" s="1"/>
  <c r="T79" i="16"/>
  <c r="W79" i="16" s="1"/>
  <c r="T82" i="16"/>
  <c r="W82" i="16" s="1"/>
  <c r="T85" i="16"/>
  <c r="W85" i="16" s="1"/>
  <c r="T92" i="16"/>
  <c r="T95" i="16"/>
  <c r="W95" i="16" s="1"/>
  <c r="T98" i="16"/>
  <c r="W98" i="16" s="1"/>
  <c r="T101" i="16"/>
  <c r="W101" i="16" s="1"/>
  <c r="T104" i="16"/>
  <c r="W104" i="16" s="1"/>
  <c r="T107" i="16"/>
  <c r="W107" i="16" s="1"/>
  <c r="Q112" i="16"/>
  <c r="T114" i="16"/>
  <c r="W114" i="16" s="1"/>
  <c r="T117" i="16"/>
  <c r="W117" i="16" s="1"/>
  <c r="T120" i="16"/>
  <c r="W120" i="16" s="1"/>
  <c r="T123" i="16"/>
  <c r="W123" i="16" s="1"/>
  <c r="T126" i="16"/>
  <c r="W126" i="16" s="1"/>
  <c r="T136" i="16"/>
  <c r="T139" i="16"/>
  <c r="W139" i="16" s="1"/>
  <c r="T142" i="16"/>
  <c r="W142" i="16" s="1"/>
  <c r="T145" i="16"/>
  <c r="W145" i="16" s="1"/>
  <c r="T148" i="16"/>
  <c r="W148" i="16" s="1"/>
  <c r="T155" i="16"/>
  <c r="T158" i="16"/>
  <c r="W158" i="16" s="1"/>
  <c r="T161" i="16"/>
  <c r="W161" i="16" s="1"/>
  <c r="T164" i="16"/>
  <c r="W164" i="16" s="1"/>
  <c r="T167" i="16"/>
  <c r="W167" i="16" s="1"/>
  <c r="T170" i="16"/>
  <c r="W170" i="16" s="1"/>
  <c r="Q175" i="16"/>
  <c r="T177" i="16"/>
  <c r="W177" i="16" s="1"/>
  <c r="T180" i="16"/>
  <c r="W180" i="16" s="1"/>
  <c r="T183" i="16"/>
  <c r="W183" i="16" s="1"/>
  <c r="T186" i="16"/>
  <c r="W186" i="16" s="1"/>
  <c r="T189" i="16"/>
  <c r="W189" i="16" s="1"/>
  <c r="T199" i="16"/>
  <c r="W199" i="16" s="1"/>
  <c r="T202" i="16"/>
  <c r="W202" i="16" s="1"/>
  <c r="T205" i="16"/>
  <c r="W205" i="16" s="1"/>
  <c r="T208" i="16"/>
  <c r="W208" i="16" s="1"/>
  <c r="T211" i="16"/>
  <c r="W211" i="16" s="1"/>
  <c r="T218" i="16"/>
  <c r="T221" i="16"/>
  <c r="W221" i="16" s="1"/>
  <c r="T224" i="16"/>
  <c r="W224" i="16" s="1"/>
  <c r="T227" i="16"/>
  <c r="W227" i="16" s="1"/>
  <c r="T230" i="16"/>
  <c r="W230" i="16" s="1"/>
  <c r="T233" i="16"/>
  <c r="W233" i="16" s="1"/>
  <c r="Q238" i="16"/>
  <c r="T240" i="16"/>
  <c r="T243" i="16"/>
  <c r="W243" i="16" s="1"/>
  <c r="T246" i="16"/>
  <c r="W246" i="16" s="1"/>
  <c r="T249" i="16"/>
  <c r="W249" i="16" s="1"/>
  <c r="T252" i="16"/>
  <c r="W252" i="16" s="1"/>
  <c r="T262" i="16"/>
  <c r="W262" i="16" s="1"/>
  <c r="T265" i="16"/>
  <c r="W265" i="16" s="1"/>
  <c r="T268" i="16"/>
  <c r="W268" i="16" s="1"/>
  <c r="T271" i="16"/>
  <c r="W271" i="16" s="1"/>
  <c r="T274" i="16"/>
  <c r="W274" i="16" s="1"/>
  <c r="T281" i="16"/>
  <c r="W281" i="16" s="1"/>
  <c r="T284" i="16"/>
  <c r="W284" i="16" s="1"/>
  <c r="T287" i="16"/>
  <c r="W287" i="16" s="1"/>
  <c r="T290" i="16"/>
  <c r="W290" i="16" s="1"/>
  <c r="T293" i="16"/>
  <c r="W293" i="16" s="1"/>
  <c r="T296" i="16"/>
  <c r="W296" i="16" s="1"/>
  <c r="Q301" i="16"/>
  <c r="W302" i="16"/>
  <c r="T303" i="16"/>
  <c r="T306" i="16"/>
  <c r="W306" i="16" s="1"/>
  <c r="T309" i="16"/>
  <c r="W309" i="16" s="1"/>
  <c r="T312" i="16"/>
  <c r="W312" i="16" s="1"/>
  <c r="T315" i="16"/>
  <c r="W315" i="16" s="1"/>
  <c r="T325" i="16"/>
  <c r="W325" i="16" s="1"/>
  <c r="T328" i="16"/>
  <c r="W328" i="16" s="1"/>
  <c r="T331" i="16"/>
  <c r="W331" i="16" s="1"/>
  <c r="T334" i="16"/>
  <c r="W334" i="16" s="1"/>
  <c r="T337" i="16"/>
  <c r="W337" i="16" s="1"/>
  <c r="T344" i="16"/>
  <c r="T347" i="16"/>
  <c r="W347" i="16" s="1"/>
  <c r="T350" i="16"/>
  <c r="W350" i="16" s="1"/>
  <c r="T353" i="16"/>
  <c r="W353" i="16" s="1"/>
  <c r="T356" i="16"/>
  <c r="W356" i="16" s="1"/>
  <c r="T359" i="16"/>
  <c r="W359" i="16" s="1"/>
  <c r="W367" i="16"/>
  <c r="W368" i="16"/>
  <c r="W376" i="16"/>
  <c r="W377" i="16"/>
  <c r="U386" i="16"/>
  <c r="R401" i="16"/>
  <c r="U401" i="16" s="1"/>
  <c r="T420" i="16"/>
  <c r="W420" i="16" s="1"/>
  <c r="T417" i="16"/>
  <c r="T414" i="16"/>
  <c r="W414" i="16" s="1"/>
  <c r="T411" i="16"/>
  <c r="W411" i="16" s="1"/>
  <c r="T408" i="16"/>
  <c r="R420" i="16"/>
  <c r="U420" i="16" s="1"/>
  <c r="R417" i="16"/>
  <c r="U417" i="16" s="1"/>
  <c r="R414" i="16"/>
  <c r="U414" i="16" s="1"/>
  <c r="R411" i="16"/>
  <c r="U411" i="16" s="1"/>
  <c r="R408" i="16"/>
  <c r="U408" i="16" s="1"/>
  <c r="T422" i="16"/>
  <c r="T419" i="16"/>
  <c r="W419" i="16" s="1"/>
  <c r="T416" i="16"/>
  <c r="W416" i="16" s="1"/>
  <c r="T413" i="16"/>
  <c r="W413" i="16" s="1"/>
  <c r="T410" i="16"/>
  <c r="W410" i="16" s="1"/>
  <c r="T407" i="16"/>
  <c r="W407" i="16" s="1"/>
  <c r="R422" i="16"/>
  <c r="U422" i="16" s="1"/>
  <c r="R419" i="16"/>
  <c r="U419" i="16" s="1"/>
  <c r="R416" i="16"/>
  <c r="U416" i="16" s="1"/>
  <c r="R413" i="16"/>
  <c r="U413" i="16" s="1"/>
  <c r="R410" i="16"/>
  <c r="U410" i="16" s="1"/>
  <c r="R407" i="16"/>
  <c r="U407" i="16" s="1"/>
  <c r="T421" i="16"/>
  <c r="W421" i="16" s="1"/>
  <c r="T418" i="16"/>
  <c r="W418" i="16" s="1"/>
  <c r="T415" i="16"/>
  <c r="W415" i="16" s="1"/>
  <c r="T412" i="16"/>
  <c r="W412" i="16" s="1"/>
  <c r="T409" i="16"/>
  <c r="W409" i="16" s="1"/>
  <c r="R11" i="17"/>
  <c r="U11" i="17" s="1"/>
  <c r="R20" i="17"/>
  <c r="U20" i="17" s="1"/>
  <c r="U23" i="17"/>
  <c r="O49" i="17"/>
  <c r="R29" i="17"/>
  <c r="R42" i="17"/>
  <c r="U42" i="17" s="1"/>
  <c r="U92" i="17"/>
  <c r="W233" i="17"/>
  <c r="W422" i="17"/>
  <c r="R368" i="15"/>
  <c r="U368" i="15" s="1"/>
  <c r="R371" i="15"/>
  <c r="U371" i="15" s="1"/>
  <c r="R374" i="15"/>
  <c r="U374" i="15" s="1"/>
  <c r="R377" i="15"/>
  <c r="U377" i="15" s="1"/>
  <c r="R380" i="15"/>
  <c r="U380" i="15" s="1"/>
  <c r="O385" i="15"/>
  <c r="R390" i="15"/>
  <c r="U390" i="15" s="1"/>
  <c r="R393" i="15"/>
  <c r="U393" i="15" s="1"/>
  <c r="R396" i="15"/>
  <c r="U396" i="15" s="1"/>
  <c r="R399" i="15"/>
  <c r="U399" i="15" s="1"/>
  <c r="R409" i="15"/>
  <c r="U409" i="15" s="1"/>
  <c r="R412" i="15"/>
  <c r="U412" i="15" s="1"/>
  <c r="R415" i="15"/>
  <c r="U415" i="15" s="1"/>
  <c r="R418" i="15"/>
  <c r="U418" i="15" s="1"/>
  <c r="R421" i="15"/>
  <c r="U421" i="15" s="1"/>
  <c r="R11" i="16"/>
  <c r="U11" i="16" s="1"/>
  <c r="R14" i="16"/>
  <c r="U14" i="16" s="1"/>
  <c r="R17" i="16"/>
  <c r="U17" i="16" s="1"/>
  <c r="R20" i="16"/>
  <c r="U20" i="16" s="1"/>
  <c r="R23" i="16"/>
  <c r="U23" i="16" s="1"/>
  <c r="O28" i="16"/>
  <c r="R33" i="16"/>
  <c r="U33" i="16" s="1"/>
  <c r="R36" i="16"/>
  <c r="U36" i="16" s="1"/>
  <c r="R39" i="16"/>
  <c r="U39" i="16" s="1"/>
  <c r="R42" i="16"/>
  <c r="U42" i="16" s="1"/>
  <c r="R52" i="16"/>
  <c r="U52" i="16" s="1"/>
  <c r="R55" i="16"/>
  <c r="U55" i="16" s="1"/>
  <c r="R58" i="16"/>
  <c r="U58" i="16" s="1"/>
  <c r="R61" i="16"/>
  <c r="U61" i="16" s="1"/>
  <c r="R64" i="16"/>
  <c r="U64" i="16" s="1"/>
  <c r="R74" i="16"/>
  <c r="U74" i="16" s="1"/>
  <c r="R77" i="16"/>
  <c r="U77" i="16" s="1"/>
  <c r="R80" i="16"/>
  <c r="U80" i="16" s="1"/>
  <c r="R83" i="16"/>
  <c r="U83" i="16" s="1"/>
  <c r="R86" i="16"/>
  <c r="U86" i="16" s="1"/>
  <c r="O91" i="16"/>
  <c r="R96" i="16"/>
  <c r="U96" i="16" s="1"/>
  <c r="R99" i="16"/>
  <c r="U99" i="16" s="1"/>
  <c r="R102" i="16"/>
  <c r="U102" i="16" s="1"/>
  <c r="R105" i="16"/>
  <c r="U105" i="16" s="1"/>
  <c r="R115" i="16"/>
  <c r="U115" i="16" s="1"/>
  <c r="R118" i="16"/>
  <c r="U118" i="16" s="1"/>
  <c r="R121" i="16"/>
  <c r="U121" i="16" s="1"/>
  <c r="R124" i="16"/>
  <c r="U124" i="16" s="1"/>
  <c r="R127" i="16"/>
  <c r="U127" i="16" s="1"/>
  <c r="R137" i="16"/>
  <c r="U137" i="16" s="1"/>
  <c r="R140" i="16"/>
  <c r="U140" i="16" s="1"/>
  <c r="R143" i="16"/>
  <c r="U143" i="16" s="1"/>
  <c r="R146" i="16"/>
  <c r="U146" i="16" s="1"/>
  <c r="R149" i="16"/>
  <c r="U149" i="16" s="1"/>
  <c r="O154" i="16"/>
  <c r="R162" i="16"/>
  <c r="U162" i="16" s="1"/>
  <c r="R165" i="16"/>
  <c r="U165" i="16" s="1"/>
  <c r="R168" i="16"/>
  <c r="U168" i="16" s="1"/>
  <c r="R178" i="16"/>
  <c r="U178" i="16" s="1"/>
  <c r="R181" i="16"/>
  <c r="U181" i="16" s="1"/>
  <c r="R184" i="16"/>
  <c r="U184" i="16" s="1"/>
  <c r="R187" i="16"/>
  <c r="U187" i="16" s="1"/>
  <c r="R190" i="16"/>
  <c r="U190" i="16" s="1"/>
  <c r="R200" i="16"/>
  <c r="U200" i="16" s="1"/>
  <c r="R203" i="16"/>
  <c r="U203" i="16" s="1"/>
  <c r="R206" i="16"/>
  <c r="U206" i="16" s="1"/>
  <c r="R209" i="16"/>
  <c r="U209" i="16" s="1"/>
  <c r="R212" i="16"/>
  <c r="U212" i="16" s="1"/>
  <c r="R225" i="16"/>
  <c r="U225" i="16" s="1"/>
  <c r="R228" i="16"/>
  <c r="U228" i="16" s="1"/>
  <c r="R231" i="16"/>
  <c r="U231" i="16" s="1"/>
  <c r="R241" i="16"/>
  <c r="U241" i="16" s="1"/>
  <c r="R244" i="16"/>
  <c r="U244" i="16" s="1"/>
  <c r="R247" i="16"/>
  <c r="U247" i="16" s="1"/>
  <c r="R250" i="16"/>
  <c r="U250" i="16" s="1"/>
  <c r="R253" i="16"/>
  <c r="U253" i="16" s="1"/>
  <c r="R263" i="16"/>
  <c r="U263" i="16" s="1"/>
  <c r="R266" i="16"/>
  <c r="U266" i="16" s="1"/>
  <c r="R269" i="16"/>
  <c r="U269" i="16" s="1"/>
  <c r="R272" i="16"/>
  <c r="U272" i="16" s="1"/>
  <c r="R275" i="16"/>
  <c r="U275" i="16" s="1"/>
  <c r="R288" i="16"/>
  <c r="U288" i="16" s="1"/>
  <c r="R291" i="16"/>
  <c r="U291" i="16" s="1"/>
  <c r="R294" i="16"/>
  <c r="U294" i="16" s="1"/>
  <c r="R304" i="16"/>
  <c r="U304" i="16" s="1"/>
  <c r="R307" i="16"/>
  <c r="U307" i="16" s="1"/>
  <c r="R310" i="16"/>
  <c r="U310" i="16" s="1"/>
  <c r="R313" i="16"/>
  <c r="U313" i="16" s="1"/>
  <c r="R316" i="16"/>
  <c r="U316" i="16" s="1"/>
  <c r="R326" i="16"/>
  <c r="U326" i="16" s="1"/>
  <c r="R329" i="16"/>
  <c r="U329" i="16" s="1"/>
  <c r="R332" i="16"/>
  <c r="U332" i="16" s="1"/>
  <c r="R335" i="16"/>
  <c r="U335" i="16" s="1"/>
  <c r="R338" i="16"/>
  <c r="U338" i="16" s="1"/>
  <c r="R348" i="16"/>
  <c r="U348" i="16" s="1"/>
  <c r="R351" i="16"/>
  <c r="U351" i="16" s="1"/>
  <c r="R354" i="16"/>
  <c r="U354" i="16" s="1"/>
  <c r="R357" i="16"/>
  <c r="U357" i="16" s="1"/>
  <c r="R367" i="16"/>
  <c r="U367" i="16" s="1"/>
  <c r="R368" i="16"/>
  <c r="U368" i="16" s="1"/>
  <c r="W375" i="16"/>
  <c r="R376" i="16"/>
  <c r="U376" i="16" s="1"/>
  <c r="R377" i="16"/>
  <c r="U377" i="16" s="1"/>
  <c r="O385" i="16"/>
  <c r="T401" i="16"/>
  <c r="W401" i="16" s="1"/>
  <c r="R390" i="16"/>
  <c r="U390" i="16" s="1"/>
  <c r="R399" i="16"/>
  <c r="U399" i="16" s="1"/>
  <c r="R415" i="16"/>
  <c r="U415" i="16" s="1"/>
  <c r="U418" i="16"/>
  <c r="R39" i="17"/>
  <c r="U39" i="17" s="1"/>
  <c r="W126" i="17"/>
  <c r="W170" i="17"/>
  <c r="U281" i="17"/>
  <c r="W315" i="17"/>
  <c r="W359" i="17"/>
  <c r="T368" i="15"/>
  <c r="W368" i="15" s="1"/>
  <c r="T371" i="15"/>
  <c r="W371" i="15" s="1"/>
  <c r="T374" i="15"/>
  <c r="W374" i="15" s="1"/>
  <c r="T377" i="15"/>
  <c r="W377" i="15" s="1"/>
  <c r="T380" i="15"/>
  <c r="W380" i="15" s="1"/>
  <c r="T390" i="15"/>
  <c r="W390" i="15" s="1"/>
  <c r="T393" i="15"/>
  <c r="W393" i="15" s="1"/>
  <c r="T396" i="15"/>
  <c r="W396" i="15" s="1"/>
  <c r="T399" i="15"/>
  <c r="W399" i="15" s="1"/>
  <c r="T409" i="15"/>
  <c r="W409" i="15" s="1"/>
  <c r="T412" i="15"/>
  <c r="W412" i="15" s="1"/>
  <c r="T415" i="15"/>
  <c r="W415" i="15" s="1"/>
  <c r="T418" i="15"/>
  <c r="W418" i="15" s="1"/>
  <c r="T421" i="15"/>
  <c r="W421" i="15" s="1"/>
  <c r="T11" i="16"/>
  <c r="W11" i="16" s="1"/>
  <c r="T14" i="16"/>
  <c r="W14" i="16" s="1"/>
  <c r="T17" i="16"/>
  <c r="W17" i="16" s="1"/>
  <c r="T20" i="16"/>
  <c r="W20" i="16" s="1"/>
  <c r="T23" i="16"/>
  <c r="W23" i="16" s="1"/>
  <c r="T33" i="16"/>
  <c r="W33" i="16" s="1"/>
  <c r="T36" i="16"/>
  <c r="W36" i="16" s="1"/>
  <c r="T39" i="16"/>
  <c r="W39" i="16" s="1"/>
  <c r="T42" i="16"/>
  <c r="W42" i="16" s="1"/>
  <c r="T52" i="16"/>
  <c r="W52" i="16" s="1"/>
  <c r="T55" i="16"/>
  <c r="W55" i="16" s="1"/>
  <c r="T58" i="16"/>
  <c r="W58" i="16" s="1"/>
  <c r="T61" i="16"/>
  <c r="W61" i="16" s="1"/>
  <c r="T64" i="16"/>
  <c r="W64" i="16" s="1"/>
  <c r="T74" i="16"/>
  <c r="W74" i="16" s="1"/>
  <c r="T77" i="16"/>
  <c r="W77" i="16" s="1"/>
  <c r="T80" i="16"/>
  <c r="W80" i="16" s="1"/>
  <c r="T83" i="16"/>
  <c r="W83" i="16" s="1"/>
  <c r="T86" i="16"/>
  <c r="W86" i="16" s="1"/>
  <c r="T96" i="16"/>
  <c r="W96" i="16" s="1"/>
  <c r="T99" i="16"/>
  <c r="W99" i="16" s="1"/>
  <c r="T102" i="16"/>
  <c r="W102" i="16" s="1"/>
  <c r="T105" i="16"/>
  <c r="W105" i="16" s="1"/>
  <c r="T115" i="16"/>
  <c r="W115" i="16" s="1"/>
  <c r="T118" i="16"/>
  <c r="W118" i="16" s="1"/>
  <c r="T121" i="16"/>
  <c r="W121" i="16" s="1"/>
  <c r="T124" i="16"/>
  <c r="W124" i="16" s="1"/>
  <c r="T127" i="16"/>
  <c r="W127" i="16" s="1"/>
  <c r="T137" i="16"/>
  <c r="W137" i="16" s="1"/>
  <c r="T140" i="16"/>
  <c r="W140" i="16" s="1"/>
  <c r="T143" i="16"/>
  <c r="W143" i="16" s="1"/>
  <c r="T146" i="16"/>
  <c r="W146" i="16" s="1"/>
  <c r="T149" i="16"/>
  <c r="W149" i="16" s="1"/>
  <c r="T156" i="16"/>
  <c r="W156" i="16" s="1"/>
  <c r="T159" i="16"/>
  <c r="W159" i="16" s="1"/>
  <c r="T162" i="16"/>
  <c r="W162" i="16" s="1"/>
  <c r="T165" i="16"/>
  <c r="W165" i="16" s="1"/>
  <c r="T168" i="16"/>
  <c r="W168" i="16" s="1"/>
  <c r="T178" i="16"/>
  <c r="W178" i="16" s="1"/>
  <c r="T181" i="16"/>
  <c r="W181" i="16" s="1"/>
  <c r="T184" i="16"/>
  <c r="W184" i="16" s="1"/>
  <c r="T187" i="16"/>
  <c r="W187" i="16" s="1"/>
  <c r="T190" i="16"/>
  <c r="W190" i="16" s="1"/>
  <c r="T197" i="16"/>
  <c r="T200" i="16"/>
  <c r="W200" i="16" s="1"/>
  <c r="T203" i="16"/>
  <c r="W203" i="16" s="1"/>
  <c r="T206" i="16"/>
  <c r="W206" i="16" s="1"/>
  <c r="T209" i="16"/>
  <c r="W209" i="16" s="1"/>
  <c r="T212" i="16"/>
  <c r="W212" i="16" s="1"/>
  <c r="T219" i="16"/>
  <c r="W219" i="16" s="1"/>
  <c r="T222" i="16"/>
  <c r="W222" i="16" s="1"/>
  <c r="T225" i="16"/>
  <c r="W225" i="16" s="1"/>
  <c r="T228" i="16"/>
  <c r="W228" i="16" s="1"/>
  <c r="T231" i="16"/>
  <c r="W231" i="16" s="1"/>
  <c r="T241" i="16"/>
  <c r="W241" i="16" s="1"/>
  <c r="T244" i="16"/>
  <c r="W244" i="16" s="1"/>
  <c r="T247" i="16"/>
  <c r="W247" i="16" s="1"/>
  <c r="T250" i="16"/>
  <c r="W250" i="16" s="1"/>
  <c r="T253" i="16"/>
  <c r="W253" i="16" s="1"/>
  <c r="T260" i="16"/>
  <c r="T263" i="16"/>
  <c r="W263" i="16" s="1"/>
  <c r="T266" i="16"/>
  <c r="W266" i="16" s="1"/>
  <c r="T269" i="16"/>
  <c r="W269" i="16" s="1"/>
  <c r="T272" i="16"/>
  <c r="W272" i="16" s="1"/>
  <c r="T275" i="16"/>
  <c r="W275" i="16" s="1"/>
  <c r="T282" i="16"/>
  <c r="W282" i="16" s="1"/>
  <c r="T285" i="16"/>
  <c r="W285" i="16" s="1"/>
  <c r="T288" i="16"/>
  <c r="W288" i="16" s="1"/>
  <c r="T291" i="16"/>
  <c r="W291" i="16" s="1"/>
  <c r="T294" i="16"/>
  <c r="W294" i="16" s="1"/>
  <c r="T304" i="16"/>
  <c r="W304" i="16" s="1"/>
  <c r="T307" i="16"/>
  <c r="W307" i="16" s="1"/>
  <c r="T310" i="16"/>
  <c r="W310" i="16" s="1"/>
  <c r="T313" i="16"/>
  <c r="W313" i="16" s="1"/>
  <c r="T316" i="16"/>
  <c r="W316" i="16" s="1"/>
  <c r="T323" i="16"/>
  <c r="T326" i="16"/>
  <c r="W326" i="16" s="1"/>
  <c r="T329" i="16"/>
  <c r="W329" i="16" s="1"/>
  <c r="T332" i="16"/>
  <c r="W332" i="16" s="1"/>
  <c r="T335" i="16"/>
  <c r="W335" i="16" s="1"/>
  <c r="T338" i="16"/>
  <c r="W338" i="16" s="1"/>
  <c r="W344" i="16"/>
  <c r="T345" i="16"/>
  <c r="W345" i="16" s="1"/>
  <c r="T348" i="16"/>
  <c r="W348" i="16" s="1"/>
  <c r="T351" i="16"/>
  <c r="W351" i="16" s="1"/>
  <c r="T354" i="16"/>
  <c r="W354" i="16" s="1"/>
  <c r="T357" i="16"/>
  <c r="W357" i="16" s="1"/>
  <c r="W365" i="16"/>
  <c r="W374" i="16"/>
  <c r="U8" i="17"/>
  <c r="R14" i="17"/>
  <c r="U14" i="17" s="1"/>
  <c r="U17" i="17"/>
  <c r="W211" i="17"/>
  <c r="U30" i="18"/>
  <c r="R366" i="15"/>
  <c r="U366" i="15" s="1"/>
  <c r="R369" i="15"/>
  <c r="U369" i="15" s="1"/>
  <c r="R372" i="15"/>
  <c r="U372" i="15" s="1"/>
  <c r="R375" i="15"/>
  <c r="U375" i="15" s="1"/>
  <c r="R388" i="15"/>
  <c r="U388" i="15" s="1"/>
  <c r="R391" i="15"/>
  <c r="U391" i="15" s="1"/>
  <c r="R394" i="15"/>
  <c r="U394" i="15" s="1"/>
  <c r="R397" i="15"/>
  <c r="U397" i="15" s="1"/>
  <c r="R407" i="15"/>
  <c r="R410" i="15"/>
  <c r="U410" i="15" s="1"/>
  <c r="R413" i="15"/>
  <c r="U413" i="15" s="1"/>
  <c r="R416" i="15"/>
  <c r="U416" i="15" s="1"/>
  <c r="R419" i="15"/>
  <c r="U419" i="15" s="1"/>
  <c r="R9" i="16"/>
  <c r="U9" i="16" s="1"/>
  <c r="R12" i="16"/>
  <c r="U12" i="16" s="1"/>
  <c r="R15" i="16"/>
  <c r="U15" i="16" s="1"/>
  <c r="R18" i="16"/>
  <c r="U18" i="16" s="1"/>
  <c r="R31" i="16"/>
  <c r="U31" i="16" s="1"/>
  <c r="R34" i="16"/>
  <c r="U34" i="16" s="1"/>
  <c r="R37" i="16"/>
  <c r="U37" i="16" s="1"/>
  <c r="R40" i="16"/>
  <c r="U40" i="16" s="1"/>
  <c r="R50" i="16"/>
  <c r="R53" i="16"/>
  <c r="U53" i="16" s="1"/>
  <c r="R56" i="16"/>
  <c r="U56" i="16" s="1"/>
  <c r="R59" i="16"/>
  <c r="U59" i="16" s="1"/>
  <c r="R62" i="16"/>
  <c r="U62" i="16" s="1"/>
  <c r="R72" i="16"/>
  <c r="U72" i="16" s="1"/>
  <c r="R75" i="16"/>
  <c r="U75" i="16" s="1"/>
  <c r="R78" i="16"/>
  <c r="U78" i="16" s="1"/>
  <c r="R81" i="16"/>
  <c r="U81" i="16" s="1"/>
  <c r="R94" i="16"/>
  <c r="U94" i="16" s="1"/>
  <c r="R97" i="16"/>
  <c r="U97" i="16" s="1"/>
  <c r="R100" i="16"/>
  <c r="U100" i="16" s="1"/>
  <c r="R103" i="16"/>
  <c r="U103" i="16" s="1"/>
  <c r="R113" i="16"/>
  <c r="R116" i="16"/>
  <c r="U116" i="16" s="1"/>
  <c r="R119" i="16"/>
  <c r="U119" i="16" s="1"/>
  <c r="R122" i="16"/>
  <c r="U122" i="16" s="1"/>
  <c r="R125" i="16"/>
  <c r="U125" i="16" s="1"/>
  <c r="R135" i="16"/>
  <c r="U135" i="16" s="1"/>
  <c r="R138" i="16"/>
  <c r="U138" i="16" s="1"/>
  <c r="R141" i="16"/>
  <c r="U141" i="16" s="1"/>
  <c r="R144" i="16"/>
  <c r="U144" i="16" s="1"/>
  <c r="R157" i="16"/>
  <c r="U157" i="16" s="1"/>
  <c r="R160" i="16"/>
  <c r="U160" i="16" s="1"/>
  <c r="R163" i="16"/>
  <c r="U163" i="16" s="1"/>
  <c r="R166" i="16"/>
  <c r="U166" i="16" s="1"/>
  <c r="R176" i="16"/>
  <c r="R179" i="16"/>
  <c r="U179" i="16" s="1"/>
  <c r="R182" i="16"/>
  <c r="U182" i="16" s="1"/>
  <c r="R185" i="16"/>
  <c r="U185" i="16" s="1"/>
  <c r="R188" i="16"/>
  <c r="U188" i="16" s="1"/>
  <c r="U197" i="16"/>
  <c r="R201" i="16"/>
  <c r="U201" i="16" s="1"/>
  <c r="R204" i="16"/>
  <c r="U204" i="16" s="1"/>
  <c r="R207" i="16"/>
  <c r="U207" i="16" s="1"/>
  <c r="R220" i="16"/>
  <c r="U220" i="16" s="1"/>
  <c r="R223" i="16"/>
  <c r="U223" i="16" s="1"/>
  <c r="R226" i="16"/>
  <c r="U226" i="16" s="1"/>
  <c r="R229" i="16"/>
  <c r="U229" i="16" s="1"/>
  <c r="R239" i="16"/>
  <c r="U239" i="16" s="1"/>
  <c r="R242" i="16"/>
  <c r="U242" i="16" s="1"/>
  <c r="R245" i="16"/>
  <c r="U245" i="16" s="1"/>
  <c r="R248" i="16"/>
  <c r="U248" i="16" s="1"/>
  <c r="R251" i="16"/>
  <c r="U251" i="16" s="1"/>
  <c r="U260" i="16"/>
  <c r="R264" i="16"/>
  <c r="U264" i="16" s="1"/>
  <c r="R267" i="16"/>
  <c r="U267" i="16" s="1"/>
  <c r="R270" i="16"/>
  <c r="U270" i="16" s="1"/>
  <c r="R283" i="16"/>
  <c r="U283" i="16" s="1"/>
  <c r="R286" i="16"/>
  <c r="U286" i="16" s="1"/>
  <c r="R289" i="16"/>
  <c r="U289" i="16" s="1"/>
  <c r="R292" i="16"/>
  <c r="U292" i="16" s="1"/>
  <c r="R302" i="16"/>
  <c r="U302" i="16" s="1"/>
  <c r="R305" i="16"/>
  <c r="U305" i="16" s="1"/>
  <c r="R308" i="16"/>
  <c r="U308" i="16" s="1"/>
  <c r="R311" i="16"/>
  <c r="U311" i="16" s="1"/>
  <c r="R314" i="16"/>
  <c r="U314" i="16" s="1"/>
  <c r="U323" i="16"/>
  <c r="R324" i="16"/>
  <c r="U324" i="16" s="1"/>
  <c r="R330" i="16"/>
  <c r="U330" i="16" s="1"/>
  <c r="R333" i="16"/>
  <c r="U333" i="16" s="1"/>
  <c r="R346" i="16"/>
  <c r="U346" i="16" s="1"/>
  <c r="R349" i="16"/>
  <c r="U349" i="16" s="1"/>
  <c r="R352" i="16"/>
  <c r="U352" i="16" s="1"/>
  <c r="R355" i="16"/>
  <c r="U355" i="16" s="1"/>
  <c r="R365" i="16"/>
  <c r="U371" i="16"/>
  <c r="W372" i="16"/>
  <c r="R373" i="16"/>
  <c r="U373" i="16" s="1"/>
  <c r="R374" i="16"/>
  <c r="U374" i="16" s="1"/>
  <c r="U380" i="16"/>
  <c r="U387" i="16"/>
  <c r="R393" i="16"/>
  <c r="U393" i="16" s="1"/>
  <c r="U396" i="16"/>
  <c r="W408" i="16"/>
  <c r="R409" i="16"/>
  <c r="U409" i="16" s="1"/>
  <c r="U412" i="16"/>
  <c r="W417" i="16"/>
  <c r="U421" i="16"/>
  <c r="W422" i="16"/>
  <c r="O28" i="17"/>
  <c r="T44" i="17"/>
  <c r="W44" i="17" s="1"/>
  <c r="R33" i="17"/>
  <c r="U33" i="17" s="1"/>
  <c r="U36" i="17"/>
  <c r="W107" i="17"/>
  <c r="W252" i="17"/>
  <c r="W400" i="17"/>
  <c r="R52" i="17"/>
  <c r="U52" i="17" s="1"/>
  <c r="R55" i="17"/>
  <c r="U55" i="17" s="1"/>
  <c r="R58" i="17"/>
  <c r="U58" i="17" s="1"/>
  <c r="R61" i="17"/>
  <c r="U61" i="17" s="1"/>
  <c r="R64" i="17"/>
  <c r="U64" i="17" s="1"/>
  <c r="R74" i="17"/>
  <c r="U74" i="17" s="1"/>
  <c r="R77" i="17"/>
  <c r="U77" i="17" s="1"/>
  <c r="R80" i="17"/>
  <c r="U80" i="17" s="1"/>
  <c r="R83" i="17"/>
  <c r="U83" i="17" s="1"/>
  <c r="O91" i="17"/>
  <c r="R96" i="17"/>
  <c r="U96" i="17" s="1"/>
  <c r="R99" i="17"/>
  <c r="U99" i="17" s="1"/>
  <c r="R102" i="17"/>
  <c r="U102" i="17" s="1"/>
  <c r="R105" i="17"/>
  <c r="U105" i="17" s="1"/>
  <c r="R115" i="17"/>
  <c r="U115" i="17" s="1"/>
  <c r="R118" i="17"/>
  <c r="U118" i="17" s="1"/>
  <c r="R121" i="17"/>
  <c r="U121" i="17" s="1"/>
  <c r="R124" i="17"/>
  <c r="U124" i="17" s="1"/>
  <c r="R127" i="17"/>
  <c r="U127" i="17" s="1"/>
  <c r="R137" i="17"/>
  <c r="U137" i="17" s="1"/>
  <c r="R140" i="17"/>
  <c r="U140" i="17" s="1"/>
  <c r="R143" i="17"/>
  <c r="U143" i="17" s="1"/>
  <c r="R146" i="17"/>
  <c r="U146" i="17" s="1"/>
  <c r="R149" i="17"/>
  <c r="U149" i="17" s="1"/>
  <c r="O154" i="17"/>
  <c r="R159" i="17"/>
  <c r="U159" i="17" s="1"/>
  <c r="R162" i="17"/>
  <c r="U162" i="17" s="1"/>
  <c r="R165" i="17"/>
  <c r="U165" i="17" s="1"/>
  <c r="R178" i="17"/>
  <c r="U178" i="17" s="1"/>
  <c r="R181" i="17"/>
  <c r="U181" i="17" s="1"/>
  <c r="R184" i="17"/>
  <c r="U184" i="17" s="1"/>
  <c r="R187" i="17"/>
  <c r="U187" i="17" s="1"/>
  <c r="R190" i="17"/>
  <c r="U190" i="17" s="1"/>
  <c r="R200" i="17"/>
  <c r="U200" i="17" s="1"/>
  <c r="R203" i="17"/>
  <c r="U203" i="17" s="1"/>
  <c r="R206" i="17"/>
  <c r="U206" i="17" s="1"/>
  <c r="R209" i="17"/>
  <c r="U209" i="17" s="1"/>
  <c r="R212" i="17"/>
  <c r="U212" i="17" s="1"/>
  <c r="O217" i="17"/>
  <c r="R222" i="17"/>
  <c r="U222" i="17" s="1"/>
  <c r="R225" i="17"/>
  <c r="U225" i="17" s="1"/>
  <c r="R228" i="17"/>
  <c r="U228" i="17" s="1"/>
  <c r="R241" i="17"/>
  <c r="U241" i="17" s="1"/>
  <c r="R244" i="17"/>
  <c r="U244" i="17" s="1"/>
  <c r="R247" i="17"/>
  <c r="U247" i="17" s="1"/>
  <c r="R250" i="17"/>
  <c r="U250" i="17" s="1"/>
  <c r="R253" i="17"/>
  <c r="U253" i="17" s="1"/>
  <c r="R263" i="17"/>
  <c r="U263" i="17" s="1"/>
  <c r="R266" i="17"/>
  <c r="U266" i="17" s="1"/>
  <c r="R269" i="17"/>
  <c r="U269" i="17" s="1"/>
  <c r="R272" i="17"/>
  <c r="U272" i="17" s="1"/>
  <c r="R275" i="17"/>
  <c r="U275" i="17" s="1"/>
  <c r="O280" i="17"/>
  <c r="R285" i="17"/>
  <c r="U285" i="17" s="1"/>
  <c r="R288" i="17"/>
  <c r="U288" i="17" s="1"/>
  <c r="R291" i="17"/>
  <c r="U291" i="17" s="1"/>
  <c r="R294" i="17"/>
  <c r="U294" i="17" s="1"/>
  <c r="R304" i="17"/>
  <c r="U304" i="17" s="1"/>
  <c r="R307" i="17"/>
  <c r="U307" i="17" s="1"/>
  <c r="R310" i="17"/>
  <c r="U310" i="17" s="1"/>
  <c r="R313" i="17"/>
  <c r="U313" i="17" s="1"/>
  <c r="R316" i="17"/>
  <c r="U316" i="17" s="1"/>
  <c r="R326" i="17"/>
  <c r="U326" i="17" s="1"/>
  <c r="R329" i="17"/>
  <c r="U329" i="17" s="1"/>
  <c r="R332" i="17"/>
  <c r="U332" i="17" s="1"/>
  <c r="R335" i="17"/>
  <c r="U335" i="17" s="1"/>
  <c r="R338" i="17"/>
  <c r="U338" i="17" s="1"/>
  <c r="O343" i="17"/>
  <c r="R348" i="17"/>
  <c r="U348" i="17" s="1"/>
  <c r="R351" i="17"/>
  <c r="U351" i="17" s="1"/>
  <c r="R354" i="17"/>
  <c r="U354" i="17" s="1"/>
  <c r="R367" i="17"/>
  <c r="U367" i="17" s="1"/>
  <c r="R370" i="17"/>
  <c r="U370" i="17" s="1"/>
  <c r="R373" i="17"/>
  <c r="U373" i="17" s="1"/>
  <c r="R376" i="17"/>
  <c r="U376" i="17" s="1"/>
  <c r="R379" i="17"/>
  <c r="U379" i="17" s="1"/>
  <c r="R389" i="17"/>
  <c r="U389" i="17" s="1"/>
  <c r="R392" i="17"/>
  <c r="U392" i="17" s="1"/>
  <c r="R395" i="17"/>
  <c r="U395" i="17" s="1"/>
  <c r="R398" i="17"/>
  <c r="U398" i="17" s="1"/>
  <c r="R401" i="17"/>
  <c r="U401" i="17" s="1"/>
  <c r="O406" i="17"/>
  <c r="R411" i="17"/>
  <c r="U411" i="17" s="1"/>
  <c r="R414" i="17"/>
  <c r="U414" i="17" s="1"/>
  <c r="R417" i="17"/>
  <c r="U417" i="17" s="1"/>
  <c r="R10" i="18"/>
  <c r="U10" i="18" s="1"/>
  <c r="R13" i="18"/>
  <c r="U13" i="18" s="1"/>
  <c r="R16" i="18"/>
  <c r="U16" i="18" s="1"/>
  <c r="R19" i="18"/>
  <c r="U19" i="18" s="1"/>
  <c r="R22" i="18"/>
  <c r="U22" i="18" s="1"/>
  <c r="R32" i="18"/>
  <c r="U32" i="18" s="1"/>
  <c r="R35" i="18"/>
  <c r="U35" i="18" s="1"/>
  <c r="R38" i="18"/>
  <c r="U38" i="18" s="1"/>
  <c r="R41" i="18"/>
  <c r="U41" i="18" s="1"/>
  <c r="R44" i="18"/>
  <c r="U44" i="18" s="1"/>
  <c r="O49" i="18"/>
  <c r="R54" i="18"/>
  <c r="U54" i="18" s="1"/>
  <c r="R57" i="18"/>
  <c r="U57" i="18" s="1"/>
  <c r="R60" i="18"/>
  <c r="U60" i="18" s="1"/>
  <c r="R85" i="18"/>
  <c r="U85" i="18" s="1"/>
  <c r="R82" i="18"/>
  <c r="U82" i="18" s="1"/>
  <c r="R79" i="18"/>
  <c r="U79" i="18" s="1"/>
  <c r="R76" i="18"/>
  <c r="U76" i="18" s="1"/>
  <c r="T84" i="18"/>
  <c r="W84" i="18" s="1"/>
  <c r="T81" i="18"/>
  <c r="T78" i="18"/>
  <c r="W78" i="18" s="1"/>
  <c r="T75" i="18"/>
  <c r="W75" i="18" s="1"/>
  <c r="R84" i="18"/>
  <c r="R81" i="18"/>
  <c r="R78" i="18"/>
  <c r="U78" i="18" s="1"/>
  <c r="T86" i="18"/>
  <c r="W86" i="18" s="1"/>
  <c r="T83" i="18"/>
  <c r="W83" i="18" s="1"/>
  <c r="T85" i="18"/>
  <c r="W85" i="18" s="1"/>
  <c r="T82" i="18"/>
  <c r="W82" i="18" s="1"/>
  <c r="T79" i="18"/>
  <c r="W79" i="18" s="1"/>
  <c r="T76" i="18"/>
  <c r="W76" i="18" s="1"/>
  <c r="T73" i="18"/>
  <c r="W73" i="18" s="1"/>
  <c r="R74" i="18"/>
  <c r="U74" i="18" s="1"/>
  <c r="T80" i="18"/>
  <c r="W80" i="18" s="1"/>
  <c r="Q385" i="16"/>
  <c r="T387" i="16"/>
  <c r="W387" i="16" s="1"/>
  <c r="T390" i="16"/>
  <c r="W390" i="16" s="1"/>
  <c r="T393" i="16"/>
  <c r="W393" i="16" s="1"/>
  <c r="T396" i="16"/>
  <c r="W396" i="16" s="1"/>
  <c r="T399" i="16"/>
  <c r="W399" i="16" s="1"/>
  <c r="T8" i="17"/>
  <c r="W8" i="17" s="1"/>
  <c r="T11" i="17"/>
  <c r="W11" i="17" s="1"/>
  <c r="T14" i="17"/>
  <c r="W14" i="17" s="1"/>
  <c r="T17" i="17"/>
  <c r="W17" i="17" s="1"/>
  <c r="T20" i="17"/>
  <c r="W20" i="17" s="1"/>
  <c r="T23" i="17"/>
  <c r="W23" i="17" s="1"/>
  <c r="Q28" i="17"/>
  <c r="T30" i="17"/>
  <c r="W30" i="17" s="1"/>
  <c r="T33" i="17"/>
  <c r="W33" i="17" s="1"/>
  <c r="T36" i="17"/>
  <c r="W36" i="17" s="1"/>
  <c r="T39" i="17"/>
  <c r="W39" i="17" s="1"/>
  <c r="T42" i="17"/>
  <c r="W42" i="17" s="1"/>
  <c r="T52" i="17"/>
  <c r="W52" i="17" s="1"/>
  <c r="T55" i="17"/>
  <c r="W55" i="17" s="1"/>
  <c r="T58" i="17"/>
  <c r="W58" i="17" s="1"/>
  <c r="T61" i="17"/>
  <c r="W61" i="17" s="1"/>
  <c r="T64" i="17"/>
  <c r="W64" i="17" s="1"/>
  <c r="T71" i="17"/>
  <c r="W71" i="17" s="1"/>
  <c r="T74" i="17"/>
  <c r="W74" i="17" s="1"/>
  <c r="T77" i="17"/>
  <c r="W77" i="17" s="1"/>
  <c r="T80" i="17"/>
  <c r="W80" i="17" s="1"/>
  <c r="T83" i="17"/>
  <c r="W83" i="17" s="1"/>
  <c r="T86" i="17"/>
  <c r="W86" i="17" s="1"/>
  <c r="Q91" i="17"/>
  <c r="T93" i="17"/>
  <c r="W93" i="17" s="1"/>
  <c r="T96" i="17"/>
  <c r="W96" i="17" s="1"/>
  <c r="T99" i="17"/>
  <c r="W99" i="17" s="1"/>
  <c r="T102" i="17"/>
  <c r="W102" i="17" s="1"/>
  <c r="T105" i="17"/>
  <c r="W105" i="17" s="1"/>
  <c r="T115" i="17"/>
  <c r="W115" i="17" s="1"/>
  <c r="T118" i="17"/>
  <c r="W118" i="17" s="1"/>
  <c r="T121" i="17"/>
  <c r="W121" i="17" s="1"/>
  <c r="T124" i="17"/>
  <c r="W124" i="17" s="1"/>
  <c r="T127" i="17"/>
  <c r="W127" i="17" s="1"/>
  <c r="T134" i="17"/>
  <c r="T137" i="17"/>
  <c r="W137" i="17" s="1"/>
  <c r="T140" i="17"/>
  <c r="W140" i="17" s="1"/>
  <c r="T143" i="17"/>
  <c r="W143" i="17" s="1"/>
  <c r="T146" i="17"/>
  <c r="W146" i="17" s="1"/>
  <c r="T149" i="17"/>
  <c r="W149" i="17" s="1"/>
  <c r="Q154" i="17"/>
  <c r="T156" i="17"/>
  <c r="W156" i="17" s="1"/>
  <c r="T159" i="17"/>
  <c r="W159" i="17" s="1"/>
  <c r="T162" i="17"/>
  <c r="W162" i="17" s="1"/>
  <c r="T165" i="17"/>
  <c r="W165" i="17" s="1"/>
  <c r="T168" i="17"/>
  <c r="W168" i="17" s="1"/>
  <c r="T178" i="17"/>
  <c r="W178" i="17" s="1"/>
  <c r="T181" i="17"/>
  <c r="W181" i="17" s="1"/>
  <c r="T184" i="17"/>
  <c r="W184" i="17" s="1"/>
  <c r="T187" i="17"/>
  <c r="W187" i="17" s="1"/>
  <c r="T190" i="17"/>
  <c r="W190" i="17" s="1"/>
  <c r="T197" i="17"/>
  <c r="W197" i="17" s="1"/>
  <c r="T200" i="17"/>
  <c r="W200" i="17" s="1"/>
  <c r="T203" i="17"/>
  <c r="W203" i="17" s="1"/>
  <c r="T206" i="17"/>
  <c r="W206" i="17" s="1"/>
  <c r="T209" i="17"/>
  <c r="W209" i="17" s="1"/>
  <c r="T212" i="17"/>
  <c r="W212" i="17" s="1"/>
  <c r="Q217" i="17"/>
  <c r="T219" i="17"/>
  <c r="W219" i="17" s="1"/>
  <c r="T222" i="17"/>
  <c r="W222" i="17" s="1"/>
  <c r="T225" i="17"/>
  <c r="W225" i="17" s="1"/>
  <c r="T228" i="17"/>
  <c r="W228" i="17" s="1"/>
  <c r="T231" i="17"/>
  <c r="W231" i="17" s="1"/>
  <c r="T241" i="17"/>
  <c r="W241" i="17" s="1"/>
  <c r="T244" i="17"/>
  <c r="W244" i="17" s="1"/>
  <c r="T247" i="17"/>
  <c r="W247" i="17" s="1"/>
  <c r="T250" i="17"/>
  <c r="W250" i="17" s="1"/>
  <c r="T253" i="17"/>
  <c r="W253" i="17" s="1"/>
  <c r="T260" i="17"/>
  <c r="W260" i="17" s="1"/>
  <c r="T263" i="17"/>
  <c r="W263" i="17" s="1"/>
  <c r="T266" i="17"/>
  <c r="W266" i="17" s="1"/>
  <c r="T269" i="17"/>
  <c r="W269" i="17" s="1"/>
  <c r="T272" i="17"/>
  <c r="W272" i="17" s="1"/>
  <c r="T275" i="17"/>
  <c r="W275" i="17" s="1"/>
  <c r="Q280" i="17"/>
  <c r="T282" i="17"/>
  <c r="W282" i="17" s="1"/>
  <c r="T285" i="17"/>
  <c r="W285" i="17" s="1"/>
  <c r="T288" i="17"/>
  <c r="W288" i="17" s="1"/>
  <c r="T291" i="17"/>
  <c r="W291" i="17" s="1"/>
  <c r="T294" i="17"/>
  <c r="W294" i="17" s="1"/>
  <c r="T304" i="17"/>
  <c r="W304" i="17" s="1"/>
  <c r="T307" i="17"/>
  <c r="W307" i="17" s="1"/>
  <c r="T310" i="17"/>
  <c r="W310" i="17" s="1"/>
  <c r="T313" i="17"/>
  <c r="W313" i="17" s="1"/>
  <c r="T316" i="17"/>
  <c r="W316" i="17" s="1"/>
  <c r="T323" i="17"/>
  <c r="W323" i="17" s="1"/>
  <c r="T326" i="17"/>
  <c r="W326" i="17" s="1"/>
  <c r="T329" i="17"/>
  <c r="W329" i="17" s="1"/>
  <c r="T332" i="17"/>
  <c r="W332" i="17" s="1"/>
  <c r="T335" i="17"/>
  <c r="W335" i="17" s="1"/>
  <c r="T338" i="17"/>
  <c r="W338" i="17" s="1"/>
  <c r="Q343" i="17"/>
  <c r="T345" i="17"/>
  <c r="W345" i="17" s="1"/>
  <c r="T348" i="17"/>
  <c r="W348" i="17" s="1"/>
  <c r="T351" i="17"/>
  <c r="W351" i="17" s="1"/>
  <c r="T354" i="17"/>
  <c r="W354" i="17" s="1"/>
  <c r="T357" i="17"/>
  <c r="W357" i="17" s="1"/>
  <c r="T367" i="17"/>
  <c r="W367" i="17" s="1"/>
  <c r="T370" i="17"/>
  <c r="W370" i="17" s="1"/>
  <c r="T373" i="17"/>
  <c r="W373" i="17" s="1"/>
  <c r="T376" i="17"/>
  <c r="W376" i="17" s="1"/>
  <c r="T379" i="17"/>
  <c r="W379" i="17" s="1"/>
  <c r="T386" i="17"/>
  <c r="T389" i="17"/>
  <c r="W389" i="17" s="1"/>
  <c r="T392" i="17"/>
  <c r="W392" i="17" s="1"/>
  <c r="T395" i="17"/>
  <c r="W395" i="17" s="1"/>
  <c r="T398" i="17"/>
  <c r="W398" i="17" s="1"/>
  <c r="T401" i="17"/>
  <c r="W401" i="17" s="1"/>
  <c r="Q406" i="17"/>
  <c r="T408" i="17"/>
  <c r="W408" i="17" s="1"/>
  <c r="T411" i="17"/>
  <c r="W411" i="17" s="1"/>
  <c r="T414" i="17"/>
  <c r="W414" i="17" s="1"/>
  <c r="T417" i="17"/>
  <c r="W417" i="17" s="1"/>
  <c r="T420" i="17"/>
  <c r="W420" i="17" s="1"/>
  <c r="T10" i="18"/>
  <c r="W10" i="18" s="1"/>
  <c r="T13" i="18"/>
  <c r="W13" i="18" s="1"/>
  <c r="T16" i="18"/>
  <c r="W16" i="18" s="1"/>
  <c r="T19" i="18"/>
  <c r="W19" i="18" s="1"/>
  <c r="T22" i="18"/>
  <c r="W22" i="18" s="1"/>
  <c r="T29" i="18"/>
  <c r="W29" i="18" s="1"/>
  <c r="T32" i="18"/>
  <c r="W32" i="18" s="1"/>
  <c r="T35" i="18"/>
  <c r="W35" i="18" s="1"/>
  <c r="T38" i="18"/>
  <c r="W38" i="18" s="1"/>
  <c r="T41" i="18"/>
  <c r="W41" i="18" s="1"/>
  <c r="T44" i="18"/>
  <c r="W44" i="18" s="1"/>
  <c r="Q49" i="18"/>
  <c r="T51" i="18"/>
  <c r="W51" i="18" s="1"/>
  <c r="T54" i="18"/>
  <c r="W54" i="18" s="1"/>
  <c r="T57" i="18"/>
  <c r="W57" i="18" s="1"/>
  <c r="T60" i="18"/>
  <c r="W60" i="18" s="1"/>
  <c r="T63" i="18"/>
  <c r="W63" i="18" s="1"/>
  <c r="Q91" i="18"/>
  <c r="T74" i="18"/>
  <c r="W74" i="18" s="1"/>
  <c r="R77" i="18"/>
  <c r="U77" i="18" s="1"/>
  <c r="R388" i="16"/>
  <c r="U388" i="16" s="1"/>
  <c r="R391" i="16"/>
  <c r="U391" i="16" s="1"/>
  <c r="R394" i="16"/>
  <c r="U394" i="16" s="1"/>
  <c r="R397" i="16"/>
  <c r="U397" i="16" s="1"/>
  <c r="R400" i="16"/>
  <c r="U400" i="16" s="1"/>
  <c r="R9" i="17"/>
  <c r="R12" i="17"/>
  <c r="U12" i="17" s="1"/>
  <c r="R15" i="17"/>
  <c r="U15" i="17" s="1"/>
  <c r="R18" i="17"/>
  <c r="U18" i="17" s="1"/>
  <c r="R21" i="17"/>
  <c r="U21" i="17" s="1"/>
  <c r="R31" i="17"/>
  <c r="U31" i="17" s="1"/>
  <c r="R34" i="17"/>
  <c r="U34" i="17" s="1"/>
  <c r="R37" i="17"/>
  <c r="U37" i="17" s="1"/>
  <c r="R40" i="17"/>
  <c r="U40" i="17" s="1"/>
  <c r="R43" i="17"/>
  <c r="U43" i="17" s="1"/>
  <c r="R50" i="17"/>
  <c r="U50" i="17" s="1"/>
  <c r="R53" i="17"/>
  <c r="U53" i="17" s="1"/>
  <c r="R56" i="17"/>
  <c r="U56" i="17" s="1"/>
  <c r="R59" i="17"/>
  <c r="U59" i="17" s="1"/>
  <c r="R62" i="17"/>
  <c r="U62" i="17" s="1"/>
  <c r="R65" i="17"/>
  <c r="U65" i="17" s="1"/>
  <c r="O70" i="17"/>
  <c r="R72" i="17"/>
  <c r="U72" i="17" s="1"/>
  <c r="R75" i="17"/>
  <c r="U75" i="17" s="1"/>
  <c r="R78" i="17"/>
  <c r="U78" i="17" s="1"/>
  <c r="R81" i="17"/>
  <c r="U81" i="17" s="1"/>
  <c r="R84" i="17"/>
  <c r="U84" i="17" s="1"/>
  <c r="R94" i="17"/>
  <c r="U94" i="17" s="1"/>
  <c r="R97" i="17"/>
  <c r="U97" i="17" s="1"/>
  <c r="R100" i="17"/>
  <c r="U100" i="17" s="1"/>
  <c r="R103" i="17"/>
  <c r="U103" i="17" s="1"/>
  <c r="R106" i="17"/>
  <c r="U106" i="17" s="1"/>
  <c r="R113" i="17"/>
  <c r="U113" i="17" s="1"/>
  <c r="R116" i="17"/>
  <c r="U116" i="17" s="1"/>
  <c r="R119" i="17"/>
  <c r="U119" i="17" s="1"/>
  <c r="R122" i="17"/>
  <c r="U122" i="17" s="1"/>
  <c r="R125" i="17"/>
  <c r="U125" i="17" s="1"/>
  <c r="R128" i="17"/>
  <c r="U128" i="17" s="1"/>
  <c r="O133" i="17"/>
  <c r="R138" i="17"/>
  <c r="U138" i="17" s="1"/>
  <c r="R141" i="17"/>
  <c r="U141" i="17" s="1"/>
  <c r="R144" i="17"/>
  <c r="U144" i="17" s="1"/>
  <c r="R147" i="17"/>
  <c r="U147" i="17" s="1"/>
  <c r="R157" i="17"/>
  <c r="U157" i="17" s="1"/>
  <c r="R160" i="17"/>
  <c r="U160" i="17" s="1"/>
  <c r="R163" i="17"/>
  <c r="U163" i="17" s="1"/>
  <c r="R166" i="17"/>
  <c r="U166" i="17" s="1"/>
  <c r="R169" i="17"/>
  <c r="U169" i="17" s="1"/>
  <c r="R176" i="17"/>
  <c r="R179" i="17"/>
  <c r="U179" i="17" s="1"/>
  <c r="R182" i="17"/>
  <c r="U182" i="17" s="1"/>
  <c r="R185" i="17"/>
  <c r="U185" i="17" s="1"/>
  <c r="R188" i="17"/>
  <c r="U188" i="17" s="1"/>
  <c r="R191" i="17"/>
  <c r="U191" i="17" s="1"/>
  <c r="O196" i="17"/>
  <c r="U197" i="17"/>
  <c r="R201" i="17"/>
  <c r="U201" i="17" s="1"/>
  <c r="R204" i="17"/>
  <c r="U204" i="17" s="1"/>
  <c r="R207" i="17"/>
  <c r="U207" i="17" s="1"/>
  <c r="R210" i="17"/>
  <c r="U210" i="17" s="1"/>
  <c r="R220" i="17"/>
  <c r="U220" i="17" s="1"/>
  <c r="R223" i="17"/>
  <c r="U223" i="17" s="1"/>
  <c r="R226" i="17"/>
  <c r="U226" i="17" s="1"/>
  <c r="R229" i="17"/>
  <c r="U229" i="17" s="1"/>
  <c r="R232" i="17"/>
  <c r="U232" i="17" s="1"/>
  <c r="R239" i="17"/>
  <c r="R242" i="17"/>
  <c r="U242" i="17" s="1"/>
  <c r="R245" i="17"/>
  <c r="U245" i="17" s="1"/>
  <c r="R248" i="17"/>
  <c r="U248" i="17" s="1"/>
  <c r="R251" i="17"/>
  <c r="U251" i="17" s="1"/>
  <c r="R254" i="17"/>
  <c r="U254" i="17" s="1"/>
  <c r="O259" i="17"/>
  <c r="R264" i="17"/>
  <c r="U264" i="17" s="1"/>
  <c r="R267" i="17"/>
  <c r="U267" i="17" s="1"/>
  <c r="R270" i="17"/>
  <c r="U270" i="17" s="1"/>
  <c r="R273" i="17"/>
  <c r="U273" i="17" s="1"/>
  <c r="R283" i="17"/>
  <c r="U283" i="17" s="1"/>
  <c r="R286" i="17"/>
  <c r="U286" i="17" s="1"/>
  <c r="R289" i="17"/>
  <c r="U289" i="17" s="1"/>
  <c r="R292" i="17"/>
  <c r="U292" i="17" s="1"/>
  <c r="R295" i="17"/>
  <c r="U295" i="17" s="1"/>
  <c r="R302" i="17"/>
  <c r="U302" i="17" s="1"/>
  <c r="R305" i="17"/>
  <c r="U305" i="17" s="1"/>
  <c r="R308" i="17"/>
  <c r="U308" i="17" s="1"/>
  <c r="R311" i="17"/>
  <c r="U311" i="17" s="1"/>
  <c r="R314" i="17"/>
  <c r="U314" i="17" s="1"/>
  <c r="R317" i="17"/>
  <c r="U317" i="17" s="1"/>
  <c r="O322" i="17"/>
  <c r="U323" i="17"/>
  <c r="R327" i="17"/>
  <c r="U327" i="17" s="1"/>
  <c r="R330" i="17"/>
  <c r="U330" i="17" s="1"/>
  <c r="R333" i="17"/>
  <c r="U333" i="17" s="1"/>
  <c r="R336" i="17"/>
  <c r="U336" i="17" s="1"/>
  <c r="R346" i="17"/>
  <c r="U346" i="17" s="1"/>
  <c r="R349" i="17"/>
  <c r="U349" i="17" s="1"/>
  <c r="R352" i="17"/>
  <c r="U352" i="17" s="1"/>
  <c r="R355" i="17"/>
  <c r="U355" i="17" s="1"/>
  <c r="R358" i="17"/>
  <c r="U358" i="17" s="1"/>
  <c r="R365" i="17"/>
  <c r="U365" i="17" s="1"/>
  <c r="R368" i="17"/>
  <c r="U368" i="17" s="1"/>
  <c r="R371" i="17"/>
  <c r="U371" i="17" s="1"/>
  <c r="R374" i="17"/>
  <c r="U374" i="17" s="1"/>
  <c r="R377" i="17"/>
  <c r="U377" i="17" s="1"/>
  <c r="R380" i="17"/>
  <c r="U380" i="17" s="1"/>
  <c r="O385" i="17"/>
  <c r="U386" i="17"/>
  <c r="R390" i="17"/>
  <c r="U390" i="17" s="1"/>
  <c r="R393" i="17"/>
  <c r="U393" i="17" s="1"/>
  <c r="R396" i="17"/>
  <c r="U396" i="17" s="1"/>
  <c r="R399" i="17"/>
  <c r="U399" i="17" s="1"/>
  <c r="R409" i="17"/>
  <c r="U409" i="17" s="1"/>
  <c r="R412" i="17"/>
  <c r="U412" i="17" s="1"/>
  <c r="R415" i="17"/>
  <c r="U415" i="17" s="1"/>
  <c r="R418" i="17"/>
  <c r="U418" i="17" s="1"/>
  <c r="R421" i="17"/>
  <c r="U421" i="17" s="1"/>
  <c r="R8" i="18"/>
  <c r="R11" i="18"/>
  <c r="U11" i="18" s="1"/>
  <c r="R14" i="18"/>
  <c r="U14" i="18" s="1"/>
  <c r="R17" i="18"/>
  <c r="U17" i="18" s="1"/>
  <c r="R20" i="18"/>
  <c r="U20" i="18" s="1"/>
  <c r="R23" i="18"/>
  <c r="U23" i="18" s="1"/>
  <c r="O28" i="18"/>
  <c r="U29" i="18"/>
  <c r="R33" i="18"/>
  <c r="U33" i="18" s="1"/>
  <c r="R36" i="18"/>
  <c r="U36" i="18" s="1"/>
  <c r="R39" i="18"/>
  <c r="U39" i="18" s="1"/>
  <c r="R42" i="18"/>
  <c r="U42" i="18" s="1"/>
  <c r="R52" i="18"/>
  <c r="U52" i="18" s="1"/>
  <c r="R55" i="18"/>
  <c r="U55" i="18" s="1"/>
  <c r="R58" i="18"/>
  <c r="U58" i="18" s="1"/>
  <c r="R61" i="18"/>
  <c r="U61" i="18" s="1"/>
  <c r="R64" i="18"/>
  <c r="U64" i="18" s="1"/>
  <c r="R71" i="18"/>
  <c r="R75" i="18"/>
  <c r="U75" i="18" s="1"/>
  <c r="T77" i="18"/>
  <c r="W77" i="18" s="1"/>
  <c r="R83" i="18"/>
  <c r="U83" i="18" s="1"/>
  <c r="O112" i="18"/>
  <c r="T96" i="18"/>
  <c r="W96" i="18" s="1"/>
  <c r="T93" i="18"/>
  <c r="W93" i="18" s="1"/>
  <c r="R105" i="18"/>
  <c r="U105" i="18" s="1"/>
  <c r="R102" i="18"/>
  <c r="U102" i="18" s="1"/>
  <c r="T388" i="16"/>
  <c r="W388" i="16" s="1"/>
  <c r="T391" i="16"/>
  <c r="W391" i="16" s="1"/>
  <c r="T394" i="16"/>
  <c r="W394" i="16" s="1"/>
  <c r="T397" i="16"/>
  <c r="W397" i="16" s="1"/>
  <c r="T400" i="16"/>
  <c r="W400" i="16" s="1"/>
  <c r="Q427" i="16"/>
  <c r="T9" i="17"/>
  <c r="W9" i="17" s="1"/>
  <c r="T12" i="17"/>
  <c r="W12" i="17" s="1"/>
  <c r="T15" i="17"/>
  <c r="W15" i="17" s="1"/>
  <c r="T18" i="17"/>
  <c r="W18" i="17" s="1"/>
  <c r="T21" i="17"/>
  <c r="W21" i="17" s="1"/>
  <c r="T31" i="17"/>
  <c r="W31" i="17" s="1"/>
  <c r="T34" i="17"/>
  <c r="W34" i="17" s="1"/>
  <c r="T37" i="17"/>
  <c r="W37" i="17" s="1"/>
  <c r="T40" i="17"/>
  <c r="W40" i="17" s="1"/>
  <c r="T43" i="17"/>
  <c r="W43" i="17" s="1"/>
  <c r="T50" i="17"/>
  <c r="W50" i="17" s="1"/>
  <c r="T53" i="17"/>
  <c r="W53" i="17" s="1"/>
  <c r="T56" i="17"/>
  <c r="W56" i="17" s="1"/>
  <c r="T59" i="17"/>
  <c r="W59" i="17" s="1"/>
  <c r="T62" i="17"/>
  <c r="W62" i="17" s="1"/>
  <c r="T65" i="17"/>
  <c r="W65" i="17" s="1"/>
  <c r="Q70" i="17"/>
  <c r="T72" i="17"/>
  <c r="W72" i="17" s="1"/>
  <c r="T75" i="17"/>
  <c r="W75" i="17" s="1"/>
  <c r="T78" i="17"/>
  <c r="W78" i="17" s="1"/>
  <c r="T81" i="17"/>
  <c r="W81" i="17" s="1"/>
  <c r="T84" i="17"/>
  <c r="W84" i="17" s="1"/>
  <c r="T94" i="17"/>
  <c r="W94" i="17" s="1"/>
  <c r="T97" i="17"/>
  <c r="W97" i="17" s="1"/>
  <c r="T100" i="17"/>
  <c r="W100" i="17" s="1"/>
  <c r="T103" i="17"/>
  <c r="W103" i="17" s="1"/>
  <c r="T106" i="17"/>
  <c r="W106" i="17" s="1"/>
  <c r="T113" i="17"/>
  <c r="T116" i="17"/>
  <c r="W116" i="17" s="1"/>
  <c r="T119" i="17"/>
  <c r="W119" i="17" s="1"/>
  <c r="T122" i="17"/>
  <c r="W122" i="17" s="1"/>
  <c r="T125" i="17"/>
  <c r="W125" i="17" s="1"/>
  <c r="T128" i="17"/>
  <c r="W128" i="17" s="1"/>
  <c r="Q133" i="17"/>
  <c r="T135" i="17"/>
  <c r="W135" i="17" s="1"/>
  <c r="T138" i="17"/>
  <c r="W138" i="17" s="1"/>
  <c r="T141" i="17"/>
  <c r="W141" i="17" s="1"/>
  <c r="T144" i="17"/>
  <c r="W144" i="17" s="1"/>
  <c r="T147" i="17"/>
  <c r="W147" i="17" s="1"/>
  <c r="T157" i="17"/>
  <c r="W157" i="17" s="1"/>
  <c r="T160" i="17"/>
  <c r="W160" i="17" s="1"/>
  <c r="T163" i="17"/>
  <c r="W163" i="17" s="1"/>
  <c r="T166" i="17"/>
  <c r="W166" i="17" s="1"/>
  <c r="T169" i="17"/>
  <c r="W169" i="17" s="1"/>
  <c r="T176" i="17"/>
  <c r="T179" i="17"/>
  <c r="W179" i="17" s="1"/>
  <c r="T182" i="17"/>
  <c r="W182" i="17" s="1"/>
  <c r="T185" i="17"/>
  <c r="W185" i="17" s="1"/>
  <c r="T188" i="17"/>
  <c r="W188" i="17" s="1"/>
  <c r="T191" i="17"/>
  <c r="W191" i="17" s="1"/>
  <c r="Q196" i="17"/>
  <c r="T198" i="17"/>
  <c r="W198" i="17" s="1"/>
  <c r="T201" i="17"/>
  <c r="W201" i="17" s="1"/>
  <c r="T204" i="17"/>
  <c r="W204" i="17" s="1"/>
  <c r="T207" i="17"/>
  <c r="W207" i="17" s="1"/>
  <c r="T210" i="17"/>
  <c r="W210" i="17" s="1"/>
  <c r="T220" i="17"/>
  <c r="W220" i="17" s="1"/>
  <c r="T223" i="17"/>
  <c r="W223" i="17" s="1"/>
  <c r="T226" i="17"/>
  <c r="W226" i="17" s="1"/>
  <c r="T229" i="17"/>
  <c r="W229" i="17" s="1"/>
  <c r="T232" i="17"/>
  <c r="W232" i="17" s="1"/>
  <c r="T239" i="17"/>
  <c r="T242" i="17"/>
  <c r="W242" i="17" s="1"/>
  <c r="T245" i="17"/>
  <c r="W245" i="17" s="1"/>
  <c r="T248" i="17"/>
  <c r="W248" i="17" s="1"/>
  <c r="T251" i="17"/>
  <c r="W251" i="17" s="1"/>
  <c r="T254" i="17"/>
  <c r="W254" i="17" s="1"/>
  <c r="Q259" i="17"/>
  <c r="T261" i="17"/>
  <c r="W261" i="17" s="1"/>
  <c r="T264" i="17"/>
  <c r="W264" i="17" s="1"/>
  <c r="T267" i="17"/>
  <c r="W267" i="17" s="1"/>
  <c r="T270" i="17"/>
  <c r="W270" i="17" s="1"/>
  <c r="T273" i="17"/>
  <c r="W273" i="17" s="1"/>
  <c r="T283" i="17"/>
  <c r="W283" i="17" s="1"/>
  <c r="T286" i="17"/>
  <c r="W286" i="17" s="1"/>
  <c r="T289" i="17"/>
  <c r="W289" i="17" s="1"/>
  <c r="T292" i="17"/>
  <c r="W292" i="17" s="1"/>
  <c r="T295" i="17"/>
  <c r="W295" i="17" s="1"/>
  <c r="T302" i="17"/>
  <c r="W302" i="17" s="1"/>
  <c r="T305" i="17"/>
  <c r="W305" i="17" s="1"/>
  <c r="T308" i="17"/>
  <c r="W308" i="17" s="1"/>
  <c r="T311" i="17"/>
  <c r="W311" i="17" s="1"/>
  <c r="T314" i="17"/>
  <c r="W314" i="17" s="1"/>
  <c r="T317" i="17"/>
  <c r="W317" i="17" s="1"/>
  <c r="Q322" i="17"/>
  <c r="T324" i="17"/>
  <c r="W324" i="17" s="1"/>
  <c r="T327" i="17"/>
  <c r="W327" i="17" s="1"/>
  <c r="T330" i="17"/>
  <c r="W330" i="17" s="1"/>
  <c r="T333" i="17"/>
  <c r="W333" i="17" s="1"/>
  <c r="T336" i="17"/>
  <c r="W336" i="17" s="1"/>
  <c r="T346" i="17"/>
  <c r="W346" i="17" s="1"/>
  <c r="T349" i="17"/>
  <c r="W349" i="17" s="1"/>
  <c r="T352" i="17"/>
  <c r="W352" i="17" s="1"/>
  <c r="T355" i="17"/>
  <c r="W355" i="17" s="1"/>
  <c r="T358" i="17"/>
  <c r="W358" i="17" s="1"/>
  <c r="T365" i="17"/>
  <c r="W365" i="17" s="1"/>
  <c r="T368" i="17"/>
  <c r="W368" i="17" s="1"/>
  <c r="T371" i="17"/>
  <c r="W371" i="17" s="1"/>
  <c r="T374" i="17"/>
  <c r="W374" i="17" s="1"/>
  <c r="T377" i="17"/>
  <c r="W377" i="17" s="1"/>
  <c r="T380" i="17"/>
  <c r="W380" i="17" s="1"/>
  <c r="Q385" i="17"/>
  <c r="T387" i="17"/>
  <c r="W387" i="17" s="1"/>
  <c r="T390" i="17"/>
  <c r="W390" i="17" s="1"/>
  <c r="T393" i="17"/>
  <c r="W393" i="17" s="1"/>
  <c r="T396" i="17"/>
  <c r="W396" i="17" s="1"/>
  <c r="T399" i="17"/>
  <c r="W399" i="17" s="1"/>
  <c r="T409" i="17"/>
  <c r="W409" i="17" s="1"/>
  <c r="T412" i="17"/>
  <c r="W412" i="17" s="1"/>
  <c r="T415" i="17"/>
  <c r="W415" i="17" s="1"/>
  <c r="T418" i="17"/>
  <c r="W418" i="17" s="1"/>
  <c r="T421" i="17"/>
  <c r="W421" i="17" s="1"/>
  <c r="T8" i="18"/>
  <c r="W8" i="18" s="1"/>
  <c r="T11" i="18"/>
  <c r="W11" i="18" s="1"/>
  <c r="T14" i="18"/>
  <c r="W14" i="18" s="1"/>
  <c r="T17" i="18"/>
  <c r="W17" i="18" s="1"/>
  <c r="T20" i="18"/>
  <c r="W20" i="18" s="1"/>
  <c r="T23" i="18"/>
  <c r="W23" i="18" s="1"/>
  <c r="Q28" i="18"/>
  <c r="T30" i="18"/>
  <c r="W30" i="18" s="1"/>
  <c r="T33" i="18"/>
  <c r="W33" i="18" s="1"/>
  <c r="T36" i="18"/>
  <c r="W36" i="18" s="1"/>
  <c r="T39" i="18"/>
  <c r="W39" i="18" s="1"/>
  <c r="T42" i="18"/>
  <c r="W42" i="18" s="1"/>
  <c r="T52" i="18"/>
  <c r="W52" i="18" s="1"/>
  <c r="T55" i="18"/>
  <c r="W55" i="18" s="1"/>
  <c r="T58" i="18"/>
  <c r="W58" i="18" s="1"/>
  <c r="T61" i="18"/>
  <c r="W61" i="18" s="1"/>
  <c r="T64" i="18"/>
  <c r="W64" i="18" s="1"/>
  <c r="T71" i="18"/>
  <c r="U81" i="18"/>
  <c r="R93" i="18"/>
  <c r="U93" i="18" s="1"/>
  <c r="U198" i="18"/>
  <c r="R389" i="16"/>
  <c r="U389" i="16" s="1"/>
  <c r="R392" i="16"/>
  <c r="U392" i="16" s="1"/>
  <c r="R395" i="16"/>
  <c r="U395" i="16" s="1"/>
  <c r="R398" i="16"/>
  <c r="U398" i="16" s="1"/>
  <c r="R10" i="17"/>
  <c r="U10" i="17" s="1"/>
  <c r="R13" i="17"/>
  <c r="U13" i="17" s="1"/>
  <c r="R16" i="17"/>
  <c r="U16" i="17" s="1"/>
  <c r="R19" i="17"/>
  <c r="U19" i="17" s="1"/>
  <c r="R22" i="17"/>
  <c r="U22" i="17" s="1"/>
  <c r="R32" i="17"/>
  <c r="U32" i="17" s="1"/>
  <c r="R35" i="17"/>
  <c r="U35" i="17" s="1"/>
  <c r="R38" i="17"/>
  <c r="U38" i="17" s="1"/>
  <c r="R41" i="17"/>
  <c r="U41" i="17" s="1"/>
  <c r="R44" i="17"/>
  <c r="U44" i="17" s="1"/>
  <c r="R51" i="17"/>
  <c r="U51" i="17" s="1"/>
  <c r="R54" i="17"/>
  <c r="U54" i="17" s="1"/>
  <c r="R57" i="17"/>
  <c r="U57" i="17" s="1"/>
  <c r="R60" i="17"/>
  <c r="U60" i="17" s="1"/>
  <c r="R63" i="17"/>
  <c r="U63" i="17" s="1"/>
  <c r="R73" i="17"/>
  <c r="U73" i="17" s="1"/>
  <c r="R76" i="17"/>
  <c r="U76" i="17" s="1"/>
  <c r="R79" i="17"/>
  <c r="U79" i="17" s="1"/>
  <c r="R82" i="17"/>
  <c r="U82" i="17" s="1"/>
  <c r="R85" i="17"/>
  <c r="U85" i="17" s="1"/>
  <c r="R95" i="17"/>
  <c r="U95" i="17" s="1"/>
  <c r="R98" i="17"/>
  <c r="U98" i="17" s="1"/>
  <c r="R101" i="17"/>
  <c r="U101" i="17" s="1"/>
  <c r="R104" i="17"/>
  <c r="U104" i="17" s="1"/>
  <c r="R107" i="17"/>
  <c r="U107" i="17" s="1"/>
  <c r="R114" i="17"/>
  <c r="U114" i="17" s="1"/>
  <c r="R117" i="17"/>
  <c r="U117" i="17" s="1"/>
  <c r="R120" i="17"/>
  <c r="U120" i="17" s="1"/>
  <c r="R123" i="17"/>
  <c r="U123" i="17" s="1"/>
  <c r="R126" i="17"/>
  <c r="U126" i="17" s="1"/>
  <c r="R136" i="17"/>
  <c r="U136" i="17" s="1"/>
  <c r="R139" i="17"/>
  <c r="U139" i="17" s="1"/>
  <c r="R142" i="17"/>
  <c r="U142" i="17" s="1"/>
  <c r="R145" i="17"/>
  <c r="U145" i="17" s="1"/>
  <c r="R148" i="17"/>
  <c r="U148" i="17" s="1"/>
  <c r="R155" i="17"/>
  <c r="R158" i="17"/>
  <c r="U158" i="17" s="1"/>
  <c r="R161" i="17"/>
  <c r="U161" i="17" s="1"/>
  <c r="R164" i="17"/>
  <c r="U164" i="17" s="1"/>
  <c r="R167" i="17"/>
  <c r="U167" i="17" s="1"/>
  <c r="R170" i="17"/>
  <c r="U170" i="17" s="1"/>
  <c r="R177" i="17"/>
  <c r="U177" i="17" s="1"/>
  <c r="R180" i="17"/>
  <c r="U180" i="17" s="1"/>
  <c r="R183" i="17"/>
  <c r="U183" i="17" s="1"/>
  <c r="R186" i="17"/>
  <c r="U186" i="17" s="1"/>
  <c r="R189" i="17"/>
  <c r="U189" i="17" s="1"/>
  <c r="R199" i="17"/>
  <c r="U199" i="17" s="1"/>
  <c r="R202" i="17"/>
  <c r="U202" i="17" s="1"/>
  <c r="R205" i="17"/>
  <c r="U205" i="17" s="1"/>
  <c r="R208" i="17"/>
  <c r="U208" i="17" s="1"/>
  <c r="R211" i="17"/>
  <c r="U211" i="17" s="1"/>
  <c r="R218" i="17"/>
  <c r="R221" i="17"/>
  <c r="U221" i="17" s="1"/>
  <c r="R224" i="17"/>
  <c r="U224" i="17" s="1"/>
  <c r="R227" i="17"/>
  <c r="U227" i="17" s="1"/>
  <c r="R230" i="17"/>
  <c r="U230" i="17" s="1"/>
  <c r="R233" i="17"/>
  <c r="U233" i="17" s="1"/>
  <c r="R240" i="17"/>
  <c r="U240" i="17" s="1"/>
  <c r="R243" i="17"/>
  <c r="U243" i="17" s="1"/>
  <c r="R246" i="17"/>
  <c r="U246" i="17" s="1"/>
  <c r="R249" i="17"/>
  <c r="U249" i="17" s="1"/>
  <c r="R252" i="17"/>
  <c r="U252" i="17" s="1"/>
  <c r="R262" i="17"/>
  <c r="U262" i="17" s="1"/>
  <c r="R265" i="17"/>
  <c r="U265" i="17" s="1"/>
  <c r="R268" i="17"/>
  <c r="U268" i="17" s="1"/>
  <c r="R271" i="17"/>
  <c r="U271" i="17" s="1"/>
  <c r="R274" i="17"/>
  <c r="U274" i="17" s="1"/>
  <c r="R284" i="17"/>
  <c r="U284" i="17" s="1"/>
  <c r="R287" i="17"/>
  <c r="U287" i="17" s="1"/>
  <c r="R290" i="17"/>
  <c r="U290" i="17" s="1"/>
  <c r="R293" i="17"/>
  <c r="U293" i="17" s="1"/>
  <c r="R296" i="17"/>
  <c r="U296" i="17" s="1"/>
  <c r="R303" i="17"/>
  <c r="U303" i="17" s="1"/>
  <c r="R306" i="17"/>
  <c r="U306" i="17" s="1"/>
  <c r="R309" i="17"/>
  <c r="U309" i="17" s="1"/>
  <c r="R312" i="17"/>
  <c r="U312" i="17" s="1"/>
  <c r="R315" i="17"/>
  <c r="U315" i="17" s="1"/>
  <c r="R325" i="17"/>
  <c r="U325" i="17" s="1"/>
  <c r="R328" i="17"/>
  <c r="U328" i="17" s="1"/>
  <c r="R331" i="17"/>
  <c r="U331" i="17" s="1"/>
  <c r="R334" i="17"/>
  <c r="U334" i="17" s="1"/>
  <c r="R337" i="17"/>
  <c r="U337" i="17" s="1"/>
  <c r="R344" i="17"/>
  <c r="R347" i="17"/>
  <c r="U347" i="17" s="1"/>
  <c r="R350" i="17"/>
  <c r="U350" i="17" s="1"/>
  <c r="R353" i="17"/>
  <c r="U353" i="17" s="1"/>
  <c r="R356" i="17"/>
  <c r="U356" i="17" s="1"/>
  <c r="R359" i="17"/>
  <c r="U359" i="17" s="1"/>
  <c r="R366" i="17"/>
  <c r="U366" i="17" s="1"/>
  <c r="R369" i="17"/>
  <c r="U369" i="17" s="1"/>
  <c r="R372" i="17"/>
  <c r="U372" i="17" s="1"/>
  <c r="R375" i="17"/>
  <c r="U375" i="17" s="1"/>
  <c r="R378" i="17"/>
  <c r="U378" i="17" s="1"/>
  <c r="R388" i="17"/>
  <c r="U388" i="17" s="1"/>
  <c r="R391" i="17"/>
  <c r="U391" i="17" s="1"/>
  <c r="R394" i="17"/>
  <c r="U394" i="17" s="1"/>
  <c r="R397" i="17"/>
  <c r="U397" i="17" s="1"/>
  <c r="R400" i="17"/>
  <c r="U400" i="17" s="1"/>
  <c r="R407" i="17"/>
  <c r="R410" i="17"/>
  <c r="U410" i="17" s="1"/>
  <c r="R413" i="17"/>
  <c r="U413" i="17" s="1"/>
  <c r="R416" i="17"/>
  <c r="U416" i="17" s="1"/>
  <c r="R419" i="17"/>
  <c r="U419" i="17" s="1"/>
  <c r="R422" i="17"/>
  <c r="U422" i="17" s="1"/>
  <c r="R9" i="18"/>
  <c r="U9" i="18" s="1"/>
  <c r="R12" i="18"/>
  <c r="U12" i="18" s="1"/>
  <c r="R15" i="18"/>
  <c r="U15" i="18" s="1"/>
  <c r="R18" i="18"/>
  <c r="U18" i="18" s="1"/>
  <c r="R21" i="18"/>
  <c r="U21" i="18" s="1"/>
  <c r="R31" i="18"/>
  <c r="U31" i="18" s="1"/>
  <c r="R34" i="18"/>
  <c r="U34" i="18" s="1"/>
  <c r="R37" i="18"/>
  <c r="U37" i="18" s="1"/>
  <c r="R40" i="18"/>
  <c r="U40" i="18" s="1"/>
  <c r="R43" i="18"/>
  <c r="U43" i="18" s="1"/>
  <c r="R50" i="18"/>
  <c r="R53" i="18"/>
  <c r="U53" i="18" s="1"/>
  <c r="R56" i="18"/>
  <c r="U56" i="18" s="1"/>
  <c r="R59" i="18"/>
  <c r="U59" i="18" s="1"/>
  <c r="R62" i="18"/>
  <c r="U62" i="18" s="1"/>
  <c r="R65" i="18"/>
  <c r="U65" i="18" s="1"/>
  <c r="U71" i="18"/>
  <c r="R72" i="18"/>
  <c r="U72" i="18" s="1"/>
  <c r="W81" i="18"/>
  <c r="R86" i="18"/>
  <c r="U86" i="18" s="1"/>
  <c r="T386" i="16"/>
  <c r="T389" i="16"/>
  <c r="W389" i="16" s="1"/>
  <c r="T392" i="16"/>
  <c r="W392" i="16" s="1"/>
  <c r="T395" i="16"/>
  <c r="W395" i="16" s="1"/>
  <c r="T398" i="16"/>
  <c r="W398" i="16" s="1"/>
  <c r="T10" i="17"/>
  <c r="W10" i="17" s="1"/>
  <c r="T13" i="17"/>
  <c r="W13" i="17" s="1"/>
  <c r="T16" i="17"/>
  <c r="W16" i="17" s="1"/>
  <c r="T19" i="17"/>
  <c r="W19" i="17" s="1"/>
  <c r="T29" i="17"/>
  <c r="T32" i="17"/>
  <c r="W32" i="17" s="1"/>
  <c r="T35" i="17"/>
  <c r="W35" i="17" s="1"/>
  <c r="T38" i="17"/>
  <c r="W38" i="17" s="1"/>
  <c r="T41" i="17"/>
  <c r="W41" i="17" s="1"/>
  <c r="T51" i="17"/>
  <c r="W51" i="17" s="1"/>
  <c r="T54" i="17"/>
  <c r="W54" i="17" s="1"/>
  <c r="T57" i="17"/>
  <c r="W57" i="17" s="1"/>
  <c r="T60" i="17"/>
  <c r="W60" i="17" s="1"/>
  <c r="T73" i="17"/>
  <c r="W73" i="17" s="1"/>
  <c r="T76" i="17"/>
  <c r="W76" i="17" s="1"/>
  <c r="T79" i="17"/>
  <c r="W79" i="17" s="1"/>
  <c r="T82" i="17"/>
  <c r="W82" i="17" s="1"/>
  <c r="T92" i="17"/>
  <c r="W92" i="17" s="1"/>
  <c r="T95" i="17"/>
  <c r="W95" i="17" s="1"/>
  <c r="T98" i="17"/>
  <c r="W98" i="17" s="1"/>
  <c r="T101" i="17"/>
  <c r="W101" i="17" s="1"/>
  <c r="T104" i="17"/>
  <c r="W104" i="17" s="1"/>
  <c r="T114" i="17"/>
  <c r="W114" i="17" s="1"/>
  <c r="T117" i="17"/>
  <c r="W117" i="17" s="1"/>
  <c r="T120" i="17"/>
  <c r="W120" i="17" s="1"/>
  <c r="T123" i="17"/>
  <c r="W123" i="17" s="1"/>
  <c r="T136" i="17"/>
  <c r="W136" i="17" s="1"/>
  <c r="T139" i="17"/>
  <c r="W139" i="17" s="1"/>
  <c r="T142" i="17"/>
  <c r="W142" i="17" s="1"/>
  <c r="T145" i="17"/>
  <c r="W145" i="17" s="1"/>
  <c r="T155" i="17"/>
  <c r="W155" i="17" s="1"/>
  <c r="T158" i="17"/>
  <c r="W158" i="17" s="1"/>
  <c r="T161" i="17"/>
  <c r="W161" i="17" s="1"/>
  <c r="T164" i="17"/>
  <c r="W164" i="17" s="1"/>
  <c r="T167" i="17"/>
  <c r="W167" i="17" s="1"/>
  <c r="T177" i="17"/>
  <c r="W177" i="17" s="1"/>
  <c r="T180" i="17"/>
  <c r="W180" i="17" s="1"/>
  <c r="T183" i="17"/>
  <c r="W183" i="17" s="1"/>
  <c r="T186" i="17"/>
  <c r="W186" i="17" s="1"/>
  <c r="T199" i="17"/>
  <c r="W199" i="17" s="1"/>
  <c r="T202" i="17"/>
  <c r="W202" i="17" s="1"/>
  <c r="T205" i="17"/>
  <c r="W205" i="17" s="1"/>
  <c r="T208" i="17"/>
  <c r="W208" i="17" s="1"/>
  <c r="T218" i="17"/>
  <c r="T221" i="17"/>
  <c r="W221" i="17" s="1"/>
  <c r="T224" i="17"/>
  <c r="W224" i="17" s="1"/>
  <c r="T227" i="17"/>
  <c r="W227" i="17" s="1"/>
  <c r="T230" i="17"/>
  <c r="W230" i="17" s="1"/>
  <c r="T240" i="17"/>
  <c r="W240" i="17" s="1"/>
  <c r="T243" i="17"/>
  <c r="W243" i="17" s="1"/>
  <c r="T246" i="17"/>
  <c r="W246" i="17" s="1"/>
  <c r="T249" i="17"/>
  <c r="W249" i="17" s="1"/>
  <c r="T262" i="17"/>
  <c r="W262" i="17" s="1"/>
  <c r="T265" i="17"/>
  <c r="W265" i="17" s="1"/>
  <c r="T268" i="17"/>
  <c r="W268" i="17" s="1"/>
  <c r="T271" i="17"/>
  <c r="W271" i="17" s="1"/>
  <c r="T281" i="17"/>
  <c r="T284" i="17"/>
  <c r="W284" i="17" s="1"/>
  <c r="T287" i="17"/>
  <c r="W287" i="17" s="1"/>
  <c r="T290" i="17"/>
  <c r="W290" i="17" s="1"/>
  <c r="T293" i="17"/>
  <c r="W293" i="17" s="1"/>
  <c r="T303" i="17"/>
  <c r="W303" i="17" s="1"/>
  <c r="T306" i="17"/>
  <c r="W306" i="17" s="1"/>
  <c r="T309" i="17"/>
  <c r="W309" i="17" s="1"/>
  <c r="T312" i="17"/>
  <c r="W312" i="17" s="1"/>
  <c r="T325" i="17"/>
  <c r="W325" i="17" s="1"/>
  <c r="T328" i="17"/>
  <c r="W328" i="17" s="1"/>
  <c r="T331" i="17"/>
  <c r="W331" i="17" s="1"/>
  <c r="T334" i="17"/>
  <c r="W334" i="17" s="1"/>
  <c r="T344" i="17"/>
  <c r="T347" i="17"/>
  <c r="W347" i="17" s="1"/>
  <c r="T350" i="17"/>
  <c r="W350" i="17" s="1"/>
  <c r="T353" i="17"/>
  <c r="W353" i="17" s="1"/>
  <c r="T356" i="17"/>
  <c r="W356" i="17" s="1"/>
  <c r="T366" i="17"/>
  <c r="W366" i="17" s="1"/>
  <c r="T369" i="17"/>
  <c r="W369" i="17" s="1"/>
  <c r="T372" i="17"/>
  <c r="W372" i="17" s="1"/>
  <c r="T375" i="17"/>
  <c r="W375" i="17" s="1"/>
  <c r="T388" i="17"/>
  <c r="W388" i="17" s="1"/>
  <c r="T391" i="17"/>
  <c r="W391" i="17" s="1"/>
  <c r="T394" i="17"/>
  <c r="W394" i="17" s="1"/>
  <c r="T397" i="17"/>
  <c r="W397" i="17" s="1"/>
  <c r="T407" i="17"/>
  <c r="T410" i="17"/>
  <c r="W410" i="17" s="1"/>
  <c r="T413" i="17"/>
  <c r="W413" i="17" s="1"/>
  <c r="T416" i="17"/>
  <c r="W416" i="17" s="1"/>
  <c r="T419" i="17"/>
  <c r="W419" i="17" s="1"/>
  <c r="T9" i="18"/>
  <c r="W9" i="18" s="1"/>
  <c r="T12" i="18"/>
  <c r="W12" i="18" s="1"/>
  <c r="T15" i="18"/>
  <c r="W15" i="18" s="1"/>
  <c r="T18" i="18"/>
  <c r="W18" i="18" s="1"/>
  <c r="T31" i="18"/>
  <c r="W31" i="18" s="1"/>
  <c r="T34" i="18"/>
  <c r="W34" i="18" s="1"/>
  <c r="T37" i="18"/>
  <c r="W37" i="18" s="1"/>
  <c r="T40" i="18"/>
  <c r="W40" i="18" s="1"/>
  <c r="T50" i="18"/>
  <c r="T53" i="18"/>
  <c r="W53" i="18" s="1"/>
  <c r="T56" i="18"/>
  <c r="W56" i="18" s="1"/>
  <c r="T59" i="18"/>
  <c r="W59" i="18" s="1"/>
  <c r="T62" i="18"/>
  <c r="W62" i="18" s="1"/>
  <c r="W71" i="18"/>
  <c r="T72" i="18"/>
  <c r="W72" i="18" s="1"/>
  <c r="R73" i="18"/>
  <c r="U73" i="18" s="1"/>
  <c r="R80" i="18"/>
  <c r="U80" i="18" s="1"/>
  <c r="U84" i="18"/>
  <c r="R107" i="18"/>
  <c r="U107" i="18" s="1"/>
  <c r="R96" i="18"/>
  <c r="U96" i="18" s="1"/>
  <c r="T92" i="18"/>
  <c r="T95" i="18"/>
  <c r="W95" i="18" s="1"/>
  <c r="T98" i="18"/>
  <c r="W98" i="18" s="1"/>
  <c r="T101" i="18"/>
  <c r="W101" i="18" s="1"/>
  <c r="T104" i="18"/>
  <c r="W104" i="18" s="1"/>
  <c r="T107" i="18"/>
  <c r="W107" i="18" s="1"/>
  <c r="T114" i="18"/>
  <c r="W114" i="18" s="1"/>
  <c r="T117" i="18"/>
  <c r="W117" i="18" s="1"/>
  <c r="T120" i="18"/>
  <c r="W120" i="18" s="1"/>
  <c r="T123" i="18"/>
  <c r="W123" i="18" s="1"/>
  <c r="T126" i="18"/>
  <c r="W126" i="18" s="1"/>
  <c r="T136" i="18"/>
  <c r="W136" i="18" s="1"/>
  <c r="T139" i="18"/>
  <c r="W139" i="18" s="1"/>
  <c r="T142" i="18"/>
  <c r="W142" i="18" s="1"/>
  <c r="T145" i="18"/>
  <c r="W145" i="18" s="1"/>
  <c r="T148" i="18"/>
  <c r="W148" i="18" s="1"/>
  <c r="T155" i="18"/>
  <c r="T158" i="18"/>
  <c r="W158" i="18" s="1"/>
  <c r="T161" i="18"/>
  <c r="W161" i="18" s="1"/>
  <c r="T164" i="18"/>
  <c r="W164" i="18" s="1"/>
  <c r="T167" i="18"/>
  <c r="W167" i="18" s="1"/>
  <c r="T170" i="18"/>
  <c r="W170" i="18" s="1"/>
  <c r="T177" i="18"/>
  <c r="W177" i="18" s="1"/>
  <c r="T180" i="18"/>
  <c r="W180" i="18" s="1"/>
  <c r="T183" i="18"/>
  <c r="W183" i="18" s="1"/>
  <c r="T186" i="18"/>
  <c r="W186" i="18" s="1"/>
  <c r="T189" i="18"/>
  <c r="W189" i="18" s="1"/>
  <c r="T199" i="18"/>
  <c r="W199" i="18" s="1"/>
  <c r="T202" i="18"/>
  <c r="W202" i="18" s="1"/>
  <c r="T205" i="18"/>
  <c r="W205" i="18" s="1"/>
  <c r="T208" i="18"/>
  <c r="W208" i="18" s="1"/>
  <c r="T211" i="18"/>
  <c r="W211" i="18" s="1"/>
  <c r="T218" i="18"/>
  <c r="T221" i="18"/>
  <c r="W221" i="18" s="1"/>
  <c r="T224" i="18"/>
  <c r="W224" i="18" s="1"/>
  <c r="T227" i="18"/>
  <c r="W227" i="18" s="1"/>
  <c r="T230" i="18"/>
  <c r="W230" i="18" s="1"/>
  <c r="T233" i="18"/>
  <c r="W233" i="18" s="1"/>
  <c r="T240" i="18"/>
  <c r="W240" i="18" s="1"/>
  <c r="T243" i="18"/>
  <c r="W243" i="18" s="1"/>
  <c r="T246" i="18"/>
  <c r="W246" i="18" s="1"/>
  <c r="T249" i="18"/>
  <c r="W249" i="18" s="1"/>
  <c r="T252" i="18"/>
  <c r="W252" i="18" s="1"/>
  <c r="T262" i="18"/>
  <c r="W262" i="18" s="1"/>
  <c r="T265" i="18"/>
  <c r="W265" i="18" s="1"/>
  <c r="T268" i="18"/>
  <c r="W268" i="18" s="1"/>
  <c r="T271" i="18"/>
  <c r="W271" i="18" s="1"/>
  <c r="T274" i="18"/>
  <c r="W274" i="18" s="1"/>
  <c r="T281" i="18"/>
  <c r="T284" i="18"/>
  <c r="W284" i="18" s="1"/>
  <c r="T287" i="18"/>
  <c r="W287" i="18" s="1"/>
  <c r="T290" i="18"/>
  <c r="W290" i="18" s="1"/>
  <c r="T293" i="18"/>
  <c r="W293" i="18" s="1"/>
  <c r="T296" i="18"/>
  <c r="W296" i="18" s="1"/>
  <c r="O322" i="18"/>
  <c r="T309" i="18"/>
  <c r="W309" i="18" s="1"/>
  <c r="R315" i="18"/>
  <c r="R302" i="18"/>
  <c r="T306" i="18"/>
  <c r="W306" i="18" s="1"/>
  <c r="T307" i="18"/>
  <c r="W307" i="18" s="1"/>
  <c r="T308" i="18"/>
  <c r="W308" i="18" s="1"/>
  <c r="W311" i="18"/>
  <c r="W314" i="18"/>
  <c r="W324" i="18"/>
  <c r="W333" i="18"/>
  <c r="W373" i="18"/>
  <c r="R115" i="18"/>
  <c r="U115" i="18" s="1"/>
  <c r="R118" i="18"/>
  <c r="U118" i="18" s="1"/>
  <c r="R121" i="18"/>
  <c r="U121" i="18" s="1"/>
  <c r="R124" i="18"/>
  <c r="U124" i="18" s="1"/>
  <c r="R127" i="18"/>
  <c r="U127" i="18" s="1"/>
  <c r="R137" i="18"/>
  <c r="U137" i="18" s="1"/>
  <c r="R140" i="18"/>
  <c r="U140" i="18" s="1"/>
  <c r="R143" i="18"/>
  <c r="U143" i="18" s="1"/>
  <c r="R146" i="18"/>
  <c r="U146" i="18" s="1"/>
  <c r="R149" i="18"/>
  <c r="U149" i="18" s="1"/>
  <c r="O154" i="18"/>
  <c r="R159" i="18"/>
  <c r="U159" i="18" s="1"/>
  <c r="R162" i="18"/>
  <c r="U162" i="18" s="1"/>
  <c r="R165" i="18"/>
  <c r="U165" i="18" s="1"/>
  <c r="R168" i="18"/>
  <c r="U168" i="18" s="1"/>
  <c r="R178" i="18"/>
  <c r="U178" i="18" s="1"/>
  <c r="R181" i="18"/>
  <c r="U181" i="18" s="1"/>
  <c r="R184" i="18"/>
  <c r="U184" i="18" s="1"/>
  <c r="R187" i="18"/>
  <c r="U187" i="18" s="1"/>
  <c r="R190" i="18"/>
  <c r="U190" i="18" s="1"/>
  <c r="R200" i="18"/>
  <c r="U200" i="18" s="1"/>
  <c r="R203" i="18"/>
  <c r="U203" i="18" s="1"/>
  <c r="R206" i="18"/>
  <c r="U206" i="18" s="1"/>
  <c r="R209" i="18"/>
  <c r="U209" i="18" s="1"/>
  <c r="R212" i="18"/>
  <c r="U212" i="18" s="1"/>
  <c r="O217" i="18"/>
  <c r="R222" i="18"/>
  <c r="U222" i="18" s="1"/>
  <c r="R225" i="18"/>
  <c r="U225" i="18" s="1"/>
  <c r="R228" i="18"/>
  <c r="U228" i="18" s="1"/>
  <c r="R231" i="18"/>
  <c r="U231" i="18" s="1"/>
  <c r="R241" i="18"/>
  <c r="U241" i="18" s="1"/>
  <c r="R244" i="18"/>
  <c r="U244" i="18" s="1"/>
  <c r="R247" i="18"/>
  <c r="U247" i="18" s="1"/>
  <c r="R250" i="18"/>
  <c r="U250" i="18" s="1"/>
  <c r="R253" i="18"/>
  <c r="U253" i="18" s="1"/>
  <c r="R263" i="18"/>
  <c r="U263" i="18" s="1"/>
  <c r="R266" i="18"/>
  <c r="U266" i="18" s="1"/>
  <c r="R269" i="18"/>
  <c r="U269" i="18" s="1"/>
  <c r="R272" i="18"/>
  <c r="U272" i="18" s="1"/>
  <c r="R275" i="18"/>
  <c r="U275" i="18" s="1"/>
  <c r="O280" i="18"/>
  <c r="R285" i="18"/>
  <c r="U285" i="18" s="1"/>
  <c r="R288" i="18"/>
  <c r="U288" i="18" s="1"/>
  <c r="R291" i="18"/>
  <c r="U291" i="18" s="1"/>
  <c r="R294" i="18"/>
  <c r="U294" i="18" s="1"/>
  <c r="Q322" i="18"/>
  <c r="W365" i="18"/>
  <c r="Q385" i="18"/>
  <c r="U420" i="18"/>
  <c r="T99" i="18"/>
  <c r="W99" i="18" s="1"/>
  <c r="T102" i="18"/>
  <c r="W102" i="18" s="1"/>
  <c r="T105" i="18"/>
  <c r="W105" i="18" s="1"/>
  <c r="T115" i="18"/>
  <c r="W115" i="18" s="1"/>
  <c r="T118" i="18"/>
  <c r="W118" i="18" s="1"/>
  <c r="T121" i="18"/>
  <c r="W121" i="18" s="1"/>
  <c r="T124" i="18"/>
  <c r="W124" i="18" s="1"/>
  <c r="T127" i="18"/>
  <c r="W127" i="18" s="1"/>
  <c r="T134" i="18"/>
  <c r="T137" i="18"/>
  <c r="W137" i="18" s="1"/>
  <c r="T140" i="18"/>
  <c r="W140" i="18" s="1"/>
  <c r="T143" i="18"/>
  <c r="W143" i="18" s="1"/>
  <c r="T146" i="18"/>
  <c r="W146" i="18" s="1"/>
  <c r="T149" i="18"/>
  <c r="W149" i="18" s="1"/>
  <c r="T156" i="18"/>
  <c r="W156" i="18" s="1"/>
  <c r="T162" i="18"/>
  <c r="W162" i="18" s="1"/>
  <c r="T165" i="18"/>
  <c r="W165" i="18" s="1"/>
  <c r="T168" i="18"/>
  <c r="W168" i="18" s="1"/>
  <c r="T178" i="18"/>
  <c r="W178" i="18" s="1"/>
  <c r="T181" i="18"/>
  <c r="W181" i="18" s="1"/>
  <c r="T184" i="18"/>
  <c r="W184" i="18" s="1"/>
  <c r="T187" i="18"/>
  <c r="W187" i="18" s="1"/>
  <c r="T190" i="18"/>
  <c r="W190" i="18" s="1"/>
  <c r="T197" i="18"/>
  <c r="T200" i="18"/>
  <c r="W200" i="18" s="1"/>
  <c r="T203" i="18"/>
  <c r="W203" i="18" s="1"/>
  <c r="T206" i="18"/>
  <c r="W206" i="18" s="1"/>
  <c r="T209" i="18"/>
  <c r="W209" i="18" s="1"/>
  <c r="T212" i="18"/>
  <c r="W212" i="18" s="1"/>
  <c r="T219" i="18"/>
  <c r="W219" i="18" s="1"/>
  <c r="T225" i="18"/>
  <c r="W225" i="18" s="1"/>
  <c r="T228" i="18"/>
  <c r="W228" i="18" s="1"/>
  <c r="T231" i="18"/>
  <c r="W231" i="18" s="1"/>
  <c r="T241" i="18"/>
  <c r="W241" i="18" s="1"/>
  <c r="T244" i="18"/>
  <c r="W244" i="18" s="1"/>
  <c r="T247" i="18"/>
  <c r="W247" i="18" s="1"/>
  <c r="T250" i="18"/>
  <c r="W250" i="18" s="1"/>
  <c r="T253" i="18"/>
  <c r="W253" i="18" s="1"/>
  <c r="T260" i="18"/>
  <c r="T263" i="18"/>
  <c r="W263" i="18" s="1"/>
  <c r="T266" i="18"/>
  <c r="W266" i="18" s="1"/>
  <c r="T269" i="18"/>
  <c r="W269" i="18" s="1"/>
  <c r="T272" i="18"/>
  <c r="W272" i="18" s="1"/>
  <c r="T275" i="18"/>
  <c r="W275" i="18" s="1"/>
  <c r="T285" i="18"/>
  <c r="W285" i="18" s="1"/>
  <c r="T288" i="18"/>
  <c r="W288" i="18" s="1"/>
  <c r="T291" i="18"/>
  <c r="W291" i="18" s="1"/>
  <c r="T294" i="18"/>
  <c r="W294" i="18" s="1"/>
  <c r="W323" i="18"/>
  <c r="Q364" i="18"/>
  <c r="R94" i="18"/>
  <c r="U94" i="18" s="1"/>
  <c r="R97" i="18"/>
  <c r="U97" i="18" s="1"/>
  <c r="R100" i="18"/>
  <c r="U100" i="18" s="1"/>
  <c r="R103" i="18"/>
  <c r="U103" i="18" s="1"/>
  <c r="R106" i="18"/>
  <c r="U106" i="18" s="1"/>
  <c r="R113" i="18"/>
  <c r="R116" i="18"/>
  <c r="U116" i="18" s="1"/>
  <c r="R119" i="18"/>
  <c r="U119" i="18" s="1"/>
  <c r="R122" i="18"/>
  <c r="U122" i="18" s="1"/>
  <c r="R125" i="18"/>
  <c r="U125" i="18" s="1"/>
  <c r="R128" i="18"/>
  <c r="U128" i="18" s="1"/>
  <c r="O133" i="18"/>
  <c r="U134" i="18"/>
  <c r="R135" i="18"/>
  <c r="R138" i="18"/>
  <c r="U138" i="18" s="1"/>
  <c r="R141" i="18"/>
  <c r="U141" i="18" s="1"/>
  <c r="R144" i="18"/>
  <c r="U144" i="18" s="1"/>
  <c r="R147" i="18"/>
  <c r="U147" i="18" s="1"/>
  <c r="R157" i="18"/>
  <c r="U157" i="18" s="1"/>
  <c r="R160" i="18"/>
  <c r="U160" i="18" s="1"/>
  <c r="R163" i="18"/>
  <c r="U163" i="18" s="1"/>
  <c r="R166" i="18"/>
  <c r="U166" i="18" s="1"/>
  <c r="R169" i="18"/>
  <c r="U169" i="18" s="1"/>
  <c r="R176" i="18"/>
  <c r="R179" i="18"/>
  <c r="U179" i="18" s="1"/>
  <c r="R182" i="18"/>
  <c r="U182" i="18" s="1"/>
  <c r="R185" i="18"/>
  <c r="U185" i="18" s="1"/>
  <c r="R188" i="18"/>
  <c r="U188" i="18" s="1"/>
  <c r="R191" i="18"/>
  <c r="U191" i="18" s="1"/>
  <c r="O196" i="18"/>
  <c r="U197" i="18"/>
  <c r="R201" i="18"/>
  <c r="U201" i="18" s="1"/>
  <c r="R204" i="18"/>
  <c r="U204" i="18" s="1"/>
  <c r="R207" i="18"/>
  <c r="U207" i="18" s="1"/>
  <c r="R210" i="18"/>
  <c r="U210" i="18" s="1"/>
  <c r="R220" i="18"/>
  <c r="U220" i="18" s="1"/>
  <c r="R223" i="18"/>
  <c r="U223" i="18" s="1"/>
  <c r="R226" i="18"/>
  <c r="U226" i="18" s="1"/>
  <c r="R229" i="18"/>
  <c r="U229" i="18" s="1"/>
  <c r="R232" i="18"/>
  <c r="U232" i="18" s="1"/>
  <c r="R239" i="18"/>
  <c r="R242" i="18"/>
  <c r="U242" i="18" s="1"/>
  <c r="R245" i="18"/>
  <c r="U245" i="18" s="1"/>
  <c r="R248" i="18"/>
  <c r="U248" i="18" s="1"/>
  <c r="R251" i="18"/>
  <c r="U251" i="18" s="1"/>
  <c r="R254" i="18"/>
  <c r="U254" i="18" s="1"/>
  <c r="O259" i="18"/>
  <c r="U260" i="18"/>
  <c r="R261" i="18"/>
  <c r="R264" i="18"/>
  <c r="U264" i="18" s="1"/>
  <c r="R267" i="18"/>
  <c r="U267" i="18" s="1"/>
  <c r="R270" i="18"/>
  <c r="U270" i="18" s="1"/>
  <c r="R273" i="18"/>
  <c r="U273" i="18" s="1"/>
  <c r="R283" i="18"/>
  <c r="U283" i="18" s="1"/>
  <c r="R286" i="18"/>
  <c r="U286" i="18" s="1"/>
  <c r="R289" i="18"/>
  <c r="U289" i="18" s="1"/>
  <c r="R292" i="18"/>
  <c r="U292" i="18" s="1"/>
  <c r="R295" i="18"/>
  <c r="U295" i="18" s="1"/>
  <c r="R303" i="18"/>
  <c r="U303" i="18" s="1"/>
  <c r="U306" i="18"/>
  <c r="T94" i="18"/>
  <c r="W94" i="18" s="1"/>
  <c r="T97" i="18"/>
  <c r="W97" i="18" s="1"/>
  <c r="T100" i="18"/>
  <c r="W100" i="18" s="1"/>
  <c r="T103" i="18"/>
  <c r="W103" i="18" s="1"/>
  <c r="T106" i="18"/>
  <c r="W106" i="18" s="1"/>
  <c r="T113" i="18"/>
  <c r="T116" i="18"/>
  <c r="W116" i="18" s="1"/>
  <c r="T119" i="18"/>
  <c r="W119" i="18" s="1"/>
  <c r="T122" i="18"/>
  <c r="W122" i="18" s="1"/>
  <c r="T125" i="18"/>
  <c r="W125" i="18" s="1"/>
  <c r="T128" i="18"/>
  <c r="W128" i="18" s="1"/>
  <c r="T138" i="18"/>
  <c r="W138" i="18" s="1"/>
  <c r="T141" i="18"/>
  <c r="W141" i="18" s="1"/>
  <c r="T144" i="18"/>
  <c r="W144" i="18" s="1"/>
  <c r="T147" i="18"/>
  <c r="W147" i="18" s="1"/>
  <c r="T157" i="18"/>
  <c r="W157" i="18" s="1"/>
  <c r="T160" i="18"/>
  <c r="W160" i="18" s="1"/>
  <c r="T163" i="18"/>
  <c r="W163" i="18" s="1"/>
  <c r="T166" i="18"/>
  <c r="W166" i="18" s="1"/>
  <c r="T169" i="18"/>
  <c r="W169" i="18" s="1"/>
  <c r="T176" i="18"/>
  <c r="W176" i="18" s="1"/>
  <c r="T179" i="18"/>
  <c r="W179" i="18" s="1"/>
  <c r="T182" i="18"/>
  <c r="W182" i="18" s="1"/>
  <c r="T185" i="18"/>
  <c r="W185" i="18" s="1"/>
  <c r="T188" i="18"/>
  <c r="W188" i="18" s="1"/>
  <c r="T191" i="18"/>
  <c r="W191" i="18" s="1"/>
  <c r="T198" i="18"/>
  <c r="W198" i="18" s="1"/>
  <c r="T201" i="18"/>
  <c r="W201" i="18" s="1"/>
  <c r="T204" i="18"/>
  <c r="W204" i="18" s="1"/>
  <c r="T207" i="18"/>
  <c r="W207" i="18" s="1"/>
  <c r="T210" i="18"/>
  <c r="W210" i="18" s="1"/>
  <c r="T220" i="18"/>
  <c r="W220" i="18" s="1"/>
  <c r="T223" i="18"/>
  <c r="W223" i="18" s="1"/>
  <c r="T226" i="18"/>
  <c r="W226" i="18" s="1"/>
  <c r="T229" i="18"/>
  <c r="W229" i="18" s="1"/>
  <c r="T232" i="18"/>
  <c r="W232" i="18" s="1"/>
  <c r="T239" i="18"/>
  <c r="T242" i="18"/>
  <c r="W242" i="18" s="1"/>
  <c r="T245" i="18"/>
  <c r="W245" i="18" s="1"/>
  <c r="T248" i="18"/>
  <c r="W248" i="18" s="1"/>
  <c r="T251" i="18"/>
  <c r="W251" i="18" s="1"/>
  <c r="T254" i="18"/>
  <c r="W254" i="18" s="1"/>
  <c r="T264" i="18"/>
  <c r="W264" i="18" s="1"/>
  <c r="T267" i="18"/>
  <c r="W267" i="18" s="1"/>
  <c r="T270" i="18"/>
  <c r="W270" i="18" s="1"/>
  <c r="T273" i="18"/>
  <c r="W273" i="18" s="1"/>
  <c r="T283" i="18"/>
  <c r="W283" i="18" s="1"/>
  <c r="T286" i="18"/>
  <c r="W286" i="18" s="1"/>
  <c r="T289" i="18"/>
  <c r="W289" i="18" s="1"/>
  <c r="T292" i="18"/>
  <c r="W292" i="18" s="1"/>
  <c r="T295" i="18"/>
  <c r="W295" i="18" s="1"/>
  <c r="T303" i="18"/>
  <c r="W303" i="18" s="1"/>
  <c r="T304" i="18"/>
  <c r="W304" i="18" s="1"/>
  <c r="T305" i="18"/>
  <c r="W305" i="18" s="1"/>
  <c r="U315" i="18"/>
  <c r="R92" i="18"/>
  <c r="R95" i="18"/>
  <c r="U95" i="18" s="1"/>
  <c r="R98" i="18"/>
  <c r="U98" i="18" s="1"/>
  <c r="R101" i="18"/>
  <c r="U101" i="18" s="1"/>
  <c r="R104" i="18"/>
  <c r="U104" i="18" s="1"/>
  <c r="R114" i="18"/>
  <c r="U114" i="18" s="1"/>
  <c r="R117" i="18"/>
  <c r="U117" i="18" s="1"/>
  <c r="R120" i="18"/>
  <c r="U120" i="18" s="1"/>
  <c r="R123" i="18"/>
  <c r="U123" i="18" s="1"/>
  <c r="R136" i="18"/>
  <c r="U136" i="18" s="1"/>
  <c r="R139" i="18"/>
  <c r="U139" i="18" s="1"/>
  <c r="R142" i="18"/>
  <c r="U142" i="18" s="1"/>
  <c r="R145" i="18"/>
  <c r="U145" i="18" s="1"/>
  <c r="R155" i="18"/>
  <c r="R158" i="18"/>
  <c r="U158" i="18" s="1"/>
  <c r="R161" i="18"/>
  <c r="U161" i="18" s="1"/>
  <c r="R164" i="18"/>
  <c r="U164" i="18" s="1"/>
  <c r="R167" i="18"/>
  <c r="U167" i="18" s="1"/>
  <c r="R177" i="18"/>
  <c r="U177" i="18" s="1"/>
  <c r="R180" i="18"/>
  <c r="U180" i="18" s="1"/>
  <c r="R183" i="18"/>
  <c r="U183" i="18" s="1"/>
  <c r="R186" i="18"/>
  <c r="U186" i="18" s="1"/>
  <c r="R199" i="18"/>
  <c r="U199" i="18" s="1"/>
  <c r="R202" i="18"/>
  <c r="U202" i="18" s="1"/>
  <c r="R205" i="18"/>
  <c r="U205" i="18" s="1"/>
  <c r="R208" i="18"/>
  <c r="U208" i="18" s="1"/>
  <c r="R218" i="18"/>
  <c r="R221" i="18"/>
  <c r="U221" i="18" s="1"/>
  <c r="R224" i="18"/>
  <c r="U224" i="18" s="1"/>
  <c r="R227" i="18"/>
  <c r="U227" i="18" s="1"/>
  <c r="R230" i="18"/>
  <c r="U230" i="18" s="1"/>
  <c r="R240" i="18"/>
  <c r="U240" i="18" s="1"/>
  <c r="R243" i="18"/>
  <c r="U243" i="18" s="1"/>
  <c r="R246" i="18"/>
  <c r="U246" i="18" s="1"/>
  <c r="R249" i="18"/>
  <c r="U249" i="18" s="1"/>
  <c r="R262" i="18"/>
  <c r="U262" i="18" s="1"/>
  <c r="R265" i="18"/>
  <c r="U265" i="18" s="1"/>
  <c r="R268" i="18"/>
  <c r="U268" i="18" s="1"/>
  <c r="R271" i="18"/>
  <c r="U271" i="18" s="1"/>
  <c r="R281" i="18"/>
  <c r="R284" i="18"/>
  <c r="U284" i="18" s="1"/>
  <c r="R287" i="18"/>
  <c r="U287" i="18" s="1"/>
  <c r="R290" i="18"/>
  <c r="U290" i="18" s="1"/>
  <c r="R293" i="18"/>
  <c r="U293" i="18" s="1"/>
  <c r="R316" i="18"/>
  <c r="U316" i="18" s="1"/>
  <c r="U309" i="18"/>
  <c r="U312" i="18"/>
  <c r="T316" i="18"/>
  <c r="W316" i="18" s="1"/>
  <c r="T317" i="18"/>
  <c r="W317" i="18" s="1"/>
  <c r="U401" i="18"/>
  <c r="U63" i="19"/>
  <c r="Q406" i="18"/>
  <c r="Q49" i="19"/>
  <c r="Q112" i="19"/>
  <c r="U210" i="19"/>
  <c r="W240" i="19"/>
  <c r="Q259" i="19"/>
  <c r="R305" i="18"/>
  <c r="U305" i="18" s="1"/>
  <c r="R308" i="18"/>
  <c r="U308" i="18" s="1"/>
  <c r="R311" i="18"/>
  <c r="U311" i="18" s="1"/>
  <c r="R314" i="18"/>
  <c r="U314" i="18" s="1"/>
  <c r="R317" i="18"/>
  <c r="U317" i="18" s="1"/>
  <c r="R324" i="18"/>
  <c r="U324" i="18" s="1"/>
  <c r="R327" i="18"/>
  <c r="U327" i="18" s="1"/>
  <c r="R330" i="18"/>
  <c r="U330" i="18" s="1"/>
  <c r="R333" i="18"/>
  <c r="U333" i="18" s="1"/>
  <c r="R336" i="18"/>
  <c r="U336" i="18" s="1"/>
  <c r="R346" i="18"/>
  <c r="R349" i="18"/>
  <c r="U349" i="18" s="1"/>
  <c r="R352" i="18"/>
  <c r="U352" i="18" s="1"/>
  <c r="R355" i="18"/>
  <c r="U355" i="18" s="1"/>
  <c r="R358" i="18"/>
  <c r="U358" i="18" s="1"/>
  <c r="R365" i="18"/>
  <c r="R368" i="18"/>
  <c r="U368" i="18" s="1"/>
  <c r="R371" i="18"/>
  <c r="U371" i="18" s="1"/>
  <c r="R374" i="18"/>
  <c r="U374" i="18" s="1"/>
  <c r="R377" i="18"/>
  <c r="U377" i="18" s="1"/>
  <c r="R380" i="18"/>
  <c r="U380" i="18" s="1"/>
  <c r="R387" i="18"/>
  <c r="U387" i="18" s="1"/>
  <c r="R390" i="18"/>
  <c r="U390" i="18" s="1"/>
  <c r="R393" i="18"/>
  <c r="U393" i="18" s="1"/>
  <c r="R396" i="18"/>
  <c r="U396" i="18" s="1"/>
  <c r="R399" i="18"/>
  <c r="U399" i="18" s="1"/>
  <c r="R409" i="18"/>
  <c r="U409" i="18" s="1"/>
  <c r="R412" i="18"/>
  <c r="U412" i="18" s="1"/>
  <c r="R415" i="18"/>
  <c r="U415" i="18" s="1"/>
  <c r="R418" i="18"/>
  <c r="U418" i="18" s="1"/>
  <c r="R421" i="18"/>
  <c r="U421" i="18" s="1"/>
  <c r="R8" i="19"/>
  <c r="R11" i="19"/>
  <c r="U11" i="19" s="1"/>
  <c r="R14" i="19"/>
  <c r="U14" i="19" s="1"/>
  <c r="R17" i="19"/>
  <c r="U17" i="19" s="1"/>
  <c r="R20" i="19"/>
  <c r="U20" i="19" s="1"/>
  <c r="R23" i="19"/>
  <c r="U23" i="19" s="1"/>
  <c r="R30" i="19"/>
  <c r="U30" i="19" s="1"/>
  <c r="R33" i="19"/>
  <c r="U33" i="19" s="1"/>
  <c r="R36" i="19"/>
  <c r="U36" i="19" s="1"/>
  <c r="R39" i="19"/>
  <c r="U39" i="19" s="1"/>
  <c r="R42" i="19"/>
  <c r="U42" i="19" s="1"/>
  <c r="R52" i="19"/>
  <c r="U52" i="19" s="1"/>
  <c r="R55" i="19"/>
  <c r="U55" i="19" s="1"/>
  <c r="R58" i="19"/>
  <c r="U58" i="19" s="1"/>
  <c r="R61" i="19"/>
  <c r="U61" i="19" s="1"/>
  <c r="R64" i="19"/>
  <c r="U64" i="19" s="1"/>
  <c r="R71" i="19"/>
  <c r="R74" i="19"/>
  <c r="U74" i="19" s="1"/>
  <c r="R77" i="19"/>
  <c r="U77" i="19" s="1"/>
  <c r="R80" i="19"/>
  <c r="U80" i="19" s="1"/>
  <c r="R83" i="19"/>
  <c r="U83" i="19" s="1"/>
  <c r="R86" i="19"/>
  <c r="U86" i="19" s="1"/>
  <c r="R93" i="19"/>
  <c r="U93" i="19" s="1"/>
  <c r="R96" i="19"/>
  <c r="U96" i="19" s="1"/>
  <c r="R99" i="19"/>
  <c r="U99" i="19" s="1"/>
  <c r="R102" i="19"/>
  <c r="U102" i="19" s="1"/>
  <c r="R105" i="19"/>
  <c r="U105" i="19" s="1"/>
  <c r="O133" i="19"/>
  <c r="R128" i="19"/>
  <c r="U128" i="19" s="1"/>
  <c r="R125" i="19"/>
  <c r="T127" i="19"/>
  <c r="W127" i="19" s="1"/>
  <c r="R127" i="19"/>
  <c r="U127" i="19" s="1"/>
  <c r="T126" i="19"/>
  <c r="R126" i="19"/>
  <c r="U126" i="19" s="1"/>
  <c r="R123" i="19"/>
  <c r="U123" i="19" s="1"/>
  <c r="R115" i="19"/>
  <c r="U115" i="19" s="1"/>
  <c r="R118" i="19"/>
  <c r="U118" i="19" s="1"/>
  <c r="R121" i="19"/>
  <c r="U121" i="19" s="1"/>
  <c r="T124" i="19"/>
  <c r="W124" i="19" s="1"/>
  <c r="T125" i="19"/>
  <c r="W125" i="19" s="1"/>
  <c r="W169" i="19"/>
  <c r="U191" i="19"/>
  <c r="U273" i="19"/>
  <c r="U351" i="19"/>
  <c r="U354" i="19"/>
  <c r="T374" i="18"/>
  <c r="W374" i="18" s="1"/>
  <c r="T377" i="18"/>
  <c r="W377" i="18" s="1"/>
  <c r="T380" i="18"/>
  <c r="W380" i="18" s="1"/>
  <c r="T387" i="18"/>
  <c r="T390" i="18"/>
  <c r="W390" i="18" s="1"/>
  <c r="T393" i="18"/>
  <c r="W393" i="18" s="1"/>
  <c r="T396" i="18"/>
  <c r="W396" i="18" s="1"/>
  <c r="T399" i="18"/>
  <c r="W399" i="18" s="1"/>
  <c r="T409" i="18"/>
  <c r="W409" i="18" s="1"/>
  <c r="T412" i="18"/>
  <c r="W412" i="18" s="1"/>
  <c r="T415" i="18"/>
  <c r="W415" i="18" s="1"/>
  <c r="T418" i="18"/>
  <c r="W418" i="18" s="1"/>
  <c r="T421" i="18"/>
  <c r="W421" i="18" s="1"/>
  <c r="T8" i="19"/>
  <c r="T11" i="19"/>
  <c r="W11" i="19" s="1"/>
  <c r="T14" i="19"/>
  <c r="W14" i="19" s="1"/>
  <c r="T17" i="19"/>
  <c r="W17" i="19" s="1"/>
  <c r="T20" i="19"/>
  <c r="W20" i="19" s="1"/>
  <c r="T23" i="19"/>
  <c r="W23" i="19" s="1"/>
  <c r="Q28" i="19"/>
  <c r="T30" i="19"/>
  <c r="W30" i="19" s="1"/>
  <c r="T33" i="19"/>
  <c r="W33" i="19" s="1"/>
  <c r="T36" i="19"/>
  <c r="W36" i="19" s="1"/>
  <c r="T39" i="19"/>
  <c r="W39" i="19" s="1"/>
  <c r="T42" i="19"/>
  <c r="W42" i="19" s="1"/>
  <c r="T52" i="19"/>
  <c r="W52" i="19" s="1"/>
  <c r="T55" i="19"/>
  <c r="W55" i="19" s="1"/>
  <c r="T58" i="19"/>
  <c r="W58" i="19" s="1"/>
  <c r="T61" i="19"/>
  <c r="W61" i="19" s="1"/>
  <c r="T64" i="19"/>
  <c r="W64" i="19" s="1"/>
  <c r="T71" i="19"/>
  <c r="T74" i="19"/>
  <c r="W74" i="19" s="1"/>
  <c r="T77" i="19"/>
  <c r="W77" i="19" s="1"/>
  <c r="T80" i="19"/>
  <c r="W80" i="19" s="1"/>
  <c r="T83" i="19"/>
  <c r="W83" i="19" s="1"/>
  <c r="T86" i="19"/>
  <c r="W86" i="19" s="1"/>
  <c r="Q91" i="19"/>
  <c r="T93" i="19"/>
  <c r="W93" i="19" s="1"/>
  <c r="T96" i="19"/>
  <c r="W96" i="19" s="1"/>
  <c r="T99" i="19"/>
  <c r="W99" i="19" s="1"/>
  <c r="T102" i="19"/>
  <c r="W102" i="19" s="1"/>
  <c r="T105" i="19"/>
  <c r="W105" i="19" s="1"/>
  <c r="T115" i="19"/>
  <c r="W115" i="19" s="1"/>
  <c r="T118" i="19"/>
  <c r="W118" i="19" s="1"/>
  <c r="T121" i="19"/>
  <c r="W121" i="19" s="1"/>
  <c r="Q154" i="19"/>
  <c r="W141" i="19"/>
  <c r="W182" i="19"/>
  <c r="W191" i="19"/>
  <c r="Q217" i="19"/>
  <c r="W223" i="19"/>
  <c r="U285" i="19"/>
  <c r="U336" i="19"/>
  <c r="R325" i="18"/>
  <c r="U325" i="18" s="1"/>
  <c r="R328" i="18"/>
  <c r="U328" i="18" s="1"/>
  <c r="R331" i="18"/>
  <c r="U331" i="18" s="1"/>
  <c r="R334" i="18"/>
  <c r="U334" i="18" s="1"/>
  <c r="R337" i="18"/>
  <c r="U337" i="18" s="1"/>
  <c r="R347" i="18"/>
  <c r="U347" i="18" s="1"/>
  <c r="R350" i="18"/>
  <c r="U350" i="18" s="1"/>
  <c r="R353" i="18"/>
  <c r="U353" i="18" s="1"/>
  <c r="R356" i="18"/>
  <c r="U356" i="18" s="1"/>
  <c r="R359" i="18"/>
  <c r="U359" i="18" s="1"/>
  <c r="O364" i="18"/>
  <c r="R369" i="18"/>
  <c r="U369" i="18" s="1"/>
  <c r="R372" i="18"/>
  <c r="U372" i="18" s="1"/>
  <c r="R375" i="18"/>
  <c r="U375" i="18" s="1"/>
  <c r="R378" i="18"/>
  <c r="U378" i="18" s="1"/>
  <c r="R388" i="18"/>
  <c r="U388" i="18" s="1"/>
  <c r="R391" i="18"/>
  <c r="U391" i="18" s="1"/>
  <c r="R394" i="18"/>
  <c r="U394" i="18" s="1"/>
  <c r="R397" i="18"/>
  <c r="U397" i="18" s="1"/>
  <c r="R400" i="18"/>
  <c r="U400" i="18" s="1"/>
  <c r="R410" i="18"/>
  <c r="U410" i="18" s="1"/>
  <c r="R413" i="18"/>
  <c r="U413" i="18" s="1"/>
  <c r="R416" i="18"/>
  <c r="U416" i="18" s="1"/>
  <c r="R419" i="18"/>
  <c r="U419" i="18" s="1"/>
  <c r="R422" i="18"/>
  <c r="U422" i="18" s="1"/>
  <c r="O427" i="18"/>
  <c r="R12" i="19"/>
  <c r="U12" i="19" s="1"/>
  <c r="R15" i="19"/>
  <c r="U15" i="19" s="1"/>
  <c r="R18" i="19"/>
  <c r="U18" i="19" s="1"/>
  <c r="R21" i="19"/>
  <c r="U21" i="19" s="1"/>
  <c r="R31" i="19"/>
  <c r="U31" i="19" s="1"/>
  <c r="R34" i="19"/>
  <c r="U34" i="19" s="1"/>
  <c r="R37" i="19"/>
  <c r="U37" i="19" s="1"/>
  <c r="R40" i="19"/>
  <c r="U40" i="19" s="1"/>
  <c r="R43" i="19"/>
  <c r="U43" i="19" s="1"/>
  <c r="R53" i="19"/>
  <c r="U53" i="19" s="1"/>
  <c r="R56" i="19"/>
  <c r="U56" i="19" s="1"/>
  <c r="R59" i="19"/>
  <c r="U59" i="19" s="1"/>
  <c r="R62" i="19"/>
  <c r="U62" i="19" s="1"/>
  <c r="R65" i="19"/>
  <c r="U65" i="19" s="1"/>
  <c r="O70" i="19"/>
  <c r="R75" i="19"/>
  <c r="U75" i="19" s="1"/>
  <c r="R78" i="19"/>
  <c r="U78" i="19" s="1"/>
  <c r="R81" i="19"/>
  <c r="U81" i="19" s="1"/>
  <c r="R84" i="19"/>
  <c r="U84" i="19" s="1"/>
  <c r="R94" i="19"/>
  <c r="U94" i="19" s="1"/>
  <c r="R97" i="19"/>
  <c r="U97" i="19" s="1"/>
  <c r="R100" i="19"/>
  <c r="U100" i="19" s="1"/>
  <c r="R103" i="19"/>
  <c r="U103" i="19" s="1"/>
  <c r="R106" i="19"/>
  <c r="U106" i="19" s="1"/>
  <c r="R116" i="19"/>
  <c r="U116" i="19" s="1"/>
  <c r="R119" i="19"/>
  <c r="U119" i="19" s="1"/>
  <c r="R122" i="19"/>
  <c r="U122" i="19" s="1"/>
  <c r="T128" i="19"/>
  <c r="W128" i="19" s="1"/>
  <c r="W204" i="19"/>
  <c r="W248" i="19"/>
  <c r="U263" i="19"/>
  <c r="T312" i="18"/>
  <c r="W312" i="18" s="1"/>
  <c r="T315" i="18"/>
  <c r="W315" i="18" s="1"/>
  <c r="T325" i="18"/>
  <c r="W325" i="18" s="1"/>
  <c r="T328" i="18"/>
  <c r="W328" i="18" s="1"/>
  <c r="T331" i="18"/>
  <c r="W331" i="18" s="1"/>
  <c r="T334" i="18"/>
  <c r="W334" i="18" s="1"/>
  <c r="T337" i="18"/>
  <c r="W337" i="18" s="1"/>
  <c r="T344" i="18"/>
  <c r="T347" i="18"/>
  <c r="W347" i="18" s="1"/>
  <c r="T350" i="18"/>
  <c r="W350" i="18" s="1"/>
  <c r="T353" i="18"/>
  <c r="W353" i="18" s="1"/>
  <c r="T356" i="18"/>
  <c r="W356" i="18" s="1"/>
  <c r="T359" i="18"/>
  <c r="W359" i="18" s="1"/>
  <c r="T366" i="18"/>
  <c r="T369" i="18"/>
  <c r="W369" i="18" s="1"/>
  <c r="T375" i="18"/>
  <c r="W375" i="18" s="1"/>
  <c r="T378" i="18"/>
  <c r="W378" i="18" s="1"/>
  <c r="T388" i="18"/>
  <c r="W388" i="18" s="1"/>
  <c r="T391" i="18"/>
  <c r="W391" i="18" s="1"/>
  <c r="T394" i="18"/>
  <c r="W394" i="18" s="1"/>
  <c r="T397" i="18"/>
  <c r="W397" i="18" s="1"/>
  <c r="T400" i="18"/>
  <c r="W400" i="18" s="1"/>
  <c r="T407" i="18"/>
  <c r="T410" i="18"/>
  <c r="W410" i="18" s="1"/>
  <c r="T416" i="18"/>
  <c r="W416" i="18" s="1"/>
  <c r="T419" i="18"/>
  <c r="W419" i="18" s="1"/>
  <c r="T422" i="18"/>
  <c r="W422" i="18" s="1"/>
  <c r="T9" i="19"/>
  <c r="W9" i="19" s="1"/>
  <c r="T12" i="19"/>
  <c r="W12" i="19" s="1"/>
  <c r="T18" i="19"/>
  <c r="W18" i="19" s="1"/>
  <c r="T21" i="19"/>
  <c r="W21" i="19" s="1"/>
  <c r="T31" i="19"/>
  <c r="W31" i="19" s="1"/>
  <c r="T34" i="19"/>
  <c r="W34" i="19" s="1"/>
  <c r="T37" i="19"/>
  <c r="W37" i="19" s="1"/>
  <c r="T40" i="19"/>
  <c r="W40" i="19" s="1"/>
  <c r="T43" i="19"/>
  <c r="W43" i="19" s="1"/>
  <c r="T50" i="19"/>
  <c r="T53" i="19"/>
  <c r="W53" i="19" s="1"/>
  <c r="T59" i="19"/>
  <c r="W59" i="19" s="1"/>
  <c r="T62" i="19"/>
  <c r="W62" i="19" s="1"/>
  <c r="T65" i="19"/>
  <c r="W65" i="19" s="1"/>
  <c r="T72" i="19"/>
  <c r="W72" i="19" s="1"/>
  <c r="T75" i="19"/>
  <c r="W75" i="19" s="1"/>
  <c r="T81" i="19"/>
  <c r="W81" i="19" s="1"/>
  <c r="T84" i="19"/>
  <c r="W84" i="19" s="1"/>
  <c r="T94" i="19"/>
  <c r="W94" i="19" s="1"/>
  <c r="T97" i="19"/>
  <c r="W97" i="19" s="1"/>
  <c r="T100" i="19"/>
  <c r="W100" i="19" s="1"/>
  <c r="T103" i="19"/>
  <c r="W103" i="19" s="1"/>
  <c r="T106" i="19"/>
  <c r="W106" i="19" s="1"/>
  <c r="T113" i="19"/>
  <c r="T116" i="19"/>
  <c r="W116" i="19" s="1"/>
  <c r="T122" i="19"/>
  <c r="W122" i="19" s="1"/>
  <c r="W155" i="19"/>
  <c r="Q175" i="19"/>
  <c r="Q196" i="19"/>
  <c r="U329" i="19"/>
  <c r="R304" i="18"/>
  <c r="U304" i="18" s="1"/>
  <c r="R307" i="18"/>
  <c r="U307" i="18" s="1"/>
  <c r="R310" i="18"/>
  <c r="U310" i="18" s="1"/>
  <c r="R313" i="18"/>
  <c r="U313" i="18" s="1"/>
  <c r="R323" i="18"/>
  <c r="R326" i="18"/>
  <c r="U326" i="18" s="1"/>
  <c r="R329" i="18"/>
  <c r="U329" i="18" s="1"/>
  <c r="R332" i="18"/>
  <c r="U332" i="18" s="1"/>
  <c r="R335" i="18"/>
  <c r="U335" i="18" s="1"/>
  <c r="R348" i="18"/>
  <c r="U348" i="18" s="1"/>
  <c r="R351" i="18"/>
  <c r="U351" i="18" s="1"/>
  <c r="R354" i="18"/>
  <c r="U354" i="18" s="1"/>
  <c r="R367" i="18"/>
  <c r="U367" i="18" s="1"/>
  <c r="R370" i="18"/>
  <c r="U370" i="18" s="1"/>
  <c r="R373" i="18"/>
  <c r="U373" i="18" s="1"/>
  <c r="R376" i="18"/>
  <c r="U376" i="18" s="1"/>
  <c r="R386" i="18"/>
  <c r="R389" i="18"/>
  <c r="U389" i="18" s="1"/>
  <c r="R392" i="18"/>
  <c r="U392" i="18" s="1"/>
  <c r="R395" i="18"/>
  <c r="U395" i="18" s="1"/>
  <c r="R398" i="18"/>
  <c r="U398" i="18" s="1"/>
  <c r="R408" i="18"/>
  <c r="R411" i="18"/>
  <c r="U411" i="18" s="1"/>
  <c r="R414" i="18"/>
  <c r="U414" i="18" s="1"/>
  <c r="R417" i="18"/>
  <c r="U417" i="18" s="1"/>
  <c r="R10" i="19"/>
  <c r="U10" i="19" s="1"/>
  <c r="R13" i="19"/>
  <c r="U13" i="19" s="1"/>
  <c r="R16" i="19"/>
  <c r="U16" i="19" s="1"/>
  <c r="R19" i="19"/>
  <c r="U19" i="19" s="1"/>
  <c r="R29" i="19"/>
  <c r="R32" i="19"/>
  <c r="U32" i="19" s="1"/>
  <c r="R35" i="19"/>
  <c r="U35" i="19" s="1"/>
  <c r="R38" i="19"/>
  <c r="U38" i="19" s="1"/>
  <c r="R41" i="19"/>
  <c r="U41" i="19" s="1"/>
  <c r="R51" i="19"/>
  <c r="R54" i="19"/>
  <c r="U54" i="19" s="1"/>
  <c r="R57" i="19"/>
  <c r="U57" i="19" s="1"/>
  <c r="R60" i="19"/>
  <c r="U60" i="19" s="1"/>
  <c r="R73" i="19"/>
  <c r="U73" i="19" s="1"/>
  <c r="R76" i="19"/>
  <c r="U76" i="19" s="1"/>
  <c r="R79" i="19"/>
  <c r="U79" i="19" s="1"/>
  <c r="R82" i="19"/>
  <c r="U82" i="19" s="1"/>
  <c r="R92" i="19"/>
  <c r="R95" i="19"/>
  <c r="U95" i="19" s="1"/>
  <c r="R98" i="19"/>
  <c r="U98" i="19" s="1"/>
  <c r="R101" i="19"/>
  <c r="U101" i="19" s="1"/>
  <c r="R104" i="19"/>
  <c r="U104" i="19" s="1"/>
  <c r="U113" i="19"/>
  <c r="R114" i="19"/>
  <c r="U114" i="19" s="1"/>
  <c r="R117" i="19"/>
  <c r="U117" i="19" s="1"/>
  <c r="R120" i="19"/>
  <c r="U120" i="19" s="1"/>
  <c r="T123" i="19"/>
  <c r="W123" i="19" s="1"/>
  <c r="U125" i="19"/>
  <c r="W126" i="19"/>
  <c r="U147" i="19"/>
  <c r="W166" i="19"/>
  <c r="W207" i="19"/>
  <c r="W218" i="19"/>
  <c r="Q238" i="19"/>
  <c r="W242" i="19"/>
  <c r="W251" i="19"/>
  <c r="U358" i="19"/>
  <c r="W260" i="19"/>
  <c r="T264" i="19"/>
  <c r="W264" i="19" s="1"/>
  <c r="T267" i="19"/>
  <c r="W267" i="19" s="1"/>
  <c r="T270" i="19"/>
  <c r="W270" i="19" s="1"/>
  <c r="T273" i="19"/>
  <c r="W273" i="19" s="1"/>
  <c r="T283" i="19"/>
  <c r="W283" i="19" s="1"/>
  <c r="T286" i="19"/>
  <c r="W286" i="19" s="1"/>
  <c r="T289" i="19"/>
  <c r="W289" i="19" s="1"/>
  <c r="T292" i="19"/>
  <c r="W292" i="19" s="1"/>
  <c r="T295" i="19"/>
  <c r="W295" i="19" s="1"/>
  <c r="T302" i="19"/>
  <c r="T305" i="19"/>
  <c r="W305" i="19" s="1"/>
  <c r="T308" i="19"/>
  <c r="W308" i="19" s="1"/>
  <c r="T311" i="19"/>
  <c r="W311" i="19" s="1"/>
  <c r="T314" i="19"/>
  <c r="W314" i="19" s="1"/>
  <c r="T317" i="19"/>
  <c r="W317" i="19" s="1"/>
  <c r="T324" i="19"/>
  <c r="W324" i="19" s="1"/>
  <c r="T327" i="19"/>
  <c r="W327" i="19" s="1"/>
  <c r="T330" i="19"/>
  <c r="W330" i="19" s="1"/>
  <c r="T333" i="19"/>
  <c r="W333" i="19" s="1"/>
  <c r="T336" i="19"/>
  <c r="W336" i="19" s="1"/>
  <c r="T346" i="19"/>
  <c r="W346" i="19" s="1"/>
  <c r="T349" i="19"/>
  <c r="W349" i="19" s="1"/>
  <c r="T352" i="19"/>
  <c r="W352" i="19" s="1"/>
  <c r="T355" i="19"/>
  <c r="W355" i="19" s="1"/>
  <c r="T358" i="19"/>
  <c r="W358" i="19" s="1"/>
  <c r="T365" i="19"/>
  <c r="T368" i="19"/>
  <c r="W368" i="19" s="1"/>
  <c r="T372" i="19"/>
  <c r="W410" i="19"/>
  <c r="R136" i="19"/>
  <c r="R139" i="19"/>
  <c r="U139" i="19" s="1"/>
  <c r="R142" i="19"/>
  <c r="U142" i="19" s="1"/>
  <c r="R145" i="19"/>
  <c r="U145" i="19" s="1"/>
  <c r="R148" i="19"/>
  <c r="U148" i="19" s="1"/>
  <c r="R158" i="19"/>
  <c r="U158" i="19" s="1"/>
  <c r="R161" i="19"/>
  <c r="U161" i="19" s="1"/>
  <c r="R164" i="19"/>
  <c r="U164" i="19" s="1"/>
  <c r="R167" i="19"/>
  <c r="U167" i="19" s="1"/>
  <c r="R170" i="19"/>
  <c r="U170" i="19" s="1"/>
  <c r="O175" i="19"/>
  <c r="U176" i="19"/>
  <c r="R180" i="19"/>
  <c r="U180" i="19" s="1"/>
  <c r="R183" i="19"/>
  <c r="U183" i="19" s="1"/>
  <c r="R186" i="19"/>
  <c r="U186" i="19" s="1"/>
  <c r="R189" i="19"/>
  <c r="U189" i="19" s="1"/>
  <c r="R199" i="19"/>
  <c r="U199" i="19" s="1"/>
  <c r="R202" i="19"/>
  <c r="U202" i="19" s="1"/>
  <c r="R205" i="19"/>
  <c r="U205" i="19" s="1"/>
  <c r="R208" i="19"/>
  <c r="U208" i="19" s="1"/>
  <c r="R211" i="19"/>
  <c r="U211" i="19" s="1"/>
  <c r="R221" i="19"/>
  <c r="U221" i="19" s="1"/>
  <c r="R224" i="19"/>
  <c r="U224" i="19" s="1"/>
  <c r="R227" i="19"/>
  <c r="U227" i="19" s="1"/>
  <c r="R230" i="19"/>
  <c r="U230" i="19" s="1"/>
  <c r="R233" i="19"/>
  <c r="U233" i="19" s="1"/>
  <c r="O238" i="19"/>
  <c r="U239" i="19"/>
  <c r="R243" i="19"/>
  <c r="U243" i="19" s="1"/>
  <c r="R246" i="19"/>
  <c r="U246" i="19" s="1"/>
  <c r="R249" i="19"/>
  <c r="U249" i="19" s="1"/>
  <c r="R252" i="19"/>
  <c r="U252" i="19" s="1"/>
  <c r="R262" i="19"/>
  <c r="U262" i="19" s="1"/>
  <c r="R265" i="19"/>
  <c r="U265" i="19" s="1"/>
  <c r="R268" i="19"/>
  <c r="U268" i="19" s="1"/>
  <c r="R271" i="19"/>
  <c r="U271" i="19" s="1"/>
  <c r="R274" i="19"/>
  <c r="U274" i="19" s="1"/>
  <c r="R284" i="19"/>
  <c r="U284" i="19" s="1"/>
  <c r="R287" i="19"/>
  <c r="U287" i="19" s="1"/>
  <c r="R290" i="19"/>
  <c r="U290" i="19" s="1"/>
  <c r="R293" i="19"/>
  <c r="U293" i="19" s="1"/>
  <c r="R296" i="19"/>
  <c r="U296" i="19" s="1"/>
  <c r="R303" i="19"/>
  <c r="U303" i="19" s="1"/>
  <c r="R306" i="19"/>
  <c r="U306" i="19" s="1"/>
  <c r="R309" i="19"/>
  <c r="U309" i="19" s="1"/>
  <c r="R312" i="19"/>
  <c r="U312" i="19" s="1"/>
  <c r="R315" i="19"/>
  <c r="U315" i="19" s="1"/>
  <c r="R325" i="19"/>
  <c r="U325" i="19" s="1"/>
  <c r="R328" i="19"/>
  <c r="U328" i="19" s="1"/>
  <c r="R331" i="19"/>
  <c r="U331" i="19" s="1"/>
  <c r="R334" i="19"/>
  <c r="U334" i="19" s="1"/>
  <c r="R337" i="19"/>
  <c r="U337" i="19" s="1"/>
  <c r="R344" i="19"/>
  <c r="R347" i="19"/>
  <c r="U347" i="19" s="1"/>
  <c r="R350" i="19"/>
  <c r="U350" i="19" s="1"/>
  <c r="R353" i="19"/>
  <c r="U353" i="19" s="1"/>
  <c r="R356" i="19"/>
  <c r="U356" i="19" s="1"/>
  <c r="R359" i="19"/>
  <c r="U359" i="19" s="1"/>
  <c r="R366" i="19"/>
  <c r="U366" i="19" s="1"/>
  <c r="R369" i="19"/>
  <c r="U369" i="19" s="1"/>
  <c r="W375" i="19"/>
  <c r="W386" i="19"/>
  <c r="Q406" i="19"/>
  <c r="T136" i="19"/>
  <c r="W136" i="19" s="1"/>
  <c r="T139" i="19"/>
  <c r="W139" i="19" s="1"/>
  <c r="T142" i="19"/>
  <c r="W142" i="19" s="1"/>
  <c r="T145" i="19"/>
  <c r="W145" i="19" s="1"/>
  <c r="T148" i="19"/>
  <c r="W148" i="19" s="1"/>
  <c r="T158" i="19"/>
  <c r="W158" i="19" s="1"/>
  <c r="T161" i="19"/>
  <c r="W161" i="19" s="1"/>
  <c r="T164" i="19"/>
  <c r="W164" i="19" s="1"/>
  <c r="T167" i="19"/>
  <c r="W167" i="19" s="1"/>
  <c r="T170" i="19"/>
  <c r="W170" i="19" s="1"/>
  <c r="T180" i="19"/>
  <c r="W180" i="19" s="1"/>
  <c r="T183" i="19"/>
  <c r="W183" i="19" s="1"/>
  <c r="T186" i="19"/>
  <c r="W186" i="19" s="1"/>
  <c r="T189" i="19"/>
  <c r="W189" i="19" s="1"/>
  <c r="T202" i="19"/>
  <c r="W202" i="19" s="1"/>
  <c r="T205" i="19"/>
  <c r="W205" i="19" s="1"/>
  <c r="T208" i="19"/>
  <c r="W208" i="19" s="1"/>
  <c r="T211" i="19"/>
  <c r="W211" i="19" s="1"/>
  <c r="T221" i="19"/>
  <c r="T224" i="19"/>
  <c r="W224" i="19" s="1"/>
  <c r="T227" i="19"/>
  <c r="W227" i="19" s="1"/>
  <c r="T230" i="19"/>
  <c r="W230" i="19" s="1"/>
  <c r="T233" i="19"/>
  <c r="W233" i="19" s="1"/>
  <c r="T243" i="19"/>
  <c r="W243" i="19" s="1"/>
  <c r="T246" i="19"/>
  <c r="W246" i="19" s="1"/>
  <c r="T249" i="19"/>
  <c r="W249" i="19" s="1"/>
  <c r="T252" i="19"/>
  <c r="W252" i="19" s="1"/>
  <c r="T262" i="19"/>
  <c r="T265" i="19"/>
  <c r="W265" i="19" s="1"/>
  <c r="T268" i="19"/>
  <c r="W268" i="19" s="1"/>
  <c r="T271" i="19"/>
  <c r="W271" i="19" s="1"/>
  <c r="T274" i="19"/>
  <c r="W274" i="19" s="1"/>
  <c r="T281" i="19"/>
  <c r="T284" i="19"/>
  <c r="W284" i="19" s="1"/>
  <c r="T287" i="19"/>
  <c r="W287" i="19" s="1"/>
  <c r="T290" i="19"/>
  <c r="W290" i="19" s="1"/>
  <c r="T293" i="19"/>
  <c r="W293" i="19" s="1"/>
  <c r="T296" i="19"/>
  <c r="W296" i="19" s="1"/>
  <c r="Q301" i="19"/>
  <c r="T303" i="19"/>
  <c r="W303" i="19" s="1"/>
  <c r="T306" i="19"/>
  <c r="W306" i="19" s="1"/>
  <c r="T309" i="19"/>
  <c r="W309" i="19" s="1"/>
  <c r="T312" i="19"/>
  <c r="W312" i="19" s="1"/>
  <c r="T315" i="19"/>
  <c r="W315" i="19" s="1"/>
  <c r="T325" i="19"/>
  <c r="W325" i="19" s="1"/>
  <c r="T328" i="19"/>
  <c r="W328" i="19" s="1"/>
  <c r="T331" i="19"/>
  <c r="W331" i="19" s="1"/>
  <c r="T334" i="19"/>
  <c r="W334" i="19" s="1"/>
  <c r="T337" i="19"/>
  <c r="W337" i="19" s="1"/>
  <c r="T344" i="19"/>
  <c r="T347" i="19"/>
  <c r="W347" i="19" s="1"/>
  <c r="T350" i="19"/>
  <c r="W350" i="19" s="1"/>
  <c r="T353" i="19"/>
  <c r="W353" i="19" s="1"/>
  <c r="T356" i="19"/>
  <c r="W356" i="19" s="1"/>
  <c r="T359" i="19"/>
  <c r="W359" i="19" s="1"/>
  <c r="T366" i="19"/>
  <c r="W366" i="19" s="1"/>
  <c r="T369" i="19"/>
  <c r="W369" i="19" s="1"/>
  <c r="W388" i="19"/>
  <c r="W408" i="19"/>
  <c r="Q427" i="19"/>
  <c r="W413" i="19"/>
  <c r="R137" i="19"/>
  <c r="U137" i="19" s="1"/>
  <c r="R140" i="19"/>
  <c r="U140" i="19" s="1"/>
  <c r="R143" i="19"/>
  <c r="U143" i="19" s="1"/>
  <c r="R146" i="19"/>
  <c r="U146" i="19" s="1"/>
  <c r="R149" i="19"/>
  <c r="U149" i="19" s="1"/>
  <c r="O154" i="19"/>
  <c r="R159" i="19"/>
  <c r="U159" i="19" s="1"/>
  <c r="R162" i="19"/>
  <c r="U162" i="19" s="1"/>
  <c r="R165" i="19"/>
  <c r="U165" i="19" s="1"/>
  <c r="R168" i="19"/>
  <c r="U168" i="19" s="1"/>
  <c r="R178" i="19"/>
  <c r="R181" i="19"/>
  <c r="U181" i="19" s="1"/>
  <c r="R184" i="19"/>
  <c r="U184" i="19" s="1"/>
  <c r="R187" i="19"/>
  <c r="U187" i="19" s="1"/>
  <c r="R190" i="19"/>
  <c r="U190" i="19" s="1"/>
  <c r="R200" i="19"/>
  <c r="U200" i="19" s="1"/>
  <c r="R203" i="19"/>
  <c r="U203" i="19" s="1"/>
  <c r="R206" i="19"/>
  <c r="U206" i="19" s="1"/>
  <c r="R209" i="19"/>
  <c r="U209" i="19" s="1"/>
  <c r="R212" i="19"/>
  <c r="U212" i="19" s="1"/>
  <c r="O217" i="19"/>
  <c r="R222" i="19"/>
  <c r="U222" i="19" s="1"/>
  <c r="R225" i="19"/>
  <c r="U225" i="19" s="1"/>
  <c r="R228" i="19"/>
  <c r="U228" i="19" s="1"/>
  <c r="R231" i="19"/>
  <c r="U231" i="19" s="1"/>
  <c r="R241" i="19"/>
  <c r="U241" i="19" s="1"/>
  <c r="R244" i="19"/>
  <c r="U244" i="19" s="1"/>
  <c r="R247" i="19"/>
  <c r="U247" i="19" s="1"/>
  <c r="R250" i="19"/>
  <c r="U250" i="19" s="1"/>
  <c r="R253" i="19"/>
  <c r="U253" i="19" s="1"/>
  <c r="R266" i="19"/>
  <c r="U266" i="19" s="1"/>
  <c r="R269" i="19"/>
  <c r="U269" i="19" s="1"/>
  <c r="R272" i="19"/>
  <c r="U272" i="19" s="1"/>
  <c r="R275" i="19"/>
  <c r="U275" i="19" s="1"/>
  <c r="O280" i="19"/>
  <c r="R288" i="19"/>
  <c r="U288" i="19" s="1"/>
  <c r="R291" i="19"/>
  <c r="U291" i="19" s="1"/>
  <c r="R294" i="19"/>
  <c r="U294" i="19" s="1"/>
  <c r="R304" i="19"/>
  <c r="U304" i="19" s="1"/>
  <c r="R307" i="19"/>
  <c r="U307" i="19" s="1"/>
  <c r="R310" i="19"/>
  <c r="U310" i="19" s="1"/>
  <c r="R313" i="19"/>
  <c r="U313" i="19" s="1"/>
  <c r="R316" i="19"/>
  <c r="U316" i="19" s="1"/>
  <c r="R326" i="19"/>
  <c r="U326" i="19" s="1"/>
  <c r="R332" i="19"/>
  <c r="U332" i="19" s="1"/>
  <c r="R335" i="19"/>
  <c r="U335" i="19" s="1"/>
  <c r="R338" i="19"/>
  <c r="U338" i="19" s="1"/>
  <c r="O343" i="19"/>
  <c r="R348" i="19"/>
  <c r="U348" i="19" s="1"/>
  <c r="R357" i="19"/>
  <c r="U357" i="19" s="1"/>
  <c r="R378" i="19"/>
  <c r="U378" i="19" s="1"/>
  <c r="R375" i="19"/>
  <c r="U375" i="19" s="1"/>
  <c r="R372" i="19"/>
  <c r="U372" i="19" s="1"/>
  <c r="T380" i="19"/>
  <c r="W380" i="19" s="1"/>
  <c r="T377" i="19"/>
  <c r="W377" i="19" s="1"/>
  <c r="T374" i="19"/>
  <c r="W374" i="19" s="1"/>
  <c r="T371" i="19"/>
  <c r="W371" i="19" s="1"/>
  <c r="R380" i="19"/>
  <c r="U380" i="19" s="1"/>
  <c r="R377" i="19"/>
  <c r="R374" i="19"/>
  <c r="U374" i="19" s="1"/>
  <c r="R371" i="19"/>
  <c r="U371" i="19" s="1"/>
  <c r="T379" i="19"/>
  <c r="W379" i="19" s="1"/>
  <c r="T376" i="19"/>
  <c r="W376" i="19" s="1"/>
  <c r="T373" i="19"/>
  <c r="W373" i="19" s="1"/>
  <c r="T370" i="19"/>
  <c r="W370" i="19" s="1"/>
  <c r="R379" i="19"/>
  <c r="U379" i="19" s="1"/>
  <c r="R376" i="19"/>
  <c r="U376" i="19" s="1"/>
  <c r="R373" i="19"/>
  <c r="U373" i="19" s="1"/>
  <c r="R370" i="19"/>
  <c r="U370" i="19" s="1"/>
  <c r="R367" i="19"/>
  <c r="U367" i="19" s="1"/>
  <c r="U377" i="19"/>
  <c r="U191" i="20"/>
  <c r="T137" i="19"/>
  <c r="W137" i="19" s="1"/>
  <c r="T140" i="19"/>
  <c r="W140" i="19" s="1"/>
  <c r="T143" i="19"/>
  <c r="W143" i="19" s="1"/>
  <c r="T146" i="19"/>
  <c r="W146" i="19" s="1"/>
  <c r="T149" i="19"/>
  <c r="W149" i="19" s="1"/>
  <c r="T159" i="19"/>
  <c r="W159" i="19" s="1"/>
  <c r="T162" i="19"/>
  <c r="W162" i="19" s="1"/>
  <c r="T165" i="19"/>
  <c r="W165" i="19" s="1"/>
  <c r="T168" i="19"/>
  <c r="W168" i="19" s="1"/>
  <c r="T181" i="19"/>
  <c r="W181" i="19" s="1"/>
  <c r="T184" i="19"/>
  <c r="W184" i="19" s="1"/>
  <c r="T187" i="19"/>
  <c r="W187" i="19" s="1"/>
  <c r="T190" i="19"/>
  <c r="W190" i="19" s="1"/>
  <c r="T200" i="19"/>
  <c r="T203" i="19"/>
  <c r="W203" i="19" s="1"/>
  <c r="T206" i="19"/>
  <c r="W206" i="19" s="1"/>
  <c r="T209" i="19"/>
  <c r="W209" i="19" s="1"/>
  <c r="T212" i="19"/>
  <c r="W212" i="19" s="1"/>
  <c r="T222" i="19"/>
  <c r="W222" i="19" s="1"/>
  <c r="T225" i="19"/>
  <c r="W225" i="19" s="1"/>
  <c r="T228" i="19"/>
  <c r="W228" i="19" s="1"/>
  <c r="T231" i="19"/>
  <c r="W231" i="19" s="1"/>
  <c r="T241" i="19"/>
  <c r="W241" i="19" s="1"/>
  <c r="T244" i="19"/>
  <c r="W244" i="19" s="1"/>
  <c r="T247" i="19"/>
  <c r="W247" i="19" s="1"/>
  <c r="T250" i="19"/>
  <c r="W250" i="19" s="1"/>
  <c r="T253" i="19"/>
  <c r="W253" i="19" s="1"/>
  <c r="T263" i="19"/>
  <c r="W263" i="19" s="1"/>
  <c r="T266" i="19"/>
  <c r="W266" i="19" s="1"/>
  <c r="T269" i="19"/>
  <c r="W269" i="19" s="1"/>
  <c r="T272" i="19"/>
  <c r="W272" i="19" s="1"/>
  <c r="T275" i="19"/>
  <c r="W275" i="19" s="1"/>
  <c r="T282" i="19"/>
  <c r="W282" i="19" s="1"/>
  <c r="T285" i="19"/>
  <c r="W285" i="19" s="1"/>
  <c r="T288" i="19"/>
  <c r="W288" i="19" s="1"/>
  <c r="T291" i="19"/>
  <c r="W291" i="19" s="1"/>
  <c r="T294" i="19"/>
  <c r="W294" i="19" s="1"/>
  <c r="T304" i="19"/>
  <c r="W304" i="19" s="1"/>
  <c r="T307" i="19"/>
  <c r="W307" i="19" s="1"/>
  <c r="T310" i="19"/>
  <c r="W310" i="19" s="1"/>
  <c r="T313" i="19"/>
  <c r="W313" i="19" s="1"/>
  <c r="T316" i="19"/>
  <c r="W316" i="19" s="1"/>
  <c r="T323" i="19"/>
  <c r="W323" i="19" s="1"/>
  <c r="T326" i="19"/>
  <c r="W326" i="19" s="1"/>
  <c r="T329" i="19"/>
  <c r="W329" i="19" s="1"/>
  <c r="T332" i="19"/>
  <c r="W332" i="19" s="1"/>
  <c r="T335" i="19"/>
  <c r="W335" i="19" s="1"/>
  <c r="T338" i="19"/>
  <c r="W338" i="19" s="1"/>
  <c r="T345" i="19"/>
  <c r="W345" i="19" s="1"/>
  <c r="T348" i="19"/>
  <c r="W348" i="19" s="1"/>
  <c r="T351" i="19"/>
  <c r="W351" i="19" s="1"/>
  <c r="T354" i="19"/>
  <c r="W354" i="19" s="1"/>
  <c r="T357" i="19"/>
  <c r="W357" i="19" s="1"/>
  <c r="Q385" i="19"/>
  <c r="T367" i="19"/>
  <c r="W367" i="19" s="1"/>
  <c r="T378" i="19"/>
  <c r="W378" i="19" s="1"/>
  <c r="W391" i="19"/>
  <c r="U422" i="19"/>
  <c r="R138" i="19"/>
  <c r="U138" i="19" s="1"/>
  <c r="R141" i="19"/>
  <c r="U141" i="19" s="1"/>
  <c r="R144" i="19"/>
  <c r="U144" i="19" s="1"/>
  <c r="R157" i="19"/>
  <c r="U157" i="19" s="1"/>
  <c r="R160" i="19"/>
  <c r="U160" i="19" s="1"/>
  <c r="R163" i="19"/>
  <c r="U163" i="19" s="1"/>
  <c r="R166" i="19"/>
  <c r="U166" i="19" s="1"/>
  <c r="R179" i="19"/>
  <c r="U179" i="19" s="1"/>
  <c r="R182" i="19"/>
  <c r="U182" i="19" s="1"/>
  <c r="R185" i="19"/>
  <c r="U185" i="19" s="1"/>
  <c r="R188" i="19"/>
  <c r="U188" i="19" s="1"/>
  <c r="R201" i="19"/>
  <c r="U201" i="19" s="1"/>
  <c r="R204" i="19"/>
  <c r="U204" i="19" s="1"/>
  <c r="R207" i="19"/>
  <c r="U207" i="19" s="1"/>
  <c r="R220" i="19"/>
  <c r="R223" i="19"/>
  <c r="U223" i="19" s="1"/>
  <c r="R226" i="19"/>
  <c r="U226" i="19" s="1"/>
  <c r="R229" i="19"/>
  <c r="U229" i="19" s="1"/>
  <c r="R242" i="19"/>
  <c r="U242" i="19" s="1"/>
  <c r="R245" i="19"/>
  <c r="U245" i="19" s="1"/>
  <c r="R248" i="19"/>
  <c r="U248" i="19" s="1"/>
  <c r="R251" i="19"/>
  <c r="U251" i="19" s="1"/>
  <c r="R264" i="19"/>
  <c r="U264" i="19" s="1"/>
  <c r="R267" i="19"/>
  <c r="U267" i="19" s="1"/>
  <c r="R270" i="19"/>
  <c r="U270" i="19" s="1"/>
  <c r="R283" i="19"/>
  <c r="U283" i="19" s="1"/>
  <c r="R286" i="19"/>
  <c r="U286" i="19" s="1"/>
  <c r="R289" i="19"/>
  <c r="U289" i="19" s="1"/>
  <c r="R292" i="19"/>
  <c r="U292" i="19" s="1"/>
  <c r="R302" i="19"/>
  <c r="U302" i="19" s="1"/>
  <c r="R305" i="19"/>
  <c r="U305" i="19" s="1"/>
  <c r="R308" i="19"/>
  <c r="U308" i="19" s="1"/>
  <c r="R311" i="19"/>
  <c r="U311" i="19" s="1"/>
  <c r="R314" i="19"/>
  <c r="U314" i="19" s="1"/>
  <c r="R324" i="19"/>
  <c r="U324" i="19" s="1"/>
  <c r="R327" i="19"/>
  <c r="U327" i="19" s="1"/>
  <c r="R330" i="19"/>
  <c r="U330" i="19" s="1"/>
  <c r="R333" i="19"/>
  <c r="U333" i="19" s="1"/>
  <c r="R346" i="19"/>
  <c r="U346" i="19" s="1"/>
  <c r="R349" i="19"/>
  <c r="U349" i="19" s="1"/>
  <c r="R352" i="19"/>
  <c r="U352" i="19" s="1"/>
  <c r="R355" i="19"/>
  <c r="U355" i="19" s="1"/>
  <c r="R365" i="19"/>
  <c r="R368" i="19"/>
  <c r="U368" i="19" s="1"/>
  <c r="W372" i="19"/>
  <c r="Q70" i="20"/>
  <c r="Q133" i="20"/>
  <c r="Q196" i="20"/>
  <c r="R389" i="19"/>
  <c r="U389" i="19" s="1"/>
  <c r="R392" i="19"/>
  <c r="U392" i="19" s="1"/>
  <c r="R395" i="19"/>
  <c r="U395" i="19" s="1"/>
  <c r="R398" i="19"/>
  <c r="U398" i="19" s="1"/>
  <c r="R401" i="19"/>
  <c r="U401" i="19" s="1"/>
  <c r="O406" i="19"/>
  <c r="U407" i="19"/>
  <c r="R408" i="19"/>
  <c r="R411" i="19"/>
  <c r="U411" i="19" s="1"/>
  <c r="R414" i="19"/>
  <c r="U414" i="19" s="1"/>
  <c r="R417" i="19"/>
  <c r="U417" i="19" s="1"/>
  <c r="R420" i="19"/>
  <c r="U420" i="19" s="1"/>
  <c r="R10" i="20"/>
  <c r="U10" i="20" s="1"/>
  <c r="R13" i="20"/>
  <c r="U13" i="20" s="1"/>
  <c r="R16" i="20"/>
  <c r="U16" i="20" s="1"/>
  <c r="R19" i="20"/>
  <c r="U19" i="20" s="1"/>
  <c r="R22" i="20"/>
  <c r="U22" i="20" s="1"/>
  <c r="R32" i="20"/>
  <c r="U32" i="20" s="1"/>
  <c r="R35" i="20"/>
  <c r="U35" i="20" s="1"/>
  <c r="R38" i="20"/>
  <c r="U38" i="20" s="1"/>
  <c r="R41" i="20"/>
  <c r="U41" i="20" s="1"/>
  <c r="R44" i="20"/>
  <c r="U44" i="20" s="1"/>
  <c r="O49" i="20"/>
  <c r="U50" i="20"/>
  <c r="R54" i="20"/>
  <c r="U54" i="20" s="1"/>
  <c r="R57" i="20"/>
  <c r="U57" i="20" s="1"/>
  <c r="R60" i="20"/>
  <c r="U60" i="20" s="1"/>
  <c r="R63" i="20"/>
  <c r="U63" i="20" s="1"/>
  <c r="R73" i="20"/>
  <c r="U73" i="20" s="1"/>
  <c r="R76" i="20"/>
  <c r="U76" i="20" s="1"/>
  <c r="R79" i="20"/>
  <c r="U79" i="20" s="1"/>
  <c r="R82" i="20"/>
  <c r="U82" i="20" s="1"/>
  <c r="R85" i="20"/>
  <c r="U85" i="20" s="1"/>
  <c r="R95" i="20"/>
  <c r="U95" i="20" s="1"/>
  <c r="R98" i="20"/>
  <c r="U98" i="20" s="1"/>
  <c r="R101" i="20"/>
  <c r="U101" i="20" s="1"/>
  <c r="R104" i="20"/>
  <c r="U104" i="20" s="1"/>
  <c r="R107" i="20"/>
  <c r="U107" i="20" s="1"/>
  <c r="O112" i="20"/>
  <c r="U113" i="20"/>
  <c r="R117" i="20"/>
  <c r="U117" i="20" s="1"/>
  <c r="R120" i="20"/>
  <c r="U120" i="20" s="1"/>
  <c r="R123" i="20"/>
  <c r="U123" i="20" s="1"/>
  <c r="R126" i="20"/>
  <c r="U126" i="20" s="1"/>
  <c r="R136" i="20"/>
  <c r="U136" i="20" s="1"/>
  <c r="R139" i="20"/>
  <c r="U139" i="20" s="1"/>
  <c r="R142" i="20"/>
  <c r="U142" i="20" s="1"/>
  <c r="R145" i="20"/>
  <c r="U145" i="20" s="1"/>
  <c r="R148" i="20"/>
  <c r="U148" i="20" s="1"/>
  <c r="R155" i="20"/>
  <c r="U155" i="20" s="1"/>
  <c r="R158" i="20"/>
  <c r="U158" i="20" s="1"/>
  <c r="R161" i="20"/>
  <c r="U161" i="20" s="1"/>
  <c r="R164" i="20"/>
  <c r="U164" i="20" s="1"/>
  <c r="R167" i="20"/>
  <c r="U167" i="20" s="1"/>
  <c r="R170" i="20"/>
  <c r="U170" i="20" s="1"/>
  <c r="O175" i="20"/>
  <c r="U176" i="20"/>
  <c r="R177" i="20"/>
  <c r="U177" i="20" s="1"/>
  <c r="R180" i="20"/>
  <c r="U180" i="20" s="1"/>
  <c r="R183" i="20"/>
  <c r="U183" i="20" s="1"/>
  <c r="R186" i="20"/>
  <c r="U186" i="20" s="1"/>
  <c r="R189" i="20"/>
  <c r="U189" i="20" s="1"/>
  <c r="T212" i="20"/>
  <c r="W212" i="20" s="1"/>
  <c r="T209" i="20"/>
  <c r="W209" i="20" s="1"/>
  <c r="T206" i="20"/>
  <c r="W206" i="20" s="1"/>
  <c r="T203" i="20"/>
  <c r="W203" i="20" s="1"/>
  <c r="T200" i="20"/>
  <c r="W200" i="20" s="1"/>
  <c r="R212" i="20"/>
  <c r="R209" i="20"/>
  <c r="U209" i="20" s="1"/>
  <c r="R206" i="20"/>
  <c r="U206" i="20" s="1"/>
  <c r="R203" i="20"/>
  <c r="U203" i="20" s="1"/>
  <c r="R200" i="20"/>
  <c r="T211" i="20"/>
  <c r="W211" i="20" s="1"/>
  <c r="T208" i="20"/>
  <c r="T205" i="20"/>
  <c r="T202" i="20"/>
  <c r="W202" i="20" s="1"/>
  <c r="T199" i="20"/>
  <c r="R211" i="20"/>
  <c r="U211" i="20" s="1"/>
  <c r="R208" i="20"/>
  <c r="U208" i="20" s="1"/>
  <c r="R205" i="20"/>
  <c r="U205" i="20" s="1"/>
  <c r="R202" i="20"/>
  <c r="U202" i="20" s="1"/>
  <c r="R199" i="20"/>
  <c r="U199" i="20" s="1"/>
  <c r="T210" i="20"/>
  <c r="W210" i="20" s="1"/>
  <c r="T207" i="20"/>
  <c r="W207" i="20" s="1"/>
  <c r="T204" i="20"/>
  <c r="W204" i="20" s="1"/>
  <c r="T201" i="20"/>
  <c r="W201" i="20" s="1"/>
  <c r="R210" i="20"/>
  <c r="U210" i="20" s="1"/>
  <c r="R207" i="20"/>
  <c r="U207" i="20" s="1"/>
  <c r="R204" i="20"/>
  <c r="U204" i="20" s="1"/>
  <c r="R201" i="20"/>
  <c r="U201" i="20" s="1"/>
  <c r="R198" i="20"/>
  <c r="U198" i="20" s="1"/>
  <c r="T389" i="19"/>
  <c r="T392" i="19"/>
  <c r="W392" i="19" s="1"/>
  <c r="T395" i="19"/>
  <c r="W395" i="19" s="1"/>
  <c r="T398" i="19"/>
  <c r="W398" i="19" s="1"/>
  <c r="T401" i="19"/>
  <c r="W401" i="19" s="1"/>
  <c r="T411" i="19"/>
  <c r="W411" i="19" s="1"/>
  <c r="T414" i="19"/>
  <c r="W414" i="19" s="1"/>
  <c r="T417" i="19"/>
  <c r="W417" i="19" s="1"/>
  <c r="T420" i="19"/>
  <c r="W420" i="19" s="1"/>
  <c r="T10" i="20"/>
  <c r="T13" i="20"/>
  <c r="W13" i="20" s="1"/>
  <c r="T16" i="20"/>
  <c r="W16" i="20" s="1"/>
  <c r="T19" i="20"/>
  <c r="W19" i="20" s="1"/>
  <c r="T22" i="20"/>
  <c r="W22" i="20" s="1"/>
  <c r="T32" i="20"/>
  <c r="T35" i="20"/>
  <c r="W35" i="20" s="1"/>
  <c r="T38" i="20"/>
  <c r="W38" i="20" s="1"/>
  <c r="T41" i="20"/>
  <c r="W41" i="20" s="1"/>
  <c r="T44" i="20"/>
  <c r="W44" i="20" s="1"/>
  <c r="Q49" i="20"/>
  <c r="T54" i="20"/>
  <c r="W54" i="20" s="1"/>
  <c r="T57" i="20"/>
  <c r="W57" i="20" s="1"/>
  <c r="T60" i="20"/>
  <c r="W60" i="20" s="1"/>
  <c r="T63" i="20"/>
  <c r="W63" i="20" s="1"/>
  <c r="T73" i="20"/>
  <c r="W73" i="20" s="1"/>
  <c r="T76" i="20"/>
  <c r="W76" i="20" s="1"/>
  <c r="T79" i="20"/>
  <c r="W79" i="20" s="1"/>
  <c r="T82" i="20"/>
  <c r="W82" i="20" s="1"/>
  <c r="T85" i="20"/>
  <c r="W85" i="20" s="1"/>
  <c r="T98" i="20"/>
  <c r="W98" i="20" s="1"/>
  <c r="T101" i="20"/>
  <c r="W101" i="20" s="1"/>
  <c r="T104" i="20"/>
  <c r="W104" i="20" s="1"/>
  <c r="T107" i="20"/>
  <c r="W107" i="20" s="1"/>
  <c r="Q112" i="20"/>
  <c r="T117" i="20"/>
  <c r="W117" i="20" s="1"/>
  <c r="T120" i="20"/>
  <c r="W120" i="20" s="1"/>
  <c r="T123" i="20"/>
  <c r="W123" i="20" s="1"/>
  <c r="T126" i="20"/>
  <c r="W126" i="20" s="1"/>
  <c r="T136" i="20"/>
  <c r="W136" i="20" s="1"/>
  <c r="T139" i="20"/>
  <c r="W139" i="20" s="1"/>
  <c r="T142" i="20"/>
  <c r="W142" i="20" s="1"/>
  <c r="T145" i="20"/>
  <c r="W145" i="20" s="1"/>
  <c r="T148" i="20"/>
  <c r="W148" i="20" s="1"/>
  <c r="T155" i="20"/>
  <c r="W155" i="20" s="1"/>
  <c r="T158" i="20"/>
  <c r="W158" i="20" s="1"/>
  <c r="T161" i="20"/>
  <c r="W161" i="20" s="1"/>
  <c r="T164" i="20"/>
  <c r="W164" i="20" s="1"/>
  <c r="T167" i="20"/>
  <c r="W167" i="20" s="1"/>
  <c r="T170" i="20"/>
  <c r="W170" i="20" s="1"/>
  <c r="Q175" i="20"/>
  <c r="T177" i="20"/>
  <c r="W177" i="20" s="1"/>
  <c r="T180" i="20"/>
  <c r="W180" i="20" s="1"/>
  <c r="T183" i="20"/>
  <c r="W183" i="20" s="1"/>
  <c r="T186" i="20"/>
  <c r="W186" i="20" s="1"/>
  <c r="T189" i="20"/>
  <c r="W189" i="20" s="1"/>
  <c r="U212" i="20"/>
  <c r="R390" i="19"/>
  <c r="U390" i="19" s="1"/>
  <c r="R393" i="19"/>
  <c r="U393" i="19" s="1"/>
  <c r="R396" i="19"/>
  <c r="U396" i="19" s="1"/>
  <c r="R399" i="19"/>
  <c r="U399" i="19" s="1"/>
  <c r="R409" i="19"/>
  <c r="U409" i="19" s="1"/>
  <c r="R412" i="19"/>
  <c r="U412" i="19" s="1"/>
  <c r="R415" i="19"/>
  <c r="U415" i="19" s="1"/>
  <c r="R418" i="19"/>
  <c r="U418" i="19" s="1"/>
  <c r="R421" i="19"/>
  <c r="U421" i="19" s="1"/>
  <c r="R11" i="20"/>
  <c r="U11" i="20" s="1"/>
  <c r="R14" i="20"/>
  <c r="U14" i="20" s="1"/>
  <c r="R17" i="20"/>
  <c r="U17" i="20" s="1"/>
  <c r="R20" i="20"/>
  <c r="U20" i="20" s="1"/>
  <c r="R23" i="20"/>
  <c r="U23" i="20" s="1"/>
  <c r="O28" i="20"/>
  <c r="R33" i="20"/>
  <c r="U33" i="20" s="1"/>
  <c r="R36" i="20"/>
  <c r="U36" i="20" s="1"/>
  <c r="R39" i="20"/>
  <c r="U39" i="20" s="1"/>
  <c r="R42" i="20"/>
  <c r="U42" i="20" s="1"/>
  <c r="R52" i="20"/>
  <c r="R55" i="20"/>
  <c r="U55" i="20" s="1"/>
  <c r="R58" i="20"/>
  <c r="U58" i="20" s="1"/>
  <c r="R61" i="20"/>
  <c r="U61" i="20" s="1"/>
  <c r="R64" i="20"/>
  <c r="U64" i="20" s="1"/>
  <c r="R71" i="20"/>
  <c r="U71" i="20" s="1"/>
  <c r="R74" i="20"/>
  <c r="U74" i="20" s="1"/>
  <c r="R77" i="20"/>
  <c r="U77" i="20" s="1"/>
  <c r="R80" i="20"/>
  <c r="U80" i="20" s="1"/>
  <c r="R83" i="20"/>
  <c r="U83" i="20" s="1"/>
  <c r="R86" i="20"/>
  <c r="U86" i="20" s="1"/>
  <c r="O91" i="20"/>
  <c r="R93" i="20"/>
  <c r="R96" i="20"/>
  <c r="U96" i="20" s="1"/>
  <c r="R99" i="20"/>
  <c r="U99" i="20" s="1"/>
  <c r="R102" i="20"/>
  <c r="U102" i="20" s="1"/>
  <c r="R105" i="20"/>
  <c r="U105" i="20" s="1"/>
  <c r="R115" i="20"/>
  <c r="U115" i="20" s="1"/>
  <c r="R118" i="20"/>
  <c r="U118" i="20" s="1"/>
  <c r="R121" i="20"/>
  <c r="U121" i="20" s="1"/>
  <c r="R124" i="20"/>
  <c r="U124" i="20" s="1"/>
  <c r="R127" i="20"/>
  <c r="U127" i="20" s="1"/>
  <c r="R137" i="20"/>
  <c r="U137" i="20" s="1"/>
  <c r="R140" i="20"/>
  <c r="U140" i="20" s="1"/>
  <c r="R143" i="20"/>
  <c r="U143" i="20" s="1"/>
  <c r="R146" i="20"/>
  <c r="U146" i="20" s="1"/>
  <c r="R149" i="20"/>
  <c r="U149" i="20" s="1"/>
  <c r="R156" i="20"/>
  <c r="U156" i="20" s="1"/>
  <c r="R159" i="20"/>
  <c r="U159" i="20" s="1"/>
  <c r="R162" i="20"/>
  <c r="U162" i="20" s="1"/>
  <c r="R165" i="20"/>
  <c r="U165" i="20" s="1"/>
  <c r="R168" i="20"/>
  <c r="U168" i="20" s="1"/>
  <c r="R178" i="20"/>
  <c r="U178" i="20" s="1"/>
  <c r="R181" i="20"/>
  <c r="U181" i="20" s="1"/>
  <c r="R184" i="20"/>
  <c r="U184" i="20" s="1"/>
  <c r="R187" i="20"/>
  <c r="U187" i="20" s="1"/>
  <c r="R190" i="20"/>
  <c r="U190" i="20" s="1"/>
  <c r="T390" i="19"/>
  <c r="W390" i="19" s="1"/>
  <c r="T393" i="19"/>
  <c r="W393" i="19" s="1"/>
  <c r="T396" i="19"/>
  <c r="W396" i="19" s="1"/>
  <c r="T399" i="19"/>
  <c r="W399" i="19" s="1"/>
  <c r="T409" i="19"/>
  <c r="W409" i="19" s="1"/>
  <c r="T412" i="19"/>
  <c r="W412" i="19" s="1"/>
  <c r="T415" i="19"/>
  <c r="W415" i="19" s="1"/>
  <c r="T418" i="19"/>
  <c r="W418" i="19" s="1"/>
  <c r="T421" i="19"/>
  <c r="W421" i="19" s="1"/>
  <c r="T11" i="20"/>
  <c r="W11" i="20" s="1"/>
  <c r="T14" i="20"/>
  <c r="W14" i="20" s="1"/>
  <c r="T17" i="20"/>
  <c r="W17" i="20" s="1"/>
  <c r="T20" i="20"/>
  <c r="W20" i="20" s="1"/>
  <c r="T23" i="20"/>
  <c r="W23" i="20" s="1"/>
  <c r="T33" i="20"/>
  <c r="W33" i="20" s="1"/>
  <c r="T36" i="20"/>
  <c r="W36" i="20" s="1"/>
  <c r="T39" i="20"/>
  <c r="W39" i="20" s="1"/>
  <c r="T42" i="20"/>
  <c r="W42" i="20" s="1"/>
  <c r="T52" i="20"/>
  <c r="W52" i="20" s="1"/>
  <c r="T55" i="20"/>
  <c r="W55" i="20" s="1"/>
  <c r="T58" i="20"/>
  <c r="W58" i="20" s="1"/>
  <c r="T61" i="20"/>
  <c r="W61" i="20" s="1"/>
  <c r="T64" i="20"/>
  <c r="W64" i="20" s="1"/>
  <c r="T71" i="20"/>
  <c r="T74" i="20"/>
  <c r="W74" i="20" s="1"/>
  <c r="T77" i="20"/>
  <c r="W77" i="20" s="1"/>
  <c r="T80" i="20"/>
  <c r="W80" i="20" s="1"/>
  <c r="T83" i="20"/>
  <c r="W83" i="20" s="1"/>
  <c r="T86" i="20"/>
  <c r="W86" i="20" s="1"/>
  <c r="T93" i="20"/>
  <c r="W93" i="20" s="1"/>
  <c r="T96" i="20"/>
  <c r="W96" i="20" s="1"/>
  <c r="T99" i="20"/>
  <c r="W99" i="20" s="1"/>
  <c r="T102" i="20"/>
  <c r="W102" i="20" s="1"/>
  <c r="T105" i="20"/>
  <c r="W105" i="20" s="1"/>
  <c r="T115" i="20"/>
  <c r="W115" i="20" s="1"/>
  <c r="T118" i="20"/>
  <c r="W118" i="20" s="1"/>
  <c r="T121" i="20"/>
  <c r="W121" i="20" s="1"/>
  <c r="T124" i="20"/>
  <c r="W124" i="20" s="1"/>
  <c r="T127" i="20"/>
  <c r="W127" i="20" s="1"/>
  <c r="T137" i="20"/>
  <c r="W137" i="20" s="1"/>
  <c r="T140" i="20"/>
  <c r="W140" i="20" s="1"/>
  <c r="T143" i="20"/>
  <c r="W143" i="20" s="1"/>
  <c r="T146" i="20"/>
  <c r="W146" i="20" s="1"/>
  <c r="T149" i="20"/>
  <c r="W149" i="20" s="1"/>
  <c r="T156" i="20"/>
  <c r="W156" i="20" s="1"/>
  <c r="T159" i="20"/>
  <c r="W159" i="20" s="1"/>
  <c r="T162" i="20"/>
  <c r="W162" i="20" s="1"/>
  <c r="T165" i="20"/>
  <c r="W165" i="20" s="1"/>
  <c r="T168" i="20"/>
  <c r="W168" i="20" s="1"/>
  <c r="T178" i="20"/>
  <c r="W178" i="20" s="1"/>
  <c r="T181" i="20"/>
  <c r="W181" i="20" s="1"/>
  <c r="T184" i="20"/>
  <c r="W184" i="20" s="1"/>
  <c r="T187" i="20"/>
  <c r="W187" i="20" s="1"/>
  <c r="T190" i="20"/>
  <c r="W190" i="20" s="1"/>
  <c r="R388" i="19"/>
  <c r="U388" i="19" s="1"/>
  <c r="R391" i="19"/>
  <c r="U391" i="19" s="1"/>
  <c r="R394" i="19"/>
  <c r="U394" i="19" s="1"/>
  <c r="R397" i="19"/>
  <c r="U397" i="19" s="1"/>
  <c r="R410" i="19"/>
  <c r="U410" i="19" s="1"/>
  <c r="R413" i="19"/>
  <c r="U413" i="19" s="1"/>
  <c r="R416" i="19"/>
  <c r="U416" i="19" s="1"/>
  <c r="R419" i="19"/>
  <c r="U419" i="19" s="1"/>
  <c r="R12" i="20"/>
  <c r="U12" i="20" s="1"/>
  <c r="R15" i="20"/>
  <c r="U15" i="20" s="1"/>
  <c r="R18" i="20"/>
  <c r="U18" i="20" s="1"/>
  <c r="R31" i="20"/>
  <c r="R34" i="20"/>
  <c r="U34" i="20" s="1"/>
  <c r="R37" i="20"/>
  <c r="U37" i="20" s="1"/>
  <c r="R40" i="20"/>
  <c r="U40" i="20" s="1"/>
  <c r="R53" i="20"/>
  <c r="U53" i="20" s="1"/>
  <c r="R56" i="20"/>
  <c r="U56" i="20" s="1"/>
  <c r="R59" i="20"/>
  <c r="U59" i="20" s="1"/>
  <c r="R62" i="20"/>
  <c r="U62" i="20" s="1"/>
  <c r="R72" i="20"/>
  <c r="U72" i="20" s="1"/>
  <c r="R75" i="20"/>
  <c r="U75" i="20" s="1"/>
  <c r="R78" i="20"/>
  <c r="U78" i="20" s="1"/>
  <c r="R81" i="20"/>
  <c r="U81" i="20" s="1"/>
  <c r="R94" i="20"/>
  <c r="U94" i="20" s="1"/>
  <c r="R97" i="20"/>
  <c r="U97" i="20" s="1"/>
  <c r="R100" i="20"/>
  <c r="U100" i="20" s="1"/>
  <c r="R103" i="20"/>
  <c r="U103" i="20" s="1"/>
  <c r="R116" i="20"/>
  <c r="U116" i="20" s="1"/>
  <c r="R119" i="20"/>
  <c r="U119" i="20" s="1"/>
  <c r="R122" i="20"/>
  <c r="U122" i="20" s="1"/>
  <c r="R125" i="20"/>
  <c r="U125" i="20" s="1"/>
  <c r="R138" i="20"/>
  <c r="U138" i="20" s="1"/>
  <c r="R141" i="20"/>
  <c r="U141" i="20" s="1"/>
  <c r="R144" i="20"/>
  <c r="U144" i="20" s="1"/>
  <c r="R157" i="20"/>
  <c r="U157" i="20" s="1"/>
  <c r="R160" i="20"/>
  <c r="U160" i="20" s="1"/>
  <c r="R163" i="20"/>
  <c r="U163" i="20" s="1"/>
  <c r="R166" i="20"/>
  <c r="U166" i="20" s="1"/>
  <c r="R179" i="20"/>
  <c r="U179" i="20" s="1"/>
  <c r="R182" i="20"/>
  <c r="U182" i="20" s="1"/>
  <c r="R185" i="20"/>
  <c r="U185" i="20" s="1"/>
  <c r="W205" i="20"/>
  <c r="W208" i="20"/>
  <c r="R220" i="20"/>
  <c r="U220" i="20" s="1"/>
  <c r="R223" i="20"/>
  <c r="U223" i="20" s="1"/>
  <c r="R226" i="20"/>
  <c r="U226" i="20" s="1"/>
  <c r="R229" i="20"/>
  <c r="U229" i="20" s="1"/>
  <c r="R232" i="20"/>
  <c r="U232" i="20" s="1"/>
  <c r="R242" i="20"/>
  <c r="U242" i="20" s="1"/>
  <c r="R245" i="20"/>
  <c r="U245" i="20" s="1"/>
  <c r="R248" i="20"/>
  <c r="U248" i="20" s="1"/>
  <c r="R251" i="20"/>
  <c r="U251" i="20" s="1"/>
  <c r="R254" i="20"/>
  <c r="U254" i="20" s="1"/>
  <c r="O259" i="20"/>
  <c r="U260" i="20"/>
  <c r="R264" i="20"/>
  <c r="U264" i="20" s="1"/>
  <c r="R267" i="20"/>
  <c r="U267" i="20" s="1"/>
  <c r="R270" i="20"/>
  <c r="U270" i="20" s="1"/>
  <c r="R273" i="20"/>
  <c r="U273" i="20" s="1"/>
  <c r="R283" i="20"/>
  <c r="U283" i="20" s="1"/>
  <c r="R286" i="20"/>
  <c r="U286" i="20" s="1"/>
  <c r="R289" i="20"/>
  <c r="U289" i="20" s="1"/>
  <c r="R292" i="20"/>
  <c r="U292" i="20" s="1"/>
  <c r="R295" i="20"/>
  <c r="U295" i="20" s="1"/>
  <c r="R305" i="20"/>
  <c r="U305" i="20" s="1"/>
  <c r="R308" i="20"/>
  <c r="U308" i="20" s="1"/>
  <c r="R311" i="20"/>
  <c r="U311" i="20" s="1"/>
  <c r="R314" i="20"/>
  <c r="U314" i="20" s="1"/>
  <c r="R317" i="20"/>
  <c r="U317" i="20" s="1"/>
  <c r="O322" i="20"/>
  <c r="R324" i="20"/>
  <c r="U324" i="20" s="1"/>
  <c r="R327" i="20"/>
  <c r="U327" i="20" s="1"/>
  <c r="R330" i="20"/>
  <c r="U330" i="20" s="1"/>
  <c r="R333" i="20"/>
  <c r="U333" i="20" s="1"/>
  <c r="R336" i="20"/>
  <c r="U336" i="20" s="1"/>
  <c r="R346" i="20"/>
  <c r="U346" i="20" s="1"/>
  <c r="R349" i="20"/>
  <c r="U349" i="20" s="1"/>
  <c r="R352" i="20"/>
  <c r="U352" i="20" s="1"/>
  <c r="R355" i="20"/>
  <c r="U355" i="20" s="1"/>
  <c r="R358" i="20"/>
  <c r="U358" i="20" s="1"/>
  <c r="R365" i="20"/>
  <c r="R368" i="20"/>
  <c r="U368" i="20" s="1"/>
  <c r="R371" i="20"/>
  <c r="U371" i="20" s="1"/>
  <c r="R374" i="20"/>
  <c r="U374" i="20" s="1"/>
  <c r="R377" i="20"/>
  <c r="U377" i="20" s="1"/>
  <c r="R380" i="20"/>
  <c r="U380" i="20" s="1"/>
  <c r="R387" i="20"/>
  <c r="U387" i="20" s="1"/>
  <c r="R390" i="20"/>
  <c r="U390" i="20" s="1"/>
  <c r="R393" i="20"/>
  <c r="U393" i="20" s="1"/>
  <c r="R396" i="20"/>
  <c r="U396" i="20" s="1"/>
  <c r="R407" i="20"/>
  <c r="R410" i="20"/>
  <c r="U410" i="20" s="1"/>
  <c r="U23" i="21"/>
  <c r="W54" i="21"/>
  <c r="U86" i="21"/>
  <c r="W120" i="21"/>
  <c r="U149" i="21"/>
  <c r="W183" i="21"/>
  <c r="T226" i="20"/>
  <c r="W226" i="20" s="1"/>
  <c r="T229" i="20"/>
  <c r="W229" i="20" s="1"/>
  <c r="T232" i="20"/>
  <c r="W232" i="20" s="1"/>
  <c r="T251" i="20"/>
  <c r="W251" i="20" s="1"/>
  <c r="T254" i="20"/>
  <c r="W254" i="20" s="1"/>
  <c r="Q259" i="20"/>
  <c r="T273" i="20"/>
  <c r="W273" i="20" s="1"/>
  <c r="Q322" i="20"/>
  <c r="Q385" i="20"/>
  <c r="U35" i="21"/>
  <c r="U101" i="21"/>
  <c r="U161" i="21"/>
  <c r="R221" i="20"/>
  <c r="U221" i="20" s="1"/>
  <c r="R224" i="20"/>
  <c r="U224" i="20" s="1"/>
  <c r="R227" i="20"/>
  <c r="U227" i="20" s="1"/>
  <c r="R230" i="20"/>
  <c r="U230" i="20" s="1"/>
  <c r="R233" i="20"/>
  <c r="U233" i="20" s="1"/>
  <c r="O238" i="20"/>
  <c r="R243" i="20"/>
  <c r="U243" i="20" s="1"/>
  <c r="R246" i="20"/>
  <c r="U246" i="20" s="1"/>
  <c r="R249" i="20"/>
  <c r="U249" i="20" s="1"/>
  <c r="R252" i="20"/>
  <c r="U252" i="20" s="1"/>
  <c r="R262" i="20"/>
  <c r="R265" i="20"/>
  <c r="U265" i="20" s="1"/>
  <c r="R268" i="20"/>
  <c r="U268" i="20" s="1"/>
  <c r="R271" i="20"/>
  <c r="U271" i="20" s="1"/>
  <c r="R274" i="20"/>
  <c r="U274" i="20" s="1"/>
  <c r="R284" i="20"/>
  <c r="U284" i="20" s="1"/>
  <c r="R287" i="20"/>
  <c r="U287" i="20" s="1"/>
  <c r="R290" i="20"/>
  <c r="U290" i="20" s="1"/>
  <c r="R293" i="20"/>
  <c r="U293" i="20" s="1"/>
  <c r="R296" i="20"/>
  <c r="U296" i="20" s="1"/>
  <c r="O301" i="20"/>
  <c r="R306" i="20"/>
  <c r="U306" i="20" s="1"/>
  <c r="R309" i="20"/>
  <c r="U309" i="20" s="1"/>
  <c r="R312" i="20"/>
  <c r="U312" i="20" s="1"/>
  <c r="R315" i="20"/>
  <c r="U315" i="20" s="1"/>
  <c r="R325" i="20"/>
  <c r="U325" i="20" s="1"/>
  <c r="R328" i="20"/>
  <c r="U328" i="20" s="1"/>
  <c r="R331" i="20"/>
  <c r="U331" i="20" s="1"/>
  <c r="R334" i="20"/>
  <c r="U334" i="20" s="1"/>
  <c r="R337" i="20"/>
  <c r="U337" i="20" s="1"/>
  <c r="R347" i="20"/>
  <c r="U347" i="20" s="1"/>
  <c r="R350" i="20"/>
  <c r="U350" i="20" s="1"/>
  <c r="R353" i="20"/>
  <c r="U353" i="20" s="1"/>
  <c r="R356" i="20"/>
  <c r="U356" i="20" s="1"/>
  <c r="R359" i="20"/>
  <c r="U359" i="20" s="1"/>
  <c r="O364" i="20"/>
  <c r="R369" i="20"/>
  <c r="U369" i="20" s="1"/>
  <c r="R372" i="20"/>
  <c r="U372" i="20" s="1"/>
  <c r="R375" i="20"/>
  <c r="U375" i="20" s="1"/>
  <c r="R378" i="20"/>
  <c r="U378" i="20" s="1"/>
  <c r="T401" i="20"/>
  <c r="W401" i="20" s="1"/>
  <c r="R388" i="20"/>
  <c r="U388" i="20" s="1"/>
  <c r="R391" i="20"/>
  <c r="U391" i="20" s="1"/>
  <c r="R394" i="20"/>
  <c r="U394" i="20" s="1"/>
  <c r="R397" i="20"/>
  <c r="U397" i="20" s="1"/>
  <c r="R400" i="20"/>
  <c r="U400" i="20" s="1"/>
  <c r="R420" i="20"/>
  <c r="U420" i="20" s="1"/>
  <c r="T413" i="20"/>
  <c r="R413" i="20"/>
  <c r="U413" i="20" s="1"/>
  <c r="T221" i="20"/>
  <c r="W221" i="20" s="1"/>
  <c r="T224" i="20"/>
  <c r="W224" i="20" s="1"/>
  <c r="T227" i="20"/>
  <c r="W227" i="20" s="1"/>
  <c r="T230" i="20"/>
  <c r="W230" i="20" s="1"/>
  <c r="T233" i="20"/>
  <c r="W233" i="20" s="1"/>
  <c r="Q238" i="20"/>
  <c r="T243" i="20"/>
  <c r="W243" i="20" s="1"/>
  <c r="T246" i="20"/>
  <c r="W246" i="20" s="1"/>
  <c r="T249" i="20"/>
  <c r="W249" i="20" s="1"/>
  <c r="T252" i="20"/>
  <c r="W252" i="20" s="1"/>
  <c r="T262" i="20"/>
  <c r="W262" i="20" s="1"/>
  <c r="T265" i="20"/>
  <c r="W265" i="20" s="1"/>
  <c r="T268" i="20"/>
  <c r="W268" i="20" s="1"/>
  <c r="T271" i="20"/>
  <c r="W271" i="20" s="1"/>
  <c r="T274" i="20"/>
  <c r="W274" i="20" s="1"/>
  <c r="T284" i="20"/>
  <c r="W284" i="20" s="1"/>
  <c r="T287" i="20"/>
  <c r="W287" i="20" s="1"/>
  <c r="T290" i="20"/>
  <c r="W290" i="20" s="1"/>
  <c r="T293" i="20"/>
  <c r="W293" i="20" s="1"/>
  <c r="T296" i="20"/>
  <c r="W296" i="20" s="1"/>
  <c r="Q301" i="20"/>
  <c r="T306" i="20"/>
  <c r="W306" i="20" s="1"/>
  <c r="T309" i="20"/>
  <c r="W309" i="20" s="1"/>
  <c r="T312" i="20"/>
  <c r="W312" i="20" s="1"/>
  <c r="T315" i="20"/>
  <c r="W315" i="20" s="1"/>
  <c r="T325" i="20"/>
  <c r="W325" i="20" s="1"/>
  <c r="T328" i="20"/>
  <c r="W328" i="20" s="1"/>
  <c r="T331" i="20"/>
  <c r="W331" i="20" s="1"/>
  <c r="T334" i="20"/>
  <c r="W334" i="20" s="1"/>
  <c r="T337" i="20"/>
  <c r="W337" i="20" s="1"/>
  <c r="T344" i="20"/>
  <c r="W344" i="20" s="1"/>
  <c r="T347" i="20"/>
  <c r="W347" i="20" s="1"/>
  <c r="T350" i="20"/>
  <c r="W350" i="20" s="1"/>
  <c r="T353" i="20"/>
  <c r="W353" i="20" s="1"/>
  <c r="T356" i="20"/>
  <c r="W356" i="20" s="1"/>
  <c r="T359" i="20"/>
  <c r="W359" i="20" s="1"/>
  <c r="Q364" i="20"/>
  <c r="T366" i="20"/>
  <c r="T369" i="20"/>
  <c r="W369" i="20" s="1"/>
  <c r="T372" i="20"/>
  <c r="W372" i="20" s="1"/>
  <c r="T375" i="20"/>
  <c r="W375" i="20" s="1"/>
  <c r="T378" i="20"/>
  <c r="W378" i="20" s="1"/>
  <c r="Q406" i="20"/>
  <c r="T388" i="20"/>
  <c r="W388" i="20" s="1"/>
  <c r="T391" i="20"/>
  <c r="W391" i="20" s="1"/>
  <c r="T394" i="20"/>
  <c r="W394" i="20" s="1"/>
  <c r="T397" i="20"/>
  <c r="W397" i="20" s="1"/>
  <c r="T400" i="20"/>
  <c r="W400" i="20" s="1"/>
  <c r="R421" i="20"/>
  <c r="U421" i="20"/>
  <c r="U64" i="21"/>
  <c r="U127" i="21"/>
  <c r="U190" i="21"/>
  <c r="R222" i="20"/>
  <c r="U222" i="20" s="1"/>
  <c r="R225" i="20"/>
  <c r="U225" i="20" s="1"/>
  <c r="R228" i="20"/>
  <c r="U228" i="20" s="1"/>
  <c r="R231" i="20"/>
  <c r="U231" i="20" s="1"/>
  <c r="R241" i="20"/>
  <c r="U241" i="20" s="1"/>
  <c r="R244" i="20"/>
  <c r="U244" i="20" s="1"/>
  <c r="R247" i="20"/>
  <c r="U247" i="20" s="1"/>
  <c r="R250" i="20"/>
  <c r="U250" i="20" s="1"/>
  <c r="R253" i="20"/>
  <c r="U253" i="20" s="1"/>
  <c r="R263" i="20"/>
  <c r="U263" i="20" s="1"/>
  <c r="R266" i="20"/>
  <c r="U266" i="20" s="1"/>
  <c r="R269" i="20"/>
  <c r="U269" i="20" s="1"/>
  <c r="R272" i="20"/>
  <c r="U272" i="20" s="1"/>
  <c r="R275" i="20"/>
  <c r="U275" i="20" s="1"/>
  <c r="R282" i="20"/>
  <c r="U282" i="20" s="1"/>
  <c r="R285" i="20"/>
  <c r="U285" i="20" s="1"/>
  <c r="R288" i="20"/>
  <c r="U288" i="20" s="1"/>
  <c r="R291" i="20"/>
  <c r="U291" i="20" s="1"/>
  <c r="R294" i="20"/>
  <c r="U294" i="20" s="1"/>
  <c r="R304" i="20"/>
  <c r="U304" i="20" s="1"/>
  <c r="R307" i="20"/>
  <c r="U307" i="20" s="1"/>
  <c r="R310" i="20"/>
  <c r="U310" i="20" s="1"/>
  <c r="R313" i="20"/>
  <c r="U313" i="20" s="1"/>
  <c r="R316" i="20"/>
  <c r="U316" i="20" s="1"/>
  <c r="R323" i="20"/>
  <c r="R326" i="20"/>
  <c r="U326" i="20" s="1"/>
  <c r="R329" i="20"/>
  <c r="U329" i="20" s="1"/>
  <c r="R332" i="20"/>
  <c r="U332" i="20" s="1"/>
  <c r="R335" i="20"/>
  <c r="U335" i="20" s="1"/>
  <c r="R338" i="20"/>
  <c r="U338" i="20" s="1"/>
  <c r="R345" i="20"/>
  <c r="R348" i="20"/>
  <c r="U348" i="20" s="1"/>
  <c r="R351" i="20"/>
  <c r="U351" i="20" s="1"/>
  <c r="R354" i="20"/>
  <c r="U354" i="20" s="1"/>
  <c r="R357" i="20"/>
  <c r="U357" i="20" s="1"/>
  <c r="R367" i="20"/>
  <c r="U367" i="20" s="1"/>
  <c r="R370" i="20"/>
  <c r="U370" i="20" s="1"/>
  <c r="R373" i="20"/>
  <c r="U373" i="20" s="1"/>
  <c r="R376" i="20"/>
  <c r="U376" i="20" s="1"/>
  <c r="R379" i="20"/>
  <c r="U379" i="20" s="1"/>
  <c r="R386" i="20"/>
  <c r="R389" i="20"/>
  <c r="U389" i="20" s="1"/>
  <c r="R392" i="20"/>
  <c r="U392" i="20" s="1"/>
  <c r="R395" i="20"/>
  <c r="U395" i="20" s="1"/>
  <c r="R398" i="20"/>
  <c r="U398" i="20" s="1"/>
  <c r="R401" i="20"/>
  <c r="U401" i="20" s="1"/>
  <c r="O427" i="20"/>
  <c r="W413" i="20"/>
  <c r="R414" i="20"/>
  <c r="U414" i="20" s="1"/>
  <c r="U417" i="20"/>
  <c r="T222" i="20"/>
  <c r="W222" i="20" s="1"/>
  <c r="T225" i="20"/>
  <c r="W225" i="20" s="1"/>
  <c r="T228" i="20"/>
  <c r="W228" i="20" s="1"/>
  <c r="T244" i="20"/>
  <c r="W244" i="20" s="1"/>
  <c r="T247" i="20"/>
  <c r="W247" i="20" s="1"/>
  <c r="T250" i="20"/>
  <c r="W250" i="20" s="1"/>
  <c r="T263" i="20"/>
  <c r="W263" i="20" s="1"/>
  <c r="T266" i="20"/>
  <c r="W266" i="20" s="1"/>
  <c r="T269" i="20"/>
  <c r="W269" i="20" s="1"/>
  <c r="T272" i="20"/>
  <c r="W272" i="20" s="1"/>
  <c r="T282" i="20"/>
  <c r="W282" i="20" s="1"/>
  <c r="T285" i="20"/>
  <c r="W285" i="20" s="1"/>
  <c r="T288" i="20"/>
  <c r="W288" i="20" s="1"/>
  <c r="T291" i="20"/>
  <c r="W291" i="20" s="1"/>
  <c r="T304" i="20"/>
  <c r="W304" i="20" s="1"/>
  <c r="T307" i="20"/>
  <c r="W307" i="20" s="1"/>
  <c r="T310" i="20"/>
  <c r="W310" i="20" s="1"/>
  <c r="T313" i="20"/>
  <c r="W313" i="20" s="1"/>
  <c r="T326" i="20"/>
  <c r="W326" i="20" s="1"/>
  <c r="T329" i="20"/>
  <c r="W329" i="20" s="1"/>
  <c r="T332" i="20"/>
  <c r="W332" i="20" s="1"/>
  <c r="T335" i="20"/>
  <c r="W335" i="20" s="1"/>
  <c r="T348" i="20"/>
  <c r="W348" i="20" s="1"/>
  <c r="T351" i="20"/>
  <c r="W351" i="20" s="1"/>
  <c r="T354" i="20"/>
  <c r="W354" i="20" s="1"/>
  <c r="T370" i="20"/>
  <c r="W370" i="20" s="1"/>
  <c r="T373" i="20"/>
  <c r="W373" i="20" s="1"/>
  <c r="T376" i="20"/>
  <c r="W376" i="20" s="1"/>
  <c r="T386" i="20"/>
  <c r="T389" i="20"/>
  <c r="W389" i="20" s="1"/>
  <c r="T392" i="20"/>
  <c r="W392" i="20" s="1"/>
  <c r="T395" i="20"/>
  <c r="W395" i="20" s="1"/>
  <c r="T398" i="20"/>
  <c r="W398" i="20" s="1"/>
  <c r="W407" i="20"/>
  <c r="U408" i="20"/>
  <c r="W410" i="20"/>
  <c r="U411" i="20"/>
  <c r="U60" i="21"/>
  <c r="U123" i="21"/>
  <c r="U183" i="21"/>
  <c r="T409" i="20"/>
  <c r="W409" i="20" s="1"/>
  <c r="T412" i="20"/>
  <c r="W412" i="20" s="1"/>
  <c r="T415" i="20"/>
  <c r="W415" i="20" s="1"/>
  <c r="T418" i="20"/>
  <c r="W418" i="20" s="1"/>
  <c r="T421" i="20"/>
  <c r="W421" i="20" s="1"/>
  <c r="T8" i="21"/>
  <c r="T11" i="21"/>
  <c r="W11" i="21" s="1"/>
  <c r="T14" i="21"/>
  <c r="W14" i="21" s="1"/>
  <c r="T17" i="21"/>
  <c r="W17" i="21" s="1"/>
  <c r="T20" i="21"/>
  <c r="W20" i="21" s="1"/>
  <c r="T23" i="21"/>
  <c r="W23" i="21" s="1"/>
  <c r="T30" i="21"/>
  <c r="W30" i="21" s="1"/>
  <c r="T33" i="21"/>
  <c r="W33" i="21" s="1"/>
  <c r="T36" i="21"/>
  <c r="W36" i="21" s="1"/>
  <c r="T39" i="21"/>
  <c r="W39" i="21" s="1"/>
  <c r="T42" i="21"/>
  <c r="W42" i="21" s="1"/>
  <c r="T52" i="21"/>
  <c r="W52" i="21" s="1"/>
  <c r="T55" i="21"/>
  <c r="W55" i="21" s="1"/>
  <c r="T58" i="21"/>
  <c r="W58" i="21" s="1"/>
  <c r="T61" i="21"/>
  <c r="W61" i="21" s="1"/>
  <c r="T64" i="21"/>
  <c r="W64" i="21" s="1"/>
  <c r="T71" i="21"/>
  <c r="T74" i="21"/>
  <c r="W74" i="21" s="1"/>
  <c r="T77" i="21"/>
  <c r="W77" i="21" s="1"/>
  <c r="T80" i="21"/>
  <c r="W80" i="21" s="1"/>
  <c r="T83" i="21"/>
  <c r="W83" i="21" s="1"/>
  <c r="T86" i="21"/>
  <c r="W86" i="21" s="1"/>
  <c r="T93" i="21"/>
  <c r="W93" i="21" s="1"/>
  <c r="T96" i="21"/>
  <c r="W96" i="21" s="1"/>
  <c r="T99" i="21"/>
  <c r="W99" i="21" s="1"/>
  <c r="T102" i="21"/>
  <c r="W102" i="21" s="1"/>
  <c r="T105" i="21"/>
  <c r="W105" i="21" s="1"/>
  <c r="T115" i="21"/>
  <c r="W115" i="21" s="1"/>
  <c r="T118" i="21"/>
  <c r="W118" i="21" s="1"/>
  <c r="T121" i="21"/>
  <c r="W121" i="21" s="1"/>
  <c r="T124" i="21"/>
  <c r="W124" i="21" s="1"/>
  <c r="T127" i="21"/>
  <c r="W127" i="21" s="1"/>
  <c r="T134" i="21"/>
  <c r="T137" i="21"/>
  <c r="W137" i="21" s="1"/>
  <c r="T140" i="21"/>
  <c r="W140" i="21" s="1"/>
  <c r="T143" i="21"/>
  <c r="W143" i="21" s="1"/>
  <c r="T146" i="21"/>
  <c r="W146" i="21" s="1"/>
  <c r="T149" i="21"/>
  <c r="W149" i="21" s="1"/>
  <c r="T156" i="21"/>
  <c r="W156" i="21" s="1"/>
  <c r="T159" i="21"/>
  <c r="W159" i="21" s="1"/>
  <c r="T162" i="21"/>
  <c r="W162" i="21" s="1"/>
  <c r="T165" i="21"/>
  <c r="W165" i="21" s="1"/>
  <c r="T168" i="21"/>
  <c r="W168" i="21" s="1"/>
  <c r="T178" i="21"/>
  <c r="W178" i="21" s="1"/>
  <c r="T181" i="21"/>
  <c r="W181" i="21" s="1"/>
  <c r="T184" i="21"/>
  <c r="W184" i="21" s="1"/>
  <c r="T187" i="21"/>
  <c r="W187" i="21" s="1"/>
  <c r="T190" i="21"/>
  <c r="W190" i="21" s="1"/>
  <c r="T197" i="21"/>
  <c r="T200" i="21"/>
  <c r="W200" i="21" s="1"/>
  <c r="T203" i="21"/>
  <c r="W203" i="21" s="1"/>
  <c r="T206" i="21"/>
  <c r="R207" i="21"/>
  <c r="U207" i="21" s="1"/>
  <c r="U218" i="21"/>
  <c r="U221" i="21"/>
  <c r="U224" i="21"/>
  <c r="T272" i="21"/>
  <c r="W272" i="21" s="1"/>
  <c r="T274" i="21"/>
  <c r="W274" i="21" s="1"/>
  <c r="T295" i="21"/>
  <c r="W295" i="21" s="1"/>
  <c r="T290" i="21"/>
  <c r="W290" i="21" s="1"/>
  <c r="R302" i="21"/>
  <c r="R312" i="21"/>
  <c r="U312" i="21" s="1"/>
  <c r="T307" i="21"/>
  <c r="T304" i="21"/>
  <c r="R310" i="21"/>
  <c r="U310" i="21" s="1"/>
  <c r="T306" i="21"/>
  <c r="W306" i="21" s="1"/>
  <c r="T303" i="21"/>
  <c r="W303" i="21" s="1"/>
  <c r="R416" i="20"/>
  <c r="U416" i="20" s="1"/>
  <c r="R419" i="20"/>
  <c r="U419" i="20" s="1"/>
  <c r="R422" i="20"/>
  <c r="U422" i="20" s="1"/>
  <c r="R9" i="21"/>
  <c r="U9" i="21" s="1"/>
  <c r="R12" i="21"/>
  <c r="U12" i="21" s="1"/>
  <c r="R15" i="21"/>
  <c r="U15" i="21" s="1"/>
  <c r="R18" i="21"/>
  <c r="U18" i="21" s="1"/>
  <c r="R21" i="21"/>
  <c r="U21" i="21" s="1"/>
  <c r="R31" i="21"/>
  <c r="U31" i="21" s="1"/>
  <c r="R34" i="21"/>
  <c r="U34" i="21" s="1"/>
  <c r="R37" i="21"/>
  <c r="U37" i="21" s="1"/>
  <c r="R40" i="21"/>
  <c r="U40" i="21" s="1"/>
  <c r="R43" i="21"/>
  <c r="U43" i="21" s="1"/>
  <c r="R50" i="21"/>
  <c r="R53" i="21"/>
  <c r="U53" i="21" s="1"/>
  <c r="R56" i="21"/>
  <c r="U56" i="21" s="1"/>
  <c r="R59" i="21"/>
  <c r="U59" i="21" s="1"/>
  <c r="R62" i="21"/>
  <c r="U62" i="21" s="1"/>
  <c r="R65" i="21"/>
  <c r="U65" i="21" s="1"/>
  <c r="R72" i="21"/>
  <c r="U72" i="21" s="1"/>
  <c r="R75" i="21"/>
  <c r="U75" i="21" s="1"/>
  <c r="R78" i="21"/>
  <c r="U78" i="21" s="1"/>
  <c r="R81" i="21"/>
  <c r="U81" i="21" s="1"/>
  <c r="R84" i="21"/>
  <c r="U84" i="21" s="1"/>
  <c r="R94" i="21"/>
  <c r="U94" i="21" s="1"/>
  <c r="R97" i="21"/>
  <c r="U97" i="21" s="1"/>
  <c r="R100" i="21"/>
  <c r="U100" i="21" s="1"/>
  <c r="R103" i="21"/>
  <c r="U103" i="21" s="1"/>
  <c r="R106" i="21"/>
  <c r="U106" i="21" s="1"/>
  <c r="R113" i="21"/>
  <c r="R116" i="21"/>
  <c r="U116" i="21" s="1"/>
  <c r="R119" i="21"/>
  <c r="U119" i="21" s="1"/>
  <c r="R122" i="21"/>
  <c r="U122" i="21" s="1"/>
  <c r="R125" i="21"/>
  <c r="U125" i="21" s="1"/>
  <c r="R128" i="21"/>
  <c r="U128" i="21" s="1"/>
  <c r="O133" i="21"/>
  <c r="R135" i="21"/>
  <c r="U135" i="21" s="1"/>
  <c r="R138" i="21"/>
  <c r="U138" i="21" s="1"/>
  <c r="R141" i="21"/>
  <c r="U141" i="21" s="1"/>
  <c r="R144" i="21"/>
  <c r="U144" i="21" s="1"/>
  <c r="R147" i="21"/>
  <c r="U147" i="21" s="1"/>
  <c r="R157" i="21"/>
  <c r="U157" i="21" s="1"/>
  <c r="R160" i="21"/>
  <c r="U160" i="21" s="1"/>
  <c r="R163" i="21"/>
  <c r="U163" i="21" s="1"/>
  <c r="R166" i="21"/>
  <c r="U166" i="21" s="1"/>
  <c r="R169" i="21"/>
  <c r="U169" i="21" s="1"/>
  <c r="R176" i="21"/>
  <c r="R179" i="21"/>
  <c r="U179" i="21" s="1"/>
  <c r="R182" i="21"/>
  <c r="U182" i="21" s="1"/>
  <c r="R185" i="21"/>
  <c r="U185" i="21" s="1"/>
  <c r="R188" i="21"/>
  <c r="U188" i="21" s="1"/>
  <c r="R191" i="21"/>
  <c r="U191" i="21" s="1"/>
  <c r="O196" i="21"/>
  <c r="R198" i="21"/>
  <c r="U198" i="21" s="1"/>
  <c r="R201" i="21"/>
  <c r="U201" i="21" s="1"/>
  <c r="R204" i="21"/>
  <c r="U204" i="21" s="1"/>
  <c r="R208" i="21"/>
  <c r="U239" i="21"/>
  <c r="R240" i="21"/>
  <c r="R243" i="21"/>
  <c r="R246" i="21"/>
  <c r="U246" i="21" s="1"/>
  <c r="R249" i="21"/>
  <c r="R252" i="21"/>
  <c r="T273" i="21"/>
  <c r="W273" i="21" s="1"/>
  <c r="T270" i="21"/>
  <c r="W270" i="21" s="1"/>
  <c r="T267" i="21"/>
  <c r="W267" i="21" s="1"/>
  <c r="T264" i="21"/>
  <c r="W264" i="21" s="1"/>
  <c r="T261" i="21"/>
  <c r="W261" i="21" s="1"/>
  <c r="R273" i="21"/>
  <c r="U273" i="21" s="1"/>
  <c r="R270" i="21"/>
  <c r="U270" i="21" s="1"/>
  <c r="R267" i="21"/>
  <c r="U267" i="21" s="1"/>
  <c r="R264" i="21"/>
  <c r="U264" i="21" s="1"/>
  <c r="R261" i="21"/>
  <c r="U261" i="21" s="1"/>
  <c r="R275" i="21"/>
  <c r="U275" i="21" s="1"/>
  <c r="R272" i="21"/>
  <c r="U272" i="21" s="1"/>
  <c r="R269" i="21"/>
  <c r="R266" i="21"/>
  <c r="R263" i="21"/>
  <c r="U263" i="21" s="1"/>
  <c r="R260" i="21"/>
  <c r="U281" i="21"/>
  <c r="U284" i="21"/>
  <c r="R287" i="21"/>
  <c r="U287" i="21" s="1"/>
  <c r="R296" i="21"/>
  <c r="U306" i="21"/>
  <c r="W307" i="21"/>
  <c r="T416" i="20"/>
  <c r="W416" i="20" s="1"/>
  <c r="T419" i="20"/>
  <c r="W419" i="20" s="1"/>
  <c r="T422" i="20"/>
  <c r="W422" i="20" s="1"/>
  <c r="Q427" i="20"/>
  <c r="T9" i="21"/>
  <c r="W9" i="21" s="1"/>
  <c r="T12" i="21"/>
  <c r="W12" i="21" s="1"/>
  <c r="T15" i="21"/>
  <c r="W15" i="21" s="1"/>
  <c r="T18" i="21"/>
  <c r="W18" i="21" s="1"/>
  <c r="T21" i="21"/>
  <c r="W21" i="21" s="1"/>
  <c r="T31" i="21"/>
  <c r="W31" i="21" s="1"/>
  <c r="T34" i="21"/>
  <c r="W34" i="21" s="1"/>
  <c r="T37" i="21"/>
  <c r="W37" i="21" s="1"/>
  <c r="T40" i="21"/>
  <c r="W40" i="21" s="1"/>
  <c r="T43" i="21"/>
  <c r="W43" i="21" s="1"/>
  <c r="T50" i="21"/>
  <c r="W50" i="21" s="1"/>
  <c r="T53" i="21"/>
  <c r="W53" i="21" s="1"/>
  <c r="T56" i="21"/>
  <c r="W56" i="21" s="1"/>
  <c r="T59" i="21"/>
  <c r="W59" i="21" s="1"/>
  <c r="T62" i="21"/>
  <c r="W62" i="21" s="1"/>
  <c r="T65" i="21"/>
  <c r="W65" i="21" s="1"/>
  <c r="Q70" i="21"/>
  <c r="T72" i="21"/>
  <c r="W72" i="21" s="1"/>
  <c r="T75" i="21"/>
  <c r="W75" i="21" s="1"/>
  <c r="T78" i="21"/>
  <c r="W78" i="21" s="1"/>
  <c r="T81" i="21"/>
  <c r="W81" i="21" s="1"/>
  <c r="T84" i="21"/>
  <c r="W84" i="21" s="1"/>
  <c r="T94" i="21"/>
  <c r="W94" i="21" s="1"/>
  <c r="T97" i="21"/>
  <c r="W97" i="21" s="1"/>
  <c r="T100" i="21"/>
  <c r="W100" i="21" s="1"/>
  <c r="T103" i="21"/>
  <c r="W103" i="21" s="1"/>
  <c r="T106" i="21"/>
  <c r="W106" i="21" s="1"/>
  <c r="T113" i="21"/>
  <c r="T116" i="21"/>
  <c r="W116" i="21" s="1"/>
  <c r="T119" i="21"/>
  <c r="W119" i="21" s="1"/>
  <c r="T122" i="21"/>
  <c r="W122" i="21" s="1"/>
  <c r="T125" i="21"/>
  <c r="W125" i="21" s="1"/>
  <c r="T128" i="21"/>
  <c r="W128" i="21" s="1"/>
  <c r="Q133" i="21"/>
  <c r="T135" i="21"/>
  <c r="W135" i="21" s="1"/>
  <c r="T138" i="21"/>
  <c r="W138" i="21" s="1"/>
  <c r="T141" i="21"/>
  <c r="W141" i="21" s="1"/>
  <c r="T144" i="21"/>
  <c r="W144" i="21" s="1"/>
  <c r="T147" i="21"/>
  <c r="W147" i="21" s="1"/>
  <c r="T157" i="21"/>
  <c r="W157" i="21" s="1"/>
  <c r="T160" i="21"/>
  <c r="W160" i="21" s="1"/>
  <c r="T163" i="21"/>
  <c r="W163" i="21" s="1"/>
  <c r="T166" i="21"/>
  <c r="W166" i="21" s="1"/>
  <c r="T169" i="21"/>
  <c r="W169" i="21" s="1"/>
  <c r="T176" i="21"/>
  <c r="T179" i="21"/>
  <c r="W179" i="21" s="1"/>
  <c r="T182" i="21"/>
  <c r="W182" i="21" s="1"/>
  <c r="T185" i="21"/>
  <c r="W185" i="21" s="1"/>
  <c r="T188" i="21"/>
  <c r="W188" i="21" s="1"/>
  <c r="T191" i="21"/>
  <c r="W191" i="21" s="1"/>
  <c r="Q196" i="21"/>
  <c r="T198" i="21"/>
  <c r="W198" i="21" s="1"/>
  <c r="T201" i="21"/>
  <c r="W201" i="21" s="1"/>
  <c r="T204" i="21"/>
  <c r="W204" i="21" s="1"/>
  <c r="T208" i="21"/>
  <c r="W208" i="21" s="1"/>
  <c r="T209" i="21"/>
  <c r="W209" i="21" s="1"/>
  <c r="W219" i="21"/>
  <c r="W222" i="21"/>
  <c r="W225" i="21"/>
  <c r="W228" i="21"/>
  <c r="W231" i="21"/>
  <c r="T240" i="21"/>
  <c r="W240" i="21" s="1"/>
  <c r="T241" i="21"/>
  <c r="W241" i="21" s="1"/>
  <c r="T243" i="21"/>
  <c r="W243" i="21" s="1"/>
  <c r="T244" i="21"/>
  <c r="W244" i="21" s="1"/>
  <c r="T246" i="21"/>
  <c r="W246" i="21" s="1"/>
  <c r="T247" i="21"/>
  <c r="W247" i="21" s="1"/>
  <c r="T249" i="21"/>
  <c r="W249" i="21" s="1"/>
  <c r="T250" i="21"/>
  <c r="W250" i="21" s="1"/>
  <c r="T252" i="21"/>
  <c r="W252" i="21" s="1"/>
  <c r="T253" i="21"/>
  <c r="W253" i="21" s="1"/>
  <c r="T287" i="21"/>
  <c r="W287" i="21" s="1"/>
  <c r="T296" i="21"/>
  <c r="W296" i="21" s="1"/>
  <c r="R316" i="21"/>
  <c r="U316" i="21" s="1"/>
  <c r="R10" i="21"/>
  <c r="U10" i="21" s="1"/>
  <c r="R13" i="21"/>
  <c r="U13" i="21" s="1"/>
  <c r="R16" i="21"/>
  <c r="U16" i="21" s="1"/>
  <c r="R19" i="21"/>
  <c r="U19" i="21" s="1"/>
  <c r="R22" i="21"/>
  <c r="U22" i="21" s="1"/>
  <c r="R32" i="21"/>
  <c r="U32" i="21" s="1"/>
  <c r="R38" i="21"/>
  <c r="U38" i="21" s="1"/>
  <c r="R41" i="21"/>
  <c r="U41" i="21" s="1"/>
  <c r="R44" i="21"/>
  <c r="U44" i="21" s="1"/>
  <c r="O49" i="21"/>
  <c r="R54" i="21"/>
  <c r="U54" i="21" s="1"/>
  <c r="R57" i="21"/>
  <c r="U57" i="21" s="1"/>
  <c r="R63" i="21"/>
  <c r="U63" i="21" s="1"/>
  <c r="R73" i="21"/>
  <c r="U73" i="21" s="1"/>
  <c r="R76" i="21"/>
  <c r="U76" i="21" s="1"/>
  <c r="R79" i="21"/>
  <c r="U79" i="21" s="1"/>
  <c r="R82" i="21"/>
  <c r="U82" i="21" s="1"/>
  <c r="R85" i="21"/>
  <c r="U85" i="21" s="1"/>
  <c r="R95" i="21"/>
  <c r="U95" i="21" s="1"/>
  <c r="R98" i="21"/>
  <c r="U98" i="21" s="1"/>
  <c r="R104" i="21"/>
  <c r="U104" i="21" s="1"/>
  <c r="R107" i="21"/>
  <c r="U107" i="21" s="1"/>
  <c r="O112" i="21"/>
  <c r="R117" i="21"/>
  <c r="U117" i="21" s="1"/>
  <c r="R120" i="21"/>
  <c r="U120" i="21" s="1"/>
  <c r="R126" i="21"/>
  <c r="U126" i="21" s="1"/>
  <c r="R136" i="21"/>
  <c r="U136" i="21" s="1"/>
  <c r="R139" i="21"/>
  <c r="U139" i="21" s="1"/>
  <c r="R142" i="21"/>
  <c r="U142" i="21" s="1"/>
  <c r="R145" i="21"/>
  <c r="U145" i="21" s="1"/>
  <c r="R148" i="21"/>
  <c r="U148" i="21" s="1"/>
  <c r="R158" i="21"/>
  <c r="U158" i="21" s="1"/>
  <c r="R164" i="21"/>
  <c r="U164" i="21" s="1"/>
  <c r="R167" i="21"/>
  <c r="U167" i="21" s="1"/>
  <c r="R170" i="21"/>
  <c r="U170" i="21" s="1"/>
  <c r="O175" i="21"/>
  <c r="R180" i="21"/>
  <c r="U180" i="21" s="1"/>
  <c r="R186" i="21"/>
  <c r="U186" i="21" s="1"/>
  <c r="R189" i="21"/>
  <c r="U189" i="21" s="1"/>
  <c r="T210" i="21"/>
  <c r="W210" i="21" s="1"/>
  <c r="T207" i="21"/>
  <c r="W207" i="21" s="1"/>
  <c r="R212" i="21"/>
  <c r="U212" i="21" s="1"/>
  <c r="R209" i="21"/>
  <c r="U209" i="21" s="1"/>
  <c r="R199" i="21"/>
  <c r="U199" i="21" s="1"/>
  <c r="R202" i="21"/>
  <c r="U202" i="21" s="1"/>
  <c r="R205" i="21"/>
  <c r="U205" i="21" s="1"/>
  <c r="R211" i="21"/>
  <c r="U211" i="21" s="1"/>
  <c r="Q301" i="21"/>
  <c r="R293" i="21"/>
  <c r="U293" i="21" s="1"/>
  <c r="O301" i="21"/>
  <c r="T378" i="21"/>
  <c r="W378" i="21" s="1"/>
  <c r="T375" i="21"/>
  <c r="T372" i="21"/>
  <c r="T369" i="21"/>
  <c r="T366" i="21"/>
  <c r="W366" i="21" s="1"/>
  <c r="R378" i="21"/>
  <c r="U378" i="21" s="1"/>
  <c r="R375" i="21"/>
  <c r="U375" i="21" s="1"/>
  <c r="R372" i="21"/>
  <c r="U372" i="21" s="1"/>
  <c r="R369" i="21"/>
  <c r="U369" i="21" s="1"/>
  <c r="R366" i="21"/>
  <c r="U366" i="21" s="1"/>
  <c r="T380" i="21"/>
  <c r="W380" i="21" s="1"/>
  <c r="T377" i="21"/>
  <c r="W377" i="21" s="1"/>
  <c r="T374" i="21"/>
  <c r="W374" i="21" s="1"/>
  <c r="T371" i="21"/>
  <c r="W371" i="21" s="1"/>
  <c r="T368" i="21"/>
  <c r="W368" i="21" s="1"/>
  <c r="T365" i="21"/>
  <c r="R380" i="21"/>
  <c r="U380" i="21" s="1"/>
  <c r="R377" i="21"/>
  <c r="U377" i="21" s="1"/>
  <c r="R374" i="21"/>
  <c r="R371" i="21"/>
  <c r="R368" i="21"/>
  <c r="U368" i="21" s="1"/>
  <c r="R365" i="21"/>
  <c r="T379" i="21"/>
  <c r="T376" i="21"/>
  <c r="T373" i="21"/>
  <c r="W373" i="21" s="1"/>
  <c r="T370" i="21"/>
  <c r="T367" i="21"/>
  <c r="R379" i="21"/>
  <c r="U379" i="21" s="1"/>
  <c r="R370" i="21"/>
  <c r="U370" i="21" s="1"/>
  <c r="R376" i="21"/>
  <c r="U376" i="21" s="1"/>
  <c r="R367" i="21"/>
  <c r="R373" i="21"/>
  <c r="T408" i="20"/>
  <c r="W408" i="20" s="1"/>
  <c r="T411" i="20"/>
  <c r="W411" i="20" s="1"/>
  <c r="T414" i="20"/>
  <c r="W414" i="20" s="1"/>
  <c r="T417" i="20"/>
  <c r="W417" i="20" s="1"/>
  <c r="T420" i="20"/>
  <c r="W420" i="20" s="1"/>
  <c r="T10" i="21"/>
  <c r="W10" i="21" s="1"/>
  <c r="T13" i="21"/>
  <c r="W13" i="21" s="1"/>
  <c r="T16" i="21"/>
  <c r="W16" i="21" s="1"/>
  <c r="T19" i="21"/>
  <c r="W19" i="21" s="1"/>
  <c r="T22" i="21"/>
  <c r="W22" i="21" s="1"/>
  <c r="T29" i="21"/>
  <c r="T32" i="21"/>
  <c r="W32" i="21" s="1"/>
  <c r="T35" i="21"/>
  <c r="W35" i="21" s="1"/>
  <c r="T38" i="21"/>
  <c r="W38" i="21" s="1"/>
  <c r="T41" i="21"/>
  <c r="W41" i="21" s="1"/>
  <c r="T44" i="21"/>
  <c r="W44" i="21" s="1"/>
  <c r="T51" i="21"/>
  <c r="W51" i="21" s="1"/>
  <c r="T57" i="21"/>
  <c r="W57" i="21" s="1"/>
  <c r="T60" i="21"/>
  <c r="W60" i="21" s="1"/>
  <c r="T63" i="21"/>
  <c r="W63" i="21" s="1"/>
  <c r="T73" i="21"/>
  <c r="W73" i="21" s="1"/>
  <c r="T76" i="21"/>
  <c r="W76" i="21" s="1"/>
  <c r="T79" i="21"/>
  <c r="W79" i="21" s="1"/>
  <c r="T82" i="21"/>
  <c r="W82" i="21" s="1"/>
  <c r="T85" i="21"/>
  <c r="W85" i="21" s="1"/>
  <c r="T92" i="21"/>
  <c r="W92" i="21" s="1"/>
  <c r="T95" i="21"/>
  <c r="W95" i="21" s="1"/>
  <c r="T98" i="21"/>
  <c r="W98" i="21" s="1"/>
  <c r="T101" i="21"/>
  <c r="W101" i="21" s="1"/>
  <c r="T104" i="21"/>
  <c r="W104" i="21" s="1"/>
  <c r="T107" i="21"/>
  <c r="W107" i="21" s="1"/>
  <c r="T114" i="21"/>
  <c r="W114" i="21" s="1"/>
  <c r="T117" i="21"/>
  <c r="W117" i="21" s="1"/>
  <c r="T123" i="21"/>
  <c r="W123" i="21" s="1"/>
  <c r="T126" i="21"/>
  <c r="W126" i="21" s="1"/>
  <c r="T136" i="21"/>
  <c r="W136" i="21" s="1"/>
  <c r="T139" i="21"/>
  <c r="W139" i="21" s="1"/>
  <c r="T142" i="21"/>
  <c r="W142" i="21" s="1"/>
  <c r="T145" i="21"/>
  <c r="W145" i="21" s="1"/>
  <c r="T148" i="21"/>
  <c r="W148" i="21" s="1"/>
  <c r="T155" i="21"/>
  <c r="T158" i="21"/>
  <c r="W158" i="21" s="1"/>
  <c r="T161" i="21"/>
  <c r="W161" i="21" s="1"/>
  <c r="T164" i="21"/>
  <c r="W164" i="21" s="1"/>
  <c r="T167" i="21"/>
  <c r="W167" i="21" s="1"/>
  <c r="T170" i="21"/>
  <c r="W170" i="21" s="1"/>
  <c r="T177" i="21"/>
  <c r="W177" i="21" s="1"/>
  <c r="T180" i="21"/>
  <c r="W180" i="21" s="1"/>
  <c r="T186" i="21"/>
  <c r="W186" i="21" s="1"/>
  <c r="T189" i="21"/>
  <c r="W189" i="21" s="1"/>
  <c r="T199" i="21"/>
  <c r="W199" i="21" s="1"/>
  <c r="T202" i="21"/>
  <c r="W202" i="21" s="1"/>
  <c r="T205" i="21"/>
  <c r="W205" i="21" s="1"/>
  <c r="W206" i="21"/>
  <c r="T211" i="21"/>
  <c r="W211" i="21" s="1"/>
  <c r="T212" i="21"/>
  <c r="W212" i="21" s="1"/>
  <c r="T239" i="21"/>
  <c r="W239" i="21" s="1"/>
  <c r="U260" i="21"/>
  <c r="O280" i="21"/>
  <c r="U266" i="21"/>
  <c r="U269" i="21"/>
  <c r="T281" i="21"/>
  <c r="T282" i="21"/>
  <c r="W282" i="21" s="1"/>
  <c r="T359" i="21"/>
  <c r="W359" i="21" s="1"/>
  <c r="R351" i="21"/>
  <c r="U351" i="21" s="1"/>
  <c r="T350" i="21"/>
  <c r="W350" i="21" s="1"/>
  <c r="R345" i="21"/>
  <c r="U345" i="21" s="1"/>
  <c r="T344" i="21"/>
  <c r="W344" i="21" s="1"/>
  <c r="R386" i="21"/>
  <c r="U386" i="21" s="1"/>
  <c r="T400" i="21"/>
  <c r="R401" i="21"/>
  <c r="T391" i="21"/>
  <c r="R392" i="21"/>
  <c r="R409" i="20"/>
  <c r="U409" i="20" s="1"/>
  <c r="R412" i="20"/>
  <c r="U412" i="20" s="1"/>
  <c r="R415" i="20"/>
  <c r="U415" i="20" s="1"/>
  <c r="R418" i="20"/>
  <c r="U418" i="20" s="1"/>
  <c r="R8" i="21"/>
  <c r="R11" i="21"/>
  <c r="U11" i="21" s="1"/>
  <c r="R14" i="21"/>
  <c r="U14" i="21" s="1"/>
  <c r="R17" i="21"/>
  <c r="U17" i="21" s="1"/>
  <c r="R20" i="21"/>
  <c r="U20" i="21" s="1"/>
  <c r="R30" i="21"/>
  <c r="U30" i="21" s="1"/>
  <c r="R33" i="21"/>
  <c r="U33" i="21" s="1"/>
  <c r="R36" i="21"/>
  <c r="U36" i="21" s="1"/>
  <c r="R39" i="21"/>
  <c r="U39" i="21" s="1"/>
  <c r="R52" i="21"/>
  <c r="U52" i="21" s="1"/>
  <c r="R55" i="21"/>
  <c r="U55" i="21" s="1"/>
  <c r="R58" i="21"/>
  <c r="U58" i="21" s="1"/>
  <c r="R61" i="21"/>
  <c r="U61" i="21" s="1"/>
  <c r="R71" i="21"/>
  <c r="R74" i="21"/>
  <c r="U74" i="21" s="1"/>
  <c r="R77" i="21"/>
  <c r="U77" i="21" s="1"/>
  <c r="R80" i="21"/>
  <c r="U80" i="21" s="1"/>
  <c r="R83" i="21"/>
  <c r="U83" i="21" s="1"/>
  <c r="R93" i="21"/>
  <c r="U93" i="21" s="1"/>
  <c r="R96" i="21"/>
  <c r="U96" i="21" s="1"/>
  <c r="R99" i="21"/>
  <c r="U99" i="21" s="1"/>
  <c r="R102" i="21"/>
  <c r="U102" i="21" s="1"/>
  <c r="R115" i="21"/>
  <c r="U115" i="21" s="1"/>
  <c r="R118" i="21"/>
  <c r="U118" i="21" s="1"/>
  <c r="R121" i="21"/>
  <c r="U121" i="21" s="1"/>
  <c r="R124" i="21"/>
  <c r="U124" i="21" s="1"/>
  <c r="R134" i="21"/>
  <c r="U134" i="21" s="1"/>
  <c r="R137" i="21"/>
  <c r="U137" i="21" s="1"/>
  <c r="R140" i="21"/>
  <c r="U140" i="21" s="1"/>
  <c r="R143" i="21"/>
  <c r="U143" i="21" s="1"/>
  <c r="R146" i="21"/>
  <c r="U146" i="21" s="1"/>
  <c r="R156" i="21"/>
  <c r="R159" i="21"/>
  <c r="U159" i="21" s="1"/>
  <c r="R162" i="21"/>
  <c r="U162" i="21" s="1"/>
  <c r="R165" i="21"/>
  <c r="U165" i="21" s="1"/>
  <c r="R178" i="21"/>
  <c r="U178" i="21" s="1"/>
  <c r="R181" i="21"/>
  <c r="U181" i="21" s="1"/>
  <c r="R184" i="21"/>
  <c r="U184" i="21" s="1"/>
  <c r="R187" i="21"/>
  <c r="U187" i="21" s="1"/>
  <c r="R197" i="21"/>
  <c r="U197" i="21" s="1"/>
  <c r="R200" i="21"/>
  <c r="U200" i="21" s="1"/>
  <c r="R203" i="21"/>
  <c r="U203" i="21" s="1"/>
  <c r="R206" i="21"/>
  <c r="U206" i="21" s="1"/>
  <c r="U208" i="21"/>
  <c r="T232" i="21"/>
  <c r="W232" i="21" s="1"/>
  <c r="O259" i="21"/>
  <c r="U240" i="21"/>
  <c r="U243" i="21"/>
  <c r="U249" i="21"/>
  <c r="U252" i="21"/>
  <c r="W260" i="21"/>
  <c r="W263" i="21"/>
  <c r="W266" i="21"/>
  <c r="R268" i="21"/>
  <c r="U268" i="21" s="1"/>
  <c r="W269" i="21"/>
  <c r="R271" i="21"/>
  <c r="U271" i="21" s="1"/>
  <c r="R274" i="21"/>
  <c r="U274" i="21" s="1"/>
  <c r="W275" i="21"/>
  <c r="T294" i="21"/>
  <c r="W294" i="21" s="1"/>
  <c r="T291" i="21"/>
  <c r="W291" i="21" s="1"/>
  <c r="T288" i="21"/>
  <c r="W288" i="21" s="1"/>
  <c r="T285" i="21"/>
  <c r="W285" i="21" s="1"/>
  <c r="R290" i="21"/>
  <c r="U290" i="21" s="1"/>
  <c r="U296" i="21"/>
  <c r="U303" i="21"/>
  <c r="W304" i="21"/>
  <c r="T309" i="21"/>
  <c r="W309" i="21" s="1"/>
  <c r="Q364" i="21"/>
  <c r="U367" i="21"/>
  <c r="W372" i="21"/>
  <c r="T422" i="21"/>
  <c r="R414" i="21"/>
  <c r="T413" i="21"/>
  <c r="R408" i="21"/>
  <c r="T407" i="21"/>
  <c r="O49" i="22"/>
  <c r="R219" i="21"/>
  <c r="U219" i="21" s="1"/>
  <c r="R222" i="21"/>
  <c r="U222" i="21" s="1"/>
  <c r="R225" i="21"/>
  <c r="U225" i="21" s="1"/>
  <c r="R228" i="21"/>
  <c r="U228" i="21" s="1"/>
  <c r="R231" i="21"/>
  <c r="U231" i="21" s="1"/>
  <c r="R241" i="21"/>
  <c r="U241" i="21" s="1"/>
  <c r="R244" i="21"/>
  <c r="U244" i="21" s="1"/>
  <c r="R247" i="21"/>
  <c r="U247" i="21" s="1"/>
  <c r="R250" i="21"/>
  <c r="U250" i="21" s="1"/>
  <c r="R253" i="21"/>
  <c r="U253" i="21" s="1"/>
  <c r="R282" i="21"/>
  <c r="R285" i="21"/>
  <c r="U285" i="21" s="1"/>
  <c r="R288" i="21"/>
  <c r="U288" i="21" s="1"/>
  <c r="R291" i="21"/>
  <c r="U291" i="21" s="1"/>
  <c r="R294" i="21"/>
  <c r="U294" i="21" s="1"/>
  <c r="O322" i="21"/>
  <c r="T317" i="21"/>
  <c r="W317" i="21" s="1"/>
  <c r="T314" i="21"/>
  <c r="W314" i="21" s="1"/>
  <c r="R317" i="21"/>
  <c r="U317" i="21" s="1"/>
  <c r="R314" i="21"/>
  <c r="U314" i="21" s="1"/>
  <c r="R311" i="21"/>
  <c r="U311" i="21" s="1"/>
  <c r="R308" i="21"/>
  <c r="U308" i="21" s="1"/>
  <c r="T316" i="21"/>
  <c r="W316" i="21" s="1"/>
  <c r="T313" i="21"/>
  <c r="W313" i="21" s="1"/>
  <c r="R304" i="21"/>
  <c r="U304" i="21" s="1"/>
  <c r="R307" i="21"/>
  <c r="U307" i="21" s="1"/>
  <c r="T310" i="21"/>
  <c r="W310" i="21" s="1"/>
  <c r="T311" i="21"/>
  <c r="W311" i="21" s="1"/>
  <c r="U332" i="21"/>
  <c r="T334" i="21"/>
  <c r="W334" i="21" s="1"/>
  <c r="O343" i="21"/>
  <c r="R344" i="21"/>
  <c r="T353" i="21"/>
  <c r="W353" i="21" s="1"/>
  <c r="R354" i="21"/>
  <c r="U354" i="21" s="1"/>
  <c r="W367" i="21"/>
  <c r="U371" i="21"/>
  <c r="W376" i="21"/>
  <c r="R411" i="21"/>
  <c r="U411" i="21" s="1"/>
  <c r="R22" i="22"/>
  <c r="U22" i="22" s="1"/>
  <c r="T21" i="22"/>
  <c r="W21" i="22" s="1"/>
  <c r="R13" i="22"/>
  <c r="U13" i="22" s="1"/>
  <c r="T12" i="22"/>
  <c r="Q322" i="21"/>
  <c r="Q343" i="21"/>
  <c r="R359" i="21"/>
  <c r="U359" i="21" s="1"/>
  <c r="W375" i="21"/>
  <c r="T410" i="21"/>
  <c r="W410" i="21" s="1"/>
  <c r="R220" i="21"/>
  <c r="U220" i="21" s="1"/>
  <c r="R223" i="21"/>
  <c r="U223" i="21" s="1"/>
  <c r="R226" i="21"/>
  <c r="U226" i="21" s="1"/>
  <c r="R229" i="21"/>
  <c r="U229" i="21" s="1"/>
  <c r="R232" i="21"/>
  <c r="U232" i="21" s="1"/>
  <c r="R242" i="21"/>
  <c r="U242" i="21" s="1"/>
  <c r="R245" i="21"/>
  <c r="U245" i="21" s="1"/>
  <c r="R248" i="21"/>
  <c r="U248" i="21" s="1"/>
  <c r="R251" i="21"/>
  <c r="U251" i="21" s="1"/>
  <c r="R254" i="21"/>
  <c r="U254" i="21" s="1"/>
  <c r="R283" i="21"/>
  <c r="U283" i="21" s="1"/>
  <c r="R286" i="21"/>
  <c r="U286" i="21" s="1"/>
  <c r="R289" i="21"/>
  <c r="U289" i="21" s="1"/>
  <c r="R292" i="21"/>
  <c r="U292" i="21" s="1"/>
  <c r="R295" i="21"/>
  <c r="U295" i="21" s="1"/>
  <c r="R305" i="21"/>
  <c r="U305" i="21" s="1"/>
  <c r="T312" i="21"/>
  <c r="W312" i="21" s="1"/>
  <c r="W315" i="21"/>
  <c r="R323" i="21"/>
  <c r="U323" i="21" s="1"/>
  <c r="T325" i="21"/>
  <c r="W325" i="21" s="1"/>
  <c r="R326" i="21"/>
  <c r="U326" i="21" s="1"/>
  <c r="T328" i="21"/>
  <c r="W328" i="21" s="1"/>
  <c r="R329" i="21"/>
  <c r="U329" i="21" s="1"/>
  <c r="T331" i="21"/>
  <c r="W331" i="21" s="1"/>
  <c r="U338" i="21"/>
  <c r="T358" i="21"/>
  <c r="W358" i="21" s="1"/>
  <c r="U348" i="21"/>
  <c r="U357" i="21"/>
  <c r="U365" i="21"/>
  <c r="O385" i="21"/>
  <c r="W370" i="21"/>
  <c r="U374" i="21"/>
  <c r="W379" i="21"/>
  <c r="R395" i="21"/>
  <c r="U395" i="21" s="1"/>
  <c r="R420" i="21"/>
  <c r="U420" i="21" s="1"/>
  <c r="T220" i="21"/>
  <c r="W220" i="21" s="1"/>
  <c r="T223" i="21"/>
  <c r="W223" i="21" s="1"/>
  <c r="T226" i="21"/>
  <c r="W226" i="21" s="1"/>
  <c r="T229" i="21"/>
  <c r="W229" i="21" s="1"/>
  <c r="T242" i="21"/>
  <c r="W242" i="21" s="1"/>
  <c r="T245" i="21"/>
  <c r="W245" i="21" s="1"/>
  <c r="T248" i="21"/>
  <c r="W248" i="21" s="1"/>
  <c r="T251" i="21"/>
  <c r="W251" i="21" s="1"/>
  <c r="T283" i="21"/>
  <c r="W283" i="21" s="1"/>
  <c r="T286" i="21"/>
  <c r="W286" i="21" s="1"/>
  <c r="T289" i="21"/>
  <c r="W289" i="21" s="1"/>
  <c r="T292" i="21"/>
  <c r="W292" i="21" s="1"/>
  <c r="T302" i="21"/>
  <c r="T305" i="21"/>
  <c r="W305" i="21" s="1"/>
  <c r="R309" i="21"/>
  <c r="U309" i="21" s="1"/>
  <c r="R313" i="21"/>
  <c r="U313" i="21" s="1"/>
  <c r="R315" i="21"/>
  <c r="U315" i="21" s="1"/>
  <c r="R337" i="21"/>
  <c r="U337" i="21" s="1"/>
  <c r="R334" i="21"/>
  <c r="U334" i="21" s="1"/>
  <c r="T336" i="21"/>
  <c r="W336" i="21" s="1"/>
  <c r="T333" i="21"/>
  <c r="W333" i="21" s="1"/>
  <c r="T330" i="21"/>
  <c r="W330" i="21" s="1"/>
  <c r="T327" i="21"/>
  <c r="W327" i="21" s="1"/>
  <c r="T324" i="21"/>
  <c r="W324" i="21" s="1"/>
  <c r="R336" i="21"/>
  <c r="U336" i="21" s="1"/>
  <c r="R333" i="21"/>
  <c r="U333" i="21" s="1"/>
  <c r="R330" i="21"/>
  <c r="U330" i="21" s="1"/>
  <c r="R327" i="21"/>
  <c r="U327" i="21" s="1"/>
  <c r="R324" i="21"/>
  <c r="U324" i="21" s="1"/>
  <c r="T338" i="21"/>
  <c r="W338" i="21" s="1"/>
  <c r="T335" i="21"/>
  <c r="W335" i="21" s="1"/>
  <c r="T332" i="21"/>
  <c r="W332" i="21" s="1"/>
  <c r="T329" i="21"/>
  <c r="W329" i="21" s="1"/>
  <c r="T326" i="21"/>
  <c r="W326" i="21" s="1"/>
  <c r="T323" i="21"/>
  <c r="W337" i="21"/>
  <c r="W347" i="21"/>
  <c r="W356" i="21"/>
  <c r="W369" i="21"/>
  <c r="U373" i="21"/>
  <c r="U408" i="21"/>
  <c r="T419" i="21"/>
  <c r="W419" i="21" s="1"/>
  <c r="O91" i="22"/>
  <c r="T345" i="21"/>
  <c r="W345" i="21" s="1"/>
  <c r="T348" i="21"/>
  <c r="W348" i="21" s="1"/>
  <c r="T351" i="21"/>
  <c r="W351" i="21" s="1"/>
  <c r="T354" i="21"/>
  <c r="W354" i="21" s="1"/>
  <c r="T357" i="21"/>
  <c r="W357" i="21" s="1"/>
  <c r="T386" i="21"/>
  <c r="W386" i="21" s="1"/>
  <c r="W407" i="21"/>
  <c r="Q427" i="21"/>
  <c r="T34" i="22"/>
  <c r="W34" i="22" s="1"/>
  <c r="R35" i="22"/>
  <c r="U35" i="22" s="1"/>
  <c r="U41" i="22"/>
  <c r="T43" i="22"/>
  <c r="W43" i="22" s="1"/>
  <c r="R44" i="22"/>
  <c r="U44" i="22" s="1"/>
  <c r="O70" i="22"/>
  <c r="T62" i="22"/>
  <c r="W62" i="22" s="1"/>
  <c r="R346" i="21"/>
  <c r="U346" i="21" s="1"/>
  <c r="R349" i="21"/>
  <c r="U349" i="21" s="1"/>
  <c r="R352" i="21"/>
  <c r="U352" i="21" s="1"/>
  <c r="R355" i="21"/>
  <c r="U355" i="21" s="1"/>
  <c r="R358" i="21"/>
  <c r="U358" i="21" s="1"/>
  <c r="T387" i="21"/>
  <c r="W387" i="21" s="1"/>
  <c r="T388" i="21"/>
  <c r="W388" i="21" s="1"/>
  <c r="R389" i="21"/>
  <c r="U389" i="21" s="1"/>
  <c r="T397" i="21"/>
  <c r="W397" i="21" s="1"/>
  <c r="R398" i="21"/>
  <c r="U398" i="21" s="1"/>
  <c r="R407" i="21"/>
  <c r="T409" i="21"/>
  <c r="W409" i="21" s="1"/>
  <c r="T408" i="21"/>
  <c r="W408" i="21" s="1"/>
  <c r="U414" i="21"/>
  <c r="T416" i="21"/>
  <c r="W416" i="21" s="1"/>
  <c r="R417" i="21"/>
  <c r="U417" i="21" s="1"/>
  <c r="R21" i="22"/>
  <c r="U21" i="22" s="1"/>
  <c r="R18" i="22"/>
  <c r="U18" i="22" s="1"/>
  <c r="R15" i="22"/>
  <c r="U15" i="22" s="1"/>
  <c r="R12" i="22"/>
  <c r="U12" i="22" s="1"/>
  <c r="R9" i="22"/>
  <c r="U9" i="22" s="1"/>
  <c r="T23" i="22"/>
  <c r="W23" i="22" s="1"/>
  <c r="T20" i="22"/>
  <c r="W20" i="22" s="1"/>
  <c r="T17" i="22"/>
  <c r="W17" i="22" s="1"/>
  <c r="T14" i="22"/>
  <c r="W14" i="22" s="1"/>
  <c r="T11" i="22"/>
  <c r="W11" i="22" s="1"/>
  <c r="T8" i="22"/>
  <c r="R23" i="22"/>
  <c r="U23" i="22" s="1"/>
  <c r="R20" i="22"/>
  <c r="U20" i="22" s="1"/>
  <c r="R17" i="22"/>
  <c r="U17" i="22" s="1"/>
  <c r="R14" i="22"/>
  <c r="U14" i="22" s="1"/>
  <c r="R11" i="22"/>
  <c r="U11" i="22" s="1"/>
  <c r="R8" i="22"/>
  <c r="U8" i="22" s="1"/>
  <c r="T22" i="22"/>
  <c r="W22" i="22" s="1"/>
  <c r="T19" i="22"/>
  <c r="W19" i="22" s="1"/>
  <c r="T16" i="22"/>
  <c r="W16" i="22" s="1"/>
  <c r="T13" i="22"/>
  <c r="W13" i="22" s="1"/>
  <c r="T10" i="22"/>
  <c r="W10" i="22" s="1"/>
  <c r="T15" i="22"/>
  <c r="W15" i="22" s="1"/>
  <c r="R16" i="22"/>
  <c r="U16" i="22" s="1"/>
  <c r="W50" i="22"/>
  <c r="Q70" i="22"/>
  <c r="T86" i="22"/>
  <c r="W86" i="22" s="1"/>
  <c r="T83" i="22"/>
  <c r="W83" i="22" s="1"/>
  <c r="T80" i="22"/>
  <c r="W80" i="22" s="1"/>
  <c r="T77" i="22"/>
  <c r="W77" i="22" s="1"/>
  <c r="R86" i="22"/>
  <c r="U86" i="22" s="1"/>
  <c r="R83" i="22"/>
  <c r="R80" i="22"/>
  <c r="U80" i="22" s="1"/>
  <c r="R77" i="22"/>
  <c r="U77" i="22" s="1"/>
  <c r="R85" i="22"/>
  <c r="U85" i="22" s="1"/>
  <c r="R82" i="22"/>
  <c r="U82" i="22" s="1"/>
  <c r="R84" i="22"/>
  <c r="U84" i="22" s="1"/>
  <c r="R81" i="22"/>
  <c r="U81" i="22" s="1"/>
  <c r="R78" i="22"/>
  <c r="U78" i="22" s="1"/>
  <c r="R75" i="22"/>
  <c r="U75" i="22" s="1"/>
  <c r="R72" i="22"/>
  <c r="R73" i="22"/>
  <c r="U73" i="22" s="1"/>
  <c r="T79" i="22"/>
  <c r="T76" i="22"/>
  <c r="W76" i="22" s="1"/>
  <c r="T72" i="22"/>
  <c r="W72" i="22" s="1"/>
  <c r="T71" i="22"/>
  <c r="W71" i="22" s="1"/>
  <c r="R79" i="22"/>
  <c r="U79" i="22" s="1"/>
  <c r="R76" i="22"/>
  <c r="U76" i="22" s="1"/>
  <c r="R71" i="22"/>
  <c r="T82" i="22"/>
  <c r="W82" i="22" s="1"/>
  <c r="T81" i="22"/>
  <c r="W81" i="22" s="1"/>
  <c r="T78" i="22"/>
  <c r="W78" i="22" s="1"/>
  <c r="T75" i="22"/>
  <c r="W75" i="22" s="1"/>
  <c r="T74" i="22"/>
  <c r="W74" i="22" s="1"/>
  <c r="T346" i="21"/>
  <c r="W346" i="21" s="1"/>
  <c r="T349" i="21"/>
  <c r="W349" i="21" s="1"/>
  <c r="T352" i="21"/>
  <c r="W352" i="21" s="1"/>
  <c r="T355" i="21"/>
  <c r="W355" i="21" s="1"/>
  <c r="W413" i="21"/>
  <c r="W422" i="21"/>
  <c r="W12" i="22"/>
  <c r="U29" i="22"/>
  <c r="T31" i="22"/>
  <c r="W31" i="22" s="1"/>
  <c r="R32" i="22"/>
  <c r="U32" i="22" s="1"/>
  <c r="T40" i="22"/>
  <c r="W40" i="22" s="1"/>
  <c r="R50" i="22"/>
  <c r="T52" i="22"/>
  <c r="W52" i="22" s="1"/>
  <c r="T51" i="22"/>
  <c r="W51" i="22" s="1"/>
  <c r="T59" i="22"/>
  <c r="W59" i="22" s="1"/>
  <c r="R60" i="22"/>
  <c r="U60" i="22" s="1"/>
  <c r="W92" i="22"/>
  <c r="Q112" i="22"/>
  <c r="R347" i="21"/>
  <c r="U347" i="21" s="1"/>
  <c r="R350" i="21"/>
  <c r="U350" i="21" s="1"/>
  <c r="R353" i="21"/>
  <c r="U353" i="21" s="1"/>
  <c r="R356" i="21"/>
  <c r="U356" i="21" s="1"/>
  <c r="R400" i="21"/>
  <c r="U400" i="21" s="1"/>
  <c r="U392" i="21"/>
  <c r="T394" i="21"/>
  <c r="W394" i="21" s="1"/>
  <c r="U401" i="21"/>
  <c r="R422" i="21"/>
  <c r="U422" i="21" s="1"/>
  <c r="Q49" i="22"/>
  <c r="W56" i="22"/>
  <c r="U72" i="22"/>
  <c r="W391" i="21"/>
  <c r="W400" i="21"/>
  <c r="O28" i="22"/>
  <c r="W9" i="22"/>
  <c r="W18" i="22"/>
  <c r="T33" i="22"/>
  <c r="W33" i="22" s="1"/>
  <c r="T30" i="22"/>
  <c r="W30" i="22" s="1"/>
  <c r="T32" i="22"/>
  <c r="W32" i="22" s="1"/>
  <c r="T29" i="22"/>
  <c r="T37" i="22"/>
  <c r="W37" i="22" s="1"/>
  <c r="R38" i="22"/>
  <c r="U38" i="22" s="1"/>
  <c r="U54" i="22"/>
  <c r="R57" i="22"/>
  <c r="U57" i="22" s="1"/>
  <c r="U63" i="22"/>
  <c r="T65" i="22"/>
  <c r="W65" i="22" s="1"/>
  <c r="T73" i="22"/>
  <c r="W73" i="22" s="1"/>
  <c r="T84" i="22"/>
  <c r="W84" i="22" s="1"/>
  <c r="T85" i="22"/>
  <c r="W85" i="22" s="1"/>
  <c r="T389" i="21"/>
  <c r="W389" i="21" s="1"/>
  <c r="T392" i="21"/>
  <c r="W392" i="21" s="1"/>
  <c r="T395" i="21"/>
  <c r="W395" i="21" s="1"/>
  <c r="T398" i="21"/>
  <c r="W398" i="21" s="1"/>
  <c r="T401" i="21"/>
  <c r="W401" i="21" s="1"/>
  <c r="T411" i="21"/>
  <c r="W411" i="21" s="1"/>
  <c r="T414" i="21"/>
  <c r="W414" i="21" s="1"/>
  <c r="T417" i="21"/>
  <c r="W417" i="21" s="1"/>
  <c r="T420" i="21"/>
  <c r="W420" i="21" s="1"/>
  <c r="T35" i="22"/>
  <c r="W35" i="22" s="1"/>
  <c r="T38" i="22"/>
  <c r="W38" i="22" s="1"/>
  <c r="T41" i="22"/>
  <c r="W41" i="22" s="1"/>
  <c r="T44" i="22"/>
  <c r="W44" i="22" s="1"/>
  <c r="T54" i="22"/>
  <c r="W54" i="22" s="1"/>
  <c r="T57" i="22"/>
  <c r="W57" i="22" s="1"/>
  <c r="T60" i="22"/>
  <c r="W60" i="22" s="1"/>
  <c r="T63" i="22"/>
  <c r="W63" i="22" s="1"/>
  <c r="Q91" i="22"/>
  <c r="W79" i="22"/>
  <c r="W101" i="22"/>
  <c r="R387" i="21"/>
  <c r="U387" i="21" s="1"/>
  <c r="R390" i="21"/>
  <c r="U390" i="21" s="1"/>
  <c r="R393" i="21"/>
  <c r="U393" i="21" s="1"/>
  <c r="R396" i="21"/>
  <c r="U396" i="21" s="1"/>
  <c r="R399" i="21"/>
  <c r="U399" i="21" s="1"/>
  <c r="R409" i="21"/>
  <c r="U409" i="21" s="1"/>
  <c r="R412" i="21"/>
  <c r="U412" i="21" s="1"/>
  <c r="R415" i="21"/>
  <c r="U415" i="21" s="1"/>
  <c r="R418" i="21"/>
  <c r="U418" i="21" s="1"/>
  <c r="R421" i="21"/>
  <c r="U421" i="21" s="1"/>
  <c r="R30" i="22"/>
  <c r="R33" i="22"/>
  <c r="U33" i="22" s="1"/>
  <c r="R36" i="22"/>
  <c r="U36" i="22" s="1"/>
  <c r="R39" i="22"/>
  <c r="U39" i="22" s="1"/>
  <c r="R42" i="22"/>
  <c r="U42" i="22" s="1"/>
  <c r="R52" i="22"/>
  <c r="U52" i="22" s="1"/>
  <c r="R55" i="22"/>
  <c r="U55" i="22" s="1"/>
  <c r="R58" i="22"/>
  <c r="U58" i="22" s="1"/>
  <c r="R61" i="22"/>
  <c r="U61" i="22" s="1"/>
  <c r="R64" i="22"/>
  <c r="U64" i="22" s="1"/>
  <c r="W137" i="22"/>
  <c r="W149" i="22"/>
  <c r="T390" i="21"/>
  <c r="W390" i="21" s="1"/>
  <c r="T393" i="21"/>
  <c r="W393" i="21" s="1"/>
  <c r="T396" i="21"/>
  <c r="W396" i="21" s="1"/>
  <c r="T399" i="21"/>
  <c r="W399" i="21" s="1"/>
  <c r="T412" i="21"/>
  <c r="W412" i="21" s="1"/>
  <c r="T415" i="21"/>
  <c r="W415" i="21" s="1"/>
  <c r="T418" i="21"/>
  <c r="W418" i="21" s="1"/>
  <c r="T421" i="21"/>
  <c r="W421" i="21" s="1"/>
  <c r="T36" i="22"/>
  <c r="W36" i="22" s="1"/>
  <c r="T39" i="22"/>
  <c r="W39" i="22" s="1"/>
  <c r="T42" i="22"/>
  <c r="W42" i="22" s="1"/>
  <c r="T55" i="22"/>
  <c r="W55" i="22" s="1"/>
  <c r="T58" i="22"/>
  <c r="W58" i="22" s="1"/>
  <c r="T61" i="22"/>
  <c r="W61" i="22" s="1"/>
  <c r="T64" i="22"/>
  <c r="W64" i="22" s="1"/>
  <c r="R388" i="21"/>
  <c r="U388" i="21" s="1"/>
  <c r="R391" i="21"/>
  <c r="U391" i="21" s="1"/>
  <c r="R394" i="21"/>
  <c r="U394" i="21" s="1"/>
  <c r="R397" i="21"/>
  <c r="U397" i="21" s="1"/>
  <c r="R410" i="21"/>
  <c r="U410" i="21" s="1"/>
  <c r="R413" i="21"/>
  <c r="U413" i="21" s="1"/>
  <c r="R416" i="21"/>
  <c r="U416" i="21" s="1"/>
  <c r="R419" i="21"/>
  <c r="U419" i="21" s="1"/>
  <c r="R31" i="22"/>
  <c r="U31" i="22" s="1"/>
  <c r="R34" i="22"/>
  <c r="U34" i="22" s="1"/>
  <c r="R37" i="22"/>
  <c r="U37" i="22" s="1"/>
  <c r="R40" i="22"/>
  <c r="U40" i="22" s="1"/>
  <c r="R53" i="22"/>
  <c r="U53" i="22" s="1"/>
  <c r="R56" i="22"/>
  <c r="U56" i="22" s="1"/>
  <c r="R59" i="22"/>
  <c r="U59" i="22" s="1"/>
  <c r="R62" i="22"/>
  <c r="U62" i="22" s="1"/>
  <c r="U74" i="22"/>
  <c r="U83" i="22"/>
  <c r="W168" i="22"/>
  <c r="R94" i="22"/>
  <c r="U94" i="22" s="1"/>
  <c r="R97" i="22"/>
  <c r="U97" i="22" s="1"/>
  <c r="R100" i="22"/>
  <c r="U100" i="22" s="1"/>
  <c r="R103" i="22"/>
  <c r="U103" i="22" s="1"/>
  <c r="R106" i="22"/>
  <c r="U106" i="22" s="1"/>
  <c r="R113" i="22"/>
  <c r="R116" i="22"/>
  <c r="U116" i="22" s="1"/>
  <c r="R119" i="22"/>
  <c r="U119" i="22" s="1"/>
  <c r="R122" i="22"/>
  <c r="U122" i="22" s="1"/>
  <c r="R125" i="22"/>
  <c r="U125" i="22" s="1"/>
  <c r="R128" i="22"/>
  <c r="U128" i="22" s="1"/>
  <c r="O133" i="22"/>
  <c r="U134" i="22"/>
  <c r="R135" i="22"/>
  <c r="U135" i="22" s="1"/>
  <c r="R138" i="22"/>
  <c r="U138" i="22" s="1"/>
  <c r="R141" i="22"/>
  <c r="U141" i="22" s="1"/>
  <c r="R144" i="22"/>
  <c r="U144" i="22" s="1"/>
  <c r="R147" i="22"/>
  <c r="U147" i="22" s="1"/>
  <c r="R157" i="22"/>
  <c r="U157" i="22" s="1"/>
  <c r="R160" i="22"/>
  <c r="U160" i="22" s="1"/>
  <c r="R163" i="22"/>
  <c r="U163" i="22" s="1"/>
  <c r="R166" i="22"/>
  <c r="U166" i="22" s="1"/>
  <c r="R169" i="22"/>
  <c r="U169" i="22" s="1"/>
  <c r="R176" i="22"/>
  <c r="R179" i="22"/>
  <c r="U179" i="22" s="1"/>
  <c r="R182" i="22"/>
  <c r="U182" i="22" s="1"/>
  <c r="R187" i="22"/>
  <c r="W188" i="22"/>
  <c r="T190" i="22"/>
  <c r="W190" i="22" s="1"/>
  <c r="T191" i="22"/>
  <c r="Q217" i="22"/>
  <c r="W198" i="22"/>
  <c r="W252" i="22"/>
  <c r="Q133" i="22"/>
  <c r="W134" i="22"/>
  <c r="T187" i="22"/>
  <c r="W187" i="22" s="1"/>
  <c r="U281" i="22"/>
  <c r="R92" i="22"/>
  <c r="R95" i="22"/>
  <c r="U95" i="22" s="1"/>
  <c r="R98" i="22"/>
  <c r="U98" i="22" s="1"/>
  <c r="R101" i="22"/>
  <c r="U101" i="22" s="1"/>
  <c r="R104" i="22"/>
  <c r="U104" i="22" s="1"/>
  <c r="R107" i="22"/>
  <c r="U107" i="22" s="1"/>
  <c r="R114" i="22"/>
  <c r="U114" i="22" s="1"/>
  <c r="R117" i="22"/>
  <c r="U117" i="22" s="1"/>
  <c r="R120" i="22"/>
  <c r="U120" i="22" s="1"/>
  <c r="R123" i="22"/>
  <c r="U123" i="22" s="1"/>
  <c r="R126" i="22"/>
  <c r="U126" i="22" s="1"/>
  <c r="R136" i="22"/>
  <c r="U136" i="22" s="1"/>
  <c r="R139" i="22"/>
  <c r="U139" i="22" s="1"/>
  <c r="R142" i="22"/>
  <c r="U142" i="22" s="1"/>
  <c r="R145" i="22"/>
  <c r="U145" i="22" s="1"/>
  <c r="R148" i="22"/>
  <c r="U148" i="22" s="1"/>
  <c r="R155" i="22"/>
  <c r="R158" i="22"/>
  <c r="U158" i="22" s="1"/>
  <c r="R161" i="22"/>
  <c r="U161" i="22" s="1"/>
  <c r="R164" i="22"/>
  <c r="U164" i="22" s="1"/>
  <c r="R167" i="22"/>
  <c r="U167" i="22" s="1"/>
  <c r="R170" i="22"/>
  <c r="U170" i="22" s="1"/>
  <c r="R177" i="22"/>
  <c r="U177" i="22" s="1"/>
  <c r="R180" i="22"/>
  <c r="U180" i="22" s="1"/>
  <c r="W201" i="22"/>
  <c r="W233" i="22"/>
  <c r="Q175" i="22"/>
  <c r="W176" i="22"/>
  <c r="W211" i="22"/>
  <c r="R96" i="22"/>
  <c r="U96" i="22" s="1"/>
  <c r="R99" i="22"/>
  <c r="U99" i="22" s="1"/>
  <c r="R102" i="22"/>
  <c r="U102" i="22" s="1"/>
  <c r="R105" i="22"/>
  <c r="U105" i="22" s="1"/>
  <c r="R115" i="22"/>
  <c r="U115" i="22" s="1"/>
  <c r="R118" i="22"/>
  <c r="U118" i="22" s="1"/>
  <c r="R121" i="22"/>
  <c r="U121" i="22" s="1"/>
  <c r="R124" i="22"/>
  <c r="U124" i="22" s="1"/>
  <c r="R127" i="22"/>
  <c r="U127" i="22" s="1"/>
  <c r="R137" i="22"/>
  <c r="U137" i="22" s="1"/>
  <c r="R140" i="22"/>
  <c r="U140" i="22" s="1"/>
  <c r="R143" i="22"/>
  <c r="U143" i="22" s="1"/>
  <c r="R146" i="22"/>
  <c r="U146" i="22" s="1"/>
  <c r="R149" i="22"/>
  <c r="U149" i="22" s="1"/>
  <c r="R159" i="22"/>
  <c r="U159" i="22" s="1"/>
  <c r="R162" i="22"/>
  <c r="U162" i="22" s="1"/>
  <c r="R165" i="22"/>
  <c r="U165" i="22" s="1"/>
  <c r="R168" i="22"/>
  <c r="U168" i="22" s="1"/>
  <c r="O196" i="22"/>
  <c r="T189" i="22"/>
  <c r="W189" i="22" s="1"/>
  <c r="T186" i="22"/>
  <c r="W186" i="22" s="1"/>
  <c r="R189" i="22"/>
  <c r="U189" i="22" s="1"/>
  <c r="R191" i="22"/>
  <c r="U191" i="22" s="1"/>
  <c r="R188" i="22"/>
  <c r="U188" i="22" s="1"/>
  <c r="R185" i="22"/>
  <c r="U185" i="22" s="1"/>
  <c r="R190" i="22"/>
  <c r="U190" i="22" s="1"/>
  <c r="R178" i="22"/>
  <c r="U178" i="22" s="1"/>
  <c r="R181" i="22"/>
  <c r="U181" i="22" s="1"/>
  <c r="R184" i="22"/>
  <c r="U184" i="22" s="1"/>
  <c r="U187" i="22"/>
  <c r="T99" i="22"/>
  <c r="W99" i="22" s="1"/>
  <c r="T102" i="22"/>
  <c r="W102" i="22" s="1"/>
  <c r="T115" i="22"/>
  <c r="T118" i="22"/>
  <c r="W118" i="22" s="1"/>
  <c r="T121" i="22"/>
  <c r="W121" i="22" s="1"/>
  <c r="T124" i="22"/>
  <c r="W124" i="22" s="1"/>
  <c r="T140" i="22"/>
  <c r="T143" i="22"/>
  <c r="W143" i="22" s="1"/>
  <c r="T146" i="22"/>
  <c r="W146" i="22" s="1"/>
  <c r="T159" i="22"/>
  <c r="T162" i="22"/>
  <c r="W162" i="22" s="1"/>
  <c r="T165" i="22"/>
  <c r="W165" i="22" s="1"/>
  <c r="T178" i="22"/>
  <c r="W178" i="22" s="1"/>
  <c r="T181" i="22"/>
  <c r="W181" i="22" s="1"/>
  <c r="T184" i="22"/>
  <c r="W184" i="22" s="1"/>
  <c r="T185" i="22"/>
  <c r="W185" i="22" s="1"/>
  <c r="R186" i="22"/>
  <c r="U186" i="22" s="1"/>
  <c r="W191" i="22"/>
  <c r="W221" i="22"/>
  <c r="R197" i="22"/>
  <c r="R200" i="22"/>
  <c r="U200" i="22" s="1"/>
  <c r="R203" i="22"/>
  <c r="U203" i="22" s="1"/>
  <c r="R206" i="22"/>
  <c r="U206" i="22" s="1"/>
  <c r="R209" i="22"/>
  <c r="U209" i="22" s="1"/>
  <c r="R212" i="22"/>
  <c r="U212" i="22" s="1"/>
  <c r="O217" i="22"/>
  <c r="U218" i="22"/>
  <c r="R222" i="22"/>
  <c r="U222" i="22" s="1"/>
  <c r="R225" i="22"/>
  <c r="U225" i="22" s="1"/>
  <c r="R228" i="22"/>
  <c r="U228" i="22" s="1"/>
  <c r="R231" i="22"/>
  <c r="U231" i="22" s="1"/>
  <c r="R241" i="22"/>
  <c r="U241" i="22" s="1"/>
  <c r="R244" i="22"/>
  <c r="U244" i="22" s="1"/>
  <c r="R247" i="22"/>
  <c r="U247" i="22" s="1"/>
  <c r="R250" i="22"/>
  <c r="U250" i="22" s="1"/>
  <c r="R253" i="22"/>
  <c r="U253" i="22" s="1"/>
  <c r="R263" i="22"/>
  <c r="U263" i="22" s="1"/>
  <c r="R266" i="22"/>
  <c r="U266" i="22" s="1"/>
  <c r="R269" i="22"/>
  <c r="U269" i="22" s="1"/>
  <c r="R272" i="22"/>
  <c r="U272" i="22" s="1"/>
  <c r="R275" i="22"/>
  <c r="U275" i="22" s="1"/>
  <c r="O280" i="22"/>
  <c r="R282" i="22"/>
  <c r="U282" i="22" s="1"/>
  <c r="R293" i="22"/>
  <c r="U293" i="22" s="1"/>
  <c r="W303" i="22"/>
  <c r="T303" i="22"/>
  <c r="T308" i="22"/>
  <c r="T305" i="22"/>
  <c r="W305" i="22" s="1"/>
  <c r="T302" i="22"/>
  <c r="W302" i="22" s="1"/>
  <c r="R328" i="22"/>
  <c r="R337" i="22"/>
  <c r="O406" i="22"/>
  <c r="R407" i="22"/>
  <c r="R416" i="22"/>
  <c r="U416" i="22" s="1"/>
  <c r="T200" i="22"/>
  <c r="W200" i="22" s="1"/>
  <c r="T203" i="22"/>
  <c r="W203" i="22" s="1"/>
  <c r="T206" i="22"/>
  <c r="W206" i="22" s="1"/>
  <c r="T209" i="22"/>
  <c r="W209" i="22" s="1"/>
  <c r="T212" i="22"/>
  <c r="W212" i="22" s="1"/>
  <c r="T222" i="22"/>
  <c r="W222" i="22" s="1"/>
  <c r="T225" i="22"/>
  <c r="W225" i="22" s="1"/>
  <c r="T228" i="22"/>
  <c r="W228" i="22" s="1"/>
  <c r="T231" i="22"/>
  <c r="W231" i="22" s="1"/>
  <c r="T244" i="22"/>
  <c r="W244" i="22" s="1"/>
  <c r="T247" i="22"/>
  <c r="W247" i="22" s="1"/>
  <c r="T250" i="22"/>
  <c r="W250" i="22" s="1"/>
  <c r="T253" i="22"/>
  <c r="W253" i="22" s="1"/>
  <c r="T263" i="22"/>
  <c r="W263" i="22" s="1"/>
  <c r="T266" i="22"/>
  <c r="W266" i="22" s="1"/>
  <c r="T269" i="22"/>
  <c r="W269" i="22" s="1"/>
  <c r="T272" i="22"/>
  <c r="W272" i="22" s="1"/>
  <c r="T275" i="22"/>
  <c r="W275" i="22" s="1"/>
  <c r="W281" i="22"/>
  <c r="T282" i="22"/>
  <c r="W282" i="22" s="1"/>
  <c r="W283" i="22"/>
  <c r="U284" i="22"/>
  <c r="R303" i="22"/>
  <c r="U303" i="22" s="1"/>
  <c r="R312" i="22"/>
  <c r="U312" i="22" s="1"/>
  <c r="R336" i="22"/>
  <c r="U336" i="22" s="1"/>
  <c r="R333" i="22"/>
  <c r="U333" i="22" s="1"/>
  <c r="R330" i="22"/>
  <c r="U330" i="22" s="1"/>
  <c r="R327" i="22"/>
  <c r="U327" i="22" s="1"/>
  <c r="R324" i="22"/>
  <c r="U324" i="22" s="1"/>
  <c r="T338" i="22"/>
  <c r="W338" i="22" s="1"/>
  <c r="T335" i="22"/>
  <c r="W335" i="22" s="1"/>
  <c r="T332" i="22"/>
  <c r="W332" i="22" s="1"/>
  <c r="T329" i="22"/>
  <c r="W329" i="22" s="1"/>
  <c r="T326" i="22"/>
  <c r="W326" i="22" s="1"/>
  <c r="T323" i="22"/>
  <c r="R338" i="22"/>
  <c r="R335" i="22"/>
  <c r="U335" i="22" s="1"/>
  <c r="R332" i="22"/>
  <c r="U332" i="22" s="1"/>
  <c r="R329" i="22"/>
  <c r="R326" i="22"/>
  <c r="U326" i="22" s="1"/>
  <c r="R323" i="22"/>
  <c r="U323" i="22" s="1"/>
  <c r="T337" i="22"/>
  <c r="T334" i="22"/>
  <c r="W334" i="22" s="1"/>
  <c r="T331" i="22"/>
  <c r="W331" i="22" s="1"/>
  <c r="T328" i="22"/>
  <c r="T325" i="22"/>
  <c r="T336" i="22"/>
  <c r="W336" i="22" s="1"/>
  <c r="T333" i="22"/>
  <c r="W333" i="22" s="1"/>
  <c r="T330" i="22"/>
  <c r="W330" i="22" s="1"/>
  <c r="T327" i="22"/>
  <c r="W327" i="22" s="1"/>
  <c r="T324" i="22"/>
  <c r="W324" i="22" s="1"/>
  <c r="R347" i="22"/>
  <c r="U350" i="22"/>
  <c r="U359" i="22"/>
  <c r="O385" i="22"/>
  <c r="T374" i="22"/>
  <c r="T371" i="22"/>
  <c r="W371" i="22" s="1"/>
  <c r="T368" i="22"/>
  <c r="W368" i="22" s="1"/>
  <c r="T365" i="22"/>
  <c r="W365" i="22" s="1"/>
  <c r="R391" i="22"/>
  <c r="U391" i="22" s="1"/>
  <c r="R400" i="22"/>
  <c r="U400" i="22" s="1"/>
  <c r="R421" i="22"/>
  <c r="U421" i="22" s="1"/>
  <c r="R198" i="22"/>
  <c r="U198" i="22" s="1"/>
  <c r="R201" i="22"/>
  <c r="U201" i="22" s="1"/>
  <c r="R204" i="22"/>
  <c r="U204" i="22" s="1"/>
  <c r="R207" i="22"/>
  <c r="U207" i="22" s="1"/>
  <c r="R210" i="22"/>
  <c r="U210" i="22" s="1"/>
  <c r="R220" i="22"/>
  <c r="U220" i="22" s="1"/>
  <c r="R223" i="22"/>
  <c r="U223" i="22" s="1"/>
  <c r="R226" i="22"/>
  <c r="U226" i="22" s="1"/>
  <c r="R229" i="22"/>
  <c r="U229" i="22" s="1"/>
  <c r="R232" i="22"/>
  <c r="U232" i="22" s="1"/>
  <c r="R239" i="22"/>
  <c r="U239" i="22" s="1"/>
  <c r="R242" i="22"/>
  <c r="U242" i="22" s="1"/>
  <c r="R245" i="22"/>
  <c r="U245" i="22" s="1"/>
  <c r="R248" i="22"/>
  <c r="U248" i="22" s="1"/>
  <c r="R251" i="22"/>
  <c r="U251" i="22" s="1"/>
  <c r="R254" i="22"/>
  <c r="U254" i="22" s="1"/>
  <c r="O259" i="22"/>
  <c r="R261" i="22"/>
  <c r="R264" i="22"/>
  <c r="U264" i="22" s="1"/>
  <c r="R267" i="22"/>
  <c r="U267" i="22" s="1"/>
  <c r="R270" i="22"/>
  <c r="U270" i="22" s="1"/>
  <c r="R273" i="22"/>
  <c r="U273" i="22" s="1"/>
  <c r="R295" i="22"/>
  <c r="U295" i="22" s="1"/>
  <c r="R292" i="22"/>
  <c r="U292" i="22" s="1"/>
  <c r="R289" i="22"/>
  <c r="U289" i="22" s="1"/>
  <c r="R286" i="22"/>
  <c r="U286" i="22" s="1"/>
  <c r="T294" i="22"/>
  <c r="W294" i="22" s="1"/>
  <c r="T291" i="22"/>
  <c r="W291" i="22" s="1"/>
  <c r="T288" i="22"/>
  <c r="W288" i="22" s="1"/>
  <c r="T285" i="22"/>
  <c r="W285" i="22" s="1"/>
  <c r="R294" i="22"/>
  <c r="U294" i="22" s="1"/>
  <c r="R291" i="22"/>
  <c r="U291" i="22" s="1"/>
  <c r="R288" i="22"/>
  <c r="U288" i="22" s="1"/>
  <c r="R285" i="22"/>
  <c r="U285" i="22" s="1"/>
  <c r="T296" i="22"/>
  <c r="W296" i="22" s="1"/>
  <c r="T293" i="22"/>
  <c r="W293" i="22" s="1"/>
  <c r="T290" i="22"/>
  <c r="W290" i="22" s="1"/>
  <c r="T287" i="22"/>
  <c r="W287" i="22" s="1"/>
  <c r="T284" i="22"/>
  <c r="W284" i="22" s="1"/>
  <c r="T295" i="22"/>
  <c r="W295" i="22" s="1"/>
  <c r="T292" i="22"/>
  <c r="W292" i="22" s="1"/>
  <c r="T289" i="22"/>
  <c r="R283" i="22"/>
  <c r="U283" i="22" s="1"/>
  <c r="T286" i="22"/>
  <c r="W286" i="22" s="1"/>
  <c r="R287" i="22"/>
  <c r="U287" i="22" s="1"/>
  <c r="R296" i="22"/>
  <c r="U296" i="22" s="1"/>
  <c r="U325" i="22"/>
  <c r="R331" i="22"/>
  <c r="U331" i="22" s="1"/>
  <c r="R366" i="22"/>
  <c r="U366" i="22" s="1"/>
  <c r="W374" i="22"/>
  <c r="R375" i="22"/>
  <c r="U375" i="22" s="1"/>
  <c r="R399" i="22"/>
  <c r="U399" i="22" s="1"/>
  <c r="R396" i="22"/>
  <c r="U396" i="22" s="1"/>
  <c r="R393" i="22"/>
  <c r="U393" i="22" s="1"/>
  <c r="R390" i="22"/>
  <c r="U390" i="22" s="1"/>
  <c r="R387" i="22"/>
  <c r="U387" i="22" s="1"/>
  <c r="T401" i="22"/>
  <c r="W401" i="22" s="1"/>
  <c r="T398" i="22"/>
  <c r="W398" i="22" s="1"/>
  <c r="T395" i="22"/>
  <c r="W395" i="22" s="1"/>
  <c r="T392" i="22"/>
  <c r="W392" i="22" s="1"/>
  <c r="T389" i="22"/>
  <c r="W389" i="22" s="1"/>
  <c r="T386" i="22"/>
  <c r="R401" i="22"/>
  <c r="U401" i="22" s="1"/>
  <c r="R398" i="22"/>
  <c r="U398" i="22" s="1"/>
  <c r="R395" i="22"/>
  <c r="U395" i="22" s="1"/>
  <c r="R392" i="22"/>
  <c r="R389" i="22"/>
  <c r="U389" i="22" s="1"/>
  <c r="R386" i="22"/>
  <c r="T400" i="22"/>
  <c r="W400" i="22" s="1"/>
  <c r="T397" i="22"/>
  <c r="W397" i="22" s="1"/>
  <c r="T394" i="22"/>
  <c r="W394" i="22" s="1"/>
  <c r="T391" i="22"/>
  <c r="W391" i="22" s="1"/>
  <c r="T388" i="22"/>
  <c r="W388" i="22" s="1"/>
  <c r="T399" i="22"/>
  <c r="W399" i="22" s="1"/>
  <c r="T396" i="22"/>
  <c r="W396" i="22" s="1"/>
  <c r="T393" i="22"/>
  <c r="W393" i="22" s="1"/>
  <c r="T390" i="22"/>
  <c r="W390" i="22" s="1"/>
  <c r="T387" i="22"/>
  <c r="W387" i="22" s="1"/>
  <c r="R410" i="22"/>
  <c r="U410" i="22" s="1"/>
  <c r="R419" i="22"/>
  <c r="U419" i="22" s="1"/>
  <c r="U422" i="22"/>
  <c r="T210" i="22"/>
  <c r="W210" i="22" s="1"/>
  <c r="T232" i="22"/>
  <c r="W232" i="22" s="1"/>
  <c r="T251" i="22"/>
  <c r="W251" i="22" s="1"/>
  <c r="T254" i="22"/>
  <c r="W254" i="22" s="1"/>
  <c r="Q259" i="22"/>
  <c r="T270" i="22"/>
  <c r="W270" i="22" s="1"/>
  <c r="T273" i="22"/>
  <c r="W273" i="22" s="1"/>
  <c r="O301" i="22"/>
  <c r="W325" i="22"/>
  <c r="U329" i="22"/>
  <c r="U338" i="22"/>
  <c r="R199" i="22"/>
  <c r="U199" i="22" s="1"/>
  <c r="R202" i="22"/>
  <c r="U202" i="22" s="1"/>
  <c r="R205" i="22"/>
  <c r="U205" i="22" s="1"/>
  <c r="R208" i="22"/>
  <c r="U208" i="22" s="1"/>
  <c r="R211" i="22"/>
  <c r="U211" i="22" s="1"/>
  <c r="R221" i="22"/>
  <c r="U221" i="22" s="1"/>
  <c r="R224" i="22"/>
  <c r="U224" i="22" s="1"/>
  <c r="R227" i="22"/>
  <c r="U227" i="22" s="1"/>
  <c r="R230" i="22"/>
  <c r="U230" i="22" s="1"/>
  <c r="R233" i="22"/>
  <c r="U233" i="22" s="1"/>
  <c r="R240" i="22"/>
  <c r="U240" i="22" s="1"/>
  <c r="R243" i="22"/>
  <c r="U243" i="22" s="1"/>
  <c r="R246" i="22"/>
  <c r="U246" i="22" s="1"/>
  <c r="R249" i="22"/>
  <c r="U249" i="22" s="1"/>
  <c r="R252" i="22"/>
  <c r="U252" i="22" s="1"/>
  <c r="R262" i="22"/>
  <c r="U262" i="22" s="1"/>
  <c r="R265" i="22"/>
  <c r="U265" i="22" s="1"/>
  <c r="R268" i="22"/>
  <c r="U268" i="22" s="1"/>
  <c r="R271" i="22"/>
  <c r="U271" i="22" s="1"/>
  <c r="R274" i="22"/>
  <c r="U274" i="22" s="1"/>
  <c r="W289" i="22"/>
  <c r="R290" i="22"/>
  <c r="U290" i="22" s="1"/>
  <c r="U328" i="22"/>
  <c r="R334" i="22"/>
  <c r="U334" i="22" s="1"/>
  <c r="U337" i="22"/>
  <c r="R345" i="22"/>
  <c r="U345" i="22" s="1"/>
  <c r="T344" i="22"/>
  <c r="T352" i="22"/>
  <c r="W352" i="22" s="1"/>
  <c r="T349" i="22"/>
  <c r="W349" i="22" s="1"/>
  <c r="T346" i="22"/>
  <c r="W346" i="22" s="1"/>
  <c r="O364" i="22"/>
  <c r="R380" i="22"/>
  <c r="U380" i="22" s="1"/>
  <c r="R369" i="22"/>
  <c r="U369" i="22" s="1"/>
  <c r="R378" i="22"/>
  <c r="U378" i="22" s="1"/>
  <c r="U392" i="22"/>
  <c r="T199" i="22"/>
  <c r="W199" i="22" s="1"/>
  <c r="T202" i="22"/>
  <c r="W202" i="22" s="1"/>
  <c r="T205" i="22"/>
  <c r="W205" i="22" s="1"/>
  <c r="T208" i="22"/>
  <c r="W208" i="22" s="1"/>
  <c r="T218" i="22"/>
  <c r="T224" i="22"/>
  <c r="W224" i="22" s="1"/>
  <c r="T227" i="22"/>
  <c r="W227" i="22" s="1"/>
  <c r="T230" i="22"/>
  <c r="W230" i="22" s="1"/>
  <c r="T240" i="22"/>
  <c r="W240" i="22" s="1"/>
  <c r="T243" i="22"/>
  <c r="W243" i="22" s="1"/>
  <c r="T246" i="22"/>
  <c r="W246" i="22" s="1"/>
  <c r="T249" i="22"/>
  <c r="W249" i="22" s="1"/>
  <c r="T262" i="22"/>
  <c r="T265" i="22"/>
  <c r="W265" i="22" s="1"/>
  <c r="T268" i="22"/>
  <c r="W268" i="22" s="1"/>
  <c r="T271" i="22"/>
  <c r="W271" i="22" s="1"/>
  <c r="W308" i="22"/>
  <c r="R309" i="22"/>
  <c r="U309" i="22" s="1"/>
  <c r="O343" i="22"/>
  <c r="W328" i="22"/>
  <c r="W337" i="22"/>
  <c r="R344" i="22"/>
  <c r="U347" i="22"/>
  <c r="R353" i="22"/>
  <c r="U353" i="22" s="1"/>
  <c r="U356" i="22"/>
  <c r="R388" i="22"/>
  <c r="U388" i="22" s="1"/>
  <c r="R408" i="22"/>
  <c r="U408" i="22" s="1"/>
  <c r="T407" i="22"/>
  <c r="W407" i="22" s="1"/>
  <c r="T418" i="22"/>
  <c r="W418" i="22" s="1"/>
  <c r="T415" i="22"/>
  <c r="W415" i="22" s="1"/>
  <c r="T412" i="22"/>
  <c r="W412" i="22" s="1"/>
  <c r="T409" i="22"/>
  <c r="W409" i="22" s="1"/>
  <c r="O427" i="22"/>
  <c r="T311" i="22"/>
  <c r="W311" i="22" s="1"/>
  <c r="T314" i="22"/>
  <c r="W314" i="22" s="1"/>
  <c r="T317" i="22"/>
  <c r="W317" i="22" s="1"/>
  <c r="Q322" i="22"/>
  <c r="T355" i="22"/>
  <c r="W355" i="22" s="1"/>
  <c r="T358" i="22"/>
  <c r="W358" i="22" s="1"/>
  <c r="T377" i="22"/>
  <c r="W377" i="22" s="1"/>
  <c r="T380" i="22"/>
  <c r="W380" i="22" s="1"/>
  <c r="Q385" i="22"/>
  <c r="T421" i="22"/>
  <c r="W421" i="22" s="1"/>
  <c r="T306" i="22"/>
  <c r="W306" i="22" s="1"/>
  <c r="T309" i="22"/>
  <c r="W309" i="22" s="1"/>
  <c r="T312" i="22"/>
  <c r="W312" i="22" s="1"/>
  <c r="T315" i="22"/>
  <c r="W315" i="22" s="1"/>
  <c r="T347" i="22"/>
  <c r="W347" i="22" s="1"/>
  <c r="T350" i="22"/>
  <c r="W350" i="22" s="1"/>
  <c r="T353" i="22"/>
  <c r="W353" i="22" s="1"/>
  <c r="T356" i="22"/>
  <c r="W356" i="22" s="1"/>
  <c r="T359" i="22"/>
  <c r="W359" i="22" s="1"/>
  <c r="Q364" i="22"/>
  <c r="T366" i="22"/>
  <c r="W366" i="22" s="1"/>
  <c r="T369" i="22"/>
  <c r="W369" i="22" s="1"/>
  <c r="T372" i="22"/>
  <c r="W372" i="22" s="1"/>
  <c r="T375" i="22"/>
  <c r="W375" i="22" s="1"/>
  <c r="T378" i="22"/>
  <c r="W378" i="22" s="1"/>
  <c r="T410" i="22"/>
  <c r="W410" i="22" s="1"/>
  <c r="T413" i="22"/>
  <c r="W413" i="22" s="1"/>
  <c r="T416" i="22"/>
  <c r="W416" i="22" s="1"/>
  <c r="T419" i="22"/>
  <c r="W419" i="22" s="1"/>
  <c r="T422" i="22"/>
  <c r="W422" i="22" s="1"/>
  <c r="Q427" i="22"/>
  <c r="R304" i="22"/>
  <c r="U304" i="22" s="1"/>
  <c r="R307" i="22"/>
  <c r="U307" i="22" s="1"/>
  <c r="R310" i="22"/>
  <c r="U310" i="22" s="1"/>
  <c r="R313" i="22"/>
  <c r="U313" i="22" s="1"/>
  <c r="R316" i="22"/>
  <c r="U316" i="22" s="1"/>
  <c r="R348" i="22"/>
  <c r="U348" i="22" s="1"/>
  <c r="R351" i="22"/>
  <c r="U351" i="22" s="1"/>
  <c r="R354" i="22"/>
  <c r="U354" i="22" s="1"/>
  <c r="R357" i="22"/>
  <c r="U357" i="22" s="1"/>
  <c r="R367" i="22"/>
  <c r="U367" i="22" s="1"/>
  <c r="R370" i="22"/>
  <c r="U370" i="22" s="1"/>
  <c r="R373" i="22"/>
  <c r="U373" i="22" s="1"/>
  <c r="R376" i="22"/>
  <c r="U376" i="22" s="1"/>
  <c r="R379" i="22"/>
  <c r="U379" i="22" s="1"/>
  <c r="R411" i="22"/>
  <c r="U411" i="22" s="1"/>
  <c r="R414" i="22"/>
  <c r="U414" i="22" s="1"/>
  <c r="R417" i="22"/>
  <c r="U417" i="22" s="1"/>
  <c r="R420" i="22"/>
  <c r="U420" i="22" s="1"/>
  <c r="T304" i="22"/>
  <c r="W304" i="22" s="1"/>
  <c r="T307" i="22"/>
  <c r="W307" i="22" s="1"/>
  <c r="T310" i="22"/>
  <c r="W310" i="22" s="1"/>
  <c r="T313" i="22"/>
  <c r="W313" i="22" s="1"/>
  <c r="T316" i="22"/>
  <c r="W316" i="22" s="1"/>
  <c r="T345" i="22"/>
  <c r="W345" i="22" s="1"/>
  <c r="T348" i="22"/>
  <c r="W348" i="22" s="1"/>
  <c r="T351" i="22"/>
  <c r="W351" i="22" s="1"/>
  <c r="T354" i="22"/>
  <c r="W354" i="22" s="1"/>
  <c r="T357" i="22"/>
  <c r="W357" i="22" s="1"/>
  <c r="T367" i="22"/>
  <c r="W367" i="22" s="1"/>
  <c r="T370" i="22"/>
  <c r="W370" i="22" s="1"/>
  <c r="T373" i="22"/>
  <c r="W373" i="22" s="1"/>
  <c r="T376" i="22"/>
  <c r="W376" i="22" s="1"/>
  <c r="T379" i="22"/>
  <c r="W379" i="22" s="1"/>
  <c r="T408" i="22"/>
  <c r="W408" i="22" s="1"/>
  <c r="T411" i="22"/>
  <c r="W411" i="22" s="1"/>
  <c r="T414" i="22"/>
  <c r="W414" i="22" s="1"/>
  <c r="T417" i="22"/>
  <c r="W417" i="22" s="1"/>
  <c r="T420" i="22"/>
  <c r="W420" i="22" s="1"/>
  <c r="R302" i="22"/>
  <c r="R305" i="22"/>
  <c r="U305" i="22" s="1"/>
  <c r="R308" i="22"/>
  <c r="U308" i="22" s="1"/>
  <c r="R311" i="22"/>
  <c r="U311" i="22" s="1"/>
  <c r="R314" i="22"/>
  <c r="U314" i="22" s="1"/>
  <c r="R346" i="22"/>
  <c r="U346" i="22" s="1"/>
  <c r="R349" i="22"/>
  <c r="U349" i="22" s="1"/>
  <c r="R352" i="22"/>
  <c r="U352" i="22" s="1"/>
  <c r="R355" i="22"/>
  <c r="U355" i="22" s="1"/>
  <c r="R365" i="22"/>
  <c r="R368" i="22"/>
  <c r="U368" i="22" s="1"/>
  <c r="R371" i="22"/>
  <c r="U371" i="22" s="1"/>
  <c r="R374" i="22"/>
  <c r="U374" i="22" s="1"/>
  <c r="R377" i="22"/>
  <c r="U377" i="22" s="1"/>
  <c r="R409" i="22"/>
  <c r="U409" i="22" s="1"/>
  <c r="R412" i="22"/>
  <c r="U412" i="22" s="1"/>
  <c r="R415" i="22"/>
  <c r="U415" i="22" s="1"/>
  <c r="R418" i="22"/>
  <c r="U418" i="22" s="1"/>
  <c r="T217" i="20" l="1"/>
  <c r="R343" i="18"/>
  <c r="T70" i="12"/>
  <c r="T364" i="15"/>
  <c r="T175" i="12"/>
  <c r="T238" i="19"/>
  <c r="R49" i="22"/>
  <c r="T175" i="22"/>
  <c r="U175" i="19"/>
  <c r="R385" i="16"/>
  <c r="R217" i="20"/>
  <c r="T154" i="22"/>
  <c r="R28" i="12"/>
  <c r="W65" i="12"/>
  <c r="W199" i="20"/>
  <c r="W217" i="20" s="1"/>
  <c r="T112" i="15"/>
  <c r="T343" i="14"/>
  <c r="W301" i="20"/>
  <c r="W364" i="20"/>
  <c r="W259" i="20"/>
  <c r="U406" i="19"/>
  <c r="R112" i="20"/>
  <c r="R70" i="20"/>
  <c r="R154" i="19"/>
  <c r="T427" i="15"/>
  <c r="U301" i="15"/>
  <c r="R154" i="12"/>
  <c r="W28" i="12"/>
  <c r="T112" i="12"/>
  <c r="W92" i="12"/>
  <c r="W112" i="12" s="1"/>
  <c r="R280" i="22"/>
  <c r="R49" i="20"/>
  <c r="R385" i="19"/>
  <c r="T301" i="17"/>
  <c r="R238" i="12"/>
  <c r="T196" i="12"/>
  <c r="W70" i="12"/>
  <c r="T49" i="12"/>
  <c r="W29" i="12"/>
  <c r="W49" i="12" s="1"/>
  <c r="R70" i="15"/>
  <c r="T49" i="20"/>
  <c r="R364" i="12"/>
  <c r="T91" i="12"/>
  <c r="W238" i="21"/>
  <c r="T259" i="16"/>
  <c r="R196" i="15"/>
  <c r="T385" i="20"/>
  <c r="T406" i="19"/>
  <c r="T133" i="22"/>
  <c r="R364" i="20"/>
  <c r="W238" i="20"/>
  <c r="U301" i="19"/>
  <c r="U322" i="17"/>
  <c r="U259" i="16"/>
  <c r="U385" i="15"/>
  <c r="W301" i="16"/>
  <c r="U343" i="14"/>
  <c r="R259" i="12"/>
  <c r="R133" i="14"/>
  <c r="R259" i="21"/>
  <c r="T238" i="12"/>
  <c r="T28" i="12"/>
  <c r="R301" i="21"/>
  <c r="T28" i="20"/>
  <c r="U200" i="20"/>
  <c r="U217" i="20" s="1"/>
  <c r="R427" i="19"/>
  <c r="T280" i="22"/>
  <c r="R175" i="21"/>
  <c r="R280" i="20"/>
  <c r="R196" i="19"/>
  <c r="R70" i="16"/>
  <c r="T154" i="16"/>
  <c r="R406" i="16"/>
  <c r="R343" i="12"/>
  <c r="T259" i="12"/>
  <c r="T217" i="12"/>
  <c r="W91" i="12"/>
  <c r="U112" i="21"/>
  <c r="W133" i="20"/>
  <c r="R259" i="17"/>
  <c r="R28" i="17"/>
  <c r="T322" i="16"/>
  <c r="T385" i="15"/>
  <c r="W175" i="15"/>
  <c r="W49" i="15"/>
  <c r="U427" i="14"/>
  <c r="R322" i="14"/>
  <c r="R217" i="12"/>
  <c r="W259" i="22"/>
  <c r="U259" i="22"/>
  <c r="W217" i="22"/>
  <c r="W112" i="20"/>
  <c r="W196" i="20"/>
  <c r="W154" i="20"/>
  <c r="U28" i="20"/>
  <c r="U343" i="19"/>
  <c r="W154" i="19"/>
  <c r="U301" i="20"/>
  <c r="W175" i="20"/>
  <c r="W427" i="19"/>
  <c r="U280" i="19"/>
  <c r="W259" i="21"/>
  <c r="U343" i="21"/>
  <c r="U49" i="21"/>
  <c r="W112" i="21"/>
  <c r="U322" i="20"/>
  <c r="W343" i="20"/>
  <c r="W196" i="19"/>
  <c r="W49" i="19"/>
  <c r="U217" i="21"/>
  <c r="U91" i="20"/>
  <c r="U154" i="20"/>
  <c r="W343" i="19"/>
  <c r="U154" i="21"/>
  <c r="W70" i="21"/>
  <c r="W322" i="20"/>
  <c r="U259" i="20"/>
  <c r="W280" i="20"/>
  <c r="U238" i="20"/>
  <c r="W70" i="20"/>
  <c r="U322" i="19"/>
  <c r="U217" i="19"/>
  <c r="R364" i="22"/>
  <c r="R427" i="22"/>
  <c r="U407" i="22"/>
  <c r="U427" i="22" s="1"/>
  <c r="U238" i="22"/>
  <c r="T259" i="22"/>
  <c r="R175" i="22"/>
  <c r="U155" i="22"/>
  <c r="U175" i="22" s="1"/>
  <c r="R301" i="22"/>
  <c r="T217" i="22"/>
  <c r="R196" i="22"/>
  <c r="R133" i="22"/>
  <c r="R154" i="22"/>
  <c r="U28" i="22"/>
  <c r="U50" i="22"/>
  <c r="U70" i="22" s="1"/>
  <c r="R70" i="22"/>
  <c r="W70" i="22"/>
  <c r="U30" i="22"/>
  <c r="U49" i="22" s="1"/>
  <c r="U407" i="21"/>
  <c r="U427" i="21" s="1"/>
  <c r="R427" i="21"/>
  <c r="W115" i="22"/>
  <c r="W133" i="22" s="1"/>
  <c r="R91" i="21"/>
  <c r="T301" i="21"/>
  <c r="W281" i="21"/>
  <c r="W301" i="21" s="1"/>
  <c r="T175" i="21"/>
  <c r="T49" i="21"/>
  <c r="T133" i="21"/>
  <c r="R406" i="20"/>
  <c r="R112" i="21"/>
  <c r="R427" i="20"/>
  <c r="U407" i="20"/>
  <c r="U427" i="20" s="1"/>
  <c r="T322" i="20"/>
  <c r="R322" i="20"/>
  <c r="R238" i="20"/>
  <c r="R259" i="20"/>
  <c r="W10" i="20"/>
  <c r="W28" i="20" s="1"/>
  <c r="R154" i="20"/>
  <c r="T112" i="20"/>
  <c r="R133" i="20"/>
  <c r="U259" i="19"/>
  <c r="W32" i="20"/>
  <c r="W49" i="20" s="1"/>
  <c r="T322" i="19"/>
  <c r="W302" i="19"/>
  <c r="W322" i="19" s="1"/>
  <c r="R175" i="19"/>
  <c r="U133" i="19"/>
  <c r="R49" i="19"/>
  <c r="U29" i="19"/>
  <c r="U49" i="19" s="1"/>
  <c r="W366" i="18"/>
  <c r="T385" i="18"/>
  <c r="W344" i="18"/>
  <c r="W364" i="18" s="1"/>
  <c r="T364" i="18"/>
  <c r="R217" i="19"/>
  <c r="T91" i="19"/>
  <c r="W71" i="19"/>
  <c r="W91" i="19" s="1"/>
  <c r="T322" i="18"/>
  <c r="W175" i="17"/>
  <c r="W217" i="17"/>
  <c r="U154" i="16"/>
  <c r="W427" i="16"/>
  <c r="W196" i="16"/>
  <c r="W301" i="15"/>
  <c r="W238" i="15"/>
  <c r="W28" i="15"/>
  <c r="U133" i="15"/>
  <c r="U28" i="14"/>
  <c r="W322" i="12"/>
  <c r="T364" i="22"/>
  <c r="T385" i="22"/>
  <c r="W322" i="22"/>
  <c r="R217" i="22"/>
  <c r="W262" i="22"/>
  <c r="W280" i="22" s="1"/>
  <c r="T49" i="22"/>
  <c r="T112" i="22"/>
  <c r="T70" i="22"/>
  <c r="U406" i="21"/>
  <c r="W140" i="22"/>
  <c r="W154" i="22" s="1"/>
  <c r="U113" i="22"/>
  <c r="U133" i="22" s="1"/>
  <c r="R28" i="21"/>
  <c r="T364" i="21"/>
  <c r="U280" i="21"/>
  <c r="U282" i="21"/>
  <c r="U301" i="21" s="1"/>
  <c r="T238" i="21"/>
  <c r="R238" i="21"/>
  <c r="T196" i="21"/>
  <c r="R280" i="21"/>
  <c r="W29" i="21"/>
  <c r="W49" i="21" s="1"/>
  <c r="T28" i="21"/>
  <c r="W8" i="21"/>
  <c r="W28" i="21" s="1"/>
  <c r="U156" i="21"/>
  <c r="U175" i="21" s="1"/>
  <c r="T280" i="20"/>
  <c r="T259" i="20"/>
  <c r="U345" i="20"/>
  <c r="U364" i="20" s="1"/>
  <c r="R196" i="20"/>
  <c r="R28" i="20"/>
  <c r="U220" i="19"/>
  <c r="U238" i="19" s="1"/>
  <c r="R238" i="19"/>
  <c r="T70" i="20"/>
  <c r="W262" i="19"/>
  <c r="W280" i="19" s="1"/>
  <c r="T280" i="19"/>
  <c r="U408" i="19"/>
  <c r="U427" i="19" s="1"/>
  <c r="T196" i="20"/>
  <c r="T154" i="20"/>
  <c r="U31" i="20"/>
  <c r="U49" i="20" s="1"/>
  <c r="T385" i="19"/>
  <c r="W365" i="19"/>
  <c r="W385" i="19" s="1"/>
  <c r="U178" i="19"/>
  <c r="R70" i="19"/>
  <c r="U51" i="19"/>
  <c r="U70" i="19" s="1"/>
  <c r="R406" i="18"/>
  <c r="U386" i="18"/>
  <c r="U406" i="18" s="1"/>
  <c r="T70" i="19"/>
  <c r="W50" i="19"/>
  <c r="W70" i="19" s="1"/>
  <c r="R280" i="19"/>
  <c r="T133" i="18"/>
  <c r="W113" i="18"/>
  <c r="W133" i="18" s="1"/>
  <c r="W112" i="17"/>
  <c r="W280" i="17"/>
  <c r="U91" i="16"/>
  <c r="U112" i="15"/>
  <c r="U301" i="14"/>
  <c r="R322" i="22"/>
  <c r="U302" i="22"/>
  <c r="U322" i="22" s="1"/>
  <c r="T427" i="22"/>
  <c r="R406" i="22"/>
  <c r="T406" i="22"/>
  <c r="W386" i="22"/>
  <c r="W406" i="22" s="1"/>
  <c r="U261" i="22"/>
  <c r="U280" i="22" s="1"/>
  <c r="T196" i="22"/>
  <c r="W159" i="22"/>
  <c r="W175" i="22" s="1"/>
  <c r="R91" i="22"/>
  <c r="R28" i="22"/>
  <c r="T28" i="22"/>
  <c r="W8" i="22"/>
  <c r="W28" i="22" s="1"/>
  <c r="T343" i="21"/>
  <c r="T322" i="21"/>
  <c r="W302" i="21"/>
  <c r="W322" i="21" s="1"/>
  <c r="T259" i="21"/>
  <c r="U8" i="21"/>
  <c r="U28" i="21" s="1"/>
  <c r="T91" i="21"/>
  <c r="W71" i="21"/>
  <c r="W91" i="21" s="1"/>
  <c r="T406" i="20"/>
  <c r="W386" i="20"/>
  <c r="W406" i="20" s="1"/>
  <c r="T91" i="20"/>
  <c r="W71" i="20"/>
  <c r="W91" i="20" s="1"/>
  <c r="U262" i="20"/>
  <c r="U280" i="20" s="1"/>
  <c r="U133" i="20"/>
  <c r="T133" i="20"/>
  <c r="T301" i="19"/>
  <c r="U52" i="20"/>
  <c r="U70" i="20" s="1"/>
  <c r="U93" i="20"/>
  <c r="U112" i="20" s="1"/>
  <c r="R427" i="18"/>
  <c r="U408" i="18"/>
  <c r="U427" i="18" s="1"/>
  <c r="U136" i="19"/>
  <c r="U154" i="19" s="1"/>
  <c r="T49" i="19"/>
  <c r="U280" i="17"/>
  <c r="U91" i="17"/>
  <c r="W343" i="17"/>
  <c r="U322" i="16"/>
  <c r="U28" i="16"/>
  <c r="W406" i="14"/>
  <c r="U175" i="15"/>
  <c r="U364" i="14"/>
  <c r="W344" i="22"/>
  <c r="W364" i="22" s="1"/>
  <c r="W301" i="22"/>
  <c r="T301" i="22"/>
  <c r="U197" i="22"/>
  <c r="U217" i="22" s="1"/>
  <c r="W406" i="21"/>
  <c r="U176" i="22"/>
  <c r="U196" i="22" s="1"/>
  <c r="W427" i="21"/>
  <c r="T406" i="21"/>
  <c r="U71" i="22"/>
  <c r="U91" i="22" s="1"/>
  <c r="R343" i="21"/>
  <c r="T427" i="21"/>
  <c r="T112" i="21"/>
  <c r="R385" i="21"/>
  <c r="T385" i="21"/>
  <c r="W365" i="21"/>
  <c r="W385" i="21" s="1"/>
  <c r="U259" i="21"/>
  <c r="U71" i="21"/>
  <c r="U91" i="21" s="1"/>
  <c r="R70" i="21"/>
  <c r="U50" i="21"/>
  <c r="U70" i="21" s="1"/>
  <c r="R322" i="21"/>
  <c r="U302" i="21"/>
  <c r="U322" i="21" s="1"/>
  <c r="T280" i="21"/>
  <c r="W155" i="21"/>
  <c r="W175" i="21" s="1"/>
  <c r="T154" i="21"/>
  <c r="W134" i="21"/>
  <c r="W154" i="21" s="1"/>
  <c r="W427" i="20"/>
  <c r="R301" i="20"/>
  <c r="U196" i="20"/>
  <c r="W366" i="20"/>
  <c r="W385" i="20" s="1"/>
  <c r="U175" i="20"/>
  <c r="T427" i="19"/>
  <c r="T364" i="19"/>
  <c r="W344" i="19"/>
  <c r="W364" i="19" s="1"/>
  <c r="W389" i="19"/>
  <c r="W406" i="19" s="1"/>
  <c r="W221" i="19"/>
  <c r="T427" i="18"/>
  <c r="W407" i="18"/>
  <c r="W427" i="18" s="1"/>
  <c r="R133" i="19"/>
  <c r="T259" i="19"/>
  <c r="T196" i="19"/>
  <c r="T406" i="18"/>
  <c r="W259" i="19"/>
  <c r="R301" i="18"/>
  <c r="U281" i="18"/>
  <c r="U301" i="18" s="1"/>
  <c r="W322" i="18"/>
  <c r="W322" i="17"/>
  <c r="W28" i="17"/>
  <c r="W427" i="22"/>
  <c r="T238" i="22"/>
  <c r="W385" i="22"/>
  <c r="R112" i="22"/>
  <c r="U92" i="22"/>
  <c r="U112" i="22" s="1"/>
  <c r="R238" i="22"/>
  <c r="W29" i="22"/>
  <c r="W49" i="22" s="1"/>
  <c r="W323" i="21"/>
  <c r="W343" i="21" s="1"/>
  <c r="U344" i="21"/>
  <c r="U364" i="21" s="1"/>
  <c r="R364" i="21"/>
  <c r="W364" i="21"/>
  <c r="W280" i="21"/>
  <c r="R217" i="21"/>
  <c r="R196" i="21"/>
  <c r="U176" i="21"/>
  <c r="U196" i="21" s="1"/>
  <c r="R133" i="21"/>
  <c r="U113" i="21"/>
  <c r="U133" i="21" s="1"/>
  <c r="T217" i="21"/>
  <c r="W197" i="21"/>
  <c r="W217" i="21" s="1"/>
  <c r="R343" i="20"/>
  <c r="R49" i="21"/>
  <c r="W176" i="21"/>
  <c r="W196" i="21" s="1"/>
  <c r="W113" i="21"/>
  <c r="W133" i="21" s="1"/>
  <c r="U323" i="20"/>
  <c r="U343" i="20" s="1"/>
  <c r="T343" i="20"/>
  <c r="T175" i="20"/>
  <c r="R175" i="20"/>
  <c r="R322" i="19"/>
  <c r="W200" i="19"/>
  <c r="W217" i="19" s="1"/>
  <c r="T217" i="19"/>
  <c r="T154" i="19"/>
  <c r="U365" i="19"/>
  <c r="U385" i="19" s="1"/>
  <c r="R364" i="19"/>
  <c r="U344" i="19"/>
  <c r="U364" i="19" s="1"/>
  <c r="U196" i="19"/>
  <c r="R343" i="19"/>
  <c r="W281" i="19"/>
  <c r="W301" i="19" s="1"/>
  <c r="W196" i="18"/>
  <c r="R154" i="18"/>
  <c r="U154" i="17"/>
  <c r="W385" i="17"/>
  <c r="U385" i="17"/>
  <c r="U133" i="17"/>
  <c r="W49" i="18"/>
  <c r="W91" i="17"/>
  <c r="W70" i="16"/>
  <c r="W406" i="15"/>
  <c r="R385" i="22"/>
  <c r="U365" i="22"/>
  <c r="U385" i="22" s="1"/>
  <c r="U343" i="22"/>
  <c r="U344" i="22"/>
  <c r="U364" i="22" s="1"/>
  <c r="R259" i="22"/>
  <c r="R343" i="22"/>
  <c r="T343" i="22"/>
  <c r="W323" i="22"/>
  <c r="W343" i="22" s="1"/>
  <c r="W218" i="22"/>
  <c r="W238" i="22" s="1"/>
  <c r="U386" i="22"/>
  <c r="U406" i="22" s="1"/>
  <c r="T322" i="22"/>
  <c r="W196" i="22"/>
  <c r="U301" i="22"/>
  <c r="U154" i="22"/>
  <c r="W91" i="22"/>
  <c r="W112" i="22"/>
  <c r="T91" i="22"/>
  <c r="U385" i="21"/>
  <c r="R154" i="21"/>
  <c r="R406" i="21"/>
  <c r="T70" i="21"/>
  <c r="U238" i="21"/>
  <c r="T364" i="20"/>
  <c r="T427" i="20"/>
  <c r="U386" i="20"/>
  <c r="U406" i="20" s="1"/>
  <c r="R385" i="20"/>
  <c r="U365" i="20"/>
  <c r="U385" i="20" s="1"/>
  <c r="T301" i="20"/>
  <c r="T238" i="20"/>
  <c r="R91" i="20"/>
  <c r="T343" i="19"/>
  <c r="R259" i="19"/>
  <c r="R406" i="19"/>
  <c r="T175" i="19"/>
  <c r="W238" i="19"/>
  <c r="R112" i="19"/>
  <c r="U92" i="19"/>
  <c r="U112" i="19" s="1"/>
  <c r="W175" i="19"/>
  <c r="T133" i="19"/>
  <c r="W113" i="19"/>
  <c r="W133" i="19" s="1"/>
  <c r="T343" i="18"/>
  <c r="R301" i="19"/>
  <c r="W112" i="19"/>
  <c r="U346" i="18"/>
  <c r="U364" i="18" s="1"/>
  <c r="R364" i="18"/>
  <c r="U323" i="18"/>
  <c r="U343" i="18" s="1"/>
  <c r="R280" i="18"/>
  <c r="U261" i="18"/>
  <c r="U217" i="18"/>
  <c r="W28" i="18"/>
  <c r="W70" i="17"/>
  <c r="W133" i="16"/>
  <c r="W280" i="15"/>
  <c r="W217" i="15"/>
  <c r="U91" i="14"/>
  <c r="U70" i="12"/>
  <c r="T112" i="19"/>
  <c r="W343" i="18"/>
  <c r="T280" i="18"/>
  <c r="W260" i="18"/>
  <c r="W280" i="18" s="1"/>
  <c r="T154" i="18"/>
  <c r="W134" i="18"/>
  <c r="W154" i="18" s="1"/>
  <c r="W281" i="18"/>
  <c r="W301" i="18" s="1"/>
  <c r="T301" i="18"/>
  <c r="W91" i="18"/>
  <c r="T427" i="17"/>
  <c r="T49" i="17"/>
  <c r="R364" i="17"/>
  <c r="U344" i="17"/>
  <c r="U364" i="17" s="1"/>
  <c r="T91" i="18"/>
  <c r="T133" i="17"/>
  <c r="R28" i="18"/>
  <c r="U217" i="17"/>
  <c r="U280" i="16"/>
  <c r="R196" i="16"/>
  <c r="R343" i="17"/>
  <c r="T217" i="16"/>
  <c r="W197" i="16"/>
  <c r="W217" i="16" s="1"/>
  <c r="U365" i="16"/>
  <c r="U385" i="16" s="1"/>
  <c r="U112" i="17"/>
  <c r="T112" i="16"/>
  <c r="U176" i="16"/>
  <c r="U196" i="16" s="1"/>
  <c r="R175" i="16"/>
  <c r="U155" i="16"/>
  <c r="U175" i="16" s="1"/>
  <c r="R154" i="16"/>
  <c r="T133" i="16"/>
  <c r="T28" i="16"/>
  <c r="R280" i="15"/>
  <c r="U260" i="15"/>
  <c r="U280" i="15" s="1"/>
  <c r="R91" i="15"/>
  <c r="U71" i="15"/>
  <c r="U91" i="15" s="1"/>
  <c r="W408" i="15"/>
  <c r="W427" i="15" s="1"/>
  <c r="R217" i="16"/>
  <c r="T91" i="16"/>
  <c r="W385" i="15"/>
  <c r="R406" i="14"/>
  <c r="R28" i="15"/>
  <c r="R301" i="14"/>
  <c r="T238" i="15"/>
  <c r="T406" i="14"/>
  <c r="T196" i="14"/>
  <c r="T70" i="14"/>
  <c r="T364" i="12"/>
  <c r="T175" i="15"/>
  <c r="T385" i="14"/>
  <c r="T91" i="15"/>
  <c r="R427" i="14"/>
  <c r="T217" i="14"/>
  <c r="W197" i="14"/>
  <c r="W217" i="14" s="1"/>
  <c r="T28" i="14"/>
  <c r="W8" i="14"/>
  <c r="W28" i="14" s="1"/>
  <c r="U177" i="15"/>
  <c r="U196" i="15" s="1"/>
  <c r="T49" i="15"/>
  <c r="R385" i="12"/>
  <c r="T280" i="12"/>
  <c r="W345" i="15"/>
  <c r="W364" i="15" s="1"/>
  <c r="U91" i="12"/>
  <c r="W218" i="12"/>
  <c r="W238" i="12" s="1"/>
  <c r="R70" i="14"/>
  <c r="U365" i="12"/>
  <c r="U385" i="12" s="1"/>
  <c r="U240" i="12"/>
  <c r="U259" i="12" s="1"/>
  <c r="W154" i="12"/>
  <c r="R91" i="12"/>
  <c r="T154" i="12"/>
  <c r="U9" i="12"/>
  <c r="U28" i="12" s="1"/>
  <c r="W128" i="12"/>
  <c r="W133" i="12" s="1"/>
  <c r="T259" i="18"/>
  <c r="W387" i="18"/>
  <c r="W406" i="18" s="1"/>
  <c r="U135" i="18"/>
  <c r="U154" i="18" s="1"/>
  <c r="T364" i="17"/>
  <c r="R238" i="17"/>
  <c r="U218" i="17"/>
  <c r="U238" i="17" s="1"/>
  <c r="T196" i="17"/>
  <c r="R91" i="18"/>
  <c r="R196" i="17"/>
  <c r="U217" i="16"/>
  <c r="R133" i="16"/>
  <c r="R112" i="17"/>
  <c r="R49" i="17"/>
  <c r="U29" i="17"/>
  <c r="U49" i="17" s="1"/>
  <c r="T175" i="16"/>
  <c r="R238" i="16"/>
  <c r="U218" i="16"/>
  <c r="U238" i="16" s="1"/>
  <c r="R28" i="16"/>
  <c r="R385" i="14"/>
  <c r="U365" i="14"/>
  <c r="U385" i="14" s="1"/>
  <c r="W240" i="16"/>
  <c r="W259" i="16" s="1"/>
  <c r="T196" i="16"/>
  <c r="R385" i="15"/>
  <c r="R91" i="16"/>
  <c r="T70" i="16"/>
  <c r="W154" i="15"/>
  <c r="T133" i="15"/>
  <c r="W113" i="15"/>
  <c r="W133" i="15" s="1"/>
  <c r="W93" i="15"/>
  <c r="W112" i="15" s="1"/>
  <c r="W91" i="15"/>
  <c r="T70" i="15"/>
  <c r="W50" i="15"/>
  <c r="W70" i="15" s="1"/>
  <c r="T427" i="14"/>
  <c r="W407" i="14"/>
  <c r="W427" i="14" s="1"/>
  <c r="W385" i="14"/>
  <c r="T364" i="14"/>
  <c r="W344" i="14"/>
  <c r="W364" i="14" s="1"/>
  <c r="W324" i="14"/>
  <c r="W343" i="14" s="1"/>
  <c r="R343" i="16"/>
  <c r="U304" i="14"/>
  <c r="U322" i="14" s="1"/>
  <c r="R259" i="15"/>
  <c r="R301" i="12"/>
  <c r="R259" i="14"/>
  <c r="U239" i="14"/>
  <c r="U259" i="14" s="1"/>
  <c r="U386" i="14"/>
  <c r="U406" i="14" s="1"/>
  <c r="R280" i="14"/>
  <c r="U238" i="14"/>
  <c r="R364" i="14"/>
  <c r="R196" i="12"/>
  <c r="T322" i="12"/>
  <c r="R49" i="14"/>
  <c r="U198" i="12"/>
  <c r="U217" i="12" s="1"/>
  <c r="R427" i="17"/>
  <c r="U407" i="17"/>
  <c r="U427" i="17" s="1"/>
  <c r="T259" i="17"/>
  <c r="W113" i="17"/>
  <c r="W133" i="17" s="1"/>
  <c r="R154" i="17"/>
  <c r="U70" i="17"/>
  <c r="T280" i="16"/>
  <c r="W260" i="16"/>
  <c r="W280" i="16" s="1"/>
  <c r="R406" i="17"/>
  <c r="U301" i="17"/>
  <c r="U9" i="17"/>
  <c r="U28" i="17" s="1"/>
  <c r="T238" i="16"/>
  <c r="R301" i="16"/>
  <c r="U281" i="16"/>
  <c r="U301" i="16" s="1"/>
  <c r="U427" i="16"/>
  <c r="U364" i="15"/>
  <c r="R343" i="15"/>
  <c r="U323" i="15"/>
  <c r="U343" i="15" s="1"/>
  <c r="R154" i="15"/>
  <c r="U134" i="15"/>
  <c r="U154" i="15" s="1"/>
  <c r="R49" i="15"/>
  <c r="T196" i="15"/>
  <c r="W176" i="15"/>
  <c r="W196" i="15" s="1"/>
  <c r="U29" i="15"/>
  <c r="U49" i="15" s="1"/>
  <c r="W322" i="14"/>
  <c r="U70" i="14"/>
  <c r="U427" i="12"/>
  <c r="T280" i="14"/>
  <c r="W260" i="14"/>
  <c r="W280" i="14" s="1"/>
  <c r="T91" i="14"/>
  <c r="W71" i="14"/>
  <c r="W91" i="14" s="1"/>
  <c r="U302" i="12"/>
  <c r="U322" i="12" s="1"/>
  <c r="R322" i="12"/>
  <c r="R217" i="14"/>
  <c r="U175" i="14"/>
  <c r="U197" i="14"/>
  <c r="U217" i="14" s="1"/>
  <c r="T301" i="12"/>
  <c r="R427" i="12"/>
  <c r="W241" i="12"/>
  <c r="W259" i="12" s="1"/>
  <c r="W188" i="12"/>
  <c r="W196" i="12" s="1"/>
  <c r="R385" i="18"/>
  <c r="U365" i="18"/>
  <c r="U385" i="18" s="1"/>
  <c r="R238" i="18"/>
  <c r="U218" i="18"/>
  <c r="U238" i="18" s="1"/>
  <c r="U280" i="18"/>
  <c r="R196" i="18"/>
  <c r="R133" i="18"/>
  <c r="T217" i="18"/>
  <c r="W197" i="18"/>
  <c r="W217" i="18" s="1"/>
  <c r="W385" i="18"/>
  <c r="R322" i="18"/>
  <c r="U302" i="18"/>
  <c r="U322" i="18" s="1"/>
  <c r="T112" i="18"/>
  <c r="W92" i="18"/>
  <c r="W112" i="18" s="1"/>
  <c r="T238" i="17"/>
  <c r="T406" i="16"/>
  <c r="T322" i="17"/>
  <c r="U113" i="18"/>
  <c r="U133" i="18" s="1"/>
  <c r="U343" i="17"/>
  <c r="W407" i="17"/>
  <c r="W427" i="17" s="1"/>
  <c r="W344" i="17"/>
  <c r="W364" i="17" s="1"/>
  <c r="W281" i="17"/>
  <c r="W301" i="17" s="1"/>
  <c r="W218" i="17"/>
  <c r="W238" i="17" s="1"/>
  <c r="W29" i="17"/>
  <c r="W49" i="17" s="1"/>
  <c r="R427" i="15"/>
  <c r="R301" i="17"/>
  <c r="T364" i="16"/>
  <c r="T301" i="16"/>
  <c r="R49" i="18"/>
  <c r="R364" i="16"/>
  <c r="U344" i="16"/>
  <c r="U364" i="16" s="1"/>
  <c r="U407" i="15"/>
  <c r="U427" i="15" s="1"/>
  <c r="R406" i="15"/>
  <c r="U386" i="15"/>
  <c r="U406" i="15" s="1"/>
  <c r="U8" i="18"/>
  <c r="U28" i="18" s="1"/>
  <c r="R91" i="17"/>
  <c r="T385" i="16"/>
  <c r="R280" i="16"/>
  <c r="W136" i="16"/>
  <c r="R112" i="15"/>
  <c r="T259" i="15"/>
  <c r="W239" i="15"/>
  <c r="W259" i="15" s="1"/>
  <c r="T259" i="14"/>
  <c r="T133" i="14"/>
  <c r="T427" i="12"/>
  <c r="T301" i="15"/>
  <c r="U51" i="15"/>
  <c r="U70" i="15" s="1"/>
  <c r="R133" i="15"/>
  <c r="R154" i="14"/>
  <c r="U112" i="14"/>
  <c r="R133" i="12"/>
  <c r="U324" i="12"/>
  <c r="U343" i="12" s="1"/>
  <c r="U221" i="12"/>
  <c r="U115" i="14"/>
  <c r="U133" i="14" s="1"/>
  <c r="U346" i="12"/>
  <c r="U364" i="12" s="1"/>
  <c r="W260" i="12"/>
  <c r="W280" i="12" s="1"/>
  <c r="R175" i="14"/>
  <c r="R406" i="12"/>
  <c r="R49" i="12"/>
  <c r="U29" i="12"/>
  <c r="U49" i="12" s="1"/>
  <c r="U134" i="14"/>
  <c r="U154" i="14" s="1"/>
  <c r="R28" i="19"/>
  <c r="U8" i="19"/>
  <c r="U28" i="19" s="1"/>
  <c r="R175" i="18"/>
  <c r="U155" i="18"/>
  <c r="U175" i="18" s="1"/>
  <c r="R259" i="18"/>
  <c r="T175" i="18"/>
  <c r="W155" i="18"/>
  <c r="W175" i="18" s="1"/>
  <c r="T175" i="17"/>
  <c r="U239" i="18"/>
  <c r="U259" i="18" s="1"/>
  <c r="U91" i="18"/>
  <c r="R70" i="18"/>
  <c r="U50" i="18"/>
  <c r="U70" i="18" s="1"/>
  <c r="T385" i="17"/>
  <c r="U406" i="17"/>
  <c r="R322" i="17"/>
  <c r="R70" i="17"/>
  <c r="T49" i="18"/>
  <c r="T406" i="17"/>
  <c r="T343" i="17"/>
  <c r="T280" i="17"/>
  <c r="T217" i="17"/>
  <c r="T154" i="17"/>
  <c r="T91" i="17"/>
  <c r="T28" i="17"/>
  <c r="W386" i="16"/>
  <c r="W406" i="16" s="1"/>
  <c r="R217" i="18"/>
  <c r="U176" i="18"/>
  <c r="U196" i="18" s="1"/>
  <c r="R322" i="16"/>
  <c r="W385" i="16"/>
  <c r="W364" i="16"/>
  <c r="T343" i="16"/>
  <c r="W323" i="16"/>
  <c r="W343" i="16" s="1"/>
  <c r="W134" i="17"/>
  <c r="W154" i="17" s="1"/>
  <c r="W386" i="17"/>
  <c r="W406" i="17" s="1"/>
  <c r="T406" i="15"/>
  <c r="U50" i="16"/>
  <c r="U70" i="16" s="1"/>
  <c r="R49" i="16"/>
  <c r="U29" i="16"/>
  <c r="U49" i="16" s="1"/>
  <c r="R280" i="17"/>
  <c r="U239" i="17"/>
  <c r="U259" i="17" s="1"/>
  <c r="W303" i="16"/>
  <c r="W322" i="16" s="1"/>
  <c r="W155" i="16"/>
  <c r="W175" i="16" s="1"/>
  <c r="W154" i="16"/>
  <c r="T343" i="15"/>
  <c r="T280" i="15"/>
  <c r="T217" i="15"/>
  <c r="R217" i="15"/>
  <c r="U197" i="15"/>
  <c r="U217" i="15" s="1"/>
  <c r="U322" i="15"/>
  <c r="U259" i="15"/>
  <c r="R175" i="15"/>
  <c r="W323" i="15"/>
  <c r="W343" i="15" s="1"/>
  <c r="T322" i="15"/>
  <c r="W302" i="15"/>
  <c r="W322" i="15" s="1"/>
  <c r="R322" i="15"/>
  <c r="T154" i="14"/>
  <c r="W134" i="14"/>
  <c r="W154" i="14" s="1"/>
  <c r="T385" i="12"/>
  <c r="W365" i="12"/>
  <c r="W385" i="12" s="1"/>
  <c r="T322" i="14"/>
  <c r="R91" i="14"/>
  <c r="U49" i="14"/>
  <c r="U281" i="12"/>
  <c r="U301" i="12" s="1"/>
  <c r="R280" i="12"/>
  <c r="U260" i="12"/>
  <c r="U280" i="12" s="1"/>
  <c r="U238" i="12"/>
  <c r="U135" i="12"/>
  <c r="U154" i="12" s="1"/>
  <c r="U113" i="12"/>
  <c r="U133" i="12" s="1"/>
  <c r="R112" i="12"/>
  <c r="U92" i="12"/>
  <c r="U112" i="12" s="1"/>
  <c r="R238" i="14"/>
  <c r="W169" i="12"/>
  <c r="W175" i="12" s="1"/>
  <c r="T28" i="19"/>
  <c r="R91" i="19"/>
  <c r="U71" i="19"/>
  <c r="U91" i="19" s="1"/>
  <c r="R112" i="18"/>
  <c r="U92" i="18"/>
  <c r="U112" i="18" s="1"/>
  <c r="W8" i="19"/>
  <c r="W28" i="19" s="1"/>
  <c r="T196" i="18"/>
  <c r="W239" i="18"/>
  <c r="W259" i="18" s="1"/>
  <c r="T238" i="18"/>
  <c r="W218" i="18"/>
  <c r="W238" i="18" s="1"/>
  <c r="T70" i="18"/>
  <c r="W50" i="18"/>
  <c r="W70" i="18" s="1"/>
  <c r="T112" i="17"/>
  <c r="R175" i="17"/>
  <c r="U155" i="17"/>
  <c r="U175" i="17" s="1"/>
  <c r="T28" i="18"/>
  <c r="T70" i="17"/>
  <c r="U49" i="18"/>
  <c r="R385" i="17"/>
  <c r="R133" i="17"/>
  <c r="U343" i="16"/>
  <c r="R259" i="16"/>
  <c r="W176" i="17"/>
  <c r="W196" i="17" s="1"/>
  <c r="R217" i="17"/>
  <c r="U176" i="17"/>
  <c r="U196" i="17" s="1"/>
  <c r="R427" i="16"/>
  <c r="T427" i="16"/>
  <c r="U406" i="16"/>
  <c r="T49" i="16"/>
  <c r="W239" i="17"/>
  <c r="W259" i="17" s="1"/>
  <c r="U113" i="16"/>
  <c r="U133" i="16" s="1"/>
  <c r="R112" i="16"/>
  <c r="U92" i="16"/>
  <c r="U112" i="16" s="1"/>
  <c r="W29" i="16"/>
  <c r="W49" i="16" s="1"/>
  <c r="W28" i="16"/>
  <c r="T28" i="15"/>
  <c r="W218" i="16"/>
  <c r="W238" i="16" s="1"/>
  <c r="W92" i="16"/>
  <c r="W112" i="16" s="1"/>
  <c r="W91" i="16"/>
  <c r="R364" i="15"/>
  <c r="R301" i="15"/>
  <c r="R238" i="15"/>
  <c r="R343" i="14"/>
  <c r="U28" i="15"/>
  <c r="T154" i="15"/>
  <c r="R196" i="14"/>
  <c r="U176" i="14"/>
  <c r="U196" i="14" s="1"/>
  <c r="U218" i="15"/>
  <c r="U238" i="15" s="1"/>
  <c r="R28" i="14"/>
  <c r="U406" i="12"/>
  <c r="W301" i="12"/>
  <c r="W281" i="14"/>
  <c r="W301" i="14" s="1"/>
  <c r="T301" i="14"/>
  <c r="W239" i="14"/>
  <c r="W259" i="14" s="1"/>
  <c r="T238" i="14"/>
  <c r="W218" i="14"/>
  <c r="W238" i="14" s="1"/>
  <c r="W176" i="14"/>
  <c r="W196" i="14" s="1"/>
  <c r="T175" i="14"/>
  <c r="W155" i="14"/>
  <c r="W175" i="14" s="1"/>
  <c r="W113" i="14"/>
  <c r="W133" i="14" s="1"/>
  <c r="T112" i="14"/>
  <c r="W92" i="14"/>
  <c r="W112" i="14" s="1"/>
  <c r="W50" i="14"/>
  <c r="W70" i="14" s="1"/>
  <c r="T49" i="14"/>
  <c r="W29" i="14"/>
  <c r="W49" i="14" s="1"/>
  <c r="W407" i="12"/>
  <c r="W427" i="12" s="1"/>
  <c r="T406" i="12"/>
  <c r="W386" i="12"/>
  <c r="W406" i="12" s="1"/>
  <c r="W344" i="12"/>
  <c r="W364" i="12" s="1"/>
  <c r="T343" i="12"/>
  <c r="W323" i="12"/>
  <c r="W343" i="12" s="1"/>
  <c r="R70" i="12"/>
  <c r="U260" i="14"/>
  <c r="U280" i="14" s="1"/>
  <c r="R112" i="14"/>
  <c r="U176" i="12"/>
  <c r="U196" i="12" s="1"/>
  <c r="R175" i="12"/>
  <c r="U155" i="12"/>
  <c r="U175" i="12" s="1"/>
  <c r="W217" i="12"/>
</calcChain>
</file>

<file path=xl/sharedStrings.xml><?xml version="1.0" encoding="utf-8"?>
<sst xmlns="http://schemas.openxmlformats.org/spreadsheetml/2006/main" count="15782" uniqueCount="565">
  <si>
    <t>용  지  조  서</t>
    <phoneticPr fontId="11" type="noConversion"/>
  </si>
  <si>
    <t>계</t>
  </si>
  <si>
    <t>/</t>
  </si>
  <si>
    <t>전</t>
  </si>
  <si>
    <t>답</t>
  </si>
  <si>
    <t>임야</t>
  </si>
  <si>
    <t>대지</t>
  </si>
  <si>
    <t>도로</t>
  </si>
  <si>
    <t>하천</t>
  </si>
  <si>
    <t>구거</t>
  </si>
  <si>
    <t>제방</t>
  </si>
  <si>
    <t>유지</t>
  </si>
  <si>
    <t>과수원</t>
  </si>
  <si>
    <t>묘지</t>
  </si>
  <si>
    <t>목장</t>
  </si>
  <si>
    <t>잡종지</t>
  </si>
  <si>
    <t>수도</t>
  </si>
  <si>
    <t>공장</t>
  </si>
  <si>
    <t>비고</t>
  </si>
  <si>
    <t>학교용지</t>
  </si>
  <si>
    <t>기타</t>
  </si>
  <si>
    <t>용   지   조   서</t>
  </si>
  <si>
    <t>일련</t>
  </si>
  <si>
    <t>지 번</t>
  </si>
  <si>
    <t>지목</t>
  </si>
  <si>
    <t>지 적</t>
  </si>
  <si>
    <t>편입면적</t>
  </si>
  <si>
    <t>실제이용상황</t>
  </si>
  <si>
    <t>소  유  자</t>
  </si>
  <si>
    <t>관  계  인</t>
  </si>
  <si>
    <t>번호</t>
  </si>
  <si>
    <t>면 적</t>
  </si>
  <si>
    <t>성  명</t>
  </si>
  <si>
    <t>주  소</t>
  </si>
  <si>
    <t>권리관계</t>
  </si>
  <si>
    <t>소   계</t>
  </si>
  <si>
    <r>
      <t>( ㎡</t>
    </r>
    <r>
      <rPr>
        <vertAlign val="superscript"/>
        <sz val="9"/>
        <rFont val="바탕체"/>
        <family val="1"/>
        <charset val="129"/>
      </rPr>
      <t xml:space="preserve"> </t>
    </r>
    <r>
      <rPr>
        <sz val="9"/>
        <rFont val="바탕체"/>
        <family val="1"/>
        <charset val="129"/>
      </rPr>
      <t>)</t>
    </r>
  </si>
  <si>
    <r>
      <t>( ㎡</t>
    </r>
    <r>
      <rPr>
        <b/>
        <vertAlign val="superscript"/>
        <sz val="9"/>
        <rFont val="굴림체"/>
        <family val="3"/>
        <charset val="129"/>
      </rPr>
      <t xml:space="preserve"> </t>
    </r>
    <r>
      <rPr>
        <b/>
        <sz val="9"/>
        <rFont val="굴림체"/>
        <family val="3"/>
        <charset val="129"/>
      </rPr>
      <t>)</t>
    </r>
  </si>
  <si>
    <t>11</t>
  </si>
  <si>
    <t>용  지  조  서</t>
  </si>
  <si>
    <t>편입
면적</t>
    <phoneticPr fontId="11" type="noConversion"/>
  </si>
  <si>
    <t>( ㎡ )</t>
    <phoneticPr fontId="11" type="noConversion"/>
  </si>
  <si>
    <t>산84</t>
    <phoneticPr fontId="11" type="noConversion"/>
  </si>
  <si>
    <t>편입
면적</t>
    <phoneticPr fontId="11" type="noConversion"/>
  </si>
  <si>
    <r>
      <t>( ㎡</t>
    </r>
    <r>
      <rPr>
        <b/>
        <vertAlign val="superscript"/>
        <sz val="9"/>
        <color indexed="8"/>
        <rFont val="굴림체"/>
        <family val="3"/>
        <charset val="129"/>
      </rPr>
      <t xml:space="preserve"> </t>
    </r>
    <r>
      <rPr>
        <b/>
        <sz val="9"/>
        <color indexed="8"/>
        <rFont val="굴림체"/>
        <family val="3"/>
        <charset val="129"/>
      </rPr>
      <t>)</t>
    </r>
  </si>
  <si>
    <t>( ㎡ )</t>
    <phoneticPr fontId="11" type="noConversion"/>
  </si>
  <si>
    <t>농림</t>
    <phoneticPr fontId="11" type="noConversion"/>
  </si>
  <si>
    <t>보전관리</t>
    <phoneticPr fontId="11" type="noConversion"/>
  </si>
  <si>
    <t>계</t>
    <phoneticPr fontId="11" type="noConversion"/>
  </si>
  <si>
    <t>대구광역시 북구 관음동</t>
    <phoneticPr fontId="11" type="noConversion"/>
  </si>
  <si>
    <t>대구광역시 북구 태전동</t>
    <phoneticPr fontId="11" type="noConversion"/>
  </si>
  <si>
    <t>산23</t>
    <phoneticPr fontId="11" type="noConversion"/>
  </si>
  <si>
    <t>산24</t>
    <phoneticPr fontId="11" type="noConversion"/>
  </si>
  <si>
    <t>산18-11</t>
    <phoneticPr fontId="11" type="noConversion"/>
  </si>
  <si>
    <t>238</t>
    <phoneticPr fontId="11" type="noConversion"/>
  </si>
  <si>
    <t>239-2</t>
    <phoneticPr fontId="11" type="noConversion"/>
  </si>
  <si>
    <t>산18-9</t>
    <phoneticPr fontId="11" type="noConversion"/>
  </si>
  <si>
    <t>239-1</t>
    <phoneticPr fontId="11" type="noConversion"/>
  </si>
  <si>
    <t>762-6</t>
    <phoneticPr fontId="11" type="noConversion"/>
  </si>
  <si>
    <t>89</t>
    <phoneticPr fontId="11" type="noConversion"/>
  </si>
  <si>
    <t>90-1</t>
    <phoneticPr fontId="11" type="noConversion"/>
  </si>
  <si>
    <t>762-5</t>
    <phoneticPr fontId="11" type="noConversion"/>
  </si>
  <si>
    <t>102-5</t>
    <phoneticPr fontId="11" type="noConversion"/>
  </si>
  <si>
    <t>102-4</t>
    <phoneticPr fontId="11" type="noConversion"/>
  </si>
  <si>
    <t>81-2</t>
    <phoneticPr fontId="11" type="noConversion"/>
  </si>
  <si>
    <t>101-8</t>
    <phoneticPr fontId="11" type="noConversion"/>
  </si>
  <si>
    <t>102-1</t>
    <phoneticPr fontId="11" type="noConversion"/>
  </si>
  <si>
    <t>102-9</t>
    <phoneticPr fontId="11" type="noConversion"/>
  </si>
  <si>
    <t>75-3</t>
    <phoneticPr fontId="11" type="noConversion"/>
  </si>
  <si>
    <t>103-1</t>
    <phoneticPr fontId="11" type="noConversion"/>
  </si>
  <si>
    <t>103-4</t>
    <phoneticPr fontId="11" type="noConversion"/>
  </si>
  <si>
    <t>103-3</t>
    <phoneticPr fontId="11" type="noConversion"/>
  </si>
  <si>
    <t>133-3</t>
    <phoneticPr fontId="11" type="noConversion"/>
  </si>
  <si>
    <t>135-2</t>
    <phoneticPr fontId="11" type="noConversion"/>
  </si>
  <si>
    <t>133-4</t>
    <phoneticPr fontId="11" type="noConversion"/>
  </si>
  <si>
    <t>153-27</t>
    <phoneticPr fontId="11" type="noConversion"/>
  </si>
  <si>
    <t>153-28</t>
    <phoneticPr fontId="11" type="noConversion"/>
  </si>
  <si>
    <t>153-34</t>
    <phoneticPr fontId="11" type="noConversion"/>
  </si>
  <si>
    <t>153-35</t>
    <phoneticPr fontId="11" type="noConversion"/>
  </si>
  <si>
    <t>135-3</t>
    <phoneticPr fontId="11" type="noConversion"/>
  </si>
  <si>
    <t>329-1</t>
    <phoneticPr fontId="11" type="noConversion"/>
  </si>
  <si>
    <t>지천면 낙산리</t>
    <phoneticPr fontId="12" type="noConversion"/>
  </si>
  <si>
    <t>239-1</t>
    <phoneticPr fontId="11" type="noConversion"/>
  </si>
  <si>
    <t>153-14</t>
    <phoneticPr fontId="11" type="noConversion"/>
  </si>
  <si>
    <t>153-13</t>
    <phoneticPr fontId="11" type="noConversion"/>
  </si>
  <si>
    <t>153-31</t>
    <phoneticPr fontId="11" type="noConversion"/>
  </si>
  <si>
    <t>134-2</t>
    <phoneticPr fontId="11" type="noConversion"/>
  </si>
  <si>
    <t>153-30</t>
    <phoneticPr fontId="11" type="noConversion"/>
  </si>
  <si>
    <t>153-11</t>
    <phoneticPr fontId="11" type="noConversion"/>
  </si>
  <si>
    <t>153-29</t>
    <phoneticPr fontId="11" type="noConversion"/>
  </si>
  <si>
    <t>153-19</t>
    <phoneticPr fontId="11" type="noConversion"/>
  </si>
  <si>
    <t>134-3</t>
    <phoneticPr fontId="11" type="noConversion"/>
  </si>
  <si>
    <t>153-32</t>
    <phoneticPr fontId="11" type="noConversion"/>
  </si>
  <si>
    <t>137-3</t>
    <phoneticPr fontId="11" type="noConversion"/>
  </si>
  <si>
    <t>153-33</t>
    <phoneticPr fontId="11" type="noConversion"/>
  </si>
  <si>
    <t>137-2</t>
    <phoneticPr fontId="11" type="noConversion"/>
  </si>
  <si>
    <t>757-4</t>
    <phoneticPr fontId="11" type="noConversion"/>
  </si>
  <si>
    <t>산25-1</t>
    <phoneticPr fontId="11" type="noConversion"/>
  </si>
  <si>
    <t>산27</t>
    <phoneticPr fontId="11" type="noConversion"/>
  </si>
  <si>
    <t>89-2</t>
    <phoneticPr fontId="11" type="noConversion"/>
  </si>
  <si>
    <t>89-1</t>
    <phoneticPr fontId="11" type="noConversion"/>
  </si>
  <si>
    <t>761-5</t>
    <phoneticPr fontId="11" type="noConversion"/>
  </si>
  <si>
    <t>86-1</t>
    <phoneticPr fontId="11" type="noConversion"/>
  </si>
  <si>
    <t>83-4</t>
    <phoneticPr fontId="11" type="noConversion"/>
  </si>
  <si>
    <t>84-3</t>
    <phoneticPr fontId="11" type="noConversion"/>
  </si>
  <si>
    <t>102-7</t>
    <phoneticPr fontId="11" type="noConversion"/>
  </si>
  <si>
    <t>80-1</t>
    <phoneticPr fontId="11" type="noConversion"/>
  </si>
  <si>
    <t>80-4</t>
    <phoneticPr fontId="11" type="noConversion"/>
  </si>
  <si>
    <t>76</t>
    <phoneticPr fontId="11" type="noConversion"/>
  </si>
  <si>
    <t>74</t>
    <phoneticPr fontId="11" type="noConversion"/>
  </si>
  <si>
    <t>74-2</t>
    <phoneticPr fontId="11" type="noConversion"/>
  </si>
  <si>
    <t>74-1</t>
    <phoneticPr fontId="11" type="noConversion"/>
  </si>
  <si>
    <t>136-2</t>
    <phoneticPr fontId="11" type="noConversion"/>
  </si>
  <si>
    <t>633-4</t>
    <phoneticPr fontId="11" type="noConversion"/>
  </si>
  <si>
    <t>633-2</t>
    <phoneticPr fontId="11" type="noConversion"/>
  </si>
  <si>
    <t>611</t>
    <phoneticPr fontId="11" type="noConversion"/>
  </si>
  <si>
    <t>611-3</t>
    <phoneticPr fontId="11" type="noConversion"/>
  </si>
  <si>
    <t>624-2</t>
    <phoneticPr fontId="11" type="noConversion"/>
  </si>
  <si>
    <t>633-12</t>
    <phoneticPr fontId="11" type="noConversion"/>
  </si>
  <si>
    <t>624-3</t>
    <phoneticPr fontId="11" type="noConversion"/>
  </si>
  <si>
    <t>624-4</t>
    <phoneticPr fontId="11" type="noConversion"/>
  </si>
  <si>
    <t>611-1</t>
    <phoneticPr fontId="11" type="noConversion"/>
  </si>
  <si>
    <t>611-2</t>
    <phoneticPr fontId="11" type="noConversion"/>
  </si>
  <si>
    <t>633-13</t>
    <phoneticPr fontId="11" type="noConversion"/>
  </si>
  <si>
    <t>626</t>
    <phoneticPr fontId="11" type="noConversion"/>
  </si>
  <si>
    <t>산1-6</t>
    <phoneticPr fontId="11" type="noConversion"/>
  </si>
  <si>
    <t>산1-3</t>
    <phoneticPr fontId="11" type="noConversion"/>
  </si>
  <si>
    <t>산1-5</t>
    <phoneticPr fontId="11" type="noConversion"/>
  </si>
  <si>
    <t>산3-3</t>
    <phoneticPr fontId="11" type="noConversion"/>
  </si>
  <si>
    <t>산3-2</t>
    <phoneticPr fontId="11" type="noConversion"/>
  </si>
  <si>
    <t>산3-1</t>
    <phoneticPr fontId="11" type="noConversion"/>
  </si>
  <si>
    <t>산239</t>
    <phoneticPr fontId="11" type="noConversion"/>
  </si>
  <si>
    <t>428-2</t>
    <phoneticPr fontId="11" type="noConversion"/>
  </si>
  <si>
    <t>산233</t>
    <phoneticPr fontId="11" type="noConversion"/>
  </si>
  <si>
    <t>427</t>
    <phoneticPr fontId="11" type="noConversion"/>
  </si>
  <si>
    <t>426</t>
    <phoneticPr fontId="11" type="noConversion"/>
  </si>
  <si>
    <t>425</t>
    <phoneticPr fontId="11" type="noConversion"/>
  </si>
  <si>
    <t>718</t>
    <phoneticPr fontId="11" type="noConversion"/>
  </si>
  <si>
    <t>산238</t>
    <phoneticPr fontId="11" type="noConversion"/>
  </si>
  <si>
    <t>산237</t>
    <phoneticPr fontId="11" type="noConversion"/>
  </si>
  <si>
    <t>산234</t>
    <phoneticPr fontId="11" type="noConversion"/>
  </si>
  <si>
    <t>421-1</t>
    <phoneticPr fontId="11" type="noConversion"/>
  </si>
  <si>
    <t>421-2</t>
    <phoneticPr fontId="11" type="noConversion"/>
  </si>
  <si>
    <t>산235</t>
    <phoneticPr fontId="11" type="noConversion"/>
  </si>
  <si>
    <t>산207-4</t>
    <phoneticPr fontId="11" type="noConversion"/>
  </si>
  <si>
    <t>산206-6</t>
    <phoneticPr fontId="11" type="noConversion"/>
  </si>
  <si>
    <t>산204-4</t>
    <phoneticPr fontId="11" type="noConversion"/>
  </si>
  <si>
    <t>산204-3</t>
    <phoneticPr fontId="11" type="noConversion"/>
  </si>
  <si>
    <t>산204-2</t>
    <phoneticPr fontId="11" type="noConversion"/>
  </si>
  <si>
    <t>산206-2</t>
    <phoneticPr fontId="11" type="noConversion"/>
  </si>
  <si>
    <t>산206-1</t>
    <phoneticPr fontId="11" type="noConversion"/>
  </si>
  <si>
    <t>687</t>
    <phoneticPr fontId="11" type="noConversion"/>
  </si>
  <si>
    <t>684</t>
    <phoneticPr fontId="11" type="noConversion"/>
  </si>
  <si>
    <t>376-2</t>
    <phoneticPr fontId="11" type="noConversion"/>
  </si>
  <si>
    <t>376-4</t>
    <phoneticPr fontId="11" type="noConversion"/>
  </si>
  <si>
    <t>373-2</t>
    <phoneticPr fontId="11" type="noConversion"/>
  </si>
  <si>
    <t>376-3</t>
    <phoneticPr fontId="11" type="noConversion"/>
  </si>
  <si>
    <t>372-2</t>
    <phoneticPr fontId="11" type="noConversion"/>
  </si>
  <si>
    <t>372-5</t>
    <phoneticPr fontId="11" type="noConversion"/>
  </si>
  <si>
    <t>372-3</t>
    <phoneticPr fontId="11" type="noConversion"/>
  </si>
  <si>
    <t>376-1</t>
    <phoneticPr fontId="11" type="noConversion"/>
  </si>
  <si>
    <t>372-4</t>
    <phoneticPr fontId="11" type="noConversion"/>
  </si>
  <si>
    <t>372-7</t>
    <phoneticPr fontId="11" type="noConversion"/>
  </si>
  <si>
    <t>377-2</t>
    <phoneticPr fontId="11" type="noConversion"/>
  </si>
  <si>
    <t>372-6</t>
    <phoneticPr fontId="11" type="noConversion"/>
  </si>
  <si>
    <t>377-5</t>
    <phoneticPr fontId="11" type="noConversion"/>
  </si>
  <si>
    <t>377-6</t>
    <phoneticPr fontId="11" type="noConversion"/>
  </si>
  <si>
    <t>330-2</t>
    <phoneticPr fontId="11" type="noConversion"/>
  </si>
  <si>
    <t>428-1</t>
    <phoneticPr fontId="11" type="noConversion"/>
  </si>
  <si>
    <t>산236</t>
    <phoneticPr fontId="11" type="noConversion"/>
  </si>
  <si>
    <t>산205</t>
    <phoneticPr fontId="11" type="noConversion"/>
  </si>
  <si>
    <t>산203-2</t>
    <phoneticPr fontId="11" type="noConversion"/>
  </si>
  <si>
    <t>375-2</t>
    <phoneticPr fontId="11" type="noConversion"/>
  </si>
  <si>
    <t>375-1</t>
    <phoneticPr fontId="11" type="noConversion"/>
  </si>
  <si>
    <t>374</t>
    <phoneticPr fontId="11" type="noConversion"/>
  </si>
  <si>
    <t>산202</t>
    <phoneticPr fontId="11" type="noConversion"/>
  </si>
  <si>
    <t>산166-5</t>
    <phoneticPr fontId="11" type="noConversion"/>
  </si>
  <si>
    <t>372-1</t>
    <phoneticPr fontId="11" type="noConversion"/>
  </si>
  <si>
    <t>330-1</t>
    <phoneticPr fontId="11" type="noConversion"/>
  </si>
  <si>
    <t>377-1</t>
    <phoneticPr fontId="11" type="noConversion"/>
  </si>
  <si>
    <t>332</t>
    <phoneticPr fontId="11" type="noConversion"/>
  </si>
  <si>
    <t>332-2</t>
    <phoneticPr fontId="11" type="noConversion"/>
  </si>
  <si>
    <t>366-3</t>
    <phoneticPr fontId="11" type="noConversion"/>
  </si>
  <si>
    <t>331</t>
    <phoneticPr fontId="11" type="noConversion"/>
  </si>
  <si>
    <t>366-2</t>
    <phoneticPr fontId="11" type="noConversion"/>
  </si>
  <si>
    <t>333</t>
    <phoneticPr fontId="11" type="noConversion"/>
  </si>
  <si>
    <t>671-3</t>
    <phoneticPr fontId="11" type="noConversion"/>
  </si>
  <si>
    <t>686</t>
    <phoneticPr fontId="11" type="noConversion"/>
  </si>
  <si>
    <t>332-1</t>
    <phoneticPr fontId="11" type="noConversion"/>
  </si>
  <si>
    <t>334</t>
    <phoneticPr fontId="11" type="noConversion"/>
  </si>
  <si>
    <t>367-2</t>
    <phoneticPr fontId="11" type="noConversion"/>
  </si>
  <si>
    <t>367-3</t>
    <phoneticPr fontId="11" type="noConversion"/>
  </si>
  <si>
    <t>365</t>
    <phoneticPr fontId="11" type="noConversion"/>
  </si>
  <si>
    <t>362</t>
    <phoneticPr fontId="11" type="noConversion"/>
  </si>
  <si>
    <t>335-8</t>
    <phoneticPr fontId="11" type="noConversion"/>
  </si>
  <si>
    <t>363</t>
    <phoneticPr fontId="11" type="noConversion"/>
  </si>
  <si>
    <t>336-3</t>
    <phoneticPr fontId="11" type="noConversion"/>
  </si>
  <si>
    <t>367-1</t>
    <phoneticPr fontId="11" type="noConversion"/>
  </si>
  <si>
    <t>364</t>
    <phoneticPr fontId="11" type="noConversion"/>
  </si>
  <si>
    <t>335-5</t>
    <phoneticPr fontId="11" type="noConversion"/>
  </si>
  <si>
    <t>361-2</t>
    <phoneticPr fontId="11" type="noConversion"/>
  </si>
  <si>
    <t>361-1</t>
    <phoneticPr fontId="11" type="noConversion"/>
  </si>
  <si>
    <t>357</t>
    <phoneticPr fontId="11" type="noConversion"/>
  </si>
  <si>
    <t>356</t>
    <phoneticPr fontId="11" type="noConversion"/>
  </si>
  <si>
    <t>336</t>
    <phoneticPr fontId="11" type="noConversion"/>
  </si>
  <si>
    <t>335-4</t>
    <phoneticPr fontId="11" type="noConversion"/>
  </si>
  <si>
    <t>337</t>
    <phoneticPr fontId="11" type="noConversion"/>
  </si>
  <si>
    <t>358-1</t>
    <phoneticPr fontId="11" type="noConversion"/>
  </si>
  <si>
    <t>358-3</t>
    <phoneticPr fontId="11" type="noConversion"/>
  </si>
  <si>
    <t>359</t>
    <phoneticPr fontId="11" type="noConversion"/>
  </si>
  <si>
    <t>360-2</t>
    <phoneticPr fontId="11" type="noConversion"/>
  </si>
  <si>
    <t>335-3</t>
    <phoneticPr fontId="11" type="noConversion"/>
  </si>
  <si>
    <t>359-1</t>
    <phoneticPr fontId="11" type="noConversion"/>
  </si>
  <si>
    <t>355-3</t>
    <phoneticPr fontId="11" type="noConversion"/>
  </si>
  <si>
    <t>335-2</t>
    <phoneticPr fontId="11" type="noConversion"/>
  </si>
  <si>
    <t>355-2</t>
    <phoneticPr fontId="11" type="noConversion"/>
  </si>
  <si>
    <t>354-1</t>
    <phoneticPr fontId="11" type="noConversion"/>
  </si>
  <si>
    <t>335-1</t>
    <phoneticPr fontId="11" type="noConversion"/>
  </si>
  <si>
    <t>지천면 용산리</t>
    <phoneticPr fontId="12" type="noConversion"/>
  </si>
  <si>
    <t>경북 칠곡군 지천면 오산리</t>
    <phoneticPr fontId="11" type="noConversion"/>
  </si>
  <si>
    <t>671</t>
    <phoneticPr fontId="11" type="noConversion"/>
  </si>
  <si>
    <t>350-2</t>
    <phoneticPr fontId="11" type="noConversion"/>
  </si>
  <si>
    <t>353-3</t>
    <phoneticPr fontId="11" type="noConversion"/>
  </si>
  <si>
    <t>353-2</t>
    <phoneticPr fontId="11" type="noConversion"/>
  </si>
  <si>
    <t>341</t>
    <phoneticPr fontId="11" type="noConversion"/>
  </si>
  <si>
    <t>355-1</t>
    <phoneticPr fontId="11" type="noConversion"/>
  </si>
  <si>
    <t>354</t>
    <phoneticPr fontId="11" type="noConversion"/>
  </si>
  <si>
    <t>342</t>
    <phoneticPr fontId="11" type="noConversion"/>
  </si>
  <si>
    <t>351-3</t>
    <phoneticPr fontId="11" type="noConversion"/>
  </si>
  <si>
    <t>343-2</t>
    <phoneticPr fontId="11" type="noConversion"/>
  </si>
  <si>
    <t>352-3</t>
    <phoneticPr fontId="11" type="noConversion"/>
  </si>
  <si>
    <t>352-2</t>
    <phoneticPr fontId="11" type="noConversion"/>
  </si>
  <si>
    <t>353-1</t>
    <phoneticPr fontId="11" type="noConversion"/>
  </si>
  <si>
    <t>352-4</t>
    <phoneticPr fontId="11" type="noConversion"/>
  </si>
  <si>
    <t>351-4</t>
    <phoneticPr fontId="11" type="noConversion"/>
  </si>
  <si>
    <t>343-1</t>
    <phoneticPr fontId="11" type="noConversion"/>
  </si>
  <si>
    <t>344-3</t>
    <phoneticPr fontId="11" type="noConversion"/>
  </si>
  <si>
    <t>344-4</t>
    <phoneticPr fontId="11" type="noConversion"/>
  </si>
  <si>
    <t>344-5</t>
    <phoneticPr fontId="11" type="noConversion"/>
  </si>
  <si>
    <t>344-1</t>
    <phoneticPr fontId="11" type="noConversion"/>
  </si>
  <si>
    <t>344-2</t>
    <phoneticPr fontId="11" type="noConversion"/>
  </si>
  <si>
    <t>253-6</t>
    <phoneticPr fontId="11" type="noConversion"/>
  </si>
  <si>
    <t>253-3</t>
    <phoneticPr fontId="11" type="noConversion"/>
  </si>
  <si>
    <t>252-2</t>
    <phoneticPr fontId="11" type="noConversion"/>
  </si>
  <si>
    <t>252-1</t>
    <phoneticPr fontId="11" type="noConversion"/>
  </si>
  <si>
    <t>252-3</t>
    <phoneticPr fontId="11" type="noConversion"/>
  </si>
  <si>
    <t>253-1</t>
    <phoneticPr fontId="11" type="noConversion"/>
  </si>
  <si>
    <t>250-3</t>
    <phoneticPr fontId="11" type="noConversion"/>
  </si>
  <si>
    <t>250-6</t>
    <phoneticPr fontId="11" type="noConversion"/>
  </si>
  <si>
    <t>250-7</t>
    <phoneticPr fontId="11" type="noConversion"/>
  </si>
  <si>
    <t>산142-6</t>
    <phoneticPr fontId="11" type="noConversion"/>
  </si>
  <si>
    <t>산142-5</t>
    <phoneticPr fontId="11" type="noConversion"/>
  </si>
  <si>
    <t>산142-1</t>
    <phoneticPr fontId="11" type="noConversion"/>
  </si>
  <si>
    <t>산166-22</t>
    <phoneticPr fontId="11" type="noConversion"/>
  </si>
  <si>
    <t>371-79</t>
    <phoneticPr fontId="11" type="noConversion"/>
  </si>
  <si>
    <t>산166-8</t>
    <phoneticPr fontId="11" type="noConversion"/>
  </si>
  <si>
    <t>산166-3</t>
    <phoneticPr fontId="11" type="noConversion"/>
  </si>
  <si>
    <t>371-2</t>
    <phoneticPr fontId="11" type="noConversion"/>
  </si>
  <si>
    <t>368-2</t>
    <phoneticPr fontId="11" type="noConversion"/>
  </si>
  <si>
    <t>368-4</t>
    <phoneticPr fontId="11" type="noConversion"/>
  </si>
  <si>
    <t>368-3</t>
    <phoneticPr fontId="11" type="noConversion"/>
  </si>
  <si>
    <t>산166-2</t>
    <phoneticPr fontId="11" type="noConversion"/>
  </si>
  <si>
    <t>368-1</t>
    <phoneticPr fontId="11" type="noConversion"/>
  </si>
  <si>
    <t>산163</t>
    <phoneticPr fontId="11" type="noConversion"/>
  </si>
  <si>
    <t>산162</t>
    <phoneticPr fontId="11" type="noConversion"/>
  </si>
  <si>
    <t>산165</t>
    <phoneticPr fontId="11" type="noConversion"/>
  </si>
  <si>
    <t>산166-1</t>
    <phoneticPr fontId="11" type="noConversion"/>
  </si>
  <si>
    <t>산164</t>
    <phoneticPr fontId="11" type="noConversion"/>
  </si>
  <si>
    <t>369-1</t>
    <phoneticPr fontId="11" type="noConversion"/>
  </si>
  <si>
    <t>360-1</t>
    <phoneticPr fontId="11" type="noConversion"/>
  </si>
  <si>
    <t>349-3</t>
    <phoneticPr fontId="11" type="noConversion"/>
  </si>
  <si>
    <t>349-2</t>
    <phoneticPr fontId="11" type="noConversion"/>
  </si>
  <si>
    <t>산160</t>
    <phoneticPr fontId="11" type="noConversion"/>
  </si>
  <si>
    <t>350-1</t>
    <phoneticPr fontId="11" type="noConversion"/>
  </si>
  <si>
    <t>349-1</t>
    <phoneticPr fontId="11" type="noConversion"/>
  </si>
  <si>
    <t>351-5</t>
    <phoneticPr fontId="11" type="noConversion"/>
  </si>
  <si>
    <t>351-2</t>
    <phoneticPr fontId="11" type="noConversion"/>
  </si>
  <si>
    <t>352-1</t>
    <phoneticPr fontId="11" type="noConversion"/>
  </si>
  <si>
    <t>351-1</t>
    <phoneticPr fontId="11" type="noConversion"/>
  </si>
  <si>
    <t>산155</t>
    <phoneticPr fontId="11" type="noConversion"/>
  </si>
  <si>
    <t>250-2</t>
    <phoneticPr fontId="11" type="noConversion"/>
  </si>
  <si>
    <t>산142-8</t>
    <phoneticPr fontId="11" type="noConversion"/>
  </si>
  <si>
    <t>산142-4</t>
    <phoneticPr fontId="11" type="noConversion"/>
  </si>
  <si>
    <t>산166-18</t>
    <phoneticPr fontId="11" type="noConversion"/>
  </si>
  <si>
    <r>
      <t>( ㎡</t>
    </r>
    <r>
      <rPr>
        <b/>
        <vertAlign val="superscript"/>
        <sz val="9"/>
        <rFont val="굴림"/>
        <family val="3"/>
        <charset val="129"/>
      </rPr>
      <t xml:space="preserve"> </t>
    </r>
    <r>
      <rPr>
        <b/>
        <sz val="9"/>
        <rFont val="굴림"/>
        <family val="3"/>
        <charset val="129"/>
      </rPr>
      <t>)</t>
    </r>
  </si>
  <si>
    <t>377-4</t>
    <phoneticPr fontId="11" type="noConversion"/>
  </si>
  <si>
    <t>2</t>
  </si>
  <si>
    <t>3</t>
  </si>
  <si>
    <t>4</t>
  </si>
  <si>
    <t>5</t>
  </si>
  <si>
    <t>6</t>
  </si>
  <si>
    <t>7</t>
  </si>
  <si>
    <t>8</t>
  </si>
  <si>
    <t>9</t>
  </si>
  <si>
    <t>10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</si>
  <si>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</si>
  <si>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</si>
  <si>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</si>
  <si>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</si>
  <si>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</si>
  <si>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</si>
  <si>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</si>
  <si>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</si>
  <si>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</si>
  <si>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</si>
  <si>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</si>
  <si>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</si>
  <si>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</si>
  <si>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</si>
  <si>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</si>
  <si>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</si>
  <si>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</si>
  <si>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</si>
  <si>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</si>
  <si>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</si>
  <si>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</si>
  <si>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</si>
  <si>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</si>
  <si>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</si>
  <si>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</si>
  <si>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</si>
  <si>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</si>
  <si>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</si>
  <si>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</si>
  <si>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</si>
  <si>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</si>
  <si>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</si>
  <si>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</si>
  <si>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</si>
  <si>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</si>
  <si>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</si>
  <si>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</si>
  <si>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</si>
  <si>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</si>
  <si>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</si>
  <si>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</si>
  <si>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</si>
  <si>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</si>
  <si>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</si>
  <si>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</si>
  <si>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</si>
  <si>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</si>
  <si>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</si>
  <si>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</si>
  <si>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주소</t>
    <phoneticPr fontId="11" type="noConversion"/>
  </si>
  <si>
    <t>1</t>
    <phoneticPr fontId="11" type="noConversion"/>
  </si>
  <si>
    <t>21</t>
    <phoneticPr fontId="11" type="noConversion"/>
  </si>
  <si>
    <t>41</t>
    <phoneticPr fontId="11" type="noConversion"/>
  </si>
  <si>
    <t>합   계</t>
    <phoneticPr fontId="11" type="noConversion"/>
  </si>
  <si>
    <t>2</t>
    <phoneticPr fontId="11" type="noConversion"/>
  </si>
  <si>
    <t>15</t>
    <phoneticPr fontId="11" type="noConversion"/>
  </si>
  <si>
    <t>16</t>
    <phoneticPr fontId="11" type="noConversion"/>
  </si>
  <si>
    <t>29</t>
    <phoneticPr fontId="11" type="noConversion"/>
  </si>
  <si>
    <t>30</t>
    <phoneticPr fontId="11" type="noConversion"/>
  </si>
  <si>
    <t>43</t>
    <phoneticPr fontId="11" type="noConversion"/>
  </si>
  <si>
    <t>44</t>
    <phoneticPr fontId="11" type="noConversion"/>
  </si>
  <si>
    <t>국계법</t>
    <phoneticPr fontId="11" type="noConversion"/>
  </si>
  <si>
    <t>용도지역</t>
    <phoneticPr fontId="11" type="noConversion"/>
  </si>
  <si>
    <t>공시지가</t>
    <phoneticPr fontId="11" type="noConversion"/>
  </si>
  <si>
    <t>면적확인</t>
    <phoneticPr fontId="11" type="noConversion"/>
  </si>
  <si>
    <t>면적확인</t>
    <phoneticPr fontId="11" type="noConversion"/>
  </si>
  <si>
    <t>농림지역</t>
    <phoneticPr fontId="11" type="noConversion"/>
  </si>
  <si>
    <t>필지</t>
    <phoneticPr fontId="12" type="noConversion"/>
  </si>
  <si>
    <t>계획관리지역</t>
    <phoneticPr fontId="11" type="noConversion"/>
  </si>
  <si>
    <t>자연녹지지역</t>
    <phoneticPr fontId="11" type="noConversion"/>
  </si>
  <si>
    <t>필지</t>
    <phoneticPr fontId="11" type="noConversion"/>
  </si>
  <si>
    <t>면적</t>
    <phoneticPr fontId="11" type="noConversion"/>
  </si>
  <si>
    <t>면적</t>
    <phoneticPr fontId="12" type="noConversion"/>
  </si>
  <si>
    <t>충청남도 예산군 대술면 마전리</t>
    <phoneticPr fontId="11" type="noConversion"/>
  </si>
  <si>
    <t>충청남도 예산군 대술면 이티리</t>
    <phoneticPr fontId="11" type="noConversion"/>
  </si>
  <si>
    <t>생산관리지역</t>
    <phoneticPr fontId="11" type="noConversion"/>
  </si>
  <si>
    <t>보전관리지역</t>
  </si>
  <si>
    <t>합계</t>
    <phoneticPr fontId="11" type="noConversion"/>
  </si>
  <si>
    <t>지적면적</t>
    <phoneticPr fontId="11" type="noConversion"/>
  </si>
  <si>
    <t>편입면적</t>
    <phoneticPr fontId="11" type="noConversion"/>
  </si>
  <si>
    <t>합   계</t>
    <phoneticPr fontId="11" type="noConversion"/>
  </si>
  <si>
    <t>( ㎡ )</t>
  </si>
  <si>
    <t>인천시 중구 무의동</t>
    <phoneticPr fontId="11" type="noConversion"/>
  </si>
  <si>
    <t>공</t>
    <phoneticPr fontId="11" type="noConversion"/>
  </si>
  <si>
    <t>국</t>
    <phoneticPr fontId="11" type="noConversion"/>
  </si>
  <si>
    <t>농림축산식품부</t>
    <phoneticPr fontId="11" type="noConversion"/>
  </si>
  <si>
    <t>국토교통부</t>
    <phoneticPr fontId="11" type="noConversion"/>
  </si>
  <si>
    <t>농립축산식품부</t>
    <phoneticPr fontId="11" type="noConversion"/>
  </si>
  <si>
    <t>공</t>
    <phoneticPr fontId="11" type="noConversion"/>
  </si>
  <si>
    <t>인천시 중구</t>
    <phoneticPr fontId="11" type="noConversion"/>
  </si>
  <si>
    <t>297-19</t>
  </si>
  <si>
    <t>유</t>
  </si>
  <si>
    <t>297-21</t>
  </si>
  <si>
    <t>구</t>
  </si>
  <si>
    <t>297-11</t>
  </si>
  <si>
    <t>297-2</t>
  </si>
  <si>
    <t>도</t>
  </si>
  <si>
    <t>297-7</t>
  </si>
  <si>
    <t>잡</t>
  </si>
  <si>
    <t>297-14</t>
  </si>
  <si>
    <t>573-1</t>
  </si>
  <si>
    <t>654-2</t>
  </si>
  <si>
    <t>654-1</t>
  </si>
  <si>
    <t>과</t>
  </si>
  <si>
    <t>648-2</t>
  </si>
  <si>
    <t>대</t>
  </si>
  <si>
    <t>661-2</t>
  </si>
  <si>
    <t>648-5</t>
  </si>
  <si>
    <t>648-1</t>
  </si>
  <si>
    <t>648-6</t>
  </si>
  <si>
    <t>661-1</t>
  </si>
  <si>
    <t>635-4</t>
  </si>
  <si>
    <t>635-1</t>
  </si>
  <si>
    <t>635-2</t>
  </si>
  <si>
    <t>634-1</t>
  </si>
  <si>
    <t>632-1</t>
  </si>
  <si>
    <t>631-1</t>
  </si>
  <si>
    <t>631-6</t>
  </si>
  <si>
    <t>631-2</t>
  </si>
  <si>
    <t>631-5</t>
  </si>
  <si>
    <t>631-4</t>
  </si>
  <si>
    <t>631-3</t>
  </si>
  <si>
    <t>627-1</t>
  </si>
  <si>
    <t>626-1</t>
  </si>
  <si>
    <t>514-1</t>
  </si>
  <si>
    <t>515-1</t>
  </si>
  <si>
    <t>519-2</t>
  </si>
  <si>
    <t>547-1</t>
  </si>
  <si>
    <t>537-3</t>
  </si>
  <si>
    <t>538-1</t>
  </si>
  <si>
    <t>545-1</t>
  </si>
  <si>
    <t>473-3</t>
  </si>
  <si>
    <t>472-1</t>
  </si>
  <si>
    <t>472-4</t>
  </si>
  <si>
    <t>563-1</t>
  </si>
  <si>
    <t>563-3</t>
  </si>
  <si>
    <t>471-1</t>
  </si>
  <si>
    <t>562-1</t>
    <phoneticPr fontId="11" type="noConversion"/>
  </si>
  <si>
    <t>미등기</t>
    <phoneticPr fontId="11" type="noConversion"/>
  </si>
  <si>
    <t>인천광역시</t>
    <phoneticPr fontId="11" type="noConversion"/>
  </si>
  <si>
    <t>농협협동
조합중앙회</t>
    <phoneticPr fontId="11" type="noConversion"/>
  </si>
  <si>
    <t>오정농업
협동조합</t>
    <phoneticPr fontId="11" type="noConversion"/>
  </si>
  <si>
    <t>중구농업
협동조합</t>
    <phoneticPr fontId="11" type="noConversion"/>
  </si>
  <si>
    <t>성곡새마을금고</t>
    <phoneticPr fontId="11" type="noConversion"/>
  </si>
  <si>
    <t>인천수산업
협동조합</t>
    <phoneticPr fontId="11" type="noConversion"/>
  </si>
  <si>
    <t>근저당권</t>
    <phoneticPr fontId="11" type="noConversion"/>
  </si>
  <si>
    <t>근저당권
지상권</t>
    <phoneticPr fontId="11" type="noConversion"/>
  </si>
  <si>
    <t>297-20</t>
    <phoneticPr fontId="11" type="noConversion"/>
  </si>
  <si>
    <t>유</t>
    <phoneticPr fontId="11" type="noConversion"/>
  </si>
  <si>
    <t>297-22</t>
    <phoneticPr fontId="11" type="noConversion"/>
  </si>
  <si>
    <t>구</t>
    <phoneticPr fontId="11" type="noConversion"/>
  </si>
  <si>
    <t>대</t>
    <phoneticPr fontId="11" type="noConversion"/>
  </si>
  <si>
    <t>전</t>
    <phoneticPr fontId="11" type="noConversion"/>
  </si>
  <si>
    <t>인천광역시</t>
    <phoneticPr fontId="11" type="noConversion"/>
  </si>
  <si>
    <t>국</t>
    <phoneticPr fontId="11" type="noConversion"/>
  </si>
  <si>
    <t>공</t>
    <phoneticPr fontId="11" type="noConversion"/>
  </si>
  <si>
    <t>박*애</t>
    <phoneticPr fontId="11" type="noConversion"/>
  </si>
  <si>
    <t>신*철</t>
    <phoneticPr fontId="11" type="noConversion"/>
  </si>
  <si>
    <t>신*석</t>
    <phoneticPr fontId="11" type="noConversion"/>
  </si>
  <si>
    <t>신***라</t>
    <phoneticPr fontId="11" type="noConversion"/>
  </si>
  <si>
    <t>차*교</t>
    <phoneticPr fontId="11" type="noConversion"/>
  </si>
  <si>
    <t>이*국</t>
    <phoneticPr fontId="11" type="noConversion"/>
  </si>
  <si>
    <t>차*훈</t>
    <phoneticPr fontId="11" type="noConversion"/>
  </si>
  <si>
    <t>차*일</t>
    <phoneticPr fontId="11" type="noConversion"/>
  </si>
  <si>
    <t>김*숙</t>
    <phoneticPr fontId="11" type="noConversion"/>
  </si>
  <si>
    <t>차*일</t>
    <phoneticPr fontId="11" type="noConversion"/>
  </si>
  <si>
    <t>이*영</t>
    <phoneticPr fontId="11" type="noConversion"/>
  </si>
  <si>
    <t>김*철</t>
    <phoneticPr fontId="11" type="noConversion"/>
  </si>
  <si>
    <t>차*교</t>
    <phoneticPr fontId="11" type="noConversion"/>
  </si>
  <si>
    <t>이*분</t>
    <phoneticPr fontId="11" type="noConversion"/>
  </si>
  <si>
    <t>박*경</t>
    <phoneticPr fontId="11" type="noConversion"/>
  </si>
  <si>
    <t>박*희</t>
    <phoneticPr fontId="11" type="noConversion"/>
  </si>
  <si>
    <t>장*섭</t>
    <phoneticPr fontId="11" type="noConversion"/>
  </si>
  <si>
    <t>윤*석</t>
    <phoneticPr fontId="11" type="noConversion"/>
  </si>
  <si>
    <t>김*원</t>
    <phoneticPr fontId="11" type="noConversion"/>
  </si>
  <si>
    <t>차*섭</t>
    <phoneticPr fontId="11" type="noConversion"/>
  </si>
  <si>
    <t>박*옥</t>
    <phoneticPr fontId="11" type="noConversion"/>
  </si>
  <si>
    <t>신*남</t>
    <phoneticPr fontId="11" type="noConversion"/>
  </si>
  <si>
    <t>유*영</t>
    <phoneticPr fontId="11" type="noConversion"/>
  </si>
  <si>
    <t>윤*구</t>
    <phoneticPr fontId="11" type="noConversion"/>
  </si>
  <si>
    <t>유*영</t>
    <phoneticPr fontId="11" type="noConversion"/>
  </si>
  <si>
    <t>노*선</t>
    <phoneticPr fontId="11" type="noConversion"/>
  </si>
  <si>
    <t>김*윤</t>
    <phoneticPr fontId="11" type="noConversion"/>
  </si>
  <si>
    <t>한*득</t>
    <phoneticPr fontId="11" type="noConversion"/>
  </si>
  <si>
    <t>나*현</t>
    <phoneticPr fontId="11" type="noConversion"/>
  </si>
  <si>
    <t>오*근</t>
    <phoneticPr fontId="11" type="noConversion"/>
  </si>
  <si>
    <t>차*덕</t>
    <phoneticPr fontId="11" type="noConversion"/>
  </si>
  <si>
    <t>이*문</t>
    <phoneticPr fontId="11" type="noConversion"/>
  </si>
  <si>
    <t>이*경</t>
    <phoneticPr fontId="11" type="noConversion"/>
  </si>
  <si>
    <t>홍*향</t>
    <phoneticPr fontId="11" type="noConversion"/>
  </si>
  <si>
    <t>이*복</t>
    <phoneticPr fontId="11" type="noConversion"/>
  </si>
  <si>
    <t>차*희</t>
    <phoneticPr fontId="11" type="noConversion"/>
  </si>
  <si>
    <t>이*례</t>
    <phoneticPr fontId="11" type="noConversion"/>
  </si>
  <si>
    <t>이*호</t>
    <phoneticPr fontId="11" type="noConversion"/>
  </si>
  <si>
    <t>김*복</t>
    <phoneticPr fontId="11" type="noConversion"/>
  </si>
  <si>
    <t>김*서</t>
    <phoneticPr fontId="11" type="noConversion"/>
  </si>
  <si>
    <t>차*봉</t>
    <phoneticPr fontId="11" type="noConversion"/>
  </si>
  <si>
    <t>이*신</t>
    <phoneticPr fontId="11" type="noConversion"/>
  </si>
  <si>
    <t>차*철</t>
    <phoneticPr fontId="11" type="noConversion"/>
  </si>
  <si>
    <t>이*진</t>
    <phoneticPr fontId="11" type="noConversion"/>
  </si>
  <si>
    <t>이*순</t>
    <phoneticPr fontId="11" type="noConversion"/>
  </si>
  <si>
    <t>차*표</t>
    <phoneticPr fontId="11" type="noConversion"/>
  </si>
  <si>
    <t>조*화</t>
    <phoneticPr fontId="11" type="noConversion"/>
  </si>
  <si>
    <t>장*철</t>
    <phoneticPr fontId="11" type="noConversion"/>
  </si>
  <si>
    <t>장*호</t>
    <phoneticPr fontId="11" type="noConversion"/>
  </si>
  <si>
    <t>양*광</t>
    <phoneticPr fontId="11" type="noConversion"/>
  </si>
  <si>
    <t>안*순</t>
    <phoneticPr fontId="11" type="noConversion"/>
  </si>
  <si>
    <t>안*영</t>
    <phoneticPr fontId="11" type="noConversion"/>
  </si>
  <si>
    <t>안*숙</t>
    <phoneticPr fontId="11" type="noConversion"/>
  </si>
  <si>
    <t>안*안</t>
    <phoneticPr fontId="11" type="noConversion"/>
  </si>
  <si>
    <t>안*자</t>
    <phoneticPr fontId="11" type="noConversion"/>
  </si>
  <si>
    <t>송*옥</t>
    <phoneticPr fontId="11" type="noConversion"/>
  </si>
  <si>
    <t>이*연</t>
    <phoneticPr fontId="11" type="noConversion"/>
  </si>
  <si>
    <t>인천 중구 운남동 ***-* (용유지점)</t>
  </si>
  <si>
    <t>인천시 중구 운남동 ***-* (용유지점)</t>
  </si>
  <si>
    <t>서울 성북구 종암동 **-**</t>
  </si>
  <si>
    <t>인천 중구 운남동 ****-* (용유지점)</t>
  </si>
  <si>
    <t>경기 부천시 호현로 ***번길 **-*(소사본동)</t>
  </si>
  <si>
    <t>인천시 중구 큰무리로 *-* (무의동)</t>
  </si>
  <si>
    <t>인천시 중구 큰무리로 ** (무의동)</t>
  </si>
  <si>
    <t>인천시 중구 운남로 *** (운남동) (용유지점)</t>
  </si>
  <si>
    <t>인천광역시 중구 큰무리로 **(무의동)</t>
  </si>
  <si>
    <t>인천 중구 운남로 *** (운남동) (용유지점)</t>
  </si>
  <si>
    <t>인천시 중구 무의동 ***</t>
  </si>
  <si>
    <t>인천시 중구 무의동 산***-**</t>
  </si>
  <si>
    <t>인천광역시 미추홀구 독정이로**번길 **-**(숭의동)</t>
  </si>
  <si>
    <t>인천시 중구 운남로 *** (운남동) (신흥지점)</t>
  </si>
  <si>
    <t>서울 중구 충정로*가 **</t>
  </si>
  <si>
    <t>인천시 중구 큰무리로*번길 **</t>
  </si>
  <si>
    <t>인천광역시 중구 큰무리로**번길 **(무의동)</t>
  </si>
  <si>
    <t>인천광역시 중구 대무의로 **-**(무의동)</t>
  </si>
  <si>
    <t>인천시 중구 무의동 ***-*</t>
  </si>
  <si>
    <t>인천시 중구 큰무리로*번길 **-**(무의동)</t>
  </si>
  <si>
    <t>인천시 중구 큰무리로 ***(무의동)</t>
  </si>
  <si>
    <t>인천광역시 중구 큰무리로 ***(무의동)</t>
  </si>
  <si>
    <t>인천시 중구 큰무리로*번길 ** (무의동)</t>
  </si>
  <si>
    <t>인천시 중구 큰무리로*번길 *-*(무의동)</t>
  </si>
  <si>
    <t>인천시 연수구 연수동 ***-* (문남지점)</t>
  </si>
  <si>
    <t>서울시 영등포구 대림동 ***-**</t>
  </si>
  <si>
    <t>인천시 중구 대무의로 **-*</t>
  </si>
  <si>
    <t>인천시 중구 대무의로 **-* (무의동)</t>
  </si>
  <si>
    <t>충남 부여군 부여읍 부장대로 **</t>
  </si>
  <si>
    <t>인천시 중구 대무의로 **-*(무의동)</t>
  </si>
  <si>
    <t>서울 송파구 가락동 ***-*</t>
  </si>
  <si>
    <t>경기도 부천시 오정구 소사로 ***(원종동)</t>
  </si>
  <si>
    <t>인천시 부평구 갈산동 ***-*</t>
  </si>
  <si>
    <t>서울 송파구 잠실동 ***-* *층 ***호</t>
  </si>
  <si>
    <t>서울 성북구 하월곡동 **-***</t>
  </si>
  <si>
    <t>경기도 부천시 소사로 ***(원종동) (삼정지점)</t>
  </si>
  <si>
    <t>인천광역시 연수구 아트센터대로**번길 **,****동****호(송도동,송도더샵하버뷰* **단지)</t>
  </si>
  <si>
    <t>인천시 중구 큰무리로 ***-** (무의동)</t>
  </si>
  <si>
    <t>인천광역시 중구 대무의로 *** (무의동)</t>
  </si>
  <si>
    <t>서울 서초구 반포동 **-* 한양아파트*동***호</t>
  </si>
  <si>
    <t>서울시 서대문구 수색로 ***, ***동 ****호(북가좌동, 디엠씨래미안이편한세상아파트)</t>
  </si>
  <si>
    <t>인천시 서구 당하동 원당지구 ***블럭 *롯트 금호어울림*차아파트 ***-***</t>
  </si>
  <si>
    <t>인천시 중구 큰무리로 *** (무의동)</t>
  </si>
  <si>
    <t>인천 남구 관교동 **-* 삼환아파트 ***-****</t>
  </si>
  <si>
    <t>서울시 은평구 연서로**길 **, ***동 ***호(진관동, 은평뉴타운 제각말)</t>
  </si>
  <si>
    <t>인천시 중구 운서동 ****-* 영종주공스카이빌아파트 ****-***</t>
  </si>
  <si>
    <t>인천광역시 중구 무의동 ***-*</t>
  </si>
  <si>
    <t>인천시 연수구 한나루로***번길 **,***동****호(옥련동,현대아파트)</t>
  </si>
  <si>
    <t>인천시 중구 무의동 *** ***호</t>
  </si>
  <si>
    <t>인천시 연수구 센트럴로 ***, ***동 ****호(송도동, 더샵센트럴파크*)</t>
  </si>
  <si>
    <t>인천시 남구 주안동 ****-*</t>
  </si>
  <si>
    <t>경기도 부천시 원미구 중동신도시 **-* 블록 사랑마을 ****-****</t>
  </si>
  <si>
    <t>인천시 중구 신흥동*가 *-*** 신흥아이파크 ***-****</t>
  </si>
  <si>
    <t>인천시 연수구 동춘동 *** 현대아파트 ***동 ***호</t>
  </si>
  <si>
    <t>인천시 중구 항동*가**-*** 비취맨숀 *동 ****호</t>
  </si>
  <si>
    <t>인천시 남구 소성로***번길 **-*,***호(문학동,스카이빌)</t>
  </si>
  <si>
    <t>인천시 연수구 독배로**번길*, ***동***호(옥련동, 신양베스트빌)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</si>
</sst>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8">
    <numFmt numFmtId="41" formatCode="_-* #,##0_-;\-* #,##0_-;_-* &quot;-&quot;_-;_-@_-"/>
    <numFmt numFmtId="176" formatCode="_ * #,##0.00_ ;_ * \-#,##0.00_ ;_ * &quot;-&quot;??_ ;_ @_ "/>
    <numFmt numFmtId="177" formatCode="#,##0_ "/>
    <numFmt numFmtId="178" formatCode="#,##0_);[Red]\(#,##0\)"/>
    <numFmt numFmtId="179" formatCode="&quot;₩&quot;#,##0.00;&quot;₩&quot;&quot;₩&quot;&quot;₩&quot;&quot;₩&quot;&quot;₩&quot;&quot;₩&quot;&quot;₩&quot;&quot;₩&quot;\-#,##0.00"/>
    <numFmt numFmtId="180" formatCode="0_);[Red]\(0\)"/>
    <numFmt numFmtId="181" formatCode="#,##0.0_ "/>
    <numFmt numFmtId="182" formatCode="0_ "/>
    <numFmt numFmtId="183" formatCode="0.0"/>
    <numFmt numFmtId="184" formatCode="_-* #,##0.0_-;\-* #,##0.0_-;_-* &quot;-&quot;_-;_-@_-"/>
    <numFmt numFmtId="185" formatCode="\!\$#,##0.00_);\!\(\!\$#,##0.00\!\)"/>
    <numFmt numFmtId="186" formatCode="&quot;$&quot;#,##0_);[Red]\(&quot;$&quot;#,##0\)"/>
    <numFmt numFmtId="187" formatCode="#,##0.0&quot; &quot;"/>
    <numFmt numFmtId="188" formatCode="\ #,##0&quot;%&quot;"/>
    <numFmt numFmtId="189" formatCode="_-* #,##0_-;&quot;₩&quot;\!\-* #,##0_-;_-* &quot;-&quot;_-;_-@_-"/>
    <numFmt numFmtId="190" formatCode="#,##0&quot; &quot;"/>
    <numFmt numFmtId="191" formatCode="&quot; &quot;#,##0.0"/>
    <numFmt numFmtId="192" formatCode="0.0_ "/>
  </numFmts>
  <fonts count="65">
    <font>
      <sz val="11"/>
      <name val="돋움"/>
      <family val="3"/>
      <charset val="129"/>
    </font>
    <font>
      <sz val="11"/>
      <name val="돋움"/>
      <family val="3"/>
      <charset val="129"/>
    </font>
    <font>
      <sz val="10"/>
      <name val="바탕체"/>
      <family val="1"/>
      <charset val="129"/>
    </font>
    <font>
      <b/>
      <sz val="22"/>
      <name val="바탕체"/>
      <family val="1"/>
      <charset val="129"/>
    </font>
    <font>
      <sz val="10"/>
      <name val="바탕체"/>
      <family val="1"/>
      <charset val="129"/>
    </font>
    <font>
      <sz val="9"/>
      <name val="바탕체"/>
      <family val="1"/>
      <charset val="129"/>
    </font>
    <font>
      <vertAlign val="superscript"/>
      <sz val="9"/>
      <name val="바탕체"/>
      <family val="1"/>
      <charset val="129"/>
    </font>
    <font>
      <sz val="11"/>
      <name val="바탕체"/>
      <family val="1"/>
      <charset val="129"/>
    </font>
    <font>
      <sz val="10"/>
      <name val="Arial"/>
      <family val="2"/>
    </font>
    <font>
      <sz val="12"/>
      <name val="뼻뮝"/>
      <family val="3"/>
      <charset val="129"/>
    </font>
    <font>
      <sz val="11"/>
      <name val="굴림체"/>
      <family val="3"/>
      <charset val="129"/>
    </font>
    <font>
      <sz val="10"/>
      <name val="Times New Roman"/>
      <family val="1"/>
    </font>
    <font>
      <sz val="8"/>
      <name val="돋움"/>
      <family val="3"/>
      <charset val="129"/>
    </font>
    <font>
      <sz val="9"/>
      <name val="돋움체"/>
      <family val="3"/>
      <charset val="129"/>
    </font>
    <font>
      <sz val="9"/>
      <name val="굴림체"/>
      <family val="3"/>
      <charset val="129"/>
    </font>
    <font>
      <b/>
      <sz val="9"/>
      <name val="굴림체"/>
      <family val="3"/>
      <charset val="129"/>
    </font>
    <font>
      <b/>
      <vertAlign val="superscript"/>
      <sz val="9"/>
      <name val="굴림체"/>
      <family val="3"/>
      <charset val="129"/>
    </font>
    <font>
      <sz val="9"/>
      <color indexed="10"/>
      <name val="굴림체"/>
      <family val="3"/>
      <charset val="129"/>
    </font>
    <font>
      <sz val="9"/>
      <name val="돋움"/>
      <family val="3"/>
      <charset val="129"/>
    </font>
    <font>
      <sz val="6"/>
      <name val="굴림체"/>
      <family val="3"/>
      <charset val="129"/>
    </font>
    <font>
      <sz val="7"/>
      <name val="굴림체"/>
      <family val="3"/>
      <charset val="129"/>
    </font>
    <font>
      <sz val="8"/>
      <name val="굴림체"/>
      <family val="3"/>
      <charset val="129"/>
    </font>
    <font>
      <sz val="10"/>
      <name val="굴림체"/>
      <family val="3"/>
      <charset val="129"/>
    </font>
    <font>
      <sz val="5"/>
      <name val="굴림체"/>
      <family val="3"/>
      <charset val="129"/>
    </font>
    <font>
      <sz val="9"/>
      <color indexed="9"/>
      <name val="굴림체"/>
      <family val="3"/>
      <charset val="129"/>
    </font>
    <font>
      <b/>
      <sz val="22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b/>
      <vertAlign val="superscript"/>
      <sz val="9"/>
      <color indexed="8"/>
      <name val="굴림체"/>
      <family val="3"/>
      <charset val="129"/>
    </font>
    <font>
      <b/>
      <sz val="9"/>
      <color indexed="8"/>
      <name val="굴림체"/>
      <family val="3"/>
      <charset val="129"/>
    </font>
    <font>
      <b/>
      <sz val="22"/>
      <name val="굴림"/>
      <family val="3"/>
      <charset val="129"/>
    </font>
    <font>
      <sz val="10"/>
      <name val="굴림"/>
      <family val="3"/>
      <charset val="129"/>
    </font>
    <font>
      <sz val="9"/>
      <name val="굴림"/>
      <family val="3"/>
      <charset val="129"/>
    </font>
    <font>
      <sz val="8"/>
      <name val="굴림"/>
      <family val="3"/>
      <charset val="129"/>
    </font>
    <font>
      <sz val="11"/>
      <name val="굴림"/>
      <family val="3"/>
      <charset val="129"/>
    </font>
    <font>
      <b/>
      <sz val="9"/>
      <name val="굴림"/>
      <family val="3"/>
      <charset val="129"/>
    </font>
    <font>
      <sz val="11"/>
      <color indexed="8"/>
      <name val="굴림"/>
      <family val="3"/>
      <charset val="129"/>
    </font>
    <font>
      <b/>
      <vertAlign val="superscript"/>
      <sz val="9"/>
      <name val="굴림"/>
      <family val="3"/>
      <charset val="129"/>
    </font>
    <font>
      <sz val="9"/>
      <color indexed="8"/>
      <name val="굴림"/>
      <family val="3"/>
      <charset val="129"/>
    </font>
    <font>
      <sz val="7"/>
      <name val="굴림"/>
      <family val="3"/>
      <charset val="129"/>
    </font>
    <font>
      <sz val="6"/>
      <name val="굴림"/>
      <family val="3"/>
      <charset val="129"/>
    </font>
    <font>
      <b/>
      <sz val="10"/>
      <name val="굴림"/>
      <family val="3"/>
      <charset val="129"/>
    </font>
    <font>
      <b/>
      <sz val="22"/>
      <color indexed="8"/>
      <name val="굴림"/>
      <family val="3"/>
      <charset val="129"/>
    </font>
    <font>
      <sz val="9"/>
      <color indexed="10"/>
      <name val="굴림"/>
      <family val="3"/>
      <charset val="129"/>
    </font>
    <font>
      <sz val="8.5"/>
      <name val="굴림"/>
      <family val="3"/>
      <charset val="129"/>
    </font>
    <font>
      <sz val="6.5"/>
      <name val="굴림"/>
      <family val="3"/>
      <charset val="129"/>
    </font>
    <font>
      <b/>
      <sz val="22"/>
      <color theme="1"/>
      <name val="굴림체"/>
      <family val="3"/>
      <charset val="129"/>
    </font>
    <font>
      <sz val="9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9"/>
      <color theme="1"/>
      <name val="굴림체"/>
      <family val="3"/>
      <charset val="129"/>
    </font>
    <font>
      <sz val="6"/>
      <color theme="1"/>
      <name val="굴림체"/>
      <family val="3"/>
      <charset val="129"/>
    </font>
    <font>
      <sz val="7"/>
      <color theme="1"/>
      <name val="굴림체"/>
      <family val="3"/>
      <charset val="129"/>
    </font>
    <font>
      <sz val="9"/>
      <color theme="1"/>
      <name val="돋움"/>
      <family val="3"/>
      <charset val="129"/>
    </font>
    <font>
      <sz val="9"/>
      <color theme="1"/>
      <name val="돋움체"/>
      <family val="3"/>
      <charset val="129"/>
    </font>
    <font>
      <sz val="5"/>
      <color theme="1"/>
      <name val="굴림체"/>
      <family val="3"/>
      <charset val="129"/>
    </font>
    <font>
      <sz val="9"/>
      <color rgb="FFFF0000"/>
      <name val="굴림"/>
      <family val="3"/>
      <charset val="129"/>
    </font>
    <font>
      <sz val="9"/>
      <color rgb="FFFFFF00"/>
      <name val="굴림"/>
      <family val="3"/>
      <charset val="129"/>
    </font>
    <font>
      <sz val="8"/>
      <color theme="1"/>
      <name val="돋움"/>
      <family val="3"/>
      <charset val="129"/>
    </font>
    <font>
      <sz val="14"/>
      <name val="뼻뮝"/>
      <family val="3"/>
      <charset val="129"/>
    </font>
    <font>
      <sz val="12"/>
      <name val="바탕체"/>
      <family val="1"/>
      <charset val="129"/>
    </font>
    <font>
      <sz val="12"/>
      <name val="¹ÙÅÁÃ¼"/>
      <family val="1"/>
      <charset val="129"/>
    </font>
    <font>
      <sz val="8"/>
      <name val="Arial"/>
      <family val="2"/>
    </font>
    <font>
      <b/>
      <sz val="12"/>
      <name val="Arial"/>
      <family val="2"/>
    </font>
    <font>
      <sz val="8"/>
      <color theme="1"/>
      <name val="맑은 고딕"/>
      <family val="3"/>
      <charset val="129"/>
    </font>
    <font>
      <sz val="8"/>
      <name val="맑은 고딕"/>
      <family val="3"/>
      <charset val="129"/>
    </font>
    <font>
      <b/>
      <sz val="8"/>
      <name val="맑은 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FFF00"/>
        <bgColor indexed="64"/>
      </patternFill>
    </fill>
  </fills>
  <borders count="57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3019">
    <xf numFmtId="0" fontId="0" fillId="0" borderId="0"/>
    <xf numFmtId="0" fontId="26" fillId="2" borderId="0" applyNumberFormat="0" applyBorder="0" applyAlignment="0" applyProtection="0">
      <alignment vertical="center"/>
    </xf>
    <xf numFmtId="178" fontId="1" fillId="0" borderId="0">
      <protection locked="0"/>
    </xf>
    <xf numFmtId="176" fontId="8" fillId="0" borderId="0" applyFont="0" applyFill="0" applyBorder="0" applyAlignment="0" applyProtection="0"/>
    <xf numFmtId="178" fontId="1" fillId="0" borderId="0">
      <protection locked="0"/>
    </xf>
    <xf numFmtId="179" fontId="8" fillId="0" borderId="0" applyFont="0" applyFill="0" applyBorder="0" applyAlignment="0" applyProtection="0"/>
    <xf numFmtId="178" fontId="1" fillId="0" borderId="0">
      <protection locked="0"/>
    </xf>
    <xf numFmtId="178" fontId="1" fillId="0" borderId="0">
      <protection locked="0"/>
    </xf>
    <xf numFmtId="178" fontId="1" fillId="0" borderId="0">
      <protection locked="0"/>
    </xf>
    <xf numFmtId="178" fontId="1" fillId="0" borderId="0">
      <protection locked="0"/>
    </xf>
    <xf numFmtId="0" fontId="8" fillId="0" borderId="0"/>
    <xf numFmtId="178" fontId="1" fillId="0" borderId="0">
      <protection locked="0"/>
    </xf>
    <xf numFmtId="178" fontId="1" fillId="0" borderId="1">
      <protection locked="0"/>
    </xf>
    <xf numFmtId="0" fontId="9" fillId="0" borderId="0"/>
    <xf numFmtId="41" fontId="1" fillId="0" borderId="0" applyFont="0" applyFill="0" applyBorder="0" applyAlignment="0" applyProtection="0"/>
    <xf numFmtId="0" fontId="2" fillId="0" borderId="0"/>
    <xf numFmtId="0" fontId="1" fillId="0" borderId="0"/>
    <xf numFmtId="0" fontId="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0" fontId="57" fillId="0" borderId="0" applyFont="0" applyFill="0" applyBorder="0" applyAlignment="0" applyProtection="0"/>
    <xf numFmtId="38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1" fillId="0" borderId="0"/>
    <xf numFmtId="185" fontId="1" fillId="0" borderId="0" applyFont="0" applyFill="0" applyBorder="0" applyAlignment="0" applyProtection="0"/>
    <xf numFmtId="176" fontId="58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/>
    <xf numFmtId="38" fontId="8" fillId="0" borderId="0" applyFont="0" applyFill="0" applyBorder="0" applyAlignment="0" applyProtection="0"/>
    <xf numFmtId="0" fontId="1" fillId="0" borderId="0"/>
    <xf numFmtId="186" fontId="8" fillId="0" borderId="0" applyFont="0" applyFill="0" applyBorder="0" applyAlignment="0" applyProtection="0"/>
    <xf numFmtId="0" fontId="11" fillId="0" borderId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0" fontId="11" fillId="0" borderId="0"/>
    <xf numFmtId="38" fontId="60" fillId="5" borderId="0" applyNumberFormat="0" applyBorder="0" applyAlignment="0" applyProtection="0"/>
    <xf numFmtId="0" fontId="61" fillId="0" borderId="56" applyNumberFormat="0" applyAlignment="0" applyProtection="0">
      <alignment horizontal="left" vertical="center"/>
    </xf>
    <xf numFmtId="0" fontId="61" fillId="0" borderId="37">
      <alignment horizontal="left" vertical="center"/>
    </xf>
    <xf numFmtId="10" fontId="60" fillId="6" borderId="21" applyNumberFormat="0" applyBorder="0" applyAlignment="0" applyProtection="0"/>
    <xf numFmtId="189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1" fillId="0" borderId="0"/>
    <xf numFmtId="10" fontId="8" fillId="0" borderId="0" applyFont="0" applyFill="0" applyBorder="0" applyAlignment="0" applyProtection="0"/>
    <xf numFmtId="0" fontId="8" fillId="0" borderId="0"/>
    <xf numFmtId="190" fontId="1" fillId="0" borderId="0" applyFont="0" applyFill="0" applyBorder="0" applyAlignment="0" applyProtection="0"/>
    <xf numFmtId="191" fontId="1" fillId="0" borderId="0" applyFont="0" applyFill="0" applyBorder="0" applyAlignment="0" applyProtection="0"/>
  </cellStyleXfs>
  <cellXfs count="602">
    <xf numFmtId="0" fontId="0" fillId="0" borderId="0" xfId="0"/>
    <xf numFmtId="0" fontId="3" fillId="0" borderId="0" xfId="15" applyFont="1" applyAlignment="1" applyProtection="1">
      <alignment horizontal="centerContinuous"/>
    </xf>
    <xf numFmtId="0" fontId="5" fillId="0" borderId="2" xfId="15" applyFont="1" applyBorder="1" applyAlignment="1" applyProtection="1">
      <alignment horizontal="center" vertical="center" wrapText="1"/>
    </xf>
    <xf numFmtId="0" fontId="5" fillId="0" borderId="0" xfId="15" applyFont="1" applyAlignment="1" applyProtection="1">
      <alignment horizontal="centerContinuous"/>
    </xf>
    <xf numFmtId="0" fontId="5" fillId="0" borderId="0" xfId="15" applyFont="1" applyBorder="1" applyProtection="1"/>
    <xf numFmtId="0" fontId="5" fillId="0" borderId="0" xfId="15" applyFont="1"/>
    <xf numFmtId="0" fontId="5" fillId="0" borderId="0" xfId="15" applyFont="1" applyProtection="1"/>
    <xf numFmtId="0" fontId="5" fillId="0" borderId="0" xfId="15" applyFont="1" applyBorder="1" applyAlignment="1" applyProtection="1">
      <alignment horizontal="left"/>
    </xf>
    <xf numFmtId="0" fontId="5" fillId="0" borderId="3" xfId="15" applyFont="1" applyBorder="1" applyProtection="1"/>
    <xf numFmtId="0" fontId="5" fillId="0" borderId="4" xfId="15" applyFont="1" applyBorder="1" applyProtection="1"/>
    <xf numFmtId="0" fontId="5" fillId="0" borderId="5" xfId="15" applyFont="1" applyBorder="1" applyProtection="1"/>
    <xf numFmtId="0" fontId="5" fillId="0" borderId="6" xfId="15" applyFont="1" applyBorder="1" applyProtection="1"/>
    <xf numFmtId="0" fontId="5" fillId="0" borderId="7" xfId="15" applyFont="1" applyBorder="1" applyProtection="1"/>
    <xf numFmtId="0" fontId="5" fillId="0" borderId="8" xfId="15" applyFont="1" applyBorder="1" applyAlignment="1" applyProtection="1">
      <alignment horizontal="center" vertical="top" wrapText="1"/>
    </xf>
    <xf numFmtId="0" fontId="5" fillId="0" borderId="9" xfId="15" applyFont="1" applyBorder="1" applyAlignment="1" applyProtection="1">
      <alignment horizontal="center" vertical="center" wrapText="1"/>
    </xf>
    <xf numFmtId="0" fontId="5" fillId="0" borderId="9" xfId="15" applyFont="1" applyBorder="1" applyAlignment="1" applyProtection="1">
      <alignment horizontal="center" vertical="center"/>
    </xf>
    <xf numFmtId="0" fontId="5" fillId="0" borderId="0" xfId="15" applyFont="1" applyBorder="1" applyAlignment="1" applyProtection="1">
      <alignment horizontal="centerContinuous" vertical="center"/>
    </xf>
    <xf numFmtId="0" fontId="5" fillId="0" borderId="10" xfId="15" applyFont="1" applyBorder="1" applyAlignment="1" applyProtection="1">
      <alignment horizontal="centerContinuous" vertical="center" wrapText="1"/>
    </xf>
    <xf numFmtId="0" fontId="5" fillId="0" borderId="0" xfId="15" applyFont="1" applyBorder="1" applyAlignment="1" applyProtection="1">
      <alignment horizontal="centerContinuous" vertical="center" wrapText="1"/>
    </xf>
    <xf numFmtId="0" fontId="5" fillId="0" borderId="11" xfId="15" applyFont="1" applyBorder="1" applyAlignment="1" applyProtection="1">
      <alignment horizontal="centerContinuous" vertical="center"/>
    </xf>
    <xf numFmtId="0" fontId="5" fillId="0" borderId="12" xfId="15" applyFont="1" applyBorder="1" applyAlignment="1" applyProtection="1">
      <alignment horizontal="center" vertical="center"/>
    </xf>
    <xf numFmtId="0" fontId="5" fillId="0" borderId="13" xfId="15" applyFont="1" applyBorder="1" applyAlignment="1" applyProtection="1">
      <alignment horizontal="center" vertical="top" wrapText="1"/>
    </xf>
    <xf numFmtId="0" fontId="5" fillId="0" borderId="14" xfId="15" applyFont="1" applyBorder="1" applyProtection="1"/>
    <xf numFmtId="0" fontId="5" fillId="0" borderId="14" xfId="15" applyFont="1" applyBorder="1" applyAlignment="1" applyProtection="1">
      <alignment horizontal="center" vertical="center"/>
    </xf>
    <xf numFmtId="0" fontId="5" fillId="0" borderId="2" xfId="15" applyFont="1" applyBorder="1" applyAlignment="1" applyProtection="1">
      <alignment horizontal="center" vertical="center"/>
    </xf>
    <xf numFmtId="0" fontId="5" fillId="0" borderId="15" xfId="15" applyFont="1" applyBorder="1" applyAlignment="1" applyProtection="1">
      <alignment horizontal="center" vertical="top"/>
    </xf>
    <xf numFmtId="177" fontId="5" fillId="0" borderId="2" xfId="15" applyNumberFormat="1" applyFont="1" applyBorder="1" applyAlignment="1" applyProtection="1">
      <alignment horizontal="center" vertical="center" wrapText="1"/>
      <protection locked="0"/>
    </xf>
    <xf numFmtId="177" fontId="5" fillId="0" borderId="0" xfId="15" applyNumberFormat="1" applyFont="1" applyAlignment="1" applyProtection="1">
      <alignment horizontal="center" vertical="center" wrapText="1"/>
      <protection locked="0"/>
    </xf>
    <xf numFmtId="177" fontId="5" fillId="0" borderId="0" xfId="15" applyNumberFormat="1" applyFont="1" applyBorder="1" applyAlignment="1" applyProtection="1">
      <alignment horizontal="center" vertical="center" wrapText="1"/>
    </xf>
    <xf numFmtId="0" fontId="5" fillId="0" borderId="0" xfId="15" applyFont="1" applyBorder="1" applyAlignment="1" applyProtection="1">
      <alignment horizontal="center" vertical="center"/>
    </xf>
    <xf numFmtId="0" fontId="5" fillId="0" borderId="0" xfId="15" applyFont="1" applyBorder="1" applyAlignment="1" applyProtection="1">
      <alignment horizontal="center" vertical="center" wrapText="1"/>
    </xf>
    <xf numFmtId="0" fontId="5" fillId="0" borderId="16" xfId="15" applyFont="1" applyBorder="1" applyAlignment="1" applyProtection="1">
      <alignment horizontal="center" vertical="center" wrapText="1"/>
    </xf>
    <xf numFmtId="0" fontId="5" fillId="0" borderId="0" xfId="15" applyFont="1" applyBorder="1"/>
    <xf numFmtId="0" fontId="5" fillId="0" borderId="16" xfId="15" applyFont="1" applyBorder="1" applyAlignment="1" applyProtection="1">
      <alignment horizontal="distributed" vertical="center" wrapText="1"/>
    </xf>
    <xf numFmtId="0" fontId="7" fillId="0" borderId="0" xfId="15" applyFont="1" applyProtection="1">
      <protection locked="0"/>
    </xf>
    <xf numFmtId="49" fontId="5" fillId="0" borderId="0" xfId="15" applyNumberFormat="1" applyFont="1" applyAlignment="1" applyProtection="1">
      <alignment horizontal="centerContinuous"/>
    </xf>
    <xf numFmtId="49" fontId="5" fillId="0" borderId="0" xfId="15" applyNumberFormat="1" applyFont="1" applyProtection="1"/>
    <xf numFmtId="49" fontId="5" fillId="0" borderId="4" xfId="15" applyNumberFormat="1" applyFont="1" applyBorder="1" applyProtection="1"/>
    <xf numFmtId="49" fontId="5" fillId="0" borderId="9" xfId="15" applyNumberFormat="1" applyFont="1" applyBorder="1" applyAlignment="1" applyProtection="1">
      <alignment horizontal="center" vertical="center" wrapText="1"/>
    </xf>
    <xf numFmtId="49" fontId="5" fillId="0" borderId="14" xfId="15" applyNumberFormat="1" applyFont="1" applyBorder="1" applyProtection="1"/>
    <xf numFmtId="49" fontId="5" fillId="0" borderId="0" xfId="15" applyNumberFormat="1" applyFont="1"/>
    <xf numFmtId="0" fontId="4" fillId="0" borderId="17" xfId="15" applyFont="1" applyBorder="1" applyAlignment="1" applyProtection="1">
      <alignment horizontal="center" vertical="center" wrapText="1"/>
    </xf>
    <xf numFmtId="49" fontId="4" fillId="0" borderId="2" xfId="15" applyNumberFormat="1" applyFont="1" applyBorder="1" applyAlignment="1" applyProtection="1">
      <alignment horizontal="center" vertical="center" wrapText="1"/>
      <protection locked="0"/>
    </xf>
    <xf numFmtId="177" fontId="4" fillId="0" borderId="2" xfId="15" applyNumberFormat="1" applyFont="1" applyBorder="1" applyAlignment="1" applyProtection="1">
      <alignment horizontal="center" vertical="center" wrapText="1"/>
      <protection locked="0"/>
    </xf>
    <xf numFmtId="177" fontId="4" fillId="0" borderId="2" xfId="15" applyNumberFormat="1" applyFont="1" applyBorder="1" applyAlignment="1" applyProtection="1">
      <alignment horizontal="right" vertical="center"/>
      <protection locked="0"/>
    </xf>
    <xf numFmtId="0" fontId="4" fillId="0" borderId="18" xfId="15" applyFont="1" applyBorder="1" applyAlignment="1" applyProtection="1">
      <alignment horizontal="centerContinuous" vertical="center"/>
    </xf>
    <xf numFmtId="49" fontId="4" fillId="0" borderId="16" xfId="15" applyNumberFormat="1" applyFont="1" applyBorder="1" applyAlignment="1" applyProtection="1">
      <alignment horizontal="centerContinuous" vertical="center" wrapText="1"/>
    </xf>
    <xf numFmtId="0" fontId="4" fillId="0" borderId="16" xfId="15" applyFont="1" applyBorder="1" applyAlignment="1" applyProtection="1">
      <alignment horizontal="center" vertical="center" wrapText="1"/>
    </xf>
    <xf numFmtId="0" fontId="4" fillId="0" borderId="16" xfId="15" applyFont="1" applyBorder="1" applyAlignment="1" applyProtection="1">
      <alignment horizontal="right" vertical="center"/>
    </xf>
    <xf numFmtId="177" fontId="4" fillId="0" borderId="16" xfId="15" applyNumberFormat="1" applyFont="1" applyBorder="1" applyAlignment="1" applyProtection="1">
      <alignment horizontal="right" vertical="center"/>
    </xf>
    <xf numFmtId="177" fontId="5" fillId="0" borderId="19" xfId="15" applyNumberFormat="1" applyFont="1" applyBorder="1" applyAlignment="1" applyProtection="1">
      <alignment horizontal="center" vertical="center" wrapText="1"/>
      <protection locked="0"/>
    </xf>
    <xf numFmtId="0" fontId="5" fillId="0" borderId="20" xfId="15" applyFont="1" applyBorder="1" applyAlignment="1" applyProtection="1">
      <alignment horizontal="center" vertical="center" wrapText="1"/>
    </xf>
    <xf numFmtId="177" fontId="5" fillId="0" borderId="2" xfId="15" applyNumberFormat="1" applyFont="1" applyBorder="1" applyAlignment="1" applyProtection="1">
      <alignment horizontal="distributed" vertical="center" wrapText="1"/>
      <protection locked="0"/>
    </xf>
    <xf numFmtId="0" fontId="13" fillId="0" borderId="0" xfId="15" applyFont="1"/>
    <xf numFmtId="177" fontId="13" fillId="0" borderId="0" xfId="15" applyNumberFormat="1" applyFont="1" applyBorder="1" applyAlignment="1" applyProtection="1">
      <alignment horizontal="center" vertical="center" wrapText="1"/>
      <protection locked="0"/>
    </xf>
    <xf numFmtId="177" fontId="13" fillId="0" borderId="0" xfId="15" applyNumberFormat="1" applyFont="1" applyBorder="1" applyAlignment="1" applyProtection="1">
      <alignment horizontal="center" vertical="center" wrapText="1"/>
    </xf>
    <xf numFmtId="0" fontId="14" fillId="0" borderId="21" xfId="15" applyNumberFormat="1" applyFont="1" applyBorder="1" applyAlignment="1" applyProtection="1">
      <alignment horizontal="center" vertical="center" wrapText="1"/>
      <protection locked="0"/>
    </xf>
    <xf numFmtId="0" fontId="14" fillId="3" borderId="21" xfId="15" applyNumberFormat="1" applyFont="1" applyFill="1" applyBorder="1" applyAlignment="1" applyProtection="1">
      <alignment horizontal="center" vertical="center" wrapText="1"/>
      <protection locked="0"/>
    </xf>
    <xf numFmtId="0" fontId="14" fillId="3" borderId="21" xfId="15" applyNumberFormat="1" applyFont="1" applyFill="1" applyBorder="1" applyAlignment="1" applyProtection="1">
      <alignment horizontal="center" vertical="center" wrapText="1"/>
    </xf>
    <xf numFmtId="0" fontId="14" fillId="3" borderId="0" xfId="15" applyFont="1" applyFill="1"/>
    <xf numFmtId="177" fontId="14" fillId="0" borderId="21" xfId="0" applyNumberFormat="1" applyFont="1" applyFill="1" applyBorder="1" applyAlignment="1">
      <alignment horizontal="right" vertical="center"/>
    </xf>
    <xf numFmtId="0" fontId="14" fillId="0" borderId="21" xfId="15" applyNumberFormat="1" applyFont="1" applyFill="1" applyBorder="1" applyAlignment="1" applyProtection="1">
      <alignment horizontal="center" vertical="center" wrapText="1"/>
      <protection locked="0"/>
    </xf>
    <xf numFmtId="0" fontId="14" fillId="0" borderId="0" xfId="15" applyFont="1" applyFill="1"/>
    <xf numFmtId="0" fontId="19" fillId="0" borderId="21" xfId="15" applyNumberFormat="1" applyFont="1" applyFill="1" applyBorder="1" applyAlignment="1" applyProtection="1">
      <alignment horizontal="center" vertical="center" wrapText="1"/>
      <protection locked="0"/>
    </xf>
    <xf numFmtId="0" fontId="14" fillId="0" borderId="21" xfId="15" applyNumberFormat="1" applyFont="1" applyFill="1" applyBorder="1" applyAlignment="1" applyProtection="1">
      <alignment horizontal="center" vertical="center" wrapText="1"/>
    </xf>
    <xf numFmtId="177" fontId="14" fillId="0" borderId="21" xfId="15" applyNumberFormat="1" applyFont="1" applyFill="1" applyBorder="1" applyAlignment="1" applyProtection="1">
      <alignment horizontal="right" vertical="center"/>
    </xf>
    <xf numFmtId="0" fontId="14" fillId="0" borderId="21" xfId="0" applyFont="1" applyFill="1" applyBorder="1" applyAlignment="1">
      <alignment horizontal="center" vertical="center" wrapText="1"/>
    </xf>
    <xf numFmtId="0" fontId="20" fillId="0" borderId="21" xfId="15" applyNumberFormat="1" applyFont="1" applyFill="1" applyBorder="1" applyAlignment="1" applyProtection="1">
      <alignment horizontal="center" vertical="center" wrapText="1"/>
      <protection locked="0"/>
    </xf>
    <xf numFmtId="0" fontId="18" fillId="0" borderId="21" xfId="0" applyFont="1" applyFill="1" applyBorder="1" applyAlignment="1">
      <alignment horizontal="center" vertical="center"/>
    </xf>
    <xf numFmtId="177" fontId="18" fillId="0" borderId="21" xfId="0" applyNumberFormat="1" applyFont="1" applyFill="1" applyBorder="1" applyAlignment="1">
      <alignment horizontal="right" vertical="center"/>
    </xf>
    <xf numFmtId="0" fontId="14" fillId="0" borderId="21" xfId="16" applyNumberFormat="1" applyFont="1" applyFill="1" applyBorder="1" applyAlignment="1">
      <alignment horizontal="center" vertical="center" wrapText="1"/>
    </xf>
    <xf numFmtId="0" fontId="14" fillId="0" borderId="21" xfId="16" applyFont="1" applyFill="1" applyBorder="1" applyAlignment="1">
      <alignment horizontal="center" vertical="center" wrapText="1"/>
    </xf>
    <xf numFmtId="0" fontId="14" fillId="0" borderId="21" xfId="0" quotePrefix="1" applyFont="1" applyFill="1" applyBorder="1" applyAlignment="1">
      <alignment horizontal="center" vertical="center" wrapText="1"/>
    </xf>
    <xf numFmtId="0" fontId="14" fillId="0" borderId="0" xfId="15" applyNumberFormat="1" applyFont="1" applyFill="1" applyBorder="1" applyAlignment="1" applyProtection="1">
      <alignment horizontal="center" vertical="center" wrapText="1"/>
      <protection locked="0"/>
    </xf>
    <xf numFmtId="0" fontId="19" fillId="0" borderId="21" xfId="16" applyNumberFormat="1" applyFont="1" applyFill="1" applyBorder="1" applyAlignment="1">
      <alignment horizontal="center" vertical="center" wrapText="1"/>
    </xf>
    <xf numFmtId="0" fontId="14" fillId="0" borderId="21" xfId="0" applyFont="1" applyFill="1" applyBorder="1" applyAlignment="1">
      <alignment horizontal="center" vertical="center"/>
    </xf>
    <xf numFmtId="0" fontId="19" fillId="0" borderId="21" xfId="16" applyFont="1" applyFill="1" applyBorder="1" applyAlignment="1">
      <alignment horizontal="center" vertical="center" wrapText="1"/>
    </xf>
    <xf numFmtId="0" fontId="14" fillId="3" borderId="21" xfId="16" applyFont="1" applyFill="1" applyBorder="1" applyAlignment="1">
      <alignment horizontal="center" vertical="center" wrapText="1"/>
    </xf>
    <xf numFmtId="0" fontId="14" fillId="3" borderId="0" xfId="15" applyNumberFormat="1" applyFont="1" applyFill="1" applyBorder="1" applyAlignment="1" applyProtection="1">
      <alignment horizontal="center" vertical="center" wrapText="1"/>
      <protection locked="0"/>
    </xf>
    <xf numFmtId="0" fontId="14" fillId="0" borderId="22" xfId="16" applyNumberFormat="1" applyFont="1" applyBorder="1" applyAlignment="1">
      <alignment horizontal="center" vertical="center" wrapText="1"/>
    </xf>
    <xf numFmtId="0" fontId="14" fillId="0" borderId="21" xfId="0" applyNumberFormat="1" applyFont="1" applyFill="1" applyBorder="1" applyAlignment="1">
      <alignment horizontal="center" vertical="center" wrapText="1"/>
    </xf>
    <xf numFmtId="0" fontId="14" fillId="0" borderId="21" xfId="16" applyFont="1" applyFill="1" applyBorder="1" applyAlignment="1">
      <alignment horizontal="center" vertical="center"/>
    </xf>
    <xf numFmtId="0" fontId="14" fillId="0" borderId="21" xfId="16" applyNumberFormat="1" applyFont="1" applyFill="1" applyBorder="1" applyAlignment="1">
      <alignment horizontal="center" vertical="center"/>
    </xf>
    <xf numFmtId="0" fontId="14" fillId="0" borderId="22" xfId="16" applyNumberFormat="1" applyFont="1" applyFill="1" applyBorder="1" applyAlignment="1">
      <alignment horizontal="center" vertical="center" wrapText="1"/>
    </xf>
    <xf numFmtId="0" fontId="25" fillId="0" borderId="0" xfId="15" applyFont="1" applyFill="1" applyAlignment="1" applyProtection="1">
      <alignment horizontal="centerContinuous"/>
    </xf>
    <xf numFmtId="49" fontId="14" fillId="0" borderId="0" xfId="15" applyNumberFormat="1" applyFont="1" applyFill="1" applyAlignment="1" applyProtection="1">
      <alignment horizontal="centerContinuous"/>
    </xf>
    <xf numFmtId="0" fontId="14" fillId="0" borderId="0" xfId="15" applyFont="1" applyFill="1" applyAlignment="1" applyProtection="1">
      <alignment horizontal="centerContinuous"/>
    </xf>
    <xf numFmtId="0" fontId="14" fillId="0" borderId="0" xfId="15" applyFont="1" applyFill="1" applyAlignment="1" applyProtection="1">
      <alignment horizontal="centerContinuous" vertical="center"/>
    </xf>
    <xf numFmtId="0" fontId="14" fillId="0" borderId="0" xfId="15" applyNumberFormat="1" applyFont="1" applyFill="1" applyAlignment="1" applyProtection="1">
      <alignment horizontal="center"/>
    </xf>
    <xf numFmtId="0" fontId="14" fillId="0" borderId="0" xfId="15" applyFont="1" applyFill="1" applyProtection="1"/>
    <xf numFmtId="49" fontId="14" fillId="0" borderId="0" xfId="15" applyNumberFormat="1" applyFont="1" applyFill="1" applyProtection="1"/>
    <xf numFmtId="0" fontId="14" fillId="0" borderId="0" xfId="15" applyFont="1" applyFill="1" applyAlignment="1" applyProtection="1">
      <alignment horizontal="right" vertical="center"/>
    </xf>
    <xf numFmtId="0" fontId="14" fillId="0" borderId="0" xfId="15" applyFont="1" applyFill="1" applyBorder="1" applyAlignment="1" applyProtection="1">
      <alignment horizontal="centerContinuous"/>
    </xf>
    <xf numFmtId="0" fontId="14" fillId="0" borderId="0" xfId="15" applyNumberFormat="1" applyFont="1" applyFill="1" applyBorder="1" applyAlignment="1" applyProtection="1">
      <alignment horizontal="center"/>
    </xf>
    <xf numFmtId="0" fontId="14" fillId="0" borderId="0" xfId="15" applyNumberFormat="1" applyFont="1" applyFill="1" applyProtection="1"/>
    <xf numFmtId="0" fontId="14" fillId="0" borderId="0" xfId="15" applyNumberFormat="1" applyFont="1" applyFill="1" applyBorder="1" applyAlignment="1" applyProtection="1">
      <alignment horizontal="center" vertical="top"/>
    </xf>
    <xf numFmtId="0" fontId="14" fillId="0" borderId="21" xfId="0" applyNumberFormat="1" applyFont="1" applyFill="1" applyBorder="1" applyAlignment="1">
      <alignment horizontal="center" vertical="center"/>
    </xf>
    <xf numFmtId="177" fontId="14" fillId="0" borderId="21" xfId="15" applyNumberFormat="1" applyFont="1" applyFill="1" applyBorder="1" applyAlignment="1" applyProtection="1">
      <alignment horizontal="right" vertical="center"/>
      <protection locked="0"/>
    </xf>
    <xf numFmtId="177" fontId="14" fillId="0" borderId="21" xfId="16" applyNumberFormat="1" applyFont="1" applyFill="1" applyBorder="1" applyAlignment="1">
      <alignment horizontal="right" vertical="center"/>
    </xf>
    <xf numFmtId="0" fontId="14" fillId="4" borderId="0" xfId="15" applyNumberFormat="1" applyFont="1" applyFill="1" applyBorder="1" applyAlignment="1" applyProtection="1">
      <alignment horizontal="center" vertical="center" wrapText="1"/>
      <protection locked="0"/>
    </xf>
    <xf numFmtId="0" fontId="14" fillId="0" borderId="21" xfId="16" applyNumberFormat="1" applyFont="1" applyBorder="1" applyAlignment="1">
      <alignment horizontal="center" vertical="center" wrapText="1"/>
    </xf>
    <xf numFmtId="0" fontId="14" fillId="3" borderId="21" xfId="16" applyFont="1" applyFill="1" applyBorder="1" applyAlignment="1">
      <alignment horizontal="center" vertical="center"/>
    </xf>
    <xf numFmtId="49" fontId="14" fillId="0" borderId="0" xfId="15" applyNumberFormat="1" applyFont="1" applyFill="1"/>
    <xf numFmtId="177" fontId="14" fillId="0" borderId="0" xfId="15" applyNumberFormat="1" applyFont="1" applyFill="1"/>
    <xf numFmtId="177" fontId="14" fillId="0" borderId="0" xfId="15" applyNumberFormat="1" applyFont="1" applyFill="1" applyAlignment="1">
      <alignment horizontal="right" vertical="center"/>
    </xf>
    <xf numFmtId="0" fontId="14" fillId="0" borderId="0" xfId="15" applyFont="1" applyFill="1" applyAlignment="1">
      <alignment horizontal="center" vertical="center"/>
    </xf>
    <xf numFmtId="0" fontId="14" fillId="0" borderId="0" xfId="15" applyNumberFormat="1" applyFont="1" applyFill="1" applyBorder="1"/>
    <xf numFmtId="0" fontId="14" fillId="0" borderId="0" xfId="15" applyFont="1" applyFill="1" applyBorder="1"/>
    <xf numFmtId="0" fontId="14" fillId="0" borderId="0" xfId="15" applyFont="1" applyFill="1" applyAlignment="1">
      <alignment horizontal="right" vertical="center"/>
    </xf>
    <xf numFmtId="0" fontId="15" fillId="0" borderId="23" xfId="15" applyNumberFormat="1" applyFont="1" applyFill="1" applyBorder="1" applyAlignment="1" applyProtection="1">
      <alignment horizontal="center" wrapText="1"/>
    </xf>
    <xf numFmtId="49" fontId="15" fillId="0" borderId="23" xfId="15" applyNumberFormat="1" applyFont="1" applyFill="1" applyBorder="1" applyAlignment="1" applyProtection="1">
      <alignment horizontal="center" wrapText="1"/>
    </xf>
    <xf numFmtId="0" fontId="15" fillId="0" borderId="23" xfId="15" applyNumberFormat="1" applyFont="1" applyFill="1" applyBorder="1" applyAlignment="1" applyProtection="1">
      <alignment horizontal="centerContinuous" vertical="center" wrapText="1"/>
    </xf>
    <xf numFmtId="0" fontId="15" fillId="0" borderId="24" xfId="15" applyNumberFormat="1" applyFont="1" applyFill="1" applyBorder="1" applyAlignment="1" applyProtection="1">
      <alignment horizontal="center" vertical="top" wrapText="1"/>
    </xf>
    <xf numFmtId="49" fontId="15" fillId="0" borderId="24" xfId="15" applyNumberFormat="1" applyFont="1" applyFill="1" applyBorder="1" applyAlignment="1" applyProtection="1">
      <alignment wrapText="1"/>
    </xf>
    <xf numFmtId="0" fontId="15" fillId="0" borderId="24" xfId="15" applyNumberFormat="1" applyFont="1" applyFill="1" applyBorder="1" applyAlignment="1" applyProtection="1">
      <alignment wrapText="1"/>
    </xf>
    <xf numFmtId="0" fontId="15" fillId="0" borderId="21" xfId="15" applyNumberFormat="1" applyFont="1" applyFill="1" applyBorder="1" applyAlignment="1" applyProtection="1">
      <alignment horizontal="distributed" vertical="center" wrapText="1"/>
    </xf>
    <xf numFmtId="0" fontId="17" fillId="0" borderId="0" xfId="15" applyNumberFormat="1" applyFont="1" applyFill="1" applyBorder="1" applyAlignment="1" applyProtection="1">
      <alignment horizontal="center" vertical="center" wrapText="1"/>
      <protection locked="0"/>
    </xf>
    <xf numFmtId="0" fontId="14" fillId="0" borderId="25" xfId="16" applyNumberFormat="1" applyFont="1" applyBorder="1" applyAlignment="1">
      <alignment horizontal="center" vertical="center" wrapText="1"/>
    </xf>
    <xf numFmtId="0" fontId="14" fillId="0" borderId="21" xfId="15" applyNumberFormat="1" applyFont="1" applyFill="1" applyBorder="1" applyAlignment="1" applyProtection="1">
      <alignment horizontal="centerContinuous" vertical="center" wrapText="1"/>
      <protection locked="0"/>
    </xf>
    <xf numFmtId="0" fontId="10" fillId="0" borderId="0" xfId="15" applyFont="1" applyFill="1" applyBorder="1" applyAlignment="1" applyProtection="1">
      <alignment horizontal="centerContinuous"/>
    </xf>
    <xf numFmtId="0" fontId="19" fillId="0" borderId="21" xfId="0" applyFont="1" applyFill="1" applyBorder="1" applyAlignment="1">
      <alignment horizontal="center" vertical="center" wrapText="1"/>
    </xf>
    <xf numFmtId="0" fontId="14" fillId="0" borderId="21" xfId="0" applyFont="1" applyBorder="1" applyAlignment="1">
      <alignment horizontal="center" vertical="center"/>
    </xf>
    <xf numFmtId="178" fontId="14" fillId="0" borderId="21" xfId="0" applyNumberFormat="1" applyFont="1" applyFill="1" applyBorder="1" applyAlignment="1">
      <alignment horizontal="right" vertical="center"/>
    </xf>
    <xf numFmtId="178" fontId="18" fillId="0" borderId="21" xfId="0" applyNumberFormat="1" applyFont="1" applyFill="1" applyBorder="1" applyAlignment="1">
      <alignment horizontal="right" vertical="center"/>
    </xf>
    <xf numFmtId="0" fontId="45" fillId="0" borderId="0" xfId="15" applyFont="1" applyFill="1" applyAlignment="1" applyProtection="1">
      <alignment horizontal="centerContinuous"/>
    </xf>
    <xf numFmtId="49" fontId="46" fillId="0" borderId="0" xfId="15" applyNumberFormat="1" applyFont="1" applyFill="1" applyAlignment="1" applyProtection="1">
      <alignment horizontal="centerContinuous"/>
    </xf>
    <xf numFmtId="0" fontId="46" fillId="0" borderId="0" xfId="15" applyNumberFormat="1" applyFont="1" applyFill="1" applyAlignment="1" applyProtection="1">
      <alignment horizontal="centerContinuous"/>
    </xf>
    <xf numFmtId="0" fontId="46" fillId="0" borderId="0" xfId="15" applyFont="1" applyFill="1" applyAlignment="1" applyProtection="1">
      <alignment horizontal="centerContinuous"/>
    </xf>
    <xf numFmtId="0" fontId="46" fillId="0" borderId="0" xfId="15" applyFont="1" applyFill="1" applyAlignment="1" applyProtection="1">
      <alignment horizontal="centerContinuous" vertical="center"/>
    </xf>
    <xf numFmtId="0" fontId="46" fillId="0" borderId="0" xfId="15" applyNumberFormat="1" applyFont="1" applyFill="1" applyAlignment="1" applyProtection="1">
      <alignment horizontal="center"/>
    </xf>
    <xf numFmtId="0" fontId="46" fillId="0" borderId="0" xfId="15" applyFont="1" applyFill="1"/>
    <xf numFmtId="0" fontId="46" fillId="0" borderId="0" xfId="15" applyFont="1" applyFill="1" applyProtection="1"/>
    <xf numFmtId="49" fontId="46" fillId="0" borderId="0" xfId="15" applyNumberFormat="1" applyFont="1" applyFill="1" applyProtection="1"/>
    <xf numFmtId="0" fontId="46" fillId="0" borderId="0" xfId="15" applyNumberFormat="1" applyFont="1" applyFill="1" applyProtection="1"/>
    <xf numFmtId="0" fontId="46" fillId="0" borderId="0" xfId="15" applyFont="1" applyFill="1" applyAlignment="1" applyProtection="1">
      <alignment horizontal="right" vertical="center"/>
    </xf>
    <xf numFmtId="0" fontId="47" fillId="0" borderId="0" xfId="16" applyFont="1" applyFill="1"/>
    <xf numFmtId="0" fontId="47" fillId="0" borderId="0" xfId="15" applyFont="1" applyFill="1" applyBorder="1" applyAlignment="1" applyProtection="1">
      <alignment horizontal="centerContinuous"/>
    </xf>
    <xf numFmtId="0" fontId="46" fillId="0" borderId="0" xfId="15" applyFont="1" applyFill="1" applyBorder="1" applyAlignment="1" applyProtection="1">
      <alignment horizontal="centerContinuous"/>
    </xf>
    <xf numFmtId="0" fontId="46" fillId="0" borderId="0" xfId="15" applyNumberFormat="1" applyFont="1" applyFill="1" applyBorder="1" applyAlignment="1" applyProtection="1">
      <alignment horizontal="center"/>
    </xf>
    <xf numFmtId="0" fontId="48" fillId="0" borderId="23" xfId="15" applyNumberFormat="1" applyFont="1" applyFill="1" applyBorder="1" applyAlignment="1" applyProtection="1">
      <alignment horizontal="center" wrapText="1"/>
    </xf>
    <xf numFmtId="49" fontId="48" fillId="0" borderId="23" xfId="15" applyNumberFormat="1" applyFont="1" applyFill="1" applyBorder="1" applyAlignment="1" applyProtection="1">
      <alignment horizontal="center" wrapText="1"/>
    </xf>
    <xf numFmtId="0" fontId="48" fillId="0" borderId="23" xfId="15" applyNumberFormat="1" applyFont="1" applyFill="1" applyBorder="1" applyAlignment="1" applyProtection="1">
      <alignment horizontal="centerContinuous" vertical="center" wrapText="1"/>
    </xf>
    <xf numFmtId="0" fontId="48" fillId="0" borderId="24" xfId="15" applyNumberFormat="1" applyFont="1" applyFill="1" applyBorder="1" applyAlignment="1" applyProtection="1">
      <alignment horizontal="center" vertical="top" wrapText="1"/>
    </xf>
    <xf numFmtId="49" fontId="48" fillId="0" borderId="24" xfId="15" applyNumberFormat="1" applyFont="1" applyFill="1" applyBorder="1" applyAlignment="1" applyProtection="1">
      <alignment wrapText="1"/>
    </xf>
    <xf numFmtId="0" fontId="48" fillId="0" borderId="24" xfId="15" applyNumberFormat="1" applyFont="1" applyFill="1" applyBorder="1" applyAlignment="1" applyProtection="1">
      <alignment wrapText="1"/>
    </xf>
    <xf numFmtId="0" fontId="48" fillId="0" borderId="21" xfId="15" applyNumberFormat="1" applyFont="1" applyFill="1" applyBorder="1" applyAlignment="1" applyProtection="1">
      <alignment horizontal="distributed" vertical="center" wrapText="1"/>
    </xf>
    <xf numFmtId="0" fontId="46" fillId="0" borderId="0" xfId="15" applyNumberFormat="1" applyFont="1" applyFill="1" applyBorder="1" applyAlignment="1" applyProtection="1">
      <alignment horizontal="center" vertical="top"/>
    </xf>
    <xf numFmtId="180" fontId="24" fillId="0" borderId="21" xfId="0" applyNumberFormat="1" applyFont="1" applyFill="1" applyBorder="1" applyAlignment="1">
      <alignment horizontal="center" vertical="center"/>
    </xf>
    <xf numFmtId="182" fontId="24" fillId="0" borderId="21" xfId="0" applyNumberFormat="1" applyFont="1" applyFill="1" applyBorder="1" applyAlignment="1">
      <alignment horizontal="center" vertical="center"/>
    </xf>
    <xf numFmtId="0" fontId="14" fillId="0" borderId="21" xfId="16" quotePrefix="1" applyFont="1" applyFill="1" applyBorder="1" applyAlignment="1">
      <alignment horizontal="center" vertical="center" wrapText="1"/>
    </xf>
    <xf numFmtId="0" fontId="46" fillId="0" borderId="21" xfId="15" applyNumberFormat="1" applyFont="1" applyFill="1" applyBorder="1" applyAlignment="1" applyProtection="1">
      <alignment horizontal="center" vertical="center" wrapText="1"/>
    </xf>
    <xf numFmtId="0" fontId="46" fillId="0" borderId="21" xfId="0" applyFont="1" applyFill="1" applyBorder="1" applyAlignment="1">
      <alignment horizontal="center" vertical="center"/>
    </xf>
    <xf numFmtId="178" fontId="46" fillId="0" borderId="21" xfId="0" applyNumberFormat="1" applyFont="1" applyFill="1" applyBorder="1" applyAlignment="1">
      <alignment horizontal="right" vertical="center"/>
    </xf>
    <xf numFmtId="0" fontId="46" fillId="0" borderId="21" xfId="0" applyFont="1" applyFill="1" applyBorder="1" applyAlignment="1">
      <alignment horizontal="center" vertical="center" wrapText="1"/>
    </xf>
    <xf numFmtId="0" fontId="46" fillId="0" borderId="21" xfId="15" applyNumberFormat="1" applyFont="1" applyFill="1" applyBorder="1" applyAlignment="1" applyProtection="1">
      <alignment horizontal="center" vertical="center" wrapText="1"/>
      <protection locked="0"/>
    </xf>
    <xf numFmtId="0" fontId="46" fillId="0" borderId="21" xfId="16" quotePrefix="1" applyFont="1" applyFill="1" applyBorder="1" applyAlignment="1">
      <alignment horizontal="center" vertical="center" wrapText="1"/>
    </xf>
    <xf numFmtId="0" fontId="46" fillId="0" borderId="0" xfId="15" applyNumberFormat="1" applyFont="1" applyFill="1" applyBorder="1" applyAlignment="1" applyProtection="1">
      <alignment horizontal="center" vertical="center" wrapText="1"/>
      <protection locked="0"/>
    </xf>
    <xf numFmtId="0" fontId="46" fillId="0" borderId="21" xfId="16" applyNumberFormat="1" applyFont="1" applyFill="1" applyBorder="1" applyAlignment="1">
      <alignment horizontal="center" vertical="center" wrapText="1"/>
    </xf>
    <xf numFmtId="177" fontId="46" fillId="0" borderId="21" xfId="15" applyNumberFormat="1" applyFont="1" applyFill="1" applyBorder="1" applyAlignment="1" applyProtection="1">
      <alignment horizontal="right" vertical="center"/>
      <protection locked="0"/>
    </xf>
    <xf numFmtId="177" fontId="46" fillId="0" borderId="21" xfId="16" applyNumberFormat="1" applyFont="1" applyFill="1" applyBorder="1" applyAlignment="1">
      <alignment horizontal="right" vertical="center"/>
    </xf>
    <xf numFmtId="177" fontId="14" fillId="0" borderId="21" xfId="15" applyNumberFormat="1" applyFont="1" applyFill="1" applyBorder="1" applyAlignment="1" applyProtection="1">
      <alignment horizontal="center" vertical="center" wrapText="1"/>
      <protection locked="0"/>
    </xf>
    <xf numFmtId="0" fontId="46" fillId="0" borderId="21" xfId="16" applyFont="1" applyFill="1" applyBorder="1" applyAlignment="1">
      <alignment horizontal="center" vertical="center"/>
    </xf>
    <xf numFmtId="0" fontId="49" fillId="0" borderId="21" xfId="15" applyNumberFormat="1" applyFont="1" applyFill="1" applyBorder="1" applyAlignment="1" applyProtection="1">
      <alignment horizontal="center" vertical="center" wrapText="1"/>
      <protection locked="0"/>
    </xf>
    <xf numFmtId="0" fontId="46" fillId="0" borderId="21" xfId="16" applyFont="1" applyFill="1" applyBorder="1" applyAlignment="1">
      <alignment horizontal="center" vertical="center" wrapText="1"/>
    </xf>
    <xf numFmtId="177" fontId="46" fillId="0" borderId="21" xfId="0" applyNumberFormat="1" applyFont="1" applyFill="1" applyBorder="1" applyAlignment="1">
      <alignment horizontal="right" vertical="center"/>
    </xf>
    <xf numFmtId="0" fontId="46" fillId="0" borderId="21" xfId="0" applyNumberFormat="1" applyFont="1" applyFill="1" applyBorder="1" applyAlignment="1">
      <alignment horizontal="center" vertical="center" wrapText="1"/>
    </xf>
    <xf numFmtId="0" fontId="24" fillId="0" borderId="21" xfId="15" applyNumberFormat="1" applyFont="1" applyFill="1" applyBorder="1" applyAlignment="1" applyProtection="1">
      <alignment horizontal="center" vertical="center" wrapText="1"/>
      <protection locked="0"/>
    </xf>
    <xf numFmtId="0" fontId="46" fillId="0" borderId="21" xfId="16" applyNumberFormat="1" applyFont="1" applyBorder="1" applyAlignment="1">
      <alignment horizontal="center" vertical="center" wrapText="1"/>
    </xf>
    <xf numFmtId="0" fontId="46" fillId="3" borderId="21" xfId="15" applyNumberFormat="1" applyFont="1" applyFill="1" applyBorder="1" applyAlignment="1" applyProtection="1">
      <alignment horizontal="center" vertical="center" wrapText="1"/>
      <protection locked="0"/>
    </xf>
    <xf numFmtId="177" fontId="46" fillId="0" borderId="21" xfId="15" applyNumberFormat="1" applyFont="1" applyFill="1" applyBorder="1" applyAlignment="1" applyProtection="1">
      <alignment horizontal="right" vertical="center"/>
    </xf>
    <xf numFmtId="0" fontId="46" fillId="0" borderId="21" xfId="0" quotePrefix="1" applyFont="1" applyFill="1" applyBorder="1" applyAlignment="1">
      <alignment horizontal="center" vertical="center" wrapText="1"/>
    </xf>
    <xf numFmtId="0" fontId="50" fillId="0" borderId="21" xfId="15" applyNumberFormat="1" applyFont="1" applyFill="1" applyBorder="1" applyAlignment="1" applyProtection="1">
      <alignment horizontal="center" vertical="center" wrapText="1"/>
      <protection locked="0"/>
    </xf>
    <xf numFmtId="0" fontId="46" fillId="0" borderId="21" xfId="16" applyNumberFormat="1" applyFont="1" applyFill="1" applyBorder="1" applyAlignment="1">
      <alignment horizontal="center" vertical="center"/>
    </xf>
    <xf numFmtId="0" fontId="46" fillId="0" borderId="21" xfId="0" applyNumberFormat="1" applyFont="1" applyFill="1" applyBorder="1" applyAlignment="1">
      <alignment horizontal="center" vertical="center"/>
    </xf>
    <xf numFmtId="0" fontId="46" fillId="0" borderId="21" xfId="15" applyNumberFormat="1" applyFont="1" applyFill="1" applyBorder="1" applyAlignment="1" applyProtection="1">
      <alignment horizontal="centerContinuous" vertical="center" wrapText="1"/>
      <protection locked="0"/>
    </xf>
    <xf numFmtId="0" fontId="49" fillId="0" borderId="21" xfId="0" applyFont="1" applyFill="1" applyBorder="1" applyAlignment="1">
      <alignment horizontal="center" vertical="center" wrapText="1"/>
    </xf>
    <xf numFmtId="0" fontId="46" fillId="0" borderId="22" xfId="16" applyNumberFormat="1" applyFont="1" applyFill="1" applyBorder="1" applyAlignment="1">
      <alignment horizontal="center" vertical="center" wrapText="1"/>
    </xf>
    <xf numFmtId="0" fontId="46" fillId="0" borderId="25" xfId="16" applyNumberFormat="1" applyFont="1" applyFill="1" applyBorder="1" applyAlignment="1">
      <alignment horizontal="center" vertical="center" wrapText="1"/>
    </xf>
    <xf numFmtId="0" fontId="46" fillId="0" borderId="23" xfId="15" applyNumberFormat="1" applyFont="1" applyFill="1" applyBorder="1" applyAlignment="1" applyProtection="1">
      <alignment horizontal="center" vertical="center" wrapText="1"/>
    </xf>
    <xf numFmtId="0" fontId="46" fillId="0" borderId="26" xfId="16" applyNumberFormat="1" applyFont="1" applyFill="1" applyBorder="1" applyAlignment="1">
      <alignment horizontal="center" vertical="center" wrapText="1"/>
    </xf>
    <xf numFmtId="0" fontId="46" fillId="0" borderId="23" xfId="15" applyNumberFormat="1" applyFont="1" applyFill="1" applyBorder="1" applyAlignment="1" applyProtection="1">
      <alignment horizontal="center" vertical="center" wrapText="1"/>
      <protection locked="0"/>
    </xf>
    <xf numFmtId="177" fontId="46" fillId="0" borderId="23" xfId="15" applyNumberFormat="1" applyFont="1" applyFill="1" applyBorder="1" applyAlignment="1" applyProtection="1">
      <alignment horizontal="right" vertical="center"/>
      <protection locked="0"/>
    </xf>
    <xf numFmtId="0" fontId="14" fillId="0" borderId="23" xfId="15" applyNumberFormat="1" applyFont="1" applyFill="1" applyBorder="1" applyAlignment="1" applyProtection="1">
      <alignment horizontal="center" vertical="center" wrapText="1"/>
      <protection locked="0"/>
    </xf>
    <xf numFmtId="0" fontId="46" fillId="0" borderId="23" xfId="16" applyFont="1" applyFill="1" applyBorder="1" applyAlignment="1">
      <alignment horizontal="center" vertical="center"/>
    </xf>
    <xf numFmtId="0" fontId="51" fillId="0" borderId="21" xfId="0" applyFont="1" applyFill="1" applyBorder="1" applyAlignment="1">
      <alignment horizontal="center" vertical="center"/>
    </xf>
    <xf numFmtId="177" fontId="51" fillId="0" borderId="21" xfId="0" applyNumberFormat="1" applyFont="1" applyFill="1" applyBorder="1" applyAlignment="1">
      <alignment horizontal="right" vertical="center"/>
    </xf>
    <xf numFmtId="178" fontId="51" fillId="0" borderId="21" xfId="0" applyNumberFormat="1" applyFont="1" applyFill="1" applyBorder="1" applyAlignment="1">
      <alignment horizontal="right" vertical="center"/>
    </xf>
    <xf numFmtId="0" fontId="51" fillId="0" borderId="21" xfId="0" applyFont="1" applyFill="1" applyBorder="1" applyAlignment="1">
      <alignment horizontal="center" vertical="center" wrapText="1"/>
    </xf>
    <xf numFmtId="0" fontId="52" fillId="0" borderId="21" xfId="0" applyFont="1" applyFill="1" applyBorder="1" applyAlignment="1">
      <alignment horizontal="center" vertical="center"/>
    </xf>
    <xf numFmtId="0" fontId="52" fillId="0" borderId="21" xfId="0" applyFont="1" applyFill="1" applyBorder="1" applyAlignment="1">
      <alignment horizontal="center" vertical="center" wrapText="1"/>
    </xf>
    <xf numFmtId="177" fontId="52" fillId="0" borderId="0" xfId="15" applyNumberFormat="1" applyFont="1" applyFill="1" applyBorder="1" applyAlignment="1" applyProtection="1">
      <alignment horizontal="center" vertical="center" wrapText="1"/>
      <protection locked="0"/>
    </xf>
    <xf numFmtId="177" fontId="52" fillId="0" borderId="0" xfId="15" applyNumberFormat="1" applyFont="1" applyFill="1" applyBorder="1" applyAlignment="1" applyProtection="1">
      <alignment horizontal="center" vertical="center" wrapText="1"/>
    </xf>
    <xf numFmtId="0" fontId="52" fillId="0" borderId="0" xfId="15" applyFont="1" applyFill="1"/>
    <xf numFmtId="0" fontId="18" fillId="0" borderId="21" xfId="0" applyFont="1" applyFill="1" applyBorder="1"/>
    <xf numFmtId="0" fontId="46" fillId="0" borderId="5" xfId="15" applyFont="1" applyFill="1" applyBorder="1"/>
    <xf numFmtId="0" fontId="46" fillId="0" borderId="5" xfId="16" applyNumberFormat="1" applyFont="1" applyFill="1" applyBorder="1" applyAlignment="1">
      <alignment horizontal="center" vertical="center" wrapText="1"/>
    </xf>
    <xf numFmtId="0" fontId="46" fillId="0" borderId="5" xfId="16" applyNumberFormat="1" applyFont="1" applyFill="1" applyBorder="1" applyAlignment="1">
      <alignment horizontal="center" vertical="center"/>
    </xf>
    <xf numFmtId="177" fontId="46" fillId="0" borderId="5" xfId="15" applyNumberFormat="1" applyFont="1" applyFill="1" applyBorder="1" applyAlignment="1" applyProtection="1">
      <alignment horizontal="right" vertical="center"/>
      <protection locked="0"/>
    </xf>
    <xf numFmtId="0" fontId="14" fillId="0" borderId="5" xfId="15" applyNumberFormat="1" applyFont="1" applyFill="1" applyBorder="1" applyAlignment="1" applyProtection="1">
      <alignment horizontal="center" vertical="center" wrapText="1"/>
      <protection locked="0"/>
    </xf>
    <xf numFmtId="0" fontId="46" fillId="0" borderId="5" xfId="15" applyNumberFormat="1" applyFont="1" applyFill="1" applyBorder="1" applyAlignment="1" applyProtection="1">
      <alignment horizontal="center" vertical="center" wrapText="1"/>
      <protection locked="0"/>
    </xf>
    <xf numFmtId="0" fontId="46" fillId="0" borderId="5" xfId="16" quotePrefix="1" applyFont="1" applyFill="1" applyBorder="1" applyAlignment="1">
      <alignment horizontal="center" vertical="center" wrapText="1"/>
    </xf>
    <xf numFmtId="0" fontId="46" fillId="0" borderId="0" xfId="15" applyFont="1" applyFill="1" applyBorder="1"/>
    <xf numFmtId="0" fontId="46" fillId="0" borderId="0" xfId="16" applyNumberFormat="1" applyFont="1" applyFill="1" applyBorder="1" applyAlignment="1">
      <alignment horizontal="center" vertical="center" wrapText="1"/>
    </xf>
    <xf numFmtId="0" fontId="46" fillId="0" borderId="0" xfId="16" applyNumberFormat="1" applyFont="1" applyFill="1" applyBorder="1" applyAlignment="1">
      <alignment horizontal="center" vertical="center"/>
    </xf>
    <xf numFmtId="177" fontId="46" fillId="0" borderId="0" xfId="16" applyNumberFormat="1" applyFont="1" applyFill="1" applyBorder="1" applyAlignment="1">
      <alignment horizontal="right" vertical="center"/>
    </xf>
    <xf numFmtId="0" fontId="14" fillId="0" borderId="0" xfId="16" applyFont="1" applyFill="1" applyBorder="1" applyAlignment="1">
      <alignment horizontal="center" vertical="center"/>
    </xf>
    <xf numFmtId="0" fontId="46" fillId="0" borderId="0" xfId="16" applyFont="1" applyFill="1" applyBorder="1" applyAlignment="1">
      <alignment horizontal="center" vertical="center" wrapText="1"/>
    </xf>
    <xf numFmtId="0" fontId="46" fillId="0" borderId="0" xfId="16" quotePrefix="1" applyFont="1" applyFill="1" applyBorder="1" applyAlignment="1">
      <alignment horizontal="center" vertical="center" wrapText="1"/>
    </xf>
    <xf numFmtId="177" fontId="46" fillId="0" borderId="0" xfId="15" applyNumberFormat="1" applyFont="1" applyFill="1" applyBorder="1" applyAlignment="1" applyProtection="1">
      <alignment horizontal="right" vertical="center"/>
      <protection locked="0"/>
    </xf>
    <xf numFmtId="0" fontId="46" fillId="0" borderId="0" xfId="16" applyFont="1" applyFill="1" applyBorder="1" applyAlignment="1">
      <alignment horizontal="center" vertical="center"/>
    </xf>
    <xf numFmtId="49" fontId="46" fillId="0" borderId="0" xfId="15" applyNumberFormat="1" applyFont="1" applyFill="1" applyBorder="1" applyAlignment="1" applyProtection="1">
      <alignment horizontal="center" vertical="center" wrapText="1"/>
      <protection locked="0"/>
    </xf>
    <xf numFmtId="0" fontId="46" fillId="0" borderId="0" xfId="15" applyNumberFormat="1" applyFont="1" applyFill="1" applyBorder="1" applyAlignment="1" applyProtection="1">
      <alignment horizontal="centerContinuous" vertical="center" wrapText="1"/>
    </xf>
    <xf numFmtId="177" fontId="46" fillId="0" borderId="0" xfId="15" applyNumberFormat="1" applyFont="1" applyFill="1" applyBorder="1" applyAlignment="1" applyProtection="1">
      <alignment horizontal="right" vertical="center"/>
    </xf>
    <xf numFmtId="0" fontId="14" fillId="0" borderId="0" xfId="15" applyNumberFormat="1" applyFont="1" applyFill="1" applyBorder="1" applyAlignment="1" applyProtection="1">
      <alignment horizontal="center" vertical="center" wrapText="1"/>
    </xf>
    <xf numFmtId="0" fontId="46" fillId="0" borderId="0" xfId="15" applyNumberFormat="1" applyFont="1" applyFill="1" applyBorder="1" applyAlignment="1" applyProtection="1">
      <alignment horizontal="center" vertical="center" wrapText="1"/>
    </xf>
    <xf numFmtId="0" fontId="50" fillId="0" borderId="0" xfId="15" applyNumberFormat="1" applyFont="1" applyFill="1" applyBorder="1" applyAlignment="1" applyProtection="1">
      <alignment horizontal="center" vertical="center" wrapText="1"/>
      <protection locked="0"/>
    </xf>
    <xf numFmtId="0" fontId="46" fillId="0" borderId="0" xfId="15" applyNumberFormat="1" applyFont="1" applyFill="1" applyBorder="1"/>
    <xf numFmtId="0" fontId="53" fillId="0" borderId="0" xfId="15" applyNumberFormat="1" applyFont="1" applyFill="1" applyBorder="1" applyAlignment="1" applyProtection="1">
      <alignment horizontal="center" vertical="center" wrapText="1"/>
      <protection locked="0"/>
    </xf>
    <xf numFmtId="0" fontId="46" fillId="0" borderId="0" xfId="17" applyNumberFormat="1" applyFont="1" applyFill="1" applyBorder="1" applyAlignment="1">
      <alignment horizontal="center" vertical="center"/>
    </xf>
    <xf numFmtId="49" fontId="46" fillId="0" borderId="0" xfId="15" applyNumberFormat="1" applyFont="1" applyFill="1"/>
    <xf numFmtId="0" fontId="46" fillId="0" borderId="0" xfId="15" applyNumberFormat="1" applyFont="1" applyFill="1"/>
    <xf numFmtId="177" fontId="46" fillId="0" borderId="0" xfId="15" applyNumberFormat="1" applyFont="1" applyFill="1"/>
    <xf numFmtId="177" fontId="46" fillId="0" borderId="0" xfId="15" applyNumberFormat="1" applyFont="1" applyFill="1" applyAlignment="1">
      <alignment horizontal="right" vertical="center"/>
    </xf>
    <xf numFmtId="0" fontId="46" fillId="0" borderId="0" xfId="15" applyFont="1" applyFill="1" applyAlignment="1">
      <alignment horizontal="right" vertical="center"/>
    </xf>
    <xf numFmtId="0" fontId="14" fillId="0" borderId="0" xfId="15" applyNumberFormat="1" applyFont="1" applyFill="1" applyAlignment="1" applyProtection="1">
      <alignment horizontal="centerContinuous"/>
    </xf>
    <xf numFmtId="0" fontId="10" fillId="0" borderId="0" xfId="16" applyFont="1" applyFill="1"/>
    <xf numFmtId="0" fontId="14" fillId="0" borderId="21" xfId="15" applyFont="1" applyFill="1" applyBorder="1" applyAlignment="1">
      <alignment horizontal="center" vertical="center"/>
    </xf>
    <xf numFmtId="177" fontId="14" fillId="0" borderId="21" xfId="15" applyNumberFormat="1" applyFont="1" applyFill="1" applyBorder="1" applyAlignment="1">
      <alignment horizontal="center" vertical="center"/>
    </xf>
    <xf numFmtId="0" fontId="14" fillId="3" borderId="21" xfId="16" quotePrefix="1" applyFont="1" applyFill="1" applyBorder="1" applyAlignment="1">
      <alignment horizontal="center" vertical="center" wrapText="1"/>
    </xf>
    <xf numFmtId="0" fontId="14" fillId="3" borderId="0" xfId="15" applyFont="1" applyFill="1" applyAlignment="1">
      <alignment horizontal="center" vertical="center"/>
    </xf>
    <xf numFmtId="0" fontId="14" fillId="0" borderId="25" xfId="16" applyNumberFormat="1" applyFont="1" applyFill="1" applyBorder="1" applyAlignment="1">
      <alignment horizontal="center" vertical="center" wrapText="1"/>
    </xf>
    <xf numFmtId="0" fontId="14" fillId="0" borderId="23" xfId="15" applyNumberFormat="1" applyFont="1" applyFill="1" applyBorder="1" applyAlignment="1" applyProtection="1">
      <alignment horizontal="center" vertical="center" wrapText="1"/>
    </xf>
    <xf numFmtId="0" fontId="14" fillId="0" borderId="26" xfId="16" applyNumberFormat="1" applyFont="1" applyFill="1" applyBorder="1" applyAlignment="1">
      <alignment horizontal="center" vertical="center" wrapText="1"/>
    </xf>
    <xf numFmtId="177" fontId="14" fillId="0" borderId="23" xfId="15" applyNumberFormat="1" applyFont="1" applyFill="1" applyBorder="1" applyAlignment="1" applyProtection="1">
      <alignment horizontal="right" vertical="center"/>
      <protection locked="0"/>
    </xf>
    <xf numFmtId="0" fontId="14" fillId="0" borderId="23" xfId="16" applyFont="1" applyFill="1" applyBorder="1" applyAlignment="1">
      <alignment horizontal="center" vertical="center"/>
    </xf>
    <xf numFmtId="0" fontId="18" fillId="0" borderId="21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/>
    </xf>
    <xf numFmtId="0" fontId="13" fillId="0" borderId="21" xfId="0" applyFont="1" applyFill="1" applyBorder="1" applyAlignment="1">
      <alignment horizontal="center" vertical="center" wrapText="1"/>
    </xf>
    <xf numFmtId="177" fontId="13" fillId="4" borderId="0" xfId="15" applyNumberFormat="1" applyFont="1" applyFill="1" applyBorder="1" applyAlignment="1" applyProtection="1">
      <alignment horizontal="center" vertical="center" wrapText="1"/>
      <protection locked="0"/>
    </xf>
    <xf numFmtId="177" fontId="13" fillId="4" borderId="0" xfId="15" applyNumberFormat="1" applyFont="1" applyFill="1" applyBorder="1" applyAlignment="1" applyProtection="1">
      <alignment horizontal="center" vertical="center" wrapText="1"/>
    </xf>
    <xf numFmtId="0" fontId="13" fillId="4" borderId="0" xfId="15" applyFont="1" applyFill="1"/>
    <xf numFmtId="0" fontId="14" fillId="0" borderId="5" xfId="15" applyFont="1" applyFill="1" applyBorder="1"/>
    <xf numFmtId="0" fontId="14" fillId="0" borderId="5" xfId="16" applyNumberFormat="1" applyFont="1" applyBorder="1" applyAlignment="1">
      <alignment horizontal="center" vertical="center" wrapText="1"/>
    </xf>
    <xf numFmtId="0" fontId="14" fillId="0" borderId="5" xfId="16" applyNumberFormat="1" applyFont="1" applyFill="1" applyBorder="1" applyAlignment="1">
      <alignment horizontal="center" vertical="center"/>
    </xf>
    <xf numFmtId="177" fontId="14" fillId="0" borderId="5" xfId="15" applyNumberFormat="1" applyFont="1" applyFill="1" applyBorder="1" applyAlignment="1" applyProtection="1">
      <alignment horizontal="right" vertical="center"/>
      <protection locked="0"/>
    </xf>
    <xf numFmtId="0" fontId="14" fillId="0" borderId="5" xfId="16" quotePrefix="1" applyFont="1" applyFill="1" applyBorder="1" applyAlignment="1">
      <alignment horizontal="center" vertical="center" wrapText="1"/>
    </xf>
    <xf numFmtId="0" fontId="14" fillId="0" borderId="0" xfId="16" applyNumberFormat="1" applyFont="1" applyBorder="1" applyAlignment="1">
      <alignment horizontal="center" vertical="center" wrapText="1"/>
    </xf>
    <xf numFmtId="0" fontId="14" fillId="0" borderId="0" xfId="16" applyNumberFormat="1" applyFont="1" applyFill="1" applyBorder="1" applyAlignment="1">
      <alignment horizontal="center" vertical="center"/>
    </xf>
    <xf numFmtId="177" fontId="14" fillId="0" borderId="0" xfId="16" applyNumberFormat="1" applyFont="1" applyFill="1" applyBorder="1" applyAlignment="1">
      <alignment horizontal="right" vertical="center"/>
    </xf>
    <xf numFmtId="0" fontId="14" fillId="0" borderId="0" xfId="16" applyNumberFormat="1" applyFont="1" applyFill="1" applyBorder="1" applyAlignment="1">
      <alignment horizontal="center" vertical="center" wrapText="1"/>
    </xf>
    <xf numFmtId="0" fontId="14" fillId="0" borderId="0" xfId="16" applyFont="1" applyFill="1" applyBorder="1" applyAlignment="1">
      <alignment horizontal="center" vertical="center" wrapText="1"/>
    </xf>
    <xf numFmtId="0" fontId="14" fillId="0" borderId="0" xfId="16" quotePrefix="1" applyFont="1" applyFill="1" applyBorder="1" applyAlignment="1">
      <alignment horizontal="center" vertical="center" wrapText="1"/>
    </xf>
    <xf numFmtId="177" fontId="14" fillId="0" borderId="0" xfId="15" applyNumberFormat="1" applyFont="1" applyFill="1" applyBorder="1" applyAlignment="1" applyProtection="1">
      <alignment horizontal="right" vertical="center"/>
      <protection locked="0"/>
    </xf>
    <xf numFmtId="0" fontId="14" fillId="3" borderId="0" xfId="16" applyNumberFormat="1" applyFont="1" applyFill="1" applyBorder="1" applyAlignment="1">
      <alignment horizontal="center" vertical="center" wrapText="1"/>
    </xf>
    <xf numFmtId="0" fontId="14" fillId="3" borderId="0" xfId="16" applyNumberFormat="1" applyFont="1" applyFill="1" applyBorder="1" applyAlignment="1">
      <alignment horizontal="center" vertical="center"/>
    </xf>
    <xf numFmtId="177" fontId="14" fillId="3" borderId="0" xfId="15" applyNumberFormat="1" applyFont="1" applyFill="1" applyBorder="1" applyAlignment="1" applyProtection="1">
      <alignment horizontal="right" vertical="center"/>
      <protection locked="0"/>
    </xf>
    <xf numFmtId="0" fontId="14" fillId="3" borderId="0" xfId="16" applyFont="1" applyFill="1" applyBorder="1" applyAlignment="1">
      <alignment horizontal="center" vertical="center"/>
    </xf>
    <xf numFmtId="49" fontId="14" fillId="0" borderId="0" xfId="15" applyNumberFormat="1" applyFont="1" applyFill="1" applyBorder="1" applyAlignment="1" applyProtection="1">
      <alignment horizontal="center" vertical="center" wrapText="1"/>
      <protection locked="0"/>
    </xf>
    <xf numFmtId="0" fontId="14" fillId="0" borderId="0" xfId="15" applyNumberFormat="1" applyFont="1" applyFill="1" applyBorder="1" applyAlignment="1" applyProtection="1">
      <alignment horizontal="centerContinuous" vertical="center" wrapText="1"/>
    </xf>
    <xf numFmtId="177" fontId="14" fillId="0" borderId="0" xfId="15" applyNumberFormat="1" applyFont="1" applyFill="1" applyBorder="1" applyAlignment="1" applyProtection="1">
      <alignment horizontal="right" vertical="center"/>
    </xf>
    <xf numFmtId="0" fontId="14" fillId="3" borderId="0" xfId="16" quotePrefix="1" applyFont="1" applyFill="1" applyBorder="1" applyAlignment="1">
      <alignment horizontal="center" vertical="center" wrapText="1"/>
    </xf>
    <xf numFmtId="0" fontId="14" fillId="3" borderId="0" xfId="16" applyFont="1" applyFill="1" applyBorder="1" applyAlignment="1">
      <alignment horizontal="center" vertical="center" wrapText="1"/>
    </xf>
    <xf numFmtId="0" fontId="20" fillId="0" borderId="0" xfId="15" applyNumberFormat="1" applyFont="1" applyFill="1" applyBorder="1" applyAlignment="1" applyProtection="1">
      <alignment horizontal="center" vertical="center" wrapText="1"/>
      <protection locked="0"/>
    </xf>
    <xf numFmtId="0" fontId="17" fillId="0" borderId="0" xfId="16" applyNumberFormat="1" applyFont="1" applyFill="1" applyBorder="1" applyAlignment="1">
      <alignment horizontal="center" vertical="center" wrapText="1"/>
    </xf>
    <xf numFmtId="0" fontId="17" fillId="0" borderId="0" xfId="16" applyNumberFormat="1" applyFont="1" applyFill="1" applyBorder="1" applyAlignment="1">
      <alignment horizontal="center" vertical="center"/>
    </xf>
    <xf numFmtId="177" fontId="17" fillId="0" borderId="0" xfId="15" applyNumberFormat="1" applyFont="1" applyFill="1" applyBorder="1" applyAlignment="1" applyProtection="1">
      <alignment horizontal="right" vertical="center"/>
      <protection locked="0"/>
    </xf>
    <xf numFmtId="0" fontId="17" fillId="0" borderId="0" xfId="16" applyFont="1" applyFill="1" applyBorder="1" applyAlignment="1">
      <alignment horizontal="center" vertical="center" wrapText="1"/>
    </xf>
    <xf numFmtId="0" fontId="14" fillId="4" borderId="0" xfId="16" applyNumberFormat="1" applyFont="1" applyFill="1" applyBorder="1" applyAlignment="1">
      <alignment horizontal="center" vertical="center" wrapText="1"/>
    </xf>
    <xf numFmtId="0" fontId="14" fillId="4" borderId="0" xfId="16" applyNumberFormat="1" applyFont="1" applyFill="1" applyBorder="1" applyAlignment="1">
      <alignment horizontal="center" vertical="center"/>
    </xf>
    <xf numFmtId="177" fontId="14" fillId="4" borderId="0" xfId="15" applyNumberFormat="1" applyFont="1" applyFill="1" applyBorder="1" applyAlignment="1" applyProtection="1">
      <alignment horizontal="right" vertical="center"/>
      <protection locked="0"/>
    </xf>
    <xf numFmtId="0" fontId="23" fillId="0" borderId="0" xfId="15" applyNumberFormat="1" applyFont="1" applyFill="1" applyBorder="1" applyAlignment="1" applyProtection="1">
      <alignment horizontal="center" vertical="center" wrapText="1"/>
      <protection locked="0"/>
    </xf>
    <xf numFmtId="0" fontId="17" fillId="0" borderId="0" xfId="16" applyNumberFormat="1" applyFont="1" applyBorder="1" applyAlignment="1">
      <alignment horizontal="center" vertical="center" wrapText="1"/>
    </xf>
    <xf numFmtId="0" fontId="14" fillId="0" borderId="0" xfId="17" applyNumberFormat="1" applyFont="1" applyBorder="1" applyAlignment="1">
      <alignment horizontal="center" vertical="center"/>
    </xf>
    <xf numFmtId="0" fontId="14" fillId="0" borderId="0" xfId="15" applyNumberFormat="1" applyFont="1" applyFill="1"/>
    <xf numFmtId="178" fontId="21" fillId="0" borderId="21" xfId="0" applyNumberFormat="1" applyFont="1" applyFill="1" applyBorder="1" applyAlignment="1">
      <alignment horizontal="right" vertical="center"/>
    </xf>
    <xf numFmtId="177" fontId="21" fillId="0" borderId="21" xfId="16" applyNumberFormat="1" applyFont="1" applyFill="1" applyBorder="1" applyAlignment="1">
      <alignment horizontal="right" vertical="center"/>
    </xf>
    <xf numFmtId="0" fontId="50" fillId="0" borderId="21" xfId="0" applyFont="1" applyFill="1" applyBorder="1" applyAlignment="1">
      <alignment horizontal="center" vertical="center" wrapText="1"/>
    </xf>
    <xf numFmtId="0" fontId="14" fillId="0" borderId="27" xfId="15" applyNumberFormat="1" applyFont="1" applyFill="1" applyBorder="1" applyAlignment="1" applyProtection="1">
      <alignment horizontal="center" vertical="center" wrapText="1"/>
    </xf>
    <xf numFmtId="49" fontId="22" fillId="0" borderId="21" xfId="0" applyNumberFormat="1" applyFont="1" applyFill="1" applyBorder="1" applyAlignment="1" applyProtection="1">
      <alignment horizontal="center" vertical="center" wrapText="1"/>
      <protection locked="0"/>
    </xf>
    <xf numFmtId="0" fontId="22" fillId="0" borderId="21" xfId="0" applyNumberFormat="1" applyFont="1" applyFill="1" applyBorder="1" applyAlignment="1" applyProtection="1">
      <alignment horizontal="center" vertical="center" wrapText="1"/>
      <protection locked="0"/>
    </xf>
    <xf numFmtId="49" fontId="22" fillId="0" borderId="28" xfId="0" applyNumberFormat="1" applyFont="1" applyFill="1" applyBorder="1" applyAlignment="1" applyProtection="1">
      <alignment horizontal="center" vertical="center" wrapText="1"/>
      <protection locked="0"/>
    </xf>
    <xf numFmtId="0" fontId="22" fillId="0" borderId="28" xfId="0" applyNumberFormat="1" applyFont="1" applyFill="1" applyBorder="1" applyAlignment="1" applyProtection="1">
      <alignment horizontal="center" vertical="center" wrapText="1"/>
      <protection locked="0"/>
    </xf>
    <xf numFmtId="49" fontId="22" fillId="0" borderId="29" xfId="0" applyNumberFormat="1" applyFont="1" applyFill="1" applyBorder="1" applyAlignment="1" applyProtection="1">
      <alignment horizontal="center" vertical="center" wrapText="1"/>
      <protection locked="0"/>
    </xf>
    <xf numFmtId="0" fontId="22" fillId="0" borderId="29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30" xfId="15" applyNumberFormat="1" applyFont="1" applyFill="1" applyBorder="1" applyAlignment="1" applyProtection="1">
      <alignment horizontal="center" vertical="center" wrapText="1"/>
    </xf>
    <xf numFmtId="0" fontId="14" fillId="0" borderId="31" xfId="15" applyNumberFormat="1" applyFont="1" applyFill="1" applyBorder="1" applyAlignment="1" applyProtection="1">
      <alignment horizontal="center" vertical="center" wrapText="1"/>
    </xf>
    <xf numFmtId="49" fontId="22" fillId="0" borderId="32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32" xfId="15" applyNumberFormat="1" applyFont="1" applyFill="1" applyBorder="1" applyAlignment="1" applyProtection="1">
      <alignment horizontal="center" vertical="center" wrapText="1"/>
    </xf>
    <xf numFmtId="49" fontId="22" fillId="0" borderId="33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34" xfId="15" applyNumberFormat="1" applyFont="1" applyFill="1" applyBorder="1" applyAlignment="1" applyProtection="1">
      <alignment horizontal="center" vertical="center" wrapText="1"/>
    </xf>
    <xf numFmtId="0" fontId="14" fillId="0" borderId="32" xfId="0" applyFont="1" applyBorder="1" applyAlignment="1">
      <alignment horizontal="center" vertical="center"/>
    </xf>
    <xf numFmtId="49" fontId="22" fillId="0" borderId="35" xfId="0" applyNumberFormat="1" applyFont="1" applyFill="1" applyBorder="1" applyAlignment="1" applyProtection="1">
      <alignment horizontal="center" vertical="center" wrapText="1"/>
      <protection locked="0"/>
    </xf>
    <xf numFmtId="0" fontId="22" fillId="3" borderId="21" xfId="16" applyNumberFormat="1" applyFont="1" applyFill="1" applyBorder="1" applyAlignment="1">
      <alignment horizontal="center" vertical="center" wrapText="1"/>
    </xf>
    <xf numFmtId="0" fontId="22" fillId="0" borderId="21" xfId="16" applyNumberFormat="1" applyFont="1" applyBorder="1" applyAlignment="1">
      <alignment horizontal="center" vertical="center" wrapText="1"/>
    </xf>
    <xf numFmtId="0" fontId="22" fillId="0" borderId="21" xfId="0" applyNumberFormat="1" applyFont="1" applyFill="1" applyBorder="1" applyAlignment="1">
      <alignment horizontal="center" vertical="center" wrapText="1"/>
    </xf>
    <xf numFmtId="0" fontId="22" fillId="0" borderId="21" xfId="16" applyNumberFormat="1" applyFont="1" applyFill="1" applyBorder="1" applyAlignment="1">
      <alignment horizontal="center" vertical="center" wrapText="1"/>
    </xf>
    <xf numFmtId="0" fontId="22" fillId="0" borderId="21" xfId="15" applyNumberFormat="1" applyFont="1" applyFill="1" applyBorder="1" applyAlignment="1" applyProtection="1">
      <alignment horizontal="center" vertical="center" wrapText="1"/>
      <protection locked="0"/>
    </xf>
    <xf numFmtId="0" fontId="22" fillId="3" borderId="21" xfId="15" applyNumberFormat="1" applyFont="1" applyFill="1" applyBorder="1" applyAlignment="1" applyProtection="1">
      <alignment horizontal="center" vertical="center" wrapText="1"/>
      <protection locked="0"/>
    </xf>
    <xf numFmtId="0" fontId="22" fillId="3" borderId="21" xfId="0" applyNumberFormat="1" applyFont="1" applyFill="1" applyBorder="1" applyAlignment="1">
      <alignment horizontal="center" vertical="center" wrapText="1"/>
    </xf>
    <xf numFmtId="0" fontId="22" fillId="3" borderId="28" xfId="15" applyNumberFormat="1" applyFont="1" applyFill="1" applyBorder="1" applyAlignment="1" applyProtection="1">
      <alignment horizontal="center" vertical="center" wrapText="1"/>
      <protection locked="0"/>
    </xf>
    <xf numFmtId="0" fontId="22" fillId="0" borderId="28" xfId="16" applyNumberFormat="1" applyFont="1" applyBorder="1" applyAlignment="1">
      <alignment horizontal="center" vertical="center" wrapText="1"/>
    </xf>
    <xf numFmtId="0" fontId="22" fillId="3" borderId="28" xfId="0" applyNumberFormat="1" applyFont="1" applyFill="1" applyBorder="1" applyAlignment="1">
      <alignment horizontal="center" vertical="center" wrapText="1"/>
    </xf>
    <xf numFmtId="0" fontId="22" fillId="0" borderId="28" xfId="15" applyNumberFormat="1" applyFont="1" applyFill="1" applyBorder="1" applyAlignment="1" applyProtection="1">
      <alignment horizontal="center" vertical="center" wrapText="1"/>
      <protection locked="0"/>
    </xf>
    <xf numFmtId="0" fontId="14" fillId="3" borderId="28" xfId="15" applyNumberFormat="1" applyFont="1" applyFill="1" applyBorder="1" applyAlignment="1" applyProtection="1">
      <alignment horizontal="center" vertical="center" wrapText="1"/>
      <protection locked="0"/>
    </xf>
    <xf numFmtId="0" fontId="22" fillId="0" borderId="32" xfId="15" applyNumberFormat="1" applyFont="1" applyFill="1" applyBorder="1" applyAlignment="1" applyProtection="1">
      <alignment horizontal="center" vertical="center" wrapText="1"/>
      <protection locked="0"/>
    </xf>
    <xf numFmtId="0" fontId="34" fillId="3" borderId="23" xfId="15" applyNumberFormat="1" applyFont="1" applyFill="1" applyBorder="1" applyAlignment="1" applyProtection="1">
      <alignment horizontal="center" wrapText="1"/>
    </xf>
    <xf numFmtId="0" fontId="34" fillId="3" borderId="24" xfId="15" applyNumberFormat="1" applyFont="1" applyFill="1" applyBorder="1" applyAlignment="1" applyProtection="1">
      <alignment horizontal="center" vertical="top" wrapText="1"/>
    </xf>
    <xf numFmtId="49" fontId="31" fillId="0" borderId="21" xfId="0" applyNumberFormat="1" applyFont="1" applyFill="1" applyBorder="1" applyAlignment="1" applyProtection="1">
      <alignment horizontal="center" vertical="center" wrapText="1"/>
      <protection locked="0"/>
    </xf>
    <xf numFmtId="177" fontId="31" fillId="0" borderId="21" xfId="0" applyNumberFormat="1" applyFont="1" applyFill="1" applyBorder="1" applyAlignment="1" applyProtection="1">
      <alignment horizontal="center" vertical="center" wrapText="1"/>
      <protection locked="0"/>
    </xf>
    <xf numFmtId="0" fontId="31" fillId="3" borderId="21" xfId="15" applyNumberFormat="1" applyFont="1" applyFill="1" applyBorder="1" applyAlignment="1" applyProtection="1">
      <alignment horizontal="center" vertical="center" wrapText="1"/>
      <protection locked="0"/>
    </xf>
    <xf numFmtId="177" fontId="38" fillId="0" borderId="21" xfId="0" applyNumberFormat="1" applyFont="1" applyFill="1" applyBorder="1" applyAlignment="1" applyProtection="1">
      <alignment horizontal="center" vertical="center" wrapText="1"/>
      <protection locked="0"/>
    </xf>
    <xf numFmtId="0" fontId="31" fillId="0" borderId="21" xfId="0" applyNumberFormat="1" applyFont="1" applyFill="1" applyBorder="1" applyAlignment="1" applyProtection="1">
      <alignment horizontal="center" vertical="center" wrapText="1"/>
      <protection locked="0"/>
    </xf>
    <xf numFmtId="0" fontId="31" fillId="0" borderId="21" xfId="15" applyNumberFormat="1" applyFont="1" applyFill="1" applyBorder="1" applyAlignment="1" applyProtection="1">
      <alignment horizontal="center" vertical="center" wrapText="1"/>
      <protection locked="0"/>
    </xf>
    <xf numFmtId="177" fontId="31" fillId="0" borderId="0" xfId="15" applyNumberFormat="1" applyFont="1" applyFill="1" applyBorder="1" applyAlignment="1" applyProtection="1">
      <alignment horizontal="center" vertical="center" wrapText="1"/>
      <protection locked="0"/>
    </xf>
    <xf numFmtId="177" fontId="31" fillId="0" borderId="0" xfId="15" applyNumberFormat="1" applyFont="1" applyFill="1" applyBorder="1" applyAlignment="1" applyProtection="1">
      <alignment horizontal="center" vertical="center" wrapText="1"/>
    </xf>
    <xf numFmtId="0" fontId="31" fillId="0" borderId="0" xfId="0" applyFont="1" applyFill="1"/>
    <xf numFmtId="0" fontId="31" fillId="0" borderId="0" xfId="15" applyFont="1" applyFill="1"/>
    <xf numFmtId="0" fontId="39" fillId="0" borderId="21" xfId="15" applyNumberFormat="1" applyFont="1" applyFill="1" applyBorder="1" applyAlignment="1" applyProtection="1">
      <alignment horizontal="center" vertical="center" wrapText="1"/>
      <protection locked="0"/>
    </xf>
    <xf numFmtId="0" fontId="31" fillId="0" borderId="21" xfId="0" applyFont="1" applyFill="1" applyBorder="1" applyAlignment="1" applyProtection="1">
      <alignment horizontal="center" vertical="center" wrapText="1"/>
    </xf>
    <xf numFmtId="0" fontId="31" fillId="0" borderId="0" xfId="15" applyFont="1" applyFill="1" applyBorder="1" applyAlignment="1" applyProtection="1">
      <alignment horizontal="center" vertical="center"/>
    </xf>
    <xf numFmtId="0" fontId="31" fillId="0" borderId="0" xfId="15" applyFont="1" applyFill="1" applyBorder="1" applyAlignment="1" applyProtection="1">
      <alignment horizontal="center" vertical="center" wrapText="1"/>
    </xf>
    <xf numFmtId="0" fontId="31" fillId="0" borderId="21" xfId="0" applyFont="1" applyFill="1" applyBorder="1" applyAlignment="1">
      <alignment horizontal="center" vertical="center"/>
    </xf>
    <xf numFmtId="177" fontId="31" fillId="0" borderId="21" xfId="0" applyNumberFormat="1" applyFont="1" applyFill="1" applyBorder="1" applyAlignment="1">
      <alignment horizontal="right" vertical="center"/>
    </xf>
    <xf numFmtId="0" fontId="38" fillId="0" borderId="21" xfId="15" applyNumberFormat="1" applyFont="1" applyFill="1" applyBorder="1" applyAlignment="1" applyProtection="1">
      <alignment horizontal="center" vertical="center" wrapText="1"/>
      <protection locked="0"/>
    </xf>
    <xf numFmtId="0" fontId="31" fillId="0" borderId="21" xfId="0" quotePrefix="1" applyFont="1" applyFill="1" applyBorder="1" applyAlignment="1">
      <alignment horizontal="center" vertical="center" wrapText="1"/>
    </xf>
    <xf numFmtId="0" fontId="31" fillId="0" borderId="0" xfId="15" applyNumberFormat="1" applyFont="1" applyFill="1" applyBorder="1" applyAlignment="1" applyProtection="1">
      <alignment horizontal="center" vertical="center" wrapText="1"/>
      <protection locked="0"/>
    </xf>
    <xf numFmtId="0" fontId="31" fillId="0" borderId="21" xfId="16" applyNumberFormat="1" applyFont="1" applyFill="1" applyBorder="1" applyAlignment="1">
      <alignment horizontal="center" vertical="center" wrapText="1"/>
    </xf>
    <xf numFmtId="0" fontId="31" fillId="0" borderId="21" xfId="16" applyFont="1" applyFill="1" applyBorder="1" applyAlignment="1">
      <alignment horizontal="center" vertical="center" wrapText="1"/>
    </xf>
    <xf numFmtId="0" fontId="31" fillId="0" borderId="21" xfId="15" applyNumberFormat="1" applyFont="1" applyFill="1" applyBorder="1" applyAlignment="1" applyProtection="1">
      <alignment horizontal="center" vertical="center" wrapText="1"/>
    </xf>
    <xf numFmtId="0" fontId="31" fillId="0" borderId="21" xfId="0" applyFont="1" applyFill="1" applyBorder="1" applyAlignment="1">
      <alignment horizontal="center" vertical="center" wrapText="1"/>
    </xf>
    <xf numFmtId="0" fontId="39" fillId="0" borderId="21" xfId="16" applyFont="1" applyFill="1" applyBorder="1" applyAlignment="1">
      <alignment horizontal="center" vertical="center" wrapText="1"/>
    </xf>
    <xf numFmtId="0" fontId="31" fillId="0" borderId="22" xfId="16" applyNumberFormat="1" applyFont="1" applyBorder="1" applyAlignment="1">
      <alignment horizontal="center" vertical="center" wrapText="1"/>
    </xf>
    <xf numFmtId="0" fontId="31" fillId="0" borderId="22" xfId="0" applyNumberFormat="1" applyFont="1" applyBorder="1" applyAlignment="1">
      <alignment horizontal="center" vertical="center" wrapText="1"/>
    </xf>
    <xf numFmtId="0" fontId="31" fillId="0" borderId="21" xfId="0" applyNumberFormat="1" applyFont="1" applyFill="1" applyBorder="1" applyAlignment="1">
      <alignment horizontal="center" vertical="center" wrapText="1"/>
    </xf>
    <xf numFmtId="0" fontId="31" fillId="0" borderId="21" xfId="16" applyFont="1" applyFill="1" applyBorder="1" applyAlignment="1">
      <alignment horizontal="center" vertical="center"/>
    </xf>
    <xf numFmtId="0" fontId="31" fillId="0" borderId="21" xfId="16" applyNumberFormat="1" applyFont="1" applyFill="1" applyBorder="1" applyAlignment="1">
      <alignment horizontal="center" vertical="center"/>
    </xf>
    <xf numFmtId="0" fontId="31" fillId="3" borderId="22" xfId="16" applyNumberFormat="1" applyFont="1" applyFill="1" applyBorder="1" applyAlignment="1">
      <alignment horizontal="center" vertical="center" wrapText="1"/>
    </xf>
    <xf numFmtId="0" fontId="31" fillId="0" borderId="22" xfId="16" applyNumberFormat="1" applyFont="1" applyFill="1" applyBorder="1" applyAlignment="1">
      <alignment horizontal="center" vertical="center" wrapText="1"/>
    </xf>
    <xf numFmtId="0" fontId="31" fillId="3" borderId="21" xfId="16" applyNumberFormat="1" applyFont="1" applyFill="1" applyBorder="1" applyAlignment="1">
      <alignment horizontal="center" vertical="center"/>
    </xf>
    <xf numFmtId="0" fontId="41" fillId="0" borderId="0" xfId="15" applyFont="1" applyFill="1" applyAlignment="1" applyProtection="1">
      <alignment horizontal="centerContinuous"/>
    </xf>
    <xf numFmtId="49" fontId="31" fillId="0" borderId="0" xfId="15" applyNumberFormat="1" applyFont="1" applyFill="1" applyAlignment="1" applyProtection="1">
      <alignment horizontal="centerContinuous"/>
    </xf>
    <xf numFmtId="0" fontId="31" fillId="0" borderId="0" xfId="15" applyFont="1" applyFill="1" applyAlignment="1" applyProtection="1">
      <alignment horizontal="centerContinuous"/>
    </xf>
    <xf numFmtId="0" fontId="31" fillId="0" borderId="0" xfId="15" applyFont="1" applyFill="1" applyAlignment="1" applyProtection="1">
      <alignment horizontal="centerContinuous" vertical="center"/>
    </xf>
    <xf numFmtId="0" fontId="31" fillId="0" borderId="0" xfId="15" applyNumberFormat="1" applyFont="1" applyFill="1" applyAlignment="1" applyProtection="1">
      <alignment horizontal="center"/>
    </xf>
    <xf numFmtId="0" fontId="31" fillId="0" borderId="0" xfId="15" applyFont="1" applyFill="1" applyBorder="1" applyProtection="1"/>
    <xf numFmtId="0" fontId="31" fillId="0" borderId="0" xfId="15" applyFont="1" applyFill="1" applyProtection="1"/>
    <xf numFmtId="49" fontId="31" fillId="0" borderId="0" xfId="15" applyNumberFormat="1" applyFont="1" applyFill="1" applyProtection="1"/>
    <xf numFmtId="0" fontId="31" fillId="0" borderId="0" xfId="15" applyFont="1" applyFill="1" applyAlignment="1" applyProtection="1">
      <alignment horizontal="right" vertical="center"/>
    </xf>
    <xf numFmtId="0" fontId="33" fillId="0" borderId="0" xfId="0" applyFont="1" applyFill="1"/>
    <xf numFmtId="0" fontId="31" fillId="0" borderId="0" xfId="15" applyFont="1" applyFill="1" applyBorder="1" applyAlignment="1" applyProtection="1">
      <alignment horizontal="centerContinuous"/>
    </xf>
    <xf numFmtId="0" fontId="31" fillId="0" borderId="0" xfId="15" applyNumberFormat="1" applyFont="1" applyFill="1" applyBorder="1" applyAlignment="1" applyProtection="1">
      <alignment horizontal="center"/>
    </xf>
    <xf numFmtId="0" fontId="31" fillId="0" borderId="0" xfId="15" applyNumberFormat="1" applyFont="1" applyFill="1" applyProtection="1"/>
    <xf numFmtId="0" fontId="34" fillId="0" borderId="23" xfId="15" applyNumberFormat="1" applyFont="1" applyFill="1" applyBorder="1" applyAlignment="1" applyProtection="1">
      <alignment horizontal="center" wrapText="1"/>
    </xf>
    <xf numFmtId="49" fontId="34" fillId="0" borderId="23" xfId="15" applyNumberFormat="1" applyFont="1" applyFill="1" applyBorder="1" applyAlignment="1" applyProtection="1">
      <alignment horizontal="center" wrapText="1"/>
    </xf>
    <xf numFmtId="0" fontId="34" fillId="0" borderId="23" xfId="15" applyNumberFormat="1" applyFont="1" applyFill="1" applyBorder="1" applyAlignment="1" applyProtection="1">
      <alignment horizontal="centerContinuous" vertical="center" wrapText="1"/>
    </xf>
    <xf numFmtId="177" fontId="30" fillId="0" borderId="0" xfId="15" applyNumberFormat="1" applyFont="1" applyFill="1" applyBorder="1" applyAlignment="1" applyProtection="1">
      <alignment horizontal="center" vertical="center" wrapText="1"/>
    </xf>
    <xf numFmtId="0" fontId="34" fillId="0" borderId="24" xfId="15" applyNumberFormat="1" applyFont="1" applyFill="1" applyBorder="1" applyAlignment="1" applyProtection="1">
      <alignment horizontal="center" vertical="top" wrapText="1"/>
    </xf>
    <xf numFmtId="49" fontId="34" fillId="0" borderId="24" xfId="15" applyNumberFormat="1" applyFont="1" applyFill="1" applyBorder="1" applyAlignment="1" applyProtection="1">
      <alignment wrapText="1"/>
    </xf>
    <xf numFmtId="0" fontId="34" fillId="0" borderId="24" xfId="15" applyNumberFormat="1" applyFont="1" applyFill="1" applyBorder="1" applyAlignment="1" applyProtection="1">
      <alignment wrapText="1"/>
    </xf>
    <xf numFmtId="0" fontId="34" fillId="0" borderId="21" xfId="15" applyNumberFormat="1" applyFont="1" applyFill="1" applyBorder="1" applyAlignment="1" applyProtection="1">
      <alignment horizontal="distributed" vertical="center" wrapText="1"/>
    </xf>
    <xf numFmtId="0" fontId="31" fillId="0" borderId="0" xfId="15" applyNumberFormat="1" applyFont="1" applyFill="1" applyBorder="1" applyAlignment="1" applyProtection="1">
      <alignment horizontal="center" vertical="top"/>
    </xf>
    <xf numFmtId="177" fontId="31" fillId="0" borderId="21" xfId="15" applyNumberFormat="1" applyFont="1" applyFill="1" applyBorder="1" applyAlignment="1" applyProtection="1">
      <alignment horizontal="right" vertical="center"/>
    </xf>
    <xf numFmtId="177" fontId="31" fillId="0" borderId="21" xfId="16" applyNumberFormat="1" applyFont="1" applyFill="1" applyBorder="1" applyAlignment="1">
      <alignment horizontal="right" vertical="center"/>
    </xf>
    <xf numFmtId="177" fontId="31" fillId="0" borderId="21" xfId="15" applyNumberFormat="1" applyFont="1" applyFill="1" applyBorder="1" applyAlignment="1" applyProtection="1">
      <alignment horizontal="right" vertical="center"/>
      <protection locked="0"/>
    </xf>
    <xf numFmtId="0" fontId="31" fillId="0" borderId="21" xfId="0" applyNumberFormat="1" applyFont="1" applyFill="1" applyBorder="1" applyAlignment="1">
      <alignment horizontal="center" vertical="center"/>
    </xf>
    <xf numFmtId="49" fontId="31" fillId="0" borderId="0" xfId="15" applyNumberFormat="1" applyFont="1" applyFill="1"/>
    <xf numFmtId="177" fontId="31" fillId="0" borderId="0" xfId="15" applyNumberFormat="1" applyFont="1" applyFill="1" applyAlignment="1">
      <alignment horizontal="right" vertical="center"/>
    </xf>
    <xf numFmtId="49" fontId="31" fillId="0" borderId="0" xfId="15" applyNumberFormat="1" applyFont="1" applyFill="1" applyAlignment="1">
      <alignment horizontal="center" vertical="center"/>
    </xf>
    <xf numFmtId="0" fontId="31" fillId="0" borderId="0" xfId="15" applyFont="1" applyFill="1" applyAlignment="1">
      <alignment horizontal="center" vertical="center"/>
    </xf>
    <xf numFmtId="0" fontId="31" fillId="0" borderId="0" xfId="15" applyNumberFormat="1" applyFont="1" applyFill="1" applyBorder="1"/>
    <xf numFmtId="0" fontId="31" fillId="0" borderId="0" xfId="15" applyFont="1" applyFill="1" applyBorder="1"/>
    <xf numFmtId="0" fontId="31" fillId="0" borderId="0" xfId="15" applyFont="1" applyFill="1" applyAlignment="1">
      <alignment horizontal="right" vertical="center"/>
    </xf>
    <xf numFmtId="0" fontId="33" fillId="0" borderId="0" xfId="15" applyFont="1" applyFill="1" applyBorder="1" applyAlignment="1" applyProtection="1"/>
    <xf numFmtId="0" fontId="31" fillId="0" borderId="36" xfId="0" applyFont="1" applyFill="1" applyBorder="1" applyAlignment="1" applyProtection="1">
      <alignment horizontal="center" vertical="center" wrapText="1"/>
    </xf>
    <xf numFmtId="49" fontId="31" fillId="0" borderId="36" xfId="0" applyNumberFormat="1" applyFont="1" applyFill="1" applyBorder="1" applyAlignment="1" applyProtection="1">
      <alignment horizontal="center" vertical="center" wrapText="1"/>
      <protection locked="0"/>
    </xf>
    <xf numFmtId="177" fontId="31" fillId="0" borderId="36" xfId="0" applyNumberFormat="1" applyFont="1" applyFill="1" applyBorder="1" applyAlignment="1" applyProtection="1">
      <alignment horizontal="center" vertical="center" wrapText="1"/>
      <protection locked="0"/>
    </xf>
    <xf numFmtId="177" fontId="32" fillId="0" borderId="21" xfId="15" applyNumberFormat="1" applyFont="1" applyFill="1" applyBorder="1" applyAlignment="1" applyProtection="1">
      <alignment horizontal="right" vertical="center"/>
      <protection locked="0"/>
    </xf>
    <xf numFmtId="0" fontId="31" fillId="0" borderId="22" xfId="0" applyNumberFormat="1" applyFont="1" applyFill="1" applyBorder="1" applyAlignment="1">
      <alignment horizontal="center" vertical="center" wrapText="1"/>
    </xf>
    <xf numFmtId="0" fontId="42" fillId="0" borderId="21" xfId="15" applyNumberFormat="1" applyFont="1" applyFill="1" applyBorder="1" applyAlignment="1" applyProtection="1">
      <alignment horizontal="center" vertical="center" wrapText="1"/>
      <protection locked="0"/>
    </xf>
    <xf numFmtId="0" fontId="42" fillId="0" borderId="21" xfId="0" applyFont="1" applyFill="1" applyBorder="1" applyAlignment="1">
      <alignment horizontal="center" vertical="center" wrapText="1"/>
    </xf>
    <xf numFmtId="0" fontId="42" fillId="0" borderId="0" xfId="15" applyNumberFormat="1" applyFont="1" applyFill="1" applyBorder="1" applyAlignment="1" applyProtection="1">
      <alignment horizontal="center" vertical="center" wrapText="1"/>
      <protection locked="0"/>
    </xf>
    <xf numFmtId="0" fontId="42" fillId="0" borderId="0" xfId="15" applyFont="1" applyFill="1"/>
    <xf numFmtId="0" fontId="31" fillId="0" borderId="25" xfId="16" applyNumberFormat="1" applyFont="1" applyBorder="1" applyAlignment="1">
      <alignment horizontal="center" vertical="center" wrapText="1"/>
    </xf>
    <xf numFmtId="49" fontId="31" fillId="0" borderId="21" xfId="15" applyNumberFormat="1" applyFont="1" applyFill="1" applyBorder="1" applyAlignment="1" applyProtection="1">
      <alignment horizontal="center" vertical="center" wrapText="1"/>
      <protection locked="0"/>
    </xf>
    <xf numFmtId="49" fontId="31" fillId="0" borderId="22" xfId="0" applyNumberFormat="1" applyFont="1" applyBorder="1" applyAlignment="1">
      <alignment horizontal="center" vertical="center" wrapText="1"/>
    </xf>
    <xf numFmtId="49" fontId="31" fillId="0" borderId="22" xfId="0" applyNumberFormat="1" applyFont="1" applyFill="1" applyBorder="1" applyAlignment="1">
      <alignment horizontal="center" vertical="center" wrapText="1"/>
    </xf>
    <xf numFmtId="49" fontId="31" fillId="0" borderId="25" xfId="0" applyNumberFormat="1" applyFont="1" applyBorder="1" applyAlignment="1">
      <alignment horizontal="center" vertical="center" wrapText="1"/>
    </xf>
    <xf numFmtId="0" fontId="31" fillId="0" borderId="21" xfId="0" applyNumberFormat="1" applyFont="1" applyBorder="1" applyAlignment="1">
      <alignment horizontal="center" vertical="center" wrapText="1"/>
    </xf>
    <xf numFmtId="0" fontId="31" fillId="0" borderId="25" xfId="0" applyNumberFormat="1" applyFont="1" applyBorder="1" applyAlignment="1">
      <alignment horizontal="center" vertical="center" wrapText="1"/>
    </xf>
    <xf numFmtId="177" fontId="43" fillId="0" borderId="21" xfId="0" applyNumberFormat="1" applyFont="1" applyFill="1" applyBorder="1" applyAlignment="1" applyProtection="1">
      <alignment horizontal="center" vertical="center" wrapText="1"/>
      <protection locked="0"/>
    </xf>
    <xf numFmtId="0" fontId="31" fillId="0" borderId="21" xfId="0" quotePrefix="1" applyNumberFormat="1" applyFont="1" applyFill="1" applyBorder="1" applyAlignment="1" applyProtection="1">
      <alignment horizontal="center" vertical="center" wrapText="1"/>
      <protection locked="0"/>
    </xf>
    <xf numFmtId="177" fontId="38" fillId="0" borderId="36" xfId="0" applyNumberFormat="1" applyFont="1" applyFill="1" applyBorder="1" applyAlignment="1" applyProtection="1">
      <alignment horizontal="center" vertical="center" wrapText="1"/>
      <protection locked="0"/>
    </xf>
    <xf numFmtId="0" fontId="31" fillId="0" borderId="36" xfId="0" applyFont="1" applyFill="1" applyBorder="1" applyAlignment="1">
      <alignment horizontal="center" vertical="center" wrapText="1"/>
    </xf>
    <xf numFmtId="0" fontId="31" fillId="0" borderId="21" xfId="0" applyFont="1" applyBorder="1" applyAlignment="1">
      <alignment horizontal="center" vertical="center" wrapText="1"/>
    </xf>
    <xf numFmtId="0" fontId="44" fillId="0" borderId="21" xfId="0" applyFont="1" applyFill="1" applyBorder="1" applyAlignment="1">
      <alignment horizontal="center" vertical="center" wrapText="1"/>
    </xf>
    <xf numFmtId="0" fontId="39" fillId="0" borderId="21" xfId="0" applyFont="1" applyFill="1" applyBorder="1" applyAlignment="1">
      <alignment horizontal="center" vertical="center" wrapText="1"/>
    </xf>
    <xf numFmtId="0" fontId="38" fillId="0" borderId="21" xfId="0" applyFont="1" applyFill="1" applyBorder="1" applyAlignment="1">
      <alignment horizontal="center" vertical="center" wrapText="1"/>
    </xf>
    <xf numFmtId="0" fontId="34" fillId="4" borderId="29" xfId="15" applyNumberFormat="1" applyFont="1" applyFill="1" applyBorder="1" applyAlignment="1" applyProtection="1">
      <alignment horizontal="center" vertical="center" wrapText="1"/>
    </xf>
    <xf numFmtId="0" fontId="34" fillId="4" borderId="37" xfId="15" applyNumberFormat="1" applyFont="1" applyFill="1" applyBorder="1" applyAlignment="1" applyProtection="1">
      <alignment horizontal="center" vertical="center" wrapText="1"/>
    </xf>
    <xf numFmtId="0" fontId="34" fillId="4" borderId="27" xfId="15" applyNumberFormat="1" applyFont="1" applyFill="1" applyBorder="1" applyAlignment="1" applyProtection="1">
      <alignment horizontal="center" vertical="center" wrapText="1"/>
    </xf>
    <xf numFmtId="177" fontId="31" fillId="0" borderId="36" xfId="0" applyNumberFormat="1" applyFont="1" applyFill="1" applyBorder="1" applyAlignment="1" applyProtection="1">
      <alignment horizontal="right" vertical="center"/>
      <protection locked="0"/>
    </xf>
    <xf numFmtId="0" fontId="34" fillId="0" borderId="23" xfId="15" applyNumberFormat="1" applyFont="1" applyFill="1" applyBorder="1" applyAlignment="1" applyProtection="1">
      <alignment horizontal="center" vertical="center" wrapText="1"/>
    </xf>
    <xf numFmtId="49" fontId="34" fillId="0" borderId="23" xfId="15" applyNumberFormat="1" applyFont="1" applyFill="1" applyBorder="1" applyAlignment="1" applyProtection="1">
      <alignment horizontal="center" vertical="center" wrapText="1"/>
    </xf>
    <xf numFmtId="0" fontId="34" fillId="3" borderId="23" xfId="15" applyNumberFormat="1" applyFont="1" applyFill="1" applyBorder="1" applyAlignment="1" applyProtection="1">
      <alignment horizontal="center" vertical="center" wrapText="1"/>
    </xf>
    <xf numFmtId="0" fontId="34" fillId="0" borderId="24" xfId="15" applyNumberFormat="1" applyFont="1" applyFill="1" applyBorder="1" applyAlignment="1" applyProtection="1">
      <alignment horizontal="center" vertical="center" wrapText="1"/>
    </xf>
    <xf numFmtId="0" fontId="34" fillId="3" borderId="24" xfId="15" applyNumberFormat="1" applyFont="1" applyFill="1" applyBorder="1" applyAlignment="1" applyProtection="1">
      <alignment horizontal="center" vertical="center" wrapText="1"/>
    </xf>
    <xf numFmtId="0" fontId="41" fillId="0" borderId="0" xfId="15" applyFont="1" applyFill="1" applyAlignment="1" applyProtection="1">
      <alignment horizontal="center" vertical="center"/>
    </xf>
    <xf numFmtId="49" fontId="31" fillId="0" borderId="0" xfId="15" applyNumberFormat="1" applyFont="1" applyFill="1" applyAlignment="1" applyProtection="1">
      <alignment horizontal="center" vertical="center"/>
    </xf>
    <xf numFmtId="0" fontId="31" fillId="0" borderId="0" xfId="15" applyFont="1" applyFill="1" applyAlignment="1" applyProtection="1">
      <alignment horizontal="center" vertical="center"/>
    </xf>
    <xf numFmtId="0" fontId="33" fillId="0" borderId="0" xfId="0" applyFont="1" applyFill="1" applyAlignment="1">
      <alignment horizontal="center" vertical="center"/>
    </xf>
    <xf numFmtId="0" fontId="33" fillId="0" borderId="0" xfId="15" applyFont="1" applyFill="1" applyBorder="1" applyAlignment="1" applyProtection="1">
      <alignment horizontal="center" vertical="center"/>
    </xf>
    <xf numFmtId="49" fontId="34" fillId="0" borderId="24" xfId="15" applyNumberFormat="1" applyFont="1" applyFill="1" applyBorder="1" applyAlignment="1" applyProtection="1">
      <alignment horizontal="center" vertical="center" wrapText="1"/>
    </xf>
    <xf numFmtId="0" fontId="34" fillId="0" borderId="21" xfId="15" applyNumberFormat="1" applyFont="1" applyFill="1" applyBorder="1" applyAlignment="1" applyProtection="1">
      <alignment horizontal="center" vertical="center" wrapText="1"/>
    </xf>
    <xf numFmtId="178" fontId="31" fillId="0" borderId="21" xfId="0" applyNumberFormat="1" applyFont="1" applyFill="1" applyBorder="1" applyAlignment="1" applyProtection="1">
      <alignment horizontal="center" vertical="center"/>
      <protection locked="0"/>
    </xf>
    <xf numFmtId="178" fontId="31" fillId="0" borderId="36" xfId="0" applyNumberFormat="1" applyFont="1" applyFill="1" applyBorder="1" applyAlignment="1" applyProtection="1">
      <alignment horizontal="center" vertical="center"/>
      <protection locked="0"/>
    </xf>
    <xf numFmtId="178" fontId="31" fillId="0" borderId="21" xfId="0" applyNumberFormat="1" applyFont="1" applyFill="1" applyBorder="1" applyAlignment="1">
      <alignment horizontal="center" vertical="center"/>
    </xf>
    <xf numFmtId="177" fontId="31" fillId="0" borderId="21" xfId="15" applyNumberFormat="1" applyFont="1" applyFill="1" applyBorder="1" applyAlignment="1" applyProtection="1">
      <alignment horizontal="center" vertical="center"/>
    </xf>
    <xf numFmtId="0" fontId="31" fillId="0" borderId="21" xfId="15" applyFont="1" applyFill="1" applyBorder="1" applyAlignment="1">
      <alignment horizontal="center" vertical="center"/>
    </xf>
    <xf numFmtId="49" fontId="31" fillId="0" borderId="21" xfId="15" applyNumberFormat="1" applyFont="1" applyFill="1" applyBorder="1" applyAlignment="1">
      <alignment horizontal="center" vertical="center"/>
    </xf>
    <xf numFmtId="177" fontId="31" fillId="0" borderId="21" xfId="15" applyNumberFormat="1" applyFont="1" applyFill="1" applyBorder="1" applyAlignment="1">
      <alignment horizontal="center" vertical="center"/>
    </xf>
    <xf numFmtId="0" fontId="31" fillId="0" borderId="21" xfId="0" quotePrefix="1" applyNumberFormat="1" applyFont="1" applyFill="1" applyBorder="1" applyAlignment="1">
      <alignment horizontal="center" vertical="center"/>
    </xf>
    <xf numFmtId="49" fontId="31" fillId="0" borderId="21" xfId="15" applyNumberFormat="1" applyFont="1" applyFill="1" applyBorder="1" applyAlignment="1" applyProtection="1">
      <alignment horizontal="center" vertical="center" wrapText="1"/>
    </xf>
    <xf numFmtId="49" fontId="31" fillId="0" borderId="21" xfId="0" applyNumberFormat="1" applyFont="1" applyFill="1" applyBorder="1" applyAlignment="1">
      <alignment horizontal="center" vertical="center" wrapText="1"/>
    </xf>
    <xf numFmtId="184" fontId="31" fillId="0" borderId="21" xfId="14" applyNumberFormat="1" applyFont="1" applyFill="1" applyBorder="1" applyAlignment="1">
      <alignment vertical="center"/>
    </xf>
    <xf numFmtId="184" fontId="31" fillId="0" borderId="21" xfId="14" applyNumberFormat="1" applyFont="1" applyFill="1" applyBorder="1" applyAlignment="1" applyProtection="1">
      <alignment horizontal="center" vertical="center"/>
    </xf>
    <xf numFmtId="177" fontId="54" fillId="0" borderId="0" xfId="15" applyNumberFormat="1" applyFont="1" applyFill="1" applyBorder="1" applyAlignment="1" applyProtection="1">
      <alignment horizontal="center" vertical="center" wrapText="1"/>
      <protection locked="0"/>
    </xf>
    <xf numFmtId="0" fontId="34" fillId="0" borderId="29" xfId="15" applyNumberFormat="1" applyFont="1" applyFill="1" applyBorder="1" applyAlignment="1" applyProtection="1">
      <alignment horizontal="center" vertical="center" wrapText="1"/>
    </xf>
    <xf numFmtId="0" fontId="34" fillId="0" borderId="37" xfId="15" applyNumberFormat="1" applyFont="1" applyFill="1" applyBorder="1" applyAlignment="1" applyProtection="1">
      <alignment horizontal="center" vertical="center" wrapText="1"/>
    </xf>
    <xf numFmtId="0" fontId="34" fillId="0" borderId="27" xfId="15" applyNumberFormat="1" applyFont="1" applyFill="1" applyBorder="1" applyAlignment="1" applyProtection="1">
      <alignment horizontal="center" vertical="center" wrapText="1"/>
    </xf>
    <xf numFmtId="0" fontId="31" fillId="0" borderId="21" xfId="15" applyFont="1" applyFill="1" applyBorder="1" applyAlignment="1">
      <alignment horizontal="center" vertical="center" wrapText="1"/>
    </xf>
    <xf numFmtId="0" fontId="31" fillId="0" borderId="0" xfId="0" quotePrefix="1" applyFont="1" applyFill="1" applyBorder="1" applyAlignment="1">
      <alignment horizontal="center" vertical="center" wrapText="1"/>
    </xf>
    <xf numFmtId="0" fontId="31" fillId="0" borderId="0" xfId="0" applyFont="1" applyFill="1" applyBorder="1" applyAlignment="1">
      <alignment horizontal="center" vertical="center" wrapText="1"/>
    </xf>
    <xf numFmtId="0" fontId="31" fillId="0" borderId="0" xfId="15" applyNumberFormat="1" applyFont="1" applyFill="1" applyBorder="1" applyAlignment="1" applyProtection="1">
      <alignment horizontal="center" vertical="center" wrapText="1"/>
    </xf>
    <xf numFmtId="177" fontId="31" fillId="0" borderId="21" xfId="15" applyNumberFormat="1" applyFont="1" applyFill="1" applyBorder="1" applyAlignment="1" applyProtection="1">
      <alignment horizontal="center" vertical="center" wrapText="1"/>
    </xf>
    <xf numFmtId="177" fontId="31" fillId="0" borderId="21" xfId="0" quotePrefix="1" applyNumberFormat="1" applyFont="1" applyFill="1" applyBorder="1" applyAlignment="1">
      <alignment horizontal="center" vertical="center" wrapText="1"/>
    </xf>
    <xf numFmtId="177" fontId="31" fillId="0" borderId="21" xfId="0" applyNumberFormat="1" applyFont="1" applyFill="1" applyBorder="1" applyAlignment="1">
      <alignment horizontal="center" vertical="center" wrapText="1"/>
    </xf>
    <xf numFmtId="0" fontId="31" fillId="0" borderId="0" xfId="15" applyFont="1" applyFill="1" applyAlignment="1" applyProtection="1">
      <alignment horizontal="center"/>
    </xf>
    <xf numFmtId="0" fontId="35" fillId="0" borderId="0" xfId="15" applyFont="1" applyFill="1" applyBorder="1" applyAlignment="1" applyProtection="1">
      <alignment horizontal="center"/>
    </xf>
    <xf numFmtId="0" fontId="31" fillId="0" borderId="0" xfId="15" applyFont="1" applyFill="1" applyBorder="1" applyAlignment="1" applyProtection="1">
      <alignment horizontal="center"/>
    </xf>
    <xf numFmtId="177" fontId="31" fillId="0" borderId="0" xfId="15" applyNumberFormat="1" applyFont="1" applyFill="1" applyProtection="1"/>
    <xf numFmtId="0" fontId="34" fillId="0" borderId="39" xfId="15" applyNumberFormat="1" applyFont="1" applyFill="1" applyBorder="1" applyAlignment="1" applyProtection="1">
      <alignment horizontal="center" wrapText="1"/>
    </xf>
    <xf numFmtId="0" fontId="34" fillId="0" borderId="40" xfId="15" applyNumberFormat="1" applyFont="1" applyFill="1" applyBorder="1" applyAlignment="1" applyProtection="1">
      <alignment horizontal="centerContinuous" vertical="center" wrapText="1"/>
    </xf>
    <xf numFmtId="0" fontId="34" fillId="0" borderId="41" xfId="15" applyNumberFormat="1" applyFont="1" applyFill="1" applyBorder="1" applyAlignment="1" applyProtection="1">
      <alignment horizontal="centerContinuous" vertical="center" wrapText="1"/>
    </xf>
    <xf numFmtId="0" fontId="34" fillId="0" borderId="42" xfId="15" applyNumberFormat="1" applyFont="1" applyFill="1" applyBorder="1" applyAlignment="1" applyProtection="1">
      <alignment horizontal="centerContinuous" vertical="center" wrapText="1"/>
    </xf>
    <xf numFmtId="0" fontId="34" fillId="0" borderId="0" xfId="15" applyNumberFormat="1" applyFont="1" applyFill="1" applyBorder="1" applyAlignment="1" applyProtection="1">
      <alignment horizontal="center" wrapText="1"/>
    </xf>
    <xf numFmtId="0" fontId="34" fillId="0" borderId="38" xfId="15" applyNumberFormat="1" applyFont="1" applyFill="1" applyBorder="1" applyAlignment="1" applyProtection="1">
      <alignment horizontal="center" vertical="top" wrapText="1"/>
    </xf>
    <xf numFmtId="0" fontId="34" fillId="0" borderId="0" xfId="15" applyNumberFormat="1" applyFont="1" applyFill="1" applyBorder="1" applyAlignment="1" applyProtection="1">
      <alignment horizontal="center" vertical="top" wrapText="1"/>
    </xf>
    <xf numFmtId="0" fontId="31" fillId="0" borderId="0" xfId="15" applyFont="1" applyFill="1" applyBorder="1" applyAlignment="1" applyProtection="1">
      <alignment horizontal="center" vertical="top"/>
    </xf>
    <xf numFmtId="177" fontId="31" fillId="0" borderId="0" xfId="15" applyNumberFormat="1" applyFont="1" applyFill="1" applyBorder="1" applyAlignment="1" applyProtection="1">
      <alignment horizontal="center" vertical="center"/>
    </xf>
    <xf numFmtId="0" fontId="31" fillId="0" borderId="2" xfId="15" applyNumberFormat="1" applyFont="1" applyFill="1" applyBorder="1" applyAlignment="1" applyProtection="1">
      <alignment horizontal="center" vertical="center" wrapText="1"/>
      <protection locked="0"/>
    </xf>
    <xf numFmtId="177" fontId="31" fillId="0" borderId="0" xfId="15" applyNumberFormat="1" applyFont="1" applyFill="1"/>
    <xf numFmtId="177" fontId="34" fillId="0" borderId="23" xfId="15" applyNumberFormat="1" applyFont="1" applyFill="1" applyBorder="1" applyAlignment="1" applyProtection="1">
      <alignment horizontal="center" wrapText="1"/>
    </xf>
    <xf numFmtId="177" fontId="34" fillId="0" borderId="24" xfId="15" applyNumberFormat="1" applyFont="1" applyFill="1" applyBorder="1" applyAlignment="1" applyProtection="1">
      <alignment horizontal="center" vertical="top" wrapText="1"/>
    </xf>
    <xf numFmtId="0" fontId="31" fillId="0" borderId="0" xfId="15" applyFont="1" applyFill="1" applyAlignment="1">
      <alignment vertical="center"/>
    </xf>
    <xf numFmtId="177" fontId="31" fillId="0" borderId="0" xfId="15" applyNumberFormat="1" applyFont="1" applyFill="1" applyBorder="1" applyAlignment="1" applyProtection="1">
      <alignment vertical="center" wrapText="1"/>
    </xf>
    <xf numFmtId="177" fontId="0" fillId="0" borderId="0" xfId="0" applyNumberFormat="1"/>
    <xf numFmtId="1" fontId="31" fillId="0" borderId="21" xfId="0" applyNumberFormat="1" applyFont="1" applyFill="1" applyBorder="1" applyAlignment="1">
      <alignment horizontal="center" vertical="center"/>
    </xf>
    <xf numFmtId="184" fontId="31" fillId="0" borderId="0" xfId="15" applyNumberFormat="1" applyFont="1" applyFill="1" applyProtection="1"/>
    <xf numFmtId="184" fontId="34" fillId="0" borderId="23" xfId="15" applyNumberFormat="1" applyFont="1" applyFill="1" applyBorder="1" applyAlignment="1" applyProtection="1">
      <alignment horizontal="center" wrapText="1"/>
    </xf>
    <xf numFmtId="184" fontId="34" fillId="0" borderId="24" xfId="15" applyNumberFormat="1" applyFont="1" applyFill="1" applyBorder="1" applyAlignment="1" applyProtection="1">
      <alignment horizontal="center" vertical="top" wrapText="1"/>
    </xf>
    <xf numFmtId="184" fontId="31" fillId="0" borderId="21" xfId="15" applyNumberFormat="1" applyFont="1" applyFill="1" applyBorder="1" applyAlignment="1" applyProtection="1">
      <alignment horizontal="center" vertical="center"/>
    </xf>
    <xf numFmtId="184" fontId="31" fillId="0" borderId="0" xfId="15" applyNumberFormat="1" applyFont="1" applyFill="1"/>
    <xf numFmtId="184" fontId="31" fillId="0" borderId="21" xfId="14" applyNumberFormat="1" applyFont="1" applyFill="1" applyBorder="1" applyAlignment="1">
      <alignment horizontal="center" vertical="center"/>
    </xf>
    <xf numFmtId="181" fontId="30" fillId="0" borderId="0" xfId="15" applyNumberFormat="1" applyFont="1" applyFill="1" applyBorder="1" applyAlignment="1" applyProtection="1">
      <alignment horizontal="center" vertical="center" wrapText="1"/>
    </xf>
    <xf numFmtId="181" fontId="31" fillId="0" borderId="0" xfId="15" applyNumberFormat="1" applyFont="1" applyFill="1" applyBorder="1" applyAlignment="1" applyProtection="1">
      <alignment horizontal="center" vertical="center" wrapText="1"/>
    </xf>
    <xf numFmtId="49" fontId="31" fillId="0" borderId="0" xfId="15" applyNumberFormat="1" applyFont="1" applyFill="1" applyAlignment="1" applyProtection="1">
      <alignment wrapText="1"/>
    </xf>
    <xf numFmtId="49" fontId="31" fillId="0" borderId="0" xfId="15" applyNumberFormat="1" applyFont="1" applyFill="1" applyAlignment="1">
      <alignment wrapText="1"/>
    </xf>
    <xf numFmtId="0" fontId="31" fillId="0" borderId="0" xfId="15" applyFont="1" applyFill="1" applyAlignment="1">
      <alignment horizontal="center" vertical="center" wrapText="1"/>
    </xf>
    <xf numFmtId="177" fontId="31" fillId="0" borderId="0" xfId="15" applyNumberFormat="1" applyFont="1" applyFill="1" applyAlignment="1">
      <alignment horizontal="center" vertical="center" wrapText="1"/>
    </xf>
    <xf numFmtId="0" fontId="31" fillId="0" borderId="0" xfId="0" applyFont="1" applyFill="1" applyAlignment="1">
      <alignment horizontal="center" vertical="center" wrapText="1"/>
    </xf>
    <xf numFmtId="0" fontId="31" fillId="0" borderId="0" xfId="15" applyFont="1" applyFill="1" applyAlignment="1" applyProtection="1">
      <alignment horizontal="center" vertical="center" wrapText="1"/>
    </xf>
    <xf numFmtId="49" fontId="31" fillId="0" borderId="0" xfId="15" applyNumberFormat="1" applyFont="1" applyFill="1" applyAlignment="1" applyProtection="1">
      <alignment horizontal="center" vertical="center" wrapText="1"/>
    </xf>
    <xf numFmtId="0" fontId="35" fillId="0" borderId="0" xfId="15" applyFont="1" applyFill="1" applyBorder="1" applyAlignment="1" applyProtection="1">
      <alignment horizontal="center" vertical="center" wrapText="1"/>
    </xf>
    <xf numFmtId="0" fontId="34" fillId="0" borderId="0" xfId="15" applyNumberFormat="1" applyFont="1" applyFill="1" applyBorder="1" applyAlignment="1" applyProtection="1">
      <alignment horizontal="center" vertical="center" wrapText="1"/>
    </xf>
    <xf numFmtId="184" fontId="31" fillId="0" borderId="21" xfId="14" applyNumberFormat="1" applyFont="1" applyFill="1" applyBorder="1" applyAlignment="1">
      <alignment horizontal="center" vertical="center" wrapText="1"/>
    </xf>
    <xf numFmtId="178" fontId="31" fillId="0" borderId="21" xfId="0" applyNumberFormat="1" applyFont="1" applyFill="1" applyBorder="1" applyAlignment="1">
      <alignment horizontal="center" vertical="center" wrapText="1"/>
    </xf>
    <xf numFmtId="41" fontId="31" fillId="0" borderId="0" xfId="14" applyFont="1" applyFill="1" applyBorder="1" applyAlignment="1">
      <alignment horizontal="center" vertical="center" wrapText="1"/>
    </xf>
    <xf numFmtId="0" fontId="31" fillId="0" borderId="0" xfId="15" applyFont="1" applyFill="1" applyAlignment="1">
      <alignment vertical="center" wrapText="1"/>
    </xf>
    <xf numFmtId="49" fontId="31" fillId="0" borderId="21" xfId="15" applyNumberFormat="1" applyFont="1" applyFill="1" applyBorder="1" applyAlignment="1">
      <alignment horizontal="center" vertical="center" wrapText="1"/>
    </xf>
    <xf numFmtId="49" fontId="31" fillId="0" borderId="0" xfId="15" applyNumberFormat="1" applyFont="1" applyFill="1" applyAlignment="1">
      <alignment horizontal="center" vertical="center" wrapText="1"/>
    </xf>
    <xf numFmtId="0" fontId="31" fillId="0" borderId="0" xfId="15" applyFont="1" applyFill="1" applyBorder="1" applyAlignment="1">
      <alignment horizontal="center" vertical="center" wrapText="1"/>
    </xf>
    <xf numFmtId="41" fontId="31" fillId="0" borderId="21" xfId="14" applyNumberFormat="1" applyFont="1" applyFill="1" applyBorder="1" applyAlignment="1">
      <alignment vertical="center"/>
    </xf>
    <xf numFmtId="41" fontId="31" fillId="0" borderId="21" xfId="14" applyNumberFormat="1" applyFont="1" applyFill="1" applyBorder="1" applyAlignment="1" applyProtection="1">
      <alignment horizontal="center" vertical="center"/>
    </xf>
    <xf numFmtId="41" fontId="31" fillId="0" borderId="21" xfId="14" applyNumberFormat="1" applyFont="1" applyFill="1" applyBorder="1" applyAlignment="1">
      <alignment horizontal="right" vertical="center"/>
    </xf>
    <xf numFmtId="41" fontId="31" fillId="0" borderId="21" xfId="0" applyNumberFormat="1" applyFont="1" applyFill="1" applyBorder="1" applyAlignment="1">
      <alignment horizontal="right" vertical="center"/>
    </xf>
    <xf numFmtId="41" fontId="31" fillId="0" borderId="21" xfId="0" applyNumberFormat="1" applyFont="1" applyFill="1" applyBorder="1" applyAlignment="1">
      <alignment vertical="center"/>
    </xf>
    <xf numFmtId="41" fontId="31" fillId="0" borderId="21" xfId="14" applyNumberFormat="1" applyFont="1" applyFill="1" applyBorder="1" applyAlignment="1">
      <alignment horizontal="center" vertical="center" wrapText="1"/>
    </xf>
    <xf numFmtId="41" fontId="37" fillId="0" borderId="21" xfId="14" applyNumberFormat="1" applyFont="1" applyFill="1" applyBorder="1" applyAlignment="1">
      <alignment horizontal="center" vertical="center" wrapText="1"/>
    </xf>
    <xf numFmtId="41" fontId="31" fillId="0" borderId="21" xfId="14" applyNumberFormat="1" applyFont="1" applyFill="1" applyBorder="1" applyAlignment="1">
      <alignment horizontal="center" vertical="center"/>
    </xf>
    <xf numFmtId="41" fontId="31" fillId="0" borderId="21" xfId="15" applyNumberFormat="1" applyFont="1" applyFill="1" applyBorder="1" applyAlignment="1" applyProtection="1">
      <alignment horizontal="center" vertical="center"/>
    </xf>
    <xf numFmtId="184" fontId="31" fillId="0" borderId="21" xfId="14" applyNumberFormat="1" applyFont="1" applyFill="1" applyBorder="1" applyAlignment="1">
      <alignment vertical="center" wrapText="1"/>
    </xf>
    <xf numFmtId="184" fontId="32" fillId="0" borderId="21" xfId="14" applyNumberFormat="1" applyFont="1" applyFill="1" applyBorder="1" applyAlignment="1">
      <alignment horizontal="center" vertical="center" wrapText="1"/>
    </xf>
    <xf numFmtId="184" fontId="39" fillId="0" borderId="21" xfId="14" applyNumberFormat="1" applyFont="1" applyFill="1" applyBorder="1" applyAlignment="1">
      <alignment horizontal="center" vertical="center" wrapText="1"/>
    </xf>
    <xf numFmtId="0" fontId="31" fillId="0" borderId="21" xfId="15" applyNumberFormat="1" applyFont="1" applyFill="1" applyBorder="1" applyAlignment="1" applyProtection="1">
      <alignment vertical="center" wrapText="1"/>
    </xf>
    <xf numFmtId="0" fontId="54" fillId="0" borderId="0" xfId="0" applyFont="1" applyFill="1" applyBorder="1" applyAlignment="1">
      <alignment horizontal="center" vertical="center" wrapText="1"/>
    </xf>
    <xf numFmtId="181" fontId="54" fillId="0" borderId="0" xfId="15" applyNumberFormat="1" applyFont="1" applyFill="1" applyBorder="1" applyAlignment="1" applyProtection="1">
      <alignment horizontal="center" vertical="center" wrapText="1"/>
    </xf>
    <xf numFmtId="184" fontId="54" fillId="0" borderId="21" xfId="14" applyNumberFormat="1" applyFont="1" applyFill="1" applyBorder="1" applyAlignment="1">
      <alignment vertical="center"/>
    </xf>
    <xf numFmtId="41" fontId="54" fillId="0" borderId="21" xfId="14" applyNumberFormat="1" applyFont="1" applyFill="1" applyBorder="1" applyAlignment="1">
      <alignment horizontal="center" vertical="center"/>
    </xf>
    <xf numFmtId="183" fontId="0" fillId="0" borderId="0" xfId="0" applyNumberFormat="1"/>
    <xf numFmtId="177" fontId="54" fillId="0" borderId="0" xfId="15" applyNumberFormat="1" applyFont="1" applyFill="1" applyBorder="1" applyAlignment="1" applyProtection="1">
      <alignment horizontal="center" vertical="center" wrapText="1"/>
    </xf>
    <xf numFmtId="184" fontId="55" fillId="0" borderId="21" xfId="14" applyNumberFormat="1" applyFont="1" applyFill="1" applyBorder="1" applyAlignment="1">
      <alignment horizontal="center" vertical="center" wrapText="1"/>
    </xf>
    <xf numFmtId="184" fontId="55" fillId="0" borderId="21" xfId="14" applyNumberFormat="1" applyFont="1" applyFill="1" applyBorder="1" applyAlignment="1">
      <alignment horizontal="center" vertical="center"/>
    </xf>
    <xf numFmtId="184" fontId="55" fillId="0" borderId="21" xfId="14" applyNumberFormat="1" applyFont="1" applyFill="1" applyBorder="1" applyAlignment="1">
      <alignment vertical="center"/>
    </xf>
    <xf numFmtId="0" fontId="0" fillId="0" borderId="21" xfId="0" applyBorder="1"/>
    <xf numFmtId="0" fontId="32" fillId="0" borderId="21" xfId="0" quotePrefix="1" applyFont="1" applyFill="1" applyBorder="1" applyAlignment="1" applyProtection="1">
      <alignment horizontal="center" vertical="center" wrapText="1"/>
    </xf>
    <xf numFmtId="49" fontId="32" fillId="0" borderId="21" xfId="0" applyNumberFormat="1" applyFont="1" applyFill="1" applyBorder="1" applyAlignment="1">
      <alignment horizontal="center" vertical="center"/>
    </xf>
    <xf numFmtId="184" fontId="32" fillId="0" borderId="21" xfId="14" applyNumberFormat="1" applyFont="1" applyFill="1" applyBorder="1" applyAlignment="1">
      <alignment horizontal="center" vertical="center"/>
    </xf>
    <xf numFmtId="0" fontId="56" fillId="0" borderId="21" xfId="0" applyNumberFormat="1" applyFont="1" applyFill="1" applyBorder="1" applyAlignment="1">
      <alignment horizontal="center" vertical="center"/>
    </xf>
    <xf numFmtId="0" fontId="31" fillId="0" borderId="0" xfId="15" applyFont="1" applyFill="1" applyAlignment="1" applyProtection="1">
      <alignment horizontal="right"/>
    </xf>
    <xf numFmtId="192" fontId="32" fillId="0" borderId="21" xfId="14" applyNumberFormat="1" applyFont="1" applyFill="1" applyBorder="1" applyAlignment="1">
      <alignment horizontal="center" vertical="center"/>
    </xf>
    <xf numFmtId="0" fontId="32" fillId="0" borderId="21" xfId="14" applyNumberFormat="1" applyFont="1" applyFill="1" applyBorder="1" applyAlignment="1">
      <alignment horizontal="center" vertical="center" wrapText="1"/>
    </xf>
    <xf numFmtId="0" fontId="32" fillId="0" borderId="21" xfId="15" applyNumberFormat="1" applyFont="1" applyFill="1" applyBorder="1" applyAlignment="1" applyProtection="1">
      <alignment horizontal="center" vertical="center" wrapText="1"/>
    </xf>
    <xf numFmtId="184" fontId="63" fillId="0" borderId="21" xfId="14" applyNumberFormat="1" applyFont="1" applyFill="1" applyBorder="1" applyAlignment="1">
      <alignment horizontal="center" vertical="center"/>
    </xf>
    <xf numFmtId="49" fontId="63" fillId="0" borderId="21" xfId="0" applyNumberFormat="1" applyFont="1" applyFill="1" applyBorder="1" applyAlignment="1">
      <alignment horizontal="center" vertical="center"/>
    </xf>
    <xf numFmtId="0" fontId="63" fillId="0" borderId="21" xfId="0" applyNumberFormat="1" applyFont="1" applyFill="1" applyBorder="1" applyAlignment="1">
      <alignment horizontal="center" vertical="center"/>
    </xf>
    <xf numFmtId="49" fontId="63" fillId="0" borderId="21" xfId="15" applyNumberFormat="1" applyFont="1" applyFill="1" applyBorder="1" applyAlignment="1" applyProtection="1">
      <alignment horizontal="center" vertical="center" wrapText="1"/>
      <protection locked="0"/>
    </xf>
    <xf numFmtId="0" fontId="64" fillId="0" borderId="37" xfId="15" applyNumberFormat="1" applyFont="1" applyFill="1" applyBorder="1" applyAlignment="1" applyProtection="1">
      <alignment horizontal="center" vertical="center" wrapText="1"/>
    </xf>
    <xf numFmtId="0" fontId="64" fillId="0" borderId="27" xfId="15" applyNumberFormat="1" applyFont="1" applyFill="1" applyBorder="1" applyAlignment="1" applyProtection="1">
      <alignment horizontal="center" vertical="center" wrapText="1"/>
    </xf>
    <xf numFmtId="41" fontId="63" fillId="0" borderId="21" xfId="14" applyNumberFormat="1" applyFont="1" applyFill="1" applyBorder="1" applyAlignment="1" applyProtection="1">
      <alignment horizontal="center" vertical="center"/>
    </xf>
    <xf numFmtId="0" fontId="34" fillId="0" borderId="24" xfId="15" applyNumberFormat="1" applyFont="1" applyFill="1" applyBorder="1" applyAlignment="1" applyProtection="1">
      <alignment horizontal="center" wrapText="1"/>
    </xf>
    <xf numFmtId="0" fontId="62" fillId="0" borderId="21" xfId="0" applyFont="1" applyFill="1" applyBorder="1" applyAlignment="1">
      <alignment horizontal="center" vertical="center"/>
    </xf>
    <xf numFmtId="182" fontId="32" fillId="0" borderId="21" xfId="14" applyNumberFormat="1" applyFont="1" applyFill="1" applyBorder="1" applyAlignment="1">
      <alignment horizontal="right" vertical="center"/>
    </xf>
    <xf numFmtId="182" fontId="63" fillId="0" borderId="21" xfId="14" applyNumberFormat="1" applyFont="1" applyFill="1" applyBorder="1" applyAlignment="1">
      <alignment horizontal="right" vertical="center"/>
    </xf>
    <xf numFmtId="0" fontId="35" fillId="0" borderId="0" xfId="15" applyFont="1" applyFill="1" applyBorder="1" applyAlignment="1" applyProtection="1">
      <alignment horizontal="center"/>
    </xf>
    <xf numFmtId="0" fontId="63" fillId="0" borderId="21" xfId="0" applyFont="1" applyFill="1" applyBorder="1" applyAlignment="1">
      <alignment horizontal="center" vertical="center"/>
    </xf>
    <xf numFmtId="0" fontId="63" fillId="0" borderId="21" xfId="15" applyFont="1" applyFill="1" applyBorder="1" applyAlignment="1">
      <alignment horizontal="center" vertical="center"/>
    </xf>
    <xf numFmtId="0" fontId="63" fillId="0" borderId="21" xfId="15" applyFont="1" applyFill="1" applyBorder="1" applyAlignment="1" applyProtection="1">
      <alignment horizontal="center" vertical="center" wrapText="1"/>
      <protection locked="0"/>
    </xf>
    <xf numFmtId="0" fontId="63" fillId="0" borderId="21" xfId="0" quotePrefix="1" applyFont="1" applyFill="1" applyBorder="1" applyAlignment="1">
      <alignment horizontal="center" vertical="center"/>
    </xf>
    <xf numFmtId="177" fontId="32" fillId="0" borderId="21" xfId="0" quotePrefix="1" applyNumberFormat="1" applyFont="1" applyFill="1" applyBorder="1" applyAlignment="1">
      <alignment horizontal="center" vertical="center" wrapText="1"/>
    </xf>
    <xf numFmtId="177" fontId="32" fillId="0" borderId="21" xfId="0" applyNumberFormat="1" applyFont="1" applyFill="1" applyBorder="1" applyAlignment="1">
      <alignment horizontal="center" vertical="center"/>
    </xf>
    <xf numFmtId="177" fontId="32" fillId="0" borderId="21" xfId="0" applyNumberFormat="1" applyFont="1" applyFill="1" applyBorder="1" applyAlignment="1">
      <alignment horizontal="center" vertical="center" wrapText="1"/>
    </xf>
    <xf numFmtId="177" fontId="32" fillId="0" borderId="21" xfId="15" applyNumberFormat="1" applyFont="1" applyFill="1" applyBorder="1" applyAlignment="1" applyProtection="1">
      <alignment horizontal="center" vertical="center" wrapText="1"/>
    </xf>
    <xf numFmtId="184" fontId="31" fillId="7" borderId="21" xfId="14" applyNumberFormat="1" applyFont="1" applyFill="1" applyBorder="1" applyAlignment="1">
      <alignment horizontal="center" vertical="center" wrapText="1"/>
    </xf>
    <xf numFmtId="0" fontId="31" fillId="7" borderId="0" xfId="0" quotePrefix="1" applyFont="1" applyFill="1" applyBorder="1" applyAlignment="1">
      <alignment horizontal="center" vertical="center" wrapText="1"/>
    </xf>
    <xf numFmtId="177" fontId="54" fillId="7" borderId="0" xfId="15" applyNumberFormat="1" applyFont="1" applyFill="1" applyBorder="1" applyAlignment="1" applyProtection="1">
      <alignment horizontal="center" vertical="center" wrapText="1"/>
      <protection locked="0"/>
    </xf>
    <xf numFmtId="177" fontId="31" fillId="7" borderId="0" xfId="15" applyNumberFormat="1" applyFont="1" applyFill="1" applyBorder="1" applyAlignment="1" applyProtection="1">
      <alignment horizontal="center" vertical="center" wrapText="1"/>
    </xf>
    <xf numFmtId="184" fontId="55" fillId="7" borderId="21" xfId="14" applyNumberFormat="1" applyFont="1" applyFill="1" applyBorder="1" applyAlignment="1">
      <alignment horizontal="center" vertical="center" wrapText="1"/>
    </xf>
    <xf numFmtId="41" fontId="31" fillId="7" borderId="21" xfId="14" applyNumberFormat="1" applyFont="1" applyFill="1" applyBorder="1" applyAlignment="1">
      <alignment horizontal="center" vertical="center" wrapText="1"/>
    </xf>
    <xf numFmtId="0" fontId="31" fillId="7" borderId="0" xfId="15" applyFont="1" applyFill="1"/>
    <xf numFmtId="0" fontId="31" fillId="7" borderId="0" xfId="15" applyFont="1" applyFill="1" applyAlignment="1">
      <alignment horizontal="center" vertical="center" wrapText="1"/>
    </xf>
    <xf numFmtId="182" fontId="31" fillId="0" borderId="0" xfId="15" applyNumberFormat="1" applyFont="1" applyFill="1" applyAlignment="1">
      <alignment horizontal="right" vertical="center"/>
    </xf>
    <xf numFmtId="0" fontId="31" fillId="7" borderId="0" xfId="0" applyFont="1" applyFill="1" applyBorder="1" applyAlignment="1">
      <alignment horizontal="center" vertical="center"/>
    </xf>
    <xf numFmtId="0" fontId="31" fillId="7" borderId="0" xfId="0" applyFont="1" applyFill="1" applyBorder="1" applyAlignment="1">
      <alignment horizontal="center" vertical="center" wrapText="1"/>
    </xf>
    <xf numFmtId="0" fontId="31" fillId="7" borderId="0" xfId="15" applyFont="1" applyFill="1" applyBorder="1" applyAlignment="1" applyProtection="1">
      <alignment horizontal="center" vertical="center" wrapText="1"/>
    </xf>
    <xf numFmtId="0" fontId="31" fillId="7" borderId="0" xfId="15" applyNumberFormat="1" applyFont="1" applyFill="1" applyBorder="1" applyAlignment="1" applyProtection="1">
      <alignment horizontal="center" vertical="center" wrapText="1"/>
    </xf>
    <xf numFmtId="0" fontId="31" fillId="7" borderId="0" xfId="0" applyFont="1" applyFill="1"/>
    <xf numFmtId="182" fontId="31" fillId="0" borderId="0" xfId="15" applyNumberFormat="1" applyFont="1" applyFill="1"/>
    <xf numFmtId="177" fontId="31" fillId="7" borderId="0" xfId="15" applyNumberFormat="1" applyFont="1" applyFill="1" applyBorder="1" applyAlignment="1" applyProtection="1">
      <alignment vertical="center" wrapText="1"/>
    </xf>
    <xf numFmtId="0" fontId="31" fillId="7" borderId="0" xfId="15" applyFont="1" applyFill="1" applyAlignment="1">
      <alignment vertical="center"/>
    </xf>
    <xf numFmtId="0" fontId="34" fillId="0" borderId="29" xfId="15" applyNumberFormat="1" applyFont="1" applyFill="1" applyBorder="1" applyAlignment="1" applyProtection="1">
      <alignment horizontal="center" vertical="center" wrapText="1"/>
    </xf>
    <xf numFmtId="0" fontId="32" fillId="0" borderId="43" xfId="0" quotePrefix="1" applyFont="1" applyFill="1" applyBorder="1" applyAlignment="1" applyProtection="1">
      <alignment horizontal="center" vertical="center" wrapText="1"/>
    </xf>
    <xf numFmtId="0" fontId="63" fillId="0" borderId="43" xfId="0" applyFont="1" applyFill="1" applyBorder="1" applyAlignment="1">
      <alignment horizontal="center" vertical="center"/>
    </xf>
    <xf numFmtId="49" fontId="63" fillId="0" borderId="23" xfId="0" applyNumberFormat="1" applyFont="1" applyFill="1" applyBorder="1" applyAlignment="1">
      <alignment horizontal="center" vertical="center"/>
    </xf>
    <xf numFmtId="49" fontId="63" fillId="0" borderId="43" xfId="0" applyNumberFormat="1" applyFont="1" applyFill="1" applyBorder="1" applyAlignment="1">
      <alignment horizontal="center" vertical="center"/>
    </xf>
    <xf numFmtId="184" fontId="63" fillId="0" borderId="43" xfId="14" applyNumberFormat="1" applyFont="1" applyFill="1" applyBorder="1" applyAlignment="1">
      <alignment horizontal="center" vertical="center"/>
    </xf>
    <xf numFmtId="182" fontId="32" fillId="0" borderId="43" xfId="14" applyNumberFormat="1" applyFont="1" applyFill="1" applyBorder="1" applyAlignment="1">
      <alignment horizontal="right" vertical="center"/>
    </xf>
    <xf numFmtId="41" fontId="31" fillId="0" borderId="0" xfId="15" applyNumberFormat="1" applyFont="1" applyFill="1" applyAlignment="1">
      <alignment horizontal="right" vertical="center"/>
    </xf>
    <xf numFmtId="0" fontId="32" fillId="0" borderId="23" xfId="0" quotePrefix="1" applyFont="1" applyFill="1" applyBorder="1" applyAlignment="1" applyProtection="1">
      <alignment horizontal="center" vertical="center" wrapText="1"/>
    </xf>
    <xf numFmtId="0" fontId="32" fillId="0" borderId="43" xfId="0" quotePrefix="1" applyFont="1" applyFill="1" applyBorder="1" applyAlignment="1" applyProtection="1">
      <alignment horizontal="center" vertical="center" wrapText="1"/>
    </xf>
    <xf numFmtId="0" fontId="32" fillId="0" borderId="24" xfId="0" quotePrefix="1" applyFont="1" applyFill="1" applyBorder="1" applyAlignment="1" applyProtection="1">
      <alignment horizontal="center" vertical="center" wrapText="1"/>
    </xf>
    <xf numFmtId="0" fontId="63" fillId="0" borderId="23" xfId="0" applyFont="1" applyFill="1" applyBorder="1" applyAlignment="1">
      <alignment horizontal="center" vertical="center"/>
    </xf>
    <xf numFmtId="0" fontId="63" fillId="0" borderId="43" xfId="0" applyFont="1" applyFill="1" applyBorder="1" applyAlignment="1">
      <alignment horizontal="center" vertical="center"/>
    </xf>
    <xf numFmtId="0" fontId="63" fillId="0" borderId="24" xfId="0" applyFont="1" applyFill="1" applyBorder="1" applyAlignment="1">
      <alignment horizontal="center" vertical="center"/>
    </xf>
    <xf numFmtId="49" fontId="63" fillId="0" borderId="23" xfId="15" applyNumberFormat="1" applyFont="1" applyFill="1" applyBorder="1" applyAlignment="1" applyProtection="1">
      <alignment horizontal="center" vertical="center" wrapText="1"/>
      <protection locked="0"/>
    </xf>
    <xf numFmtId="49" fontId="63" fillId="0" borderId="43" xfId="15" applyNumberFormat="1" applyFont="1" applyFill="1" applyBorder="1" applyAlignment="1" applyProtection="1">
      <alignment horizontal="center" vertical="center" wrapText="1"/>
      <protection locked="0"/>
    </xf>
    <xf numFmtId="49" fontId="63" fillId="0" borderId="24" xfId="15" applyNumberFormat="1" applyFont="1" applyFill="1" applyBorder="1" applyAlignment="1" applyProtection="1">
      <alignment horizontal="center" vertical="center" wrapText="1"/>
      <protection locked="0"/>
    </xf>
    <xf numFmtId="184" fontId="63" fillId="0" borderId="23" xfId="14" applyNumberFormat="1" applyFont="1" applyFill="1" applyBorder="1" applyAlignment="1">
      <alignment horizontal="center" vertical="center"/>
    </xf>
    <xf numFmtId="184" fontId="63" fillId="0" borderId="43" xfId="14" applyNumberFormat="1" applyFont="1" applyFill="1" applyBorder="1" applyAlignment="1">
      <alignment horizontal="center" vertical="center"/>
    </xf>
    <xf numFmtId="184" fontId="63" fillId="0" borderId="24" xfId="14" applyNumberFormat="1" applyFont="1" applyFill="1" applyBorder="1" applyAlignment="1">
      <alignment horizontal="center" vertical="center"/>
    </xf>
    <xf numFmtId="182" fontId="32" fillId="0" borderId="23" xfId="14" applyNumberFormat="1" applyFont="1" applyFill="1" applyBorder="1" applyAlignment="1">
      <alignment horizontal="right" vertical="center"/>
    </xf>
    <xf numFmtId="182" fontId="32" fillId="0" borderId="43" xfId="14" applyNumberFormat="1" applyFont="1" applyFill="1" applyBorder="1" applyAlignment="1">
      <alignment horizontal="right" vertical="center"/>
    </xf>
    <xf numFmtId="182" fontId="32" fillId="0" borderId="24" xfId="14" applyNumberFormat="1" applyFont="1" applyFill="1" applyBorder="1" applyAlignment="1">
      <alignment horizontal="right" vertical="center"/>
    </xf>
    <xf numFmtId="49" fontId="63" fillId="0" borderId="23" xfId="0" applyNumberFormat="1" applyFont="1" applyFill="1" applyBorder="1" applyAlignment="1">
      <alignment horizontal="center" vertical="center"/>
    </xf>
    <xf numFmtId="49" fontId="63" fillId="0" borderId="24" xfId="0" applyNumberFormat="1" applyFont="1" applyFill="1" applyBorder="1" applyAlignment="1">
      <alignment horizontal="center" vertical="center"/>
    </xf>
    <xf numFmtId="0" fontId="35" fillId="0" borderId="0" xfId="15" applyFont="1" applyFill="1" applyBorder="1" applyAlignment="1" applyProtection="1">
      <alignment horizontal="center"/>
    </xf>
    <xf numFmtId="0" fontId="29" fillId="0" borderId="0" xfId="15" applyFont="1" applyFill="1" applyAlignment="1" applyProtection="1">
      <alignment horizontal="center"/>
    </xf>
    <xf numFmtId="0" fontId="34" fillId="0" borderId="29" xfId="15" applyNumberFormat="1" applyFont="1" applyFill="1" applyBorder="1" applyAlignment="1" applyProtection="1">
      <alignment horizontal="center" vertical="center" wrapText="1"/>
    </xf>
    <xf numFmtId="0" fontId="34" fillId="0" borderId="27" xfId="15" applyNumberFormat="1" applyFont="1" applyFill="1" applyBorder="1" applyAlignment="1" applyProtection="1">
      <alignment horizontal="center" vertical="center" wrapText="1"/>
    </xf>
    <xf numFmtId="49" fontId="63" fillId="0" borderId="43" xfId="0" applyNumberFormat="1" applyFont="1" applyFill="1" applyBorder="1" applyAlignment="1">
      <alignment horizontal="center" vertical="center"/>
    </xf>
    <xf numFmtId="0" fontId="35" fillId="0" borderId="0" xfId="15" applyFont="1" applyFill="1" applyBorder="1" applyAlignment="1" applyProtection="1">
      <alignment horizontal="center" vertical="center" wrapText="1"/>
    </xf>
    <xf numFmtId="0" fontId="29" fillId="0" borderId="0" xfId="15" applyFont="1" applyFill="1" applyAlignment="1" applyProtection="1">
      <alignment horizontal="center" vertical="center" wrapText="1"/>
    </xf>
    <xf numFmtId="0" fontId="34" fillId="0" borderId="37" xfId="15" applyNumberFormat="1" applyFont="1" applyFill="1" applyBorder="1" applyAlignment="1" applyProtection="1">
      <alignment horizontal="center" vertical="center" wrapText="1"/>
    </xf>
    <xf numFmtId="178" fontId="40" fillId="4" borderId="21" xfId="15" applyNumberFormat="1" applyFont="1" applyFill="1" applyBorder="1" applyAlignment="1" applyProtection="1">
      <alignment horizontal="center" vertical="center" wrapText="1"/>
    </xf>
    <xf numFmtId="178" fontId="30" fillId="4" borderId="21" xfId="0" applyNumberFormat="1" applyFont="1" applyFill="1" applyBorder="1" applyAlignment="1">
      <alignment horizontal="center" vertical="center" wrapText="1"/>
    </xf>
    <xf numFmtId="178" fontId="15" fillId="4" borderId="21" xfId="15" applyNumberFormat="1" applyFont="1" applyFill="1" applyBorder="1" applyAlignment="1" applyProtection="1">
      <alignment horizontal="center" vertical="center" wrapText="1"/>
    </xf>
    <xf numFmtId="178" fontId="14" fillId="4" borderId="21" xfId="0" applyNumberFormat="1" applyFont="1" applyFill="1" applyBorder="1" applyAlignment="1">
      <alignment horizontal="center" vertical="center" wrapText="1"/>
    </xf>
    <xf numFmtId="178" fontId="48" fillId="0" borderId="21" xfId="15" applyNumberFormat="1" applyFont="1" applyFill="1" applyBorder="1" applyAlignment="1" applyProtection="1">
      <alignment horizontal="center" vertical="center" wrapText="1"/>
    </xf>
    <xf numFmtId="178" fontId="46" fillId="0" borderId="21" xfId="0" applyNumberFormat="1" applyFont="1" applyFill="1" applyBorder="1" applyAlignment="1">
      <alignment horizontal="center" vertical="center" wrapText="1"/>
    </xf>
    <xf numFmtId="0" fontId="10" fillId="0" borderId="44" xfId="15" applyFont="1" applyFill="1" applyBorder="1" applyAlignment="1" applyProtection="1">
      <alignment horizontal="center" vertical="center"/>
    </xf>
    <xf numFmtId="0" fontId="10" fillId="0" borderId="45" xfId="15" applyFont="1" applyFill="1" applyBorder="1" applyAlignment="1" applyProtection="1">
      <alignment horizontal="center" vertical="center"/>
    </xf>
    <xf numFmtId="0" fontId="10" fillId="0" borderId="44" xfId="0" applyFont="1" applyBorder="1" applyAlignment="1">
      <alignment horizontal="center" vertical="center"/>
    </xf>
    <xf numFmtId="0" fontId="10" fillId="0" borderId="46" xfId="0" applyFont="1" applyBorder="1" applyAlignment="1">
      <alignment horizontal="center" vertical="center"/>
    </xf>
    <xf numFmtId="0" fontId="14" fillId="0" borderId="47" xfId="15" applyNumberFormat="1" applyFont="1" applyFill="1" applyBorder="1" applyAlignment="1" applyProtection="1">
      <alignment horizontal="center" vertical="center" wrapText="1"/>
    </xf>
    <xf numFmtId="0" fontId="14" fillId="0" borderId="48" xfId="15" applyNumberFormat="1" applyFont="1" applyFill="1" applyBorder="1" applyAlignment="1" applyProtection="1">
      <alignment horizontal="center" vertical="center" wrapText="1"/>
    </xf>
    <xf numFmtId="0" fontId="14" fillId="0" borderId="49" xfId="15" applyNumberFormat="1" applyFont="1" applyFill="1" applyBorder="1" applyAlignment="1" applyProtection="1">
      <alignment horizontal="center" vertical="center" wrapText="1"/>
    </xf>
    <xf numFmtId="0" fontId="14" fillId="0" borderId="50" xfId="15" applyNumberFormat="1" applyFont="1" applyFill="1" applyBorder="1" applyAlignment="1" applyProtection="1">
      <alignment horizontal="center" vertical="center" wrapText="1"/>
    </xf>
    <xf numFmtId="0" fontId="14" fillId="0" borderId="51" xfId="15" applyNumberFormat="1" applyFont="1" applyFill="1" applyBorder="1" applyAlignment="1" applyProtection="1">
      <alignment horizontal="center" vertical="center" wrapText="1"/>
    </xf>
    <xf numFmtId="0" fontId="14" fillId="0" borderId="52" xfId="15" applyNumberFormat="1" applyFont="1" applyFill="1" applyBorder="1" applyAlignment="1" applyProtection="1">
      <alignment horizontal="center" vertical="center" wrapText="1"/>
    </xf>
    <xf numFmtId="0" fontId="10" fillId="0" borderId="45" xfId="0" applyFont="1" applyBorder="1" applyAlignment="1">
      <alignment horizontal="center" vertical="center"/>
    </xf>
    <xf numFmtId="0" fontId="10" fillId="0" borderId="53" xfId="0" applyFont="1" applyBorder="1" applyAlignment="1">
      <alignment horizontal="center" vertical="center"/>
    </xf>
    <xf numFmtId="0" fontId="10" fillId="0" borderId="54" xfId="0" applyFont="1" applyBorder="1" applyAlignment="1">
      <alignment horizontal="center" vertical="center"/>
    </xf>
    <xf numFmtId="0" fontId="10" fillId="0" borderId="55" xfId="0" applyFont="1" applyBorder="1" applyAlignment="1">
      <alignment horizontal="center" vertical="center"/>
    </xf>
  </cellXfs>
  <cellStyles count="3019">
    <cellStyle name="_도곡1교 교대 수량" xfId="18"/>
    <cellStyle name="_도곡1교 교대 수량_용지및지장물조서" xfId="19"/>
    <cellStyle name="_도곡1교 교대 수량_용지및지장물조서_마송리 지장물조서" xfId="20"/>
    <cellStyle name="_도곡1교 교대 수량_용지및지장물조서_마송리 지장물조서_용지조서(추풍령)" xfId="21"/>
    <cellStyle name="_도곡1교 교대 수량_용지및지장물조서_마송리 지장물조서_용지조서(충주기업도시)" xfId="22"/>
    <cellStyle name="_도곡1교 교대 수량_용지및지장물조서_마송리 지장물조서_충주기업 토지" xfId="23"/>
    <cellStyle name="_도곡1교 교대 수량_용지및지장물조서_보천리 지장물조서" xfId="24"/>
    <cellStyle name="_도곡1교 교대 수량_용지및지장물조서_보천리 지장물조서_용지조서(추풍령)" xfId="25"/>
    <cellStyle name="_도곡1교 교대 수량_용지및지장물조서_보천리 지장물조서_용지조서(충주기업도시)" xfId="26"/>
    <cellStyle name="_도곡1교 교대 수량_용지및지장물조서_보천리 지장물조서_충주기업 토지" xfId="27"/>
    <cellStyle name="_도곡1교 교대 수량_용지및지장물조서_용지도-마송리" xfId="28"/>
    <cellStyle name="_도곡1교 교대 수량_용지및지장물조서_용지도-마송리_용지조서(추풍령)" xfId="29"/>
    <cellStyle name="_도곡1교 교대 수량_용지및지장물조서_용지도-마송리_용지조서(충주기업도시)" xfId="30"/>
    <cellStyle name="_도곡1교 교대 수량_용지및지장물조서_용지도-마송리_충주기업 토지" xfId="31"/>
    <cellStyle name="_도곡1교 교대 수량_용지및지장물조서_용지도-외중방리" xfId="32"/>
    <cellStyle name="_도곡1교 교대 수량_용지및지장물조서_용지도-외중방리_용지조서(추풍령)" xfId="33"/>
    <cellStyle name="_도곡1교 교대 수량_용지및지장물조서_용지도-외중방리_용지조서(충주기업도시)" xfId="34"/>
    <cellStyle name="_도곡1교 교대 수량_용지및지장물조서_용지도-외중방리_충주기업 토지" xfId="35"/>
    <cellStyle name="_도곡1교 교대 수량_용지및지장물조서_용지도-충주대앞" xfId="36"/>
    <cellStyle name="_도곡1교 교대 수량_용지및지장물조서_용지도-충주대앞_용지조서(추풍령)" xfId="37"/>
    <cellStyle name="_도곡1교 교대 수량_용지및지장물조서_용지도-충주대앞_용지조서(충주기업도시)" xfId="38"/>
    <cellStyle name="_도곡1교 교대 수량_용지및지장물조서_용지도-충주대앞_충주기업 토지" xfId="39"/>
    <cellStyle name="_도곡1교 교대 수량_용지및지장물조서_용지조서(추풍령)" xfId="40"/>
    <cellStyle name="_도곡1교 교대 수량_용지및지장물조서_용지조서(충주기업도시)" xfId="41"/>
    <cellStyle name="_도곡1교 교대 수량_용지및지장물조서_충주기업 토지" xfId="42"/>
    <cellStyle name="_도곡1교 교대 수량_용지및지장물조서_하시리지장물도" xfId="43"/>
    <cellStyle name="_도곡1교 교대 수량_용지및지장물조서_하시리지장물도_용지조서(추풍령)" xfId="44"/>
    <cellStyle name="_도곡1교 교대 수량_용지및지장물조서_하시리지장물도_용지조서(충주기업도시)" xfId="45"/>
    <cellStyle name="_도곡1교 교대 수량_용지및지장물조서_하시리지장물도_충주기업 토지" xfId="46"/>
    <cellStyle name="_도곡1교 교대 수량_용지조서" xfId="47"/>
    <cellStyle name="_도곡1교 교대 수량_용지조서(변경)" xfId="48"/>
    <cellStyle name="_도곡1교 교대 수량_용지조서(변경)_용지조서(추풍령)" xfId="49"/>
    <cellStyle name="_도곡1교 교대 수량_용지조서(변경)_용지조서(충주기업도시)" xfId="50"/>
    <cellStyle name="_도곡1교 교대 수량_용지조서(변경)_충주기업 토지" xfId="51"/>
    <cellStyle name="_도곡1교 교대 수량_용지조서(성주어암)" xfId="52"/>
    <cellStyle name="_도곡1교 교대 수량_용지조서(성주어암)_용지조서(추풍령)" xfId="53"/>
    <cellStyle name="_도곡1교 교대 수량_용지조서(성주어암)_용지조서(충주기업도시)" xfId="54"/>
    <cellStyle name="_도곡1교 교대 수량_용지조서(성주어암)_충주기업 토지" xfId="55"/>
    <cellStyle name="_도곡1교 교대 수량_용지조서_용지조서" xfId="56"/>
    <cellStyle name="_도곡1교 교대 수량_용지조서_용지조서(추풍령)" xfId="57"/>
    <cellStyle name="_도곡1교 교대 수량_용지조서_용지조서(충주기업도시)" xfId="58"/>
    <cellStyle name="_도곡1교 교대 수량_용지조서_용지조서_용지조서" xfId="59"/>
    <cellStyle name="_도곡1교 교대 수량_용지조서_용지조서_용지조서(변경)" xfId="60"/>
    <cellStyle name="_도곡1교 교대 수량_용지조서_용지조서_용지조서(변경)_용지조서(추풍령)" xfId="61"/>
    <cellStyle name="_도곡1교 교대 수량_용지조서_용지조서_용지조서(변경)_용지조서(충주기업도시)" xfId="62"/>
    <cellStyle name="_도곡1교 교대 수량_용지조서_용지조서_용지조서(변경)_충주기업 토지" xfId="63"/>
    <cellStyle name="_도곡1교 교대 수량_용지조서_용지조서_용지조서(성주어암)" xfId="64"/>
    <cellStyle name="_도곡1교 교대 수량_용지조서_용지조서_용지조서(성주어암)_용지조서(추풍령)" xfId="65"/>
    <cellStyle name="_도곡1교 교대 수량_용지조서_용지조서_용지조서(성주어암)_용지조서(충주기업도시)" xfId="66"/>
    <cellStyle name="_도곡1교 교대 수량_용지조서_용지조서_용지조서(성주어암)_충주기업 토지" xfId="67"/>
    <cellStyle name="_도곡1교 교대 수량_용지조서_용지조서_용지조서_용지조서" xfId="68"/>
    <cellStyle name="_도곡1교 교대 수량_용지조서_용지조서_용지조서_용지조서(추풍령)" xfId="69"/>
    <cellStyle name="_도곡1교 교대 수량_용지조서_용지조서_용지조서_용지조서(충주기업도시)" xfId="70"/>
    <cellStyle name="_도곡1교 교대 수량_용지조서_용지조서_용지조서_용지조서_용지조서(변경)" xfId="71"/>
    <cellStyle name="_도곡1교 교대 수량_용지조서_용지조서_용지조서_용지조서_용지조서(변경)_용지조서(추풍령)" xfId="72"/>
    <cellStyle name="_도곡1교 교대 수량_용지조서_용지조서_용지조서_용지조서_용지조서(변경)_용지조서(충주기업도시)" xfId="73"/>
    <cellStyle name="_도곡1교 교대 수량_용지조서_용지조서_용지조서_용지조서_용지조서(변경)_충주기업 토지" xfId="74"/>
    <cellStyle name="_도곡1교 교대 수량_용지조서_용지조서_용지조서_용지조서_용지조서(성주어암)" xfId="75"/>
    <cellStyle name="_도곡1교 교대 수량_용지조서_용지조서_용지조서_용지조서_용지조서(성주어암)_용지조서(추풍령)" xfId="76"/>
    <cellStyle name="_도곡1교 교대 수량_용지조서_용지조서_용지조서_용지조서_용지조서(성주어암)_용지조서(충주기업도시)" xfId="77"/>
    <cellStyle name="_도곡1교 교대 수량_용지조서_용지조서_용지조서_용지조서_용지조서(성주어암)_충주기업 토지" xfId="78"/>
    <cellStyle name="_도곡1교 교대 수량_용지조서_용지조서_용지조서_용지조서_토지조서" xfId="79"/>
    <cellStyle name="_도곡1교 교대 수량_용지조서_용지조서_용지조서_용지조서_토지조서_용지조서(추풍령)" xfId="80"/>
    <cellStyle name="_도곡1교 교대 수량_용지조서_용지조서_용지조서_용지조서_토지조서_용지조서(충주기업도시)" xfId="81"/>
    <cellStyle name="_도곡1교 교대 수량_용지조서_용지조서_용지조서_용지조서_토지조서_충주기업 토지" xfId="82"/>
    <cellStyle name="_도곡1교 교대 수량_용지조서_용지조서_용지조서_용지조서2" xfId="83"/>
    <cellStyle name="_도곡1교 교대 수량_용지조서_용지조서_용지조서_용지조서2_용지조서(변경)" xfId="84"/>
    <cellStyle name="_도곡1교 교대 수량_용지조서_용지조서_용지조서_용지조서2_용지조서(변경)_용지조서(추풍령)" xfId="85"/>
    <cellStyle name="_도곡1교 교대 수량_용지조서_용지조서_용지조서_용지조서2_용지조서(변경)_용지조서(충주기업도시)" xfId="86"/>
    <cellStyle name="_도곡1교 교대 수량_용지조서_용지조서_용지조서_용지조서2_용지조서(변경)_충주기업 토지" xfId="87"/>
    <cellStyle name="_도곡1교 교대 수량_용지조서_용지조서_용지조서_용지조서2_용지조서(성주어암)" xfId="88"/>
    <cellStyle name="_도곡1교 교대 수량_용지조서_용지조서_용지조서_용지조서2_용지조서(성주어암)_용지조서(추풍령)" xfId="89"/>
    <cellStyle name="_도곡1교 교대 수량_용지조서_용지조서_용지조서_용지조서2_용지조서(성주어암)_용지조서(충주기업도시)" xfId="90"/>
    <cellStyle name="_도곡1교 교대 수량_용지조서_용지조서_용지조서_용지조서2_용지조서(성주어암)_충주기업 토지" xfId="91"/>
    <cellStyle name="_도곡1교 교대 수량_용지조서_용지조서_용지조서_용지조서2_토지조서" xfId="92"/>
    <cellStyle name="_도곡1교 교대 수량_용지조서_용지조서_용지조서_용지조서2_토지조서_용지조서(추풍령)" xfId="93"/>
    <cellStyle name="_도곡1교 교대 수량_용지조서_용지조서_용지조서_용지조서2_토지조서_용지조서(충주기업도시)" xfId="94"/>
    <cellStyle name="_도곡1교 교대 수량_용지조서_용지조서_용지조서_용지조서2_토지조서_충주기업 토지" xfId="95"/>
    <cellStyle name="_도곡1교 교대 수량_용지조서_용지조서_용지조서_충주기업 토지" xfId="96"/>
    <cellStyle name="_도곡1교 교대 수량_용지조서_용지조서_토지조서" xfId="97"/>
    <cellStyle name="_도곡1교 교대 수량_용지조서_용지조서_토지조서_용지조서(추풍령)" xfId="98"/>
    <cellStyle name="_도곡1교 교대 수량_용지조서_용지조서_토지조서_용지조서(충주기업도시)" xfId="99"/>
    <cellStyle name="_도곡1교 교대 수량_용지조서_용지조서_토지조서_충주기업 토지" xfId="100"/>
    <cellStyle name="_도곡1교 교대 수량_용지조서_용지조서2" xfId="101"/>
    <cellStyle name="_도곡1교 교대 수량_용지조서_용지조서2_용지조서(변경)" xfId="102"/>
    <cellStyle name="_도곡1교 교대 수량_용지조서_용지조서2_용지조서(변경)_용지조서(추풍령)" xfId="103"/>
    <cellStyle name="_도곡1교 교대 수량_용지조서_용지조서2_용지조서(변경)_용지조서(충주기업도시)" xfId="104"/>
    <cellStyle name="_도곡1교 교대 수량_용지조서_용지조서2_용지조서(변경)_충주기업 토지" xfId="105"/>
    <cellStyle name="_도곡1교 교대 수량_용지조서_용지조서2_용지조서(성주어암)" xfId="106"/>
    <cellStyle name="_도곡1교 교대 수량_용지조서_용지조서2_용지조서(성주어암)_용지조서(추풍령)" xfId="107"/>
    <cellStyle name="_도곡1교 교대 수량_용지조서_용지조서2_용지조서(성주어암)_용지조서(충주기업도시)" xfId="108"/>
    <cellStyle name="_도곡1교 교대 수량_용지조서_용지조서2_용지조서(성주어암)_충주기업 토지" xfId="109"/>
    <cellStyle name="_도곡1교 교대 수량_용지조서_용지조서2_토지조서" xfId="110"/>
    <cellStyle name="_도곡1교 교대 수량_용지조서_용지조서2_토지조서_용지조서(추풍령)" xfId="111"/>
    <cellStyle name="_도곡1교 교대 수량_용지조서_용지조서2_토지조서_용지조서(충주기업도시)" xfId="112"/>
    <cellStyle name="_도곡1교 교대 수량_용지조서_용지조서2_토지조서_충주기업 토지" xfId="113"/>
    <cellStyle name="_도곡1교 교대 수량_용지조서_충주기업 토지" xfId="114"/>
    <cellStyle name="_도곡1교 교대 수량_지장가옥깨기" xfId="115"/>
    <cellStyle name="_도곡1교 교대 수량_지장가옥깨기_용지및지장물조서" xfId="116"/>
    <cellStyle name="_도곡1교 교대 수량_지장가옥깨기_용지및지장물조서_마송리 지장물조서" xfId="117"/>
    <cellStyle name="_도곡1교 교대 수량_지장가옥깨기_용지및지장물조서_마송리 지장물조서_용지조서(추풍령)" xfId="118"/>
    <cellStyle name="_도곡1교 교대 수량_지장가옥깨기_용지및지장물조서_마송리 지장물조서_용지조서(충주기업도시)" xfId="119"/>
    <cellStyle name="_도곡1교 교대 수량_지장가옥깨기_용지및지장물조서_마송리 지장물조서_충주기업 토지" xfId="120"/>
    <cellStyle name="_도곡1교 교대 수량_지장가옥깨기_용지및지장물조서_보천리 지장물조서" xfId="121"/>
    <cellStyle name="_도곡1교 교대 수량_지장가옥깨기_용지및지장물조서_보천리 지장물조서_용지조서(추풍령)" xfId="122"/>
    <cellStyle name="_도곡1교 교대 수량_지장가옥깨기_용지및지장물조서_보천리 지장물조서_용지조서(충주기업도시)" xfId="123"/>
    <cellStyle name="_도곡1교 교대 수량_지장가옥깨기_용지및지장물조서_보천리 지장물조서_충주기업 토지" xfId="124"/>
    <cellStyle name="_도곡1교 교대 수량_지장가옥깨기_용지및지장물조서_용지도-마송리" xfId="125"/>
    <cellStyle name="_도곡1교 교대 수량_지장가옥깨기_용지및지장물조서_용지도-마송리_용지조서(추풍령)" xfId="126"/>
    <cellStyle name="_도곡1교 교대 수량_지장가옥깨기_용지및지장물조서_용지도-마송리_용지조서(충주기업도시)" xfId="127"/>
    <cellStyle name="_도곡1교 교대 수량_지장가옥깨기_용지및지장물조서_용지도-마송리_충주기업 토지" xfId="128"/>
    <cellStyle name="_도곡1교 교대 수량_지장가옥깨기_용지및지장물조서_용지도-외중방리" xfId="129"/>
    <cellStyle name="_도곡1교 교대 수량_지장가옥깨기_용지및지장물조서_용지도-외중방리_용지조서(추풍령)" xfId="130"/>
    <cellStyle name="_도곡1교 교대 수량_지장가옥깨기_용지및지장물조서_용지도-외중방리_용지조서(충주기업도시)" xfId="131"/>
    <cellStyle name="_도곡1교 교대 수량_지장가옥깨기_용지및지장물조서_용지도-외중방리_충주기업 토지" xfId="132"/>
    <cellStyle name="_도곡1교 교대 수량_지장가옥깨기_용지및지장물조서_용지도-충주대앞" xfId="133"/>
    <cellStyle name="_도곡1교 교대 수량_지장가옥깨기_용지및지장물조서_용지도-충주대앞_용지조서(추풍령)" xfId="134"/>
    <cellStyle name="_도곡1교 교대 수량_지장가옥깨기_용지및지장물조서_용지도-충주대앞_용지조서(충주기업도시)" xfId="135"/>
    <cellStyle name="_도곡1교 교대 수량_지장가옥깨기_용지및지장물조서_용지도-충주대앞_충주기업 토지" xfId="136"/>
    <cellStyle name="_도곡1교 교대 수량_지장가옥깨기_용지및지장물조서_용지조서(추풍령)" xfId="137"/>
    <cellStyle name="_도곡1교 교대 수량_지장가옥깨기_용지및지장물조서_용지조서(충주기업도시)" xfId="138"/>
    <cellStyle name="_도곡1교 교대 수량_지장가옥깨기_용지및지장물조서_충주기업 토지" xfId="139"/>
    <cellStyle name="_도곡1교 교대 수량_지장가옥깨기_용지및지장물조서_하시리지장물도" xfId="140"/>
    <cellStyle name="_도곡1교 교대 수량_지장가옥깨기_용지및지장물조서_하시리지장물도_용지조서(추풍령)" xfId="141"/>
    <cellStyle name="_도곡1교 교대 수량_지장가옥깨기_용지및지장물조서_하시리지장물도_용지조서(충주기업도시)" xfId="142"/>
    <cellStyle name="_도곡1교 교대 수량_지장가옥깨기_용지및지장물조서_하시리지장물도_충주기업 토지" xfId="143"/>
    <cellStyle name="_도곡1교 교대 수량_지장가옥깨기_용지조서" xfId="144"/>
    <cellStyle name="_도곡1교 교대 수량_지장가옥깨기_용지조서(변경)" xfId="145"/>
    <cellStyle name="_도곡1교 교대 수량_지장가옥깨기_용지조서(변경)_용지조서(추풍령)" xfId="146"/>
    <cellStyle name="_도곡1교 교대 수량_지장가옥깨기_용지조서(변경)_용지조서(충주기업도시)" xfId="147"/>
    <cellStyle name="_도곡1교 교대 수량_지장가옥깨기_용지조서(변경)_충주기업 토지" xfId="148"/>
    <cellStyle name="_도곡1교 교대 수량_지장가옥깨기_용지조서(성주어암)" xfId="149"/>
    <cellStyle name="_도곡1교 교대 수량_지장가옥깨기_용지조서(성주어암)_용지조서(추풍령)" xfId="150"/>
    <cellStyle name="_도곡1교 교대 수량_지장가옥깨기_용지조서(성주어암)_용지조서(충주기업도시)" xfId="151"/>
    <cellStyle name="_도곡1교 교대 수량_지장가옥깨기_용지조서(성주어암)_충주기업 토지" xfId="152"/>
    <cellStyle name="_도곡1교 교대 수량_지장가옥깨기_용지조서_용지조서" xfId="153"/>
    <cellStyle name="_도곡1교 교대 수량_지장가옥깨기_용지조서_용지조서(추풍령)" xfId="154"/>
    <cellStyle name="_도곡1교 교대 수량_지장가옥깨기_용지조서_용지조서(충주기업도시)" xfId="155"/>
    <cellStyle name="_도곡1교 교대 수량_지장가옥깨기_용지조서_용지조서_용지조서" xfId="156"/>
    <cellStyle name="_도곡1교 교대 수량_지장가옥깨기_용지조서_용지조서_용지조서(변경)" xfId="157"/>
    <cellStyle name="_도곡1교 교대 수량_지장가옥깨기_용지조서_용지조서_용지조서(변경)_용지조서(추풍령)" xfId="158"/>
    <cellStyle name="_도곡1교 교대 수량_지장가옥깨기_용지조서_용지조서_용지조서(변경)_용지조서(충주기업도시)" xfId="159"/>
    <cellStyle name="_도곡1교 교대 수량_지장가옥깨기_용지조서_용지조서_용지조서(변경)_충주기업 토지" xfId="160"/>
    <cellStyle name="_도곡1교 교대 수량_지장가옥깨기_용지조서_용지조서_용지조서(성주어암)" xfId="161"/>
    <cellStyle name="_도곡1교 교대 수량_지장가옥깨기_용지조서_용지조서_용지조서(성주어암)_용지조서(추풍령)" xfId="162"/>
    <cellStyle name="_도곡1교 교대 수량_지장가옥깨기_용지조서_용지조서_용지조서(성주어암)_용지조서(충주기업도시)" xfId="163"/>
    <cellStyle name="_도곡1교 교대 수량_지장가옥깨기_용지조서_용지조서_용지조서(성주어암)_충주기업 토지" xfId="164"/>
    <cellStyle name="_도곡1교 교대 수량_지장가옥깨기_용지조서_용지조서_용지조서_용지조서" xfId="165"/>
    <cellStyle name="_도곡1교 교대 수량_지장가옥깨기_용지조서_용지조서_용지조서_용지조서(추풍령)" xfId="166"/>
    <cellStyle name="_도곡1교 교대 수량_지장가옥깨기_용지조서_용지조서_용지조서_용지조서(충주기업도시)" xfId="167"/>
    <cellStyle name="_도곡1교 교대 수량_지장가옥깨기_용지조서_용지조서_용지조서_용지조서_용지조서(변경)" xfId="168"/>
    <cellStyle name="_도곡1교 교대 수량_지장가옥깨기_용지조서_용지조서_용지조서_용지조서_용지조서(변경)_용지조서(추풍령)" xfId="169"/>
    <cellStyle name="_도곡1교 교대 수량_지장가옥깨기_용지조서_용지조서_용지조서_용지조서_용지조서(변경)_용지조서(충주기업도시)" xfId="170"/>
    <cellStyle name="_도곡1교 교대 수량_지장가옥깨기_용지조서_용지조서_용지조서_용지조서_용지조서(변경)_충주기업 토지" xfId="171"/>
    <cellStyle name="_도곡1교 교대 수량_지장가옥깨기_용지조서_용지조서_용지조서_용지조서_용지조서(성주어암)" xfId="172"/>
    <cellStyle name="_도곡1교 교대 수량_지장가옥깨기_용지조서_용지조서_용지조서_용지조서_용지조서(성주어암)_용지조서(추풍령)" xfId="173"/>
    <cellStyle name="_도곡1교 교대 수량_지장가옥깨기_용지조서_용지조서_용지조서_용지조서_용지조서(성주어암)_용지조서(충주기업도시)" xfId="174"/>
    <cellStyle name="_도곡1교 교대 수량_지장가옥깨기_용지조서_용지조서_용지조서_용지조서_용지조서(성주어암)_충주기업 토지" xfId="175"/>
    <cellStyle name="_도곡1교 교대 수량_지장가옥깨기_용지조서_용지조서_용지조서_용지조서_토지조서" xfId="176"/>
    <cellStyle name="_도곡1교 교대 수량_지장가옥깨기_용지조서_용지조서_용지조서_용지조서_토지조서_용지조서(추풍령)" xfId="177"/>
    <cellStyle name="_도곡1교 교대 수량_지장가옥깨기_용지조서_용지조서_용지조서_용지조서_토지조서_용지조서(충주기업도시)" xfId="178"/>
    <cellStyle name="_도곡1교 교대 수량_지장가옥깨기_용지조서_용지조서_용지조서_용지조서_토지조서_충주기업 토지" xfId="179"/>
    <cellStyle name="_도곡1교 교대 수량_지장가옥깨기_용지조서_용지조서_용지조서_용지조서2" xfId="180"/>
    <cellStyle name="_도곡1교 교대 수량_지장가옥깨기_용지조서_용지조서_용지조서_용지조서2_용지조서(변경)" xfId="181"/>
    <cellStyle name="_도곡1교 교대 수량_지장가옥깨기_용지조서_용지조서_용지조서_용지조서2_용지조서(변경)_용지조서(추풍령)" xfId="182"/>
    <cellStyle name="_도곡1교 교대 수량_지장가옥깨기_용지조서_용지조서_용지조서_용지조서2_용지조서(변경)_용지조서(충주기업도시)" xfId="183"/>
    <cellStyle name="_도곡1교 교대 수량_지장가옥깨기_용지조서_용지조서_용지조서_용지조서2_용지조서(변경)_충주기업 토지" xfId="184"/>
    <cellStyle name="_도곡1교 교대 수량_지장가옥깨기_용지조서_용지조서_용지조서_용지조서2_용지조서(성주어암)" xfId="185"/>
    <cellStyle name="_도곡1교 교대 수량_지장가옥깨기_용지조서_용지조서_용지조서_용지조서2_용지조서(성주어암)_용지조서(추풍령)" xfId="186"/>
    <cellStyle name="_도곡1교 교대 수량_지장가옥깨기_용지조서_용지조서_용지조서_용지조서2_용지조서(성주어암)_용지조서(충주기업도시)" xfId="187"/>
    <cellStyle name="_도곡1교 교대 수량_지장가옥깨기_용지조서_용지조서_용지조서_용지조서2_용지조서(성주어암)_충주기업 토지" xfId="188"/>
    <cellStyle name="_도곡1교 교대 수량_지장가옥깨기_용지조서_용지조서_용지조서_용지조서2_토지조서" xfId="189"/>
    <cellStyle name="_도곡1교 교대 수량_지장가옥깨기_용지조서_용지조서_용지조서_용지조서2_토지조서_용지조서(추풍령)" xfId="190"/>
    <cellStyle name="_도곡1교 교대 수량_지장가옥깨기_용지조서_용지조서_용지조서_용지조서2_토지조서_용지조서(충주기업도시)" xfId="191"/>
    <cellStyle name="_도곡1교 교대 수량_지장가옥깨기_용지조서_용지조서_용지조서_용지조서2_토지조서_충주기업 토지" xfId="192"/>
    <cellStyle name="_도곡1교 교대 수량_지장가옥깨기_용지조서_용지조서_용지조서_충주기업 토지" xfId="193"/>
    <cellStyle name="_도곡1교 교대 수량_지장가옥깨기_용지조서_용지조서_토지조서" xfId="194"/>
    <cellStyle name="_도곡1교 교대 수량_지장가옥깨기_용지조서_용지조서_토지조서_용지조서(추풍령)" xfId="195"/>
    <cellStyle name="_도곡1교 교대 수량_지장가옥깨기_용지조서_용지조서_토지조서_용지조서(충주기업도시)" xfId="196"/>
    <cellStyle name="_도곡1교 교대 수량_지장가옥깨기_용지조서_용지조서_토지조서_충주기업 토지" xfId="197"/>
    <cellStyle name="_도곡1교 교대 수량_지장가옥깨기_용지조서_용지조서2" xfId="198"/>
    <cellStyle name="_도곡1교 교대 수량_지장가옥깨기_용지조서_용지조서2_용지조서(변경)" xfId="199"/>
    <cellStyle name="_도곡1교 교대 수량_지장가옥깨기_용지조서_용지조서2_용지조서(변경)_용지조서(추풍령)" xfId="200"/>
    <cellStyle name="_도곡1교 교대 수량_지장가옥깨기_용지조서_용지조서2_용지조서(변경)_용지조서(충주기업도시)" xfId="201"/>
    <cellStyle name="_도곡1교 교대 수량_지장가옥깨기_용지조서_용지조서2_용지조서(변경)_충주기업 토지" xfId="202"/>
    <cellStyle name="_도곡1교 교대 수량_지장가옥깨기_용지조서_용지조서2_용지조서(성주어암)" xfId="203"/>
    <cellStyle name="_도곡1교 교대 수량_지장가옥깨기_용지조서_용지조서2_용지조서(성주어암)_용지조서(추풍령)" xfId="204"/>
    <cellStyle name="_도곡1교 교대 수량_지장가옥깨기_용지조서_용지조서2_용지조서(성주어암)_용지조서(충주기업도시)" xfId="205"/>
    <cellStyle name="_도곡1교 교대 수량_지장가옥깨기_용지조서_용지조서2_용지조서(성주어암)_충주기업 토지" xfId="206"/>
    <cellStyle name="_도곡1교 교대 수량_지장가옥깨기_용지조서_용지조서2_토지조서" xfId="207"/>
    <cellStyle name="_도곡1교 교대 수량_지장가옥깨기_용지조서_용지조서2_토지조서_용지조서(추풍령)" xfId="208"/>
    <cellStyle name="_도곡1교 교대 수량_지장가옥깨기_용지조서_용지조서2_토지조서_용지조서(충주기업도시)" xfId="209"/>
    <cellStyle name="_도곡1교 교대 수량_지장가옥깨기_용지조서_용지조서2_토지조서_충주기업 토지" xfId="210"/>
    <cellStyle name="_도곡1교 교대 수량_지장가옥깨기_용지조서_충주기업 토지" xfId="211"/>
    <cellStyle name="_도곡1교 교대 수량_지장가옥깨기_지장물조서" xfId="212"/>
    <cellStyle name="_도곡1교 교대 수량_지장가옥깨기_지장물조서(군도3호선)" xfId="213"/>
    <cellStyle name="_도곡1교 교대 수량_지장가옥깨기_지장물조서(군도3호선)_용지조서(추풍령)" xfId="214"/>
    <cellStyle name="_도곡1교 교대 수량_지장가옥깨기_지장물조서(군도3호선)_용지조서(충주기업도시)" xfId="215"/>
    <cellStyle name="_도곡1교 교대 수량_지장가옥깨기_지장물조서(군도3호선)_충주기업 토지" xfId="216"/>
    <cellStyle name="_도곡1교 교대 수량_지장가옥깨기_지장물조서(납품본)" xfId="217"/>
    <cellStyle name="_도곡1교 교대 수량_지장가옥깨기_지장물조서(납품본)_용지조서(추풍령)" xfId="218"/>
    <cellStyle name="_도곡1교 교대 수량_지장가옥깨기_지장물조서(납품본)_용지조서(충주기업도시)" xfId="219"/>
    <cellStyle name="_도곡1교 교대 수량_지장가옥깨기_지장물조서(납품본)_충주기업 토지" xfId="220"/>
    <cellStyle name="_도곡1교 교대 수량_지장가옥깨기_지장물조서(문의)" xfId="221"/>
    <cellStyle name="_도곡1교 교대 수량_지장가옥깨기_지장물조서(문의)_마송리 지장물조서" xfId="222"/>
    <cellStyle name="_도곡1교 교대 수량_지장가옥깨기_지장물조서(문의)_마송리 지장물조서_용지조서(추풍령)" xfId="223"/>
    <cellStyle name="_도곡1교 교대 수량_지장가옥깨기_지장물조서(문의)_마송리 지장물조서_용지조서(충주기업도시)" xfId="224"/>
    <cellStyle name="_도곡1교 교대 수량_지장가옥깨기_지장물조서(문의)_마송리 지장물조서_충주기업 토지" xfId="225"/>
    <cellStyle name="_도곡1교 교대 수량_지장가옥깨기_지장물조서(문의)_보천리 지장물조서" xfId="226"/>
    <cellStyle name="_도곡1교 교대 수량_지장가옥깨기_지장물조서(문의)_보천리 지장물조서_용지조서(추풍령)" xfId="227"/>
    <cellStyle name="_도곡1교 교대 수량_지장가옥깨기_지장물조서(문의)_보천리 지장물조서_용지조서(충주기업도시)" xfId="228"/>
    <cellStyle name="_도곡1교 교대 수량_지장가옥깨기_지장물조서(문의)_보천리 지장물조서_충주기업 토지" xfId="229"/>
    <cellStyle name="_도곡1교 교대 수량_지장가옥깨기_지장물조서(문의)_용지도-마송리" xfId="230"/>
    <cellStyle name="_도곡1교 교대 수량_지장가옥깨기_지장물조서(문의)_용지도-마송리_용지조서(추풍령)" xfId="231"/>
    <cellStyle name="_도곡1교 교대 수량_지장가옥깨기_지장물조서(문의)_용지도-마송리_용지조서(충주기업도시)" xfId="232"/>
    <cellStyle name="_도곡1교 교대 수량_지장가옥깨기_지장물조서(문의)_용지도-마송리_충주기업 토지" xfId="233"/>
    <cellStyle name="_도곡1교 교대 수량_지장가옥깨기_지장물조서(문의)_용지도-외중방리" xfId="234"/>
    <cellStyle name="_도곡1교 교대 수량_지장가옥깨기_지장물조서(문의)_용지도-외중방리_용지조서(추풍령)" xfId="235"/>
    <cellStyle name="_도곡1교 교대 수량_지장가옥깨기_지장물조서(문의)_용지도-외중방리_용지조서(충주기업도시)" xfId="236"/>
    <cellStyle name="_도곡1교 교대 수량_지장가옥깨기_지장물조서(문의)_용지도-외중방리_충주기업 토지" xfId="237"/>
    <cellStyle name="_도곡1교 교대 수량_지장가옥깨기_지장물조서(문의)_용지도-충주대앞" xfId="238"/>
    <cellStyle name="_도곡1교 교대 수량_지장가옥깨기_지장물조서(문의)_용지도-충주대앞_용지조서(추풍령)" xfId="239"/>
    <cellStyle name="_도곡1교 교대 수량_지장가옥깨기_지장물조서(문의)_용지도-충주대앞_용지조서(충주기업도시)" xfId="240"/>
    <cellStyle name="_도곡1교 교대 수량_지장가옥깨기_지장물조서(문의)_용지도-충주대앞_충주기업 토지" xfId="241"/>
    <cellStyle name="_도곡1교 교대 수량_지장가옥깨기_지장물조서(문의)_용지조서(추풍령)" xfId="242"/>
    <cellStyle name="_도곡1교 교대 수량_지장가옥깨기_지장물조서(문의)_용지조서(충주기업도시)" xfId="243"/>
    <cellStyle name="_도곡1교 교대 수량_지장가옥깨기_지장물조서(문의)_충주기업 토지" xfId="244"/>
    <cellStyle name="_도곡1교 교대 수량_지장가옥깨기_지장물조서(문의)_하시리지장물도" xfId="245"/>
    <cellStyle name="_도곡1교 교대 수량_지장가옥깨기_지장물조서(문의)_하시리지장물도_용지조서(추풍령)" xfId="246"/>
    <cellStyle name="_도곡1교 교대 수량_지장가옥깨기_지장물조서(문의)_하시리지장물도_용지조서(충주기업도시)" xfId="247"/>
    <cellStyle name="_도곡1교 교대 수량_지장가옥깨기_지장물조서(문의)_하시리지장물도_충주기업 토지" xfId="248"/>
    <cellStyle name="_도곡1교 교대 수량_지장가옥깨기_지장물조서_마송리 지장물조서" xfId="249"/>
    <cellStyle name="_도곡1교 교대 수량_지장가옥깨기_지장물조서_마송리 지장물조서_용지조서(추풍령)" xfId="250"/>
    <cellStyle name="_도곡1교 교대 수량_지장가옥깨기_지장물조서_마송리 지장물조서_용지조서(충주기업도시)" xfId="251"/>
    <cellStyle name="_도곡1교 교대 수량_지장가옥깨기_지장물조서_마송리 지장물조서_충주기업 토지" xfId="252"/>
    <cellStyle name="_도곡1교 교대 수량_지장가옥깨기_지장물조서_보천리 지장물조서" xfId="253"/>
    <cellStyle name="_도곡1교 교대 수량_지장가옥깨기_지장물조서_보천리 지장물조서_용지조서(추풍령)" xfId="254"/>
    <cellStyle name="_도곡1교 교대 수량_지장가옥깨기_지장물조서_보천리 지장물조서_용지조서(충주기업도시)" xfId="255"/>
    <cellStyle name="_도곡1교 교대 수량_지장가옥깨기_지장물조서_보천리 지장물조서_충주기업 토지" xfId="256"/>
    <cellStyle name="_도곡1교 교대 수량_지장가옥깨기_지장물조서_용지도-마송리" xfId="257"/>
    <cellStyle name="_도곡1교 교대 수량_지장가옥깨기_지장물조서_용지도-마송리_용지조서(추풍령)" xfId="258"/>
    <cellStyle name="_도곡1교 교대 수량_지장가옥깨기_지장물조서_용지도-마송리_용지조서(충주기업도시)" xfId="259"/>
    <cellStyle name="_도곡1교 교대 수량_지장가옥깨기_지장물조서_용지도-마송리_충주기업 토지" xfId="260"/>
    <cellStyle name="_도곡1교 교대 수량_지장가옥깨기_지장물조서_용지도-외중방리" xfId="261"/>
    <cellStyle name="_도곡1교 교대 수량_지장가옥깨기_지장물조서_용지도-외중방리_용지조서(추풍령)" xfId="262"/>
    <cellStyle name="_도곡1교 교대 수량_지장가옥깨기_지장물조서_용지도-외중방리_용지조서(충주기업도시)" xfId="263"/>
    <cellStyle name="_도곡1교 교대 수량_지장가옥깨기_지장물조서_용지도-외중방리_충주기업 토지" xfId="264"/>
    <cellStyle name="_도곡1교 교대 수량_지장가옥깨기_지장물조서_용지도-충주대앞" xfId="265"/>
    <cellStyle name="_도곡1교 교대 수량_지장가옥깨기_지장물조서_용지도-충주대앞_용지조서(추풍령)" xfId="266"/>
    <cellStyle name="_도곡1교 교대 수량_지장가옥깨기_지장물조서_용지도-충주대앞_용지조서(충주기업도시)" xfId="267"/>
    <cellStyle name="_도곡1교 교대 수량_지장가옥깨기_지장물조서_용지도-충주대앞_충주기업 토지" xfId="268"/>
    <cellStyle name="_도곡1교 교대 수량_지장가옥깨기_지장물조서_용지조서(추풍령)" xfId="269"/>
    <cellStyle name="_도곡1교 교대 수량_지장가옥깨기_지장물조서_용지조서(충주기업도시)" xfId="270"/>
    <cellStyle name="_도곡1교 교대 수량_지장가옥깨기_지장물조서_충주기업 토지" xfId="271"/>
    <cellStyle name="_도곡1교 교대 수량_지장가옥깨기_지장물조서_하시리지장물도" xfId="272"/>
    <cellStyle name="_도곡1교 교대 수량_지장가옥깨기_지장물조서_하시리지장물도_용지조서(추풍령)" xfId="273"/>
    <cellStyle name="_도곡1교 교대 수량_지장가옥깨기_지장물조서_하시리지장물도_용지조서(충주기업도시)" xfId="274"/>
    <cellStyle name="_도곡1교 교대 수량_지장가옥깨기_지장물조서_하시리지장물도_충주기업 토지" xfId="275"/>
    <cellStyle name="_도곡1교 교대 수량_지장가옥깨기_토지조서" xfId="276"/>
    <cellStyle name="_도곡1교 교대 수량_지장가옥깨기_토지조서_용지조서(추풍령)" xfId="277"/>
    <cellStyle name="_도곡1교 교대 수량_지장가옥깨기_토지조서_용지조서(충주기업도시)" xfId="278"/>
    <cellStyle name="_도곡1교 교대 수량_지장가옥깨기_토지조서_충주기업 토지" xfId="279"/>
    <cellStyle name="_도곡1교 교대 수량_지장물조서" xfId="280"/>
    <cellStyle name="_도곡1교 교대 수량_지장물조서(군도3호선)" xfId="281"/>
    <cellStyle name="_도곡1교 교대 수량_지장물조서(군도3호선)_용지조서(추풍령)" xfId="282"/>
    <cellStyle name="_도곡1교 교대 수량_지장물조서(군도3호선)_용지조서(충주기업도시)" xfId="283"/>
    <cellStyle name="_도곡1교 교대 수량_지장물조서(군도3호선)_충주기업 토지" xfId="284"/>
    <cellStyle name="_도곡1교 교대 수량_지장물조서(납품본)" xfId="285"/>
    <cellStyle name="_도곡1교 교대 수량_지장물조서(납품본)_용지조서(추풍령)" xfId="286"/>
    <cellStyle name="_도곡1교 교대 수량_지장물조서(납품본)_용지조서(충주기업도시)" xfId="287"/>
    <cellStyle name="_도곡1교 교대 수량_지장물조서(납품본)_충주기업 토지" xfId="288"/>
    <cellStyle name="_도곡1교 교대 수량_지장물조서(문의)" xfId="289"/>
    <cellStyle name="_도곡1교 교대 수량_지장물조서(문의)_마송리 지장물조서" xfId="290"/>
    <cellStyle name="_도곡1교 교대 수량_지장물조서(문의)_마송리 지장물조서_용지조서(추풍령)" xfId="291"/>
    <cellStyle name="_도곡1교 교대 수량_지장물조서(문의)_마송리 지장물조서_용지조서(충주기업도시)" xfId="292"/>
    <cellStyle name="_도곡1교 교대 수량_지장물조서(문의)_마송리 지장물조서_충주기업 토지" xfId="293"/>
    <cellStyle name="_도곡1교 교대 수량_지장물조서(문의)_보천리 지장물조서" xfId="294"/>
    <cellStyle name="_도곡1교 교대 수량_지장물조서(문의)_보천리 지장물조서_용지조서(추풍령)" xfId="295"/>
    <cellStyle name="_도곡1교 교대 수량_지장물조서(문의)_보천리 지장물조서_용지조서(충주기업도시)" xfId="296"/>
    <cellStyle name="_도곡1교 교대 수량_지장물조서(문의)_보천리 지장물조서_충주기업 토지" xfId="297"/>
    <cellStyle name="_도곡1교 교대 수량_지장물조서(문의)_용지도-마송리" xfId="298"/>
    <cellStyle name="_도곡1교 교대 수량_지장물조서(문의)_용지도-마송리_용지조서(추풍령)" xfId="299"/>
    <cellStyle name="_도곡1교 교대 수량_지장물조서(문의)_용지도-마송리_용지조서(충주기업도시)" xfId="300"/>
    <cellStyle name="_도곡1교 교대 수량_지장물조서(문의)_용지도-마송리_충주기업 토지" xfId="301"/>
    <cellStyle name="_도곡1교 교대 수량_지장물조서(문의)_용지도-외중방리" xfId="302"/>
    <cellStyle name="_도곡1교 교대 수량_지장물조서(문의)_용지도-외중방리_용지조서(추풍령)" xfId="303"/>
    <cellStyle name="_도곡1교 교대 수량_지장물조서(문의)_용지도-외중방리_용지조서(충주기업도시)" xfId="304"/>
    <cellStyle name="_도곡1교 교대 수량_지장물조서(문의)_용지도-외중방리_충주기업 토지" xfId="305"/>
    <cellStyle name="_도곡1교 교대 수량_지장물조서(문의)_용지도-충주대앞" xfId="306"/>
    <cellStyle name="_도곡1교 교대 수량_지장물조서(문의)_용지도-충주대앞_용지조서(추풍령)" xfId="307"/>
    <cellStyle name="_도곡1교 교대 수량_지장물조서(문의)_용지도-충주대앞_용지조서(충주기업도시)" xfId="308"/>
    <cellStyle name="_도곡1교 교대 수량_지장물조서(문의)_용지도-충주대앞_충주기업 토지" xfId="309"/>
    <cellStyle name="_도곡1교 교대 수량_지장물조서(문의)_용지조서(추풍령)" xfId="310"/>
    <cellStyle name="_도곡1교 교대 수량_지장물조서(문의)_용지조서(충주기업도시)" xfId="311"/>
    <cellStyle name="_도곡1교 교대 수량_지장물조서(문의)_충주기업 토지" xfId="312"/>
    <cellStyle name="_도곡1교 교대 수량_지장물조서(문의)_하시리지장물도" xfId="313"/>
    <cellStyle name="_도곡1교 교대 수량_지장물조서(문의)_하시리지장물도_용지조서(추풍령)" xfId="314"/>
    <cellStyle name="_도곡1교 교대 수량_지장물조서(문의)_하시리지장물도_용지조서(충주기업도시)" xfId="315"/>
    <cellStyle name="_도곡1교 교대 수량_지장물조서(문의)_하시리지장물도_충주기업 토지" xfId="316"/>
    <cellStyle name="_도곡1교 교대 수량_지장물조서_마송리 지장물조서" xfId="317"/>
    <cellStyle name="_도곡1교 교대 수량_지장물조서_마송리 지장물조서_용지조서(추풍령)" xfId="318"/>
    <cellStyle name="_도곡1교 교대 수량_지장물조서_마송리 지장물조서_용지조서(충주기업도시)" xfId="319"/>
    <cellStyle name="_도곡1교 교대 수량_지장물조서_마송리 지장물조서_충주기업 토지" xfId="320"/>
    <cellStyle name="_도곡1교 교대 수량_지장물조서_보천리 지장물조서" xfId="321"/>
    <cellStyle name="_도곡1교 교대 수량_지장물조서_보천리 지장물조서_용지조서(추풍령)" xfId="322"/>
    <cellStyle name="_도곡1교 교대 수량_지장물조서_보천리 지장물조서_용지조서(충주기업도시)" xfId="323"/>
    <cellStyle name="_도곡1교 교대 수량_지장물조서_보천리 지장물조서_충주기업 토지" xfId="324"/>
    <cellStyle name="_도곡1교 교대 수량_지장물조서_용지도-마송리" xfId="325"/>
    <cellStyle name="_도곡1교 교대 수량_지장물조서_용지도-마송리_용지조서(추풍령)" xfId="326"/>
    <cellStyle name="_도곡1교 교대 수량_지장물조서_용지도-마송리_용지조서(충주기업도시)" xfId="327"/>
    <cellStyle name="_도곡1교 교대 수량_지장물조서_용지도-마송리_충주기업 토지" xfId="328"/>
    <cellStyle name="_도곡1교 교대 수량_지장물조서_용지도-외중방리" xfId="329"/>
    <cellStyle name="_도곡1교 교대 수량_지장물조서_용지도-외중방리_용지조서(추풍령)" xfId="330"/>
    <cellStyle name="_도곡1교 교대 수량_지장물조서_용지도-외중방리_용지조서(충주기업도시)" xfId="331"/>
    <cellStyle name="_도곡1교 교대 수량_지장물조서_용지도-외중방리_충주기업 토지" xfId="332"/>
    <cellStyle name="_도곡1교 교대 수량_지장물조서_용지도-충주대앞" xfId="333"/>
    <cellStyle name="_도곡1교 교대 수량_지장물조서_용지도-충주대앞_용지조서(추풍령)" xfId="334"/>
    <cellStyle name="_도곡1교 교대 수량_지장물조서_용지도-충주대앞_용지조서(충주기업도시)" xfId="335"/>
    <cellStyle name="_도곡1교 교대 수량_지장물조서_용지도-충주대앞_충주기업 토지" xfId="336"/>
    <cellStyle name="_도곡1교 교대 수량_지장물조서_용지조서(추풍령)" xfId="337"/>
    <cellStyle name="_도곡1교 교대 수량_지장물조서_용지조서(충주기업도시)" xfId="338"/>
    <cellStyle name="_도곡1교 교대 수량_지장물조서_충주기업 토지" xfId="339"/>
    <cellStyle name="_도곡1교 교대 수량_지장물조서_하시리지장물도" xfId="340"/>
    <cellStyle name="_도곡1교 교대 수량_지장물조서_하시리지장물도_용지조서(추풍령)" xfId="341"/>
    <cellStyle name="_도곡1교 교대 수량_지장물조서_하시리지장물도_용지조서(충주기업도시)" xfId="342"/>
    <cellStyle name="_도곡1교 교대 수량_지장물조서_하시리지장물도_충주기업 토지" xfId="343"/>
    <cellStyle name="_도곡1교 교대 수량_토지조서" xfId="344"/>
    <cellStyle name="_도곡1교 교대 수량_토지조서_용지조서(추풍령)" xfId="345"/>
    <cellStyle name="_도곡1교 교대 수량_토지조서_용지조서(충주기업도시)" xfId="346"/>
    <cellStyle name="_도곡1교 교대 수량_토지조서_충주기업 토지" xfId="347"/>
    <cellStyle name="_도곡1교 교대(시점) 수량" xfId="348"/>
    <cellStyle name="_도곡1교 교대(시점) 수량_용지및지장물조서" xfId="349"/>
    <cellStyle name="_도곡1교 교대(시점) 수량_용지및지장물조서_마송리 지장물조서" xfId="350"/>
    <cellStyle name="_도곡1교 교대(시점) 수량_용지및지장물조서_마송리 지장물조서_용지조서(추풍령)" xfId="351"/>
    <cellStyle name="_도곡1교 교대(시점) 수량_용지및지장물조서_마송리 지장물조서_용지조서(충주기업도시)" xfId="352"/>
    <cellStyle name="_도곡1교 교대(시점) 수량_용지및지장물조서_마송리 지장물조서_충주기업 토지" xfId="353"/>
    <cellStyle name="_도곡1교 교대(시점) 수량_용지및지장물조서_보천리 지장물조서" xfId="354"/>
    <cellStyle name="_도곡1교 교대(시점) 수량_용지및지장물조서_보천리 지장물조서_용지조서(추풍령)" xfId="355"/>
    <cellStyle name="_도곡1교 교대(시점) 수량_용지및지장물조서_보천리 지장물조서_용지조서(충주기업도시)" xfId="356"/>
    <cellStyle name="_도곡1교 교대(시점) 수량_용지및지장물조서_보천리 지장물조서_충주기업 토지" xfId="357"/>
    <cellStyle name="_도곡1교 교대(시점) 수량_용지및지장물조서_용지도-마송리" xfId="358"/>
    <cellStyle name="_도곡1교 교대(시점) 수량_용지및지장물조서_용지도-마송리_용지조서(추풍령)" xfId="359"/>
    <cellStyle name="_도곡1교 교대(시점) 수량_용지및지장물조서_용지도-마송리_용지조서(충주기업도시)" xfId="360"/>
    <cellStyle name="_도곡1교 교대(시점) 수량_용지및지장물조서_용지도-마송리_충주기업 토지" xfId="361"/>
    <cellStyle name="_도곡1교 교대(시점) 수량_용지및지장물조서_용지도-외중방리" xfId="362"/>
    <cellStyle name="_도곡1교 교대(시점) 수량_용지및지장물조서_용지도-외중방리_용지조서(추풍령)" xfId="363"/>
    <cellStyle name="_도곡1교 교대(시점) 수량_용지및지장물조서_용지도-외중방리_용지조서(충주기업도시)" xfId="364"/>
    <cellStyle name="_도곡1교 교대(시점) 수량_용지및지장물조서_용지도-외중방리_충주기업 토지" xfId="365"/>
    <cellStyle name="_도곡1교 교대(시점) 수량_용지및지장물조서_용지도-충주대앞" xfId="366"/>
    <cellStyle name="_도곡1교 교대(시점) 수량_용지및지장물조서_용지도-충주대앞_용지조서(추풍령)" xfId="367"/>
    <cellStyle name="_도곡1교 교대(시점) 수량_용지및지장물조서_용지도-충주대앞_용지조서(충주기업도시)" xfId="368"/>
    <cellStyle name="_도곡1교 교대(시점) 수량_용지및지장물조서_용지도-충주대앞_충주기업 토지" xfId="369"/>
    <cellStyle name="_도곡1교 교대(시점) 수량_용지및지장물조서_용지조서(추풍령)" xfId="370"/>
    <cellStyle name="_도곡1교 교대(시점) 수량_용지및지장물조서_용지조서(충주기업도시)" xfId="371"/>
    <cellStyle name="_도곡1교 교대(시점) 수량_용지및지장물조서_충주기업 토지" xfId="372"/>
    <cellStyle name="_도곡1교 교대(시점) 수량_용지및지장물조서_하시리지장물도" xfId="373"/>
    <cellStyle name="_도곡1교 교대(시점) 수량_용지및지장물조서_하시리지장물도_용지조서(추풍령)" xfId="374"/>
    <cellStyle name="_도곡1교 교대(시점) 수량_용지및지장물조서_하시리지장물도_용지조서(충주기업도시)" xfId="375"/>
    <cellStyle name="_도곡1교 교대(시점) 수량_용지및지장물조서_하시리지장물도_충주기업 토지" xfId="376"/>
    <cellStyle name="_도곡1교 교대(시점) 수량_용지조서" xfId="377"/>
    <cellStyle name="_도곡1교 교대(시점) 수량_용지조서(변경)" xfId="378"/>
    <cellStyle name="_도곡1교 교대(시점) 수량_용지조서(변경)_용지조서(추풍령)" xfId="379"/>
    <cellStyle name="_도곡1교 교대(시점) 수량_용지조서(변경)_용지조서(충주기업도시)" xfId="380"/>
    <cellStyle name="_도곡1교 교대(시점) 수량_용지조서(변경)_충주기업 토지" xfId="381"/>
    <cellStyle name="_도곡1교 교대(시점) 수량_용지조서(성주어암)" xfId="382"/>
    <cellStyle name="_도곡1교 교대(시점) 수량_용지조서(성주어암)_용지조서(추풍령)" xfId="383"/>
    <cellStyle name="_도곡1교 교대(시점) 수량_용지조서(성주어암)_용지조서(충주기업도시)" xfId="384"/>
    <cellStyle name="_도곡1교 교대(시점) 수량_용지조서(성주어암)_충주기업 토지" xfId="385"/>
    <cellStyle name="_도곡1교 교대(시점) 수량_용지조서_용지조서" xfId="386"/>
    <cellStyle name="_도곡1교 교대(시점) 수량_용지조서_용지조서(추풍령)" xfId="387"/>
    <cellStyle name="_도곡1교 교대(시점) 수량_용지조서_용지조서(충주기업도시)" xfId="388"/>
    <cellStyle name="_도곡1교 교대(시점) 수량_용지조서_용지조서_용지조서" xfId="389"/>
    <cellStyle name="_도곡1교 교대(시점) 수량_용지조서_용지조서_용지조서(변경)" xfId="390"/>
    <cellStyle name="_도곡1교 교대(시점) 수량_용지조서_용지조서_용지조서(변경)_용지조서(추풍령)" xfId="391"/>
    <cellStyle name="_도곡1교 교대(시점) 수량_용지조서_용지조서_용지조서(변경)_용지조서(충주기업도시)" xfId="392"/>
    <cellStyle name="_도곡1교 교대(시점) 수량_용지조서_용지조서_용지조서(변경)_충주기업 토지" xfId="393"/>
    <cellStyle name="_도곡1교 교대(시점) 수량_용지조서_용지조서_용지조서(성주어암)" xfId="394"/>
    <cellStyle name="_도곡1교 교대(시점) 수량_용지조서_용지조서_용지조서(성주어암)_용지조서(추풍령)" xfId="395"/>
    <cellStyle name="_도곡1교 교대(시점) 수량_용지조서_용지조서_용지조서(성주어암)_용지조서(충주기업도시)" xfId="396"/>
    <cellStyle name="_도곡1교 교대(시점) 수량_용지조서_용지조서_용지조서(성주어암)_충주기업 토지" xfId="397"/>
    <cellStyle name="_도곡1교 교대(시점) 수량_용지조서_용지조서_용지조서_용지조서" xfId="398"/>
    <cellStyle name="_도곡1교 교대(시점) 수량_용지조서_용지조서_용지조서_용지조서(추풍령)" xfId="399"/>
    <cellStyle name="_도곡1교 교대(시점) 수량_용지조서_용지조서_용지조서_용지조서(충주기업도시)" xfId="400"/>
    <cellStyle name="_도곡1교 교대(시점) 수량_용지조서_용지조서_용지조서_용지조서_용지조서(변경)" xfId="401"/>
    <cellStyle name="_도곡1교 교대(시점) 수량_용지조서_용지조서_용지조서_용지조서_용지조서(변경)_용지조서(추풍령)" xfId="402"/>
    <cellStyle name="_도곡1교 교대(시점) 수량_용지조서_용지조서_용지조서_용지조서_용지조서(변경)_용지조서(충주기업도시)" xfId="403"/>
    <cellStyle name="_도곡1교 교대(시점) 수량_용지조서_용지조서_용지조서_용지조서_용지조서(변경)_충주기업 토지" xfId="404"/>
    <cellStyle name="_도곡1교 교대(시점) 수량_용지조서_용지조서_용지조서_용지조서_용지조서(성주어암)" xfId="405"/>
    <cellStyle name="_도곡1교 교대(시점) 수량_용지조서_용지조서_용지조서_용지조서_용지조서(성주어암)_용지조서(추풍령)" xfId="406"/>
    <cellStyle name="_도곡1교 교대(시점) 수량_용지조서_용지조서_용지조서_용지조서_용지조서(성주어암)_용지조서(충주기업도시)" xfId="407"/>
    <cellStyle name="_도곡1교 교대(시점) 수량_용지조서_용지조서_용지조서_용지조서_용지조서(성주어암)_충주기업 토지" xfId="408"/>
    <cellStyle name="_도곡1교 교대(시점) 수량_용지조서_용지조서_용지조서_용지조서_토지조서" xfId="409"/>
    <cellStyle name="_도곡1교 교대(시점) 수량_용지조서_용지조서_용지조서_용지조서_토지조서_용지조서(추풍령)" xfId="410"/>
    <cellStyle name="_도곡1교 교대(시점) 수량_용지조서_용지조서_용지조서_용지조서_토지조서_용지조서(충주기업도시)" xfId="411"/>
    <cellStyle name="_도곡1교 교대(시점) 수량_용지조서_용지조서_용지조서_용지조서_토지조서_충주기업 토지" xfId="412"/>
    <cellStyle name="_도곡1교 교대(시점) 수량_용지조서_용지조서_용지조서_용지조서2" xfId="413"/>
    <cellStyle name="_도곡1교 교대(시점) 수량_용지조서_용지조서_용지조서_용지조서2_용지조서(변경)" xfId="414"/>
    <cellStyle name="_도곡1교 교대(시점) 수량_용지조서_용지조서_용지조서_용지조서2_용지조서(변경)_용지조서(추풍령)" xfId="415"/>
    <cellStyle name="_도곡1교 교대(시점) 수량_용지조서_용지조서_용지조서_용지조서2_용지조서(변경)_용지조서(충주기업도시)" xfId="416"/>
    <cellStyle name="_도곡1교 교대(시점) 수량_용지조서_용지조서_용지조서_용지조서2_용지조서(변경)_충주기업 토지" xfId="417"/>
    <cellStyle name="_도곡1교 교대(시점) 수량_용지조서_용지조서_용지조서_용지조서2_용지조서(성주어암)" xfId="418"/>
    <cellStyle name="_도곡1교 교대(시점) 수량_용지조서_용지조서_용지조서_용지조서2_용지조서(성주어암)_용지조서(추풍령)" xfId="419"/>
    <cellStyle name="_도곡1교 교대(시점) 수량_용지조서_용지조서_용지조서_용지조서2_용지조서(성주어암)_용지조서(충주기업도시)" xfId="420"/>
    <cellStyle name="_도곡1교 교대(시점) 수량_용지조서_용지조서_용지조서_용지조서2_용지조서(성주어암)_충주기업 토지" xfId="421"/>
    <cellStyle name="_도곡1교 교대(시점) 수량_용지조서_용지조서_용지조서_용지조서2_토지조서" xfId="422"/>
    <cellStyle name="_도곡1교 교대(시점) 수량_용지조서_용지조서_용지조서_용지조서2_토지조서_용지조서(추풍령)" xfId="423"/>
    <cellStyle name="_도곡1교 교대(시점) 수량_용지조서_용지조서_용지조서_용지조서2_토지조서_용지조서(충주기업도시)" xfId="424"/>
    <cellStyle name="_도곡1교 교대(시점) 수량_용지조서_용지조서_용지조서_용지조서2_토지조서_충주기업 토지" xfId="425"/>
    <cellStyle name="_도곡1교 교대(시점) 수량_용지조서_용지조서_용지조서_충주기업 토지" xfId="426"/>
    <cellStyle name="_도곡1교 교대(시점) 수량_용지조서_용지조서_토지조서" xfId="427"/>
    <cellStyle name="_도곡1교 교대(시점) 수량_용지조서_용지조서_토지조서_용지조서(추풍령)" xfId="428"/>
    <cellStyle name="_도곡1교 교대(시점) 수량_용지조서_용지조서_토지조서_용지조서(충주기업도시)" xfId="429"/>
    <cellStyle name="_도곡1교 교대(시점) 수량_용지조서_용지조서_토지조서_충주기업 토지" xfId="430"/>
    <cellStyle name="_도곡1교 교대(시점) 수량_용지조서_용지조서2" xfId="431"/>
    <cellStyle name="_도곡1교 교대(시점) 수량_용지조서_용지조서2_용지조서(변경)" xfId="432"/>
    <cellStyle name="_도곡1교 교대(시점) 수량_용지조서_용지조서2_용지조서(변경)_용지조서(추풍령)" xfId="433"/>
    <cellStyle name="_도곡1교 교대(시점) 수량_용지조서_용지조서2_용지조서(변경)_용지조서(충주기업도시)" xfId="434"/>
    <cellStyle name="_도곡1교 교대(시점) 수량_용지조서_용지조서2_용지조서(변경)_충주기업 토지" xfId="435"/>
    <cellStyle name="_도곡1교 교대(시점) 수량_용지조서_용지조서2_용지조서(성주어암)" xfId="436"/>
    <cellStyle name="_도곡1교 교대(시점) 수량_용지조서_용지조서2_용지조서(성주어암)_용지조서(추풍령)" xfId="437"/>
    <cellStyle name="_도곡1교 교대(시점) 수량_용지조서_용지조서2_용지조서(성주어암)_용지조서(충주기업도시)" xfId="438"/>
    <cellStyle name="_도곡1교 교대(시점) 수량_용지조서_용지조서2_용지조서(성주어암)_충주기업 토지" xfId="439"/>
    <cellStyle name="_도곡1교 교대(시점) 수량_용지조서_용지조서2_토지조서" xfId="440"/>
    <cellStyle name="_도곡1교 교대(시점) 수량_용지조서_용지조서2_토지조서_용지조서(추풍령)" xfId="441"/>
    <cellStyle name="_도곡1교 교대(시점) 수량_용지조서_용지조서2_토지조서_용지조서(충주기업도시)" xfId="442"/>
    <cellStyle name="_도곡1교 교대(시점) 수량_용지조서_용지조서2_토지조서_충주기업 토지" xfId="443"/>
    <cellStyle name="_도곡1교 교대(시점) 수량_용지조서_충주기업 토지" xfId="444"/>
    <cellStyle name="_도곡1교 교대(시점) 수량_지장가옥깨기" xfId="445"/>
    <cellStyle name="_도곡1교 교대(시점) 수량_지장가옥깨기_용지및지장물조서" xfId="446"/>
    <cellStyle name="_도곡1교 교대(시점) 수량_지장가옥깨기_용지및지장물조서_마송리 지장물조서" xfId="447"/>
    <cellStyle name="_도곡1교 교대(시점) 수량_지장가옥깨기_용지및지장물조서_마송리 지장물조서_용지조서(추풍령)" xfId="448"/>
    <cellStyle name="_도곡1교 교대(시점) 수량_지장가옥깨기_용지및지장물조서_마송리 지장물조서_용지조서(충주기업도시)" xfId="449"/>
    <cellStyle name="_도곡1교 교대(시점) 수량_지장가옥깨기_용지및지장물조서_마송리 지장물조서_충주기업 토지" xfId="450"/>
    <cellStyle name="_도곡1교 교대(시점) 수량_지장가옥깨기_용지및지장물조서_보천리 지장물조서" xfId="451"/>
    <cellStyle name="_도곡1교 교대(시점) 수량_지장가옥깨기_용지및지장물조서_보천리 지장물조서_용지조서(추풍령)" xfId="452"/>
    <cellStyle name="_도곡1교 교대(시점) 수량_지장가옥깨기_용지및지장물조서_보천리 지장물조서_용지조서(충주기업도시)" xfId="453"/>
    <cellStyle name="_도곡1교 교대(시점) 수량_지장가옥깨기_용지및지장물조서_보천리 지장물조서_충주기업 토지" xfId="454"/>
    <cellStyle name="_도곡1교 교대(시점) 수량_지장가옥깨기_용지및지장물조서_용지도-마송리" xfId="455"/>
    <cellStyle name="_도곡1교 교대(시점) 수량_지장가옥깨기_용지및지장물조서_용지도-마송리_용지조서(추풍령)" xfId="456"/>
    <cellStyle name="_도곡1교 교대(시점) 수량_지장가옥깨기_용지및지장물조서_용지도-마송리_용지조서(충주기업도시)" xfId="457"/>
    <cellStyle name="_도곡1교 교대(시점) 수량_지장가옥깨기_용지및지장물조서_용지도-마송리_충주기업 토지" xfId="458"/>
    <cellStyle name="_도곡1교 교대(시점) 수량_지장가옥깨기_용지및지장물조서_용지도-외중방리" xfId="459"/>
    <cellStyle name="_도곡1교 교대(시점) 수량_지장가옥깨기_용지및지장물조서_용지도-외중방리_용지조서(추풍령)" xfId="460"/>
    <cellStyle name="_도곡1교 교대(시점) 수량_지장가옥깨기_용지및지장물조서_용지도-외중방리_용지조서(충주기업도시)" xfId="461"/>
    <cellStyle name="_도곡1교 교대(시점) 수량_지장가옥깨기_용지및지장물조서_용지도-외중방리_충주기업 토지" xfId="462"/>
    <cellStyle name="_도곡1교 교대(시점) 수량_지장가옥깨기_용지및지장물조서_용지도-충주대앞" xfId="463"/>
    <cellStyle name="_도곡1교 교대(시점) 수량_지장가옥깨기_용지및지장물조서_용지도-충주대앞_용지조서(추풍령)" xfId="464"/>
    <cellStyle name="_도곡1교 교대(시점) 수량_지장가옥깨기_용지및지장물조서_용지도-충주대앞_용지조서(충주기업도시)" xfId="465"/>
    <cellStyle name="_도곡1교 교대(시점) 수량_지장가옥깨기_용지및지장물조서_용지도-충주대앞_충주기업 토지" xfId="466"/>
    <cellStyle name="_도곡1교 교대(시점) 수량_지장가옥깨기_용지및지장물조서_용지조서(추풍령)" xfId="467"/>
    <cellStyle name="_도곡1교 교대(시점) 수량_지장가옥깨기_용지및지장물조서_용지조서(충주기업도시)" xfId="468"/>
    <cellStyle name="_도곡1교 교대(시점) 수량_지장가옥깨기_용지및지장물조서_충주기업 토지" xfId="469"/>
    <cellStyle name="_도곡1교 교대(시점) 수량_지장가옥깨기_용지및지장물조서_하시리지장물도" xfId="470"/>
    <cellStyle name="_도곡1교 교대(시점) 수량_지장가옥깨기_용지및지장물조서_하시리지장물도_용지조서(추풍령)" xfId="471"/>
    <cellStyle name="_도곡1교 교대(시점) 수량_지장가옥깨기_용지및지장물조서_하시리지장물도_용지조서(충주기업도시)" xfId="472"/>
    <cellStyle name="_도곡1교 교대(시점) 수량_지장가옥깨기_용지및지장물조서_하시리지장물도_충주기업 토지" xfId="473"/>
    <cellStyle name="_도곡1교 교대(시점) 수량_지장가옥깨기_용지조서" xfId="474"/>
    <cellStyle name="_도곡1교 교대(시점) 수량_지장가옥깨기_용지조서(변경)" xfId="475"/>
    <cellStyle name="_도곡1교 교대(시점) 수량_지장가옥깨기_용지조서(변경)_용지조서(추풍령)" xfId="476"/>
    <cellStyle name="_도곡1교 교대(시점) 수량_지장가옥깨기_용지조서(변경)_용지조서(충주기업도시)" xfId="477"/>
    <cellStyle name="_도곡1교 교대(시점) 수량_지장가옥깨기_용지조서(변경)_충주기업 토지" xfId="478"/>
    <cellStyle name="_도곡1교 교대(시점) 수량_지장가옥깨기_용지조서(성주어암)" xfId="479"/>
    <cellStyle name="_도곡1교 교대(시점) 수량_지장가옥깨기_용지조서(성주어암)_용지조서(추풍령)" xfId="480"/>
    <cellStyle name="_도곡1교 교대(시점) 수량_지장가옥깨기_용지조서(성주어암)_용지조서(충주기업도시)" xfId="481"/>
    <cellStyle name="_도곡1교 교대(시점) 수량_지장가옥깨기_용지조서(성주어암)_충주기업 토지" xfId="482"/>
    <cellStyle name="_도곡1교 교대(시점) 수량_지장가옥깨기_용지조서_용지조서" xfId="483"/>
    <cellStyle name="_도곡1교 교대(시점) 수량_지장가옥깨기_용지조서_용지조서(추풍령)" xfId="484"/>
    <cellStyle name="_도곡1교 교대(시점) 수량_지장가옥깨기_용지조서_용지조서(충주기업도시)" xfId="485"/>
    <cellStyle name="_도곡1교 교대(시점) 수량_지장가옥깨기_용지조서_용지조서_용지조서" xfId="486"/>
    <cellStyle name="_도곡1교 교대(시점) 수량_지장가옥깨기_용지조서_용지조서_용지조서(변경)" xfId="487"/>
    <cellStyle name="_도곡1교 교대(시점) 수량_지장가옥깨기_용지조서_용지조서_용지조서(변경)_용지조서(추풍령)" xfId="488"/>
    <cellStyle name="_도곡1교 교대(시점) 수량_지장가옥깨기_용지조서_용지조서_용지조서(변경)_용지조서(충주기업도시)" xfId="489"/>
    <cellStyle name="_도곡1교 교대(시점) 수량_지장가옥깨기_용지조서_용지조서_용지조서(변경)_충주기업 토지" xfId="490"/>
    <cellStyle name="_도곡1교 교대(시점) 수량_지장가옥깨기_용지조서_용지조서_용지조서(성주어암)" xfId="491"/>
    <cellStyle name="_도곡1교 교대(시점) 수량_지장가옥깨기_용지조서_용지조서_용지조서(성주어암)_용지조서(추풍령)" xfId="492"/>
    <cellStyle name="_도곡1교 교대(시점) 수량_지장가옥깨기_용지조서_용지조서_용지조서(성주어암)_용지조서(충주기업도시)" xfId="493"/>
    <cellStyle name="_도곡1교 교대(시점) 수량_지장가옥깨기_용지조서_용지조서_용지조서(성주어암)_충주기업 토지" xfId="494"/>
    <cellStyle name="_도곡1교 교대(시점) 수량_지장가옥깨기_용지조서_용지조서_용지조서_용지조서" xfId="495"/>
    <cellStyle name="_도곡1교 교대(시점) 수량_지장가옥깨기_용지조서_용지조서_용지조서_용지조서(추풍령)" xfId="496"/>
    <cellStyle name="_도곡1교 교대(시점) 수량_지장가옥깨기_용지조서_용지조서_용지조서_용지조서(충주기업도시)" xfId="497"/>
    <cellStyle name="_도곡1교 교대(시점) 수량_지장가옥깨기_용지조서_용지조서_용지조서_용지조서_용지조서(변경)" xfId="498"/>
    <cellStyle name="_도곡1교 교대(시점) 수량_지장가옥깨기_용지조서_용지조서_용지조서_용지조서_용지조서(변경)_용지조서(추풍령)" xfId="499"/>
    <cellStyle name="_도곡1교 교대(시점) 수량_지장가옥깨기_용지조서_용지조서_용지조서_용지조서_용지조서(변경)_용지조서(충주기업도시)" xfId="500"/>
    <cellStyle name="_도곡1교 교대(시점) 수량_지장가옥깨기_용지조서_용지조서_용지조서_용지조서_용지조서(변경)_충주기업 토지" xfId="501"/>
    <cellStyle name="_도곡1교 교대(시점) 수량_지장가옥깨기_용지조서_용지조서_용지조서_용지조서_용지조서(성주어암)" xfId="502"/>
    <cellStyle name="_도곡1교 교대(시점) 수량_지장가옥깨기_용지조서_용지조서_용지조서_용지조서_용지조서(성주어암)_용지조서(추풍령)" xfId="503"/>
    <cellStyle name="_도곡1교 교대(시점) 수량_지장가옥깨기_용지조서_용지조서_용지조서_용지조서_용지조서(성주어암)_용지조서(충주기업도시)" xfId="504"/>
    <cellStyle name="_도곡1교 교대(시점) 수량_지장가옥깨기_용지조서_용지조서_용지조서_용지조서_용지조서(성주어암)_충주기업 토지" xfId="505"/>
    <cellStyle name="_도곡1교 교대(시점) 수량_지장가옥깨기_용지조서_용지조서_용지조서_용지조서_토지조서" xfId="506"/>
    <cellStyle name="_도곡1교 교대(시점) 수량_지장가옥깨기_용지조서_용지조서_용지조서_용지조서_토지조서_용지조서(추풍령)" xfId="507"/>
    <cellStyle name="_도곡1교 교대(시점) 수량_지장가옥깨기_용지조서_용지조서_용지조서_용지조서_토지조서_용지조서(충주기업도시)" xfId="508"/>
    <cellStyle name="_도곡1교 교대(시점) 수량_지장가옥깨기_용지조서_용지조서_용지조서_용지조서_토지조서_충주기업 토지" xfId="509"/>
    <cellStyle name="_도곡1교 교대(시점) 수량_지장가옥깨기_용지조서_용지조서_용지조서_용지조서2" xfId="510"/>
    <cellStyle name="_도곡1교 교대(시점) 수량_지장가옥깨기_용지조서_용지조서_용지조서_용지조서2_용지조서(변경)" xfId="511"/>
    <cellStyle name="_도곡1교 교대(시점) 수량_지장가옥깨기_용지조서_용지조서_용지조서_용지조서2_용지조서(변경)_용지조서(추풍령)" xfId="512"/>
    <cellStyle name="_도곡1교 교대(시점) 수량_지장가옥깨기_용지조서_용지조서_용지조서_용지조서2_용지조서(변경)_용지조서(충주기업도시)" xfId="513"/>
    <cellStyle name="_도곡1교 교대(시점) 수량_지장가옥깨기_용지조서_용지조서_용지조서_용지조서2_용지조서(변경)_충주기업 토지" xfId="514"/>
    <cellStyle name="_도곡1교 교대(시점) 수량_지장가옥깨기_용지조서_용지조서_용지조서_용지조서2_용지조서(성주어암)" xfId="515"/>
    <cellStyle name="_도곡1교 교대(시점) 수량_지장가옥깨기_용지조서_용지조서_용지조서_용지조서2_용지조서(성주어암)_용지조서(추풍령)" xfId="516"/>
    <cellStyle name="_도곡1교 교대(시점) 수량_지장가옥깨기_용지조서_용지조서_용지조서_용지조서2_용지조서(성주어암)_용지조서(충주기업도시)" xfId="517"/>
    <cellStyle name="_도곡1교 교대(시점) 수량_지장가옥깨기_용지조서_용지조서_용지조서_용지조서2_용지조서(성주어암)_충주기업 토지" xfId="518"/>
    <cellStyle name="_도곡1교 교대(시점) 수량_지장가옥깨기_용지조서_용지조서_용지조서_용지조서2_토지조서" xfId="519"/>
    <cellStyle name="_도곡1교 교대(시점) 수량_지장가옥깨기_용지조서_용지조서_용지조서_용지조서2_토지조서_용지조서(추풍령)" xfId="520"/>
    <cellStyle name="_도곡1교 교대(시점) 수량_지장가옥깨기_용지조서_용지조서_용지조서_용지조서2_토지조서_용지조서(충주기업도시)" xfId="521"/>
    <cellStyle name="_도곡1교 교대(시점) 수량_지장가옥깨기_용지조서_용지조서_용지조서_용지조서2_토지조서_충주기업 토지" xfId="522"/>
    <cellStyle name="_도곡1교 교대(시점) 수량_지장가옥깨기_용지조서_용지조서_용지조서_충주기업 토지" xfId="523"/>
    <cellStyle name="_도곡1교 교대(시점) 수량_지장가옥깨기_용지조서_용지조서_토지조서" xfId="524"/>
    <cellStyle name="_도곡1교 교대(시점) 수량_지장가옥깨기_용지조서_용지조서_토지조서_용지조서(추풍령)" xfId="525"/>
    <cellStyle name="_도곡1교 교대(시점) 수량_지장가옥깨기_용지조서_용지조서_토지조서_용지조서(충주기업도시)" xfId="526"/>
    <cellStyle name="_도곡1교 교대(시점) 수량_지장가옥깨기_용지조서_용지조서_토지조서_충주기업 토지" xfId="527"/>
    <cellStyle name="_도곡1교 교대(시점) 수량_지장가옥깨기_용지조서_용지조서2" xfId="528"/>
    <cellStyle name="_도곡1교 교대(시점) 수량_지장가옥깨기_용지조서_용지조서2_용지조서(변경)" xfId="529"/>
    <cellStyle name="_도곡1교 교대(시점) 수량_지장가옥깨기_용지조서_용지조서2_용지조서(변경)_용지조서(추풍령)" xfId="530"/>
    <cellStyle name="_도곡1교 교대(시점) 수량_지장가옥깨기_용지조서_용지조서2_용지조서(변경)_용지조서(충주기업도시)" xfId="531"/>
    <cellStyle name="_도곡1교 교대(시점) 수량_지장가옥깨기_용지조서_용지조서2_용지조서(변경)_충주기업 토지" xfId="532"/>
    <cellStyle name="_도곡1교 교대(시점) 수량_지장가옥깨기_용지조서_용지조서2_용지조서(성주어암)" xfId="533"/>
    <cellStyle name="_도곡1교 교대(시점) 수량_지장가옥깨기_용지조서_용지조서2_용지조서(성주어암)_용지조서(추풍령)" xfId="534"/>
    <cellStyle name="_도곡1교 교대(시점) 수량_지장가옥깨기_용지조서_용지조서2_용지조서(성주어암)_용지조서(충주기업도시)" xfId="535"/>
    <cellStyle name="_도곡1교 교대(시점) 수량_지장가옥깨기_용지조서_용지조서2_용지조서(성주어암)_충주기업 토지" xfId="536"/>
    <cellStyle name="_도곡1교 교대(시점) 수량_지장가옥깨기_용지조서_용지조서2_토지조서" xfId="537"/>
    <cellStyle name="_도곡1교 교대(시점) 수량_지장가옥깨기_용지조서_용지조서2_토지조서_용지조서(추풍령)" xfId="538"/>
    <cellStyle name="_도곡1교 교대(시점) 수량_지장가옥깨기_용지조서_용지조서2_토지조서_용지조서(충주기업도시)" xfId="539"/>
    <cellStyle name="_도곡1교 교대(시점) 수량_지장가옥깨기_용지조서_용지조서2_토지조서_충주기업 토지" xfId="540"/>
    <cellStyle name="_도곡1교 교대(시점) 수량_지장가옥깨기_용지조서_충주기업 토지" xfId="541"/>
    <cellStyle name="_도곡1교 교대(시점) 수량_지장가옥깨기_지장물조서" xfId="542"/>
    <cellStyle name="_도곡1교 교대(시점) 수량_지장가옥깨기_지장물조서(군도3호선)" xfId="543"/>
    <cellStyle name="_도곡1교 교대(시점) 수량_지장가옥깨기_지장물조서(군도3호선)_용지조서(추풍령)" xfId="544"/>
    <cellStyle name="_도곡1교 교대(시점) 수량_지장가옥깨기_지장물조서(군도3호선)_용지조서(충주기업도시)" xfId="545"/>
    <cellStyle name="_도곡1교 교대(시점) 수량_지장가옥깨기_지장물조서(군도3호선)_충주기업 토지" xfId="546"/>
    <cellStyle name="_도곡1교 교대(시점) 수량_지장가옥깨기_지장물조서(납품본)" xfId="547"/>
    <cellStyle name="_도곡1교 교대(시점) 수량_지장가옥깨기_지장물조서(납품본)_용지조서(추풍령)" xfId="548"/>
    <cellStyle name="_도곡1교 교대(시점) 수량_지장가옥깨기_지장물조서(납품본)_용지조서(충주기업도시)" xfId="549"/>
    <cellStyle name="_도곡1교 교대(시점) 수량_지장가옥깨기_지장물조서(납품본)_충주기업 토지" xfId="550"/>
    <cellStyle name="_도곡1교 교대(시점) 수량_지장가옥깨기_지장물조서(문의)" xfId="551"/>
    <cellStyle name="_도곡1교 교대(시점) 수량_지장가옥깨기_지장물조서(문의)_마송리 지장물조서" xfId="552"/>
    <cellStyle name="_도곡1교 교대(시점) 수량_지장가옥깨기_지장물조서(문의)_마송리 지장물조서_용지조서(추풍령)" xfId="553"/>
    <cellStyle name="_도곡1교 교대(시점) 수량_지장가옥깨기_지장물조서(문의)_마송리 지장물조서_용지조서(충주기업도시)" xfId="554"/>
    <cellStyle name="_도곡1교 교대(시점) 수량_지장가옥깨기_지장물조서(문의)_마송리 지장물조서_충주기업 토지" xfId="555"/>
    <cellStyle name="_도곡1교 교대(시점) 수량_지장가옥깨기_지장물조서(문의)_보천리 지장물조서" xfId="556"/>
    <cellStyle name="_도곡1교 교대(시점) 수량_지장가옥깨기_지장물조서(문의)_보천리 지장물조서_용지조서(추풍령)" xfId="557"/>
    <cellStyle name="_도곡1교 교대(시점) 수량_지장가옥깨기_지장물조서(문의)_보천리 지장물조서_용지조서(충주기업도시)" xfId="558"/>
    <cellStyle name="_도곡1교 교대(시점) 수량_지장가옥깨기_지장물조서(문의)_보천리 지장물조서_충주기업 토지" xfId="559"/>
    <cellStyle name="_도곡1교 교대(시점) 수량_지장가옥깨기_지장물조서(문의)_용지도-마송리" xfId="560"/>
    <cellStyle name="_도곡1교 교대(시점) 수량_지장가옥깨기_지장물조서(문의)_용지도-마송리_용지조서(추풍령)" xfId="561"/>
    <cellStyle name="_도곡1교 교대(시점) 수량_지장가옥깨기_지장물조서(문의)_용지도-마송리_용지조서(충주기업도시)" xfId="562"/>
    <cellStyle name="_도곡1교 교대(시점) 수량_지장가옥깨기_지장물조서(문의)_용지도-마송리_충주기업 토지" xfId="563"/>
    <cellStyle name="_도곡1교 교대(시점) 수량_지장가옥깨기_지장물조서(문의)_용지도-외중방리" xfId="564"/>
    <cellStyle name="_도곡1교 교대(시점) 수량_지장가옥깨기_지장물조서(문의)_용지도-외중방리_용지조서(추풍령)" xfId="565"/>
    <cellStyle name="_도곡1교 교대(시점) 수량_지장가옥깨기_지장물조서(문의)_용지도-외중방리_용지조서(충주기업도시)" xfId="566"/>
    <cellStyle name="_도곡1교 교대(시점) 수량_지장가옥깨기_지장물조서(문의)_용지도-외중방리_충주기업 토지" xfId="567"/>
    <cellStyle name="_도곡1교 교대(시점) 수량_지장가옥깨기_지장물조서(문의)_용지도-충주대앞" xfId="568"/>
    <cellStyle name="_도곡1교 교대(시점) 수량_지장가옥깨기_지장물조서(문의)_용지도-충주대앞_용지조서(추풍령)" xfId="569"/>
    <cellStyle name="_도곡1교 교대(시점) 수량_지장가옥깨기_지장물조서(문의)_용지도-충주대앞_용지조서(충주기업도시)" xfId="570"/>
    <cellStyle name="_도곡1교 교대(시점) 수량_지장가옥깨기_지장물조서(문의)_용지도-충주대앞_충주기업 토지" xfId="571"/>
    <cellStyle name="_도곡1교 교대(시점) 수량_지장가옥깨기_지장물조서(문의)_용지조서(추풍령)" xfId="572"/>
    <cellStyle name="_도곡1교 교대(시점) 수량_지장가옥깨기_지장물조서(문의)_용지조서(충주기업도시)" xfId="573"/>
    <cellStyle name="_도곡1교 교대(시점) 수량_지장가옥깨기_지장물조서(문의)_충주기업 토지" xfId="574"/>
    <cellStyle name="_도곡1교 교대(시점) 수량_지장가옥깨기_지장물조서(문의)_하시리지장물도" xfId="575"/>
    <cellStyle name="_도곡1교 교대(시점) 수량_지장가옥깨기_지장물조서(문의)_하시리지장물도_용지조서(추풍령)" xfId="576"/>
    <cellStyle name="_도곡1교 교대(시점) 수량_지장가옥깨기_지장물조서(문의)_하시리지장물도_용지조서(충주기업도시)" xfId="577"/>
    <cellStyle name="_도곡1교 교대(시점) 수량_지장가옥깨기_지장물조서(문의)_하시리지장물도_충주기업 토지" xfId="578"/>
    <cellStyle name="_도곡1교 교대(시점) 수량_지장가옥깨기_지장물조서_마송리 지장물조서" xfId="579"/>
    <cellStyle name="_도곡1교 교대(시점) 수량_지장가옥깨기_지장물조서_마송리 지장물조서_용지조서(추풍령)" xfId="580"/>
    <cellStyle name="_도곡1교 교대(시점) 수량_지장가옥깨기_지장물조서_마송리 지장물조서_용지조서(충주기업도시)" xfId="581"/>
    <cellStyle name="_도곡1교 교대(시점) 수량_지장가옥깨기_지장물조서_마송리 지장물조서_충주기업 토지" xfId="582"/>
    <cellStyle name="_도곡1교 교대(시점) 수량_지장가옥깨기_지장물조서_보천리 지장물조서" xfId="583"/>
    <cellStyle name="_도곡1교 교대(시점) 수량_지장가옥깨기_지장물조서_보천리 지장물조서_용지조서(추풍령)" xfId="584"/>
    <cellStyle name="_도곡1교 교대(시점) 수량_지장가옥깨기_지장물조서_보천리 지장물조서_용지조서(충주기업도시)" xfId="585"/>
    <cellStyle name="_도곡1교 교대(시점) 수량_지장가옥깨기_지장물조서_보천리 지장물조서_충주기업 토지" xfId="586"/>
    <cellStyle name="_도곡1교 교대(시점) 수량_지장가옥깨기_지장물조서_용지도-마송리" xfId="587"/>
    <cellStyle name="_도곡1교 교대(시점) 수량_지장가옥깨기_지장물조서_용지도-마송리_용지조서(추풍령)" xfId="588"/>
    <cellStyle name="_도곡1교 교대(시점) 수량_지장가옥깨기_지장물조서_용지도-마송리_용지조서(충주기업도시)" xfId="589"/>
    <cellStyle name="_도곡1교 교대(시점) 수량_지장가옥깨기_지장물조서_용지도-마송리_충주기업 토지" xfId="590"/>
    <cellStyle name="_도곡1교 교대(시점) 수량_지장가옥깨기_지장물조서_용지도-외중방리" xfId="591"/>
    <cellStyle name="_도곡1교 교대(시점) 수량_지장가옥깨기_지장물조서_용지도-외중방리_용지조서(추풍령)" xfId="592"/>
    <cellStyle name="_도곡1교 교대(시점) 수량_지장가옥깨기_지장물조서_용지도-외중방리_용지조서(충주기업도시)" xfId="593"/>
    <cellStyle name="_도곡1교 교대(시점) 수량_지장가옥깨기_지장물조서_용지도-외중방리_충주기업 토지" xfId="594"/>
    <cellStyle name="_도곡1교 교대(시점) 수량_지장가옥깨기_지장물조서_용지도-충주대앞" xfId="595"/>
    <cellStyle name="_도곡1교 교대(시점) 수량_지장가옥깨기_지장물조서_용지도-충주대앞_용지조서(추풍령)" xfId="596"/>
    <cellStyle name="_도곡1교 교대(시점) 수량_지장가옥깨기_지장물조서_용지도-충주대앞_용지조서(충주기업도시)" xfId="597"/>
    <cellStyle name="_도곡1교 교대(시점) 수량_지장가옥깨기_지장물조서_용지도-충주대앞_충주기업 토지" xfId="598"/>
    <cellStyle name="_도곡1교 교대(시점) 수량_지장가옥깨기_지장물조서_용지조서(추풍령)" xfId="599"/>
    <cellStyle name="_도곡1교 교대(시점) 수량_지장가옥깨기_지장물조서_용지조서(충주기업도시)" xfId="600"/>
    <cellStyle name="_도곡1교 교대(시점) 수량_지장가옥깨기_지장물조서_충주기업 토지" xfId="601"/>
    <cellStyle name="_도곡1교 교대(시점) 수량_지장가옥깨기_지장물조서_하시리지장물도" xfId="602"/>
    <cellStyle name="_도곡1교 교대(시점) 수량_지장가옥깨기_지장물조서_하시리지장물도_용지조서(추풍령)" xfId="603"/>
    <cellStyle name="_도곡1교 교대(시점) 수량_지장가옥깨기_지장물조서_하시리지장물도_용지조서(충주기업도시)" xfId="604"/>
    <cellStyle name="_도곡1교 교대(시점) 수량_지장가옥깨기_지장물조서_하시리지장물도_충주기업 토지" xfId="605"/>
    <cellStyle name="_도곡1교 교대(시점) 수량_지장가옥깨기_토지조서" xfId="606"/>
    <cellStyle name="_도곡1교 교대(시점) 수량_지장가옥깨기_토지조서_용지조서(추풍령)" xfId="607"/>
    <cellStyle name="_도곡1교 교대(시점) 수량_지장가옥깨기_토지조서_용지조서(충주기업도시)" xfId="608"/>
    <cellStyle name="_도곡1교 교대(시점) 수량_지장가옥깨기_토지조서_충주기업 토지" xfId="609"/>
    <cellStyle name="_도곡1교 교대(시점) 수량_지장물조서" xfId="610"/>
    <cellStyle name="_도곡1교 교대(시점) 수량_지장물조서(군도3호선)" xfId="611"/>
    <cellStyle name="_도곡1교 교대(시점) 수량_지장물조서(군도3호선)_용지조서(추풍령)" xfId="612"/>
    <cellStyle name="_도곡1교 교대(시점) 수량_지장물조서(군도3호선)_용지조서(충주기업도시)" xfId="613"/>
    <cellStyle name="_도곡1교 교대(시점) 수량_지장물조서(군도3호선)_충주기업 토지" xfId="614"/>
    <cellStyle name="_도곡1교 교대(시점) 수량_지장물조서(납품본)" xfId="615"/>
    <cellStyle name="_도곡1교 교대(시점) 수량_지장물조서(납품본)_용지조서(추풍령)" xfId="616"/>
    <cellStyle name="_도곡1교 교대(시점) 수량_지장물조서(납품본)_용지조서(충주기업도시)" xfId="617"/>
    <cellStyle name="_도곡1교 교대(시점) 수량_지장물조서(납품본)_충주기업 토지" xfId="618"/>
    <cellStyle name="_도곡1교 교대(시점) 수량_지장물조서(문의)" xfId="619"/>
    <cellStyle name="_도곡1교 교대(시점) 수량_지장물조서(문의)_마송리 지장물조서" xfId="620"/>
    <cellStyle name="_도곡1교 교대(시점) 수량_지장물조서(문의)_마송리 지장물조서_용지조서(추풍령)" xfId="621"/>
    <cellStyle name="_도곡1교 교대(시점) 수량_지장물조서(문의)_마송리 지장물조서_용지조서(충주기업도시)" xfId="622"/>
    <cellStyle name="_도곡1교 교대(시점) 수량_지장물조서(문의)_마송리 지장물조서_충주기업 토지" xfId="623"/>
    <cellStyle name="_도곡1교 교대(시점) 수량_지장물조서(문의)_보천리 지장물조서" xfId="624"/>
    <cellStyle name="_도곡1교 교대(시점) 수량_지장물조서(문의)_보천리 지장물조서_용지조서(추풍령)" xfId="625"/>
    <cellStyle name="_도곡1교 교대(시점) 수량_지장물조서(문의)_보천리 지장물조서_용지조서(충주기업도시)" xfId="626"/>
    <cellStyle name="_도곡1교 교대(시점) 수량_지장물조서(문의)_보천리 지장물조서_충주기업 토지" xfId="627"/>
    <cellStyle name="_도곡1교 교대(시점) 수량_지장물조서(문의)_용지도-마송리" xfId="628"/>
    <cellStyle name="_도곡1교 교대(시점) 수량_지장물조서(문의)_용지도-마송리_용지조서(추풍령)" xfId="629"/>
    <cellStyle name="_도곡1교 교대(시점) 수량_지장물조서(문의)_용지도-마송리_용지조서(충주기업도시)" xfId="630"/>
    <cellStyle name="_도곡1교 교대(시점) 수량_지장물조서(문의)_용지도-마송리_충주기업 토지" xfId="631"/>
    <cellStyle name="_도곡1교 교대(시점) 수량_지장물조서(문의)_용지도-외중방리" xfId="632"/>
    <cellStyle name="_도곡1교 교대(시점) 수량_지장물조서(문의)_용지도-외중방리_용지조서(추풍령)" xfId="633"/>
    <cellStyle name="_도곡1교 교대(시점) 수량_지장물조서(문의)_용지도-외중방리_용지조서(충주기업도시)" xfId="634"/>
    <cellStyle name="_도곡1교 교대(시점) 수량_지장물조서(문의)_용지도-외중방리_충주기업 토지" xfId="635"/>
    <cellStyle name="_도곡1교 교대(시점) 수량_지장물조서(문의)_용지도-충주대앞" xfId="636"/>
    <cellStyle name="_도곡1교 교대(시점) 수량_지장물조서(문의)_용지도-충주대앞_용지조서(추풍령)" xfId="637"/>
    <cellStyle name="_도곡1교 교대(시점) 수량_지장물조서(문의)_용지도-충주대앞_용지조서(충주기업도시)" xfId="638"/>
    <cellStyle name="_도곡1교 교대(시점) 수량_지장물조서(문의)_용지도-충주대앞_충주기업 토지" xfId="639"/>
    <cellStyle name="_도곡1교 교대(시점) 수량_지장물조서(문의)_용지조서(추풍령)" xfId="640"/>
    <cellStyle name="_도곡1교 교대(시점) 수량_지장물조서(문의)_용지조서(충주기업도시)" xfId="641"/>
    <cellStyle name="_도곡1교 교대(시점) 수량_지장물조서(문의)_충주기업 토지" xfId="642"/>
    <cellStyle name="_도곡1교 교대(시점) 수량_지장물조서(문의)_하시리지장물도" xfId="643"/>
    <cellStyle name="_도곡1교 교대(시점) 수량_지장물조서(문의)_하시리지장물도_용지조서(추풍령)" xfId="644"/>
    <cellStyle name="_도곡1교 교대(시점) 수량_지장물조서(문의)_하시리지장물도_용지조서(충주기업도시)" xfId="645"/>
    <cellStyle name="_도곡1교 교대(시점) 수량_지장물조서(문의)_하시리지장물도_충주기업 토지" xfId="646"/>
    <cellStyle name="_도곡1교 교대(시점) 수량_지장물조서_마송리 지장물조서" xfId="647"/>
    <cellStyle name="_도곡1교 교대(시점) 수량_지장물조서_마송리 지장물조서_용지조서(추풍령)" xfId="648"/>
    <cellStyle name="_도곡1교 교대(시점) 수량_지장물조서_마송리 지장물조서_용지조서(충주기업도시)" xfId="649"/>
    <cellStyle name="_도곡1교 교대(시점) 수량_지장물조서_마송리 지장물조서_충주기업 토지" xfId="650"/>
    <cellStyle name="_도곡1교 교대(시점) 수량_지장물조서_보천리 지장물조서" xfId="651"/>
    <cellStyle name="_도곡1교 교대(시점) 수량_지장물조서_보천리 지장물조서_용지조서(추풍령)" xfId="652"/>
    <cellStyle name="_도곡1교 교대(시점) 수량_지장물조서_보천리 지장물조서_용지조서(충주기업도시)" xfId="653"/>
    <cellStyle name="_도곡1교 교대(시점) 수량_지장물조서_보천리 지장물조서_충주기업 토지" xfId="654"/>
    <cellStyle name="_도곡1교 교대(시점) 수량_지장물조서_용지도-마송리" xfId="655"/>
    <cellStyle name="_도곡1교 교대(시점) 수량_지장물조서_용지도-마송리_용지조서(추풍령)" xfId="656"/>
    <cellStyle name="_도곡1교 교대(시점) 수량_지장물조서_용지도-마송리_용지조서(충주기업도시)" xfId="657"/>
    <cellStyle name="_도곡1교 교대(시점) 수량_지장물조서_용지도-마송리_충주기업 토지" xfId="658"/>
    <cellStyle name="_도곡1교 교대(시점) 수량_지장물조서_용지도-외중방리" xfId="659"/>
    <cellStyle name="_도곡1교 교대(시점) 수량_지장물조서_용지도-외중방리_용지조서(추풍령)" xfId="660"/>
    <cellStyle name="_도곡1교 교대(시점) 수량_지장물조서_용지도-외중방리_용지조서(충주기업도시)" xfId="661"/>
    <cellStyle name="_도곡1교 교대(시점) 수량_지장물조서_용지도-외중방리_충주기업 토지" xfId="662"/>
    <cellStyle name="_도곡1교 교대(시점) 수량_지장물조서_용지도-충주대앞" xfId="663"/>
    <cellStyle name="_도곡1교 교대(시점) 수량_지장물조서_용지도-충주대앞_용지조서(추풍령)" xfId="664"/>
    <cellStyle name="_도곡1교 교대(시점) 수량_지장물조서_용지도-충주대앞_용지조서(충주기업도시)" xfId="665"/>
    <cellStyle name="_도곡1교 교대(시점) 수량_지장물조서_용지도-충주대앞_충주기업 토지" xfId="666"/>
    <cellStyle name="_도곡1교 교대(시점) 수량_지장물조서_용지조서(추풍령)" xfId="667"/>
    <cellStyle name="_도곡1교 교대(시점) 수량_지장물조서_용지조서(충주기업도시)" xfId="668"/>
    <cellStyle name="_도곡1교 교대(시점) 수량_지장물조서_충주기업 토지" xfId="669"/>
    <cellStyle name="_도곡1교 교대(시점) 수량_지장물조서_하시리지장물도" xfId="670"/>
    <cellStyle name="_도곡1교 교대(시점) 수량_지장물조서_하시리지장물도_용지조서(추풍령)" xfId="671"/>
    <cellStyle name="_도곡1교 교대(시점) 수량_지장물조서_하시리지장물도_용지조서(충주기업도시)" xfId="672"/>
    <cellStyle name="_도곡1교 교대(시점) 수량_지장물조서_하시리지장물도_충주기업 토지" xfId="673"/>
    <cellStyle name="_도곡1교 교대(시점) 수량_토지조서" xfId="674"/>
    <cellStyle name="_도곡1교 교대(시점) 수량_토지조서_용지조서(추풍령)" xfId="675"/>
    <cellStyle name="_도곡1교 교대(시점) 수량_토지조서_용지조서(충주기업도시)" xfId="676"/>
    <cellStyle name="_도곡1교 교대(시점) 수량_토지조서_충주기업 토지" xfId="677"/>
    <cellStyle name="_도곡1교 하부공 수량" xfId="678"/>
    <cellStyle name="_도곡1교 하부공 수량_용지및지장물조서" xfId="679"/>
    <cellStyle name="_도곡1교 하부공 수량_용지및지장물조서_마송리 지장물조서" xfId="680"/>
    <cellStyle name="_도곡1교 하부공 수량_용지및지장물조서_마송리 지장물조서_용지조서(추풍령)" xfId="681"/>
    <cellStyle name="_도곡1교 하부공 수량_용지및지장물조서_마송리 지장물조서_용지조서(충주기업도시)" xfId="682"/>
    <cellStyle name="_도곡1교 하부공 수량_용지및지장물조서_마송리 지장물조서_충주기업 토지" xfId="683"/>
    <cellStyle name="_도곡1교 하부공 수량_용지및지장물조서_보천리 지장물조서" xfId="684"/>
    <cellStyle name="_도곡1교 하부공 수량_용지및지장물조서_보천리 지장물조서_용지조서(추풍령)" xfId="685"/>
    <cellStyle name="_도곡1교 하부공 수량_용지및지장물조서_보천리 지장물조서_용지조서(충주기업도시)" xfId="686"/>
    <cellStyle name="_도곡1교 하부공 수량_용지및지장물조서_보천리 지장물조서_충주기업 토지" xfId="687"/>
    <cellStyle name="_도곡1교 하부공 수량_용지및지장물조서_용지도-마송리" xfId="688"/>
    <cellStyle name="_도곡1교 하부공 수량_용지및지장물조서_용지도-마송리_용지조서(추풍령)" xfId="689"/>
    <cellStyle name="_도곡1교 하부공 수량_용지및지장물조서_용지도-마송리_용지조서(충주기업도시)" xfId="690"/>
    <cellStyle name="_도곡1교 하부공 수량_용지및지장물조서_용지도-마송리_충주기업 토지" xfId="691"/>
    <cellStyle name="_도곡1교 하부공 수량_용지및지장물조서_용지도-외중방리" xfId="692"/>
    <cellStyle name="_도곡1교 하부공 수량_용지및지장물조서_용지도-외중방리_용지조서(추풍령)" xfId="693"/>
    <cellStyle name="_도곡1교 하부공 수량_용지및지장물조서_용지도-외중방리_용지조서(충주기업도시)" xfId="694"/>
    <cellStyle name="_도곡1교 하부공 수량_용지및지장물조서_용지도-외중방리_충주기업 토지" xfId="695"/>
    <cellStyle name="_도곡1교 하부공 수량_용지및지장물조서_용지도-충주대앞" xfId="696"/>
    <cellStyle name="_도곡1교 하부공 수량_용지및지장물조서_용지도-충주대앞_용지조서(추풍령)" xfId="697"/>
    <cellStyle name="_도곡1교 하부공 수량_용지및지장물조서_용지도-충주대앞_용지조서(충주기업도시)" xfId="698"/>
    <cellStyle name="_도곡1교 하부공 수량_용지및지장물조서_용지도-충주대앞_충주기업 토지" xfId="699"/>
    <cellStyle name="_도곡1교 하부공 수량_용지및지장물조서_용지조서(추풍령)" xfId="700"/>
    <cellStyle name="_도곡1교 하부공 수량_용지및지장물조서_용지조서(충주기업도시)" xfId="701"/>
    <cellStyle name="_도곡1교 하부공 수량_용지및지장물조서_충주기업 토지" xfId="702"/>
    <cellStyle name="_도곡1교 하부공 수량_용지및지장물조서_하시리지장물도" xfId="703"/>
    <cellStyle name="_도곡1교 하부공 수량_용지및지장물조서_하시리지장물도_용지조서(추풍령)" xfId="704"/>
    <cellStyle name="_도곡1교 하부공 수량_용지및지장물조서_하시리지장물도_용지조서(충주기업도시)" xfId="705"/>
    <cellStyle name="_도곡1교 하부공 수량_용지및지장물조서_하시리지장물도_충주기업 토지" xfId="706"/>
    <cellStyle name="_도곡1교 하부공 수량_용지조서" xfId="707"/>
    <cellStyle name="_도곡1교 하부공 수량_용지조서(변경)" xfId="708"/>
    <cellStyle name="_도곡1교 하부공 수량_용지조서(변경)_용지조서(추풍령)" xfId="709"/>
    <cellStyle name="_도곡1교 하부공 수량_용지조서(변경)_용지조서(충주기업도시)" xfId="710"/>
    <cellStyle name="_도곡1교 하부공 수량_용지조서(변경)_충주기업 토지" xfId="711"/>
    <cellStyle name="_도곡1교 하부공 수량_용지조서(성주어암)" xfId="712"/>
    <cellStyle name="_도곡1교 하부공 수량_용지조서(성주어암)_용지조서(추풍령)" xfId="713"/>
    <cellStyle name="_도곡1교 하부공 수량_용지조서(성주어암)_용지조서(충주기업도시)" xfId="714"/>
    <cellStyle name="_도곡1교 하부공 수량_용지조서(성주어암)_충주기업 토지" xfId="715"/>
    <cellStyle name="_도곡1교 하부공 수량_용지조서_용지조서" xfId="716"/>
    <cellStyle name="_도곡1교 하부공 수량_용지조서_용지조서(추풍령)" xfId="717"/>
    <cellStyle name="_도곡1교 하부공 수량_용지조서_용지조서(충주기업도시)" xfId="718"/>
    <cellStyle name="_도곡1교 하부공 수량_용지조서_용지조서_용지조서" xfId="719"/>
    <cellStyle name="_도곡1교 하부공 수량_용지조서_용지조서_용지조서(변경)" xfId="720"/>
    <cellStyle name="_도곡1교 하부공 수량_용지조서_용지조서_용지조서(변경)_용지조서(추풍령)" xfId="721"/>
    <cellStyle name="_도곡1교 하부공 수량_용지조서_용지조서_용지조서(변경)_용지조서(충주기업도시)" xfId="722"/>
    <cellStyle name="_도곡1교 하부공 수량_용지조서_용지조서_용지조서(변경)_충주기업 토지" xfId="723"/>
    <cellStyle name="_도곡1교 하부공 수량_용지조서_용지조서_용지조서(성주어암)" xfId="724"/>
    <cellStyle name="_도곡1교 하부공 수량_용지조서_용지조서_용지조서(성주어암)_용지조서(추풍령)" xfId="725"/>
    <cellStyle name="_도곡1교 하부공 수량_용지조서_용지조서_용지조서(성주어암)_용지조서(충주기업도시)" xfId="726"/>
    <cellStyle name="_도곡1교 하부공 수량_용지조서_용지조서_용지조서(성주어암)_충주기업 토지" xfId="727"/>
    <cellStyle name="_도곡1교 하부공 수량_용지조서_용지조서_용지조서_용지조서" xfId="728"/>
    <cellStyle name="_도곡1교 하부공 수량_용지조서_용지조서_용지조서_용지조서(추풍령)" xfId="729"/>
    <cellStyle name="_도곡1교 하부공 수량_용지조서_용지조서_용지조서_용지조서(충주기업도시)" xfId="730"/>
    <cellStyle name="_도곡1교 하부공 수량_용지조서_용지조서_용지조서_용지조서_용지조서(변경)" xfId="731"/>
    <cellStyle name="_도곡1교 하부공 수량_용지조서_용지조서_용지조서_용지조서_용지조서(변경)_용지조서(추풍령)" xfId="732"/>
    <cellStyle name="_도곡1교 하부공 수량_용지조서_용지조서_용지조서_용지조서_용지조서(변경)_용지조서(충주기업도시)" xfId="733"/>
    <cellStyle name="_도곡1교 하부공 수량_용지조서_용지조서_용지조서_용지조서_용지조서(변경)_충주기업 토지" xfId="734"/>
    <cellStyle name="_도곡1교 하부공 수량_용지조서_용지조서_용지조서_용지조서_용지조서(성주어암)" xfId="735"/>
    <cellStyle name="_도곡1교 하부공 수량_용지조서_용지조서_용지조서_용지조서_용지조서(성주어암)_용지조서(추풍령)" xfId="736"/>
    <cellStyle name="_도곡1교 하부공 수량_용지조서_용지조서_용지조서_용지조서_용지조서(성주어암)_용지조서(충주기업도시)" xfId="737"/>
    <cellStyle name="_도곡1교 하부공 수량_용지조서_용지조서_용지조서_용지조서_용지조서(성주어암)_충주기업 토지" xfId="738"/>
    <cellStyle name="_도곡1교 하부공 수량_용지조서_용지조서_용지조서_용지조서_토지조서" xfId="739"/>
    <cellStyle name="_도곡1교 하부공 수량_용지조서_용지조서_용지조서_용지조서_토지조서_용지조서(추풍령)" xfId="740"/>
    <cellStyle name="_도곡1교 하부공 수량_용지조서_용지조서_용지조서_용지조서_토지조서_용지조서(충주기업도시)" xfId="741"/>
    <cellStyle name="_도곡1교 하부공 수량_용지조서_용지조서_용지조서_용지조서_토지조서_충주기업 토지" xfId="742"/>
    <cellStyle name="_도곡1교 하부공 수량_용지조서_용지조서_용지조서_용지조서2" xfId="743"/>
    <cellStyle name="_도곡1교 하부공 수량_용지조서_용지조서_용지조서_용지조서2_용지조서(변경)" xfId="744"/>
    <cellStyle name="_도곡1교 하부공 수량_용지조서_용지조서_용지조서_용지조서2_용지조서(변경)_용지조서(추풍령)" xfId="745"/>
    <cellStyle name="_도곡1교 하부공 수량_용지조서_용지조서_용지조서_용지조서2_용지조서(변경)_용지조서(충주기업도시)" xfId="746"/>
    <cellStyle name="_도곡1교 하부공 수량_용지조서_용지조서_용지조서_용지조서2_용지조서(변경)_충주기업 토지" xfId="747"/>
    <cellStyle name="_도곡1교 하부공 수량_용지조서_용지조서_용지조서_용지조서2_용지조서(성주어암)" xfId="748"/>
    <cellStyle name="_도곡1교 하부공 수량_용지조서_용지조서_용지조서_용지조서2_용지조서(성주어암)_용지조서(추풍령)" xfId="749"/>
    <cellStyle name="_도곡1교 하부공 수량_용지조서_용지조서_용지조서_용지조서2_용지조서(성주어암)_용지조서(충주기업도시)" xfId="750"/>
    <cellStyle name="_도곡1교 하부공 수량_용지조서_용지조서_용지조서_용지조서2_용지조서(성주어암)_충주기업 토지" xfId="751"/>
    <cellStyle name="_도곡1교 하부공 수량_용지조서_용지조서_용지조서_용지조서2_토지조서" xfId="752"/>
    <cellStyle name="_도곡1교 하부공 수량_용지조서_용지조서_용지조서_용지조서2_토지조서_용지조서(추풍령)" xfId="753"/>
    <cellStyle name="_도곡1교 하부공 수량_용지조서_용지조서_용지조서_용지조서2_토지조서_용지조서(충주기업도시)" xfId="754"/>
    <cellStyle name="_도곡1교 하부공 수량_용지조서_용지조서_용지조서_용지조서2_토지조서_충주기업 토지" xfId="755"/>
    <cellStyle name="_도곡1교 하부공 수량_용지조서_용지조서_용지조서_충주기업 토지" xfId="756"/>
    <cellStyle name="_도곡1교 하부공 수량_용지조서_용지조서_토지조서" xfId="757"/>
    <cellStyle name="_도곡1교 하부공 수량_용지조서_용지조서_토지조서_용지조서(추풍령)" xfId="758"/>
    <cellStyle name="_도곡1교 하부공 수량_용지조서_용지조서_토지조서_용지조서(충주기업도시)" xfId="759"/>
    <cellStyle name="_도곡1교 하부공 수량_용지조서_용지조서_토지조서_충주기업 토지" xfId="760"/>
    <cellStyle name="_도곡1교 하부공 수량_용지조서_용지조서2" xfId="761"/>
    <cellStyle name="_도곡1교 하부공 수량_용지조서_용지조서2_용지조서(변경)" xfId="762"/>
    <cellStyle name="_도곡1교 하부공 수량_용지조서_용지조서2_용지조서(변경)_용지조서(추풍령)" xfId="763"/>
    <cellStyle name="_도곡1교 하부공 수량_용지조서_용지조서2_용지조서(변경)_용지조서(충주기업도시)" xfId="764"/>
    <cellStyle name="_도곡1교 하부공 수량_용지조서_용지조서2_용지조서(변경)_충주기업 토지" xfId="765"/>
    <cellStyle name="_도곡1교 하부공 수량_용지조서_용지조서2_용지조서(성주어암)" xfId="766"/>
    <cellStyle name="_도곡1교 하부공 수량_용지조서_용지조서2_용지조서(성주어암)_용지조서(추풍령)" xfId="767"/>
    <cellStyle name="_도곡1교 하부공 수량_용지조서_용지조서2_용지조서(성주어암)_용지조서(충주기업도시)" xfId="768"/>
    <cellStyle name="_도곡1교 하부공 수량_용지조서_용지조서2_용지조서(성주어암)_충주기업 토지" xfId="769"/>
    <cellStyle name="_도곡1교 하부공 수량_용지조서_용지조서2_토지조서" xfId="770"/>
    <cellStyle name="_도곡1교 하부공 수량_용지조서_용지조서2_토지조서_용지조서(추풍령)" xfId="771"/>
    <cellStyle name="_도곡1교 하부공 수량_용지조서_용지조서2_토지조서_용지조서(충주기업도시)" xfId="772"/>
    <cellStyle name="_도곡1교 하부공 수량_용지조서_용지조서2_토지조서_충주기업 토지" xfId="773"/>
    <cellStyle name="_도곡1교 하부공 수량_용지조서_충주기업 토지" xfId="774"/>
    <cellStyle name="_도곡1교 하부공 수량_지장가옥깨기" xfId="775"/>
    <cellStyle name="_도곡1교 하부공 수량_지장가옥깨기_용지및지장물조서" xfId="776"/>
    <cellStyle name="_도곡1교 하부공 수량_지장가옥깨기_용지및지장물조서_마송리 지장물조서" xfId="777"/>
    <cellStyle name="_도곡1교 하부공 수량_지장가옥깨기_용지및지장물조서_마송리 지장물조서_용지조서(추풍령)" xfId="778"/>
    <cellStyle name="_도곡1교 하부공 수량_지장가옥깨기_용지및지장물조서_마송리 지장물조서_용지조서(충주기업도시)" xfId="779"/>
    <cellStyle name="_도곡1교 하부공 수량_지장가옥깨기_용지및지장물조서_마송리 지장물조서_충주기업 토지" xfId="780"/>
    <cellStyle name="_도곡1교 하부공 수량_지장가옥깨기_용지및지장물조서_보천리 지장물조서" xfId="781"/>
    <cellStyle name="_도곡1교 하부공 수량_지장가옥깨기_용지및지장물조서_보천리 지장물조서_용지조서(추풍령)" xfId="782"/>
    <cellStyle name="_도곡1교 하부공 수량_지장가옥깨기_용지및지장물조서_보천리 지장물조서_용지조서(충주기업도시)" xfId="783"/>
    <cellStyle name="_도곡1교 하부공 수량_지장가옥깨기_용지및지장물조서_보천리 지장물조서_충주기업 토지" xfId="784"/>
    <cellStyle name="_도곡1교 하부공 수량_지장가옥깨기_용지및지장물조서_용지도-마송리" xfId="785"/>
    <cellStyle name="_도곡1교 하부공 수량_지장가옥깨기_용지및지장물조서_용지도-마송리_용지조서(추풍령)" xfId="786"/>
    <cellStyle name="_도곡1교 하부공 수량_지장가옥깨기_용지및지장물조서_용지도-마송리_용지조서(충주기업도시)" xfId="787"/>
    <cellStyle name="_도곡1교 하부공 수량_지장가옥깨기_용지및지장물조서_용지도-마송리_충주기업 토지" xfId="788"/>
    <cellStyle name="_도곡1교 하부공 수량_지장가옥깨기_용지및지장물조서_용지도-외중방리" xfId="789"/>
    <cellStyle name="_도곡1교 하부공 수량_지장가옥깨기_용지및지장물조서_용지도-외중방리_용지조서(추풍령)" xfId="790"/>
    <cellStyle name="_도곡1교 하부공 수량_지장가옥깨기_용지및지장물조서_용지도-외중방리_용지조서(충주기업도시)" xfId="791"/>
    <cellStyle name="_도곡1교 하부공 수량_지장가옥깨기_용지및지장물조서_용지도-외중방리_충주기업 토지" xfId="792"/>
    <cellStyle name="_도곡1교 하부공 수량_지장가옥깨기_용지및지장물조서_용지도-충주대앞" xfId="793"/>
    <cellStyle name="_도곡1교 하부공 수량_지장가옥깨기_용지및지장물조서_용지도-충주대앞_용지조서(추풍령)" xfId="794"/>
    <cellStyle name="_도곡1교 하부공 수량_지장가옥깨기_용지및지장물조서_용지도-충주대앞_용지조서(충주기업도시)" xfId="795"/>
    <cellStyle name="_도곡1교 하부공 수량_지장가옥깨기_용지및지장물조서_용지도-충주대앞_충주기업 토지" xfId="796"/>
    <cellStyle name="_도곡1교 하부공 수량_지장가옥깨기_용지및지장물조서_용지조서(추풍령)" xfId="797"/>
    <cellStyle name="_도곡1교 하부공 수량_지장가옥깨기_용지및지장물조서_용지조서(충주기업도시)" xfId="798"/>
    <cellStyle name="_도곡1교 하부공 수량_지장가옥깨기_용지및지장물조서_충주기업 토지" xfId="799"/>
    <cellStyle name="_도곡1교 하부공 수량_지장가옥깨기_용지및지장물조서_하시리지장물도" xfId="800"/>
    <cellStyle name="_도곡1교 하부공 수량_지장가옥깨기_용지및지장물조서_하시리지장물도_용지조서(추풍령)" xfId="801"/>
    <cellStyle name="_도곡1교 하부공 수량_지장가옥깨기_용지및지장물조서_하시리지장물도_용지조서(충주기업도시)" xfId="802"/>
    <cellStyle name="_도곡1교 하부공 수량_지장가옥깨기_용지및지장물조서_하시리지장물도_충주기업 토지" xfId="803"/>
    <cellStyle name="_도곡1교 하부공 수량_지장가옥깨기_용지조서" xfId="804"/>
    <cellStyle name="_도곡1교 하부공 수량_지장가옥깨기_용지조서(변경)" xfId="805"/>
    <cellStyle name="_도곡1교 하부공 수량_지장가옥깨기_용지조서(변경)_용지조서(추풍령)" xfId="806"/>
    <cellStyle name="_도곡1교 하부공 수량_지장가옥깨기_용지조서(변경)_용지조서(충주기업도시)" xfId="807"/>
    <cellStyle name="_도곡1교 하부공 수량_지장가옥깨기_용지조서(변경)_충주기업 토지" xfId="808"/>
    <cellStyle name="_도곡1교 하부공 수량_지장가옥깨기_용지조서(성주어암)" xfId="809"/>
    <cellStyle name="_도곡1교 하부공 수량_지장가옥깨기_용지조서(성주어암)_용지조서(추풍령)" xfId="810"/>
    <cellStyle name="_도곡1교 하부공 수량_지장가옥깨기_용지조서(성주어암)_용지조서(충주기업도시)" xfId="811"/>
    <cellStyle name="_도곡1교 하부공 수량_지장가옥깨기_용지조서(성주어암)_충주기업 토지" xfId="812"/>
    <cellStyle name="_도곡1교 하부공 수량_지장가옥깨기_용지조서_용지조서" xfId="813"/>
    <cellStyle name="_도곡1교 하부공 수량_지장가옥깨기_용지조서_용지조서(추풍령)" xfId="814"/>
    <cellStyle name="_도곡1교 하부공 수량_지장가옥깨기_용지조서_용지조서(충주기업도시)" xfId="815"/>
    <cellStyle name="_도곡1교 하부공 수량_지장가옥깨기_용지조서_용지조서_용지조서" xfId="816"/>
    <cellStyle name="_도곡1교 하부공 수량_지장가옥깨기_용지조서_용지조서_용지조서(변경)" xfId="817"/>
    <cellStyle name="_도곡1교 하부공 수량_지장가옥깨기_용지조서_용지조서_용지조서(변경)_용지조서(추풍령)" xfId="818"/>
    <cellStyle name="_도곡1교 하부공 수량_지장가옥깨기_용지조서_용지조서_용지조서(변경)_용지조서(충주기업도시)" xfId="819"/>
    <cellStyle name="_도곡1교 하부공 수량_지장가옥깨기_용지조서_용지조서_용지조서(변경)_충주기업 토지" xfId="820"/>
    <cellStyle name="_도곡1교 하부공 수량_지장가옥깨기_용지조서_용지조서_용지조서(성주어암)" xfId="821"/>
    <cellStyle name="_도곡1교 하부공 수량_지장가옥깨기_용지조서_용지조서_용지조서(성주어암)_용지조서(추풍령)" xfId="822"/>
    <cellStyle name="_도곡1교 하부공 수량_지장가옥깨기_용지조서_용지조서_용지조서(성주어암)_용지조서(충주기업도시)" xfId="823"/>
    <cellStyle name="_도곡1교 하부공 수량_지장가옥깨기_용지조서_용지조서_용지조서(성주어암)_충주기업 토지" xfId="824"/>
    <cellStyle name="_도곡1교 하부공 수량_지장가옥깨기_용지조서_용지조서_용지조서_용지조서" xfId="825"/>
    <cellStyle name="_도곡1교 하부공 수량_지장가옥깨기_용지조서_용지조서_용지조서_용지조서(추풍령)" xfId="826"/>
    <cellStyle name="_도곡1교 하부공 수량_지장가옥깨기_용지조서_용지조서_용지조서_용지조서(충주기업도시)" xfId="827"/>
    <cellStyle name="_도곡1교 하부공 수량_지장가옥깨기_용지조서_용지조서_용지조서_용지조서_용지조서(변경)" xfId="828"/>
    <cellStyle name="_도곡1교 하부공 수량_지장가옥깨기_용지조서_용지조서_용지조서_용지조서_용지조서(변경)_용지조서(추풍령)" xfId="829"/>
    <cellStyle name="_도곡1교 하부공 수량_지장가옥깨기_용지조서_용지조서_용지조서_용지조서_용지조서(변경)_용지조서(충주기업도시)" xfId="830"/>
    <cellStyle name="_도곡1교 하부공 수량_지장가옥깨기_용지조서_용지조서_용지조서_용지조서_용지조서(변경)_충주기업 토지" xfId="831"/>
    <cellStyle name="_도곡1교 하부공 수량_지장가옥깨기_용지조서_용지조서_용지조서_용지조서_용지조서(성주어암)" xfId="832"/>
    <cellStyle name="_도곡1교 하부공 수량_지장가옥깨기_용지조서_용지조서_용지조서_용지조서_용지조서(성주어암)_용지조서(추풍령)" xfId="833"/>
    <cellStyle name="_도곡1교 하부공 수량_지장가옥깨기_용지조서_용지조서_용지조서_용지조서_용지조서(성주어암)_용지조서(충주기업도시)" xfId="834"/>
    <cellStyle name="_도곡1교 하부공 수량_지장가옥깨기_용지조서_용지조서_용지조서_용지조서_용지조서(성주어암)_충주기업 토지" xfId="835"/>
    <cellStyle name="_도곡1교 하부공 수량_지장가옥깨기_용지조서_용지조서_용지조서_용지조서_토지조서" xfId="836"/>
    <cellStyle name="_도곡1교 하부공 수량_지장가옥깨기_용지조서_용지조서_용지조서_용지조서_토지조서_용지조서(추풍령)" xfId="837"/>
    <cellStyle name="_도곡1교 하부공 수량_지장가옥깨기_용지조서_용지조서_용지조서_용지조서_토지조서_용지조서(충주기업도시)" xfId="838"/>
    <cellStyle name="_도곡1교 하부공 수량_지장가옥깨기_용지조서_용지조서_용지조서_용지조서_토지조서_충주기업 토지" xfId="839"/>
    <cellStyle name="_도곡1교 하부공 수량_지장가옥깨기_용지조서_용지조서_용지조서_용지조서2" xfId="840"/>
    <cellStyle name="_도곡1교 하부공 수량_지장가옥깨기_용지조서_용지조서_용지조서_용지조서2_용지조서(변경)" xfId="841"/>
    <cellStyle name="_도곡1교 하부공 수량_지장가옥깨기_용지조서_용지조서_용지조서_용지조서2_용지조서(변경)_용지조서(추풍령)" xfId="842"/>
    <cellStyle name="_도곡1교 하부공 수량_지장가옥깨기_용지조서_용지조서_용지조서_용지조서2_용지조서(변경)_용지조서(충주기업도시)" xfId="843"/>
    <cellStyle name="_도곡1교 하부공 수량_지장가옥깨기_용지조서_용지조서_용지조서_용지조서2_용지조서(변경)_충주기업 토지" xfId="844"/>
    <cellStyle name="_도곡1교 하부공 수량_지장가옥깨기_용지조서_용지조서_용지조서_용지조서2_용지조서(성주어암)" xfId="845"/>
    <cellStyle name="_도곡1교 하부공 수량_지장가옥깨기_용지조서_용지조서_용지조서_용지조서2_용지조서(성주어암)_용지조서(추풍령)" xfId="846"/>
    <cellStyle name="_도곡1교 하부공 수량_지장가옥깨기_용지조서_용지조서_용지조서_용지조서2_용지조서(성주어암)_용지조서(충주기업도시)" xfId="847"/>
    <cellStyle name="_도곡1교 하부공 수량_지장가옥깨기_용지조서_용지조서_용지조서_용지조서2_용지조서(성주어암)_충주기업 토지" xfId="848"/>
    <cellStyle name="_도곡1교 하부공 수량_지장가옥깨기_용지조서_용지조서_용지조서_용지조서2_토지조서" xfId="849"/>
    <cellStyle name="_도곡1교 하부공 수량_지장가옥깨기_용지조서_용지조서_용지조서_용지조서2_토지조서_용지조서(추풍령)" xfId="850"/>
    <cellStyle name="_도곡1교 하부공 수량_지장가옥깨기_용지조서_용지조서_용지조서_용지조서2_토지조서_용지조서(충주기업도시)" xfId="851"/>
    <cellStyle name="_도곡1교 하부공 수량_지장가옥깨기_용지조서_용지조서_용지조서_용지조서2_토지조서_충주기업 토지" xfId="852"/>
    <cellStyle name="_도곡1교 하부공 수량_지장가옥깨기_용지조서_용지조서_용지조서_충주기업 토지" xfId="853"/>
    <cellStyle name="_도곡1교 하부공 수량_지장가옥깨기_용지조서_용지조서_토지조서" xfId="854"/>
    <cellStyle name="_도곡1교 하부공 수량_지장가옥깨기_용지조서_용지조서_토지조서_용지조서(추풍령)" xfId="855"/>
    <cellStyle name="_도곡1교 하부공 수량_지장가옥깨기_용지조서_용지조서_토지조서_용지조서(충주기업도시)" xfId="856"/>
    <cellStyle name="_도곡1교 하부공 수량_지장가옥깨기_용지조서_용지조서_토지조서_충주기업 토지" xfId="857"/>
    <cellStyle name="_도곡1교 하부공 수량_지장가옥깨기_용지조서_용지조서2" xfId="858"/>
    <cellStyle name="_도곡1교 하부공 수량_지장가옥깨기_용지조서_용지조서2_용지조서(변경)" xfId="859"/>
    <cellStyle name="_도곡1교 하부공 수량_지장가옥깨기_용지조서_용지조서2_용지조서(변경)_용지조서(추풍령)" xfId="860"/>
    <cellStyle name="_도곡1교 하부공 수량_지장가옥깨기_용지조서_용지조서2_용지조서(변경)_용지조서(충주기업도시)" xfId="861"/>
    <cellStyle name="_도곡1교 하부공 수량_지장가옥깨기_용지조서_용지조서2_용지조서(변경)_충주기업 토지" xfId="862"/>
    <cellStyle name="_도곡1교 하부공 수량_지장가옥깨기_용지조서_용지조서2_용지조서(성주어암)" xfId="863"/>
    <cellStyle name="_도곡1교 하부공 수량_지장가옥깨기_용지조서_용지조서2_용지조서(성주어암)_용지조서(추풍령)" xfId="864"/>
    <cellStyle name="_도곡1교 하부공 수량_지장가옥깨기_용지조서_용지조서2_용지조서(성주어암)_용지조서(충주기업도시)" xfId="865"/>
    <cellStyle name="_도곡1교 하부공 수량_지장가옥깨기_용지조서_용지조서2_용지조서(성주어암)_충주기업 토지" xfId="866"/>
    <cellStyle name="_도곡1교 하부공 수량_지장가옥깨기_용지조서_용지조서2_토지조서" xfId="867"/>
    <cellStyle name="_도곡1교 하부공 수량_지장가옥깨기_용지조서_용지조서2_토지조서_용지조서(추풍령)" xfId="868"/>
    <cellStyle name="_도곡1교 하부공 수량_지장가옥깨기_용지조서_용지조서2_토지조서_용지조서(충주기업도시)" xfId="869"/>
    <cellStyle name="_도곡1교 하부공 수량_지장가옥깨기_용지조서_용지조서2_토지조서_충주기업 토지" xfId="870"/>
    <cellStyle name="_도곡1교 하부공 수량_지장가옥깨기_용지조서_충주기업 토지" xfId="871"/>
    <cellStyle name="_도곡1교 하부공 수량_지장가옥깨기_지장물조서" xfId="872"/>
    <cellStyle name="_도곡1교 하부공 수량_지장가옥깨기_지장물조서(군도3호선)" xfId="873"/>
    <cellStyle name="_도곡1교 하부공 수량_지장가옥깨기_지장물조서(군도3호선)_용지조서(추풍령)" xfId="874"/>
    <cellStyle name="_도곡1교 하부공 수량_지장가옥깨기_지장물조서(군도3호선)_용지조서(충주기업도시)" xfId="875"/>
    <cellStyle name="_도곡1교 하부공 수량_지장가옥깨기_지장물조서(군도3호선)_충주기업 토지" xfId="876"/>
    <cellStyle name="_도곡1교 하부공 수량_지장가옥깨기_지장물조서(납품본)" xfId="877"/>
    <cellStyle name="_도곡1교 하부공 수량_지장가옥깨기_지장물조서(납품본)_용지조서(추풍령)" xfId="878"/>
    <cellStyle name="_도곡1교 하부공 수량_지장가옥깨기_지장물조서(납품본)_용지조서(충주기업도시)" xfId="879"/>
    <cellStyle name="_도곡1교 하부공 수량_지장가옥깨기_지장물조서(납품본)_충주기업 토지" xfId="880"/>
    <cellStyle name="_도곡1교 하부공 수량_지장가옥깨기_지장물조서(문의)" xfId="881"/>
    <cellStyle name="_도곡1교 하부공 수량_지장가옥깨기_지장물조서(문의)_마송리 지장물조서" xfId="882"/>
    <cellStyle name="_도곡1교 하부공 수량_지장가옥깨기_지장물조서(문의)_마송리 지장물조서_용지조서(추풍령)" xfId="883"/>
    <cellStyle name="_도곡1교 하부공 수량_지장가옥깨기_지장물조서(문의)_마송리 지장물조서_용지조서(충주기업도시)" xfId="884"/>
    <cellStyle name="_도곡1교 하부공 수량_지장가옥깨기_지장물조서(문의)_마송리 지장물조서_충주기업 토지" xfId="885"/>
    <cellStyle name="_도곡1교 하부공 수량_지장가옥깨기_지장물조서(문의)_보천리 지장물조서" xfId="886"/>
    <cellStyle name="_도곡1교 하부공 수량_지장가옥깨기_지장물조서(문의)_보천리 지장물조서_용지조서(추풍령)" xfId="887"/>
    <cellStyle name="_도곡1교 하부공 수량_지장가옥깨기_지장물조서(문의)_보천리 지장물조서_용지조서(충주기업도시)" xfId="888"/>
    <cellStyle name="_도곡1교 하부공 수량_지장가옥깨기_지장물조서(문의)_보천리 지장물조서_충주기업 토지" xfId="889"/>
    <cellStyle name="_도곡1교 하부공 수량_지장가옥깨기_지장물조서(문의)_용지도-마송리" xfId="890"/>
    <cellStyle name="_도곡1교 하부공 수량_지장가옥깨기_지장물조서(문의)_용지도-마송리_용지조서(추풍령)" xfId="891"/>
    <cellStyle name="_도곡1교 하부공 수량_지장가옥깨기_지장물조서(문의)_용지도-마송리_용지조서(충주기업도시)" xfId="892"/>
    <cellStyle name="_도곡1교 하부공 수량_지장가옥깨기_지장물조서(문의)_용지도-마송리_충주기업 토지" xfId="893"/>
    <cellStyle name="_도곡1교 하부공 수량_지장가옥깨기_지장물조서(문의)_용지도-외중방리" xfId="894"/>
    <cellStyle name="_도곡1교 하부공 수량_지장가옥깨기_지장물조서(문의)_용지도-외중방리_용지조서(추풍령)" xfId="895"/>
    <cellStyle name="_도곡1교 하부공 수량_지장가옥깨기_지장물조서(문의)_용지도-외중방리_용지조서(충주기업도시)" xfId="896"/>
    <cellStyle name="_도곡1교 하부공 수량_지장가옥깨기_지장물조서(문의)_용지도-외중방리_충주기업 토지" xfId="897"/>
    <cellStyle name="_도곡1교 하부공 수량_지장가옥깨기_지장물조서(문의)_용지도-충주대앞" xfId="898"/>
    <cellStyle name="_도곡1교 하부공 수량_지장가옥깨기_지장물조서(문의)_용지도-충주대앞_용지조서(추풍령)" xfId="899"/>
    <cellStyle name="_도곡1교 하부공 수량_지장가옥깨기_지장물조서(문의)_용지도-충주대앞_용지조서(충주기업도시)" xfId="900"/>
    <cellStyle name="_도곡1교 하부공 수량_지장가옥깨기_지장물조서(문의)_용지도-충주대앞_충주기업 토지" xfId="901"/>
    <cellStyle name="_도곡1교 하부공 수량_지장가옥깨기_지장물조서(문의)_용지조서(추풍령)" xfId="902"/>
    <cellStyle name="_도곡1교 하부공 수량_지장가옥깨기_지장물조서(문의)_용지조서(충주기업도시)" xfId="903"/>
    <cellStyle name="_도곡1교 하부공 수량_지장가옥깨기_지장물조서(문의)_충주기업 토지" xfId="904"/>
    <cellStyle name="_도곡1교 하부공 수량_지장가옥깨기_지장물조서(문의)_하시리지장물도" xfId="905"/>
    <cellStyle name="_도곡1교 하부공 수량_지장가옥깨기_지장물조서(문의)_하시리지장물도_용지조서(추풍령)" xfId="906"/>
    <cellStyle name="_도곡1교 하부공 수량_지장가옥깨기_지장물조서(문의)_하시리지장물도_용지조서(충주기업도시)" xfId="907"/>
    <cellStyle name="_도곡1교 하부공 수량_지장가옥깨기_지장물조서(문의)_하시리지장물도_충주기업 토지" xfId="908"/>
    <cellStyle name="_도곡1교 하부공 수량_지장가옥깨기_지장물조서_마송리 지장물조서" xfId="909"/>
    <cellStyle name="_도곡1교 하부공 수량_지장가옥깨기_지장물조서_마송리 지장물조서_용지조서(추풍령)" xfId="910"/>
    <cellStyle name="_도곡1교 하부공 수량_지장가옥깨기_지장물조서_마송리 지장물조서_용지조서(충주기업도시)" xfId="911"/>
    <cellStyle name="_도곡1교 하부공 수량_지장가옥깨기_지장물조서_마송리 지장물조서_충주기업 토지" xfId="912"/>
    <cellStyle name="_도곡1교 하부공 수량_지장가옥깨기_지장물조서_보천리 지장물조서" xfId="913"/>
    <cellStyle name="_도곡1교 하부공 수량_지장가옥깨기_지장물조서_보천리 지장물조서_용지조서(추풍령)" xfId="914"/>
    <cellStyle name="_도곡1교 하부공 수량_지장가옥깨기_지장물조서_보천리 지장물조서_용지조서(충주기업도시)" xfId="915"/>
    <cellStyle name="_도곡1교 하부공 수량_지장가옥깨기_지장물조서_보천리 지장물조서_충주기업 토지" xfId="916"/>
    <cellStyle name="_도곡1교 하부공 수량_지장가옥깨기_지장물조서_용지도-마송리" xfId="917"/>
    <cellStyle name="_도곡1교 하부공 수량_지장가옥깨기_지장물조서_용지도-마송리_용지조서(추풍령)" xfId="918"/>
    <cellStyle name="_도곡1교 하부공 수량_지장가옥깨기_지장물조서_용지도-마송리_용지조서(충주기업도시)" xfId="919"/>
    <cellStyle name="_도곡1교 하부공 수량_지장가옥깨기_지장물조서_용지도-마송리_충주기업 토지" xfId="920"/>
    <cellStyle name="_도곡1교 하부공 수량_지장가옥깨기_지장물조서_용지도-외중방리" xfId="921"/>
    <cellStyle name="_도곡1교 하부공 수량_지장가옥깨기_지장물조서_용지도-외중방리_용지조서(추풍령)" xfId="922"/>
    <cellStyle name="_도곡1교 하부공 수량_지장가옥깨기_지장물조서_용지도-외중방리_용지조서(충주기업도시)" xfId="923"/>
    <cellStyle name="_도곡1교 하부공 수량_지장가옥깨기_지장물조서_용지도-외중방리_충주기업 토지" xfId="924"/>
    <cellStyle name="_도곡1교 하부공 수량_지장가옥깨기_지장물조서_용지도-충주대앞" xfId="925"/>
    <cellStyle name="_도곡1교 하부공 수량_지장가옥깨기_지장물조서_용지도-충주대앞_용지조서(추풍령)" xfId="926"/>
    <cellStyle name="_도곡1교 하부공 수량_지장가옥깨기_지장물조서_용지도-충주대앞_용지조서(충주기업도시)" xfId="927"/>
    <cellStyle name="_도곡1교 하부공 수량_지장가옥깨기_지장물조서_용지도-충주대앞_충주기업 토지" xfId="928"/>
    <cellStyle name="_도곡1교 하부공 수량_지장가옥깨기_지장물조서_용지조서(추풍령)" xfId="929"/>
    <cellStyle name="_도곡1교 하부공 수량_지장가옥깨기_지장물조서_용지조서(충주기업도시)" xfId="930"/>
    <cellStyle name="_도곡1교 하부공 수량_지장가옥깨기_지장물조서_충주기업 토지" xfId="931"/>
    <cellStyle name="_도곡1교 하부공 수량_지장가옥깨기_지장물조서_하시리지장물도" xfId="932"/>
    <cellStyle name="_도곡1교 하부공 수량_지장가옥깨기_지장물조서_하시리지장물도_용지조서(추풍령)" xfId="933"/>
    <cellStyle name="_도곡1교 하부공 수량_지장가옥깨기_지장물조서_하시리지장물도_용지조서(충주기업도시)" xfId="934"/>
    <cellStyle name="_도곡1교 하부공 수량_지장가옥깨기_지장물조서_하시리지장물도_충주기업 토지" xfId="935"/>
    <cellStyle name="_도곡1교 하부공 수량_지장가옥깨기_토지조서" xfId="936"/>
    <cellStyle name="_도곡1교 하부공 수량_지장가옥깨기_토지조서_용지조서(추풍령)" xfId="937"/>
    <cellStyle name="_도곡1교 하부공 수량_지장가옥깨기_토지조서_용지조서(충주기업도시)" xfId="938"/>
    <cellStyle name="_도곡1교 하부공 수량_지장가옥깨기_토지조서_충주기업 토지" xfId="939"/>
    <cellStyle name="_도곡1교 하부공 수량_지장물조서" xfId="940"/>
    <cellStyle name="_도곡1교 하부공 수량_지장물조서(군도3호선)" xfId="941"/>
    <cellStyle name="_도곡1교 하부공 수량_지장물조서(군도3호선)_용지조서(추풍령)" xfId="942"/>
    <cellStyle name="_도곡1교 하부공 수량_지장물조서(군도3호선)_용지조서(충주기업도시)" xfId="943"/>
    <cellStyle name="_도곡1교 하부공 수량_지장물조서(군도3호선)_충주기업 토지" xfId="944"/>
    <cellStyle name="_도곡1교 하부공 수량_지장물조서(납품본)" xfId="945"/>
    <cellStyle name="_도곡1교 하부공 수량_지장물조서(납품본)_용지조서(추풍령)" xfId="946"/>
    <cellStyle name="_도곡1교 하부공 수량_지장물조서(납품본)_용지조서(충주기업도시)" xfId="947"/>
    <cellStyle name="_도곡1교 하부공 수량_지장물조서(납품본)_충주기업 토지" xfId="948"/>
    <cellStyle name="_도곡1교 하부공 수량_지장물조서(문의)" xfId="949"/>
    <cellStyle name="_도곡1교 하부공 수량_지장물조서(문의)_마송리 지장물조서" xfId="950"/>
    <cellStyle name="_도곡1교 하부공 수량_지장물조서(문의)_마송리 지장물조서_용지조서(추풍령)" xfId="951"/>
    <cellStyle name="_도곡1교 하부공 수량_지장물조서(문의)_마송리 지장물조서_용지조서(충주기업도시)" xfId="952"/>
    <cellStyle name="_도곡1교 하부공 수량_지장물조서(문의)_마송리 지장물조서_충주기업 토지" xfId="953"/>
    <cellStyle name="_도곡1교 하부공 수량_지장물조서(문의)_보천리 지장물조서" xfId="954"/>
    <cellStyle name="_도곡1교 하부공 수량_지장물조서(문의)_보천리 지장물조서_용지조서(추풍령)" xfId="955"/>
    <cellStyle name="_도곡1교 하부공 수량_지장물조서(문의)_보천리 지장물조서_용지조서(충주기업도시)" xfId="956"/>
    <cellStyle name="_도곡1교 하부공 수량_지장물조서(문의)_보천리 지장물조서_충주기업 토지" xfId="957"/>
    <cellStyle name="_도곡1교 하부공 수량_지장물조서(문의)_용지도-마송리" xfId="958"/>
    <cellStyle name="_도곡1교 하부공 수량_지장물조서(문의)_용지도-마송리_용지조서(추풍령)" xfId="959"/>
    <cellStyle name="_도곡1교 하부공 수량_지장물조서(문의)_용지도-마송리_용지조서(충주기업도시)" xfId="960"/>
    <cellStyle name="_도곡1교 하부공 수량_지장물조서(문의)_용지도-마송리_충주기업 토지" xfId="961"/>
    <cellStyle name="_도곡1교 하부공 수량_지장물조서(문의)_용지도-외중방리" xfId="962"/>
    <cellStyle name="_도곡1교 하부공 수량_지장물조서(문의)_용지도-외중방리_용지조서(추풍령)" xfId="963"/>
    <cellStyle name="_도곡1교 하부공 수량_지장물조서(문의)_용지도-외중방리_용지조서(충주기업도시)" xfId="964"/>
    <cellStyle name="_도곡1교 하부공 수량_지장물조서(문의)_용지도-외중방리_충주기업 토지" xfId="965"/>
    <cellStyle name="_도곡1교 하부공 수량_지장물조서(문의)_용지도-충주대앞" xfId="966"/>
    <cellStyle name="_도곡1교 하부공 수량_지장물조서(문의)_용지도-충주대앞_용지조서(추풍령)" xfId="967"/>
    <cellStyle name="_도곡1교 하부공 수량_지장물조서(문의)_용지도-충주대앞_용지조서(충주기업도시)" xfId="968"/>
    <cellStyle name="_도곡1교 하부공 수량_지장물조서(문의)_용지도-충주대앞_충주기업 토지" xfId="969"/>
    <cellStyle name="_도곡1교 하부공 수량_지장물조서(문의)_용지조서(추풍령)" xfId="970"/>
    <cellStyle name="_도곡1교 하부공 수량_지장물조서(문의)_용지조서(충주기업도시)" xfId="971"/>
    <cellStyle name="_도곡1교 하부공 수량_지장물조서(문의)_충주기업 토지" xfId="972"/>
    <cellStyle name="_도곡1교 하부공 수량_지장물조서(문의)_하시리지장물도" xfId="973"/>
    <cellStyle name="_도곡1교 하부공 수량_지장물조서(문의)_하시리지장물도_용지조서(추풍령)" xfId="974"/>
    <cellStyle name="_도곡1교 하부공 수량_지장물조서(문의)_하시리지장물도_용지조서(충주기업도시)" xfId="975"/>
    <cellStyle name="_도곡1교 하부공 수량_지장물조서(문의)_하시리지장물도_충주기업 토지" xfId="976"/>
    <cellStyle name="_도곡1교 하부공 수량_지장물조서_마송리 지장물조서" xfId="977"/>
    <cellStyle name="_도곡1교 하부공 수량_지장물조서_마송리 지장물조서_용지조서(추풍령)" xfId="978"/>
    <cellStyle name="_도곡1교 하부공 수량_지장물조서_마송리 지장물조서_용지조서(충주기업도시)" xfId="979"/>
    <cellStyle name="_도곡1교 하부공 수량_지장물조서_마송리 지장물조서_충주기업 토지" xfId="980"/>
    <cellStyle name="_도곡1교 하부공 수량_지장물조서_보천리 지장물조서" xfId="981"/>
    <cellStyle name="_도곡1교 하부공 수량_지장물조서_보천리 지장물조서_용지조서(추풍령)" xfId="982"/>
    <cellStyle name="_도곡1교 하부공 수량_지장물조서_보천리 지장물조서_용지조서(충주기업도시)" xfId="983"/>
    <cellStyle name="_도곡1교 하부공 수량_지장물조서_보천리 지장물조서_충주기업 토지" xfId="984"/>
    <cellStyle name="_도곡1교 하부공 수량_지장물조서_용지도-마송리" xfId="985"/>
    <cellStyle name="_도곡1교 하부공 수량_지장물조서_용지도-마송리_용지조서(추풍령)" xfId="986"/>
    <cellStyle name="_도곡1교 하부공 수량_지장물조서_용지도-마송리_용지조서(충주기업도시)" xfId="987"/>
    <cellStyle name="_도곡1교 하부공 수량_지장물조서_용지도-마송리_충주기업 토지" xfId="988"/>
    <cellStyle name="_도곡1교 하부공 수량_지장물조서_용지도-외중방리" xfId="989"/>
    <cellStyle name="_도곡1교 하부공 수량_지장물조서_용지도-외중방리_용지조서(추풍령)" xfId="990"/>
    <cellStyle name="_도곡1교 하부공 수량_지장물조서_용지도-외중방리_용지조서(충주기업도시)" xfId="991"/>
    <cellStyle name="_도곡1교 하부공 수량_지장물조서_용지도-외중방리_충주기업 토지" xfId="992"/>
    <cellStyle name="_도곡1교 하부공 수량_지장물조서_용지도-충주대앞" xfId="993"/>
    <cellStyle name="_도곡1교 하부공 수량_지장물조서_용지도-충주대앞_용지조서(추풍령)" xfId="994"/>
    <cellStyle name="_도곡1교 하부공 수량_지장물조서_용지도-충주대앞_용지조서(충주기업도시)" xfId="995"/>
    <cellStyle name="_도곡1교 하부공 수량_지장물조서_용지도-충주대앞_충주기업 토지" xfId="996"/>
    <cellStyle name="_도곡1교 하부공 수량_지장물조서_용지조서(추풍령)" xfId="997"/>
    <cellStyle name="_도곡1교 하부공 수량_지장물조서_용지조서(충주기업도시)" xfId="998"/>
    <cellStyle name="_도곡1교 하부공 수량_지장물조서_충주기업 토지" xfId="999"/>
    <cellStyle name="_도곡1교 하부공 수량_지장물조서_하시리지장물도" xfId="1000"/>
    <cellStyle name="_도곡1교 하부공 수량_지장물조서_하시리지장물도_용지조서(추풍령)" xfId="1001"/>
    <cellStyle name="_도곡1교 하부공 수량_지장물조서_하시리지장물도_용지조서(충주기업도시)" xfId="1002"/>
    <cellStyle name="_도곡1교 하부공 수량_지장물조서_하시리지장물도_충주기업 토지" xfId="1003"/>
    <cellStyle name="_도곡1교 하부공 수량_토지조서" xfId="1004"/>
    <cellStyle name="_도곡1교 하부공 수량_토지조서_용지조서(추풍령)" xfId="1005"/>
    <cellStyle name="_도곡1교 하부공 수량_토지조서_용지조서(충주기업도시)" xfId="1006"/>
    <cellStyle name="_도곡1교 하부공 수량_토지조서_충주기업 토지" xfId="1007"/>
    <cellStyle name="_도곡2교 교대 수량" xfId="1008"/>
    <cellStyle name="_도곡2교 교대 수량_용지및지장물조서" xfId="1009"/>
    <cellStyle name="_도곡2교 교대 수량_용지및지장물조서_마송리 지장물조서" xfId="1010"/>
    <cellStyle name="_도곡2교 교대 수량_용지및지장물조서_마송리 지장물조서_용지조서(추풍령)" xfId="1011"/>
    <cellStyle name="_도곡2교 교대 수량_용지및지장물조서_마송리 지장물조서_용지조서(충주기업도시)" xfId="1012"/>
    <cellStyle name="_도곡2교 교대 수량_용지및지장물조서_마송리 지장물조서_충주기업 토지" xfId="1013"/>
    <cellStyle name="_도곡2교 교대 수량_용지및지장물조서_보천리 지장물조서" xfId="1014"/>
    <cellStyle name="_도곡2교 교대 수량_용지및지장물조서_보천리 지장물조서_용지조서(추풍령)" xfId="1015"/>
    <cellStyle name="_도곡2교 교대 수량_용지및지장물조서_보천리 지장물조서_용지조서(충주기업도시)" xfId="1016"/>
    <cellStyle name="_도곡2교 교대 수량_용지및지장물조서_보천리 지장물조서_충주기업 토지" xfId="1017"/>
    <cellStyle name="_도곡2교 교대 수량_용지및지장물조서_용지도-마송리" xfId="1018"/>
    <cellStyle name="_도곡2교 교대 수량_용지및지장물조서_용지도-마송리_용지조서(추풍령)" xfId="1019"/>
    <cellStyle name="_도곡2교 교대 수량_용지및지장물조서_용지도-마송리_용지조서(충주기업도시)" xfId="1020"/>
    <cellStyle name="_도곡2교 교대 수량_용지및지장물조서_용지도-마송리_충주기업 토지" xfId="1021"/>
    <cellStyle name="_도곡2교 교대 수량_용지및지장물조서_용지도-외중방리" xfId="1022"/>
    <cellStyle name="_도곡2교 교대 수량_용지및지장물조서_용지도-외중방리_용지조서(추풍령)" xfId="1023"/>
    <cellStyle name="_도곡2교 교대 수량_용지및지장물조서_용지도-외중방리_용지조서(충주기업도시)" xfId="1024"/>
    <cellStyle name="_도곡2교 교대 수량_용지및지장물조서_용지도-외중방리_충주기업 토지" xfId="1025"/>
    <cellStyle name="_도곡2교 교대 수량_용지및지장물조서_용지도-충주대앞" xfId="1026"/>
    <cellStyle name="_도곡2교 교대 수량_용지및지장물조서_용지도-충주대앞_용지조서(추풍령)" xfId="1027"/>
    <cellStyle name="_도곡2교 교대 수량_용지및지장물조서_용지도-충주대앞_용지조서(충주기업도시)" xfId="1028"/>
    <cellStyle name="_도곡2교 교대 수량_용지및지장물조서_용지도-충주대앞_충주기업 토지" xfId="1029"/>
    <cellStyle name="_도곡2교 교대 수량_용지및지장물조서_용지조서(추풍령)" xfId="1030"/>
    <cellStyle name="_도곡2교 교대 수량_용지및지장물조서_용지조서(충주기업도시)" xfId="1031"/>
    <cellStyle name="_도곡2교 교대 수량_용지및지장물조서_충주기업 토지" xfId="1032"/>
    <cellStyle name="_도곡2교 교대 수량_용지및지장물조서_하시리지장물도" xfId="1033"/>
    <cellStyle name="_도곡2교 교대 수량_용지및지장물조서_하시리지장물도_용지조서(추풍령)" xfId="1034"/>
    <cellStyle name="_도곡2교 교대 수량_용지및지장물조서_하시리지장물도_용지조서(충주기업도시)" xfId="1035"/>
    <cellStyle name="_도곡2교 교대 수량_용지및지장물조서_하시리지장물도_충주기업 토지" xfId="1036"/>
    <cellStyle name="_도곡2교 교대 수량_용지조서" xfId="1037"/>
    <cellStyle name="_도곡2교 교대 수량_용지조서(변경)" xfId="1038"/>
    <cellStyle name="_도곡2교 교대 수량_용지조서(변경)_용지조서(추풍령)" xfId="1039"/>
    <cellStyle name="_도곡2교 교대 수량_용지조서(변경)_용지조서(충주기업도시)" xfId="1040"/>
    <cellStyle name="_도곡2교 교대 수량_용지조서(변경)_충주기업 토지" xfId="1041"/>
    <cellStyle name="_도곡2교 교대 수량_용지조서(성주어암)" xfId="1042"/>
    <cellStyle name="_도곡2교 교대 수량_용지조서(성주어암)_용지조서(추풍령)" xfId="1043"/>
    <cellStyle name="_도곡2교 교대 수량_용지조서(성주어암)_용지조서(충주기업도시)" xfId="1044"/>
    <cellStyle name="_도곡2교 교대 수량_용지조서(성주어암)_충주기업 토지" xfId="1045"/>
    <cellStyle name="_도곡2교 교대 수량_용지조서_용지조서" xfId="1046"/>
    <cellStyle name="_도곡2교 교대 수량_용지조서_용지조서(추풍령)" xfId="1047"/>
    <cellStyle name="_도곡2교 교대 수량_용지조서_용지조서(충주기업도시)" xfId="1048"/>
    <cellStyle name="_도곡2교 교대 수량_용지조서_용지조서_용지조서" xfId="1049"/>
    <cellStyle name="_도곡2교 교대 수량_용지조서_용지조서_용지조서(변경)" xfId="1050"/>
    <cellStyle name="_도곡2교 교대 수량_용지조서_용지조서_용지조서(변경)_용지조서(추풍령)" xfId="1051"/>
    <cellStyle name="_도곡2교 교대 수량_용지조서_용지조서_용지조서(변경)_용지조서(충주기업도시)" xfId="1052"/>
    <cellStyle name="_도곡2교 교대 수량_용지조서_용지조서_용지조서(변경)_충주기업 토지" xfId="1053"/>
    <cellStyle name="_도곡2교 교대 수량_용지조서_용지조서_용지조서(성주어암)" xfId="1054"/>
    <cellStyle name="_도곡2교 교대 수량_용지조서_용지조서_용지조서(성주어암)_용지조서(추풍령)" xfId="1055"/>
    <cellStyle name="_도곡2교 교대 수량_용지조서_용지조서_용지조서(성주어암)_용지조서(충주기업도시)" xfId="1056"/>
    <cellStyle name="_도곡2교 교대 수량_용지조서_용지조서_용지조서(성주어암)_충주기업 토지" xfId="1057"/>
    <cellStyle name="_도곡2교 교대 수량_용지조서_용지조서_용지조서_용지조서" xfId="1058"/>
    <cellStyle name="_도곡2교 교대 수량_용지조서_용지조서_용지조서_용지조서(추풍령)" xfId="1059"/>
    <cellStyle name="_도곡2교 교대 수량_용지조서_용지조서_용지조서_용지조서(충주기업도시)" xfId="1060"/>
    <cellStyle name="_도곡2교 교대 수량_용지조서_용지조서_용지조서_용지조서_용지조서(변경)" xfId="1061"/>
    <cellStyle name="_도곡2교 교대 수량_용지조서_용지조서_용지조서_용지조서_용지조서(변경)_용지조서(추풍령)" xfId="1062"/>
    <cellStyle name="_도곡2교 교대 수량_용지조서_용지조서_용지조서_용지조서_용지조서(변경)_용지조서(충주기업도시)" xfId="1063"/>
    <cellStyle name="_도곡2교 교대 수량_용지조서_용지조서_용지조서_용지조서_용지조서(변경)_충주기업 토지" xfId="1064"/>
    <cellStyle name="_도곡2교 교대 수량_용지조서_용지조서_용지조서_용지조서_용지조서(성주어암)" xfId="1065"/>
    <cellStyle name="_도곡2교 교대 수량_용지조서_용지조서_용지조서_용지조서_용지조서(성주어암)_용지조서(추풍령)" xfId="1066"/>
    <cellStyle name="_도곡2교 교대 수량_용지조서_용지조서_용지조서_용지조서_용지조서(성주어암)_용지조서(충주기업도시)" xfId="1067"/>
    <cellStyle name="_도곡2교 교대 수량_용지조서_용지조서_용지조서_용지조서_용지조서(성주어암)_충주기업 토지" xfId="1068"/>
    <cellStyle name="_도곡2교 교대 수량_용지조서_용지조서_용지조서_용지조서_토지조서" xfId="1069"/>
    <cellStyle name="_도곡2교 교대 수량_용지조서_용지조서_용지조서_용지조서_토지조서_용지조서(추풍령)" xfId="1070"/>
    <cellStyle name="_도곡2교 교대 수량_용지조서_용지조서_용지조서_용지조서_토지조서_용지조서(충주기업도시)" xfId="1071"/>
    <cellStyle name="_도곡2교 교대 수량_용지조서_용지조서_용지조서_용지조서_토지조서_충주기업 토지" xfId="1072"/>
    <cellStyle name="_도곡2교 교대 수량_용지조서_용지조서_용지조서_용지조서2" xfId="1073"/>
    <cellStyle name="_도곡2교 교대 수량_용지조서_용지조서_용지조서_용지조서2_용지조서(변경)" xfId="1074"/>
    <cellStyle name="_도곡2교 교대 수량_용지조서_용지조서_용지조서_용지조서2_용지조서(변경)_용지조서(추풍령)" xfId="1075"/>
    <cellStyle name="_도곡2교 교대 수량_용지조서_용지조서_용지조서_용지조서2_용지조서(변경)_용지조서(충주기업도시)" xfId="1076"/>
    <cellStyle name="_도곡2교 교대 수량_용지조서_용지조서_용지조서_용지조서2_용지조서(변경)_충주기업 토지" xfId="1077"/>
    <cellStyle name="_도곡2교 교대 수량_용지조서_용지조서_용지조서_용지조서2_용지조서(성주어암)" xfId="1078"/>
    <cellStyle name="_도곡2교 교대 수량_용지조서_용지조서_용지조서_용지조서2_용지조서(성주어암)_용지조서(추풍령)" xfId="1079"/>
    <cellStyle name="_도곡2교 교대 수량_용지조서_용지조서_용지조서_용지조서2_용지조서(성주어암)_용지조서(충주기업도시)" xfId="1080"/>
    <cellStyle name="_도곡2교 교대 수량_용지조서_용지조서_용지조서_용지조서2_용지조서(성주어암)_충주기업 토지" xfId="1081"/>
    <cellStyle name="_도곡2교 교대 수량_용지조서_용지조서_용지조서_용지조서2_토지조서" xfId="1082"/>
    <cellStyle name="_도곡2교 교대 수량_용지조서_용지조서_용지조서_용지조서2_토지조서_용지조서(추풍령)" xfId="1083"/>
    <cellStyle name="_도곡2교 교대 수량_용지조서_용지조서_용지조서_용지조서2_토지조서_용지조서(충주기업도시)" xfId="1084"/>
    <cellStyle name="_도곡2교 교대 수량_용지조서_용지조서_용지조서_용지조서2_토지조서_충주기업 토지" xfId="1085"/>
    <cellStyle name="_도곡2교 교대 수량_용지조서_용지조서_용지조서_충주기업 토지" xfId="1086"/>
    <cellStyle name="_도곡2교 교대 수량_용지조서_용지조서_토지조서" xfId="1087"/>
    <cellStyle name="_도곡2교 교대 수량_용지조서_용지조서_토지조서_용지조서(추풍령)" xfId="1088"/>
    <cellStyle name="_도곡2교 교대 수량_용지조서_용지조서_토지조서_용지조서(충주기업도시)" xfId="1089"/>
    <cellStyle name="_도곡2교 교대 수량_용지조서_용지조서_토지조서_충주기업 토지" xfId="1090"/>
    <cellStyle name="_도곡2교 교대 수량_용지조서_용지조서2" xfId="1091"/>
    <cellStyle name="_도곡2교 교대 수량_용지조서_용지조서2_용지조서(변경)" xfId="1092"/>
    <cellStyle name="_도곡2교 교대 수량_용지조서_용지조서2_용지조서(변경)_용지조서(추풍령)" xfId="1093"/>
    <cellStyle name="_도곡2교 교대 수량_용지조서_용지조서2_용지조서(변경)_용지조서(충주기업도시)" xfId="1094"/>
    <cellStyle name="_도곡2교 교대 수량_용지조서_용지조서2_용지조서(변경)_충주기업 토지" xfId="1095"/>
    <cellStyle name="_도곡2교 교대 수량_용지조서_용지조서2_용지조서(성주어암)" xfId="1096"/>
    <cellStyle name="_도곡2교 교대 수량_용지조서_용지조서2_용지조서(성주어암)_용지조서(추풍령)" xfId="1097"/>
    <cellStyle name="_도곡2교 교대 수량_용지조서_용지조서2_용지조서(성주어암)_용지조서(충주기업도시)" xfId="1098"/>
    <cellStyle name="_도곡2교 교대 수량_용지조서_용지조서2_용지조서(성주어암)_충주기업 토지" xfId="1099"/>
    <cellStyle name="_도곡2교 교대 수량_용지조서_용지조서2_토지조서" xfId="1100"/>
    <cellStyle name="_도곡2교 교대 수량_용지조서_용지조서2_토지조서_용지조서(추풍령)" xfId="1101"/>
    <cellStyle name="_도곡2교 교대 수량_용지조서_용지조서2_토지조서_용지조서(충주기업도시)" xfId="1102"/>
    <cellStyle name="_도곡2교 교대 수량_용지조서_용지조서2_토지조서_충주기업 토지" xfId="1103"/>
    <cellStyle name="_도곡2교 교대 수량_용지조서_충주기업 토지" xfId="1104"/>
    <cellStyle name="_도곡2교 교대 수량_지장가옥깨기" xfId="1105"/>
    <cellStyle name="_도곡2교 교대 수량_지장가옥깨기_용지및지장물조서" xfId="1106"/>
    <cellStyle name="_도곡2교 교대 수량_지장가옥깨기_용지및지장물조서_마송리 지장물조서" xfId="1107"/>
    <cellStyle name="_도곡2교 교대 수량_지장가옥깨기_용지및지장물조서_마송리 지장물조서_용지조서(추풍령)" xfId="1108"/>
    <cellStyle name="_도곡2교 교대 수량_지장가옥깨기_용지및지장물조서_마송리 지장물조서_용지조서(충주기업도시)" xfId="1109"/>
    <cellStyle name="_도곡2교 교대 수량_지장가옥깨기_용지및지장물조서_마송리 지장물조서_충주기업 토지" xfId="1110"/>
    <cellStyle name="_도곡2교 교대 수량_지장가옥깨기_용지및지장물조서_보천리 지장물조서" xfId="1111"/>
    <cellStyle name="_도곡2교 교대 수량_지장가옥깨기_용지및지장물조서_보천리 지장물조서_용지조서(추풍령)" xfId="1112"/>
    <cellStyle name="_도곡2교 교대 수량_지장가옥깨기_용지및지장물조서_보천리 지장물조서_용지조서(충주기업도시)" xfId="1113"/>
    <cellStyle name="_도곡2교 교대 수량_지장가옥깨기_용지및지장물조서_보천리 지장물조서_충주기업 토지" xfId="1114"/>
    <cellStyle name="_도곡2교 교대 수량_지장가옥깨기_용지및지장물조서_용지도-마송리" xfId="1115"/>
    <cellStyle name="_도곡2교 교대 수량_지장가옥깨기_용지및지장물조서_용지도-마송리_용지조서(추풍령)" xfId="1116"/>
    <cellStyle name="_도곡2교 교대 수량_지장가옥깨기_용지및지장물조서_용지도-마송리_용지조서(충주기업도시)" xfId="1117"/>
    <cellStyle name="_도곡2교 교대 수량_지장가옥깨기_용지및지장물조서_용지도-마송리_충주기업 토지" xfId="1118"/>
    <cellStyle name="_도곡2교 교대 수량_지장가옥깨기_용지및지장물조서_용지도-외중방리" xfId="1119"/>
    <cellStyle name="_도곡2교 교대 수량_지장가옥깨기_용지및지장물조서_용지도-외중방리_용지조서(추풍령)" xfId="1120"/>
    <cellStyle name="_도곡2교 교대 수량_지장가옥깨기_용지및지장물조서_용지도-외중방리_용지조서(충주기업도시)" xfId="1121"/>
    <cellStyle name="_도곡2교 교대 수량_지장가옥깨기_용지및지장물조서_용지도-외중방리_충주기업 토지" xfId="1122"/>
    <cellStyle name="_도곡2교 교대 수량_지장가옥깨기_용지및지장물조서_용지도-충주대앞" xfId="1123"/>
    <cellStyle name="_도곡2교 교대 수량_지장가옥깨기_용지및지장물조서_용지도-충주대앞_용지조서(추풍령)" xfId="1124"/>
    <cellStyle name="_도곡2교 교대 수량_지장가옥깨기_용지및지장물조서_용지도-충주대앞_용지조서(충주기업도시)" xfId="1125"/>
    <cellStyle name="_도곡2교 교대 수량_지장가옥깨기_용지및지장물조서_용지도-충주대앞_충주기업 토지" xfId="1126"/>
    <cellStyle name="_도곡2교 교대 수량_지장가옥깨기_용지및지장물조서_용지조서(추풍령)" xfId="1127"/>
    <cellStyle name="_도곡2교 교대 수량_지장가옥깨기_용지및지장물조서_용지조서(충주기업도시)" xfId="1128"/>
    <cellStyle name="_도곡2교 교대 수량_지장가옥깨기_용지및지장물조서_충주기업 토지" xfId="1129"/>
    <cellStyle name="_도곡2교 교대 수량_지장가옥깨기_용지및지장물조서_하시리지장물도" xfId="1130"/>
    <cellStyle name="_도곡2교 교대 수량_지장가옥깨기_용지및지장물조서_하시리지장물도_용지조서(추풍령)" xfId="1131"/>
    <cellStyle name="_도곡2교 교대 수량_지장가옥깨기_용지및지장물조서_하시리지장물도_용지조서(충주기업도시)" xfId="1132"/>
    <cellStyle name="_도곡2교 교대 수량_지장가옥깨기_용지및지장물조서_하시리지장물도_충주기업 토지" xfId="1133"/>
    <cellStyle name="_도곡2교 교대 수량_지장가옥깨기_용지조서" xfId="1134"/>
    <cellStyle name="_도곡2교 교대 수량_지장가옥깨기_용지조서(변경)" xfId="1135"/>
    <cellStyle name="_도곡2교 교대 수량_지장가옥깨기_용지조서(변경)_용지조서(추풍령)" xfId="1136"/>
    <cellStyle name="_도곡2교 교대 수량_지장가옥깨기_용지조서(변경)_용지조서(충주기업도시)" xfId="1137"/>
    <cellStyle name="_도곡2교 교대 수량_지장가옥깨기_용지조서(변경)_충주기업 토지" xfId="1138"/>
    <cellStyle name="_도곡2교 교대 수량_지장가옥깨기_용지조서(성주어암)" xfId="1139"/>
    <cellStyle name="_도곡2교 교대 수량_지장가옥깨기_용지조서(성주어암)_용지조서(추풍령)" xfId="1140"/>
    <cellStyle name="_도곡2교 교대 수량_지장가옥깨기_용지조서(성주어암)_용지조서(충주기업도시)" xfId="1141"/>
    <cellStyle name="_도곡2교 교대 수량_지장가옥깨기_용지조서(성주어암)_충주기업 토지" xfId="1142"/>
    <cellStyle name="_도곡2교 교대 수량_지장가옥깨기_용지조서_용지조서" xfId="1143"/>
    <cellStyle name="_도곡2교 교대 수량_지장가옥깨기_용지조서_용지조서(추풍령)" xfId="1144"/>
    <cellStyle name="_도곡2교 교대 수량_지장가옥깨기_용지조서_용지조서(충주기업도시)" xfId="1145"/>
    <cellStyle name="_도곡2교 교대 수량_지장가옥깨기_용지조서_용지조서_용지조서" xfId="1146"/>
    <cellStyle name="_도곡2교 교대 수량_지장가옥깨기_용지조서_용지조서_용지조서(변경)" xfId="1147"/>
    <cellStyle name="_도곡2교 교대 수량_지장가옥깨기_용지조서_용지조서_용지조서(변경)_용지조서(추풍령)" xfId="1148"/>
    <cellStyle name="_도곡2교 교대 수량_지장가옥깨기_용지조서_용지조서_용지조서(변경)_용지조서(충주기업도시)" xfId="1149"/>
    <cellStyle name="_도곡2교 교대 수량_지장가옥깨기_용지조서_용지조서_용지조서(변경)_충주기업 토지" xfId="1150"/>
    <cellStyle name="_도곡2교 교대 수량_지장가옥깨기_용지조서_용지조서_용지조서(성주어암)" xfId="1151"/>
    <cellStyle name="_도곡2교 교대 수량_지장가옥깨기_용지조서_용지조서_용지조서(성주어암)_용지조서(추풍령)" xfId="1152"/>
    <cellStyle name="_도곡2교 교대 수량_지장가옥깨기_용지조서_용지조서_용지조서(성주어암)_용지조서(충주기업도시)" xfId="1153"/>
    <cellStyle name="_도곡2교 교대 수량_지장가옥깨기_용지조서_용지조서_용지조서(성주어암)_충주기업 토지" xfId="1154"/>
    <cellStyle name="_도곡2교 교대 수량_지장가옥깨기_용지조서_용지조서_용지조서_용지조서" xfId="1155"/>
    <cellStyle name="_도곡2교 교대 수량_지장가옥깨기_용지조서_용지조서_용지조서_용지조서(추풍령)" xfId="1156"/>
    <cellStyle name="_도곡2교 교대 수량_지장가옥깨기_용지조서_용지조서_용지조서_용지조서(충주기업도시)" xfId="1157"/>
    <cellStyle name="_도곡2교 교대 수량_지장가옥깨기_용지조서_용지조서_용지조서_용지조서_용지조서(변경)" xfId="1158"/>
    <cellStyle name="_도곡2교 교대 수량_지장가옥깨기_용지조서_용지조서_용지조서_용지조서_용지조서(변경)_용지조서(추풍령)" xfId="1159"/>
    <cellStyle name="_도곡2교 교대 수량_지장가옥깨기_용지조서_용지조서_용지조서_용지조서_용지조서(변경)_용지조서(충주기업도시)" xfId="1160"/>
    <cellStyle name="_도곡2교 교대 수량_지장가옥깨기_용지조서_용지조서_용지조서_용지조서_용지조서(변경)_충주기업 토지" xfId="1161"/>
    <cellStyle name="_도곡2교 교대 수량_지장가옥깨기_용지조서_용지조서_용지조서_용지조서_용지조서(성주어암)" xfId="1162"/>
    <cellStyle name="_도곡2교 교대 수량_지장가옥깨기_용지조서_용지조서_용지조서_용지조서_용지조서(성주어암)_용지조서(추풍령)" xfId="1163"/>
    <cellStyle name="_도곡2교 교대 수량_지장가옥깨기_용지조서_용지조서_용지조서_용지조서_용지조서(성주어암)_용지조서(충주기업도시)" xfId="1164"/>
    <cellStyle name="_도곡2교 교대 수량_지장가옥깨기_용지조서_용지조서_용지조서_용지조서_용지조서(성주어암)_충주기업 토지" xfId="1165"/>
    <cellStyle name="_도곡2교 교대 수량_지장가옥깨기_용지조서_용지조서_용지조서_용지조서_토지조서" xfId="1166"/>
    <cellStyle name="_도곡2교 교대 수량_지장가옥깨기_용지조서_용지조서_용지조서_용지조서_토지조서_용지조서(추풍령)" xfId="1167"/>
    <cellStyle name="_도곡2교 교대 수량_지장가옥깨기_용지조서_용지조서_용지조서_용지조서_토지조서_용지조서(충주기업도시)" xfId="1168"/>
    <cellStyle name="_도곡2교 교대 수량_지장가옥깨기_용지조서_용지조서_용지조서_용지조서_토지조서_충주기업 토지" xfId="1169"/>
    <cellStyle name="_도곡2교 교대 수량_지장가옥깨기_용지조서_용지조서_용지조서_용지조서2" xfId="1170"/>
    <cellStyle name="_도곡2교 교대 수량_지장가옥깨기_용지조서_용지조서_용지조서_용지조서2_용지조서(변경)" xfId="1171"/>
    <cellStyle name="_도곡2교 교대 수량_지장가옥깨기_용지조서_용지조서_용지조서_용지조서2_용지조서(변경)_용지조서(추풍령)" xfId="1172"/>
    <cellStyle name="_도곡2교 교대 수량_지장가옥깨기_용지조서_용지조서_용지조서_용지조서2_용지조서(변경)_용지조서(충주기업도시)" xfId="1173"/>
    <cellStyle name="_도곡2교 교대 수량_지장가옥깨기_용지조서_용지조서_용지조서_용지조서2_용지조서(변경)_충주기업 토지" xfId="1174"/>
    <cellStyle name="_도곡2교 교대 수량_지장가옥깨기_용지조서_용지조서_용지조서_용지조서2_용지조서(성주어암)" xfId="1175"/>
    <cellStyle name="_도곡2교 교대 수량_지장가옥깨기_용지조서_용지조서_용지조서_용지조서2_용지조서(성주어암)_용지조서(추풍령)" xfId="1176"/>
    <cellStyle name="_도곡2교 교대 수량_지장가옥깨기_용지조서_용지조서_용지조서_용지조서2_용지조서(성주어암)_용지조서(충주기업도시)" xfId="1177"/>
    <cellStyle name="_도곡2교 교대 수량_지장가옥깨기_용지조서_용지조서_용지조서_용지조서2_용지조서(성주어암)_충주기업 토지" xfId="1178"/>
    <cellStyle name="_도곡2교 교대 수량_지장가옥깨기_용지조서_용지조서_용지조서_용지조서2_토지조서" xfId="1179"/>
    <cellStyle name="_도곡2교 교대 수량_지장가옥깨기_용지조서_용지조서_용지조서_용지조서2_토지조서_용지조서(추풍령)" xfId="1180"/>
    <cellStyle name="_도곡2교 교대 수량_지장가옥깨기_용지조서_용지조서_용지조서_용지조서2_토지조서_용지조서(충주기업도시)" xfId="1181"/>
    <cellStyle name="_도곡2교 교대 수량_지장가옥깨기_용지조서_용지조서_용지조서_용지조서2_토지조서_충주기업 토지" xfId="1182"/>
    <cellStyle name="_도곡2교 교대 수량_지장가옥깨기_용지조서_용지조서_용지조서_충주기업 토지" xfId="1183"/>
    <cellStyle name="_도곡2교 교대 수량_지장가옥깨기_용지조서_용지조서_토지조서" xfId="1184"/>
    <cellStyle name="_도곡2교 교대 수량_지장가옥깨기_용지조서_용지조서_토지조서_용지조서(추풍령)" xfId="1185"/>
    <cellStyle name="_도곡2교 교대 수량_지장가옥깨기_용지조서_용지조서_토지조서_용지조서(충주기업도시)" xfId="1186"/>
    <cellStyle name="_도곡2교 교대 수량_지장가옥깨기_용지조서_용지조서_토지조서_충주기업 토지" xfId="1187"/>
    <cellStyle name="_도곡2교 교대 수량_지장가옥깨기_용지조서_용지조서2" xfId="1188"/>
    <cellStyle name="_도곡2교 교대 수량_지장가옥깨기_용지조서_용지조서2_용지조서(변경)" xfId="1189"/>
    <cellStyle name="_도곡2교 교대 수량_지장가옥깨기_용지조서_용지조서2_용지조서(변경)_용지조서(추풍령)" xfId="1190"/>
    <cellStyle name="_도곡2교 교대 수량_지장가옥깨기_용지조서_용지조서2_용지조서(변경)_용지조서(충주기업도시)" xfId="1191"/>
    <cellStyle name="_도곡2교 교대 수량_지장가옥깨기_용지조서_용지조서2_용지조서(변경)_충주기업 토지" xfId="1192"/>
    <cellStyle name="_도곡2교 교대 수량_지장가옥깨기_용지조서_용지조서2_용지조서(성주어암)" xfId="1193"/>
    <cellStyle name="_도곡2교 교대 수량_지장가옥깨기_용지조서_용지조서2_용지조서(성주어암)_용지조서(추풍령)" xfId="1194"/>
    <cellStyle name="_도곡2교 교대 수량_지장가옥깨기_용지조서_용지조서2_용지조서(성주어암)_용지조서(충주기업도시)" xfId="1195"/>
    <cellStyle name="_도곡2교 교대 수량_지장가옥깨기_용지조서_용지조서2_용지조서(성주어암)_충주기업 토지" xfId="1196"/>
    <cellStyle name="_도곡2교 교대 수량_지장가옥깨기_용지조서_용지조서2_토지조서" xfId="1197"/>
    <cellStyle name="_도곡2교 교대 수량_지장가옥깨기_용지조서_용지조서2_토지조서_용지조서(추풍령)" xfId="1198"/>
    <cellStyle name="_도곡2교 교대 수량_지장가옥깨기_용지조서_용지조서2_토지조서_용지조서(충주기업도시)" xfId="1199"/>
    <cellStyle name="_도곡2교 교대 수량_지장가옥깨기_용지조서_용지조서2_토지조서_충주기업 토지" xfId="1200"/>
    <cellStyle name="_도곡2교 교대 수량_지장가옥깨기_용지조서_충주기업 토지" xfId="1201"/>
    <cellStyle name="_도곡2교 교대 수량_지장가옥깨기_지장물조서" xfId="1202"/>
    <cellStyle name="_도곡2교 교대 수량_지장가옥깨기_지장물조서(군도3호선)" xfId="1203"/>
    <cellStyle name="_도곡2교 교대 수량_지장가옥깨기_지장물조서(군도3호선)_용지조서(추풍령)" xfId="1204"/>
    <cellStyle name="_도곡2교 교대 수량_지장가옥깨기_지장물조서(군도3호선)_용지조서(충주기업도시)" xfId="1205"/>
    <cellStyle name="_도곡2교 교대 수량_지장가옥깨기_지장물조서(군도3호선)_충주기업 토지" xfId="1206"/>
    <cellStyle name="_도곡2교 교대 수량_지장가옥깨기_지장물조서(납품본)" xfId="1207"/>
    <cellStyle name="_도곡2교 교대 수량_지장가옥깨기_지장물조서(납품본)_용지조서(추풍령)" xfId="1208"/>
    <cellStyle name="_도곡2교 교대 수량_지장가옥깨기_지장물조서(납품본)_용지조서(충주기업도시)" xfId="1209"/>
    <cellStyle name="_도곡2교 교대 수량_지장가옥깨기_지장물조서(납품본)_충주기업 토지" xfId="1210"/>
    <cellStyle name="_도곡2교 교대 수량_지장가옥깨기_지장물조서(문의)" xfId="1211"/>
    <cellStyle name="_도곡2교 교대 수량_지장가옥깨기_지장물조서(문의)_마송리 지장물조서" xfId="1212"/>
    <cellStyle name="_도곡2교 교대 수량_지장가옥깨기_지장물조서(문의)_마송리 지장물조서_용지조서(추풍령)" xfId="1213"/>
    <cellStyle name="_도곡2교 교대 수량_지장가옥깨기_지장물조서(문의)_마송리 지장물조서_용지조서(충주기업도시)" xfId="1214"/>
    <cellStyle name="_도곡2교 교대 수량_지장가옥깨기_지장물조서(문의)_마송리 지장물조서_충주기업 토지" xfId="1215"/>
    <cellStyle name="_도곡2교 교대 수량_지장가옥깨기_지장물조서(문의)_보천리 지장물조서" xfId="1216"/>
    <cellStyle name="_도곡2교 교대 수량_지장가옥깨기_지장물조서(문의)_보천리 지장물조서_용지조서(추풍령)" xfId="1217"/>
    <cellStyle name="_도곡2교 교대 수량_지장가옥깨기_지장물조서(문의)_보천리 지장물조서_용지조서(충주기업도시)" xfId="1218"/>
    <cellStyle name="_도곡2교 교대 수량_지장가옥깨기_지장물조서(문의)_보천리 지장물조서_충주기업 토지" xfId="1219"/>
    <cellStyle name="_도곡2교 교대 수량_지장가옥깨기_지장물조서(문의)_용지도-마송리" xfId="1220"/>
    <cellStyle name="_도곡2교 교대 수량_지장가옥깨기_지장물조서(문의)_용지도-마송리_용지조서(추풍령)" xfId="1221"/>
    <cellStyle name="_도곡2교 교대 수량_지장가옥깨기_지장물조서(문의)_용지도-마송리_용지조서(충주기업도시)" xfId="1222"/>
    <cellStyle name="_도곡2교 교대 수량_지장가옥깨기_지장물조서(문의)_용지도-마송리_충주기업 토지" xfId="1223"/>
    <cellStyle name="_도곡2교 교대 수량_지장가옥깨기_지장물조서(문의)_용지도-외중방리" xfId="1224"/>
    <cellStyle name="_도곡2교 교대 수량_지장가옥깨기_지장물조서(문의)_용지도-외중방리_용지조서(추풍령)" xfId="1225"/>
    <cellStyle name="_도곡2교 교대 수량_지장가옥깨기_지장물조서(문의)_용지도-외중방리_용지조서(충주기업도시)" xfId="1226"/>
    <cellStyle name="_도곡2교 교대 수량_지장가옥깨기_지장물조서(문의)_용지도-외중방리_충주기업 토지" xfId="1227"/>
    <cellStyle name="_도곡2교 교대 수량_지장가옥깨기_지장물조서(문의)_용지도-충주대앞" xfId="1228"/>
    <cellStyle name="_도곡2교 교대 수량_지장가옥깨기_지장물조서(문의)_용지도-충주대앞_용지조서(추풍령)" xfId="1229"/>
    <cellStyle name="_도곡2교 교대 수량_지장가옥깨기_지장물조서(문의)_용지도-충주대앞_용지조서(충주기업도시)" xfId="1230"/>
    <cellStyle name="_도곡2교 교대 수량_지장가옥깨기_지장물조서(문의)_용지도-충주대앞_충주기업 토지" xfId="1231"/>
    <cellStyle name="_도곡2교 교대 수량_지장가옥깨기_지장물조서(문의)_용지조서(추풍령)" xfId="1232"/>
    <cellStyle name="_도곡2교 교대 수량_지장가옥깨기_지장물조서(문의)_용지조서(충주기업도시)" xfId="1233"/>
    <cellStyle name="_도곡2교 교대 수량_지장가옥깨기_지장물조서(문의)_충주기업 토지" xfId="1234"/>
    <cellStyle name="_도곡2교 교대 수량_지장가옥깨기_지장물조서(문의)_하시리지장물도" xfId="1235"/>
    <cellStyle name="_도곡2교 교대 수량_지장가옥깨기_지장물조서(문의)_하시리지장물도_용지조서(추풍령)" xfId="1236"/>
    <cellStyle name="_도곡2교 교대 수량_지장가옥깨기_지장물조서(문의)_하시리지장물도_용지조서(충주기업도시)" xfId="1237"/>
    <cellStyle name="_도곡2교 교대 수량_지장가옥깨기_지장물조서(문의)_하시리지장물도_충주기업 토지" xfId="1238"/>
    <cellStyle name="_도곡2교 교대 수량_지장가옥깨기_지장물조서_마송리 지장물조서" xfId="1239"/>
    <cellStyle name="_도곡2교 교대 수량_지장가옥깨기_지장물조서_마송리 지장물조서_용지조서(추풍령)" xfId="1240"/>
    <cellStyle name="_도곡2교 교대 수량_지장가옥깨기_지장물조서_마송리 지장물조서_용지조서(충주기업도시)" xfId="1241"/>
    <cellStyle name="_도곡2교 교대 수량_지장가옥깨기_지장물조서_마송리 지장물조서_충주기업 토지" xfId="1242"/>
    <cellStyle name="_도곡2교 교대 수량_지장가옥깨기_지장물조서_보천리 지장물조서" xfId="1243"/>
    <cellStyle name="_도곡2교 교대 수량_지장가옥깨기_지장물조서_보천리 지장물조서_용지조서(추풍령)" xfId="1244"/>
    <cellStyle name="_도곡2교 교대 수량_지장가옥깨기_지장물조서_보천리 지장물조서_용지조서(충주기업도시)" xfId="1245"/>
    <cellStyle name="_도곡2교 교대 수량_지장가옥깨기_지장물조서_보천리 지장물조서_충주기업 토지" xfId="1246"/>
    <cellStyle name="_도곡2교 교대 수량_지장가옥깨기_지장물조서_용지도-마송리" xfId="1247"/>
    <cellStyle name="_도곡2교 교대 수량_지장가옥깨기_지장물조서_용지도-마송리_용지조서(추풍령)" xfId="1248"/>
    <cellStyle name="_도곡2교 교대 수량_지장가옥깨기_지장물조서_용지도-마송리_용지조서(충주기업도시)" xfId="1249"/>
    <cellStyle name="_도곡2교 교대 수량_지장가옥깨기_지장물조서_용지도-마송리_충주기업 토지" xfId="1250"/>
    <cellStyle name="_도곡2교 교대 수량_지장가옥깨기_지장물조서_용지도-외중방리" xfId="1251"/>
    <cellStyle name="_도곡2교 교대 수량_지장가옥깨기_지장물조서_용지도-외중방리_용지조서(추풍령)" xfId="1252"/>
    <cellStyle name="_도곡2교 교대 수량_지장가옥깨기_지장물조서_용지도-외중방리_용지조서(충주기업도시)" xfId="1253"/>
    <cellStyle name="_도곡2교 교대 수량_지장가옥깨기_지장물조서_용지도-외중방리_충주기업 토지" xfId="1254"/>
    <cellStyle name="_도곡2교 교대 수량_지장가옥깨기_지장물조서_용지도-충주대앞" xfId="1255"/>
    <cellStyle name="_도곡2교 교대 수량_지장가옥깨기_지장물조서_용지도-충주대앞_용지조서(추풍령)" xfId="1256"/>
    <cellStyle name="_도곡2교 교대 수량_지장가옥깨기_지장물조서_용지도-충주대앞_용지조서(충주기업도시)" xfId="1257"/>
    <cellStyle name="_도곡2교 교대 수량_지장가옥깨기_지장물조서_용지도-충주대앞_충주기업 토지" xfId="1258"/>
    <cellStyle name="_도곡2교 교대 수량_지장가옥깨기_지장물조서_용지조서(추풍령)" xfId="1259"/>
    <cellStyle name="_도곡2교 교대 수량_지장가옥깨기_지장물조서_용지조서(충주기업도시)" xfId="1260"/>
    <cellStyle name="_도곡2교 교대 수량_지장가옥깨기_지장물조서_충주기업 토지" xfId="1261"/>
    <cellStyle name="_도곡2교 교대 수량_지장가옥깨기_지장물조서_하시리지장물도" xfId="1262"/>
    <cellStyle name="_도곡2교 교대 수량_지장가옥깨기_지장물조서_하시리지장물도_용지조서(추풍령)" xfId="1263"/>
    <cellStyle name="_도곡2교 교대 수량_지장가옥깨기_지장물조서_하시리지장물도_용지조서(충주기업도시)" xfId="1264"/>
    <cellStyle name="_도곡2교 교대 수량_지장가옥깨기_지장물조서_하시리지장물도_충주기업 토지" xfId="1265"/>
    <cellStyle name="_도곡2교 교대 수량_지장가옥깨기_토지조서" xfId="1266"/>
    <cellStyle name="_도곡2교 교대 수량_지장가옥깨기_토지조서_용지조서(추풍령)" xfId="1267"/>
    <cellStyle name="_도곡2교 교대 수량_지장가옥깨기_토지조서_용지조서(충주기업도시)" xfId="1268"/>
    <cellStyle name="_도곡2교 교대 수량_지장가옥깨기_토지조서_충주기업 토지" xfId="1269"/>
    <cellStyle name="_도곡2교 교대 수량_지장물조서" xfId="1270"/>
    <cellStyle name="_도곡2교 교대 수량_지장물조서(군도3호선)" xfId="1271"/>
    <cellStyle name="_도곡2교 교대 수량_지장물조서(군도3호선)_용지조서(추풍령)" xfId="1272"/>
    <cellStyle name="_도곡2교 교대 수량_지장물조서(군도3호선)_용지조서(충주기업도시)" xfId="1273"/>
    <cellStyle name="_도곡2교 교대 수량_지장물조서(군도3호선)_충주기업 토지" xfId="1274"/>
    <cellStyle name="_도곡2교 교대 수량_지장물조서(납품본)" xfId="1275"/>
    <cellStyle name="_도곡2교 교대 수량_지장물조서(납품본)_용지조서(추풍령)" xfId="1276"/>
    <cellStyle name="_도곡2교 교대 수량_지장물조서(납품본)_용지조서(충주기업도시)" xfId="1277"/>
    <cellStyle name="_도곡2교 교대 수량_지장물조서(납품본)_충주기업 토지" xfId="1278"/>
    <cellStyle name="_도곡2교 교대 수량_지장물조서(문의)" xfId="1279"/>
    <cellStyle name="_도곡2교 교대 수량_지장물조서(문의)_마송리 지장물조서" xfId="1280"/>
    <cellStyle name="_도곡2교 교대 수량_지장물조서(문의)_마송리 지장물조서_용지조서(추풍령)" xfId="1281"/>
    <cellStyle name="_도곡2교 교대 수량_지장물조서(문의)_마송리 지장물조서_용지조서(충주기업도시)" xfId="1282"/>
    <cellStyle name="_도곡2교 교대 수량_지장물조서(문의)_마송리 지장물조서_충주기업 토지" xfId="1283"/>
    <cellStyle name="_도곡2교 교대 수량_지장물조서(문의)_보천리 지장물조서" xfId="1284"/>
    <cellStyle name="_도곡2교 교대 수량_지장물조서(문의)_보천리 지장물조서_용지조서(추풍령)" xfId="1285"/>
    <cellStyle name="_도곡2교 교대 수량_지장물조서(문의)_보천리 지장물조서_용지조서(충주기업도시)" xfId="1286"/>
    <cellStyle name="_도곡2교 교대 수량_지장물조서(문의)_보천리 지장물조서_충주기업 토지" xfId="1287"/>
    <cellStyle name="_도곡2교 교대 수량_지장물조서(문의)_용지도-마송리" xfId="1288"/>
    <cellStyle name="_도곡2교 교대 수량_지장물조서(문의)_용지도-마송리_용지조서(추풍령)" xfId="1289"/>
    <cellStyle name="_도곡2교 교대 수량_지장물조서(문의)_용지도-마송리_용지조서(충주기업도시)" xfId="1290"/>
    <cellStyle name="_도곡2교 교대 수량_지장물조서(문의)_용지도-마송리_충주기업 토지" xfId="1291"/>
    <cellStyle name="_도곡2교 교대 수량_지장물조서(문의)_용지도-외중방리" xfId="1292"/>
    <cellStyle name="_도곡2교 교대 수량_지장물조서(문의)_용지도-외중방리_용지조서(추풍령)" xfId="1293"/>
    <cellStyle name="_도곡2교 교대 수량_지장물조서(문의)_용지도-외중방리_용지조서(충주기업도시)" xfId="1294"/>
    <cellStyle name="_도곡2교 교대 수량_지장물조서(문의)_용지도-외중방리_충주기업 토지" xfId="1295"/>
    <cellStyle name="_도곡2교 교대 수량_지장물조서(문의)_용지도-충주대앞" xfId="1296"/>
    <cellStyle name="_도곡2교 교대 수량_지장물조서(문의)_용지도-충주대앞_용지조서(추풍령)" xfId="1297"/>
    <cellStyle name="_도곡2교 교대 수량_지장물조서(문의)_용지도-충주대앞_용지조서(충주기업도시)" xfId="1298"/>
    <cellStyle name="_도곡2교 교대 수량_지장물조서(문의)_용지도-충주대앞_충주기업 토지" xfId="1299"/>
    <cellStyle name="_도곡2교 교대 수량_지장물조서(문의)_용지조서(추풍령)" xfId="1300"/>
    <cellStyle name="_도곡2교 교대 수량_지장물조서(문의)_용지조서(충주기업도시)" xfId="1301"/>
    <cellStyle name="_도곡2교 교대 수량_지장물조서(문의)_충주기업 토지" xfId="1302"/>
    <cellStyle name="_도곡2교 교대 수량_지장물조서(문의)_하시리지장물도" xfId="1303"/>
    <cellStyle name="_도곡2교 교대 수량_지장물조서(문의)_하시리지장물도_용지조서(추풍령)" xfId="1304"/>
    <cellStyle name="_도곡2교 교대 수량_지장물조서(문의)_하시리지장물도_용지조서(충주기업도시)" xfId="1305"/>
    <cellStyle name="_도곡2교 교대 수량_지장물조서(문의)_하시리지장물도_충주기업 토지" xfId="1306"/>
    <cellStyle name="_도곡2교 교대 수량_지장물조서_마송리 지장물조서" xfId="1307"/>
    <cellStyle name="_도곡2교 교대 수량_지장물조서_마송리 지장물조서_용지조서(추풍령)" xfId="1308"/>
    <cellStyle name="_도곡2교 교대 수량_지장물조서_마송리 지장물조서_용지조서(충주기업도시)" xfId="1309"/>
    <cellStyle name="_도곡2교 교대 수량_지장물조서_마송리 지장물조서_충주기업 토지" xfId="1310"/>
    <cellStyle name="_도곡2교 교대 수량_지장물조서_보천리 지장물조서" xfId="1311"/>
    <cellStyle name="_도곡2교 교대 수량_지장물조서_보천리 지장물조서_용지조서(추풍령)" xfId="1312"/>
    <cellStyle name="_도곡2교 교대 수량_지장물조서_보천리 지장물조서_용지조서(충주기업도시)" xfId="1313"/>
    <cellStyle name="_도곡2교 교대 수량_지장물조서_보천리 지장물조서_충주기업 토지" xfId="1314"/>
    <cellStyle name="_도곡2교 교대 수량_지장물조서_용지도-마송리" xfId="1315"/>
    <cellStyle name="_도곡2교 교대 수량_지장물조서_용지도-마송리_용지조서(추풍령)" xfId="1316"/>
    <cellStyle name="_도곡2교 교대 수량_지장물조서_용지도-마송리_용지조서(충주기업도시)" xfId="1317"/>
    <cellStyle name="_도곡2교 교대 수량_지장물조서_용지도-마송리_충주기업 토지" xfId="1318"/>
    <cellStyle name="_도곡2교 교대 수량_지장물조서_용지도-외중방리" xfId="1319"/>
    <cellStyle name="_도곡2교 교대 수량_지장물조서_용지도-외중방리_용지조서(추풍령)" xfId="1320"/>
    <cellStyle name="_도곡2교 교대 수량_지장물조서_용지도-외중방리_용지조서(충주기업도시)" xfId="1321"/>
    <cellStyle name="_도곡2교 교대 수량_지장물조서_용지도-외중방리_충주기업 토지" xfId="1322"/>
    <cellStyle name="_도곡2교 교대 수량_지장물조서_용지도-충주대앞" xfId="1323"/>
    <cellStyle name="_도곡2교 교대 수량_지장물조서_용지도-충주대앞_용지조서(추풍령)" xfId="1324"/>
    <cellStyle name="_도곡2교 교대 수량_지장물조서_용지도-충주대앞_용지조서(충주기업도시)" xfId="1325"/>
    <cellStyle name="_도곡2교 교대 수량_지장물조서_용지도-충주대앞_충주기업 토지" xfId="1326"/>
    <cellStyle name="_도곡2교 교대 수량_지장물조서_용지조서(추풍령)" xfId="1327"/>
    <cellStyle name="_도곡2교 교대 수량_지장물조서_용지조서(충주기업도시)" xfId="1328"/>
    <cellStyle name="_도곡2교 교대 수량_지장물조서_충주기업 토지" xfId="1329"/>
    <cellStyle name="_도곡2교 교대 수량_지장물조서_하시리지장물도" xfId="1330"/>
    <cellStyle name="_도곡2교 교대 수량_지장물조서_하시리지장물도_용지조서(추풍령)" xfId="1331"/>
    <cellStyle name="_도곡2교 교대 수량_지장물조서_하시리지장물도_용지조서(충주기업도시)" xfId="1332"/>
    <cellStyle name="_도곡2교 교대 수량_지장물조서_하시리지장물도_충주기업 토지" xfId="1333"/>
    <cellStyle name="_도곡2교 교대 수량_토지조서" xfId="1334"/>
    <cellStyle name="_도곡2교 교대 수량_토지조서_용지조서(추풍령)" xfId="1335"/>
    <cellStyle name="_도곡2교 교대 수량_토지조서_용지조서(충주기업도시)" xfId="1336"/>
    <cellStyle name="_도곡2교 교대 수량_토지조서_충주기업 토지" xfId="1337"/>
    <cellStyle name="_도곡2교 교대(종점) 수량" xfId="1338"/>
    <cellStyle name="_도곡2교 교대(종점) 수량_용지및지장물조서" xfId="1339"/>
    <cellStyle name="_도곡2교 교대(종점) 수량_용지및지장물조서_마송리 지장물조서" xfId="1340"/>
    <cellStyle name="_도곡2교 교대(종점) 수량_용지및지장물조서_마송리 지장물조서_용지조서(추풍령)" xfId="1341"/>
    <cellStyle name="_도곡2교 교대(종점) 수량_용지및지장물조서_마송리 지장물조서_용지조서(충주기업도시)" xfId="1342"/>
    <cellStyle name="_도곡2교 교대(종점) 수량_용지및지장물조서_마송리 지장물조서_충주기업 토지" xfId="1343"/>
    <cellStyle name="_도곡2교 교대(종점) 수량_용지및지장물조서_보천리 지장물조서" xfId="1344"/>
    <cellStyle name="_도곡2교 교대(종점) 수량_용지및지장물조서_보천리 지장물조서_용지조서(추풍령)" xfId="1345"/>
    <cellStyle name="_도곡2교 교대(종점) 수량_용지및지장물조서_보천리 지장물조서_용지조서(충주기업도시)" xfId="1346"/>
    <cellStyle name="_도곡2교 교대(종점) 수량_용지및지장물조서_보천리 지장물조서_충주기업 토지" xfId="1347"/>
    <cellStyle name="_도곡2교 교대(종점) 수량_용지및지장물조서_용지도-마송리" xfId="1348"/>
    <cellStyle name="_도곡2교 교대(종점) 수량_용지및지장물조서_용지도-마송리_용지조서(추풍령)" xfId="1349"/>
    <cellStyle name="_도곡2교 교대(종점) 수량_용지및지장물조서_용지도-마송리_용지조서(충주기업도시)" xfId="1350"/>
    <cellStyle name="_도곡2교 교대(종점) 수량_용지및지장물조서_용지도-마송리_충주기업 토지" xfId="1351"/>
    <cellStyle name="_도곡2교 교대(종점) 수량_용지및지장물조서_용지도-외중방리" xfId="1352"/>
    <cellStyle name="_도곡2교 교대(종점) 수량_용지및지장물조서_용지도-외중방리_용지조서(추풍령)" xfId="1353"/>
    <cellStyle name="_도곡2교 교대(종점) 수량_용지및지장물조서_용지도-외중방리_용지조서(충주기업도시)" xfId="1354"/>
    <cellStyle name="_도곡2교 교대(종점) 수량_용지및지장물조서_용지도-외중방리_충주기업 토지" xfId="1355"/>
    <cellStyle name="_도곡2교 교대(종점) 수량_용지및지장물조서_용지도-충주대앞" xfId="1356"/>
    <cellStyle name="_도곡2교 교대(종점) 수량_용지및지장물조서_용지도-충주대앞_용지조서(추풍령)" xfId="1357"/>
    <cellStyle name="_도곡2교 교대(종점) 수량_용지및지장물조서_용지도-충주대앞_용지조서(충주기업도시)" xfId="1358"/>
    <cellStyle name="_도곡2교 교대(종점) 수량_용지및지장물조서_용지도-충주대앞_충주기업 토지" xfId="1359"/>
    <cellStyle name="_도곡2교 교대(종점) 수량_용지및지장물조서_용지조서(추풍령)" xfId="1360"/>
    <cellStyle name="_도곡2교 교대(종점) 수량_용지및지장물조서_용지조서(충주기업도시)" xfId="1361"/>
    <cellStyle name="_도곡2교 교대(종점) 수량_용지및지장물조서_충주기업 토지" xfId="1362"/>
    <cellStyle name="_도곡2교 교대(종점) 수량_용지및지장물조서_하시리지장물도" xfId="1363"/>
    <cellStyle name="_도곡2교 교대(종점) 수량_용지및지장물조서_하시리지장물도_용지조서(추풍령)" xfId="1364"/>
    <cellStyle name="_도곡2교 교대(종점) 수량_용지및지장물조서_하시리지장물도_용지조서(충주기업도시)" xfId="1365"/>
    <cellStyle name="_도곡2교 교대(종점) 수량_용지및지장물조서_하시리지장물도_충주기업 토지" xfId="1366"/>
    <cellStyle name="_도곡2교 교대(종점) 수량_용지조서" xfId="1367"/>
    <cellStyle name="_도곡2교 교대(종점) 수량_용지조서(변경)" xfId="1368"/>
    <cellStyle name="_도곡2교 교대(종점) 수량_용지조서(변경)_용지조서(추풍령)" xfId="1369"/>
    <cellStyle name="_도곡2교 교대(종점) 수량_용지조서(변경)_용지조서(충주기업도시)" xfId="1370"/>
    <cellStyle name="_도곡2교 교대(종점) 수량_용지조서(변경)_충주기업 토지" xfId="1371"/>
    <cellStyle name="_도곡2교 교대(종점) 수량_용지조서(성주어암)" xfId="1372"/>
    <cellStyle name="_도곡2교 교대(종점) 수량_용지조서(성주어암)_용지조서(추풍령)" xfId="1373"/>
    <cellStyle name="_도곡2교 교대(종점) 수량_용지조서(성주어암)_용지조서(충주기업도시)" xfId="1374"/>
    <cellStyle name="_도곡2교 교대(종점) 수량_용지조서(성주어암)_충주기업 토지" xfId="1375"/>
    <cellStyle name="_도곡2교 교대(종점) 수량_용지조서_용지조서" xfId="1376"/>
    <cellStyle name="_도곡2교 교대(종점) 수량_용지조서_용지조서(추풍령)" xfId="1377"/>
    <cellStyle name="_도곡2교 교대(종점) 수량_용지조서_용지조서(충주기업도시)" xfId="1378"/>
    <cellStyle name="_도곡2교 교대(종점) 수량_용지조서_용지조서_용지조서" xfId="1379"/>
    <cellStyle name="_도곡2교 교대(종점) 수량_용지조서_용지조서_용지조서(변경)" xfId="1380"/>
    <cellStyle name="_도곡2교 교대(종점) 수량_용지조서_용지조서_용지조서(변경)_용지조서(추풍령)" xfId="1381"/>
    <cellStyle name="_도곡2교 교대(종점) 수량_용지조서_용지조서_용지조서(변경)_용지조서(충주기업도시)" xfId="1382"/>
    <cellStyle name="_도곡2교 교대(종점) 수량_용지조서_용지조서_용지조서(변경)_충주기업 토지" xfId="1383"/>
    <cellStyle name="_도곡2교 교대(종점) 수량_용지조서_용지조서_용지조서(성주어암)" xfId="1384"/>
    <cellStyle name="_도곡2교 교대(종점) 수량_용지조서_용지조서_용지조서(성주어암)_용지조서(추풍령)" xfId="1385"/>
    <cellStyle name="_도곡2교 교대(종점) 수량_용지조서_용지조서_용지조서(성주어암)_용지조서(충주기업도시)" xfId="1386"/>
    <cellStyle name="_도곡2교 교대(종점) 수량_용지조서_용지조서_용지조서(성주어암)_충주기업 토지" xfId="1387"/>
    <cellStyle name="_도곡2교 교대(종점) 수량_용지조서_용지조서_용지조서_용지조서" xfId="1388"/>
    <cellStyle name="_도곡2교 교대(종점) 수량_용지조서_용지조서_용지조서_용지조서(추풍령)" xfId="1389"/>
    <cellStyle name="_도곡2교 교대(종점) 수량_용지조서_용지조서_용지조서_용지조서(충주기업도시)" xfId="1390"/>
    <cellStyle name="_도곡2교 교대(종점) 수량_용지조서_용지조서_용지조서_용지조서_용지조서(변경)" xfId="1391"/>
    <cellStyle name="_도곡2교 교대(종점) 수량_용지조서_용지조서_용지조서_용지조서_용지조서(변경)_용지조서(추풍령)" xfId="1392"/>
    <cellStyle name="_도곡2교 교대(종점) 수량_용지조서_용지조서_용지조서_용지조서_용지조서(변경)_용지조서(충주기업도시)" xfId="1393"/>
    <cellStyle name="_도곡2교 교대(종점) 수량_용지조서_용지조서_용지조서_용지조서_용지조서(변경)_충주기업 토지" xfId="1394"/>
    <cellStyle name="_도곡2교 교대(종점) 수량_용지조서_용지조서_용지조서_용지조서_용지조서(성주어암)" xfId="1395"/>
    <cellStyle name="_도곡2교 교대(종점) 수량_용지조서_용지조서_용지조서_용지조서_용지조서(성주어암)_용지조서(추풍령)" xfId="1396"/>
    <cellStyle name="_도곡2교 교대(종점) 수량_용지조서_용지조서_용지조서_용지조서_용지조서(성주어암)_용지조서(충주기업도시)" xfId="1397"/>
    <cellStyle name="_도곡2교 교대(종점) 수량_용지조서_용지조서_용지조서_용지조서_용지조서(성주어암)_충주기업 토지" xfId="1398"/>
    <cellStyle name="_도곡2교 교대(종점) 수량_용지조서_용지조서_용지조서_용지조서_토지조서" xfId="1399"/>
    <cellStyle name="_도곡2교 교대(종점) 수량_용지조서_용지조서_용지조서_용지조서_토지조서_용지조서(추풍령)" xfId="1400"/>
    <cellStyle name="_도곡2교 교대(종점) 수량_용지조서_용지조서_용지조서_용지조서_토지조서_용지조서(충주기업도시)" xfId="1401"/>
    <cellStyle name="_도곡2교 교대(종점) 수량_용지조서_용지조서_용지조서_용지조서_토지조서_충주기업 토지" xfId="1402"/>
    <cellStyle name="_도곡2교 교대(종점) 수량_용지조서_용지조서_용지조서_용지조서2" xfId="1403"/>
    <cellStyle name="_도곡2교 교대(종점) 수량_용지조서_용지조서_용지조서_용지조서2_용지조서(변경)" xfId="1404"/>
    <cellStyle name="_도곡2교 교대(종점) 수량_용지조서_용지조서_용지조서_용지조서2_용지조서(변경)_용지조서(추풍령)" xfId="1405"/>
    <cellStyle name="_도곡2교 교대(종점) 수량_용지조서_용지조서_용지조서_용지조서2_용지조서(변경)_용지조서(충주기업도시)" xfId="1406"/>
    <cellStyle name="_도곡2교 교대(종점) 수량_용지조서_용지조서_용지조서_용지조서2_용지조서(변경)_충주기업 토지" xfId="1407"/>
    <cellStyle name="_도곡2교 교대(종점) 수량_용지조서_용지조서_용지조서_용지조서2_용지조서(성주어암)" xfId="1408"/>
    <cellStyle name="_도곡2교 교대(종점) 수량_용지조서_용지조서_용지조서_용지조서2_용지조서(성주어암)_용지조서(추풍령)" xfId="1409"/>
    <cellStyle name="_도곡2교 교대(종점) 수량_용지조서_용지조서_용지조서_용지조서2_용지조서(성주어암)_용지조서(충주기업도시)" xfId="1410"/>
    <cellStyle name="_도곡2교 교대(종점) 수량_용지조서_용지조서_용지조서_용지조서2_용지조서(성주어암)_충주기업 토지" xfId="1411"/>
    <cellStyle name="_도곡2교 교대(종점) 수량_용지조서_용지조서_용지조서_용지조서2_토지조서" xfId="1412"/>
    <cellStyle name="_도곡2교 교대(종점) 수량_용지조서_용지조서_용지조서_용지조서2_토지조서_용지조서(추풍령)" xfId="1413"/>
    <cellStyle name="_도곡2교 교대(종점) 수량_용지조서_용지조서_용지조서_용지조서2_토지조서_용지조서(충주기업도시)" xfId="1414"/>
    <cellStyle name="_도곡2교 교대(종점) 수량_용지조서_용지조서_용지조서_용지조서2_토지조서_충주기업 토지" xfId="1415"/>
    <cellStyle name="_도곡2교 교대(종점) 수량_용지조서_용지조서_용지조서_충주기업 토지" xfId="1416"/>
    <cellStyle name="_도곡2교 교대(종점) 수량_용지조서_용지조서_토지조서" xfId="1417"/>
    <cellStyle name="_도곡2교 교대(종점) 수량_용지조서_용지조서_토지조서_용지조서(추풍령)" xfId="1418"/>
    <cellStyle name="_도곡2교 교대(종점) 수량_용지조서_용지조서_토지조서_용지조서(충주기업도시)" xfId="1419"/>
    <cellStyle name="_도곡2교 교대(종점) 수량_용지조서_용지조서_토지조서_충주기업 토지" xfId="1420"/>
    <cellStyle name="_도곡2교 교대(종점) 수량_용지조서_용지조서2" xfId="1421"/>
    <cellStyle name="_도곡2교 교대(종점) 수량_용지조서_용지조서2_용지조서(변경)" xfId="1422"/>
    <cellStyle name="_도곡2교 교대(종점) 수량_용지조서_용지조서2_용지조서(변경)_용지조서(추풍령)" xfId="1423"/>
    <cellStyle name="_도곡2교 교대(종점) 수량_용지조서_용지조서2_용지조서(변경)_용지조서(충주기업도시)" xfId="1424"/>
    <cellStyle name="_도곡2교 교대(종점) 수량_용지조서_용지조서2_용지조서(변경)_충주기업 토지" xfId="1425"/>
    <cellStyle name="_도곡2교 교대(종점) 수량_용지조서_용지조서2_용지조서(성주어암)" xfId="1426"/>
    <cellStyle name="_도곡2교 교대(종점) 수량_용지조서_용지조서2_용지조서(성주어암)_용지조서(추풍령)" xfId="1427"/>
    <cellStyle name="_도곡2교 교대(종점) 수량_용지조서_용지조서2_용지조서(성주어암)_용지조서(충주기업도시)" xfId="1428"/>
    <cellStyle name="_도곡2교 교대(종점) 수량_용지조서_용지조서2_용지조서(성주어암)_충주기업 토지" xfId="1429"/>
    <cellStyle name="_도곡2교 교대(종점) 수량_용지조서_용지조서2_토지조서" xfId="1430"/>
    <cellStyle name="_도곡2교 교대(종점) 수량_용지조서_용지조서2_토지조서_용지조서(추풍령)" xfId="1431"/>
    <cellStyle name="_도곡2교 교대(종점) 수량_용지조서_용지조서2_토지조서_용지조서(충주기업도시)" xfId="1432"/>
    <cellStyle name="_도곡2교 교대(종점) 수량_용지조서_용지조서2_토지조서_충주기업 토지" xfId="1433"/>
    <cellStyle name="_도곡2교 교대(종점) 수량_용지조서_충주기업 토지" xfId="1434"/>
    <cellStyle name="_도곡2교 교대(종점) 수량_지장가옥깨기" xfId="1435"/>
    <cellStyle name="_도곡2교 교대(종점) 수량_지장가옥깨기_용지및지장물조서" xfId="1436"/>
    <cellStyle name="_도곡2교 교대(종점) 수량_지장가옥깨기_용지및지장물조서_마송리 지장물조서" xfId="1437"/>
    <cellStyle name="_도곡2교 교대(종점) 수량_지장가옥깨기_용지및지장물조서_마송리 지장물조서_용지조서(추풍령)" xfId="1438"/>
    <cellStyle name="_도곡2교 교대(종점) 수량_지장가옥깨기_용지및지장물조서_마송리 지장물조서_용지조서(충주기업도시)" xfId="1439"/>
    <cellStyle name="_도곡2교 교대(종점) 수량_지장가옥깨기_용지및지장물조서_마송리 지장물조서_충주기업 토지" xfId="1440"/>
    <cellStyle name="_도곡2교 교대(종점) 수량_지장가옥깨기_용지및지장물조서_보천리 지장물조서" xfId="1441"/>
    <cellStyle name="_도곡2교 교대(종점) 수량_지장가옥깨기_용지및지장물조서_보천리 지장물조서_용지조서(추풍령)" xfId="1442"/>
    <cellStyle name="_도곡2교 교대(종점) 수량_지장가옥깨기_용지및지장물조서_보천리 지장물조서_용지조서(충주기업도시)" xfId="1443"/>
    <cellStyle name="_도곡2교 교대(종점) 수량_지장가옥깨기_용지및지장물조서_보천리 지장물조서_충주기업 토지" xfId="1444"/>
    <cellStyle name="_도곡2교 교대(종점) 수량_지장가옥깨기_용지및지장물조서_용지도-마송리" xfId="1445"/>
    <cellStyle name="_도곡2교 교대(종점) 수량_지장가옥깨기_용지및지장물조서_용지도-마송리_용지조서(추풍령)" xfId="1446"/>
    <cellStyle name="_도곡2교 교대(종점) 수량_지장가옥깨기_용지및지장물조서_용지도-마송리_용지조서(충주기업도시)" xfId="1447"/>
    <cellStyle name="_도곡2교 교대(종점) 수량_지장가옥깨기_용지및지장물조서_용지도-마송리_충주기업 토지" xfId="1448"/>
    <cellStyle name="_도곡2교 교대(종점) 수량_지장가옥깨기_용지및지장물조서_용지도-외중방리" xfId="1449"/>
    <cellStyle name="_도곡2교 교대(종점) 수량_지장가옥깨기_용지및지장물조서_용지도-외중방리_용지조서(추풍령)" xfId="1450"/>
    <cellStyle name="_도곡2교 교대(종점) 수량_지장가옥깨기_용지및지장물조서_용지도-외중방리_용지조서(충주기업도시)" xfId="1451"/>
    <cellStyle name="_도곡2교 교대(종점) 수량_지장가옥깨기_용지및지장물조서_용지도-외중방리_충주기업 토지" xfId="1452"/>
    <cellStyle name="_도곡2교 교대(종점) 수량_지장가옥깨기_용지및지장물조서_용지도-충주대앞" xfId="1453"/>
    <cellStyle name="_도곡2교 교대(종점) 수량_지장가옥깨기_용지및지장물조서_용지도-충주대앞_용지조서(추풍령)" xfId="1454"/>
    <cellStyle name="_도곡2교 교대(종점) 수량_지장가옥깨기_용지및지장물조서_용지도-충주대앞_용지조서(충주기업도시)" xfId="1455"/>
    <cellStyle name="_도곡2교 교대(종점) 수량_지장가옥깨기_용지및지장물조서_용지도-충주대앞_충주기업 토지" xfId="1456"/>
    <cellStyle name="_도곡2교 교대(종점) 수량_지장가옥깨기_용지및지장물조서_용지조서(추풍령)" xfId="1457"/>
    <cellStyle name="_도곡2교 교대(종점) 수량_지장가옥깨기_용지및지장물조서_용지조서(충주기업도시)" xfId="1458"/>
    <cellStyle name="_도곡2교 교대(종점) 수량_지장가옥깨기_용지및지장물조서_충주기업 토지" xfId="1459"/>
    <cellStyle name="_도곡2교 교대(종점) 수량_지장가옥깨기_용지및지장물조서_하시리지장물도" xfId="1460"/>
    <cellStyle name="_도곡2교 교대(종점) 수량_지장가옥깨기_용지및지장물조서_하시리지장물도_용지조서(추풍령)" xfId="1461"/>
    <cellStyle name="_도곡2교 교대(종점) 수량_지장가옥깨기_용지및지장물조서_하시리지장물도_용지조서(충주기업도시)" xfId="1462"/>
    <cellStyle name="_도곡2교 교대(종점) 수량_지장가옥깨기_용지및지장물조서_하시리지장물도_충주기업 토지" xfId="1463"/>
    <cellStyle name="_도곡2교 교대(종점) 수량_지장가옥깨기_용지조서" xfId="1464"/>
    <cellStyle name="_도곡2교 교대(종점) 수량_지장가옥깨기_용지조서(변경)" xfId="1465"/>
    <cellStyle name="_도곡2교 교대(종점) 수량_지장가옥깨기_용지조서(변경)_용지조서(추풍령)" xfId="1466"/>
    <cellStyle name="_도곡2교 교대(종점) 수량_지장가옥깨기_용지조서(변경)_용지조서(충주기업도시)" xfId="1467"/>
    <cellStyle name="_도곡2교 교대(종점) 수량_지장가옥깨기_용지조서(변경)_충주기업 토지" xfId="1468"/>
    <cellStyle name="_도곡2교 교대(종점) 수량_지장가옥깨기_용지조서(성주어암)" xfId="1469"/>
    <cellStyle name="_도곡2교 교대(종점) 수량_지장가옥깨기_용지조서(성주어암)_용지조서(추풍령)" xfId="1470"/>
    <cellStyle name="_도곡2교 교대(종점) 수량_지장가옥깨기_용지조서(성주어암)_용지조서(충주기업도시)" xfId="1471"/>
    <cellStyle name="_도곡2교 교대(종점) 수량_지장가옥깨기_용지조서(성주어암)_충주기업 토지" xfId="1472"/>
    <cellStyle name="_도곡2교 교대(종점) 수량_지장가옥깨기_용지조서_용지조서" xfId="1473"/>
    <cellStyle name="_도곡2교 교대(종점) 수량_지장가옥깨기_용지조서_용지조서(추풍령)" xfId="1474"/>
    <cellStyle name="_도곡2교 교대(종점) 수량_지장가옥깨기_용지조서_용지조서(충주기업도시)" xfId="1475"/>
    <cellStyle name="_도곡2교 교대(종점) 수량_지장가옥깨기_용지조서_용지조서_용지조서" xfId="1476"/>
    <cellStyle name="_도곡2교 교대(종점) 수량_지장가옥깨기_용지조서_용지조서_용지조서(변경)" xfId="1477"/>
    <cellStyle name="_도곡2교 교대(종점) 수량_지장가옥깨기_용지조서_용지조서_용지조서(변경)_용지조서(추풍령)" xfId="1478"/>
    <cellStyle name="_도곡2교 교대(종점) 수량_지장가옥깨기_용지조서_용지조서_용지조서(변경)_용지조서(충주기업도시)" xfId="1479"/>
    <cellStyle name="_도곡2교 교대(종점) 수량_지장가옥깨기_용지조서_용지조서_용지조서(변경)_충주기업 토지" xfId="1480"/>
    <cellStyle name="_도곡2교 교대(종점) 수량_지장가옥깨기_용지조서_용지조서_용지조서(성주어암)" xfId="1481"/>
    <cellStyle name="_도곡2교 교대(종점) 수량_지장가옥깨기_용지조서_용지조서_용지조서(성주어암)_용지조서(추풍령)" xfId="1482"/>
    <cellStyle name="_도곡2교 교대(종점) 수량_지장가옥깨기_용지조서_용지조서_용지조서(성주어암)_용지조서(충주기업도시)" xfId="1483"/>
    <cellStyle name="_도곡2교 교대(종점) 수량_지장가옥깨기_용지조서_용지조서_용지조서(성주어암)_충주기업 토지" xfId="1484"/>
    <cellStyle name="_도곡2교 교대(종점) 수량_지장가옥깨기_용지조서_용지조서_용지조서_용지조서" xfId="1485"/>
    <cellStyle name="_도곡2교 교대(종점) 수량_지장가옥깨기_용지조서_용지조서_용지조서_용지조서(추풍령)" xfId="1486"/>
    <cellStyle name="_도곡2교 교대(종점) 수량_지장가옥깨기_용지조서_용지조서_용지조서_용지조서(충주기업도시)" xfId="1487"/>
    <cellStyle name="_도곡2교 교대(종점) 수량_지장가옥깨기_용지조서_용지조서_용지조서_용지조서_용지조서(변경)" xfId="1488"/>
    <cellStyle name="_도곡2교 교대(종점) 수량_지장가옥깨기_용지조서_용지조서_용지조서_용지조서_용지조서(변경)_용지조서(추풍령)" xfId="1489"/>
    <cellStyle name="_도곡2교 교대(종점) 수량_지장가옥깨기_용지조서_용지조서_용지조서_용지조서_용지조서(변경)_용지조서(충주기업도시)" xfId="1490"/>
    <cellStyle name="_도곡2교 교대(종점) 수량_지장가옥깨기_용지조서_용지조서_용지조서_용지조서_용지조서(변경)_충주기업 토지" xfId="1491"/>
    <cellStyle name="_도곡2교 교대(종점) 수량_지장가옥깨기_용지조서_용지조서_용지조서_용지조서_용지조서(성주어암)" xfId="1492"/>
    <cellStyle name="_도곡2교 교대(종점) 수량_지장가옥깨기_용지조서_용지조서_용지조서_용지조서_용지조서(성주어암)_용지조서(추풍령)" xfId="1493"/>
    <cellStyle name="_도곡2교 교대(종점) 수량_지장가옥깨기_용지조서_용지조서_용지조서_용지조서_용지조서(성주어암)_용지조서(충주기업도시)" xfId="1494"/>
    <cellStyle name="_도곡2교 교대(종점) 수량_지장가옥깨기_용지조서_용지조서_용지조서_용지조서_용지조서(성주어암)_충주기업 토지" xfId="1495"/>
    <cellStyle name="_도곡2교 교대(종점) 수량_지장가옥깨기_용지조서_용지조서_용지조서_용지조서_토지조서" xfId="1496"/>
    <cellStyle name="_도곡2교 교대(종점) 수량_지장가옥깨기_용지조서_용지조서_용지조서_용지조서_토지조서_용지조서(추풍령)" xfId="1497"/>
    <cellStyle name="_도곡2교 교대(종점) 수량_지장가옥깨기_용지조서_용지조서_용지조서_용지조서_토지조서_용지조서(충주기업도시)" xfId="1498"/>
    <cellStyle name="_도곡2교 교대(종점) 수량_지장가옥깨기_용지조서_용지조서_용지조서_용지조서_토지조서_충주기업 토지" xfId="1499"/>
    <cellStyle name="_도곡2교 교대(종점) 수량_지장가옥깨기_용지조서_용지조서_용지조서_용지조서2" xfId="1500"/>
    <cellStyle name="_도곡2교 교대(종점) 수량_지장가옥깨기_용지조서_용지조서_용지조서_용지조서2_용지조서(변경)" xfId="1501"/>
    <cellStyle name="_도곡2교 교대(종점) 수량_지장가옥깨기_용지조서_용지조서_용지조서_용지조서2_용지조서(변경)_용지조서(추풍령)" xfId="1502"/>
    <cellStyle name="_도곡2교 교대(종점) 수량_지장가옥깨기_용지조서_용지조서_용지조서_용지조서2_용지조서(변경)_용지조서(충주기업도시)" xfId="1503"/>
    <cellStyle name="_도곡2교 교대(종점) 수량_지장가옥깨기_용지조서_용지조서_용지조서_용지조서2_용지조서(변경)_충주기업 토지" xfId="1504"/>
    <cellStyle name="_도곡2교 교대(종점) 수량_지장가옥깨기_용지조서_용지조서_용지조서_용지조서2_용지조서(성주어암)" xfId="1505"/>
    <cellStyle name="_도곡2교 교대(종점) 수량_지장가옥깨기_용지조서_용지조서_용지조서_용지조서2_용지조서(성주어암)_용지조서(추풍령)" xfId="1506"/>
    <cellStyle name="_도곡2교 교대(종점) 수량_지장가옥깨기_용지조서_용지조서_용지조서_용지조서2_용지조서(성주어암)_용지조서(충주기업도시)" xfId="1507"/>
    <cellStyle name="_도곡2교 교대(종점) 수량_지장가옥깨기_용지조서_용지조서_용지조서_용지조서2_용지조서(성주어암)_충주기업 토지" xfId="1508"/>
    <cellStyle name="_도곡2교 교대(종점) 수량_지장가옥깨기_용지조서_용지조서_용지조서_용지조서2_토지조서" xfId="1509"/>
    <cellStyle name="_도곡2교 교대(종점) 수량_지장가옥깨기_용지조서_용지조서_용지조서_용지조서2_토지조서_용지조서(추풍령)" xfId="1510"/>
    <cellStyle name="_도곡2교 교대(종점) 수량_지장가옥깨기_용지조서_용지조서_용지조서_용지조서2_토지조서_용지조서(충주기업도시)" xfId="1511"/>
    <cellStyle name="_도곡2교 교대(종점) 수량_지장가옥깨기_용지조서_용지조서_용지조서_용지조서2_토지조서_충주기업 토지" xfId="1512"/>
    <cellStyle name="_도곡2교 교대(종점) 수량_지장가옥깨기_용지조서_용지조서_용지조서_충주기업 토지" xfId="1513"/>
    <cellStyle name="_도곡2교 교대(종점) 수량_지장가옥깨기_용지조서_용지조서_토지조서" xfId="1514"/>
    <cellStyle name="_도곡2교 교대(종점) 수량_지장가옥깨기_용지조서_용지조서_토지조서_용지조서(추풍령)" xfId="1515"/>
    <cellStyle name="_도곡2교 교대(종점) 수량_지장가옥깨기_용지조서_용지조서_토지조서_용지조서(충주기업도시)" xfId="1516"/>
    <cellStyle name="_도곡2교 교대(종점) 수량_지장가옥깨기_용지조서_용지조서_토지조서_충주기업 토지" xfId="1517"/>
    <cellStyle name="_도곡2교 교대(종점) 수량_지장가옥깨기_용지조서_용지조서2" xfId="1518"/>
    <cellStyle name="_도곡2교 교대(종점) 수량_지장가옥깨기_용지조서_용지조서2_용지조서(변경)" xfId="1519"/>
    <cellStyle name="_도곡2교 교대(종점) 수량_지장가옥깨기_용지조서_용지조서2_용지조서(변경)_용지조서(추풍령)" xfId="1520"/>
    <cellStyle name="_도곡2교 교대(종점) 수량_지장가옥깨기_용지조서_용지조서2_용지조서(변경)_용지조서(충주기업도시)" xfId="1521"/>
    <cellStyle name="_도곡2교 교대(종점) 수량_지장가옥깨기_용지조서_용지조서2_용지조서(변경)_충주기업 토지" xfId="1522"/>
    <cellStyle name="_도곡2교 교대(종점) 수량_지장가옥깨기_용지조서_용지조서2_용지조서(성주어암)" xfId="1523"/>
    <cellStyle name="_도곡2교 교대(종점) 수량_지장가옥깨기_용지조서_용지조서2_용지조서(성주어암)_용지조서(추풍령)" xfId="1524"/>
    <cellStyle name="_도곡2교 교대(종점) 수량_지장가옥깨기_용지조서_용지조서2_용지조서(성주어암)_용지조서(충주기업도시)" xfId="1525"/>
    <cellStyle name="_도곡2교 교대(종점) 수량_지장가옥깨기_용지조서_용지조서2_용지조서(성주어암)_충주기업 토지" xfId="1526"/>
    <cellStyle name="_도곡2교 교대(종점) 수량_지장가옥깨기_용지조서_용지조서2_토지조서" xfId="1527"/>
    <cellStyle name="_도곡2교 교대(종점) 수량_지장가옥깨기_용지조서_용지조서2_토지조서_용지조서(추풍령)" xfId="1528"/>
    <cellStyle name="_도곡2교 교대(종점) 수량_지장가옥깨기_용지조서_용지조서2_토지조서_용지조서(충주기업도시)" xfId="1529"/>
    <cellStyle name="_도곡2교 교대(종점) 수량_지장가옥깨기_용지조서_용지조서2_토지조서_충주기업 토지" xfId="1530"/>
    <cellStyle name="_도곡2교 교대(종점) 수량_지장가옥깨기_용지조서_충주기업 토지" xfId="1531"/>
    <cellStyle name="_도곡2교 교대(종점) 수량_지장가옥깨기_지장물조서" xfId="1532"/>
    <cellStyle name="_도곡2교 교대(종점) 수량_지장가옥깨기_지장물조서(군도3호선)" xfId="1533"/>
    <cellStyle name="_도곡2교 교대(종점) 수량_지장가옥깨기_지장물조서(군도3호선)_용지조서(추풍령)" xfId="1534"/>
    <cellStyle name="_도곡2교 교대(종점) 수량_지장가옥깨기_지장물조서(군도3호선)_용지조서(충주기업도시)" xfId="1535"/>
    <cellStyle name="_도곡2교 교대(종점) 수량_지장가옥깨기_지장물조서(군도3호선)_충주기업 토지" xfId="1536"/>
    <cellStyle name="_도곡2교 교대(종점) 수량_지장가옥깨기_지장물조서(납품본)" xfId="1537"/>
    <cellStyle name="_도곡2교 교대(종점) 수량_지장가옥깨기_지장물조서(납품본)_용지조서(추풍령)" xfId="1538"/>
    <cellStyle name="_도곡2교 교대(종점) 수량_지장가옥깨기_지장물조서(납품본)_용지조서(충주기업도시)" xfId="1539"/>
    <cellStyle name="_도곡2교 교대(종점) 수량_지장가옥깨기_지장물조서(납품본)_충주기업 토지" xfId="1540"/>
    <cellStyle name="_도곡2교 교대(종점) 수량_지장가옥깨기_지장물조서(문의)" xfId="1541"/>
    <cellStyle name="_도곡2교 교대(종점) 수량_지장가옥깨기_지장물조서(문의)_마송리 지장물조서" xfId="1542"/>
    <cellStyle name="_도곡2교 교대(종점) 수량_지장가옥깨기_지장물조서(문의)_마송리 지장물조서_용지조서(추풍령)" xfId="1543"/>
    <cellStyle name="_도곡2교 교대(종점) 수량_지장가옥깨기_지장물조서(문의)_마송리 지장물조서_용지조서(충주기업도시)" xfId="1544"/>
    <cellStyle name="_도곡2교 교대(종점) 수량_지장가옥깨기_지장물조서(문의)_마송리 지장물조서_충주기업 토지" xfId="1545"/>
    <cellStyle name="_도곡2교 교대(종점) 수량_지장가옥깨기_지장물조서(문의)_보천리 지장물조서" xfId="1546"/>
    <cellStyle name="_도곡2교 교대(종점) 수량_지장가옥깨기_지장물조서(문의)_보천리 지장물조서_용지조서(추풍령)" xfId="1547"/>
    <cellStyle name="_도곡2교 교대(종점) 수량_지장가옥깨기_지장물조서(문의)_보천리 지장물조서_용지조서(충주기업도시)" xfId="1548"/>
    <cellStyle name="_도곡2교 교대(종점) 수량_지장가옥깨기_지장물조서(문의)_보천리 지장물조서_충주기업 토지" xfId="1549"/>
    <cellStyle name="_도곡2교 교대(종점) 수량_지장가옥깨기_지장물조서(문의)_용지도-마송리" xfId="1550"/>
    <cellStyle name="_도곡2교 교대(종점) 수량_지장가옥깨기_지장물조서(문의)_용지도-마송리_용지조서(추풍령)" xfId="1551"/>
    <cellStyle name="_도곡2교 교대(종점) 수량_지장가옥깨기_지장물조서(문의)_용지도-마송리_용지조서(충주기업도시)" xfId="1552"/>
    <cellStyle name="_도곡2교 교대(종점) 수량_지장가옥깨기_지장물조서(문의)_용지도-마송리_충주기업 토지" xfId="1553"/>
    <cellStyle name="_도곡2교 교대(종점) 수량_지장가옥깨기_지장물조서(문의)_용지도-외중방리" xfId="1554"/>
    <cellStyle name="_도곡2교 교대(종점) 수량_지장가옥깨기_지장물조서(문의)_용지도-외중방리_용지조서(추풍령)" xfId="1555"/>
    <cellStyle name="_도곡2교 교대(종점) 수량_지장가옥깨기_지장물조서(문의)_용지도-외중방리_용지조서(충주기업도시)" xfId="1556"/>
    <cellStyle name="_도곡2교 교대(종점) 수량_지장가옥깨기_지장물조서(문의)_용지도-외중방리_충주기업 토지" xfId="1557"/>
    <cellStyle name="_도곡2교 교대(종점) 수량_지장가옥깨기_지장물조서(문의)_용지도-충주대앞" xfId="1558"/>
    <cellStyle name="_도곡2교 교대(종점) 수량_지장가옥깨기_지장물조서(문의)_용지도-충주대앞_용지조서(추풍령)" xfId="1559"/>
    <cellStyle name="_도곡2교 교대(종점) 수량_지장가옥깨기_지장물조서(문의)_용지도-충주대앞_용지조서(충주기업도시)" xfId="1560"/>
    <cellStyle name="_도곡2교 교대(종점) 수량_지장가옥깨기_지장물조서(문의)_용지도-충주대앞_충주기업 토지" xfId="1561"/>
    <cellStyle name="_도곡2교 교대(종점) 수량_지장가옥깨기_지장물조서(문의)_용지조서(추풍령)" xfId="1562"/>
    <cellStyle name="_도곡2교 교대(종점) 수량_지장가옥깨기_지장물조서(문의)_용지조서(충주기업도시)" xfId="1563"/>
    <cellStyle name="_도곡2교 교대(종점) 수량_지장가옥깨기_지장물조서(문의)_충주기업 토지" xfId="1564"/>
    <cellStyle name="_도곡2교 교대(종점) 수량_지장가옥깨기_지장물조서(문의)_하시리지장물도" xfId="1565"/>
    <cellStyle name="_도곡2교 교대(종점) 수량_지장가옥깨기_지장물조서(문의)_하시리지장물도_용지조서(추풍령)" xfId="1566"/>
    <cellStyle name="_도곡2교 교대(종점) 수량_지장가옥깨기_지장물조서(문의)_하시리지장물도_용지조서(충주기업도시)" xfId="1567"/>
    <cellStyle name="_도곡2교 교대(종점) 수량_지장가옥깨기_지장물조서(문의)_하시리지장물도_충주기업 토지" xfId="1568"/>
    <cellStyle name="_도곡2교 교대(종점) 수량_지장가옥깨기_지장물조서_마송리 지장물조서" xfId="1569"/>
    <cellStyle name="_도곡2교 교대(종점) 수량_지장가옥깨기_지장물조서_마송리 지장물조서_용지조서(추풍령)" xfId="1570"/>
    <cellStyle name="_도곡2교 교대(종점) 수량_지장가옥깨기_지장물조서_마송리 지장물조서_용지조서(충주기업도시)" xfId="1571"/>
    <cellStyle name="_도곡2교 교대(종점) 수량_지장가옥깨기_지장물조서_마송리 지장물조서_충주기업 토지" xfId="1572"/>
    <cellStyle name="_도곡2교 교대(종점) 수량_지장가옥깨기_지장물조서_보천리 지장물조서" xfId="1573"/>
    <cellStyle name="_도곡2교 교대(종점) 수량_지장가옥깨기_지장물조서_보천리 지장물조서_용지조서(추풍령)" xfId="1574"/>
    <cellStyle name="_도곡2교 교대(종점) 수량_지장가옥깨기_지장물조서_보천리 지장물조서_용지조서(충주기업도시)" xfId="1575"/>
    <cellStyle name="_도곡2교 교대(종점) 수량_지장가옥깨기_지장물조서_보천리 지장물조서_충주기업 토지" xfId="1576"/>
    <cellStyle name="_도곡2교 교대(종점) 수량_지장가옥깨기_지장물조서_용지도-마송리" xfId="1577"/>
    <cellStyle name="_도곡2교 교대(종점) 수량_지장가옥깨기_지장물조서_용지도-마송리_용지조서(추풍령)" xfId="1578"/>
    <cellStyle name="_도곡2교 교대(종점) 수량_지장가옥깨기_지장물조서_용지도-마송리_용지조서(충주기업도시)" xfId="1579"/>
    <cellStyle name="_도곡2교 교대(종점) 수량_지장가옥깨기_지장물조서_용지도-마송리_충주기업 토지" xfId="1580"/>
    <cellStyle name="_도곡2교 교대(종점) 수량_지장가옥깨기_지장물조서_용지도-외중방리" xfId="1581"/>
    <cellStyle name="_도곡2교 교대(종점) 수량_지장가옥깨기_지장물조서_용지도-외중방리_용지조서(추풍령)" xfId="1582"/>
    <cellStyle name="_도곡2교 교대(종점) 수량_지장가옥깨기_지장물조서_용지도-외중방리_용지조서(충주기업도시)" xfId="1583"/>
    <cellStyle name="_도곡2교 교대(종점) 수량_지장가옥깨기_지장물조서_용지도-외중방리_충주기업 토지" xfId="1584"/>
    <cellStyle name="_도곡2교 교대(종점) 수량_지장가옥깨기_지장물조서_용지도-충주대앞" xfId="1585"/>
    <cellStyle name="_도곡2교 교대(종점) 수량_지장가옥깨기_지장물조서_용지도-충주대앞_용지조서(추풍령)" xfId="1586"/>
    <cellStyle name="_도곡2교 교대(종점) 수량_지장가옥깨기_지장물조서_용지도-충주대앞_용지조서(충주기업도시)" xfId="1587"/>
    <cellStyle name="_도곡2교 교대(종점) 수량_지장가옥깨기_지장물조서_용지도-충주대앞_충주기업 토지" xfId="1588"/>
    <cellStyle name="_도곡2교 교대(종점) 수량_지장가옥깨기_지장물조서_용지조서(추풍령)" xfId="1589"/>
    <cellStyle name="_도곡2교 교대(종점) 수량_지장가옥깨기_지장물조서_용지조서(충주기업도시)" xfId="1590"/>
    <cellStyle name="_도곡2교 교대(종점) 수량_지장가옥깨기_지장물조서_충주기업 토지" xfId="1591"/>
    <cellStyle name="_도곡2교 교대(종점) 수량_지장가옥깨기_지장물조서_하시리지장물도" xfId="1592"/>
    <cellStyle name="_도곡2교 교대(종점) 수량_지장가옥깨기_지장물조서_하시리지장물도_용지조서(추풍령)" xfId="1593"/>
    <cellStyle name="_도곡2교 교대(종점) 수량_지장가옥깨기_지장물조서_하시리지장물도_용지조서(충주기업도시)" xfId="1594"/>
    <cellStyle name="_도곡2교 교대(종점) 수량_지장가옥깨기_지장물조서_하시리지장물도_충주기업 토지" xfId="1595"/>
    <cellStyle name="_도곡2교 교대(종점) 수량_지장가옥깨기_토지조서" xfId="1596"/>
    <cellStyle name="_도곡2교 교대(종점) 수량_지장가옥깨기_토지조서_용지조서(추풍령)" xfId="1597"/>
    <cellStyle name="_도곡2교 교대(종점) 수량_지장가옥깨기_토지조서_용지조서(충주기업도시)" xfId="1598"/>
    <cellStyle name="_도곡2교 교대(종점) 수량_지장가옥깨기_토지조서_충주기업 토지" xfId="1599"/>
    <cellStyle name="_도곡2교 교대(종점) 수량_지장물조서" xfId="1600"/>
    <cellStyle name="_도곡2교 교대(종점) 수량_지장물조서(군도3호선)" xfId="1601"/>
    <cellStyle name="_도곡2교 교대(종점) 수량_지장물조서(군도3호선)_용지조서(추풍령)" xfId="1602"/>
    <cellStyle name="_도곡2교 교대(종점) 수량_지장물조서(군도3호선)_용지조서(충주기업도시)" xfId="1603"/>
    <cellStyle name="_도곡2교 교대(종점) 수량_지장물조서(군도3호선)_충주기업 토지" xfId="1604"/>
    <cellStyle name="_도곡2교 교대(종점) 수량_지장물조서(납품본)" xfId="1605"/>
    <cellStyle name="_도곡2교 교대(종점) 수량_지장물조서(납품본)_용지조서(추풍령)" xfId="1606"/>
    <cellStyle name="_도곡2교 교대(종점) 수량_지장물조서(납품본)_용지조서(충주기업도시)" xfId="1607"/>
    <cellStyle name="_도곡2교 교대(종점) 수량_지장물조서(납품본)_충주기업 토지" xfId="1608"/>
    <cellStyle name="_도곡2교 교대(종점) 수량_지장물조서(문의)" xfId="1609"/>
    <cellStyle name="_도곡2교 교대(종점) 수량_지장물조서(문의)_마송리 지장물조서" xfId="1610"/>
    <cellStyle name="_도곡2교 교대(종점) 수량_지장물조서(문의)_마송리 지장물조서_용지조서(추풍령)" xfId="1611"/>
    <cellStyle name="_도곡2교 교대(종점) 수량_지장물조서(문의)_마송리 지장물조서_용지조서(충주기업도시)" xfId="1612"/>
    <cellStyle name="_도곡2교 교대(종점) 수량_지장물조서(문의)_마송리 지장물조서_충주기업 토지" xfId="1613"/>
    <cellStyle name="_도곡2교 교대(종점) 수량_지장물조서(문의)_보천리 지장물조서" xfId="1614"/>
    <cellStyle name="_도곡2교 교대(종점) 수량_지장물조서(문의)_보천리 지장물조서_용지조서(추풍령)" xfId="1615"/>
    <cellStyle name="_도곡2교 교대(종점) 수량_지장물조서(문의)_보천리 지장물조서_용지조서(충주기업도시)" xfId="1616"/>
    <cellStyle name="_도곡2교 교대(종점) 수량_지장물조서(문의)_보천리 지장물조서_충주기업 토지" xfId="1617"/>
    <cellStyle name="_도곡2교 교대(종점) 수량_지장물조서(문의)_용지도-마송리" xfId="1618"/>
    <cellStyle name="_도곡2교 교대(종점) 수량_지장물조서(문의)_용지도-마송리_용지조서(추풍령)" xfId="1619"/>
    <cellStyle name="_도곡2교 교대(종점) 수량_지장물조서(문의)_용지도-마송리_용지조서(충주기업도시)" xfId="1620"/>
    <cellStyle name="_도곡2교 교대(종점) 수량_지장물조서(문의)_용지도-마송리_충주기업 토지" xfId="1621"/>
    <cellStyle name="_도곡2교 교대(종점) 수량_지장물조서(문의)_용지도-외중방리" xfId="1622"/>
    <cellStyle name="_도곡2교 교대(종점) 수량_지장물조서(문의)_용지도-외중방리_용지조서(추풍령)" xfId="1623"/>
    <cellStyle name="_도곡2교 교대(종점) 수량_지장물조서(문의)_용지도-외중방리_용지조서(충주기업도시)" xfId="1624"/>
    <cellStyle name="_도곡2교 교대(종점) 수량_지장물조서(문의)_용지도-외중방리_충주기업 토지" xfId="1625"/>
    <cellStyle name="_도곡2교 교대(종점) 수량_지장물조서(문의)_용지도-충주대앞" xfId="1626"/>
    <cellStyle name="_도곡2교 교대(종점) 수량_지장물조서(문의)_용지도-충주대앞_용지조서(추풍령)" xfId="1627"/>
    <cellStyle name="_도곡2교 교대(종점) 수량_지장물조서(문의)_용지도-충주대앞_용지조서(충주기업도시)" xfId="1628"/>
    <cellStyle name="_도곡2교 교대(종점) 수량_지장물조서(문의)_용지도-충주대앞_충주기업 토지" xfId="1629"/>
    <cellStyle name="_도곡2교 교대(종점) 수량_지장물조서(문의)_용지조서(추풍령)" xfId="1630"/>
    <cellStyle name="_도곡2교 교대(종점) 수량_지장물조서(문의)_용지조서(충주기업도시)" xfId="1631"/>
    <cellStyle name="_도곡2교 교대(종점) 수량_지장물조서(문의)_충주기업 토지" xfId="1632"/>
    <cellStyle name="_도곡2교 교대(종점) 수량_지장물조서(문의)_하시리지장물도" xfId="1633"/>
    <cellStyle name="_도곡2교 교대(종점) 수량_지장물조서(문의)_하시리지장물도_용지조서(추풍령)" xfId="1634"/>
    <cellStyle name="_도곡2교 교대(종점) 수량_지장물조서(문의)_하시리지장물도_용지조서(충주기업도시)" xfId="1635"/>
    <cellStyle name="_도곡2교 교대(종점) 수량_지장물조서(문의)_하시리지장물도_충주기업 토지" xfId="1636"/>
    <cellStyle name="_도곡2교 교대(종점) 수량_지장물조서_마송리 지장물조서" xfId="1637"/>
    <cellStyle name="_도곡2교 교대(종점) 수량_지장물조서_마송리 지장물조서_용지조서(추풍령)" xfId="1638"/>
    <cellStyle name="_도곡2교 교대(종점) 수량_지장물조서_마송리 지장물조서_용지조서(충주기업도시)" xfId="1639"/>
    <cellStyle name="_도곡2교 교대(종점) 수량_지장물조서_마송리 지장물조서_충주기업 토지" xfId="1640"/>
    <cellStyle name="_도곡2교 교대(종점) 수량_지장물조서_보천리 지장물조서" xfId="1641"/>
    <cellStyle name="_도곡2교 교대(종점) 수량_지장물조서_보천리 지장물조서_용지조서(추풍령)" xfId="1642"/>
    <cellStyle name="_도곡2교 교대(종점) 수량_지장물조서_보천리 지장물조서_용지조서(충주기업도시)" xfId="1643"/>
    <cellStyle name="_도곡2교 교대(종점) 수량_지장물조서_보천리 지장물조서_충주기업 토지" xfId="1644"/>
    <cellStyle name="_도곡2교 교대(종점) 수량_지장물조서_용지도-마송리" xfId="1645"/>
    <cellStyle name="_도곡2교 교대(종점) 수량_지장물조서_용지도-마송리_용지조서(추풍령)" xfId="1646"/>
    <cellStyle name="_도곡2교 교대(종점) 수량_지장물조서_용지도-마송리_용지조서(충주기업도시)" xfId="1647"/>
    <cellStyle name="_도곡2교 교대(종점) 수량_지장물조서_용지도-마송리_충주기업 토지" xfId="1648"/>
    <cellStyle name="_도곡2교 교대(종점) 수량_지장물조서_용지도-외중방리" xfId="1649"/>
    <cellStyle name="_도곡2교 교대(종점) 수량_지장물조서_용지도-외중방리_용지조서(추풍령)" xfId="1650"/>
    <cellStyle name="_도곡2교 교대(종점) 수량_지장물조서_용지도-외중방리_용지조서(충주기업도시)" xfId="1651"/>
    <cellStyle name="_도곡2교 교대(종점) 수량_지장물조서_용지도-외중방리_충주기업 토지" xfId="1652"/>
    <cellStyle name="_도곡2교 교대(종점) 수량_지장물조서_용지도-충주대앞" xfId="1653"/>
    <cellStyle name="_도곡2교 교대(종점) 수량_지장물조서_용지도-충주대앞_용지조서(추풍령)" xfId="1654"/>
    <cellStyle name="_도곡2교 교대(종점) 수량_지장물조서_용지도-충주대앞_용지조서(충주기업도시)" xfId="1655"/>
    <cellStyle name="_도곡2교 교대(종점) 수량_지장물조서_용지도-충주대앞_충주기업 토지" xfId="1656"/>
    <cellStyle name="_도곡2교 교대(종점) 수량_지장물조서_용지조서(추풍령)" xfId="1657"/>
    <cellStyle name="_도곡2교 교대(종점) 수량_지장물조서_용지조서(충주기업도시)" xfId="1658"/>
    <cellStyle name="_도곡2교 교대(종점) 수량_지장물조서_충주기업 토지" xfId="1659"/>
    <cellStyle name="_도곡2교 교대(종점) 수량_지장물조서_하시리지장물도" xfId="1660"/>
    <cellStyle name="_도곡2교 교대(종점) 수량_지장물조서_하시리지장물도_용지조서(추풍령)" xfId="1661"/>
    <cellStyle name="_도곡2교 교대(종점) 수량_지장물조서_하시리지장물도_용지조서(충주기업도시)" xfId="1662"/>
    <cellStyle name="_도곡2교 교대(종점) 수량_지장물조서_하시리지장물도_충주기업 토지" xfId="1663"/>
    <cellStyle name="_도곡2교 교대(종점) 수량_토지조서" xfId="1664"/>
    <cellStyle name="_도곡2교 교대(종점) 수량_토지조서_용지조서(추풍령)" xfId="1665"/>
    <cellStyle name="_도곡2교 교대(종점) 수량_토지조서_용지조서(충주기업도시)" xfId="1666"/>
    <cellStyle name="_도곡2교 교대(종점) 수량_토지조서_충주기업 토지" xfId="1667"/>
    <cellStyle name="_도곡3교 교대 수량" xfId="1668"/>
    <cellStyle name="_도곡3교 교대 수량_용지및지장물조서" xfId="1669"/>
    <cellStyle name="_도곡3교 교대 수량_용지및지장물조서_마송리 지장물조서" xfId="1670"/>
    <cellStyle name="_도곡3교 교대 수량_용지및지장물조서_마송리 지장물조서_용지조서(추풍령)" xfId="1671"/>
    <cellStyle name="_도곡3교 교대 수량_용지및지장물조서_마송리 지장물조서_용지조서(충주기업도시)" xfId="1672"/>
    <cellStyle name="_도곡3교 교대 수량_용지및지장물조서_마송리 지장물조서_충주기업 토지" xfId="1673"/>
    <cellStyle name="_도곡3교 교대 수량_용지및지장물조서_보천리 지장물조서" xfId="1674"/>
    <cellStyle name="_도곡3교 교대 수량_용지및지장물조서_보천리 지장물조서_용지조서(추풍령)" xfId="1675"/>
    <cellStyle name="_도곡3교 교대 수량_용지및지장물조서_보천리 지장물조서_용지조서(충주기업도시)" xfId="1676"/>
    <cellStyle name="_도곡3교 교대 수량_용지및지장물조서_보천리 지장물조서_충주기업 토지" xfId="1677"/>
    <cellStyle name="_도곡3교 교대 수량_용지및지장물조서_용지도-마송리" xfId="1678"/>
    <cellStyle name="_도곡3교 교대 수량_용지및지장물조서_용지도-마송리_용지조서(추풍령)" xfId="1679"/>
    <cellStyle name="_도곡3교 교대 수량_용지및지장물조서_용지도-마송리_용지조서(충주기업도시)" xfId="1680"/>
    <cellStyle name="_도곡3교 교대 수량_용지및지장물조서_용지도-마송리_충주기업 토지" xfId="1681"/>
    <cellStyle name="_도곡3교 교대 수량_용지및지장물조서_용지도-외중방리" xfId="1682"/>
    <cellStyle name="_도곡3교 교대 수량_용지및지장물조서_용지도-외중방리_용지조서(추풍령)" xfId="1683"/>
    <cellStyle name="_도곡3교 교대 수량_용지및지장물조서_용지도-외중방리_용지조서(충주기업도시)" xfId="1684"/>
    <cellStyle name="_도곡3교 교대 수량_용지및지장물조서_용지도-외중방리_충주기업 토지" xfId="1685"/>
    <cellStyle name="_도곡3교 교대 수량_용지및지장물조서_용지도-충주대앞" xfId="1686"/>
    <cellStyle name="_도곡3교 교대 수량_용지및지장물조서_용지도-충주대앞_용지조서(추풍령)" xfId="1687"/>
    <cellStyle name="_도곡3교 교대 수량_용지및지장물조서_용지도-충주대앞_용지조서(충주기업도시)" xfId="1688"/>
    <cellStyle name="_도곡3교 교대 수량_용지및지장물조서_용지도-충주대앞_충주기업 토지" xfId="1689"/>
    <cellStyle name="_도곡3교 교대 수량_용지및지장물조서_용지조서(추풍령)" xfId="1690"/>
    <cellStyle name="_도곡3교 교대 수량_용지및지장물조서_용지조서(충주기업도시)" xfId="1691"/>
    <cellStyle name="_도곡3교 교대 수량_용지및지장물조서_충주기업 토지" xfId="1692"/>
    <cellStyle name="_도곡3교 교대 수량_용지및지장물조서_하시리지장물도" xfId="1693"/>
    <cellStyle name="_도곡3교 교대 수량_용지및지장물조서_하시리지장물도_용지조서(추풍령)" xfId="1694"/>
    <cellStyle name="_도곡3교 교대 수량_용지및지장물조서_하시리지장물도_용지조서(충주기업도시)" xfId="1695"/>
    <cellStyle name="_도곡3교 교대 수량_용지및지장물조서_하시리지장물도_충주기업 토지" xfId="1696"/>
    <cellStyle name="_도곡3교 교대 수량_용지조서" xfId="1697"/>
    <cellStyle name="_도곡3교 교대 수량_용지조서(변경)" xfId="1698"/>
    <cellStyle name="_도곡3교 교대 수량_용지조서(변경)_용지조서(추풍령)" xfId="1699"/>
    <cellStyle name="_도곡3교 교대 수량_용지조서(변경)_용지조서(충주기업도시)" xfId="1700"/>
    <cellStyle name="_도곡3교 교대 수량_용지조서(변경)_충주기업 토지" xfId="1701"/>
    <cellStyle name="_도곡3교 교대 수량_용지조서(성주어암)" xfId="1702"/>
    <cellStyle name="_도곡3교 교대 수량_용지조서(성주어암)_용지조서(추풍령)" xfId="1703"/>
    <cellStyle name="_도곡3교 교대 수량_용지조서(성주어암)_용지조서(충주기업도시)" xfId="1704"/>
    <cellStyle name="_도곡3교 교대 수량_용지조서(성주어암)_충주기업 토지" xfId="1705"/>
    <cellStyle name="_도곡3교 교대 수량_용지조서_용지조서" xfId="1706"/>
    <cellStyle name="_도곡3교 교대 수량_용지조서_용지조서(추풍령)" xfId="1707"/>
    <cellStyle name="_도곡3교 교대 수량_용지조서_용지조서(충주기업도시)" xfId="1708"/>
    <cellStyle name="_도곡3교 교대 수량_용지조서_용지조서_용지조서" xfId="1709"/>
    <cellStyle name="_도곡3교 교대 수량_용지조서_용지조서_용지조서(변경)" xfId="1710"/>
    <cellStyle name="_도곡3교 교대 수량_용지조서_용지조서_용지조서(변경)_용지조서(추풍령)" xfId="1711"/>
    <cellStyle name="_도곡3교 교대 수량_용지조서_용지조서_용지조서(변경)_용지조서(충주기업도시)" xfId="1712"/>
    <cellStyle name="_도곡3교 교대 수량_용지조서_용지조서_용지조서(변경)_충주기업 토지" xfId="1713"/>
    <cellStyle name="_도곡3교 교대 수량_용지조서_용지조서_용지조서(성주어암)" xfId="1714"/>
    <cellStyle name="_도곡3교 교대 수량_용지조서_용지조서_용지조서(성주어암)_용지조서(추풍령)" xfId="1715"/>
    <cellStyle name="_도곡3교 교대 수량_용지조서_용지조서_용지조서(성주어암)_용지조서(충주기업도시)" xfId="1716"/>
    <cellStyle name="_도곡3교 교대 수량_용지조서_용지조서_용지조서(성주어암)_충주기업 토지" xfId="1717"/>
    <cellStyle name="_도곡3교 교대 수량_용지조서_용지조서_용지조서_용지조서" xfId="1718"/>
    <cellStyle name="_도곡3교 교대 수량_용지조서_용지조서_용지조서_용지조서(추풍령)" xfId="1719"/>
    <cellStyle name="_도곡3교 교대 수량_용지조서_용지조서_용지조서_용지조서(충주기업도시)" xfId="1720"/>
    <cellStyle name="_도곡3교 교대 수량_용지조서_용지조서_용지조서_용지조서_용지조서(변경)" xfId="1721"/>
    <cellStyle name="_도곡3교 교대 수량_용지조서_용지조서_용지조서_용지조서_용지조서(변경)_용지조서(추풍령)" xfId="1722"/>
    <cellStyle name="_도곡3교 교대 수량_용지조서_용지조서_용지조서_용지조서_용지조서(변경)_용지조서(충주기업도시)" xfId="1723"/>
    <cellStyle name="_도곡3교 교대 수량_용지조서_용지조서_용지조서_용지조서_용지조서(변경)_충주기업 토지" xfId="1724"/>
    <cellStyle name="_도곡3교 교대 수량_용지조서_용지조서_용지조서_용지조서_용지조서(성주어암)" xfId="1725"/>
    <cellStyle name="_도곡3교 교대 수량_용지조서_용지조서_용지조서_용지조서_용지조서(성주어암)_용지조서(추풍령)" xfId="1726"/>
    <cellStyle name="_도곡3교 교대 수량_용지조서_용지조서_용지조서_용지조서_용지조서(성주어암)_용지조서(충주기업도시)" xfId="1727"/>
    <cellStyle name="_도곡3교 교대 수량_용지조서_용지조서_용지조서_용지조서_용지조서(성주어암)_충주기업 토지" xfId="1728"/>
    <cellStyle name="_도곡3교 교대 수량_용지조서_용지조서_용지조서_용지조서_토지조서" xfId="1729"/>
    <cellStyle name="_도곡3교 교대 수량_용지조서_용지조서_용지조서_용지조서_토지조서_용지조서(추풍령)" xfId="1730"/>
    <cellStyle name="_도곡3교 교대 수량_용지조서_용지조서_용지조서_용지조서_토지조서_용지조서(충주기업도시)" xfId="1731"/>
    <cellStyle name="_도곡3교 교대 수량_용지조서_용지조서_용지조서_용지조서_토지조서_충주기업 토지" xfId="1732"/>
    <cellStyle name="_도곡3교 교대 수량_용지조서_용지조서_용지조서_용지조서2" xfId="1733"/>
    <cellStyle name="_도곡3교 교대 수량_용지조서_용지조서_용지조서_용지조서2_용지조서(변경)" xfId="1734"/>
    <cellStyle name="_도곡3교 교대 수량_용지조서_용지조서_용지조서_용지조서2_용지조서(변경)_용지조서(추풍령)" xfId="1735"/>
    <cellStyle name="_도곡3교 교대 수량_용지조서_용지조서_용지조서_용지조서2_용지조서(변경)_용지조서(충주기업도시)" xfId="1736"/>
    <cellStyle name="_도곡3교 교대 수량_용지조서_용지조서_용지조서_용지조서2_용지조서(변경)_충주기업 토지" xfId="1737"/>
    <cellStyle name="_도곡3교 교대 수량_용지조서_용지조서_용지조서_용지조서2_용지조서(성주어암)" xfId="1738"/>
    <cellStyle name="_도곡3교 교대 수량_용지조서_용지조서_용지조서_용지조서2_용지조서(성주어암)_용지조서(추풍령)" xfId="1739"/>
    <cellStyle name="_도곡3교 교대 수량_용지조서_용지조서_용지조서_용지조서2_용지조서(성주어암)_용지조서(충주기업도시)" xfId="1740"/>
    <cellStyle name="_도곡3교 교대 수량_용지조서_용지조서_용지조서_용지조서2_용지조서(성주어암)_충주기업 토지" xfId="1741"/>
    <cellStyle name="_도곡3교 교대 수량_용지조서_용지조서_용지조서_용지조서2_토지조서" xfId="1742"/>
    <cellStyle name="_도곡3교 교대 수량_용지조서_용지조서_용지조서_용지조서2_토지조서_용지조서(추풍령)" xfId="1743"/>
    <cellStyle name="_도곡3교 교대 수량_용지조서_용지조서_용지조서_용지조서2_토지조서_용지조서(충주기업도시)" xfId="1744"/>
    <cellStyle name="_도곡3교 교대 수량_용지조서_용지조서_용지조서_용지조서2_토지조서_충주기업 토지" xfId="1745"/>
    <cellStyle name="_도곡3교 교대 수량_용지조서_용지조서_용지조서_충주기업 토지" xfId="1746"/>
    <cellStyle name="_도곡3교 교대 수량_용지조서_용지조서_토지조서" xfId="1747"/>
    <cellStyle name="_도곡3교 교대 수량_용지조서_용지조서_토지조서_용지조서(추풍령)" xfId="1748"/>
    <cellStyle name="_도곡3교 교대 수량_용지조서_용지조서_토지조서_용지조서(충주기업도시)" xfId="1749"/>
    <cellStyle name="_도곡3교 교대 수량_용지조서_용지조서_토지조서_충주기업 토지" xfId="1750"/>
    <cellStyle name="_도곡3교 교대 수량_용지조서_용지조서2" xfId="1751"/>
    <cellStyle name="_도곡3교 교대 수량_용지조서_용지조서2_용지조서(변경)" xfId="1752"/>
    <cellStyle name="_도곡3교 교대 수량_용지조서_용지조서2_용지조서(변경)_용지조서(추풍령)" xfId="1753"/>
    <cellStyle name="_도곡3교 교대 수량_용지조서_용지조서2_용지조서(변경)_용지조서(충주기업도시)" xfId="1754"/>
    <cellStyle name="_도곡3교 교대 수량_용지조서_용지조서2_용지조서(변경)_충주기업 토지" xfId="1755"/>
    <cellStyle name="_도곡3교 교대 수량_용지조서_용지조서2_용지조서(성주어암)" xfId="1756"/>
    <cellStyle name="_도곡3교 교대 수량_용지조서_용지조서2_용지조서(성주어암)_용지조서(추풍령)" xfId="1757"/>
    <cellStyle name="_도곡3교 교대 수량_용지조서_용지조서2_용지조서(성주어암)_용지조서(충주기업도시)" xfId="1758"/>
    <cellStyle name="_도곡3교 교대 수량_용지조서_용지조서2_용지조서(성주어암)_충주기업 토지" xfId="1759"/>
    <cellStyle name="_도곡3교 교대 수량_용지조서_용지조서2_토지조서" xfId="1760"/>
    <cellStyle name="_도곡3교 교대 수량_용지조서_용지조서2_토지조서_용지조서(추풍령)" xfId="1761"/>
    <cellStyle name="_도곡3교 교대 수량_용지조서_용지조서2_토지조서_용지조서(충주기업도시)" xfId="1762"/>
    <cellStyle name="_도곡3교 교대 수량_용지조서_용지조서2_토지조서_충주기업 토지" xfId="1763"/>
    <cellStyle name="_도곡3교 교대 수량_용지조서_충주기업 토지" xfId="1764"/>
    <cellStyle name="_도곡3교 교대 수량_지장가옥깨기" xfId="1765"/>
    <cellStyle name="_도곡3교 교대 수량_지장가옥깨기_용지및지장물조서" xfId="1766"/>
    <cellStyle name="_도곡3교 교대 수량_지장가옥깨기_용지및지장물조서_마송리 지장물조서" xfId="1767"/>
    <cellStyle name="_도곡3교 교대 수량_지장가옥깨기_용지및지장물조서_마송리 지장물조서_용지조서(추풍령)" xfId="1768"/>
    <cellStyle name="_도곡3교 교대 수량_지장가옥깨기_용지및지장물조서_마송리 지장물조서_용지조서(충주기업도시)" xfId="1769"/>
    <cellStyle name="_도곡3교 교대 수량_지장가옥깨기_용지및지장물조서_마송리 지장물조서_충주기업 토지" xfId="1770"/>
    <cellStyle name="_도곡3교 교대 수량_지장가옥깨기_용지및지장물조서_보천리 지장물조서" xfId="1771"/>
    <cellStyle name="_도곡3교 교대 수량_지장가옥깨기_용지및지장물조서_보천리 지장물조서_용지조서(추풍령)" xfId="1772"/>
    <cellStyle name="_도곡3교 교대 수량_지장가옥깨기_용지및지장물조서_보천리 지장물조서_용지조서(충주기업도시)" xfId="1773"/>
    <cellStyle name="_도곡3교 교대 수량_지장가옥깨기_용지및지장물조서_보천리 지장물조서_충주기업 토지" xfId="1774"/>
    <cellStyle name="_도곡3교 교대 수량_지장가옥깨기_용지및지장물조서_용지도-마송리" xfId="1775"/>
    <cellStyle name="_도곡3교 교대 수량_지장가옥깨기_용지및지장물조서_용지도-마송리_용지조서(추풍령)" xfId="1776"/>
    <cellStyle name="_도곡3교 교대 수량_지장가옥깨기_용지및지장물조서_용지도-마송리_용지조서(충주기업도시)" xfId="1777"/>
    <cellStyle name="_도곡3교 교대 수량_지장가옥깨기_용지및지장물조서_용지도-마송리_충주기업 토지" xfId="1778"/>
    <cellStyle name="_도곡3교 교대 수량_지장가옥깨기_용지및지장물조서_용지도-외중방리" xfId="1779"/>
    <cellStyle name="_도곡3교 교대 수량_지장가옥깨기_용지및지장물조서_용지도-외중방리_용지조서(추풍령)" xfId="1780"/>
    <cellStyle name="_도곡3교 교대 수량_지장가옥깨기_용지및지장물조서_용지도-외중방리_용지조서(충주기업도시)" xfId="1781"/>
    <cellStyle name="_도곡3교 교대 수량_지장가옥깨기_용지및지장물조서_용지도-외중방리_충주기업 토지" xfId="1782"/>
    <cellStyle name="_도곡3교 교대 수량_지장가옥깨기_용지및지장물조서_용지도-충주대앞" xfId="1783"/>
    <cellStyle name="_도곡3교 교대 수량_지장가옥깨기_용지및지장물조서_용지도-충주대앞_용지조서(추풍령)" xfId="1784"/>
    <cellStyle name="_도곡3교 교대 수량_지장가옥깨기_용지및지장물조서_용지도-충주대앞_용지조서(충주기업도시)" xfId="1785"/>
    <cellStyle name="_도곡3교 교대 수량_지장가옥깨기_용지및지장물조서_용지도-충주대앞_충주기업 토지" xfId="1786"/>
    <cellStyle name="_도곡3교 교대 수량_지장가옥깨기_용지및지장물조서_용지조서(추풍령)" xfId="1787"/>
    <cellStyle name="_도곡3교 교대 수량_지장가옥깨기_용지및지장물조서_용지조서(충주기업도시)" xfId="1788"/>
    <cellStyle name="_도곡3교 교대 수량_지장가옥깨기_용지및지장물조서_충주기업 토지" xfId="1789"/>
    <cellStyle name="_도곡3교 교대 수량_지장가옥깨기_용지및지장물조서_하시리지장물도" xfId="1790"/>
    <cellStyle name="_도곡3교 교대 수량_지장가옥깨기_용지및지장물조서_하시리지장물도_용지조서(추풍령)" xfId="1791"/>
    <cellStyle name="_도곡3교 교대 수량_지장가옥깨기_용지및지장물조서_하시리지장물도_용지조서(충주기업도시)" xfId="1792"/>
    <cellStyle name="_도곡3교 교대 수량_지장가옥깨기_용지및지장물조서_하시리지장물도_충주기업 토지" xfId="1793"/>
    <cellStyle name="_도곡3교 교대 수량_지장가옥깨기_용지조서" xfId="1794"/>
    <cellStyle name="_도곡3교 교대 수량_지장가옥깨기_용지조서(변경)" xfId="1795"/>
    <cellStyle name="_도곡3교 교대 수량_지장가옥깨기_용지조서(변경)_용지조서(추풍령)" xfId="1796"/>
    <cellStyle name="_도곡3교 교대 수량_지장가옥깨기_용지조서(변경)_용지조서(충주기업도시)" xfId="1797"/>
    <cellStyle name="_도곡3교 교대 수량_지장가옥깨기_용지조서(변경)_충주기업 토지" xfId="1798"/>
    <cellStyle name="_도곡3교 교대 수량_지장가옥깨기_용지조서(성주어암)" xfId="1799"/>
    <cellStyle name="_도곡3교 교대 수량_지장가옥깨기_용지조서(성주어암)_용지조서(추풍령)" xfId="1800"/>
    <cellStyle name="_도곡3교 교대 수량_지장가옥깨기_용지조서(성주어암)_용지조서(충주기업도시)" xfId="1801"/>
    <cellStyle name="_도곡3교 교대 수량_지장가옥깨기_용지조서(성주어암)_충주기업 토지" xfId="1802"/>
    <cellStyle name="_도곡3교 교대 수량_지장가옥깨기_용지조서_용지조서" xfId="1803"/>
    <cellStyle name="_도곡3교 교대 수량_지장가옥깨기_용지조서_용지조서(추풍령)" xfId="1804"/>
    <cellStyle name="_도곡3교 교대 수량_지장가옥깨기_용지조서_용지조서(충주기업도시)" xfId="1805"/>
    <cellStyle name="_도곡3교 교대 수량_지장가옥깨기_용지조서_용지조서_용지조서" xfId="1806"/>
    <cellStyle name="_도곡3교 교대 수량_지장가옥깨기_용지조서_용지조서_용지조서(변경)" xfId="1807"/>
    <cellStyle name="_도곡3교 교대 수량_지장가옥깨기_용지조서_용지조서_용지조서(변경)_용지조서(추풍령)" xfId="1808"/>
    <cellStyle name="_도곡3교 교대 수량_지장가옥깨기_용지조서_용지조서_용지조서(변경)_용지조서(충주기업도시)" xfId="1809"/>
    <cellStyle name="_도곡3교 교대 수량_지장가옥깨기_용지조서_용지조서_용지조서(변경)_충주기업 토지" xfId="1810"/>
    <cellStyle name="_도곡3교 교대 수량_지장가옥깨기_용지조서_용지조서_용지조서(성주어암)" xfId="1811"/>
    <cellStyle name="_도곡3교 교대 수량_지장가옥깨기_용지조서_용지조서_용지조서(성주어암)_용지조서(추풍령)" xfId="1812"/>
    <cellStyle name="_도곡3교 교대 수량_지장가옥깨기_용지조서_용지조서_용지조서(성주어암)_용지조서(충주기업도시)" xfId="1813"/>
    <cellStyle name="_도곡3교 교대 수량_지장가옥깨기_용지조서_용지조서_용지조서(성주어암)_충주기업 토지" xfId="1814"/>
    <cellStyle name="_도곡3교 교대 수량_지장가옥깨기_용지조서_용지조서_용지조서_용지조서" xfId="1815"/>
    <cellStyle name="_도곡3교 교대 수량_지장가옥깨기_용지조서_용지조서_용지조서_용지조서(추풍령)" xfId="1816"/>
    <cellStyle name="_도곡3교 교대 수량_지장가옥깨기_용지조서_용지조서_용지조서_용지조서(충주기업도시)" xfId="1817"/>
    <cellStyle name="_도곡3교 교대 수량_지장가옥깨기_용지조서_용지조서_용지조서_용지조서_용지조서(변경)" xfId="1818"/>
    <cellStyle name="_도곡3교 교대 수량_지장가옥깨기_용지조서_용지조서_용지조서_용지조서_용지조서(변경)_용지조서(추풍령)" xfId="1819"/>
    <cellStyle name="_도곡3교 교대 수량_지장가옥깨기_용지조서_용지조서_용지조서_용지조서_용지조서(변경)_용지조서(충주기업도시)" xfId="1820"/>
    <cellStyle name="_도곡3교 교대 수량_지장가옥깨기_용지조서_용지조서_용지조서_용지조서_용지조서(변경)_충주기업 토지" xfId="1821"/>
    <cellStyle name="_도곡3교 교대 수량_지장가옥깨기_용지조서_용지조서_용지조서_용지조서_용지조서(성주어암)" xfId="1822"/>
    <cellStyle name="_도곡3교 교대 수량_지장가옥깨기_용지조서_용지조서_용지조서_용지조서_용지조서(성주어암)_용지조서(추풍령)" xfId="1823"/>
    <cellStyle name="_도곡3교 교대 수량_지장가옥깨기_용지조서_용지조서_용지조서_용지조서_용지조서(성주어암)_용지조서(충주기업도시)" xfId="1824"/>
    <cellStyle name="_도곡3교 교대 수량_지장가옥깨기_용지조서_용지조서_용지조서_용지조서_용지조서(성주어암)_충주기업 토지" xfId="1825"/>
    <cellStyle name="_도곡3교 교대 수량_지장가옥깨기_용지조서_용지조서_용지조서_용지조서_토지조서" xfId="1826"/>
    <cellStyle name="_도곡3교 교대 수량_지장가옥깨기_용지조서_용지조서_용지조서_용지조서_토지조서_용지조서(추풍령)" xfId="1827"/>
    <cellStyle name="_도곡3교 교대 수량_지장가옥깨기_용지조서_용지조서_용지조서_용지조서_토지조서_용지조서(충주기업도시)" xfId="1828"/>
    <cellStyle name="_도곡3교 교대 수량_지장가옥깨기_용지조서_용지조서_용지조서_용지조서_토지조서_충주기업 토지" xfId="1829"/>
    <cellStyle name="_도곡3교 교대 수량_지장가옥깨기_용지조서_용지조서_용지조서_용지조서2" xfId="1830"/>
    <cellStyle name="_도곡3교 교대 수량_지장가옥깨기_용지조서_용지조서_용지조서_용지조서2_용지조서(변경)" xfId="1831"/>
    <cellStyle name="_도곡3교 교대 수량_지장가옥깨기_용지조서_용지조서_용지조서_용지조서2_용지조서(변경)_용지조서(추풍령)" xfId="1832"/>
    <cellStyle name="_도곡3교 교대 수량_지장가옥깨기_용지조서_용지조서_용지조서_용지조서2_용지조서(변경)_용지조서(충주기업도시)" xfId="1833"/>
    <cellStyle name="_도곡3교 교대 수량_지장가옥깨기_용지조서_용지조서_용지조서_용지조서2_용지조서(변경)_충주기업 토지" xfId="1834"/>
    <cellStyle name="_도곡3교 교대 수량_지장가옥깨기_용지조서_용지조서_용지조서_용지조서2_용지조서(성주어암)" xfId="1835"/>
    <cellStyle name="_도곡3교 교대 수량_지장가옥깨기_용지조서_용지조서_용지조서_용지조서2_용지조서(성주어암)_용지조서(추풍령)" xfId="1836"/>
    <cellStyle name="_도곡3교 교대 수량_지장가옥깨기_용지조서_용지조서_용지조서_용지조서2_용지조서(성주어암)_용지조서(충주기업도시)" xfId="1837"/>
    <cellStyle name="_도곡3교 교대 수량_지장가옥깨기_용지조서_용지조서_용지조서_용지조서2_용지조서(성주어암)_충주기업 토지" xfId="1838"/>
    <cellStyle name="_도곡3교 교대 수량_지장가옥깨기_용지조서_용지조서_용지조서_용지조서2_토지조서" xfId="1839"/>
    <cellStyle name="_도곡3교 교대 수량_지장가옥깨기_용지조서_용지조서_용지조서_용지조서2_토지조서_용지조서(추풍령)" xfId="1840"/>
    <cellStyle name="_도곡3교 교대 수량_지장가옥깨기_용지조서_용지조서_용지조서_용지조서2_토지조서_용지조서(충주기업도시)" xfId="1841"/>
    <cellStyle name="_도곡3교 교대 수량_지장가옥깨기_용지조서_용지조서_용지조서_용지조서2_토지조서_충주기업 토지" xfId="1842"/>
    <cellStyle name="_도곡3교 교대 수량_지장가옥깨기_용지조서_용지조서_용지조서_충주기업 토지" xfId="1843"/>
    <cellStyle name="_도곡3교 교대 수량_지장가옥깨기_용지조서_용지조서_토지조서" xfId="1844"/>
    <cellStyle name="_도곡3교 교대 수량_지장가옥깨기_용지조서_용지조서_토지조서_용지조서(추풍령)" xfId="1845"/>
    <cellStyle name="_도곡3교 교대 수량_지장가옥깨기_용지조서_용지조서_토지조서_용지조서(충주기업도시)" xfId="1846"/>
    <cellStyle name="_도곡3교 교대 수량_지장가옥깨기_용지조서_용지조서_토지조서_충주기업 토지" xfId="1847"/>
    <cellStyle name="_도곡3교 교대 수량_지장가옥깨기_용지조서_용지조서2" xfId="1848"/>
    <cellStyle name="_도곡3교 교대 수량_지장가옥깨기_용지조서_용지조서2_용지조서(변경)" xfId="1849"/>
    <cellStyle name="_도곡3교 교대 수량_지장가옥깨기_용지조서_용지조서2_용지조서(변경)_용지조서(추풍령)" xfId="1850"/>
    <cellStyle name="_도곡3교 교대 수량_지장가옥깨기_용지조서_용지조서2_용지조서(변경)_용지조서(충주기업도시)" xfId="1851"/>
    <cellStyle name="_도곡3교 교대 수량_지장가옥깨기_용지조서_용지조서2_용지조서(변경)_충주기업 토지" xfId="1852"/>
    <cellStyle name="_도곡3교 교대 수량_지장가옥깨기_용지조서_용지조서2_용지조서(성주어암)" xfId="1853"/>
    <cellStyle name="_도곡3교 교대 수량_지장가옥깨기_용지조서_용지조서2_용지조서(성주어암)_용지조서(추풍령)" xfId="1854"/>
    <cellStyle name="_도곡3교 교대 수량_지장가옥깨기_용지조서_용지조서2_용지조서(성주어암)_용지조서(충주기업도시)" xfId="1855"/>
    <cellStyle name="_도곡3교 교대 수량_지장가옥깨기_용지조서_용지조서2_용지조서(성주어암)_충주기업 토지" xfId="1856"/>
    <cellStyle name="_도곡3교 교대 수량_지장가옥깨기_용지조서_용지조서2_토지조서" xfId="1857"/>
    <cellStyle name="_도곡3교 교대 수량_지장가옥깨기_용지조서_용지조서2_토지조서_용지조서(추풍령)" xfId="1858"/>
    <cellStyle name="_도곡3교 교대 수량_지장가옥깨기_용지조서_용지조서2_토지조서_용지조서(충주기업도시)" xfId="1859"/>
    <cellStyle name="_도곡3교 교대 수량_지장가옥깨기_용지조서_용지조서2_토지조서_충주기업 토지" xfId="1860"/>
    <cellStyle name="_도곡3교 교대 수량_지장가옥깨기_용지조서_충주기업 토지" xfId="1861"/>
    <cellStyle name="_도곡3교 교대 수량_지장가옥깨기_지장물조서" xfId="1862"/>
    <cellStyle name="_도곡3교 교대 수량_지장가옥깨기_지장물조서(군도3호선)" xfId="1863"/>
    <cellStyle name="_도곡3교 교대 수량_지장가옥깨기_지장물조서(군도3호선)_용지조서(추풍령)" xfId="1864"/>
    <cellStyle name="_도곡3교 교대 수량_지장가옥깨기_지장물조서(군도3호선)_용지조서(충주기업도시)" xfId="1865"/>
    <cellStyle name="_도곡3교 교대 수량_지장가옥깨기_지장물조서(군도3호선)_충주기업 토지" xfId="1866"/>
    <cellStyle name="_도곡3교 교대 수량_지장가옥깨기_지장물조서(납품본)" xfId="1867"/>
    <cellStyle name="_도곡3교 교대 수량_지장가옥깨기_지장물조서(납품본)_용지조서(추풍령)" xfId="1868"/>
    <cellStyle name="_도곡3교 교대 수량_지장가옥깨기_지장물조서(납품본)_용지조서(충주기업도시)" xfId="1869"/>
    <cellStyle name="_도곡3교 교대 수량_지장가옥깨기_지장물조서(납품본)_충주기업 토지" xfId="1870"/>
    <cellStyle name="_도곡3교 교대 수량_지장가옥깨기_지장물조서(문의)" xfId="1871"/>
    <cellStyle name="_도곡3교 교대 수량_지장가옥깨기_지장물조서(문의)_마송리 지장물조서" xfId="1872"/>
    <cellStyle name="_도곡3교 교대 수량_지장가옥깨기_지장물조서(문의)_마송리 지장물조서_용지조서(추풍령)" xfId="1873"/>
    <cellStyle name="_도곡3교 교대 수량_지장가옥깨기_지장물조서(문의)_마송리 지장물조서_용지조서(충주기업도시)" xfId="1874"/>
    <cellStyle name="_도곡3교 교대 수량_지장가옥깨기_지장물조서(문의)_마송리 지장물조서_충주기업 토지" xfId="1875"/>
    <cellStyle name="_도곡3교 교대 수량_지장가옥깨기_지장물조서(문의)_보천리 지장물조서" xfId="1876"/>
    <cellStyle name="_도곡3교 교대 수량_지장가옥깨기_지장물조서(문의)_보천리 지장물조서_용지조서(추풍령)" xfId="1877"/>
    <cellStyle name="_도곡3교 교대 수량_지장가옥깨기_지장물조서(문의)_보천리 지장물조서_용지조서(충주기업도시)" xfId="1878"/>
    <cellStyle name="_도곡3교 교대 수량_지장가옥깨기_지장물조서(문의)_보천리 지장물조서_충주기업 토지" xfId="1879"/>
    <cellStyle name="_도곡3교 교대 수량_지장가옥깨기_지장물조서(문의)_용지도-마송리" xfId="1880"/>
    <cellStyle name="_도곡3교 교대 수량_지장가옥깨기_지장물조서(문의)_용지도-마송리_용지조서(추풍령)" xfId="1881"/>
    <cellStyle name="_도곡3교 교대 수량_지장가옥깨기_지장물조서(문의)_용지도-마송리_용지조서(충주기업도시)" xfId="1882"/>
    <cellStyle name="_도곡3교 교대 수량_지장가옥깨기_지장물조서(문의)_용지도-마송리_충주기업 토지" xfId="1883"/>
    <cellStyle name="_도곡3교 교대 수량_지장가옥깨기_지장물조서(문의)_용지도-외중방리" xfId="1884"/>
    <cellStyle name="_도곡3교 교대 수량_지장가옥깨기_지장물조서(문의)_용지도-외중방리_용지조서(추풍령)" xfId="1885"/>
    <cellStyle name="_도곡3교 교대 수량_지장가옥깨기_지장물조서(문의)_용지도-외중방리_용지조서(충주기업도시)" xfId="1886"/>
    <cellStyle name="_도곡3교 교대 수량_지장가옥깨기_지장물조서(문의)_용지도-외중방리_충주기업 토지" xfId="1887"/>
    <cellStyle name="_도곡3교 교대 수량_지장가옥깨기_지장물조서(문의)_용지도-충주대앞" xfId="1888"/>
    <cellStyle name="_도곡3교 교대 수량_지장가옥깨기_지장물조서(문의)_용지도-충주대앞_용지조서(추풍령)" xfId="1889"/>
    <cellStyle name="_도곡3교 교대 수량_지장가옥깨기_지장물조서(문의)_용지도-충주대앞_용지조서(충주기업도시)" xfId="1890"/>
    <cellStyle name="_도곡3교 교대 수량_지장가옥깨기_지장물조서(문의)_용지도-충주대앞_충주기업 토지" xfId="1891"/>
    <cellStyle name="_도곡3교 교대 수량_지장가옥깨기_지장물조서(문의)_용지조서(추풍령)" xfId="1892"/>
    <cellStyle name="_도곡3교 교대 수량_지장가옥깨기_지장물조서(문의)_용지조서(충주기업도시)" xfId="1893"/>
    <cellStyle name="_도곡3교 교대 수량_지장가옥깨기_지장물조서(문의)_충주기업 토지" xfId="1894"/>
    <cellStyle name="_도곡3교 교대 수량_지장가옥깨기_지장물조서(문의)_하시리지장물도" xfId="1895"/>
    <cellStyle name="_도곡3교 교대 수량_지장가옥깨기_지장물조서(문의)_하시리지장물도_용지조서(추풍령)" xfId="1896"/>
    <cellStyle name="_도곡3교 교대 수량_지장가옥깨기_지장물조서(문의)_하시리지장물도_용지조서(충주기업도시)" xfId="1897"/>
    <cellStyle name="_도곡3교 교대 수량_지장가옥깨기_지장물조서(문의)_하시리지장물도_충주기업 토지" xfId="1898"/>
    <cellStyle name="_도곡3교 교대 수량_지장가옥깨기_지장물조서_마송리 지장물조서" xfId="1899"/>
    <cellStyle name="_도곡3교 교대 수량_지장가옥깨기_지장물조서_마송리 지장물조서_용지조서(추풍령)" xfId="1900"/>
    <cellStyle name="_도곡3교 교대 수량_지장가옥깨기_지장물조서_마송리 지장물조서_용지조서(충주기업도시)" xfId="1901"/>
    <cellStyle name="_도곡3교 교대 수량_지장가옥깨기_지장물조서_마송리 지장물조서_충주기업 토지" xfId="1902"/>
    <cellStyle name="_도곡3교 교대 수량_지장가옥깨기_지장물조서_보천리 지장물조서" xfId="1903"/>
    <cellStyle name="_도곡3교 교대 수량_지장가옥깨기_지장물조서_보천리 지장물조서_용지조서(추풍령)" xfId="1904"/>
    <cellStyle name="_도곡3교 교대 수량_지장가옥깨기_지장물조서_보천리 지장물조서_용지조서(충주기업도시)" xfId="1905"/>
    <cellStyle name="_도곡3교 교대 수량_지장가옥깨기_지장물조서_보천리 지장물조서_충주기업 토지" xfId="1906"/>
    <cellStyle name="_도곡3교 교대 수량_지장가옥깨기_지장물조서_용지도-마송리" xfId="1907"/>
    <cellStyle name="_도곡3교 교대 수량_지장가옥깨기_지장물조서_용지도-마송리_용지조서(추풍령)" xfId="1908"/>
    <cellStyle name="_도곡3교 교대 수량_지장가옥깨기_지장물조서_용지도-마송리_용지조서(충주기업도시)" xfId="1909"/>
    <cellStyle name="_도곡3교 교대 수량_지장가옥깨기_지장물조서_용지도-마송리_충주기업 토지" xfId="1910"/>
    <cellStyle name="_도곡3교 교대 수량_지장가옥깨기_지장물조서_용지도-외중방리" xfId="1911"/>
    <cellStyle name="_도곡3교 교대 수량_지장가옥깨기_지장물조서_용지도-외중방리_용지조서(추풍령)" xfId="1912"/>
    <cellStyle name="_도곡3교 교대 수량_지장가옥깨기_지장물조서_용지도-외중방리_용지조서(충주기업도시)" xfId="1913"/>
    <cellStyle name="_도곡3교 교대 수량_지장가옥깨기_지장물조서_용지도-외중방리_충주기업 토지" xfId="1914"/>
    <cellStyle name="_도곡3교 교대 수량_지장가옥깨기_지장물조서_용지도-충주대앞" xfId="1915"/>
    <cellStyle name="_도곡3교 교대 수량_지장가옥깨기_지장물조서_용지도-충주대앞_용지조서(추풍령)" xfId="1916"/>
    <cellStyle name="_도곡3교 교대 수량_지장가옥깨기_지장물조서_용지도-충주대앞_용지조서(충주기업도시)" xfId="1917"/>
    <cellStyle name="_도곡3교 교대 수량_지장가옥깨기_지장물조서_용지도-충주대앞_충주기업 토지" xfId="1918"/>
    <cellStyle name="_도곡3교 교대 수량_지장가옥깨기_지장물조서_용지조서(추풍령)" xfId="1919"/>
    <cellStyle name="_도곡3교 교대 수량_지장가옥깨기_지장물조서_용지조서(충주기업도시)" xfId="1920"/>
    <cellStyle name="_도곡3교 교대 수량_지장가옥깨기_지장물조서_충주기업 토지" xfId="1921"/>
    <cellStyle name="_도곡3교 교대 수량_지장가옥깨기_지장물조서_하시리지장물도" xfId="1922"/>
    <cellStyle name="_도곡3교 교대 수량_지장가옥깨기_지장물조서_하시리지장물도_용지조서(추풍령)" xfId="1923"/>
    <cellStyle name="_도곡3교 교대 수량_지장가옥깨기_지장물조서_하시리지장물도_용지조서(충주기업도시)" xfId="1924"/>
    <cellStyle name="_도곡3교 교대 수량_지장가옥깨기_지장물조서_하시리지장물도_충주기업 토지" xfId="1925"/>
    <cellStyle name="_도곡3교 교대 수량_지장가옥깨기_토지조서" xfId="1926"/>
    <cellStyle name="_도곡3교 교대 수량_지장가옥깨기_토지조서_용지조서(추풍령)" xfId="1927"/>
    <cellStyle name="_도곡3교 교대 수량_지장가옥깨기_토지조서_용지조서(충주기업도시)" xfId="1928"/>
    <cellStyle name="_도곡3교 교대 수량_지장가옥깨기_토지조서_충주기업 토지" xfId="1929"/>
    <cellStyle name="_도곡3교 교대 수량_지장물조서" xfId="1930"/>
    <cellStyle name="_도곡3교 교대 수량_지장물조서(군도3호선)" xfId="1931"/>
    <cellStyle name="_도곡3교 교대 수량_지장물조서(군도3호선)_용지조서(추풍령)" xfId="1932"/>
    <cellStyle name="_도곡3교 교대 수량_지장물조서(군도3호선)_용지조서(충주기업도시)" xfId="1933"/>
    <cellStyle name="_도곡3교 교대 수량_지장물조서(군도3호선)_충주기업 토지" xfId="1934"/>
    <cellStyle name="_도곡3교 교대 수량_지장물조서(납품본)" xfId="1935"/>
    <cellStyle name="_도곡3교 교대 수량_지장물조서(납품본)_용지조서(추풍령)" xfId="1936"/>
    <cellStyle name="_도곡3교 교대 수량_지장물조서(납품본)_용지조서(충주기업도시)" xfId="1937"/>
    <cellStyle name="_도곡3교 교대 수량_지장물조서(납품본)_충주기업 토지" xfId="1938"/>
    <cellStyle name="_도곡3교 교대 수량_지장물조서(문의)" xfId="1939"/>
    <cellStyle name="_도곡3교 교대 수량_지장물조서(문의)_마송리 지장물조서" xfId="1940"/>
    <cellStyle name="_도곡3교 교대 수량_지장물조서(문의)_마송리 지장물조서_용지조서(추풍령)" xfId="1941"/>
    <cellStyle name="_도곡3교 교대 수량_지장물조서(문의)_마송리 지장물조서_용지조서(충주기업도시)" xfId="1942"/>
    <cellStyle name="_도곡3교 교대 수량_지장물조서(문의)_마송리 지장물조서_충주기업 토지" xfId="1943"/>
    <cellStyle name="_도곡3교 교대 수량_지장물조서(문의)_보천리 지장물조서" xfId="1944"/>
    <cellStyle name="_도곡3교 교대 수량_지장물조서(문의)_보천리 지장물조서_용지조서(추풍령)" xfId="1945"/>
    <cellStyle name="_도곡3교 교대 수량_지장물조서(문의)_보천리 지장물조서_용지조서(충주기업도시)" xfId="1946"/>
    <cellStyle name="_도곡3교 교대 수량_지장물조서(문의)_보천리 지장물조서_충주기업 토지" xfId="1947"/>
    <cellStyle name="_도곡3교 교대 수량_지장물조서(문의)_용지도-마송리" xfId="1948"/>
    <cellStyle name="_도곡3교 교대 수량_지장물조서(문의)_용지도-마송리_용지조서(추풍령)" xfId="1949"/>
    <cellStyle name="_도곡3교 교대 수량_지장물조서(문의)_용지도-마송리_용지조서(충주기업도시)" xfId="1950"/>
    <cellStyle name="_도곡3교 교대 수량_지장물조서(문의)_용지도-마송리_충주기업 토지" xfId="1951"/>
    <cellStyle name="_도곡3교 교대 수량_지장물조서(문의)_용지도-외중방리" xfId="1952"/>
    <cellStyle name="_도곡3교 교대 수량_지장물조서(문의)_용지도-외중방리_용지조서(추풍령)" xfId="1953"/>
    <cellStyle name="_도곡3교 교대 수량_지장물조서(문의)_용지도-외중방리_용지조서(충주기업도시)" xfId="1954"/>
    <cellStyle name="_도곡3교 교대 수량_지장물조서(문의)_용지도-외중방리_충주기업 토지" xfId="1955"/>
    <cellStyle name="_도곡3교 교대 수량_지장물조서(문의)_용지도-충주대앞" xfId="1956"/>
    <cellStyle name="_도곡3교 교대 수량_지장물조서(문의)_용지도-충주대앞_용지조서(추풍령)" xfId="1957"/>
    <cellStyle name="_도곡3교 교대 수량_지장물조서(문의)_용지도-충주대앞_용지조서(충주기업도시)" xfId="1958"/>
    <cellStyle name="_도곡3교 교대 수량_지장물조서(문의)_용지도-충주대앞_충주기업 토지" xfId="1959"/>
    <cellStyle name="_도곡3교 교대 수량_지장물조서(문의)_용지조서(추풍령)" xfId="1960"/>
    <cellStyle name="_도곡3교 교대 수량_지장물조서(문의)_용지조서(충주기업도시)" xfId="1961"/>
    <cellStyle name="_도곡3교 교대 수량_지장물조서(문의)_충주기업 토지" xfId="1962"/>
    <cellStyle name="_도곡3교 교대 수량_지장물조서(문의)_하시리지장물도" xfId="1963"/>
    <cellStyle name="_도곡3교 교대 수량_지장물조서(문의)_하시리지장물도_용지조서(추풍령)" xfId="1964"/>
    <cellStyle name="_도곡3교 교대 수량_지장물조서(문의)_하시리지장물도_용지조서(충주기업도시)" xfId="1965"/>
    <cellStyle name="_도곡3교 교대 수량_지장물조서(문의)_하시리지장물도_충주기업 토지" xfId="1966"/>
    <cellStyle name="_도곡3교 교대 수량_지장물조서_마송리 지장물조서" xfId="1967"/>
    <cellStyle name="_도곡3교 교대 수량_지장물조서_마송리 지장물조서_용지조서(추풍령)" xfId="1968"/>
    <cellStyle name="_도곡3교 교대 수량_지장물조서_마송리 지장물조서_용지조서(충주기업도시)" xfId="1969"/>
    <cellStyle name="_도곡3교 교대 수량_지장물조서_마송리 지장물조서_충주기업 토지" xfId="1970"/>
    <cellStyle name="_도곡3교 교대 수량_지장물조서_보천리 지장물조서" xfId="1971"/>
    <cellStyle name="_도곡3교 교대 수량_지장물조서_보천리 지장물조서_용지조서(추풍령)" xfId="1972"/>
    <cellStyle name="_도곡3교 교대 수량_지장물조서_보천리 지장물조서_용지조서(충주기업도시)" xfId="1973"/>
    <cellStyle name="_도곡3교 교대 수량_지장물조서_보천리 지장물조서_충주기업 토지" xfId="1974"/>
    <cellStyle name="_도곡3교 교대 수량_지장물조서_용지도-마송리" xfId="1975"/>
    <cellStyle name="_도곡3교 교대 수량_지장물조서_용지도-마송리_용지조서(추풍령)" xfId="1976"/>
    <cellStyle name="_도곡3교 교대 수량_지장물조서_용지도-마송리_용지조서(충주기업도시)" xfId="1977"/>
    <cellStyle name="_도곡3교 교대 수량_지장물조서_용지도-마송리_충주기업 토지" xfId="1978"/>
    <cellStyle name="_도곡3교 교대 수량_지장물조서_용지도-외중방리" xfId="1979"/>
    <cellStyle name="_도곡3교 교대 수량_지장물조서_용지도-외중방리_용지조서(추풍령)" xfId="1980"/>
    <cellStyle name="_도곡3교 교대 수량_지장물조서_용지도-외중방리_용지조서(충주기업도시)" xfId="1981"/>
    <cellStyle name="_도곡3교 교대 수량_지장물조서_용지도-외중방리_충주기업 토지" xfId="1982"/>
    <cellStyle name="_도곡3교 교대 수량_지장물조서_용지도-충주대앞" xfId="1983"/>
    <cellStyle name="_도곡3교 교대 수량_지장물조서_용지도-충주대앞_용지조서(추풍령)" xfId="1984"/>
    <cellStyle name="_도곡3교 교대 수량_지장물조서_용지도-충주대앞_용지조서(충주기업도시)" xfId="1985"/>
    <cellStyle name="_도곡3교 교대 수량_지장물조서_용지도-충주대앞_충주기업 토지" xfId="1986"/>
    <cellStyle name="_도곡3교 교대 수량_지장물조서_용지조서(추풍령)" xfId="1987"/>
    <cellStyle name="_도곡3교 교대 수량_지장물조서_용지조서(충주기업도시)" xfId="1988"/>
    <cellStyle name="_도곡3교 교대 수량_지장물조서_충주기업 토지" xfId="1989"/>
    <cellStyle name="_도곡3교 교대 수량_지장물조서_하시리지장물도" xfId="1990"/>
    <cellStyle name="_도곡3교 교대 수량_지장물조서_하시리지장물도_용지조서(추풍령)" xfId="1991"/>
    <cellStyle name="_도곡3교 교대 수량_지장물조서_하시리지장물도_용지조서(충주기업도시)" xfId="1992"/>
    <cellStyle name="_도곡3교 교대 수량_지장물조서_하시리지장물도_충주기업 토지" xfId="1993"/>
    <cellStyle name="_도곡3교 교대 수량_토지조서" xfId="1994"/>
    <cellStyle name="_도곡3교 교대 수량_토지조서_용지조서(추풍령)" xfId="1995"/>
    <cellStyle name="_도곡3교 교대 수량_토지조서_용지조서(충주기업도시)" xfId="1996"/>
    <cellStyle name="_도곡3교 교대 수량_토지조서_충주기업 토지" xfId="1997"/>
    <cellStyle name="_도곡4교 하부공 수량" xfId="1998"/>
    <cellStyle name="_도곡4교 하부공 수량_용지및지장물조서" xfId="1999"/>
    <cellStyle name="_도곡4교 하부공 수량_용지및지장물조서_마송리 지장물조서" xfId="2000"/>
    <cellStyle name="_도곡4교 하부공 수량_용지및지장물조서_마송리 지장물조서_용지조서(추풍령)" xfId="2001"/>
    <cellStyle name="_도곡4교 하부공 수량_용지및지장물조서_마송리 지장물조서_용지조서(충주기업도시)" xfId="2002"/>
    <cellStyle name="_도곡4교 하부공 수량_용지및지장물조서_마송리 지장물조서_충주기업 토지" xfId="2003"/>
    <cellStyle name="_도곡4교 하부공 수량_용지및지장물조서_보천리 지장물조서" xfId="2004"/>
    <cellStyle name="_도곡4교 하부공 수량_용지및지장물조서_보천리 지장물조서_용지조서(추풍령)" xfId="2005"/>
    <cellStyle name="_도곡4교 하부공 수량_용지및지장물조서_보천리 지장물조서_용지조서(충주기업도시)" xfId="2006"/>
    <cellStyle name="_도곡4교 하부공 수량_용지및지장물조서_보천리 지장물조서_충주기업 토지" xfId="2007"/>
    <cellStyle name="_도곡4교 하부공 수량_용지및지장물조서_용지도-마송리" xfId="2008"/>
    <cellStyle name="_도곡4교 하부공 수량_용지및지장물조서_용지도-마송리_용지조서(추풍령)" xfId="2009"/>
    <cellStyle name="_도곡4교 하부공 수량_용지및지장물조서_용지도-마송리_용지조서(충주기업도시)" xfId="2010"/>
    <cellStyle name="_도곡4교 하부공 수량_용지및지장물조서_용지도-마송리_충주기업 토지" xfId="2011"/>
    <cellStyle name="_도곡4교 하부공 수량_용지및지장물조서_용지도-외중방리" xfId="2012"/>
    <cellStyle name="_도곡4교 하부공 수량_용지및지장물조서_용지도-외중방리_용지조서(추풍령)" xfId="2013"/>
    <cellStyle name="_도곡4교 하부공 수량_용지및지장물조서_용지도-외중방리_용지조서(충주기업도시)" xfId="2014"/>
    <cellStyle name="_도곡4교 하부공 수량_용지및지장물조서_용지도-외중방리_충주기업 토지" xfId="2015"/>
    <cellStyle name="_도곡4교 하부공 수량_용지및지장물조서_용지도-충주대앞" xfId="2016"/>
    <cellStyle name="_도곡4교 하부공 수량_용지및지장물조서_용지도-충주대앞_용지조서(추풍령)" xfId="2017"/>
    <cellStyle name="_도곡4교 하부공 수량_용지및지장물조서_용지도-충주대앞_용지조서(충주기업도시)" xfId="2018"/>
    <cellStyle name="_도곡4교 하부공 수량_용지및지장물조서_용지도-충주대앞_충주기업 토지" xfId="2019"/>
    <cellStyle name="_도곡4교 하부공 수량_용지및지장물조서_용지조서(추풍령)" xfId="2020"/>
    <cellStyle name="_도곡4교 하부공 수량_용지및지장물조서_용지조서(충주기업도시)" xfId="2021"/>
    <cellStyle name="_도곡4교 하부공 수량_용지및지장물조서_충주기업 토지" xfId="2022"/>
    <cellStyle name="_도곡4교 하부공 수량_용지및지장물조서_하시리지장물도" xfId="2023"/>
    <cellStyle name="_도곡4교 하부공 수량_용지및지장물조서_하시리지장물도_용지조서(추풍령)" xfId="2024"/>
    <cellStyle name="_도곡4교 하부공 수량_용지및지장물조서_하시리지장물도_용지조서(충주기업도시)" xfId="2025"/>
    <cellStyle name="_도곡4교 하부공 수량_용지및지장물조서_하시리지장물도_충주기업 토지" xfId="2026"/>
    <cellStyle name="_도곡4교 하부공 수량_용지조서" xfId="2027"/>
    <cellStyle name="_도곡4교 하부공 수량_용지조서(변경)" xfId="2028"/>
    <cellStyle name="_도곡4교 하부공 수량_용지조서(변경)_용지조서(추풍령)" xfId="2029"/>
    <cellStyle name="_도곡4교 하부공 수량_용지조서(변경)_용지조서(충주기업도시)" xfId="2030"/>
    <cellStyle name="_도곡4교 하부공 수량_용지조서(변경)_충주기업 토지" xfId="2031"/>
    <cellStyle name="_도곡4교 하부공 수량_용지조서(성주어암)" xfId="2032"/>
    <cellStyle name="_도곡4교 하부공 수량_용지조서(성주어암)_용지조서(추풍령)" xfId="2033"/>
    <cellStyle name="_도곡4교 하부공 수량_용지조서(성주어암)_용지조서(충주기업도시)" xfId="2034"/>
    <cellStyle name="_도곡4교 하부공 수량_용지조서(성주어암)_충주기업 토지" xfId="2035"/>
    <cellStyle name="_도곡4교 하부공 수량_용지조서_용지조서" xfId="2036"/>
    <cellStyle name="_도곡4교 하부공 수량_용지조서_용지조서(추풍령)" xfId="2037"/>
    <cellStyle name="_도곡4교 하부공 수량_용지조서_용지조서(충주기업도시)" xfId="2038"/>
    <cellStyle name="_도곡4교 하부공 수량_용지조서_용지조서_용지조서" xfId="2039"/>
    <cellStyle name="_도곡4교 하부공 수량_용지조서_용지조서_용지조서(변경)" xfId="2040"/>
    <cellStyle name="_도곡4교 하부공 수량_용지조서_용지조서_용지조서(변경)_용지조서(추풍령)" xfId="2041"/>
    <cellStyle name="_도곡4교 하부공 수량_용지조서_용지조서_용지조서(변경)_용지조서(충주기업도시)" xfId="2042"/>
    <cellStyle name="_도곡4교 하부공 수량_용지조서_용지조서_용지조서(변경)_충주기업 토지" xfId="2043"/>
    <cellStyle name="_도곡4교 하부공 수량_용지조서_용지조서_용지조서(성주어암)" xfId="2044"/>
    <cellStyle name="_도곡4교 하부공 수량_용지조서_용지조서_용지조서(성주어암)_용지조서(추풍령)" xfId="2045"/>
    <cellStyle name="_도곡4교 하부공 수량_용지조서_용지조서_용지조서(성주어암)_용지조서(충주기업도시)" xfId="2046"/>
    <cellStyle name="_도곡4교 하부공 수량_용지조서_용지조서_용지조서(성주어암)_충주기업 토지" xfId="2047"/>
    <cellStyle name="_도곡4교 하부공 수량_용지조서_용지조서_용지조서_용지조서" xfId="2048"/>
    <cellStyle name="_도곡4교 하부공 수량_용지조서_용지조서_용지조서_용지조서(추풍령)" xfId="2049"/>
    <cellStyle name="_도곡4교 하부공 수량_용지조서_용지조서_용지조서_용지조서(충주기업도시)" xfId="2050"/>
    <cellStyle name="_도곡4교 하부공 수량_용지조서_용지조서_용지조서_용지조서_용지조서(변경)" xfId="2051"/>
    <cellStyle name="_도곡4교 하부공 수량_용지조서_용지조서_용지조서_용지조서_용지조서(변경)_용지조서(추풍령)" xfId="2052"/>
    <cellStyle name="_도곡4교 하부공 수량_용지조서_용지조서_용지조서_용지조서_용지조서(변경)_용지조서(충주기업도시)" xfId="2053"/>
    <cellStyle name="_도곡4교 하부공 수량_용지조서_용지조서_용지조서_용지조서_용지조서(변경)_충주기업 토지" xfId="2054"/>
    <cellStyle name="_도곡4교 하부공 수량_용지조서_용지조서_용지조서_용지조서_용지조서(성주어암)" xfId="2055"/>
    <cellStyle name="_도곡4교 하부공 수량_용지조서_용지조서_용지조서_용지조서_용지조서(성주어암)_용지조서(추풍령)" xfId="2056"/>
    <cellStyle name="_도곡4교 하부공 수량_용지조서_용지조서_용지조서_용지조서_용지조서(성주어암)_용지조서(충주기업도시)" xfId="2057"/>
    <cellStyle name="_도곡4교 하부공 수량_용지조서_용지조서_용지조서_용지조서_용지조서(성주어암)_충주기업 토지" xfId="2058"/>
    <cellStyle name="_도곡4교 하부공 수량_용지조서_용지조서_용지조서_용지조서_토지조서" xfId="2059"/>
    <cellStyle name="_도곡4교 하부공 수량_용지조서_용지조서_용지조서_용지조서_토지조서_용지조서(추풍령)" xfId="2060"/>
    <cellStyle name="_도곡4교 하부공 수량_용지조서_용지조서_용지조서_용지조서_토지조서_용지조서(충주기업도시)" xfId="2061"/>
    <cellStyle name="_도곡4교 하부공 수량_용지조서_용지조서_용지조서_용지조서_토지조서_충주기업 토지" xfId="2062"/>
    <cellStyle name="_도곡4교 하부공 수량_용지조서_용지조서_용지조서_용지조서2" xfId="2063"/>
    <cellStyle name="_도곡4교 하부공 수량_용지조서_용지조서_용지조서_용지조서2_용지조서(변경)" xfId="2064"/>
    <cellStyle name="_도곡4교 하부공 수량_용지조서_용지조서_용지조서_용지조서2_용지조서(변경)_용지조서(추풍령)" xfId="2065"/>
    <cellStyle name="_도곡4교 하부공 수량_용지조서_용지조서_용지조서_용지조서2_용지조서(변경)_용지조서(충주기업도시)" xfId="2066"/>
    <cellStyle name="_도곡4교 하부공 수량_용지조서_용지조서_용지조서_용지조서2_용지조서(변경)_충주기업 토지" xfId="2067"/>
    <cellStyle name="_도곡4교 하부공 수량_용지조서_용지조서_용지조서_용지조서2_용지조서(성주어암)" xfId="2068"/>
    <cellStyle name="_도곡4교 하부공 수량_용지조서_용지조서_용지조서_용지조서2_용지조서(성주어암)_용지조서(추풍령)" xfId="2069"/>
    <cellStyle name="_도곡4교 하부공 수량_용지조서_용지조서_용지조서_용지조서2_용지조서(성주어암)_용지조서(충주기업도시)" xfId="2070"/>
    <cellStyle name="_도곡4교 하부공 수량_용지조서_용지조서_용지조서_용지조서2_용지조서(성주어암)_충주기업 토지" xfId="2071"/>
    <cellStyle name="_도곡4교 하부공 수량_용지조서_용지조서_용지조서_용지조서2_토지조서" xfId="2072"/>
    <cellStyle name="_도곡4교 하부공 수량_용지조서_용지조서_용지조서_용지조서2_토지조서_용지조서(추풍령)" xfId="2073"/>
    <cellStyle name="_도곡4교 하부공 수량_용지조서_용지조서_용지조서_용지조서2_토지조서_용지조서(충주기업도시)" xfId="2074"/>
    <cellStyle name="_도곡4교 하부공 수량_용지조서_용지조서_용지조서_용지조서2_토지조서_충주기업 토지" xfId="2075"/>
    <cellStyle name="_도곡4교 하부공 수량_용지조서_용지조서_용지조서_충주기업 토지" xfId="2076"/>
    <cellStyle name="_도곡4교 하부공 수량_용지조서_용지조서_토지조서" xfId="2077"/>
    <cellStyle name="_도곡4교 하부공 수량_용지조서_용지조서_토지조서_용지조서(추풍령)" xfId="2078"/>
    <cellStyle name="_도곡4교 하부공 수량_용지조서_용지조서_토지조서_용지조서(충주기업도시)" xfId="2079"/>
    <cellStyle name="_도곡4교 하부공 수량_용지조서_용지조서_토지조서_충주기업 토지" xfId="2080"/>
    <cellStyle name="_도곡4교 하부공 수량_용지조서_용지조서2" xfId="2081"/>
    <cellStyle name="_도곡4교 하부공 수량_용지조서_용지조서2_용지조서(변경)" xfId="2082"/>
    <cellStyle name="_도곡4교 하부공 수량_용지조서_용지조서2_용지조서(변경)_용지조서(추풍령)" xfId="2083"/>
    <cellStyle name="_도곡4교 하부공 수량_용지조서_용지조서2_용지조서(변경)_용지조서(충주기업도시)" xfId="2084"/>
    <cellStyle name="_도곡4교 하부공 수량_용지조서_용지조서2_용지조서(변경)_충주기업 토지" xfId="2085"/>
    <cellStyle name="_도곡4교 하부공 수량_용지조서_용지조서2_용지조서(성주어암)" xfId="2086"/>
    <cellStyle name="_도곡4교 하부공 수량_용지조서_용지조서2_용지조서(성주어암)_용지조서(추풍령)" xfId="2087"/>
    <cellStyle name="_도곡4교 하부공 수량_용지조서_용지조서2_용지조서(성주어암)_용지조서(충주기업도시)" xfId="2088"/>
    <cellStyle name="_도곡4교 하부공 수량_용지조서_용지조서2_용지조서(성주어암)_충주기업 토지" xfId="2089"/>
    <cellStyle name="_도곡4교 하부공 수량_용지조서_용지조서2_토지조서" xfId="2090"/>
    <cellStyle name="_도곡4교 하부공 수량_용지조서_용지조서2_토지조서_용지조서(추풍령)" xfId="2091"/>
    <cellStyle name="_도곡4교 하부공 수량_용지조서_용지조서2_토지조서_용지조서(충주기업도시)" xfId="2092"/>
    <cellStyle name="_도곡4교 하부공 수량_용지조서_용지조서2_토지조서_충주기업 토지" xfId="2093"/>
    <cellStyle name="_도곡4교 하부공 수량_용지조서_충주기업 토지" xfId="2094"/>
    <cellStyle name="_도곡4교 하부공 수량_지장가옥깨기" xfId="2095"/>
    <cellStyle name="_도곡4교 하부공 수량_지장가옥깨기_용지및지장물조서" xfId="2096"/>
    <cellStyle name="_도곡4교 하부공 수량_지장가옥깨기_용지및지장물조서_마송리 지장물조서" xfId="2097"/>
    <cellStyle name="_도곡4교 하부공 수량_지장가옥깨기_용지및지장물조서_마송리 지장물조서_용지조서(추풍령)" xfId="2098"/>
    <cellStyle name="_도곡4교 하부공 수량_지장가옥깨기_용지및지장물조서_마송리 지장물조서_용지조서(충주기업도시)" xfId="2099"/>
    <cellStyle name="_도곡4교 하부공 수량_지장가옥깨기_용지및지장물조서_마송리 지장물조서_충주기업 토지" xfId="2100"/>
    <cellStyle name="_도곡4교 하부공 수량_지장가옥깨기_용지및지장물조서_보천리 지장물조서" xfId="2101"/>
    <cellStyle name="_도곡4교 하부공 수량_지장가옥깨기_용지및지장물조서_보천리 지장물조서_용지조서(추풍령)" xfId="2102"/>
    <cellStyle name="_도곡4교 하부공 수량_지장가옥깨기_용지및지장물조서_보천리 지장물조서_용지조서(충주기업도시)" xfId="2103"/>
    <cellStyle name="_도곡4교 하부공 수량_지장가옥깨기_용지및지장물조서_보천리 지장물조서_충주기업 토지" xfId="2104"/>
    <cellStyle name="_도곡4교 하부공 수량_지장가옥깨기_용지및지장물조서_용지도-마송리" xfId="2105"/>
    <cellStyle name="_도곡4교 하부공 수량_지장가옥깨기_용지및지장물조서_용지도-마송리_용지조서(추풍령)" xfId="2106"/>
    <cellStyle name="_도곡4교 하부공 수량_지장가옥깨기_용지및지장물조서_용지도-마송리_용지조서(충주기업도시)" xfId="2107"/>
    <cellStyle name="_도곡4교 하부공 수량_지장가옥깨기_용지및지장물조서_용지도-마송리_충주기업 토지" xfId="2108"/>
    <cellStyle name="_도곡4교 하부공 수량_지장가옥깨기_용지및지장물조서_용지도-외중방리" xfId="2109"/>
    <cellStyle name="_도곡4교 하부공 수량_지장가옥깨기_용지및지장물조서_용지도-외중방리_용지조서(추풍령)" xfId="2110"/>
    <cellStyle name="_도곡4교 하부공 수량_지장가옥깨기_용지및지장물조서_용지도-외중방리_용지조서(충주기업도시)" xfId="2111"/>
    <cellStyle name="_도곡4교 하부공 수량_지장가옥깨기_용지및지장물조서_용지도-외중방리_충주기업 토지" xfId="2112"/>
    <cellStyle name="_도곡4교 하부공 수량_지장가옥깨기_용지및지장물조서_용지도-충주대앞" xfId="2113"/>
    <cellStyle name="_도곡4교 하부공 수량_지장가옥깨기_용지및지장물조서_용지도-충주대앞_용지조서(추풍령)" xfId="2114"/>
    <cellStyle name="_도곡4교 하부공 수량_지장가옥깨기_용지및지장물조서_용지도-충주대앞_용지조서(충주기업도시)" xfId="2115"/>
    <cellStyle name="_도곡4교 하부공 수량_지장가옥깨기_용지및지장물조서_용지도-충주대앞_충주기업 토지" xfId="2116"/>
    <cellStyle name="_도곡4교 하부공 수량_지장가옥깨기_용지및지장물조서_용지조서(추풍령)" xfId="2117"/>
    <cellStyle name="_도곡4교 하부공 수량_지장가옥깨기_용지및지장물조서_용지조서(충주기업도시)" xfId="2118"/>
    <cellStyle name="_도곡4교 하부공 수량_지장가옥깨기_용지및지장물조서_충주기업 토지" xfId="2119"/>
    <cellStyle name="_도곡4교 하부공 수량_지장가옥깨기_용지및지장물조서_하시리지장물도" xfId="2120"/>
    <cellStyle name="_도곡4교 하부공 수량_지장가옥깨기_용지및지장물조서_하시리지장물도_용지조서(추풍령)" xfId="2121"/>
    <cellStyle name="_도곡4교 하부공 수량_지장가옥깨기_용지및지장물조서_하시리지장물도_용지조서(충주기업도시)" xfId="2122"/>
    <cellStyle name="_도곡4교 하부공 수량_지장가옥깨기_용지및지장물조서_하시리지장물도_충주기업 토지" xfId="2123"/>
    <cellStyle name="_도곡4교 하부공 수량_지장가옥깨기_용지조서" xfId="2124"/>
    <cellStyle name="_도곡4교 하부공 수량_지장가옥깨기_용지조서(변경)" xfId="2125"/>
    <cellStyle name="_도곡4교 하부공 수량_지장가옥깨기_용지조서(변경)_용지조서(추풍령)" xfId="2126"/>
    <cellStyle name="_도곡4교 하부공 수량_지장가옥깨기_용지조서(변경)_용지조서(충주기업도시)" xfId="2127"/>
    <cellStyle name="_도곡4교 하부공 수량_지장가옥깨기_용지조서(변경)_충주기업 토지" xfId="2128"/>
    <cellStyle name="_도곡4교 하부공 수량_지장가옥깨기_용지조서(성주어암)" xfId="2129"/>
    <cellStyle name="_도곡4교 하부공 수량_지장가옥깨기_용지조서(성주어암)_용지조서(추풍령)" xfId="2130"/>
    <cellStyle name="_도곡4교 하부공 수량_지장가옥깨기_용지조서(성주어암)_용지조서(충주기업도시)" xfId="2131"/>
    <cellStyle name="_도곡4교 하부공 수량_지장가옥깨기_용지조서(성주어암)_충주기업 토지" xfId="2132"/>
    <cellStyle name="_도곡4교 하부공 수량_지장가옥깨기_용지조서_용지조서" xfId="2133"/>
    <cellStyle name="_도곡4교 하부공 수량_지장가옥깨기_용지조서_용지조서(추풍령)" xfId="2134"/>
    <cellStyle name="_도곡4교 하부공 수량_지장가옥깨기_용지조서_용지조서(충주기업도시)" xfId="2135"/>
    <cellStyle name="_도곡4교 하부공 수량_지장가옥깨기_용지조서_용지조서_용지조서" xfId="2136"/>
    <cellStyle name="_도곡4교 하부공 수량_지장가옥깨기_용지조서_용지조서_용지조서(변경)" xfId="2137"/>
    <cellStyle name="_도곡4교 하부공 수량_지장가옥깨기_용지조서_용지조서_용지조서(변경)_용지조서(추풍령)" xfId="2138"/>
    <cellStyle name="_도곡4교 하부공 수량_지장가옥깨기_용지조서_용지조서_용지조서(변경)_용지조서(충주기업도시)" xfId="2139"/>
    <cellStyle name="_도곡4교 하부공 수량_지장가옥깨기_용지조서_용지조서_용지조서(변경)_충주기업 토지" xfId="2140"/>
    <cellStyle name="_도곡4교 하부공 수량_지장가옥깨기_용지조서_용지조서_용지조서(성주어암)" xfId="2141"/>
    <cellStyle name="_도곡4교 하부공 수량_지장가옥깨기_용지조서_용지조서_용지조서(성주어암)_용지조서(추풍령)" xfId="2142"/>
    <cellStyle name="_도곡4교 하부공 수량_지장가옥깨기_용지조서_용지조서_용지조서(성주어암)_용지조서(충주기업도시)" xfId="2143"/>
    <cellStyle name="_도곡4교 하부공 수량_지장가옥깨기_용지조서_용지조서_용지조서(성주어암)_충주기업 토지" xfId="2144"/>
    <cellStyle name="_도곡4교 하부공 수량_지장가옥깨기_용지조서_용지조서_용지조서_용지조서" xfId="2145"/>
    <cellStyle name="_도곡4교 하부공 수량_지장가옥깨기_용지조서_용지조서_용지조서_용지조서(추풍령)" xfId="2146"/>
    <cellStyle name="_도곡4교 하부공 수량_지장가옥깨기_용지조서_용지조서_용지조서_용지조서(충주기업도시)" xfId="2147"/>
    <cellStyle name="_도곡4교 하부공 수량_지장가옥깨기_용지조서_용지조서_용지조서_용지조서_용지조서(변경)" xfId="2148"/>
    <cellStyle name="_도곡4교 하부공 수량_지장가옥깨기_용지조서_용지조서_용지조서_용지조서_용지조서(변경)_용지조서(추풍령)" xfId="2149"/>
    <cellStyle name="_도곡4교 하부공 수량_지장가옥깨기_용지조서_용지조서_용지조서_용지조서_용지조서(변경)_용지조서(충주기업도시)" xfId="2150"/>
    <cellStyle name="_도곡4교 하부공 수량_지장가옥깨기_용지조서_용지조서_용지조서_용지조서_용지조서(변경)_충주기업 토지" xfId="2151"/>
    <cellStyle name="_도곡4교 하부공 수량_지장가옥깨기_용지조서_용지조서_용지조서_용지조서_용지조서(성주어암)" xfId="2152"/>
    <cellStyle name="_도곡4교 하부공 수량_지장가옥깨기_용지조서_용지조서_용지조서_용지조서_용지조서(성주어암)_용지조서(추풍령)" xfId="2153"/>
    <cellStyle name="_도곡4교 하부공 수량_지장가옥깨기_용지조서_용지조서_용지조서_용지조서_용지조서(성주어암)_용지조서(충주기업도시)" xfId="2154"/>
    <cellStyle name="_도곡4교 하부공 수량_지장가옥깨기_용지조서_용지조서_용지조서_용지조서_용지조서(성주어암)_충주기업 토지" xfId="2155"/>
    <cellStyle name="_도곡4교 하부공 수량_지장가옥깨기_용지조서_용지조서_용지조서_용지조서_토지조서" xfId="2156"/>
    <cellStyle name="_도곡4교 하부공 수량_지장가옥깨기_용지조서_용지조서_용지조서_용지조서_토지조서_용지조서(추풍령)" xfId="2157"/>
    <cellStyle name="_도곡4교 하부공 수량_지장가옥깨기_용지조서_용지조서_용지조서_용지조서_토지조서_용지조서(충주기업도시)" xfId="2158"/>
    <cellStyle name="_도곡4교 하부공 수량_지장가옥깨기_용지조서_용지조서_용지조서_용지조서_토지조서_충주기업 토지" xfId="2159"/>
    <cellStyle name="_도곡4교 하부공 수량_지장가옥깨기_용지조서_용지조서_용지조서_용지조서2" xfId="2160"/>
    <cellStyle name="_도곡4교 하부공 수량_지장가옥깨기_용지조서_용지조서_용지조서_용지조서2_용지조서(변경)" xfId="2161"/>
    <cellStyle name="_도곡4교 하부공 수량_지장가옥깨기_용지조서_용지조서_용지조서_용지조서2_용지조서(변경)_용지조서(추풍령)" xfId="2162"/>
    <cellStyle name="_도곡4교 하부공 수량_지장가옥깨기_용지조서_용지조서_용지조서_용지조서2_용지조서(변경)_용지조서(충주기업도시)" xfId="2163"/>
    <cellStyle name="_도곡4교 하부공 수량_지장가옥깨기_용지조서_용지조서_용지조서_용지조서2_용지조서(변경)_충주기업 토지" xfId="2164"/>
    <cellStyle name="_도곡4교 하부공 수량_지장가옥깨기_용지조서_용지조서_용지조서_용지조서2_용지조서(성주어암)" xfId="2165"/>
    <cellStyle name="_도곡4교 하부공 수량_지장가옥깨기_용지조서_용지조서_용지조서_용지조서2_용지조서(성주어암)_용지조서(추풍령)" xfId="2166"/>
    <cellStyle name="_도곡4교 하부공 수량_지장가옥깨기_용지조서_용지조서_용지조서_용지조서2_용지조서(성주어암)_용지조서(충주기업도시)" xfId="2167"/>
    <cellStyle name="_도곡4교 하부공 수량_지장가옥깨기_용지조서_용지조서_용지조서_용지조서2_용지조서(성주어암)_충주기업 토지" xfId="2168"/>
    <cellStyle name="_도곡4교 하부공 수량_지장가옥깨기_용지조서_용지조서_용지조서_용지조서2_토지조서" xfId="2169"/>
    <cellStyle name="_도곡4교 하부공 수량_지장가옥깨기_용지조서_용지조서_용지조서_용지조서2_토지조서_용지조서(추풍령)" xfId="2170"/>
    <cellStyle name="_도곡4교 하부공 수량_지장가옥깨기_용지조서_용지조서_용지조서_용지조서2_토지조서_용지조서(충주기업도시)" xfId="2171"/>
    <cellStyle name="_도곡4교 하부공 수량_지장가옥깨기_용지조서_용지조서_용지조서_용지조서2_토지조서_충주기업 토지" xfId="2172"/>
    <cellStyle name="_도곡4교 하부공 수량_지장가옥깨기_용지조서_용지조서_용지조서_충주기업 토지" xfId="2173"/>
    <cellStyle name="_도곡4교 하부공 수량_지장가옥깨기_용지조서_용지조서_토지조서" xfId="2174"/>
    <cellStyle name="_도곡4교 하부공 수량_지장가옥깨기_용지조서_용지조서_토지조서_용지조서(추풍령)" xfId="2175"/>
    <cellStyle name="_도곡4교 하부공 수량_지장가옥깨기_용지조서_용지조서_토지조서_용지조서(충주기업도시)" xfId="2176"/>
    <cellStyle name="_도곡4교 하부공 수량_지장가옥깨기_용지조서_용지조서_토지조서_충주기업 토지" xfId="2177"/>
    <cellStyle name="_도곡4교 하부공 수량_지장가옥깨기_용지조서_용지조서2" xfId="2178"/>
    <cellStyle name="_도곡4교 하부공 수량_지장가옥깨기_용지조서_용지조서2_용지조서(변경)" xfId="2179"/>
    <cellStyle name="_도곡4교 하부공 수량_지장가옥깨기_용지조서_용지조서2_용지조서(변경)_용지조서(추풍령)" xfId="2180"/>
    <cellStyle name="_도곡4교 하부공 수량_지장가옥깨기_용지조서_용지조서2_용지조서(변경)_용지조서(충주기업도시)" xfId="2181"/>
    <cellStyle name="_도곡4교 하부공 수량_지장가옥깨기_용지조서_용지조서2_용지조서(변경)_충주기업 토지" xfId="2182"/>
    <cellStyle name="_도곡4교 하부공 수량_지장가옥깨기_용지조서_용지조서2_용지조서(성주어암)" xfId="2183"/>
    <cellStyle name="_도곡4교 하부공 수량_지장가옥깨기_용지조서_용지조서2_용지조서(성주어암)_용지조서(추풍령)" xfId="2184"/>
    <cellStyle name="_도곡4교 하부공 수량_지장가옥깨기_용지조서_용지조서2_용지조서(성주어암)_용지조서(충주기업도시)" xfId="2185"/>
    <cellStyle name="_도곡4교 하부공 수량_지장가옥깨기_용지조서_용지조서2_용지조서(성주어암)_충주기업 토지" xfId="2186"/>
    <cellStyle name="_도곡4교 하부공 수량_지장가옥깨기_용지조서_용지조서2_토지조서" xfId="2187"/>
    <cellStyle name="_도곡4교 하부공 수량_지장가옥깨기_용지조서_용지조서2_토지조서_용지조서(추풍령)" xfId="2188"/>
    <cellStyle name="_도곡4교 하부공 수량_지장가옥깨기_용지조서_용지조서2_토지조서_용지조서(충주기업도시)" xfId="2189"/>
    <cellStyle name="_도곡4교 하부공 수량_지장가옥깨기_용지조서_용지조서2_토지조서_충주기업 토지" xfId="2190"/>
    <cellStyle name="_도곡4교 하부공 수량_지장가옥깨기_용지조서_충주기업 토지" xfId="2191"/>
    <cellStyle name="_도곡4교 하부공 수량_지장가옥깨기_지장물조서" xfId="2192"/>
    <cellStyle name="_도곡4교 하부공 수량_지장가옥깨기_지장물조서(군도3호선)" xfId="2193"/>
    <cellStyle name="_도곡4교 하부공 수량_지장가옥깨기_지장물조서(군도3호선)_용지조서(추풍령)" xfId="2194"/>
    <cellStyle name="_도곡4교 하부공 수량_지장가옥깨기_지장물조서(군도3호선)_용지조서(충주기업도시)" xfId="2195"/>
    <cellStyle name="_도곡4교 하부공 수량_지장가옥깨기_지장물조서(군도3호선)_충주기업 토지" xfId="2196"/>
    <cellStyle name="_도곡4교 하부공 수량_지장가옥깨기_지장물조서(납품본)" xfId="2197"/>
    <cellStyle name="_도곡4교 하부공 수량_지장가옥깨기_지장물조서(납품본)_용지조서(추풍령)" xfId="2198"/>
    <cellStyle name="_도곡4교 하부공 수량_지장가옥깨기_지장물조서(납품본)_용지조서(충주기업도시)" xfId="2199"/>
    <cellStyle name="_도곡4교 하부공 수량_지장가옥깨기_지장물조서(납품본)_충주기업 토지" xfId="2200"/>
    <cellStyle name="_도곡4교 하부공 수량_지장가옥깨기_지장물조서(문의)" xfId="2201"/>
    <cellStyle name="_도곡4교 하부공 수량_지장가옥깨기_지장물조서(문의)_마송리 지장물조서" xfId="2202"/>
    <cellStyle name="_도곡4교 하부공 수량_지장가옥깨기_지장물조서(문의)_마송리 지장물조서_용지조서(추풍령)" xfId="2203"/>
    <cellStyle name="_도곡4교 하부공 수량_지장가옥깨기_지장물조서(문의)_마송리 지장물조서_용지조서(충주기업도시)" xfId="2204"/>
    <cellStyle name="_도곡4교 하부공 수량_지장가옥깨기_지장물조서(문의)_마송리 지장물조서_충주기업 토지" xfId="2205"/>
    <cellStyle name="_도곡4교 하부공 수량_지장가옥깨기_지장물조서(문의)_보천리 지장물조서" xfId="2206"/>
    <cellStyle name="_도곡4교 하부공 수량_지장가옥깨기_지장물조서(문의)_보천리 지장물조서_용지조서(추풍령)" xfId="2207"/>
    <cellStyle name="_도곡4교 하부공 수량_지장가옥깨기_지장물조서(문의)_보천리 지장물조서_용지조서(충주기업도시)" xfId="2208"/>
    <cellStyle name="_도곡4교 하부공 수량_지장가옥깨기_지장물조서(문의)_보천리 지장물조서_충주기업 토지" xfId="2209"/>
    <cellStyle name="_도곡4교 하부공 수량_지장가옥깨기_지장물조서(문의)_용지도-마송리" xfId="2210"/>
    <cellStyle name="_도곡4교 하부공 수량_지장가옥깨기_지장물조서(문의)_용지도-마송리_용지조서(추풍령)" xfId="2211"/>
    <cellStyle name="_도곡4교 하부공 수량_지장가옥깨기_지장물조서(문의)_용지도-마송리_용지조서(충주기업도시)" xfId="2212"/>
    <cellStyle name="_도곡4교 하부공 수량_지장가옥깨기_지장물조서(문의)_용지도-마송리_충주기업 토지" xfId="2213"/>
    <cellStyle name="_도곡4교 하부공 수량_지장가옥깨기_지장물조서(문의)_용지도-외중방리" xfId="2214"/>
    <cellStyle name="_도곡4교 하부공 수량_지장가옥깨기_지장물조서(문의)_용지도-외중방리_용지조서(추풍령)" xfId="2215"/>
    <cellStyle name="_도곡4교 하부공 수량_지장가옥깨기_지장물조서(문의)_용지도-외중방리_용지조서(충주기업도시)" xfId="2216"/>
    <cellStyle name="_도곡4교 하부공 수량_지장가옥깨기_지장물조서(문의)_용지도-외중방리_충주기업 토지" xfId="2217"/>
    <cellStyle name="_도곡4교 하부공 수량_지장가옥깨기_지장물조서(문의)_용지도-충주대앞" xfId="2218"/>
    <cellStyle name="_도곡4교 하부공 수량_지장가옥깨기_지장물조서(문의)_용지도-충주대앞_용지조서(추풍령)" xfId="2219"/>
    <cellStyle name="_도곡4교 하부공 수량_지장가옥깨기_지장물조서(문의)_용지도-충주대앞_용지조서(충주기업도시)" xfId="2220"/>
    <cellStyle name="_도곡4교 하부공 수량_지장가옥깨기_지장물조서(문의)_용지도-충주대앞_충주기업 토지" xfId="2221"/>
    <cellStyle name="_도곡4교 하부공 수량_지장가옥깨기_지장물조서(문의)_용지조서(추풍령)" xfId="2222"/>
    <cellStyle name="_도곡4교 하부공 수량_지장가옥깨기_지장물조서(문의)_용지조서(충주기업도시)" xfId="2223"/>
    <cellStyle name="_도곡4교 하부공 수량_지장가옥깨기_지장물조서(문의)_충주기업 토지" xfId="2224"/>
    <cellStyle name="_도곡4교 하부공 수량_지장가옥깨기_지장물조서(문의)_하시리지장물도" xfId="2225"/>
    <cellStyle name="_도곡4교 하부공 수량_지장가옥깨기_지장물조서(문의)_하시리지장물도_용지조서(추풍령)" xfId="2226"/>
    <cellStyle name="_도곡4교 하부공 수량_지장가옥깨기_지장물조서(문의)_하시리지장물도_용지조서(충주기업도시)" xfId="2227"/>
    <cellStyle name="_도곡4교 하부공 수량_지장가옥깨기_지장물조서(문의)_하시리지장물도_충주기업 토지" xfId="2228"/>
    <cellStyle name="_도곡4교 하부공 수량_지장가옥깨기_지장물조서_마송리 지장물조서" xfId="2229"/>
    <cellStyle name="_도곡4교 하부공 수량_지장가옥깨기_지장물조서_마송리 지장물조서_용지조서(추풍령)" xfId="2230"/>
    <cellStyle name="_도곡4교 하부공 수량_지장가옥깨기_지장물조서_마송리 지장물조서_용지조서(충주기업도시)" xfId="2231"/>
    <cellStyle name="_도곡4교 하부공 수량_지장가옥깨기_지장물조서_마송리 지장물조서_충주기업 토지" xfId="2232"/>
    <cellStyle name="_도곡4교 하부공 수량_지장가옥깨기_지장물조서_보천리 지장물조서" xfId="2233"/>
    <cellStyle name="_도곡4교 하부공 수량_지장가옥깨기_지장물조서_보천리 지장물조서_용지조서(추풍령)" xfId="2234"/>
    <cellStyle name="_도곡4교 하부공 수량_지장가옥깨기_지장물조서_보천리 지장물조서_용지조서(충주기업도시)" xfId="2235"/>
    <cellStyle name="_도곡4교 하부공 수량_지장가옥깨기_지장물조서_보천리 지장물조서_충주기업 토지" xfId="2236"/>
    <cellStyle name="_도곡4교 하부공 수량_지장가옥깨기_지장물조서_용지도-마송리" xfId="2237"/>
    <cellStyle name="_도곡4교 하부공 수량_지장가옥깨기_지장물조서_용지도-마송리_용지조서(추풍령)" xfId="2238"/>
    <cellStyle name="_도곡4교 하부공 수량_지장가옥깨기_지장물조서_용지도-마송리_용지조서(충주기업도시)" xfId="2239"/>
    <cellStyle name="_도곡4교 하부공 수량_지장가옥깨기_지장물조서_용지도-마송리_충주기업 토지" xfId="2240"/>
    <cellStyle name="_도곡4교 하부공 수량_지장가옥깨기_지장물조서_용지도-외중방리" xfId="2241"/>
    <cellStyle name="_도곡4교 하부공 수량_지장가옥깨기_지장물조서_용지도-외중방리_용지조서(추풍령)" xfId="2242"/>
    <cellStyle name="_도곡4교 하부공 수량_지장가옥깨기_지장물조서_용지도-외중방리_용지조서(충주기업도시)" xfId="2243"/>
    <cellStyle name="_도곡4교 하부공 수량_지장가옥깨기_지장물조서_용지도-외중방리_충주기업 토지" xfId="2244"/>
    <cellStyle name="_도곡4교 하부공 수량_지장가옥깨기_지장물조서_용지도-충주대앞" xfId="2245"/>
    <cellStyle name="_도곡4교 하부공 수량_지장가옥깨기_지장물조서_용지도-충주대앞_용지조서(추풍령)" xfId="2246"/>
    <cellStyle name="_도곡4교 하부공 수량_지장가옥깨기_지장물조서_용지도-충주대앞_용지조서(충주기업도시)" xfId="2247"/>
    <cellStyle name="_도곡4교 하부공 수량_지장가옥깨기_지장물조서_용지도-충주대앞_충주기업 토지" xfId="2248"/>
    <cellStyle name="_도곡4교 하부공 수량_지장가옥깨기_지장물조서_용지조서(추풍령)" xfId="2249"/>
    <cellStyle name="_도곡4교 하부공 수량_지장가옥깨기_지장물조서_용지조서(충주기업도시)" xfId="2250"/>
    <cellStyle name="_도곡4교 하부공 수량_지장가옥깨기_지장물조서_충주기업 토지" xfId="2251"/>
    <cellStyle name="_도곡4교 하부공 수량_지장가옥깨기_지장물조서_하시리지장물도" xfId="2252"/>
    <cellStyle name="_도곡4교 하부공 수량_지장가옥깨기_지장물조서_하시리지장물도_용지조서(추풍령)" xfId="2253"/>
    <cellStyle name="_도곡4교 하부공 수량_지장가옥깨기_지장물조서_하시리지장물도_용지조서(충주기업도시)" xfId="2254"/>
    <cellStyle name="_도곡4교 하부공 수량_지장가옥깨기_지장물조서_하시리지장물도_충주기업 토지" xfId="2255"/>
    <cellStyle name="_도곡4교 하부공 수량_지장가옥깨기_토지조서" xfId="2256"/>
    <cellStyle name="_도곡4교 하부공 수량_지장가옥깨기_토지조서_용지조서(추풍령)" xfId="2257"/>
    <cellStyle name="_도곡4교 하부공 수량_지장가옥깨기_토지조서_용지조서(충주기업도시)" xfId="2258"/>
    <cellStyle name="_도곡4교 하부공 수량_지장가옥깨기_토지조서_충주기업 토지" xfId="2259"/>
    <cellStyle name="_도곡4교 하부공 수량_지장물조서" xfId="2260"/>
    <cellStyle name="_도곡4교 하부공 수량_지장물조서(군도3호선)" xfId="2261"/>
    <cellStyle name="_도곡4교 하부공 수량_지장물조서(군도3호선)_용지조서(추풍령)" xfId="2262"/>
    <cellStyle name="_도곡4교 하부공 수량_지장물조서(군도3호선)_용지조서(충주기업도시)" xfId="2263"/>
    <cellStyle name="_도곡4교 하부공 수량_지장물조서(군도3호선)_충주기업 토지" xfId="2264"/>
    <cellStyle name="_도곡4교 하부공 수량_지장물조서(납품본)" xfId="2265"/>
    <cellStyle name="_도곡4교 하부공 수량_지장물조서(납품본)_용지조서(추풍령)" xfId="2266"/>
    <cellStyle name="_도곡4교 하부공 수량_지장물조서(납품본)_용지조서(충주기업도시)" xfId="2267"/>
    <cellStyle name="_도곡4교 하부공 수량_지장물조서(납품본)_충주기업 토지" xfId="2268"/>
    <cellStyle name="_도곡4교 하부공 수량_지장물조서(문의)" xfId="2269"/>
    <cellStyle name="_도곡4교 하부공 수량_지장물조서(문의)_마송리 지장물조서" xfId="2270"/>
    <cellStyle name="_도곡4교 하부공 수량_지장물조서(문의)_마송리 지장물조서_용지조서(추풍령)" xfId="2271"/>
    <cellStyle name="_도곡4교 하부공 수량_지장물조서(문의)_마송리 지장물조서_용지조서(충주기업도시)" xfId="2272"/>
    <cellStyle name="_도곡4교 하부공 수량_지장물조서(문의)_마송리 지장물조서_충주기업 토지" xfId="2273"/>
    <cellStyle name="_도곡4교 하부공 수량_지장물조서(문의)_보천리 지장물조서" xfId="2274"/>
    <cellStyle name="_도곡4교 하부공 수량_지장물조서(문의)_보천리 지장물조서_용지조서(추풍령)" xfId="2275"/>
    <cellStyle name="_도곡4교 하부공 수량_지장물조서(문의)_보천리 지장물조서_용지조서(충주기업도시)" xfId="2276"/>
    <cellStyle name="_도곡4교 하부공 수량_지장물조서(문의)_보천리 지장물조서_충주기업 토지" xfId="2277"/>
    <cellStyle name="_도곡4교 하부공 수량_지장물조서(문의)_용지도-마송리" xfId="2278"/>
    <cellStyle name="_도곡4교 하부공 수량_지장물조서(문의)_용지도-마송리_용지조서(추풍령)" xfId="2279"/>
    <cellStyle name="_도곡4교 하부공 수량_지장물조서(문의)_용지도-마송리_용지조서(충주기업도시)" xfId="2280"/>
    <cellStyle name="_도곡4교 하부공 수량_지장물조서(문의)_용지도-마송리_충주기업 토지" xfId="2281"/>
    <cellStyle name="_도곡4교 하부공 수량_지장물조서(문의)_용지도-외중방리" xfId="2282"/>
    <cellStyle name="_도곡4교 하부공 수량_지장물조서(문의)_용지도-외중방리_용지조서(추풍령)" xfId="2283"/>
    <cellStyle name="_도곡4교 하부공 수량_지장물조서(문의)_용지도-외중방리_용지조서(충주기업도시)" xfId="2284"/>
    <cellStyle name="_도곡4교 하부공 수량_지장물조서(문의)_용지도-외중방리_충주기업 토지" xfId="2285"/>
    <cellStyle name="_도곡4교 하부공 수량_지장물조서(문의)_용지도-충주대앞" xfId="2286"/>
    <cellStyle name="_도곡4교 하부공 수량_지장물조서(문의)_용지도-충주대앞_용지조서(추풍령)" xfId="2287"/>
    <cellStyle name="_도곡4교 하부공 수량_지장물조서(문의)_용지도-충주대앞_용지조서(충주기업도시)" xfId="2288"/>
    <cellStyle name="_도곡4교 하부공 수량_지장물조서(문의)_용지도-충주대앞_충주기업 토지" xfId="2289"/>
    <cellStyle name="_도곡4교 하부공 수량_지장물조서(문의)_용지조서(추풍령)" xfId="2290"/>
    <cellStyle name="_도곡4교 하부공 수량_지장물조서(문의)_용지조서(충주기업도시)" xfId="2291"/>
    <cellStyle name="_도곡4교 하부공 수량_지장물조서(문의)_충주기업 토지" xfId="2292"/>
    <cellStyle name="_도곡4교 하부공 수량_지장물조서(문의)_하시리지장물도" xfId="2293"/>
    <cellStyle name="_도곡4교 하부공 수량_지장물조서(문의)_하시리지장물도_용지조서(추풍령)" xfId="2294"/>
    <cellStyle name="_도곡4교 하부공 수량_지장물조서(문의)_하시리지장물도_용지조서(충주기업도시)" xfId="2295"/>
    <cellStyle name="_도곡4교 하부공 수량_지장물조서(문의)_하시리지장물도_충주기업 토지" xfId="2296"/>
    <cellStyle name="_도곡4교 하부공 수량_지장물조서_마송리 지장물조서" xfId="2297"/>
    <cellStyle name="_도곡4교 하부공 수량_지장물조서_마송리 지장물조서_용지조서(추풍령)" xfId="2298"/>
    <cellStyle name="_도곡4교 하부공 수량_지장물조서_마송리 지장물조서_용지조서(충주기업도시)" xfId="2299"/>
    <cellStyle name="_도곡4교 하부공 수량_지장물조서_마송리 지장물조서_충주기업 토지" xfId="2300"/>
    <cellStyle name="_도곡4교 하부공 수량_지장물조서_보천리 지장물조서" xfId="2301"/>
    <cellStyle name="_도곡4교 하부공 수량_지장물조서_보천리 지장물조서_용지조서(추풍령)" xfId="2302"/>
    <cellStyle name="_도곡4교 하부공 수량_지장물조서_보천리 지장물조서_용지조서(충주기업도시)" xfId="2303"/>
    <cellStyle name="_도곡4교 하부공 수량_지장물조서_보천리 지장물조서_충주기업 토지" xfId="2304"/>
    <cellStyle name="_도곡4교 하부공 수량_지장물조서_용지도-마송리" xfId="2305"/>
    <cellStyle name="_도곡4교 하부공 수량_지장물조서_용지도-마송리_용지조서(추풍령)" xfId="2306"/>
    <cellStyle name="_도곡4교 하부공 수량_지장물조서_용지도-마송리_용지조서(충주기업도시)" xfId="2307"/>
    <cellStyle name="_도곡4교 하부공 수량_지장물조서_용지도-마송리_충주기업 토지" xfId="2308"/>
    <cellStyle name="_도곡4교 하부공 수량_지장물조서_용지도-외중방리" xfId="2309"/>
    <cellStyle name="_도곡4교 하부공 수량_지장물조서_용지도-외중방리_용지조서(추풍령)" xfId="2310"/>
    <cellStyle name="_도곡4교 하부공 수량_지장물조서_용지도-외중방리_용지조서(충주기업도시)" xfId="2311"/>
    <cellStyle name="_도곡4교 하부공 수량_지장물조서_용지도-외중방리_충주기업 토지" xfId="2312"/>
    <cellStyle name="_도곡4교 하부공 수량_지장물조서_용지도-충주대앞" xfId="2313"/>
    <cellStyle name="_도곡4교 하부공 수량_지장물조서_용지도-충주대앞_용지조서(추풍령)" xfId="2314"/>
    <cellStyle name="_도곡4교 하부공 수량_지장물조서_용지도-충주대앞_용지조서(충주기업도시)" xfId="2315"/>
    <cellStyle name="_도곡4교 하부공 수량_지장물조서_용지도-충주대앞_충주기업 토지" xfId="2316"/>
    <cellStyle name="_도곡4교 하부공 수량_지장물조서_용지조서(추풍령)" xfId="2317"/>
    <cellStyle name="_도곡4교 하부공 수량_지장물조서_용지조서(충주기업도시)" xfId="2318"/>
    <cellStyle name="_도곡4교 하부공 수량_지장물조서_충주기업 토지" xfId="2319"/>
    <cellStyle name="_도곡4교 하부공 수량_지장물조서_하시리지장물도" xfId="2320"/>
    <cellStyle name="_도곡4교 하부공 수량_지장물조서_하시리지장물도_용지조서(추풍령)" xfId="2321"/>
    <cellStyle name="_도곡4교 하부공 수량_지장물조서_하시리지장물도_용지조서(충주기업도시)" xfId="2322"/>
    <cellStyle name="_도곡4교 하부공 수량_지장물조서_하시리지장물도_충주기업 토지" xfId="2323"/>
    <cellStyle name="_도곡4교 하부공 수량_토지조서" xfId="2324"/>
    <cellStyle name="_도곡4교 하부공 수량_토지조서_용지조서(추풍령)" xfId="2325"/>
    <cellStyle name="_도곡4교 하부공 수량_토지조서_용지조서(충주기업도시)" xfId="2326"/>
    <cellStyle name="_도곡4교 하부공 수량_토지조서_충주기업 토지" xfId="2327"/>
    <cellStyle name="_도곡교 교대 수량" xfId="2328"/>
    <cellStyle name="_도곡교 교대 수량_용지및지장물조서" xfId="2329"/>
    <cellStyle name="_도곡교 교대 수량_용지및지장물조서_마송리 지장물조서" xfId="2330"/>
    <cellStyle name="_도곡교 교대 수량_용지및지장물조서_마송리 지장물조서_용지조서(추풍령)" xfId="2331"/>
    <cellStyle name="_도곡교 교대 수량_용지및지장물조서_마송리 지장물조서_용지조서(충주기업도시)" xfId="2332"/>
    <cellStyle name="_도곡교 교대 수량_용지및지장물조서_마송리 지장물조서_충주기업 토지" xfId="2333"/>
    <cellStyle name="_도곡교 교대 수량_용지및지장물조서_보천리 지장물조서" xfId="2334"/>
    <cellStyle name="_도곡교 교대 수량_용지및지장물조서_보천리 지장물조서_용지조서(추풍령)" xfId="2335"/>
    <cellStyle name="_도곡교 교대 수량_용지및지장물조서_보천리 지장물조서_용지조서(충주기업도시)" xfId="2336"/>
    <cellStyle name="_도곡교 교대 수량_용지및지장물조서_보천리 지장물조서_충주기업 토지" xfId="2337"/>
    <cellStyle name="_도곡교 교대 수량_용지및지장물조서_용지도-마송리" xfId="2338"/>
    <cellStyle name="_도곡교 교대 수량_용지및지장물조서_용지도-마송리_용지조서(추풍령)" xfId="2339"/>
    <cellStyle name="_도곡교 교대 수량_용지및지장물조서_용지도-마송리_용지조서(충주기업도시)" xfId="2340"/>
    <cellStyle name="_도곡교 교대 수량_용지및지장물조서_용지도-마송리_충주기업 토지" xfId="2341"/>
    <cellStyle name="_도곡교 교대 수량_용지및지장물조서_용지도-외중방리" xfId="2342"/>
    <cellStyle name="_도곡교 교대 수량_용지및지장물조서_용지도-외중방리_용지조서(추풍령)" xfId="2343"/>
    <cellStyle name="_도곡교 교대 수량_용지및지장물조서_용지도-외중방리_용지조서(충주기업도시)" xfId="2344"/>
    <cellStyle name="_도곡교 교대 수량_용지및지장물조서_용지도-외중방리_충주기업 토지" xfId="2345"/>
    <cellStyle name="_도곡교 교대 수량_용지및지장물조서_용지도-충주대앞" xfId="2346"/>
    <cellStyle name="_도곡교 교대 수량_용지및지장물조서_용지도-충주대앞_용지조서(추풍령)" xfId="2347"/>
    <cellStyle name="_도곡교 교대 수량_용지및지장물조서_용지도-충주대앞_용지조서(충주기업도시)" xfId="2348"/>
    <cellStyle name="_도곡교 교대 수량_용지및지장물조서_용지도-충주대앞_충주기업 토지" xfId="2349"/>
    <cellStyle name="_도곡교 교대 수량_용지및지장물조서_용지조서(추풍령)" xfId="2350"/>
    <cellStyle name="_도곡교 교대 수량_용지및지장물조서_용지조서(충주기업도시)" xfId="2351"/>
    <cellStyle name="_도곡교 교대 수량_용지및지장물조서_충주기업 토지" xfId="2352"/>
    <cellStyle name="_도곡교 교대 수량_용지및지장물조서_하시리지장물도" xfId="2353"/>
    <cellStyle name="_도곡교 교대 수량_용지및지장물조서_하시리지장물도_용지조서(추풍령)" xfId="2354"/>
    <cellStyle name="_도곡교 교대 수량_용지및지장물조서_하시리지장물도_용지조서(충주기업도시)" xfId="2355"/>
    <cellStyle name="_도곡교 교대 수량_용지및지장물조서_하시리지장물도_충주기업 토지" xfId="2356"/>
    <cellStyle name="_도곡교 교대 수량_용지조서" xfId="2357"/>
    <cellStyle name="_도곡교 교대 수량_용지조서(변경)" xfId="2358"/>
    <cellStyle name="_도곡교 교대 수량_용지조서(변경)_용지조서(추풍령)" xfId="2359"/>
    <cellStyle name="_도곡교 교대 수량_용지조서(변경)_용지조서(충주기업도시)" xfId="2360"/>
    <cellStyle name="_도곡교 교대 수량_용지조서(변경)_충주기업 토지" xfId="2361"/>
    <cellStyle name="_도곡교 교대 수량_용지조서(성주어암)" xfId="2362"/>
    <cellStyle name="_도곡교 교대 수량_용지조서(성주어암)_용지조서(추풍령)" xfId="2363"/>
    <cellStyle name="_도곡교 교대 수량_용지조서(성주어암)_용지조서(충주기업도시)" xfId="2364"/>
    <cellStyle name="_도곡교 교대 수량_용지조서(성주어암)_충주기업 토지" xfId="2365"/>
    <cellStyle name="_도곡교 교대 수량_용지조서_용지조서" xfId="2366"/>
    <cellStyle name="_도곡교 교대 수량_용지조서_용지조서(추풍령)" xfId="2367"/>
    <cellStyle name="_도곡교 교대 수량_용지조서_용지조서(충주기업도시)" xfId="2368"/>
    <cellStyle name="_도곡교 교대 수량_용지조서_용지조서_용지조서" xfId="2369"/>
    <cellStyle name="_도곡교 교대 수량_용지조서_용지조서_용지조서(변경)" xfId="2370"/>
    <cellStyle name="_도곡교 교대 수량_용지조서_용지조서_용지조서(변경)_용지조서(추풍령)" xfId="2371"/>
    <cellStyle name="_도곡교 교대 수량_용지조서_용지조서_용지조서(변경)_용지조서(충주기업도시)" xfId="2372"/>
    <cellStyle name="_도곡교 교대 수량_용지조서_용지조서_용지조서(변경)_충주기업 토지" xfId="2373"/>
    <cellStyle name="_도곡교 교대 수량_용지조서_용지조서_용지조서(성주어암)" xfId="2374"/>
    <cellStyle name="_도곡교 교대 수량_용지조서_용지조서_용지조서(성주어암)_용지조서(추풍령)" xfId="2375"/>
    <cellStyle name="_도곡교 교대 수량_용지조서_용지조서_용지조서(성주어암)_용지조서(충주기업도시)" xfId="2376"/>
    <cellStyle name="_도곡교 교대 수량_용지조서_용지조서_용지조서(성주어암)_충주기업 토지" xfId="2377"/>
    <cellStyle name="_도곡교 교대 수량_용지조서_용지조서_용지조서_용지조서" xfId="2378"/>
    <cellStyle name="_도곡교 교대 수량_용지조서_용지조서_용지조서_용지조서(추풍령)" xfId="2379"/>
    <cellStyle name="_도곡교 교대 수량_용지조서_용지조서_용지조서_용지조서(충주기업도시)" xfId="2380"/>
    <cellStyle name="_도곡교 교대 수량_용지조서_용지조서_용지조서_용지조서_용지조서(변경)" xfId="2381"/>
    <cellStyle name="_도곡교 교대 수량_용지조서_용지조서_용지조서_용지조서_용지조서(변경)_용지조서(추풍령)" xfId="2382"/>
    <cellStyle name="_도곡교 교대 수량_용지조서_용지조서_용지조서_용지조서_용지조서(변경)_용지조서(충주기업도시)" xfId="2383"/>
    <cellStyle name="_도곡교 교대 수량_용지조서_용지조서_용지조서_용지조서_용지조서(변경)_충주기업 토지" xfId="2384"/>
    <cellStyle name="_도곡교 교대 수량_용지조서_용지조서_용지조서_용지조서_용지조서(성주어암)" xfId="2385"/>
    <cellStyle name="_도곡교 교대 수량_용지조서_용지조서_용지조서_용지조서_용지조서(성주어암)_용지조서(추풍령)" xfId="2386"/>
    <cellStyle name="_도곡교 교대 수량_용지조서_용지조서_용지조서_용지조서_용지조서(성주어암)_용지조서(충주기업도시)" xfId="2387"/>
    <cellStyle name="_도곡교 교대 수량_용지조서_용지조서_용지조서_용지조서_용지조서(성주어암)_충주기업 토지" xfId="2388"/>
    <cellStyle name="_도곡교 교대 수량_용지조서_용지조서_용지조서_용지조서_토지조서" xfId="2389"/>
    <cellStyle name="_도곡교 교대 수량_용지조서_용지조서_용지조서_용지조서_토지조서_용지조서(추풍령)" xfId="2390"/>
    <cellStyle name="_도곡교 교대 수량_용지조서_용지조서_용지조서_용지조서_토지조서_용지조서(충주기업도시)" xfId="2391"/>
    <cellStyle name="_도곡교 교대 수량_용지조서_용지조서_용지조서_용지조서_토지조서_충주기업 토지" xfId="2392"/>
    <cellStyle name="_도곡교 교대 수량_용지조서_용지조서_용지조서_용지조서2" xfId="2393"/>
    <cellStyle name="_도곡교 교대 수량_용지조서_용지조서_용지조서_용지조서2_용지조서(변경)" xfId="2394"/>
    <cellStyle name="_도곡교 교대 수량_용지조서_용지조서_용지조서_용지조서2_용지조서(변경)_용지조서(추풍령)" xfId="2395"/>
    <cellStyle name="_도곡교 교대 수량_용지조서_용지조서_용지조서_용지조서2_용지조서(변경)_용지조서(충주기업도시)" xfId="2396"/>
    <cellStyle name="_도곡교 교대 수량_용지조서_용지조서_용지조서_용지조서2_용지조서(변경)_충주기업 토지" xfId="2397"/>
    <cellStyle name="_도곡교 교대 수량_용지조서_용지조서_용지조서_용지조서2_용지조서(성주어암)" xfId="2398"/>
    <cellStyle name="_도곡교 교대 수량_용지조서_용지조서_용지조서_용지조서2_용지조서(성주어암)_용지조서(추풍령)" xfId="2399"/>
    <cellStyle name="_도곡교 교대 수량_용지조서_용지조서_용지조서_용지조서2_용지조서(성주어암)_용지조서(충주기업도시)" xfId="2400"/>
    <cellStyle name="_도곡교 교대 수량_용지조서_용지조서_용지조서_용지조서2_용지조서(성주어암)_충주기업 토지" xfId="2401"/>
    <cellStyle name="_도곡교 교대 수량_용지조서_용지조서_용지조서_용지조서2_토지조서" xfId="2402"/>
    <cellStyle name="_도곡교 교대 수량_용지조서_용지조서_용지조서_용지조서2_토지조서_용지조서(추풍령)" xfId="2403"/>
    <cellStyle name="_도곡교 교대 수량_용지조서_용지조서_용지조서_용지조서2_토지조서_용지조서(충주기업도시)" xfId="2404"/>
    <cellStyle name="_도곡교 교대 수량_용지조서_용지조서_용지조서_용지조서2_토지조서_충주기업 토지" xfId="2405"/>
    <cellStyle name="_도곡교 교대 수량_용지조서_용지조서_용지조서_충주기업 토지" xfId="2406"/>
    <cellStyle name="_도곡교 교대 수량_용지조서_용지조서_토지조서" xfId="2407"/>
    <cellStyle name="_도곡교 교대 수량_용지조서_용지조서_토지조서_용지조서(추풍령)" xfId="2408"/>
    <cellStyle name="_도곡교 교대 수량_용지조서_용지조서_토지조서_용지조서(충주기업도시)" xfId="2409"/>
    <cellStyle name="_도곡교 교대 수량_용지조서_용지조서_토지조서_충주기업 토지" xfId="2410"/>
    <cellStyle name="_도곡교 교대 수량_용지조서_용지조서2" xfId="2411"/>
    <cellStyle name="_도곡교 교대 수량_용지조서_용지조서2_용지조서(변경)" xfId="2412"/>
    <cellStyle name="_도곡교 교대 수량_용지조서_용지조서2_용지조서(변경)_용지조서(추풍령)" xfId="2413"/>
    <cellStyle name="_도곡교 교대 수량_용지조서_용지조서2_용지조서(변경)_용지조서(충주기업도시)" xfId="2414"/>
    <cellStyle name="_도곡교 교대 수량_용지조서_용지조서2_용지조서(변경)_충주기업 토지" xfId="2415"/>
    <cellStyle name="_도곡교 교대 수량_용지조서_용지조서2_용지조서(성주어암)" xfId="2416"/>
    <cellStyle name="_도곡교 교대 수량_용지조서_용지조서2_용지조서(성주어암)_용지조서(추풍령)" xfId="2417"/>
    <cellStyle name="_도곡교 교대 수량_용지조서_용지조서2_용지조서(성주어암)_용지조서(충주기업도시)" xfId="2418"/>
    <cellStyle name="_도곡교 교대 수량_용지조서_용지조서2_용지조서(성주어암)_충주기업 토지" xfId="2419"/>
    <cellStyle name="_도곡교 교대 수량_용지조서_용지조서2_토지조서" xfId="2420"/>
    <cellStyle name="_도곡교 교대 수량_용지조서_용지조서2_토지조서_용지조서(추풍령)" xfId="2421"/>
    <cellStyle name="_도곡교 교대 수량_용지조서_용지조서2_토지조서_용지조서(충주기업도시)" xfId="2422"/>
    <cellStyle name="_도곡교 교대 수량_용지조서_용지조서2_토지조서_충주기업 토지" xfId="2423"/>
    <cellStyle name="_도곡교 교대 수량_용지조서_충주기업 토지" xfId="2424"/>
    <cellStyle name="_도곡교 교대 수량_지장가옥깨기" xfId="2425"/>
    <cellStyle name="_도곡교 교대 수량_지장가옥깨기_용지및지장물조서" xfId="2426"/>
    <cellStyle name="_도곡교 교대 수량_지장가옥깨기_용지및지장물조서_마송리 지장물조서" xfId="2427"/>
    <cellStyle name="_도곡교 교대 수량_지장가옥깨기_용지및지장물조서_마송리 지장물조서_용지조서(추풍령)" xfId="2428"/>
    <cellStyle name="_도곡교 교대 수량_지장가옥깨기_용지및지장물조서_마송리 지장물조서_용지조서(충주기업도시)" xfId="2429"/>
    <cellStyle name="_도곡교 교대 수량_지장가옥깨기_용지및지장물조서_마송리 지장물조서_충주기업 토지" xfId="2430"/>
    <cellStyle name="_도곡교 교대 수량_지장가옥깨기_용지및지장물조서_보천리 지장물조서" xfId="2431"/>
    <cellStyle name="_도곡교 교대 수량_지장가옥깨기_용지및지장물조서_보천리 지장물조서_용지조서(추풍령)" xfId="2432"/>
    <cellStyle name="_도곡교 교대 수량_지장가옥깨기_용지및지장물조서_보천리 지장물조서_용지조서(충주기업도시)" xfId="2433"/>
    <cellStyle name="_도곡교 교대 수량_지장가옥깨기_용지및지장물조서_보천리 지장물조서_충주기업 토지" xfId="2434"/>
    <cellStyle name="_도곡교 교대 수량_지장가옥깨기_용지및지장물조서_용지도-마송리" xfId="2435"/>
    <cellStyle name="_도곡교 교대 수량_지장가옥깨기_용지및지장물조서_용지도-마송리_용지조서(추풍령)" xfId="2436"/>
    <cellStyle name="_도곡교 교대 수량_지장가옥깨기_용지및지장물조서_용지도-마송리_용지조서(충주기업도시)" xfId="2437"/>
    <cellStyle name="_도곡교 교대 수량_지장가옥깨기_용지및지장물조서_용지도-마송리_충주기업 토지" xfId="2438"/>
    <cellStyle name="_도곡교 교대 수량_지장가옥깨기_용지및지장물조서_용지도-외중방리" xfId="2439"/>
    <cellStyle name="_도곡교 교대 수량_지장가옥깨기_용지및지장물조서_용지도-외중방리_용지조서(추풍령)" xfId="2440"/>
    <cellStyle name="_도곡교 교대 수량_지장가옥깨기_용지및지장물조서_용지도-외중방리_용지조서(충주기업도시)" xfId="2441"/>
    <cellStyle name="_도곡교 교대 수량_지장가옥깨기_용지및지장물조서_용지도-외중방리_충주기업 토지" xfId="2442"/>
    <cellStyle name="_도곡교 교대 수량_지장가옥깨기_용지및지장물조서_용지도-충주대앞" xfId="2443"/>
    <cellStyle name="_도곡교 교대 수량_지장가옥깨기_용지및지장물조서_용지도-충주대앞_용지조서(추풍령)" xfId="2444"/>
    <cellStyle name="_도곡교 교대 수량_지장가옥깨기_용지및지장물조서_용지도-충주대앞_용지조서(충주기업도시)" xfId="2445"/>
    <cellStyle name="_도곡교 교대 수량_지장가옥깨기_용지및지장물조서_용지도-충주대앞_충주기업 토지" xfId="2446"/>
    <cellStyle name="_도곡교 교대 수량_지장가옥깨기_용지및지장물조서_용지조서(추풍령)" xfId="2447"/>
    <cellStyle name="_도곡교 교대 수량_지장가옥깨기_용지및지장물조서_용지조서(충주기업도시)" xfId="2448"/>
    <cellStyle name="_도곡교 교대 수량_지장가옥깨기_용지및지장물조서_충주기업 토지" xfId="2449"/>
    <cellStyle name="_도곡교 교대 수량_지장가옥깨기_용지및지장물조서_하시리지장물도" xfId="2450"/>
    <cellStyle name="_도곡교 교대 수량_지장가옥깨기_용지및지장물조서_하시리지장물도_용지조서(추풍령)" xfId="2451"/>
    <cellStyle name="_도곡교 교대 수량_지장가옥깨기_용지및지장물조서_하시리지장물도_용지조서(충주기업도시)" xfId="2452"/>
    <cellStyle name="_도곡교 교대 수량_지장가옥깨기_용지및지장물조서_하시리지장물도_충주기업 토지" xfId="2453"/>
    <cellStyle name="_도곡교 교대 수량_지장가옥깨기_용지조서" xfId="2454"/>
    <cellStyle name="_도곡교 교대 수량_지장가옥깨기_용지조서(변경)" xfId="2455"/>
    <cellStyle name="_도곡교 교대 수량_지장가옥깨기_용지조서(변경)_용지조서(추풍령)" xfId="2456"/>
    <cellStyle name="_도곡교 교대 수량_지장가옥깨기_용지조서(변경)_용지조서(충주기업도시)" xfId="2457"/>
    <cellStyle name="_도곡교 교대 수량_지장가옥깨기_용지조서(변경)_충주기업 토지" xfId="2458"/>
    <cellStyle name="_도곡교 교대 수량_지장가옥깨기_용지조서(성주어암)" xfId="2459"/>
    <cellStyle name="_도곡교 교대 수량_지장가옥깨기_용지조서(성주어암)_용지조서(추풍령)" xfId="2460"/>
    <cellStyle name="_도곡교 교대 수량_지장가옥깨기_용지조서(성주어암)_용지조서(충주기업도시)" xfId="2461"/>
    <cellStyle name="_도곡교 교대 수량_지장가옥깨기_용지조서(성주어암)_충주기업 토지" xfId="2462"/>
    <cellStyle name="_도곡교 교대 수량_지장가옥깨기_용지조서_용지조서" xfId="2463"/>
    <cellStyle name="_도곡교 교대 수량_지장가옥깨기_용지조서_용지조서(추풍령)" xfId="2464"/>
    <cellStyle name="_도곡교 교대 수량_지장가옥깨기_용지조서_용지조서(충주기업도시)" xfId="2465"/>
    <cellStyle name="_도곡교 교대 수량_지장가옥깨기_용지조서_용지조서_용지조서" xfId="2466"/>
    <cellStyle name="_도곡교 교대 수량_지장가옥깨기_용지조서_용지조서_용지조서(변경)" xfId="2467"/>
    <cellStyle name="_도곡교 교대 수량_지장가옥깨기_용지조서_용지조서_용지조서(변경)_용지조서(추풍령)" xfId="2468"/>
    <cellStyle name="_도곡교 교대 수량_지장가옥깨기_용지조서_용지조서_용지조서(변경)_용지조서(충주기업도시)" xfId="2469"/>
    <cellStyle name="_도곡교 교대 수량_지장가옥깨기_용지조서_용지조서_용지조서(변경)_충주기업 토지" xfId="2470"/>
    <cellStyle name="_도곡교 교대 수량_지장가옥깨기_용지조서_용지조서_용지조서(성주어암)" xfId="2471"/>
    <cellStyle name="_도곡교 교대 수량_지장가옥깨기_용지조서_용지조서_용지조서(성주어암)_용지조서(추풍령)" xfId="2472"/>
    <cellStyle name="_도곡교 교대 수량_지장가옥깨기_용지조서_용지조서_용지조서(성주어암)_용지조서(충주기업도시)" xfId="2473"/>
    <cellStyle name="_도곡교 교대 수량_지장가옥깨기_용지조서_용지조서_용지조서(성주어암)_충주기업 토지" xfId="2474"/>
    <cellStyle name="_도곡교 교대 수량_지장가옥깨기_용지조서_용지조서_용지조서_용지조서" xfId="2475"/>
    <cellStyle name="_도곡교 교대 수량_지장가옥깨기_용지조서_용지조서_용지조서_용지조서(추풍령)" xfId="2476"/>
    <cellStyle name="_도곡교 교대 수량_지장가옥깨기_용지조서_용지조서_용지조서_용지조서(충주기업도시)" xfId="2477"/>
    <cellStyle name="_도곡교 교대 수량_지장가옥깨기_용지조서_용지조서_용지조서_용지조서_용지조서(변경)" xfId="2478"/>
    <cellStyle name="_도곡교 교대 수량_지장가옥깨기_용지조서_용지조서_용지조서_용지조서_용지조서(변경)_용지조서(추풍령)" xfId="2479"/>
    <cellStyle name="_도곡교 교대 수량_지장가옥깨기_용지조서_용지조서_용지조서_용지조서_용지조서(변경)_용지조서(충주기업도시)" xfId="2480"/>
    <cellStyle name="_도곡교 교대 수량_지장가옥깨기_용지조서_용지조서_용지조서_용지조서_용지조서(변경)_충주기업 토지" xfId="2481"/>
    <cellStyle name="_도곡교 교대 수량_지장가옥깨기_용지조서_용지조서_용지조서_용지조서_용지조서(성주어암)" xfId="2482"/>
    <cellStyle name="_도곡교 교대 수량_지장가옥깨기_용지조서_용지조서_용지조서_용지조서_용지조서(성주어암)_용지조서(추풍령)" xfId="2483"/>
    <cellStyle name="_도곡교 교대 수량_지장가옥깨기_용지조서_용지조서_용지조서_용지조서_용지조서(성주어암)_용지조서(충주기업도시)" xfId="2484"/>
    <cellStyle name="_도곡교 교대 수량_지장가옥깨기_용지조서_용지조서_용지조서_용지조서_용지조서(성주어암)_충주기업 토지" xfId="2485"/>
    <cellStyle name="_도곡교 교대 수량_지장가옥깨기_용지조서_용지조서_용지조서_용지조서_토지조서" xfId="2486"/>
    <cellStyle name="_도곡교 교대 수량_지장가옥깨기_용지조서_용지조서_용지조서_용지조서_토지조서_용지조서(추풍령)" xfId="2487"/>
    <cellStyle name="_도곡교 교대 수량_지장가옥깨기_용지조서_용지조서_용지조서_용지조서_토지조서_용지조서(충주기업도시)" xfId="2488"/>
    <cellStyle name="_도곡교 교대 수량_지장가옥깨기_용지조서_용지조서_용지조서_용지조서_토지조서_충주기업 토지" xfId="2489"/>
    <cellStyle name="_도곡교 교대 수량_지장가옥깨기_용지조서_용지조서_용지조서_용지조서2" xfId="2490"/>
    <cellStyle name="_도곡교 교대 수량_지장가옥깨기_용지조서_용지조서_용지조서_용지조서2_용지조서(변경)" xfId="2491"/>
    <cellStyle name="_도곡교 교대 수량_지장가옥깨기_용지조서_용지조서_용지조서_용지조서2_용지조서(변경)_용지조서(추풍령)" xfId="2492"/>
    <cellStyle name="_도곡교 교대 수량_지장가옥깨기_용지조서_용지조서_용지조서_용지조서2_용지조서(변경)_용지조서(충주기업도시)" xfId="2493"/>
    <cellStyle name="_도곡교 교대 수량_지장가옥깨기_용지조서_용지조서_용지조서_용지조서2_용지조서(변경)_충주기업 토지" xfId="2494"/>
    <cellStyle name="_도곡교 교대 수량_지장가옥깨기_용지조서_용지조서_용지조서_용지조서2_용지조서(성주어암)" xfId="2495"/>
    <cellStyle name="_도곡교 교대 수량_지장가옥깨기_용지조서_용지조서_용지조서_용지조서2_용지조서(성주어암)_용지조서(추풍령)" xfId="2496"/>
    <cellStyle name="_도곡교 교대 수량_지장가옥깨기_용지조서_용지조서_용지조서_용지조서2_용지조서(성주어암)_용지조서(충주기업도시)" xfId="2497"/>
    <cellStyle name="_도곡교 교대 수량_지장가옥깨기_용지조서_용지조서_용지조서_용지조서2_용지조서(성주어암)_충주기업 토지" xfId="2498"/>
    <cellStyle name="_도곡교 교대 수량_지장가옥깨기_용지조서_용지조서_용지조서_용지조서2_토지조서" xfId="2499"/>
    <cellStyle name="_도곡교 교대 수량_지장가옥깨기_용지조서_용지조서_용지조서_용지조서2_토지조서_용지조서(추풍령)" xfId="2500"/>
    <cellStyle name="_도곡교 교대 수량_지장가옥깨기_용지조서_용지조서_용지조서_용지조서2_토지조서_용지조서(충주기업도시)" xfId="2501"/>
    <cellStyle name="_도곡교 교대 수량_지장가옥깨기_용지조서_용지조서_용지조서_용지조서2_토지조서_충주기업 토지" xfId="2502"/>
    <cellStyle name="_도곡교 교대 수량_지장가옥깨기_용지조서_용지조서_용지조서_충주기업 토지" xfId="2503"/>
    <cellStyle name="_도곡교 교대 수량_지장가옥깨기_용지조서_용지조서_토지조서" xfId="2504"/>
    <cellStyle name="_도곡교 교대 수량_지장가옥깨기_용지조서_용지조서_토지조서_용지조서(추풍령)" xfId="2505"/>
    <cellStyle name="_도곡교 교대 수량_지장가옥깨기_용지조서_용지조서_토지조서_용지조서(충주기업도시)" xfId="2506"/>
    <cellStyle name="_도곡교 교대 수량_지장가옥깨기_용지조서_용지조서_토지조서_충주기업 토지" xfId="2507"/>
    <cellStyle name="_도곡교 교대 수량_지장가옥깨기_용지조서_용지조서2" xfId="2508"/>
    <cellStyle name="_도곡교 교대 수량_지장가옥깨기_용지조서_용지조서2_용지조서(변경)" xfId="2509"/>
    <cellStyle name="_도곡교 교대 수량_지장가옥깨기_용지조서_용지조서2_용지조서(변경)_용지조서(추풍령)" xfId="2510"/>
    <cellStyle name="_도곡교 교대 수량_지장가옥깨기_용지조서_용지조서2_용지조서(변경)_용지조서(충주기업도시)" xfId="2511"/>
    <cellStyle name="_도곡교 교대 수량_지장가옥깨기_용지조서_용지조서2_용지조서(변경)_충주기업 토지" xfId="2512"/>
    <cellStyle name="_도곡교 교대 수량_지장가옥깨기_용지조서_용지조서2_용지조서(성주어암)" xfId="2513"/>
    <cellStyle name="_도곡교 교대 수량_지장가옥깨기_용지조서_용지조서2_용지조서(성주어암)_용지조서(추풍령)" xfId="2514"/>
    <cellStyle name="_도곡교 교대 수량_지장가옥깨기_용지조서_용지조서2_용지조서(성주어암)_용지조서(충주기업도시)" xfId="2515"/>
    <cellStyle name="_도곡교 교대 수량_지장가옥깨기_용지조서_용지조서2_용지조서(성주어암)_충주기업 토지" xfId="2516"/>
    <cellStyle name="_도곡교 교대 수량_지장가옥깨기_용지조서_용지조서2_토지조서" xfId="2517"/>
    <cellStyle name="_도곡교 교대 수량_지장가옥깨기_용지조서_용지조서2_토지조서_용지조서(추풍령)" xfId="2518"/>
    <cellStyle name="_도곡교 교대 수량_지장가옥깨기_용지조서_용지조서2_토지조서_용지조서(충주기업도시)" xfId="2519"/>
    <cellStyle name="_도곡교 교대 수량_지장가옥깨기_용지조서_용지조서2_토지조서_충주기업 토지" xfId="2520"/>
    <cellStyle name="_도곡교 교대 수량_지장가옥깨기_용지조서_충주기업 토지" xfId="2521"/>
    <cellStyle name="_도곡교 교대 수량_지장가옥깨기_지장물조서" xfId="2522"/>
    <cellStyle name="_도곡교 교대 수량_지장가옥깨기_지장물조서(군도3호선)" xfId="2523"/>
    <cellStyle name="_도곡교 교대 수량_지장가옥깨기_지장물조서(군도3호선)_용지조서(추풍령)" xfId="2524"/>
    <cellStyle name="_도곡교 교대 수량_지장가옥깨기_지장물조서(군도3호선)_용지조서(충주기업도시)" xfId="2525"/>
    <cellStyle name="_도곡교 교대 수량_지장가옥깨기_지장물조서(군도3호선)_충주기업 토지" xfId="2526"/>
    <cellStyle name="_도곡교 교대 수량_지장가옥깨기_지장물조서(납품본)" xfId="2527"/>
    <cellStyle name="_도곡교 교대 수량_지장가옥깨기_지장물조서(납품본)_용지조서(추풍령)" xfId="2528"/>
    <cellStyle name="_도곡교 교대 수량_지장가옥깨기_지장물조서(납품본)_용지조서(충주기업도시)" xfId="2529"/>
    <cellStyle name="_도곡교 교대 수량_지장가옥깨기_지장물조서(납품본)_충주기업 토지" xfId="2530"/>
    <cellStyle name="_도곡교 교대 수량_지장가옥깨기_지장물조서(문의)" xfId="2531"/>
    <cellStyle name="_도곡교 교대 수량_지장가옥깨기_지장물조서(문의)_마송리 지장물조서" xfId="2532"/>
    <cellStyle name="_도곡교 교대 수량_지장가옥깨기_지장물조서(문의)_마송리 지장물조서_용지조서(추풍령)" xfId="2533"/>
    <cellStyle name="_도곡교 교대 수량_지장가옥깨기_지장물조서(문의)_마송리 지장물조서_용지조서(충주기업도시)" xfId="2534"/>
    <cellStyle name="_도곡교 교대 수량_지장가옥깨기_지장물조서(문의)_마송리 지장물조서_충주기업 토지" xfId="2535"/>
    <cellStyle name="_도곡교 교대 수량_지장가옥깨기_지장물조서(문의)_보천리 지장물조서" xfId="2536"/>
    <cellStyle name="_도곡교 교대 수량_지장가옥깨기_지장물조서(문의)_보천리 지장물조서_용지조서(추풍령)" xfId="2537"/>
    <cellStyle name="_도곡교 교대 수량_지장가옥깨기_지장물조서(문의)_보천리 지장물조서_용지조서(충주기업도시)" xfId="2538"/>
    <cellStyle name="_도곡교 교대 수량_지장가옥깨기_지장물조서(문의)_보천리 지장물조서_충주기업 토지" xfId="2539"/>
    <cellStyle name="_도곡교 교대 수량_지장가옥깨기_지장물조서(문의)_용지도-마송리" xfId="2540"/>
    <cellStyle name="_도곡교 교대 수량_지장가옥깨기_지장물조서(문의)_용지도-마송리_용지조서(추풍령)" xfId="2541"/>
    <cellStyle name="_도곡교 교대 수량_지장가옥깨기_지장물조서(문의)_용지도-마송리_용지조서(충주기업도시)" xfId="2542"/>
    <cellStyle name="_도곡교 교대 수량_지장가옥깨기_지장물조서(문의)_용지도-마송리_충주기업 토지" xfId="2543"/>
    <cellStyle name="_도곡교 교대 수량_지장가옥깨기_지장물조서(문의)_용지도-외중방리" xfId="2544"/>
    <cellStyle name="_도곡교 교대 수량_지장가옥깨기_지장물조서(문의)_용지도-외중방리_용지조서(추풍령)" xfId="2545"/>
    <cellStyle name="_도곡교 교대 수량_지장가옥깨기_지장물조서(문의)_용지도-외중방리_용지조서(충주기업도시)" xfId="2546"/>
    <cellStyle name="_도곡교 교대 수량_지장가옥깨기_지장물조서(문의)_용지도-외중방리_충주기업 토지" xfId="2547"/>
    <cellStyle name="_도곡교 교대 수량_지장가옥깨기_지장물조서(문의)_용지도-충주대앞" xfId="2548"/>
    <cellStyle name="_도곡교 교대 수량_지장가옥깨기_지장물조서(문의)_용지도-충주대앞_용지조서(추풍령)" xfId="2549"/>
    <cellStyle name="_도곡교 교대 수량_지장가옥깨기_지장물조서(문의)_용지도-충주대앞_용지조서(충주기업도시)" xfId="2550"/>
    <cellStyle name="_도곡교 교대 수량_지장가옥깨기_지장물조서(문의)_용지도-충주대앞_충주기업 토지" xfId="2551"/>
    <cellStyle name="_도곡교 교대 수량_지장가옥깨기_지장물조서(문의)_용지조서(추풍령)" xfId="2552"/>
    <cellStyle name="_도곡교 교대 수량_지장가옥깨기_지장물조서(문의)_용지조서(충주기업도시)" xfId="2553"/>
    <cellStyle name="_도곡교 교대 수량_지장가옥깨기_지장물조서(문의)_충주기업 토지" xfId="2554"/>
    <cellStyle name="_도곡교 교대 수량_지장가옥깨기_지장물조서(문의)_하시리지장물도" xfId="2555"/>
    <cellStyle name="_도곡교 교대 수량_지장가옥깨기_지장물조서(문의)_하시리지장물도_용지조서(추풍령)" xfId="2556"/>
    <cellStyle name="_도곡교 교대 수량_지장가옥깨기_지장물조서(문의)_하시리지장물도_용지조서(충주기업도시)" xfId="2557"/>
    <cellStyle name="_도곡교 교대 수량_지장가옥깨기_지장물조서(문의)_하시리지장물도_충주기업 토지" xfId="2558"/>
    <cellStyle name="_도곡교 교대 수량_지장가옥깨기_지장물조서_마송리 지장물조서" xfId="2559"/>
    <cellStyle name="_도곡교 교대 수량_지장가옥깨기_지장물조서_마송리 지장물조서_용지조서(추풍령)" xfId="2560"/>
    <cellStyle name="_도곡교 교대 수량_지장가옥깨기_지장물조서_마송리 지장물조서_용지조서(충주기업도시)" xfId="2561"/>
    <cellStyle name="_도곡교 교대 수량_지장가옥깨기_지장물조서_마송리 지장물조서_충주기업 토지" xfId="2562"/>
    <cellStyle name="_도곡교 교대 수량_지장가옥깨기_지장물조서_보천리 지장물조서" xfId="2563"/>
    <cellStyle name="_도곡교 교대 수량_지장가옥깨기_지장물조서_보천리 지장물조서_용지조서(추풍령)" xfId="2564"/>
    <cellStyle name="_도곡교 교대 수량_지장가옥깨기_지장물조서_보천리 지장물조서_용지조서(충주기업도시)" xfId="2565"/>
    <cellStyle name="_도곡교 교대 수량_지장가옥깨기_지장물조서_보천리 지장물조서_충주기업 토지" xfId="2566"/>
    <cellStyle name="_도곡교 교대 수량_지장가옥깨기_지장물조서_용지도-마송리" xfId="2567"/>
    <cellStyle name="_도곡교 교대 수량_지장가옥깨기_지장물조서_용지도-마송리_용지조서(추풍령)" xfId="2568"/>
    <cellStyle name="_도곡교 교대 수량_지장가옥깨기_지장물조서_용지도-마송리_용지조서(충주기업도시)" xfId="2569"/>
    <cellStyle name="_도곡교 교대 수량_지장가옥깨기_지장물조서_용지도-마송리_충주기업 토지" xfId="2570"/>
    <cellStyle name="_도곡교 교대 수량_지장가옥깨기_지장물조서_용지도-외중방리" xfId="2571"/>
    <cellStyle name="_도곡교 교대 수량_지장가옥깨기_지장물조서_용지도-외중방리_용지조서(추풍령)" xfId="2572"/>
    <cellStyle name="_도곡교 교대 수량_지장가옥깨기_지장물조서_용지도-외중방리_용지조서(충주기업도시)" xfId="2573"/>
    <cellStyle name="_도곡교 교대 수량_지장가옥깨기_지장물조서_용지도-외중방리_충주기업 토지" xfId="2574"/>
    <cellStyle name="_도곡교 교대 수량_지장가옥깨기_지장물조서_용지도-충주대앞" xfId="2575"/>
    <cellStyle name="_도곡교 교대 수량_지장가옥깨기_지장물조서_용지도-충주대앞_용지조서(추풍령)" xfId="2576"/>
    <cellStyle name="_도곡교 교대 수량_지장가옥깨기_지장물조서_용지도-충주대앞_용지조서(충주기업도시)" xfId="2577"/>
    <cellStyle name="_도곡교 교대 수량_지장가옥깨기_지장물조서_용지도-충주대앞_충주기업 토지" xfId="2578"/>
    <cellStyle name="_도곡교 교대 수량_지장가옥깨기_지장물조서_용지조서(추풍령)" xfId="2579"/>
    <cellStyle name="_도곡교 교대 수량_지장가옥깨기_지장물조서_용지조서(충주기업도시)" xfId="2580"/>
    <cellStyle name="_도곡교 교대 수량_지장가옥깨기_지장물조서_충주기업 토지" xfId="2581"/>
    <cellStyle name="_도곡교 교대 수량_지장가옥깨기_지장물조서_하시리지장물도" xfId="2582"/>
    <cellStyle name="_도곡교 교대 수량_지장가옥깨기_지장물조서_하시리지장물도_용지조서(추풍령)" xfId="2583"/>
    <cellStyle name="_도곡교 교대 수량_지장가옥깨기_지장물조서_하시리지장물도_용지조서(충주기업도시)" xfId="2584"/>
    <cellStyle name="_도곡교 교대 수량_지장가옥깨기_지장물조서_하시리지장물도_충주기업 토지" xfId="2585"/>
    <cellStyle name="_도곡교 교대 수량_지장가옥깨기_토지조서" xfId="2586"/>
    <cellStyle name="_도곡교 교대 수량_지장가옥깨기_토지조서_용지조서(추풍령)" xfId="2587"/>
    <cellStyle name="_도곡교 교대 수량_지장가옥깨기_토지조서_용지조서(충주기업도시)" xfId="2588"/>
    <cellStyle name="_도곡교 교대 수량_지장가옥깨기_토지조서_충주기업 토지" xfId="2589"/>
    <cellStyle name="_도곡교 교대 수량_지장물조서" xfId="2590"/>
    <cellStyle name="_도곡교 교대 수량_지장물조서(군도3호선)" xfId="2591"/>
    <cellStyle name="_도곡교 교대 수량_지장물조서(군도3호선)_용지조서(추풍령)" xfId="2592"/>
    <cellStyle name="_도곡교 교대 수량_지장물조서(군도3호선)_용지조서(충주기업도시)" xfId="2593"/>
    <cellStyle name="_도곡교 교대 수량_지장물조서(군도3호선)_충주기업 토지" xfId="2594"/>
    <cellStyle name="_도곡교 교대 수량_지장물조서(납품본)" xfId="2595"/>
    <cellStyle name="_도곡교 교대 수량_지장물조서(납품본)_용지조서(추풍령)" xfId="2596"/>
    <cellStyle name="_도곡교 교대 수량_지장물조서(납품본)_용지조서(충주기업도시)" xfId="2597"/>
    <cellStyle name="_도곡교 교대 수량_지장물조서(납품본)_충주기업 토지" xfId="2598"/>
    <cellStyle name="_도곡교 교대 수량_지장물조서(문의)" xfId="2599"/>
    <cellStyle name="_도곡교 교대 수량_지장물조서(문의)_마송리 지장물조서" xfId="2600"/>
    <cellStyle name="_도곡교 교대 수량_지장물조서(문의)_마송리 지장물조서_용지조서(추풍령)" xfId="2601"/>
    <cellStyle name="_도곡교 교대 수량_지장물조서(문의)_마송리 지장물조서_용지조서(충주기업도시)" xfId="2602"/>
    <cellStyle name="_도곡교 교대 수량_지장물조서(문의)_마송리 지장물조서_충주기업 토지" xfId="2603"/>
    <cellStyle name="_도곡교 교대 수량_지장물조서(문의)_보천리 지장물조서" xfId="2604"/>
    <cellStyle name="_도곡교 교대 수량_지장물조서(문의)_보천리 지장물조서_용지조서(추풍령)" xfId="2605"/>
    <cellStyle name="_도곡교 교대 수량_지장물조서(문의)_보천리 지장물조서_용지조서(충주기업도시)" xfId="2606"/>
    <cellStyle name="_도곡교 교대 수량_지장물조서(문의)_보천리 지장물조서_충주기업 토지" xfId="2607"/>
    <cellStyle name="_도곡교 교대 수량_지장물조서(문의)_용지도-마송리" xfId="2608"/>
    <cellStyle name="_도곡교 교대 수량_지장물조서(문의)_용지도-마송리_용지조서(추풍령)" xfId="2609"/>
    <cellStyle name="_도곡교 교대 수량_지장물조서(문의)_용지도-마송리_용지조서(충주기업도시)" xfId="2610"/>
    <cellStyle name="_도곡교 교대 수량_지장물조서(문의)_용지도-마송리_충주기업 토지" xfId="2611"/>
    <cellStyle name="_도곡교 교대 수량_지장물조서(문의)_용지도-외중방리" xfId="2612"/>
    <cellStyle name="_도곡교 교대 수량_지장물조서(문의)_용지도-외중방리_용지조서(추풍령)" xfId="2613"/>
    <cellStyle name="_도곡교 교대 수량_지장물조서(문의)_용지도-외중방리_용지조서(충주기업도시)" xfId="2614"/>
    <cellStyle name="_도곡교 교대 수량_지장물조서(문의)_용지도-외중방리_충주기업 토지" xfId="2615"/>
    <cellStyle name="_도곡교 교대 수량_지장물조서(문의)_용지도-충주대앞" xfId="2616"/>
    <cellStyle name="_도곡교 교대 수량_지장물조서(문의)_용지도-충주대앞_용지조서(추풍령)" xfId="2617"/>
    <cellStyle name="_도곡교 교대 수량_지장물조서(문의)_용지도-충주대앞_용지조서(충주기업도시)" xfId="2618"/>
    <cellStyle name="_도곡교 교대 수량_지장물조서(문의)_용지도-충주대앞_충주기업 토지" xfId="2619"/>
    <cellStyle name="_도곡교 교대 수량_지장물조서(문의)_용지조서(추풍령)" xfId="2620"/>
    <cellStyle name="_도곡교 교대 수량_지장물조서(문의)_용지조서(충주기업도시)" xfId="2621"/>
    <cellStyle name="_도곡교 교대 수량_지장물조서(문의)_충주기업 토지" xfId="2622"/>
    <cellStyle name="_도곡교 교대 수량_지장물조서(문의)_하시리지장물도" xfId="2623"/>
    <cellStyle name="_도곡교 교대 수량_지장물조서(문의)_하시리지장물도_용지조서(추풍령)" xfId="2624"/>
    <cellStyle name="_도곡교 교대 수량_지장물조서(문의)_하시리지장물도_용지조서(충주기업도시)" xfId="2625"/>
    <cellStyle name="_도곡교 교대 수량_지장물조서(문의)_하시리지장물도_충주기업 토지" xfId="2626"/>
    <cellStyle name="_도곡교 교대 수량_지장물조서_마송리 지장물조서" xfId="2627"/>
    <cellStyle name="_도곡교 교대 수량_지장물조서_마송리 지장물조서_용지조서(추풍령)" xfId="2628"/>
    <cellStyle name="_도곡교 교대 수량_지장물조서_마송리 지장물조서_용지조서(충주기업도시)" xfId="2629"/>
    <cellStyle name="_도곡교 교대 수량_지장물조서_마송리 지장물조서_충주기업 토지" xfId="2630"/>
    <cellStyle name="_도곡교 교대 수량_지장물조서_보천리 지장물조서" xfId="2631"/>
    <cellStyle name="_도곡교 교대 수량_지장물조서_보천리 지장물조서_용지조서(추풍령)" xfId="2632"/>
    <cellStyle name="_도곡교 교대 수량_지장물조서_보천리 지장물조서_용지조서(충주기업도시)" xfId="2633"/>
    <cellStyle name="_도곡교 교대 수량_지장물조서_보천리 지장물조서_충주기업 토지" xfId="2634"/>
    <cellStyle name="_도곡교 교대 수량_지장물조서_용지도-마송리" xfId="2635"/>
    <cellStyle name="_도곡교 교대 수량_지장물조서_용지도-마송리_용지조서(추풍령)" xfId="2636"/>
    <cellStyle name="_도곡교 교대 수량_지장물조서_용지도-마송리_용지조서(충주기업도시)" xfId="2637"/>
    <cellStyle name="_도곡교 교대 수량_지장물조서_용지도-마송리_충주기업 토지" xfId="2638"/>
    <cellStyle name="_도곡교 교대 수량_지장물조서_용지도-외중방리" xfId="2639"/>
    <cellStyle name="_도곡교 교대 수량_지장물조서_용지도-외중방리_용지조서(추풍령)" xfId="2640"/>
    <cellStyle name="_도곡교 교대 수량_지장물조서_용지도-외중방리_용지조서(충주기업도시)" xfId="2641"/>
    <cellStyle name="_도곡교 교대 수량_지장물조서_용지도-외중방리_충주기업 토지" xfId="2642"/>
    <cellStyle name="_도곡교 교대 수량_지장물조서_용지도-충주대앞" xfId="2643"/>
    <cellStyle name="_도곡교 교대 수량_지장물조서_용지도-충주대앞_용지조서(추풍령)" xfId="2644"/>
    <cellStyle name="_도곡교 교대 수량_지장물조서_용지도-충주대앞_용지조서(충주기업도시)" xfId="2645"/>
    <cellStyle name="_도곡교 교대 수량_지장물조서_용지도-충주대앞_충주기업 토지" xfId="2646"/>
    <cellStyle name="_도곡교 교대 수량_지장물조서_용지조서(추풍령)" xfId="2647"/>
    <cellStyle name="_도곡교 교대 수량_지장물조서_용지조서(충주기업도시)" xfId="2648"/>
    <cellStyle name="_도곡교 교대 수량_지장물조서_충주기업 토지" xfId="2649"/>
    <cellStyle name="_도곡교 교대 수량_지장물조서_하시리지장물도" xfId="2650"/>
    <cellStyle name="_도곡교 교대 수량_지장물조서_하시리지장물도_용지조서(추풍령)" xfId="2651"/>
    <cellStyle name="_도곡교 교대 수량_지장물조서_하시리지장물도_용지조서(충주기업도시)" xfId="2652"/>
    <cellStyle name="_도곡교 교대 수량_지장물조서_하시리지장물도_충주기업 토지" xfId="2653"/>
    <cellStyle name="_도곡교 교대 수량_토지조서" xfId="2654"/>
    <cellStyle name="_도곡교 교대 수량_토지조서_용지조서(추풍령)" xfId="2655"/>
    <cellStyle name="_도곡교 교대 수량_토지조서_용지조서(충주기업도시)" xfId="2656"/>
    <cellStyle name="_도곡교 교대 수량_토지조서_충주기업 토지" xfId="2657"/>
    <cellStyle name="_용지및지장물조서" xfId="2658"/>
    <cellStyle name="_용지및지장물조서_마송리 지장물조서" xfId="2659"/>
    <cellStyle name="_용지및지장물조서_마송리 지장물조서_용지조서(추풍령)" xfId="2660"/>
    <cellStyle name="_용지및지장물조서_마송리 지장물조서_용지조서(충주기업도시)" xfId="2661"/>
    <cellStyle name="_용지및지장물조서_마송리 지장물조서_충주기업 토지" xfId="2662"/>
    <cellStyle name="_용지및지장물조서_보천리 지장물조서" xfId="2663"/>
    <cellStyle name="_용지및지장물조서_보천리 지장물조서_용지조서(추풍령)" xfId="2664"/>
    <cellStyle name="_용지및지장물조서_보천리 지장물조서_용지조서(충주기업도시)" xfId="2665"/>
    <cellStyle name="_용지및지장물조서_보천리 지장물조서_충주기업 토지" xfId="2666"/>
    <cellStyle name="_용지및지장물조서_용지도-마송리" xfId="2667"/>
    <cellStyle name="_용지및지장물조서_용지도-마송리_용지조서(추풍령)" xfId="2668"/>
    <cellStyle name="_용지및지장물조서_용지도-마송리_용지조서(충주기업도시)" xfId="2669"/>
    <cellStyle name="_용지및지장물조서_용지도-마송리_충주기업 토지" xfId="2670"/>
    <cellStyle name="_용지및지장물조서_용지도-외중방리" xfId="2671"/>
    <cellStyle name="_용지및지장물조서_용지도-외중방리_용지조서(추풍령)" xfId="2672"/>
    <cellStyle name="_용지및지장물조서_용지도-외중방리_용지조서(충주기업도시)" xfId="2673"/>
    <cellStyle name="_용지및지장물조서_용지도-외중방리_충주기업 토지" xfId="2674"/>
    <cellStyle name="_용지및지장물조서_용지도-충주대앞" xfId="2675"/>
    <cellStyle name="_용지및지장물조서_용지도-충주대앞_용지조서(추풍령)" xfId="2676"/>
    <cellStyle name="_용지및지장물조서_용지도-충주대앞_용지조서(충주기업도시)" xfId="2677"/>
    <cellStyle name="_용지및지장물조서_용지도-충주대앞_충주기업 토지" xfId="2678"/>
    <cellStyle name="_용지및지장물조서_용지조서(추풍령)" xfId="2679"/>
    <cellStyle name="_용지및지장물조서_용지조서(충주기업도시)" xfId="2680"/>
    <cellStyle name="_용지및지장물조서_충주기업 토지" xfId="2681"/>
    <cellStyle name="_용지및지장물조서_하시리지장물도" xfId="2682"/>
    <cellStyle name="_용지및지장물조서_하시리지장물도_용지조서(추풍령)" xfId="2683"/>
    <cellStyle name="_용지및지장물조서_하시리지장물도_용지조서(충주기업도시)" xfId="2684"/>
    <cellStyle name="_용지및지장물조서_하시리지장물도_충주기업 토지" xfId="2685"/>
    <cellStyle name="_용지조서" xfId="2686"/>
    <cellStyle name="_용지조서(변경)" xfId="2687"/>
    <cellStyle name="_용지조서(변경)_용지조서(추풍령)" xfId="2688"/>
    <cellStyle name="_용지조서(변경)_용지조서(충주기업도시)" xfId="2689"/>
    <cellStyle name="_용지조서(변경)_충주기업 토지" xfId="2690"/>
    <cellStyle name="_용지조서(성주어암)" xfId="2691"/>
    <cellStyle name="_용지조서(성주어암)_용지조서(추풍령)" xfId="2692"/>
    <cellStyle name="_용지조서(성주어암)_용지조서(충주기업도시)" xfId="2693"/>
    <cellStyle name="_용지조서(성주어암)_충주기업 토지" xfId="2694"/>
    <cellStyle name="_용지조서_용지조서" xfId="2695"/>
    <cellStyle name="_용지조서_용지조서(추풍령)" xfId="2696"/>
    <cellStyle name="_용지조서_용지조서(충주기업도시)" xfId="2697"/>
    <cellStyle name="_용지조서_용지조서_용지조서" xfId="2698"/>
    <cellStyle name="_용지조서_용지조서_용지조서(변경)" xfId="2699"/>
    <cellStyle name="_용지조서_용지조서_용지조서(변경)_용지조서(추풍령)" xfId="2700"/>
    <cellStyle name="_용지조서_용지조서_용지조서(변경)_용지조서(충주기업도시)" xfId="2701"/>
    <cellStyle name="_용지조서_용지조서_용지조서(변경)_충주기업 토지" xfId="2702"/>
    <cellStyle name="_용지조서_용지조서_용지조서(성주어암)" xfId="2703"/>
    <cellStyle name="_용지조서_용지조서_용지조서(성주어암)_용지조서(추풍령)" xfId="2704"/>
    <cellStyle name="_용지조서_용지조서_용지조서(성주어암)_용지조서(충주기업도시)" xfId="2705"/>
    <cellStyle name="_용지조서_용지조서_용지조서(성주어암)_충주기업 토지" xfId="2706"/>
    <cellStyle name="_용지조서_용지조서_용지조서_용지조서" xfId="2707"/>
    <cellStyle name="_용지조서_용지조서_용지조서_용지조서(추풍령)" xfId="2708"/>
    <cellStyle name="_용지조서_용지조서_용지조서_용지조서(충주기업도시)" xfId="2709"/>
    <cellStyle name="_용지조서_용지조서_용지조서_용지조서_용지조서(변경)" xfId="2710"/>
    <cellStyle name="_용지조서_용지조서_용지조서_용지조서_용지조서(변경)_용지조서(추풍령)" xfId="2711"/>
    <cellStyle name="_용지조서_용지조서_용지조서_용지조서_용지조서(변경)_용지조서(충주기업도시)" xfId="2712"/>
    <cellStyle name="_용지조서_용지조서_용지조서_용지조서_용지조서(변경)_충주기업 토지" xfId="2713"/>
    <cellStyle name="_용지조서_용지조서_용지조서_용지조서_용지조서(성주어암)" xfId="2714"/>
    <cellStyle name="_용지조서_용지조서_용지조서_용지조서_용지조서(성주어암)_용지조서(추풍령)" xfId="2715"/>
    <cellStyle name="_용지조서_용지조서_용지조서_용지조서_용지조서(성주어암)_용지조서(충주기업도시)" xfId="2716"/>
    <cellStyle name="_용지조서_용지조서_용지조서_용지조서_용지조서(성주어암)_충주기업 토지" xfId="2717"/>
    <cellStyle name="_용지조서_용지조서_용지조서_용지조서_토지조서" xfId="2718"/>
    <cellStyle name="_용지조서_용지조서_용지조서_용지조서_토지조서_용지조서(추풍령)" xfId="2719"/>
    <cellStyle name="_용지조서_용지조서_용지조서_용지조서_토지조서_용지조서(충주기업도시)" xfId="2720"/>
    <cellStyle name="_용지조서_용지조서_용지조서_용지조서_토지조서_충주기업 토지" xfId="2721"/>
    <cellStyle name="_용지조서_용지조서_용지조서_용지조서2" xfId="2722"/>
    <cellStyle name="_용지조서_용지조서_용지조서_용지조서2_용지조서(변경)" xfId="2723"/>
    <cellStyle name="_용지조서_용지조서_용지조서_용지조서2_용지조서(변경)_용지조서(추풍령)" xfId="2724"/>
    <cellStyle name="_용지조서_용지조서_용지조서_용지조서2_용지조서(변경)_용지조서(충주기업도시)" xfId="2725"/>
    <cellStyle name="_용지조서_용지조서_용지조서_용지조서2_용지조서(변경)_충주기업 토지" xfId="2726"/>
    <cellStyle name="_용지조서_용지조서_용지조서_용지조서2_용지조서(성주어암)" xfId="2727"/>
    <cellStyle name="_용지조서_용지조서_용지조서_용지조서2_용지조서(성주어암)_용지조서(추풍령)" xfId="2728"/>
    <cellStyle name="_용지조서_용지조서_용지조서_용지조서2_용지조서(성주어암)_용지조서(충주기업도시)" xfId="2729"/>
    <cellStyle name="_용지조서_용지조서_용지조서_용지조서2_용지조서(성주어암)_충주기업 토지" xfId="2730"/>
    <cellStyle name="_용지조서_용지조서_용지조서_용지조서2_토지조서" xfId="2731"/>
    <cellStyle name="_용지조서_용지조서_용지조서_용지조서2_토지조서_용지조서(추풍령)" xfId="2732"/>
    <cellStyle name="_용지조서_용지조서_용지조서_용지조서2_토지조서_용지조서(충주기업도시)" xfId="2733"/>
    <cellStyle name="_용지조서_용지조서_용지조서_용지조서2_토지조서_충주기업 토지" xfId="2734"/>
    <cellStyle name="_용지조서_용지조서_용지조서_충주기업 토지" xfId="2735"/>
    <cellStyle name="_용지조서_용지조서_토지조서" xfId="2736"/>
    <cellStyle name="_용지조서_용지조서_토지조서_용지조서(추풍령)" xfId="2737"/>
    <cellStyle name="_용지조서_용지조서_토지조서_용지조서(충주기업도시)" xfId="2738"/>
    <cellStyle name="_용지조서_용지조서_토지조서_충주기업 토지" xfId="2739"/>
    <cellStyle name="_용지조서_용지조서2" xfId="2740"/>
    <cellStyle name="_용지조서_용지조서2_용지조서(변경)" xfId="2741"/>
    <cellStyle name="_용지조서_용지조서2_용지조서(변경)_용지조서(추풍령)" xfId="2742"/>
    <cellStyle name="_용지조서_용지조서2_용지조서(변경)_용지조서(충주기업도시)" xfId="2743"/>
    <cellStyle name="_용지조서_용지조서2_용지조서(변경)_충주기업 토지" xfId="2744"/>
    <cellStyle name="_용지조서_용지조서2_용지조서(성주어암)" xfId="2745"/>
    <cellStyle name="_용지조서_용지조서2_용지조서(성주어암)_용지조서(추풍령)" xfId="2746"/>
    <cellStyle name="_용지조서_용지조서2_용지조서(성주어암)_용지조서(충주기업도시)" xfId="2747"/>
    <cellStyle name="_용지조서_용지조서2_용지조서(성주어암)_충주기업 토지" xfId="2748"/>
    <cellStyle name="_용지조서_용지조서2_토지조서" xfId="2749"/>
    <cellStyle name="_용지조서_용지조서2_토지조서_용지조서(추풍령)" xfId="2750"/>
    <cellStyle name="_용지조서_용지조서2_토지조서_용지조서(충주기업도시)" xfId="2751"/>
    <cellStyle name="_용지조서_용지조서2_토지조서_충주기업 토지" xfId="2752"/>
    <cellStyle name="_용지조서_충주기업 토지" xfId="2753"/>
    <cellStyle name="_지장가옥깨기" xfId="2754"/>
    <cellStyle name="_지장가옥깨기_용지및지장물조서" xfId="2755"/>
    <cellStyle name="_지장가옥깨기_용지및지장물조서_마송리 지장물조서" xfId="2756"/>
    <cellStyle name="_지장가옥깨기_용지및지장물조서_마송리 지장물조서_용지조서(추풍령)" xfId="2757"/>
    <cellStyle name="_지장가옥깨기_용지및지장물조서_마송리 지장물조서_용지조서(충주기업도시)" xfId="2758"/>
    <cellStyle name="_지장가옥깨기_용지및지장물조서_마송리 지장물조서_충주기업 토지" xfId="2759"/>
    <cellStyle name="_지장가옥깨기_용지및지장물조서_보천리 지장물조서" xfId="2760"/>
    <cellStyle name="_지장가옥깨기_용지및지장물조서_보천리 지장물조서_용지조서(추풍령)" xfId="2761"/>
    <cellStyle name="_지장가옥깨기_용지및지장물조서_보천리 지장물조서_용지조서(충주기업도시)" xfId="2762"/>
    <cellStyle name="_지장가옥깨기_용지및지장물조서_보천리 지장물조서_충주기업 토지" xfId="2763"/>
    <cellStyle name="_지장가옥깨기_용지및지장물조서_용지도-마송리" xfId="2764"/>
    <cellStyle name="_지장가옥깨기_용지및지장물조서_용지도-마송리_용지조서(추풍령)" xfId="2765"/>
    <cellStyle name="_지장가옥깨기_용지및지장물조서_용지도-마송리_용지조서(충주기업도시)" xfId="2766"/>
    <cellStyle name="_지장가옥깨기_용지및지장물조서_용지도-마송리_충주기업 토지" xfId="2767"/>
    <cellStyle name="_지장가옥깨기_용지및지장물조서_용지도-외중방리" xfId="2768"/>
    <cellStyle name="_지장가옥깨기_용지및지장물조서_용지도-외중방리_용지조서(추풍령)" xfId="2769"/>
    <cellStyle name="_지장가옥깨기_용지및지장물조서_용지도-외중방리_용지조서(충주기업도시)" xfId="2770"/>
    <cellStyle name="_지장가옥깨기_용지및지장물조서_용지도-외중방리_충주기업 토지" xfId="2771"/>
    <cellStyle name="_지장가옥깨기_용지및지장물조서_용지도-충주대앞" xfId="2772"/>
    <cellStyle name="_지장가옥깨기_용지및지장물조서_용지도-충주대앞_용지조서(추풍령)" xfId="2773"/>
    <cellStyle name="_지장가옥깨기_용지및지장물조서_용지도-충주대앞_용지조서(충주기업도시)" xfId="2774"/>
    <cellStyle name="_지장가옥깨기_용지및지장물조서_용지도-충주대앞_충주기업 토지" xfId="2775"/>
    <cellStyle name="_지장가옥깨기_용지및지장물조서_용지조서(추풍령)" xfId="2776"/>
    <cellStyle name="_지장가옥깨기_용지및지장물조서_용지조서(충주기업도시)" xfId="2777"/>
    <cellStyle name="_지장가옥깨기_용지및지장물조서_충주기업 토지" xfId="2778"/>
    <cellStyle name="_지장가옥깨기_용지및지장물조서_하시리지장물도" xfId="2779"/>
    <cellStyle name="_지장가옥깨기_용지및지장물조서_하시리지장물도_용지조서(추풍령)" xfId="2780"/>
    <cellStyle name="_지장가옥깨기_용지및지장물조서_하시리지장물도_용지조서(충주기업도시)" xfId="2781"/>
    <cellStyle name="_지장가옥깨기_용지및지장물조서_하시리지장물도_충주기업 토지" xfId="2782"/>
    <cellStyle name="_지장가옥깨기_용지조서" xfId="2783"/>
    <cellStyle name="_지장가옥깨기_용지조서(변경)" xfId="2784"/>
    <cellStyle name="_지장가옥깨기_용지조서(변경)_용지조서(추풍령)" xfId="2785"/>
    <cellStyle name="_지장가옥깨기_용지조서(변경)_용지조서(충주기업도시)" xfId="2786"/>
    <cellStyle name="_지장가옥깨기_용지조서(변경)_충주기업 토지" xfId="2787"/>
    <cellStyle name="_지장가옥깨기_용지조서(성주어암)" xfId="2788"/>
    <cellStyle name="_지장가옥깨기_용지조서(성주어암)_용지조서(추풍령)" xfId="2789"/>
    <cellStyle name="_지장가옥깨기_용지조서(성주어암)_용지조서(충주기업도시)" xfId="2790"/>
    <cellStyle name="_지장가옥깨기_용지조서(성주어암)_충주기업 토지" xfId="2791"/>
    <cellStyle name="_지장가옥깨기_용지조서_용지조서" xfId="2792"/>
    <cellStyle name="_지장가옥깨기_용지조서_용지조서(추풍령)" xfId="2793"/>
    <cellStyle name="_지장가옥깨기_용지조서_용지조서(충주기업도시)" xfId="2794"/>
    <cellStyle name="_지장가옥깨기_용지조서_용지조서_용지조서" xfId="2795"/>
    <cellStyle name="_지장가옥깨기_용지조서_용지조서_용지조서(변경)" xfId="2796"/>
    <cellStyle name="_지장가옥깨기_용지조서_용지조서_용지조서(변경)_용지조서(추풍령)" xfId="2797"/>
    <cellStyle name="_지장가옥깨기_용지조서_용지조서_용지조서(변경)_용지조서(충주기업도시)" xfId="2798"/>
    <cellStyle name="_지장가옥깨기_용지조서_용지조서_용지조서(변경)_충주기업 토지" xfId="2799"/>
    <cellStyle name="_지장가옥깨기_용지조서_용지조서_용지조서(성주어암)" xfId="2800"/>
    <cellStyle name="_지장가옥깨기_용지조서_용지조서_용지조서(성주어암)_용지조서(추풍령)" xfId="2801"/>
    <cellStyle name="_지장가옥깨기_용지조서_용지조서_용지조서(성주어암)_용지조서(충주기업도시)" xfId="2802"/>
    <cellStyle name="_지장가옥깨기_용지조서_용지조서_용지조서(성주어암)_충주기업 토지" xfId="2803"/>
    <cellStyle name="_지장가옥깨기_용지조서_용지조서_용지조서_용지조서" xfId="2804"/>
    <cellStyle name="_지장가옥깨기_용지조서_용지조서_용지조서_용지조서(추풍령)" xfId="2805"/>
    <cellStyle name="_지장가옥깨기_용지조서_용지조서_용지조서_용지조서(충주기업도시)" xfId="2806"/>
    <cellStyle name="_지장가옥깨기_용지조서_용지조서_용지조서_용지조서_용지조서(변경)" xfId="2807"/>
    <cellStyle name="_지장가옥깨기_용지조서_용지조서_용지조서_용지조서_용지조서(변경)_용지조서(추풍령)" xfId="2808"/>
    <cellStyle name="_지장가옥깨기_용지조서_용지조서_용지조서_용지조서_용지조서(변경)_용지조서(충주기업도시)" xfId="2809"/>
    <cellStyle name="_지장가옥깨기_용지조서_용지조서_용지조서_용지조서_용지조서(변경)_충주기업 토지" xfId="2810"/>
    <cellStyle name="_지장가옥깨기_용지조서_용지조서_용지조서_용지조서_용지조서(성주어암)" xfId="2811"/>
    <cellStyle name="_지장가옥깨기_용지조서_용지조서_용지조서_용지조서_용지조서(성주어암)_용지조서(추풍령)" xfId="2812"/>
    <cellStyle name="_지장가옥깨기_용지조서_용지조서_용지조서_용지조서_용지조서(성주어암)_용지조서(충주기업도시)" xfId="2813"/>
    <cellStyle name="_지장가옥깨기_용지조서_용지조서_용지조서_용지조서_용지조서(성주어암)_충주기업 토지" xfId="2814"/>
    <cellStyle name="_지장가옥깨기_용지조서_용지조서_용지조서_용지조서_토지조서" xfId="2815"/>
    <cellStyle name="_지장가옥깨기_용지조서_용지조서_용지조서_용지조서_토지조서_용지조서(추풍령)" xfId="2816"/>
    <cellStyle name="_지장가옥깨기_용지조서_용지조서_용지조서_용지조서_토지조서_용지조서(충주기업도시)" xfId="2817"/>
    <cellStyle name="_지장가옥깨기_용지조서_용지조서_용지조서_용지조서_토지조서_충주기업 토지" xfId="2818"/>
    <cellStyle name="_지장가옥깨기_용지조서_용지조서_용지조서_용지조서2" xfId="2819"/>
    <cellStyle name="_지장가옥깨기_용지조서_용지조서_용지조서_용지조서2_용지조서(변경)" xfId="2820"/>
    <cellStyle name="_지장가옥깨기_용지조서_용지조서_용지조서_용지조서2_용지조서(변경)_용지조서(추풍령)" xfId="2821"/>
    <cellStyle name="_지장가옥깨기_용지조서_용지조서_용지조서_용지조서2_용지조서(변경)_용지조서(충주기업도시)" xfId="2822"/>
    <cellStyle name="_지장가옥깨기_용지조서_용지조서_용지조서_용지조서2_용지조서(변경)_충주기업 토지" xfId="2823"/>
    <cellStyle name="_지장가옥깨기_용지조서_용지조서_용지조서_용지조서2_용지조서(성주어암)" xfId="2824"/>
    <cellStyle name="_지장가옥깨기_용지조서_용지조서_용지조서_용지조서2_용지조서(성주어암)_용지조서(추풍령)" xfId="2825"/>
    <cellStyle name="_지장가옥깨기_용지조서_용지조서_용지조서_용지조서2_용지조서(성주어암)_용지조서(충주기업도시)" xfId="2826"/>
    <cellStyle name="_지장가옥깨기_용지조서_용지조서_용지조서_용지조서2_용지조서(성주어암)_충주기업 토지" xfId="2827"/>
    <cellStyle name="_지장가옥깨기_용지조서_용지조서_용지조서_용지조서2_토지조서" xfId="2828"/>
    <cellStyle name="_지장가옥깨기_용지조서_용지조서_용지조서_용지조서2_토지조서_용지조서(추풍령)" xfId="2829"/>
    <cellStyle name="_지장가옥깨기_용지조서_용지조서_용지조서_용지조서2_토지조서_용지조서(충주기업도시)" xfId="2830"/>
    <cellStyle name="_지장가옥깨기_용지조서_용지조서_용지조서_용지조서2_토지조서_충주기업 토지" xfId="2831"/>
    <cellStyle name="_지장가옥깨기_용지조서_용지조서_용지조서_충주기업 토지" xfId="2832"/>
    <cellStyle name="_지장가옥깨기_용지조서_용지조서_토지조서" xfId="2833"/>
    <cellStyle name="_지장가옥깨기_용지조서_용지조서_토지조서_용지조서(추풍령)" xfId="2834"/>
    <cellStyle name="_지장가옥깨기_용지조서_용지조서_토지조서_용지조서(충주기업도시)" xfId="2835"/>
    <cellStyle name="_지장가옥깨기_용지조서_용지조서_토지조서_충주기업 토지" xfId="2836"/>
    <cellStyle name="_지장가옥깨기_용지조서_용지조서2" xfId="2837"/>
    <cellStyle name="_지장가옥깨기_용지조서_용지조서2_용지조서(변경)" xfId="2838"/>
    <cellStyle name="_지장가옥깨기_용지조서_용지조서2_용지조서(변경)_용지조서(추풍령)" xfId="2839"/>
    <cellStyle name="_지장가옥깨기_용지조서_용지조서2_용지조서(변경)_용지조서(충주기업도시)" xfId="2840"/>
    <cellStyle name="_지장가옥깨기_용지조서_용지조서2_용지조서(변경)_충주기업 토지" xfId="2841"/>
    <cellStyle name="_지장가옥깨기_용지조서_용지조서2_용지조서(성주어암)" xfId="2842"/>
    <cellStyle name="_지장가옥깨기_용지조서_용지조서2_용지조서(성주어암)_용지조서(추풍령)" xfId="2843"/>
    <cellStyle name="_지장가옥깨기_용지조서_용지조서2_용지조서(성주어암)_용지조서(충주기업도시)" xfId="2844"/>
    <cellStyle name="_지장가옥깨기_용지조서_용지조서2_용지조서(성주어암)_충주기업 토지" xfId="2845"/>
    <cellStyle name="_지장가옥깨기_용지조서_용지조서2_토지조서" xfId="2846"/>
    <cellStyle name="_지장가옥깨기_용지조서_용지조서2_토지조서_용지조서(추풍령)" xfId="2847"/>
    <cellStyle name="_지장가옥깨기_용지조서_용지조서2_토지조서_용지조서(충주기업도시)" xfId="2848"/>
    <cellStyle name="_지장가옥깨기_용지조서_용지조서2_토지조서_충주기업 토지" xfId="2849"/>
    <cellStyle name="_지장가옥깨기_용지조서_충주기업 토지" xfId="2850"/>
    <cellStyle name="_지장가옥깨기_지장물조서" xfId="2851"/>
    <cellStyle name="_지장가옥깨기_지장물조서(군도3호선)" xfId="2852"/>
    <cellStyle name="_지장가옥깨기_지장물조서(군도3호선)_용지조서(추풍령)" xfId="2853"/>
    <cellStyle name="_지장가옥깨기_지장물조서(군도3호선)_용지조서(충주기업도시)" xfId="2854"/>
    <cellStyle name="_지장가옥깨기_지장물조서(군도3호선)_충주기업 토지" xfId="2855"/>
    <cellStyle name="_지장가옥깨기_지장물조서(납품본)" xfId="2856"/>
    <cellStyle name="_지장가옥깨기_지장물조서(납품본)_용지조서(추풍령)" xfId="2857"/>
    <cellStyle name="_지장가옥깨기_지장물조서(납품본)_용지조서(충주기업도시)" xfId="2858"/>
    <cellStyle name="_지장가옥깨기_지장물조서(납품본)_충주기업 토지" xfId="2859"/>
    <cellStyle name="_지장가옥깨기_지장물조서(문의)" xfId="2860"/>
    <cellStyle name="_지장가옥깨기_지장물조서(문의)_마송리 지장물조서" xfId="2861"/>
    <cellStyle name="_지장가옥깨기_지장물조서(문의)_마송리 지장물조서_용지조서(추풍령)" xfId="2862"/>
    <cellStyle name="_지장가옥깨기_지장물조서(문의)_마송리 지장물조서_용지조서(충주기업도시)" xfId="2863"/>
    <cellStyle name="_지장가옥깨기_지장물조서(문의)_마송리 지장물조서_충주기업 토지" xfId="2864"/>
    <cellStyle name="_지장가옥깨기_지장물조서(문의)_보천리 지장물조서" xfId="2865"/>
    <cellStyle name="_지장가옥깨기_지장물조서(문의)_보천리 지장물조서_용지조서(추풍령)" xfId="2866"/>
    <cellStyle name="_지장가옥깨기_지장물조서(문의)_보천리 지장물조서_용지조서(충주기업도시)" xfId="2867"/>
    <cellStyle name="_지장가옥깨기_지장물조서(문의)_보천리 지장물조서_충주기업 토지" xfId="2868"/>
    <cellStyle name="_지장가옥깨기_지장물조서(문의)_용지도-마송리" xfId="2869"/>
    <cellStyle name="_지장가옥깨기_지장물조서(문의)_용지도-마송리_용지조서(추풍령)" xfId="2870"/>
    <cellStyle name="_지장가옥깨기_지장물조서(문의)_용지도-마송리_용지조서(충주기업도시)" xfId="2871"/>
    <cellStyle name="_지장가옥깨기_지장물조서(문의)_용지도-마송리_충주기업 토지" xfId="2872"/>
    <cellStyle name="_지장가옥깨기_지장물조서(문의)_용지도-외중방리" xfId="2873"/>
    <cellStyle name="_지장가옥깨기_지장물조서(문의)_용지도-외중방리_용지조서(추풍령)" xfId="2874"/>
    <cellStyle name="_지장가옥깨기_지장물조서(문의)_용지도-외중방리_용지조서(충주기업도시)" xfId="2875"/>
    <cellStyle name="_지장가옥깨기_지장물조서(문의)_용지도-외중방리_충주기업 토지" xfId="2876"/>
    <cellStyle name="_지장가옥깨기_지장물조서(문의)_용지도-충주대앞" xfId="2877"/>
    <cellStyle name="_지장가옥깨기_지장물조서(문의)_용지도-충주대앞_용지조서(추풍령)" xfId="2878"/>
    <cellStyle name="_지장가옥깨기_지장물조서(문의)_용지도-충주대앞_용지조서(충주기업도시)" xfId="2879"/>
    <cellStyle name="_지장가옥깨기_지장물조서(문의)_용지도-충주대앞_충주기업 토지" xfId="2880"/>
    <cellStyle name="_지장가옥깨기_지장물조서(문의)_용지조서(추풍령)" xfId="2881"/>
    <cellStyle name="_지장가옥깨기_지장물조서(문의)_용지조서(충주기업도시)" xfId="2882"/>
    <cellStyle name="_지장가옥깨기_지장물조서(문의)_충주기업 토지" xfId="2883"/>
    <cellStyle name="_지장가옥깨기_지장물조서(문의)_하시리지장물도" xfId="2884"/>
    <cellStyle name="_지장가옥깨기_지장물조서(문의)_하시리지장물도_용지조서(추풍령)" xfId="2885"/>
    <cellStyle name="_지장가옥깨기_지장물조서(문의)_하시리지장물도_용지조서(충주기업도시)" xfId="2886"/>
    <cellStyle name="_지장가옥깨기_지장물조서(문의)_하시리지장물도_충주기업 토지" xfId="2887"/>
    <cellStyle name="_지장가옥깨기_지장물조서_마송리 지장물조서" xfId="2888"/>
    <cellStyle name="_지장가옥깨기_지장물조서_마송리 지장물조서_용지조서(추풍령)" xfId="2889"/>
    <cellStyle name="_지장가옥깨기_지장물조서_마송리 지장물조서_용지조서(충주기업도시)" xfId="2890"/>
    <cellStyle name="_지장가옥깨기_지장물조서_마송리 지장물조서_충주기업 토지" xfId="2891"/>
    <cellStyle name="_지장가옥깨기_지장물조서_보천리 지장물조서" xfId="2892"/>
    <cellStyle name="_지장가옥깨기_지장물조서_보천리 지장물조서_용지조서(추풍령)" xfId="2893"/>
    <cellStyle name="_지장가옥깨기_지장물조서_보천리 지장물조서_용지조서(충주기업도시)" xfId="2894"/>
    <cellStyle name="_지장가옥깨기_지장물조서_보천리 지장물조서_충주기업 토지" xfId="2895"/>
    <cellStyle name="_지장가옥깨기_지장물조서_용지도-마송리" xfId="2896"/>
    <cellStyle name="_지장가옥깨기_지장물조서_용지도-마송리_용지조서(추풍령)" xfId="2897"/>
    <cellStyle name="_지장가옥깨기_지장물조서_용지도-마송리_용지조서(충주기업도시)" xfId="2898"/>
    <cellStyle name="_지장가옥깨기_지장물조서_용지도-마송리_충주기업 토지" xfId="2899"/>
    <cellStyle name="_지장가옥깨기_지장물조서_용지도-외중방리" xfId="2900"/>
    <cellStyle name="_지장가옥깨기_지장물조서_용지도-외중방리_용지조서(추풍령)" xfId="2901"/>
    <cellStyle name="_지장가옥깨기_지장물조서_용지도-외중방리_용지조서(충주기업도시)" xfId="2902"/>
    <cellStyle name="_지장가옥깨기_지장물조서_용지도-외중방리_충주기업 토지" xfId="2903"/>
    <cellStyle name="_지장가옥깨기_지장물조서_용지도-충주대앞" xfId="2904"/>
    <cellStyle name="_지장가옥깨기_지장물조서_용지도-충주대앞_용지조서(추풍령)" xfId="2905"/>
    <cellStyle name="_지장가옥깨기_지장물조서_용지도-충주대앞_용지조서(충주기업도시)" xfId="2906"/>
    <cellStyle name="_지장가옥깨기_지장물조서_용지도-충주대앞_충주기업 토지" xfId="2907"/>
    <cellStyle name="_지장가옥깨기_지장물조서_용지조서(추풍령)" xfId="2908"/>
    <cellStyle name="_지장가옥깨기_지장물조서_용지조서(충주기업도시)" xfId="2909"/>
    <cellStyle name="_지장가옥깨기_지장물조서_충주기업 토지" xfId="2910"/>
    <cellStyle name="_지장가옥깨기_지장물조서_하시리지장물도" xfId="2911"/>
    <cellStyle name="_지장가옥깨기_지장물조서_하시리지장물도_용지조서(추풍령)" xfId="2912"/>
    <cellStyle name="_지장가옥깨기_지장물조서_하시리지장물도_용지조서(충주기업도시)" xfId="2913"/>
    <cellStyle name="_지장가옥깨기_지장물조서_하시리지장물도_충주기업 토지" xfId="2914"/>
    <cellStyle name="_지장가옥깨기_토지조서" xfId="2915"/>
    <cellStyle name="_지장가옥깨기_토지조서_용지조서(추풍령)" xfId="2916"/>
    <cellStyle name="_지장가옥깨기_토지조서_용지조서(충주기업도시)" xfId="2917"/>
    <cellStyle name="_지장가옥깨기_토지조서_충주기업 토지" xfId="2918"/>
    <cellStyle name="_지장물조서" xfId="2919"/>
    <cellStyle name="_지장물조서(군도3호선)" xfId="2920"/>
    <cellStyle name="_지장물조서(군도3호선)_용지조서(추풍령)" xfId="2921"/>
    <cellStyle name="_지장물조서(군도3호선)_용지조서(충주기업도시)" xfId="2922"/>
    <cellStyle name="_지장물조서(군도3호선)_충주기업 토지" xfId="2923"/>
    <cellStyle name="_지장물조서(납품본)" xfId="2924"/>
    <cellStyle name="_지장물조서(납품본)_용지조서(추풍령)" xfId="2925"/>
    <cellStyle name="_지장물조서(납품본)_용지조서(충주기업도시)" xfId="2926"/>
    <cellStyle name="_지장물조서(납품본)_충주기업 토지" xfId="2927"/>
    <cellStyle name="_지장물조서(문의)" xfId="2928"/>
    <cellStyle name="_지장물조서(문의)_마송리 지장물조서" xfId="2929"/>
    <cellStyle name="_지장물조서(문의)_마송리 지장물조서_용지조서(추풍령)" xfId="2930"/>
    <cellStyle name="_지장물조서(문의)_마송리 지장물조서_용지조서(충주기업도시)" xfId="2931"/>
    <cellStyle name="_지장물조서(문의)_마송리 지장물조서_충주기업 토지" xfId="2932"/>
    <cellStyle name="_지장물조서(문의)_보천리 지장물조서" xfId="2933"/>
    <cellStyle name="_지장물조서(문의)_보천리 지장물조서_용지조서(추풍령)" xfId="2934"/>
    <cellStyle name="_지장물조서(문의)_보천리 지장물조서_용지조서(충주기업도시)" xfId="2935"/>
    <cellStyle name="_지장물조서(문의)_보천리 지장물조서_충주기업 토지" xfId="2936"/>
    <cellStyle name="_지장물조서(문의)_용지도-마송리" xfId="2937"/>
    <cellStyle name="_지장물조서(문의)_용지도-마송리_용지조서(추풍령)" xfId="2938"/>
    <cellStyle name="_지장물조서(문의)_용지도-마송리_용지조서(충주기업도시)" xfId="2939"/>
    <cellStyle name="_지장물조서(문의)_용지도-마송리_충주기업 토지" xfId="2940"/>
    <cellStyle name="_지장물조서(문의)_용지도-외중방리" xfId="2941"/>
    <cellStyle name="_지장물조서(문의)_용지도-외중방리_용지조서(추풍령)" xfId="2942"/>
    <cellStyle name="_지장물조서(문의)_용지도-외중방리_용지조서(충주기업도시)" xfId="2943"/>
    <cellStyle name="_지장물조서(문의)_용지도-외중방리_충주기업 토지" xfId="2944"/>
    <cellStyle name="_지장물조서(문의)_용지도-충주대앞" xfId="2945"/>
    <cellStyle name="_지장물조서(문의)_용지도-충주대앞_용지조서(추풍령)" xfId="2946"/>
    <cellStyle name="_지장물조서(문의)_용지도-충주대앞_용지조서(충주기업도시)" xfId="2947"/>
    <cellStyle name="_지장물조서(문의)_용지도-충주대앞_충주기업 토지" xfId="2948"/>
    <cellStyle name="_지장물조서(문의)_용지조서(추풍령)" xfId="2949"/>
    <cellStyle name="_지장물조서(문의)_용지조서(충주기업도시)" xfId="2950"/>
    <cellStyle name="_지장물조서(문의)_충주기업 토지" xfId="2951"/>
    <cellStyle name="_지장물조서(문의)_하시리지장물도" xfId="2952"/>
    <cellStyle name="_지장물조서(문의)_하시리지장물도_용지조서(추풍령)" xfId="2953"/>
    <cellStyle name="_지장물조서(문의)_하시리지장물도_용지조서(충주기업도시)" xfId="2954"/>
    <cellStyle name="_지장물조서(문의)_하시리지장물도_충주기업 토지" xfId="2955"/>
    <cellStyle name="_지장물조서_마송리 지장물조서" xfId="2956"/>
    <cellStyle name="_지장물조서_마송리 지장물조서_용지조서(추풍령)" xfId="2957"/>
    <cellStyle name="_지장물조서_마송리 지장물조서_용지조서(충주기업도시)" xfId="2958"/>
    <cellStyle name="_지장물조서_마송리 지장물조서_충주기업 토지" xfId="2959"/>
    <cellStyle name="_지장물조서_보천리 지장물조서" xfId="2960"/>
    <cellStyle name="_지장물조서_보천리 지장물조서_용지조서(추풍령)" xfId="2961"/>
    <cellStyle name="_지장물조서_보천리 지장물조서_용지조서(충주기업도시)" xfId="2962"/>
    <cellStyle name="_지장물조서_보천리 지장물조서_충주기업 토지" xfId="2963"/>
    <cellStyle name="_지장물조서_용지도-마송리" xfId="2964"/>
    <cellStyle name="_지장물조서_용지도-마송리_용지조서(추풍령)" xfId="2965"/>
    <cellStyle name="_지장물조서_용지도-마송리_용지조서(충주기업도시)" xfId="2966"/>
    <cellStyle name="_지장물조서_용지도-마송리_충주기업 토지" xfId="2967"/>
    <cellStyle name="_지장물조서_용지도-외중방리" xfId="2968"/>
    <cellStyle name="_지장물조서_용지도-외중방리_용지조서(추풍령)" xfId="2969"/>
    <cellStyle name="_지장물조서_용지도-외중방리_용지조서(충주기업도시)" xfId="2970"/>
    <cellStyle name="_지장물조서_용지도-외중방리_충주기업 토지" xfId="2971"/>
    <cellStyle name="_지장물조서_용지도-충주대앞" xfId="2972"/>
    <cellStyle name="_지장물조서_용지도-충주대앞_용지조서(추풍령)" xfId="2973"/>
    <cellStyle name="_지장물조서_용지도-충주대앞_용지조서(충주기업도시)" xfId="2974"/>
    <cellStyle name="_지장물조서_용지도-충주대앞_충주기업 토지" xfId="2975"/>
    <cellStyle name="_지장물조서_용지조서(추풍령)" xfId="2976"/>
    <cellStyle name="_지장물조서_용지조서(충주기업도시)" xfId="2977"/>
    <cellStyle name="_지장물조서_충주기업 토지" xfId="2978"/>
    <cellStyle name="_지장물조서_하시리지장물도" xfId="2979"/>
    <cellStyle name="_지장물조서_하시리지장물도_용지조서(추풍령)" xfId="2980"/>
    <cellStyle name="_지장물조서_하시리지장물도_용지조서(충주기업도시)" xfId="2981"/>
    <cellStyle name="_지장물조서_하시리지장물도_충주기업 토지" xfId="2982"/>
    <cellStyle name="_토지조서" xfId="2983"/>
    <cellStyle name="_토지조서_용지조서(추풍령)" xfId="2984"/>
    <cellStyle name="_토지조서_용지조서(충주기업도시)" xfId="2985"/>
    <cellStyle name="_토지조서_충주기업 토지" xfId="2986"/>
    <cellStyle name="20% - 강조색6" xfId="1" builtinId="50" customBuiltin="1"/>
    <cellStyle name="ÅëÈ­ [0]_»óºÎ¼ö·®Áý°è " xfId="2994"/>
    <cellStyle name="ÅëÈ­_»óºÎ¼ö·®Áý°è " xfId="2995"/>
    <cellStyle name="ÄÞ¸¶ [0]_»óºÎ¼ö·®Áý°è " xfId="2996"/>
    <cellStyle name="ÄÞ¸¶_»óºÎ¼ö·®Áý°è " xfId="2997"/>
    <cellStyle name="Ç¥ÁØ_»óºÎ¼ö·®Áý°è " xfId="2998"/>
    <cellStyle name="Comma" xfId="2"/>
    <cellStyle name="Comma [0]" xfId="2999"/>
    <cellStyle name="comma zerodec" xfId="3000"/>
    <cellStyle name="Comma_ SG&amp;A Bridge " xfId="3"/>
    <cellStyle name="Currency" xfId="4"/>
    <cellStyle name="Currency [0]" xfId="3001"/>
    <cellStyle name="Currency_ SG&amp;A Bridge " xfId="5"/>
    <cellStyle name="Currency1" xfId="3002"/>
    <cellStyle name="Date" xfId="6"/>
    <cellStyle name="Dezimal [0]_laroux" xfId="3003"/>
    <cellStyle name="Dezimal_laroux" xfId="3004"/>
    <cellStyle name="Dollar (zero dec)" xfId="3005"/>
    <cellStyle name="Fixed" xfId="7"/>
    <cellStyle name="Grey" xfId="3006"/>
    <cellStyle name="Header1" xfId="3007"/>
    <cellStyle name="Header2" xfId="3008"/>
    <cellStyle name="Heading1" xfId="8"/>
    <cellStyle name="Heading2" xfId="9"/>
    <cellStyle name="Input [yellow]" xfId="3009"/>
    <cellStyle name="Milliers [0]_Arabian Spec" xfId="3010"/>
    <cellStyle name="Milliers_Arabian Spec" xfId="3011"/>
    <cellStyle name="Mon?aire [0]_Arabian Spec" xfId="3012"/>
    <cellStyle name="Mon?aire_Arabian Spec" xfId="3013"/>
    <cellStyle name="Normal - Style1" xfId="3014"/>
    <cellStyle name="Normal_ SG&amp;A Bridge " xfId="10"/>
    <cellStyle name="Percent" xfId="11"/>
    <cellStyle name="Percent [2]" xfId="3015"/>
    <cellStyle name="Standard_laroux" xfId="3016"/>
    <cellStyle name="Total" xfId="12"/>
    <cellStyle name="W?rung [0]_laroux" xfId="3017"/>
    <cellStyle name="W?rung_laroux" xfId="3018"/>
    <cellStyle name="똿뗦먛귟 [0.00]_PRODUCT DETAIL Q1" xfId="2987"/>
    <cellStyle name="똿뗦먛귟_PRODUCT DETAIL Q1" xfId="2988"/>
    <cellStyle name="믅됞 [0.00]_PRODUCT DETAIL Q1" xfId="2989"/>
    <cellStyle name="믅됞_PRODUCT DETAIL Q1" xfId="2990"/>
    <cellStyle name="뷭?_BOOKSHIP" xfId="13"/>
    <cellStyle name="쉼표 [0]" xfId="14" builtinId="6"/>
    <cellStyle name="스타일 1" xfId="2991"/>
    <cellStyle name="콤마 [0]_(월초P)" xfId="2992"/>
    <cellStyle name="콤마_01철근집계표" xfId="2993"/>
    <cellStyle name="표준" xfId="0" builtinId="0"/>
    <cellStyle name="표준_용지조서(1)" xfId="15"/>
    <cellStyle name="표준_용지조서(최종)" xfId="16"/>
    <cellStyle name="표준_편입지번" xfId="17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6</xdr:row>
      <xdr:rowOff>0</xdr:rowOff>
    </xdr:from>
    <xdr:to>
      <xdr:col>5</xdr:col>
      <xdr:colOff>0</xdr:colOff>
      <xdr:row>6</xdr:row>
      <xdr:rowOff>209550</xdr:rowOff>
    </xdr:to>
    <xdr:sp macro="" textlink="">
      <xdr:nvSpPr>
        <xdr:cNvPr id="1277026" name="Text Box 1">
          <a:extLst>
            <a:ext uri="{FF2B5EF4-FFF2-40B4-BE49-F238E27FC236}">
              <a16:creationId xmlns:a16="http://schemas.microsoft.com/office/drawing/2014/main" xmlns="" id="{00000000-0008-0000-0600-0000627C1300}"/>
            </a:ext>
          </a:extLst>
        </xdr:cNvPr>
        <xdr:cNvSpPr txBox="1">
          <a:spLocks noChangeArrowheads="1"/>
        </xdr:cNvSpPr>
      </xdr:nvSpPr>
      <xdr:spPr bwMode="auto">
        <a:xfrm>
          <a:off x="2743200" y="18669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0</xdr:colOff>
      <xdr:row>6</xdr:row>
      <xdr:rowOff>209550</xdr:rowOff>
    </xdr:to>
    <xdr:sp macro="" textlink="">
      <xdr:nvSpPr>
        <xdr:cNvPr id="1277027" name="Text Box 1">
          <a:extLst>
            <a:ext uri="{FF2B5EF4-FFF2-40B4-BE49-F238E27FC236}">
              <a16:creationId xmlns:a16="http://schemas.microsoft.com/office/drawing/2014/main" xmlns="" id="{00000000-0008-0000-0600-0000637C1300}"/>
            </a:ext>
          </a:extLst>
        </xdr:cNvPr>
        <xdr:cNvSpPr txBox="1">
          <a:spLocks noChangeArrowheads="1"/>
        </xdr:cNvSpPr>
      </xdr:nvSpPr>
      <xdr:spPr bwMode="auto">
        <a:xfrm>
          <a:off x="2743200" y="18669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0</xdr:colOff>
      <xdr:row>8</xdr:row>
      <xdr:rowOff>209550</xdr:rowOff>
    </xdr:to>
    <xdr:sp macro="" textlink="">
      <xdr:nvSpPr>
        <xdr:cNvPr id="1277028" name="Text Box 1">
          <a:extLst>
            <a:ext uri="{FF2B5EF4-FFF2-40B4-BE49-F238E27FC236}">
              <a16:creationId xmlns:a16="http://schemas.microsoft.com/office/drawing/2014/main" xmlns="" id="{00000000-0008-0000-0600-0000647C1300}"/>
            </a:ext>
          </a:extLst>
        </xdr:cNvPr>
        <xdr:cNvSpPr txBox="1">
          <a:spLocks noChangeArrowheads="1"/>
        </xdr:cNvSpPr>
      </xdr:nvSpPr>
      <xdr:spPr bwMode="auto">
        <a:xfrm>
          <a:off x="2743200" y="2571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0</xdr:colOff>
      <xdr:row>9</xdr:row>
      <xdr:rowOff>209550</xdr:rowOff>
    </xdr:to>
    <xdr:sp macro="" textlink="">
      <xdr:nvSpPr>
        <xdr:cNvPr id="1277029" name="Text Box 1">
          <a:extLst>
            <a:ext uri="{FF2B5EF4-FFF2-40B4-BE49-F238E27FC236}">
              <a16:creationId xmlns:a16="http://schemas.microsoft.com/office/drawing/2014/main" xmlns="" id="{00000000-0008-0000-0600-0000657C1300}"/>
            </a:ext>
          </a:extLst>
        </xdr:cNvPr>
        <xdr:cNvSpPr txBox="1">
          <a:spLocks noChangeArrowheads="1"/>
        </xdr:cNvSpPr>
      </xdr:nvSpPr>
      <xdr:spPr bwMode="auto">
        <a:xfrm>
          <a:off x="2743200" y="2924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0</xdr:colOff>
      <xdr:row>9</xdr:row>
      <xdr:rowOff>209550</xdr:rowOff>
    </xdr:to>
    <xdr:sp macro="" textlink="">
      <xdr:nvSpPr>
        <xdr:cNvPr id="1277030" name="Text Box 1">
          <a:extLst>
            <a:ext uri="{FF2B5EF4-FFF2-40B4-BE49-F238E27FC236}">
              <a16:creationId xmlns:a16="http://schemas.microsoft.com/office/drawing/2014/main" xmlns="" id="{00000000-0008-0000-0600-0000667C1300}"/>
            </a:ext>
          </a:extLst>
        </xdr:cNvPr>
        <xdr:cNvSpPr txBox="1">
          <a:spLocks noChangeArrowheads="1"/>
        </xdr:cNvSpPr>
      </xdr:nvSpPr>
      <xdr:spPr bwMode="auto">
        <a:xfrm>
          <a:off x="2743200" y="2924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0</xdr:colOff>
      <xdr:row>10</xdr:row>
      <xdr:rowOff>209550</xdr:rowOff>
    </xdr:to>
    <xdr:sp macro="" textlink="">
      <xdr:nvSpPr>
        <xdr:cNvPr id="1277031" name="Text Box 1">
          <a:extLst>
            <a:ext uri="{FF2B5EF4-FFF2-40B4-BE49-F238E27FC236}">
              <a16:creationId xmlns:a16="http://schemas.microsoft.com/office/drawing/2014/main" xmlns="" id="{00000000-0008-0000-0600-0000677C1300}"/>
            </a:ext>
          </a:extLst>
        </xdr:cNvPr>
        <xdr:cNvSpPr txBox="1">
          <a:spLocks noChangeArrowheads="1"/>
        </xdr:cNvSpPr>
      </xdr:nvSpPr>
      <xdr:spPr bwMode="auto">
        <a:xfrm>
          <a:off x="2743200" y="32766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0</xdr:colOff>
      <xdr:row>10</xdr:row>
      <xdr:rowOff>209550</xdr:rowOff>
    </xdr:to>
    <xdr:sp macro="" textlink="">
      <xdr:nvSpPr>
        <xdr:cNvPr id="1277032" name="Text Box 1">
          <a:extLst>
            <a:ext uri="{FF2B5EF4-FFF2-40B4-BE49-F238E27FC236}">
              <a16:creationId xmlns:a16="http://schemas.microsoft.com/office/drawing/2014/main" xmlns="" id="{00000000-0008-0000-0600-0000687C1300}"/>
            </a:ext>
          </a:extLst>
        </xdr:cNvPr>
        <xdr:cNvSpPr txBox="1">
          <a:spLocks noChangeArrowheads="1"/>
        </xdr:cNvSpPr>
      </xdr:nvSpPr>
      <xdr:spPr bwMode="auto">
        <a:xfrm>
          <a:off x="2743200" y="32766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</xdr:row>
      <xdr:rowOff>0</xdr:rowOff>
    </xdr:from>
    <xdr:to>
      <xdr:col>5</xdr:col>
      <xdr:colOff>0</xdr:colOff>
      <xdr:row>11</xdr:row>
      <xdr:rowOff>209550</xdr:rowOff>
    </xdr:to>
    <xdr:sp macro="" textlink="">
      <xdr:nvSpPr>
        <xdr:cNvPr id="1277033" name="Text Box 1">
          <a:extLst>
            <a:ext uri="{FF2B5EF4-FFF2-40B4-BE49-F238E27FC236}">
              <a16:creationId xmlns:a16="http://schemas.microsoft.com/office/drawing/2014/main" xmlns="" id="{00000000-0008-0000-0600-0000697C1300}"/>
            </a:ext>
          </a:extLst>
        </xdr:cNvPr>
        <xdr:cNvSpPr txBox="1">
          <a:spLocks noChangeArrowheads="1"/>
        </xdr:cNvSpPr>
      </xdr:nvSpPr>
      <xdr:spPr bwMode="auto">
        <a:xfrm>
          <a:off x="2743200" y="36290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</xdr:row>
      <xdr:rowOff>0</xdr:rowOff>
    </xdr:from>
    <xdr:to>
      <xdr:col>5</xdr:col>
      <xdr:colOff>0</xdr:colOff>
      <xdr:row>11</xdr:row>
      <xdr:rowOff>209550</xdr:rowOff>
    </xdr:to>
    <xdr:sp macro="" textlink="">
      <xdr:nvSpPr>
        <xdr:cNvPr id="1277034" name="Text Box 1">
          <a:extLst>
            <a:ext uri="{FF2B5EF4-FFF2-40B4-BE49-F238E27FC236}">
              <a16:creationId xmlns:a16="http://schemas.microsoft.com/office/drawing/2014/main" xmlns="" id="{00000000-0008-0000-0600-00006A7C1300}"/>
            </a:ext>
          </a:extLst>
        </xdr:cNvPr>
        <xdr:cNvSpPr txBox="1">
          <a:spLocks noChangeArrowheads="1"/>
        </xdr:cNvSpPr>
      </xdr:nvSpPr>
      <xdr:spPr bwMode="auto">
        <a:xfrm>
          <a:off x="2743200" y="36290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</xdr:row>
      <xdr:rowOff>0</xdr:rowOff>
    </xdr:from>
    <xdr:to>
      <xdr:col>5</xdr:col>
      <xdr:colOff>0</xdr:colOff>
      <xdr:row>12</xdr:row>
      <xdr:rowOff>209550</xdr:rowOff>
    </xdr:to>
    <xdr:sp macro="" textlink="">
      <xdr:nvSpPr>
        <xdr:cNvPr id="1277035" name="Text Box 1">
          <a:extLst>
            <a:ext uri="{FF2B5EF4-FFF2-40B4-BE49-F238E27FC236}">
              <a16:creationId xmlns:a16="http://schemas.microsoft.com/office/drawing/2014/main" xmlns="" id="{00000000-0008-0000-0600-00006B7C1300}"/>
            </a:ext>
          </a:extLst>
        </xdr:cNvPr>
        <xdr:cNvSpPr txBox="1">
          <a:spLocks noChangeArrowheads="1"/>
        </xdr:cNvSpPr>
      </xdr:nvSpPr>
      <xdr:spPr bwMode="auto">
        <a:xfrm>
          <a:off x="2743200" y="39814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</xdr:row>
      <xdr:rowOff>0</xdr:rowOff>
    </xdr:from>
    <xdr:to>
      <xdr:col>5</xdr:col>
      <xdr:colOff>0</xdr:colOff>
      <xdr:row>12</xdr:row>
      <xdr:rowOff>209550</xdr:rowOff>
    </xdr:to>
    <xdr:sp macro="" textlink="">
      <xdr:nvSpPr>
        <xdr:cNvPr id="1277036" name="Text Box 1">
          <a:extLst>
            <a:ext uri="{FF2B5EF4-FFF2-40B4-BE49-F238E27FC236}">
              <a16:creationId xmlns:a16="http://schemas.microsoft.com/office/drawing/2014/main" xmlns="" id="{00000000-0008-0000-0600-00006C7C1300}"/>
            </a:ext>
          </a:extLst>
        </xdr:cNvPr>
        <xdr:cNvSpPr txBox="1">
          <a:spLocks noChangeArrowheads="1"/>
        </xdr:cNvSpPr>
      </xdr:nvSpPr>
      <xdr:spPr bwMode="auto">
        <a:xfrm>
          <a:off x="2743200" y="39814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13</xdr:row>
      <xdr:rowOff>209550</xdr:rowOff>
    </xdr:to>
    <xdr:sp macro="" textlink="">
      <xdr:nvSpPr>
        <xdr:cNvPr id="1277037" name="Text Box 1">
          <a:extLst>
            <a:ext uri="{FF2B5EF4-FFF2-40B4-BE49-F238E27FC236}">
              <a16:creationId xmlns:a16="http://schemas.microsoft.com/office/drawing/2014/main" xmlns="" id="{00000000-0008-0000-0600-00006D7C1300}"/>
            </a:ext>
          </a:extLst>
        </xdr:cNvPr>
        <xdr:cNvSpPr txBox="1">
          <a:spLocks noChangeArrowheads="1"/>
        </xdr:cNvSpPr>
      </xdr:nvSpPr>
      <xdr:spPr bwMode="auto">
        <a:xfrm>
          <a:off x="2743200" y="43338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13</xdr:row>
      <xdr:rowOff>209550</xdr:rowOff>
    </xdr:to>
    <xdr:sp macro="" textlink="">
      <xdr:nvSpPr>
        <xdr:cNvPr id="1277038" name="Text Box 1">
          <a:extLst>
            <a:ext uri="{FF2B5EF4-FFF2-40B4-BE49-F238E27FC236}">
              <a16:creationId xmlns:a16="http://schemas.microsoft.com/office/drawing/2014/main" xmlns="" id="{00000000-0008-0000-0600-00006E7C1300}"/>
            </a:ext>
          </a:extLst>
        </xdr:cNvPr>
        <xdr:cNvSpPr txBox="1">
          <a:spLocks noChangeArrowheads="1"/>
        </xdr:cNvSpPr>
      </xdr:nvSpPr>
      <xdr:spPr bwMode="auto">
        <a:xfrm>
          <a:off x="2743200" y="43338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13</xdr:row>
      <xdr:rowOff>209550</xdr:rowOff>
    </xdr:to>
    <xdr:sp macro="" textlink="">
      <xdr:nvSpPr>
        <xdr:cNvPr id="1277039" name="Text Box 1">
          <a:extLst>
            <a:ext uri="{FF2B5EF4-FFF2-40B4-BE49-F238E27FC236}">
              <a16:creationId xmlns:a16="http://schemas.microsoft.com/office/drawing/2014/main" xmlns="" id="{00000000-0008-0000-0600-00006F7C1300}"/>
            </a:ext>
          </a:extLst>
        </xdr:cNvPr>
        <xdr:cNvSpPr txBox="1">
          <a:spLocks noChangeArrowheads="1"/>
        </xdr:cNvSpPr>
      </xdr:nvSpPr>
      <xdr:spPr bwMode="auto">
        <a:xfrm>
          <a:off x="2743200" y="43338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13</xdr:row>
      <xdr:rowOff>209550</xdr:rowOff>
    </xdr:to>
    <xdr:sp macro="" textlink="">
      <xdr:nvSpPr>
        <xdr:cNvPr id="1277040" name="Text Box 1">
          <a:extLst>
            <a:ext uri="{FF2B5EF4-FFF2-40B4-BE49-F238E27FC236}">
              <a16:creationId xmlns:a16="http://schemas.microsoft.com/office/drawing/2014/main" xmlns="" id="{00000000-0008-0000-0600-0000707C1300}"/>
            </a:ext>
          </a:extLst>
        </xdr:cNvPr>
        <xdr:cNvSpPr txBox="1">
          <a:spLocks noChangeArrowheads="1"/>
        </xdr:cNvSpPr>
      </xdr:nvSpPr>
      <xdr:spPr bwMode="auto">
        <a:xfrm>
          <a:off x="2743200" y="43338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14</xdr:row>
      <xdr:rowOff>209550</xdr:rowOff>
    </xdr:to>
    <xdr:sp macro="" textlink="">
      <xdr:nvSpPr>
        <xdr:cNvPr id="1277041" name="Text Box 1">
          <a:extLst>
            <a:ext uri="{FF2B5EF4-FFF2-40B4-BE49-F238E27FC236}">
              <a16:creationId xmlns:a16="http://schemas.microsoft.com/office/drawing/2014/main" xmlns="" id="{00000000-0008-0000-0600-0000717C1300}"/>
            </a:ext>
          </a:extLst>
        </xdr:cNvPr>
        <xdr:cNvSpPr txBox="1">
          <a:spLocks noChangeArrowheads="1"/>
        </xdr:cNvSpPr>
      </xdr:nvSpPr>
      <xdr:spPr bwMode="auto">
        <a:xfrm>
          <a:off x="2743200" y="46863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14</xdr:row>
      <xdr:rowOff>209550</xdr:rowOff>
    </xdr:to>
    <xdr:sp macro="" textlink="">
      <xdr:nvSpPr>
        <xdr:cNvPr id="1277042" name="Text Box 1">
          <a:extLst>
            <a:ext uri="{FF2B5EF4-FFF2-40B4-BE49-F238E27FC236}">
              <a16:creationId xmlns:a16="http://schemas.microsoft.com/office/drawing/2014/main" xmlns="" id="{00000000-0008-0000-0600-0000727C1300}"/>
            </a:ext>
          </a:extLst>
        </xdr:cNvPr>
        <xdr:cNvSpPr txBox="1">
          <a:spLocks noChangeArrowheads="1"/>
        </xdr:cNvSpPr>
      </xdr:nvSpPr>
      <xdr:spPr bwMode="auto">
        <a:xfrm>
          <a:off x="2743200" y="46863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14</xdr:row>
      <xdr:rowOff>209550</xdr:rowOff>
    </xdr:to>
    <xdr:sp macro="" textlink="">
      <xdr:nvSpPr>
        <xdr:cNvPr id="1277043" name="Text Box 1">
          <a:extLst>
            <a:ext uri="{FF2B5EF4-FFF2-40B4-BE49-F238E27FC236}">
              <a16:creationId xmlns:a16="http://schemas.microsoft.com/office/drawing/2014/main" xmlns="" id="{00000000-0008-0000-0600-0000737C1300}"/>
            </a:ext>
          </a:extLst>
        </xdr:cNvPr>
        <xdr:cNvSpPr txBox="1">
          <a:spLocks noChangeArrowheads="1"/>
        </xdr:cNvSpPr>
      </xdr:nvSpPr>
      <xdr:spPr bwMode="auto">
        <a:xfrm>
          <a:off x="2743200" y="46863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14</xdr:row>
      <xdr:rowOff>209550</xdr:rowOff>
    </xdr:to>
    <xdr:sp macro="" textlink="">
      <xdr:nvSpPr>
        <xdr:cNvPr id="1277044" name="Text Box 1">
          <a:extLst>
            <a:ext uri="{FF2B5EF4-FFF2-40B4-BE49-F238E27FC236}">
              <a16:creationId xmlns:a16="http://schemas.microsoft.com/office/drawing/2014/main" xmlns="" id="{00000000-0008-0000-0600-0000747C1300}"/>
            </a:ext>
          </a:extLst>
        </xdr:cNvPr>
        <xdr:cNvSpPr txBox="1">
          <a:spLocks noChangeArrowheads="1"/>
        </xdr:cNvSpPr>
      </xdr:nvSpPr>
      <xdr:spPr bwMode="auto">
        <a:xfrm>
          <a:off x="2743200" y="46863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0</xdr:colOff>
      <xdr:row>15</xdr:row>
      <xdr:rowOff>209550</xdr:rowOff>
    </xdr:to>
    <xdr:sp macro="" textlink="">
      <xdr:nvSpPr>
        <xdr:cNvPr id="1277045" name="Text Box 1">
          <a:extLst>
            <a:ext uri="{FF2B5EF4-FFF2-40B4-BE49-F238E27FC236}">
              <a16:creationId xmlns:a16="http://schemas.microsoft.com/office/drawing/2014/main" xmlns="" id="{00000000-0008-0000-0600-0000757C1300}"/>
            </a:ext>
          </a:extLst>
        </xdr:cNvPr>
        <xdr:cNvSpPr txBox="1">
          <a:spLocks noChangeArrowheads="1"/>
        </xdr:cNvSpPr>
      </xdr:nvSpPr>
      <xdr:spPr bwMode="auto">
        <a:xfrm>
          <a:off x="2743200" y="50387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0</xdr:colOff>
      <xdr:row>15</xdr:row>
      <xdr:rowOff>209550</xdr:rowOff>
    </xdr:to>
    <xdr:sp macro="" textlink="">
      <xdr:nvSpPr>
        <xdr:cNvPr id="1277046" name="Text Box 1">
          <a:extLst>
            <a:ext uri="{FF2B5EF4-FFF2-40B4-BE49-F238E27FC236}">
              <a16:creationId xmlns:a16="http://schemas.microsoft.com/office/drawing/2014/main" xmlns="" id="{00000000-0008-0000-0600-0000767C1300}"/>
            </a:ext>
          </a:extLst>
        </xdr:cNvPr>
        <xdr:cNvSpPr txBox="1">
          <a:spLocks noChangeArrowheads="1"/>
        </xdr:cNvSpPr>
      </xdr:nvSpPr>
      <xdr:spPr bwMode="auto">
        <a:xfrm>
          <a:off x="2743200" y="50387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0</xdr:colOff>
      <xdr:row>15</xdr:row>
      <xdr:rowOff>209550</xdr:rowOff>
    </xdr:to>
    <xdr:sp macro="" textlink="">
      <xdr:nvSpPr>
        <xdr:cNvPr id="1277047" name="Text Box 1">
          <a:extLst>
            <a:ext uri="{FF2B5EF4-FFF2-40B4-BE49-F238E27FC236}">
              <a16:creationId xmlns:a16="http://schemas.microsoft.com/office/drawing/2014/main" xmlns="" id="{00000000-0008-0000-0600-0000777C1300}"/>
            </a:ext>
          </a:extLst>
        </xdr:cNvPr>
        <xdr:cNvSpPr txBox="1">
          <a:spLocks noChangeArrowheads="1"/>
        </xdr:cNvSpPr>
      </xdr:nvSpPr>
      <xdr:spPr bwMode="auto">
        <a:xfrm>
          <a:off x="2743200" y="50387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0</xdr:colOff>
      <xdr:row>15</xdr:row>
      <xdr:rowOff>209550</xdr:rowOff>
    </xdr:to>
    <xdr:sp macro="" textlink="">
      <xdr:nvSpPr>
        <xdr:cNvPr id="1277048" name="Text Box 1">
          <a:extLst>
            <a:ext uri="{FF2B5EF4-FFF2-40B4-BE49-F238E27FC236}">
              <a16:creationId xmlns:a16="http://schemas.microsoft.com/office/drawing/2014/main" xmlns="" id="{00000000-0008-0000-0600-0000787C1300}"/>
            </a:ext>
          </a:extLst>
        </xdr:cNvPr>
        <xdr:cNvSpPr txBox="1">
          <a:spLocks noChangeArrowheads="1"/>
        </xdr:cNvSpPr>
      </xdr:nvSpPr>
      <xdr:spPr bwMode="auto">
        <a:xfrm>
          <a:off x="2743200" y="50387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0</xdr:colOff>
      <xdr:row>16</xdr:row>
      <xdr:rowOff>209550</xdr:rowOff>
    </xdr:to>
    <xdr:sp macro="" textlink="">
      <xdr:nvSpPr>
        <xdr:cNvPr id="1277049" name="Text Box 1">
          <a:extLst>
            <a:ext uri="{FF2B5EF4-FFF2-40B4-BE49-F238E27FC236}">
              <a16:creationId xmlns:a16="http://schemas.microsoft.com/office/drawing/2014/main" xmlns="" id="{00000000-0008-0000-0600-0000797C1300}"/>
            </a:ext>
          </a:extLst>
        </xdr:cNvPr>
        <xdr:cNvSpPr txBox="1">
          <a:spLocks noChangeArrowheads="1"/>
        </xdr:cNvSpPr>
      </xdr:nvSpPr>
      <xdr:spPr bwMode="auto">
        <a:xfrm>
          <a:off x="2743200" y="5391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0</xdr:colOff>
      <xdr:row>16</xdr:row>
      <xdr:rowOff>209550</xdr:rowOff>
    </xdr:to>
    <xdr:sp macro="" textlink="">
      <xdr:nvSpPr>
        <xdr:cNvPr id="1277050" name="Text Box 1">
          <a:extLst>
            <a:ext uri="{FF2B5EF4-FFF2-40B4-BE49-F238E27FC236}">
              <a16:creationId xmlns:a16="http://schemas.microsoft.com/office/drawing/2014/main" xmlns="" id="{00000000-0008-0000-0600-00007A7C1300}"/>
            </a:ext>
          </a:extLst>
        </xdr:cNvPr>
        <xdr:cNvSpPr txBox="1">
          <a:spLocks noChangeArrowheads="1"/>
        </xdr:cNvSpPr>
      </xdr:nvSpPr>
      <xdr:spPr bwMode="auto">
        <a:xfrm>
          <a:off x="2743200" y="5391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0</xdr:colOff>
      <xdr:row>16</xdr:row>
      <xdr:rowOff>209550</xdr:rowOff>
    </xdr:to>
    <xdr:sp macro="" textlink="">
      <xdr:nvSpPr>
        <xdr:cNvPr id="1277051" name="Text Box 1">
          <a:extLst>
            <a:ext uri="{FF2B5EF4-FFF2-40B4-BE49-F238E27FC236}">
              <a16:creationId xmlns:a16="http://schemas.microsoft.com/office/drawing/2014/main" xmlns="" id="{00000000-0008-0000-0600-00007B7C1300}"/>
            </a:ext>
          </a:extLst>
        </xdr:cNvPr>
        <xdr:cNvSpPr txBox="1">
          <a:spLocks noChangeArrowheads="1"/>
        </xdr:cNvSpPr>
      </xdr:nvSpPr>
      <xdr:spPr bwMode="auto">
        <a:xfrm>
          <a:off x="2743200" y="5391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0</xdr:colOff>
      <xdr:row>16</xdr:row>
      <xdr:rowOff>209550</xdr:rowOff>
    </xdr:to>
    <xdr:sp macro="" textlink="">
      <xdr:nvSpPr>
        <xdr:cNvPr id="1277052" name="Text Box 1">
          <a:extLst>
            <a:ext uri="{FF2B5EF4-FFF2-40B4-BE49-F238E27FC236}">
              <a16:creationId xmlns:a16="http://schemas.microsoft.com/office/drawing/2014/main" xmlns="" id="{00000000-0008-0000-0600-00007C7C1300}"/>
            </a:ext>
          </a:extLst>
        </xdr:cNvPr>
        <xdr:cNvSpPr txBox="1">
          <a:spLocks noChangeArrowheads="1"/>
        </xdr:cNvSpPr>
      </xdr:nvSpPr>
      <xdr:spPr bwMode="auto">
        <a:xfrm>
          <a:off x="2743200" y="5391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0</xdr:colOff>
      <xdr:row>17</xdr:row>
      <xdr:rowOff>209550</xdr:rowOff>
    </xdr:to>
    <xdr:sp macro="" textlink="">
      <xdr:nvSpPr>
        <xdr:cNvPr id="1277053" name="Text Box 1">
          <a:extLst>
            <a:ext uri="{FF2B5EF4-FFF2-40B4-BE49-F238E27FC236}">
              <a16:creationId xmlns:a16="http://schemas.microsoft.com/office/drawing/2014/main" xmlns="" id="{00000000-0008-0000-0600-00007D7C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0</xdr:colOff>
      <xdr:row>17</xdr:row>
      <xdr:rowOff>209550</xdr:rowOff>
    </xdr:to>
    <xdr:sp macro="" textlink="">
      <xdr:nvSpPr>
        <xdr:cNvPr id="1277054" name="Text Box 1">
          <a:extLst>
            <a:ext uri="{FF2B5EF4-FFF2-40B4-BE49-F238E27FC236}">
              <a16:creationId xmlns:a16="http://schemas.microsoft.com/office/drawing/2014/main" xmlns="" id="{00000000-0008-0000-0600-00007E7C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0</xdr:colOff>
      <xdr:row>17</xdr:row>
      <xdr:rowOff>209550</xdr:rowOff>
    </xdr:to>
    <xdr:sp macro="" textlink="">
      <xdr:nvSpPr>
        <xdr:cNvPr id="1277055" name="Text Box 1">
          <a:extLst>
            <a:ext uri="{FF2B5EF4-FFF2-40B4-BE49-F238E27FC236}">
              <a16:creationId xmlns:a16="http://schemas.microsoft.com/office/drawing/2014/main" xmlns="" id="{00000000-0008-0000-0600-00007F7C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0</xdr:colOff>
      <xdr:row>17</xdr:row>
      <xdr:rowOff>209550</xdr:rowOff>
    </xdr:to>
    <xdr:sp macro="" textlink="">
      <xdr:nvSpPr>
        <xdr:cNvPr id="1277056" name="Text Box 1">
          <a:extLst>
            <a:ext uri="{FF2B5EF4-FFF2-40B4-BE49-F238E27FC236}">
              <a16:creationId xmlns:a16="http://schemas.microsoft.com/office/drawing/2014/main" xmlns="" id="{00000000-0008-0000-0600-0000807C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057" name="Text Box 1">
          <a:extLst>
            <a:ext uri="{FF2B5EF4-FFF2-40B4-BE49-F238E27FC236}">
              <a16:creationId xmlns:a16="http://schemas.microsoft.com/office/drawing/2014/main" xmlns="" id="{00000000-0008-0000-0600-0000817C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058" name="Text Box 1">
          <a:extLst>
            <a:ext uri="{FF2B5EF4-FFF2-40B4-BE49-F238E27FC236}">
              <a16:creationId xmlns:a16="http://schemas.microsoft.com/office/drawing/2014/main" xmlns="" id="{00000000-0008-0000-0600-0000827C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059" name="Text Box 1">
          <a:extLst>
            <a:ext uri="{FF2B5EF4-FFF2-40B4-BE49-F238E27FC236}">
              <a16:creationId xmlns:a16="http://schemas.microsoft.com/office/drawing/2014/main" xmlns="" id="{00000000-0008-0000-0600-0000837C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060" name="Text Box 1">
          <a:extLst>
            <a:ext uri="{FF2B5EF4-FFF2-40B4-BE49-F238E27FC236}">
              <a16:creationId xmlns:a16="http://schemas.microsoft.com/office/drawing/2014/main" xmlns="" id="{00000000-0008-0000-0600-0000847C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061" name="Text Box 1">
          <a:extLst>
            <a:ext uri="{FF2B5EF4-FFF2-40B4-BE49-F238E27FC236}">
              <a16:creationId xmlns:a16="http://schemas.microsoft.com/office/drawing/2014/main" xmlns="" id="{00000000-0008-0000-0600-0000857C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062" name="Text Box 1">
          <a:extLst>
            <a:ext uri="{FF2B5EF4-FFF2-40B4-BE49-F238E27FC236}">
              <a16:creationId xmlns:a16="http://schemas.microsoft.com/office/drawing/2014/main" xmlns="" id="{00000000-0008-0000-0600-0000867C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063" name="Text Box 1">
          <a:extLst>
            <a:ext uri="{FF2B5EF4-FFF2-40B4-BE49-F238E27FC236}">
              <a16:creationId xmlns:a16="http://schemas.microsoft.com/office/drawing/2014/main" xmlns="" id="{00000000-0008-0000-0600-0000877C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064" name="Text Box 1">
          <a:extLst>
            <a:ext uri="{FF2B5EF4-FFF2-40B4-BE49-F238E27FC236}">
              <a16:creationId xmlns:a16="http://schemas.microsoft.com/office/drawing/2014/main" xmlns="" id="{00000000-0008-0000-0600-0000887C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20</xdr:row>
      <xdr:rowOff>0</xdr:rowOff>
    </xdr:from>
    <xdr:to>
      <xdr:col>5</xdr:col>
      <xdr:colOff>0</xdr:colOff>
      <xdr:row>20</xdr:row>
      <xdr:rowOff>209550</xdr:rowOff>
    </xdr:to>
    <xdr:sp macro="" textlink="">
      <xdr:nvSpPr>
        <xdr:cNvPr id="1277065" name="Text Box 1">
          <a:extLst>
            <a:ext uri="{FF2B5EF4-FFF2-40B4-BE49-F238E27FC236}">
              <a16:creationId xmlns:a16="http://schemas.microsoft.com/office/drawing/2014/main" xmlns="" id="{00000000-0008-0000-0600-0000897C1300}"/>
            </a:ext>
          </a:extLst>
        </xdr:cNvPr>
        <xdr:cNvSpPr txBox="1">
          <a:spLocks noChangeArrowheads="1"/>
        </xdr:cNvSpPr>
      </xdr:nvSpPr>
      <xdr:spPr bwMode="auto">
        <a:xfrm>
          <a:off x="2743200" y="6800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20</xdr:row>
      <xdr:rowOff>0</xdr:rowOff>
    </xdr:from>
    <xdr:to>
      <xdr:col>5</xdr:col>
      <xdr:colOff>0</xdr:colOff>
      <xdr:row>20</xdr:row>
      <xdr:rowOff>209550</xdr:rowOff>
    </xdr:to>
    <xdr:sp macro="" textlink="">
      <xdr:nvSpPr>
        <xdr:cNvPr id="1277066" name="Text Box 1">
          <a:extLst>
            <a:ext uri="{FF2B5EF4-FFF2-40B4-BE49-F238E27FC236}">
              <a16:creationId xmlns:a16="http://schemas.microsoft.com/office/drawing/2014/main" xmlns="" id="{00000000-0008-0000-0600-00008A7C1300}"/>
            </a:ext>
          </a:extLst>
        </xdr:cNvPr>
        <xdr:cNvSpPr txBox="1">
          <a:spLocks noChangeArrowheads="1"/>
        </xdr:cNvSpPr>
      </xdr:nvSpPr>
      <xdr:spPr bwMode="auto">
        <a:xfrm>
          <a:off x="2743200" y="6800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20</xdr:row>
      <xdr:rowOff>0</xdr:rowOff>
    </xdr:from>
    <xdr:to>
      <xdr:col>5</xdr:col>
      <xdr:colOff>0</xdr:colOff>
      <xdr:row>20</xdr:row>
      <xdr:rowOff>209550</xdr:rowOff>
    </xdr:to>
    <xdr:sp macro="" textlink="">
      <xdr:nvSpPr>
        <xdr:cNvPr id="1277067" name="Text Box 1">
          <a:extLst>
            <a:ext uri="{FF2B5EF4-FFF2-40B4-BE49-F238E27FC236}">
              <a16:creationId xmlns:a16="http://schemas.microsoft.com/office/drawing/2014/main" xmlns="" id="{00000000-0008-0000-0600-00008B7C1300}"/>
            </a:ext>
          </a:extLst>
        </xdr:cNvPr>
        <xdr:cNvSpPr txBox="1">
          <a:spLocks noChangeArrowheads="1"/>
        </xdr:cNvSpPr>
      </xdr:nvSpPr>
      <xdr:spPr bwMode="auto">
        <a:xfrm>
          <a:off x="2743200" y="6800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20</xdr:row>
      <xdr:rowOff>0</xdr:rowOff>
    </xdr:from>
    <xdr:to>
      <xdr:col>5</xdr:col>
      <xdr:colOff>0</xdr:colOff>
      <xdr:row>20</xdr:row>
      <xdr:rowOff>209550</xdr:rowOff>
    </xdr:to>
    <xdr:sp macro="" textlink="">
      <xdr:nvSpPr>
        <xdr:cNvPr id="1277068" name="Text Box 1">
          <a:extLst>
            <a:ext uri="{FF2B5EF4-FFF2-40B4-BE49-F238E27FC236}">
              <a16:creationId xmlns:a16="http://schemas.microsoft.com/office/drawing/2014/main" xmlns="" id="{00000000-0008-0000-0600-00008C7C1300}"/>
            </a:ext>
          </a:extLst>
        </xdr:cNvPr>
        <xdr:cNvSpPr txBox="1">
          <a:spLocks noChangeArrowheads="1"/>
        </xdr:cNvSpPr>
      </xdr:nvSpPr>
      <xdr:spPr bwMode="auto">
        <a:xfrm>
          <a:off x="2743200" y="6800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0</xdr:colOff>
      <xdr:row>7</xdr:row>
      <xdr:rowOff>209550</xdr:rowOff>
    </xdr:to>
    <xdr:sp macro="" textlink="">
      <xdr:nvSpPr>
        <xdr:cNvPr id="1277069" name="Text Box 1">
          <a:extLst>
            <a:ext uri="{FF2B5EF4-FFF2-40B4-BE49-F238E27FC236}">
              <a16:creationId xmlns:a16="http://schemas.microsoft.com/office/drawing/2014/main" xmlns="" id="{00000000-0008-0000-0600-00008D7C1300}"/>
            </a:ext>
          </a:extLst>
        </xdr:cNvPr>
        <xdr:cNvSpPr txBox="1">
          <a:spLocks noChangeArrowheads="1"/>
        </xdr:cNvSpPr>
      </xdr:nvSpPr>
      <xdr:spPr bwMode="auto">
        <a:xfrm>
          <a:off x="2743200" y="2219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0</xdr:colOff>
      <xdr:row>7</xdr:row>
      <xdr:rowOff>209550</xdr:rowOff>
    </xdr:to>
    <xdr:sp macro="" textlink="">
      <xdr:nvSpPr>
        <xdr:cNvPr id="1277070" name="Text Box 1">
          <a:extLst>
            <a:ext uri="{FF2B5EF4-FFF2-40B4-BE49-F238E27FC236}">
              <a16:creationId xmlns:a16="http://schemas.microsoft.com/office/drawing/2014/main" xmlns="" id="{00000000-0008-0000-0600-00008E7C1300}"/>
            </a:ext>
          </a:extLst>
        </xdr:cNvPr>
        <xdr:cNvSpPr txBox="1">
          <a:spLocks noChangeArrowheads="1"/>
        </xdr:cNvSpPr>
      </xdr:nvSpPr>
      <xdr:spPr bwMode="auto">
        <a:xfrm>
          <a:off x="2743200" y="2219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0</xdr:colOff>
      <xdr:row>10</xdr:row>
      <xdr:rowOff>209550</xdr:rowOff>
    </xdr:to>
    <xdr:sp macro="" textlink="">
      <xdr:nvSpPr>
        <xdr:cNvPr id="1277071" name="Text Box 1">
          <a:extLst>
            <a:ext uri="{FF2B5EF4-FFF2-40B4-BE49-F238E27FC236}">
              <a16:creationId xmlns:a16="http://schemas.microsoft.com/office/drawing/2014/main" xmlns="" id="{00000000-0008-0000-0600-00008F7C1300}"/>
            </a:ext>
          </a:extLst>
        </xdr:cNvPr>
        <xdr:cNvSpPr txBox="1">
          <a:spLocks noChangeArrowheads="1"/>
        </xdr:cNvSpPr>
      </xdr:nvSpPr>
      <xdr:spPr bwMode="auto">
        <a:xfrm>
          <a:off x="2743200" y="32766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0</xdr:colOff>
      <xdr:row>10</xdr:row>
      <xdr:rowOff>209550</xdr:rowOff>
    </xdr:to>
    <xdr:sp macro="" textlink="">
      <xdr:nvSpPr>
        <xdr:cNvPr id="1277072" name="Text Box 1">
          <a:extLst>
            <a:ext uri="{FF2B5EF4-FFF2-40B4-BE49-F238E27FC236}">
              <a16:creationId xmlns:a16="http://schemas.microsoft.com/office/drawing/2014/main" xmlns="" id="{00000000-0008-0000-0600-0000907C1300}"/>
            </a:ext>
          </a:extLst>
        </xdr:cNvPr>
        <xdr:cNvSpPr txBox="1">
          <a:spLocks noChangeArrowheads="1"/>
        </xdr:cNvSpPr>
      </xdr:nvSpPr>
      <xdr:spPr bwMode="auto">
        <a:xfrm>
          <a:off x="2743200" y="32766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</xdr:row>
      <xdr:rowOff>0</xdr:rowOff>
    </xdr:from>
    <xdr:to>
      <xdr:col>5</xdr:col>
      <xdr:colOff>0</xdr:colOff>
      <xdr:row>11</xdr:row>
      <xdr:rowOff>209550</xdr:rowOff>
    </xdr:to>
    <xdr:sp macro="" textlink="">
      <xdr:nvSpPr>
        <xdr:cNvPr id="1277073" name="Text Box 1">
          <a:extLst>
            <a:ext uri="{FF2B5EF4-FFF2-40B4-BE49-F238E27FC236}">
              <a16:creationId xmlns:a16="http://schemas.microsoft.com/office/drawing/2014/main" xmlns="" id="{00000000-0008-0000-0600-0000917C1300}"/>
            </a:ext>
          </a:extLst>
        </xdr:cNvPr>
        <xdr:cNvSpPr txBox="1">
          <a:spLocks noChangeArrowheads="1"/>
        </xdr:cNvSpPr>
      </xdr:nvSpPr>
      <xdr:spPr bwMode="auto">
        <a:xfrm>
          <a:off x="2743200" y="36290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</xdr:row>
      <xdr:rowOff>0</xdr:rowOff>
    </xdr:from>
    <xdr:to>
      <xdr:col>5</xdr:col>
      <xdr:colOff>0</xdr:colOff>
      <xdr:row>11</xdr:row>
      <xdr:rowOff>209550</xdr:rowOff>
    </xdr:to>
    <xdr:sp macro="" textlink="">
      <xdr:nvSpPr>
        <xdr:cNvPr id="1277074" name="Text Box 1">
          <a:extLst>
            <a:ext uri="{FF2B5EF4-FFF2-40B4-BE49-F238E27FC236}">
              <a16:creationId xmlns:a16="http://schemas.microsoft.com/office/drawing/2014/main" xmlns="" id="{00000000-0008-0000-0600-0000927C1300}"/>
            </a:ext>
          </a:extLst>
        </xdr:cNvPr>
        <xdr:cNvSpPr txBox="1">
          <a:spLocks noChangeArrowheads="1"/>
        </xdr:cNvSpPr>
      </xdr:nvSpPr>
      <xdr:spPr bwMode="auto">
        <a:xfrm>
          <a:off x="2743200" y="36290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0</xdr:colOff>
      <xdr:row>15</xdr:row>
      <xdr:rowOff>209550</xdr:rowOff>
    </xdr:to>
    <xdr:sp macro="" textlink="">
      <xdr:nvSpPr>
        <xdr:cNvPr id="1277075" name="Text Box 1">
          <a:extLst>
            <a:ext uri="{FF2B5EF4-FFF2-40B4-BE49-F238E27FC236}">
              <a16:creationId xmlns:a16="http://schemas.microsoft.com/office/drawing/2014/main" xmlns="" id="{00000000-0008-0000-0600-0000937C1300}"/>
            </a:ext>
          </a:extLst>
        </xdr:cNvPr>
        <xdr:cNvSpPr txBox="1">
          <a:spLocks noChangeArrowheads="1"/>
        </xdr:cNvSpPr>
      </xdr:nvSpPr>
      <xdr:spPr bwMode="auto">
        <a:xfrm>
          <a:off x="2743200" y="50387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0</xdr:colOff>
      <xdr:row>15</xdr:row>
      <xdr:rowOff>209550</xdr:rowOff>
    </xdr:to>
    <xdr:sp macro="" textlink="">
      <xdr:nvSpPr>
        <xdr:cNvPr id="1277076" name="Text Box 1">
          <a:extLst>
            <a:ext uri="{FF2B5EF4-FFF2-40B4-BE49-F238E27FC236}">
              <a16:creationId xmlns:a16="http://schemas.microsoft.com/office/drawing/2014/main" xmlns="" id="{00000000-0008-0000-0600-0000947C1300}"/>
            </a:ext>
          </a:extLst>
        </xdr:cNvPr>
        <xdr:cNvSpPr txBox="1">
          <a:spLocks noChangeArrowheads="1"/>
        </xdr:cNvSpPr>
      </xdr:nvSpPr>
      <xdr:spPr bwMode="auto">
        <a:xfrm>
          <a:off x="2743200" y="50387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0</xdr:colOff>
      <xdr:row>15</xdr:row>
      <xdr:rowOff>209550</xdr:rowOff>
    </xdr:to>
    <xdr:sp macro="" textlink="">
      <xdr:nvSpPr>
        <xdr:cNvPr id="1277077" name="Text Box 1">
          <a:extLst>
            <a:ext uri="{FF2B5EF4-FFF2-40B4-BE49-F238E27FC236}">
              <a16:creationId xmlns:a16="http://schemas.microsoft.com/office/drawing/2014/main" xmlns="" id="{00000000-0008-0000-0600-0000957C1300}"/>
            </a:ext>
          </a:extLst>
        </xdr:cNvPr>
        <xdr:cNvSpPr txBox="1">
          <a:spLocks noChangeArrowheads="1"/>
        </xdr:cNvSpPr>
      </xdr:nvSpPr>
      <xdr:spPr bwMode="auto">
        <a:xfrm>
          <a:off x="2743200" y="50387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0</xdr:colOff>
      <xdr:row>15</xdr:row>
      <xdr:rowOff>209550</xdr:rowOff>
    </xdr:to>
    <xdr:sp macro="" textlink="">
      <xdr:nvSpPr>
        <xdr:cNvPr id="1277078" name="Text Box 1">
          <a:extLst>
            <a:ext uri="{FF2B5EF4-FFF2-40B4-BE49-F238E27FC236}">
              <a16:creationId xmlns:a16="http://schemas.microsoft.com/office/drawing/2014/main" xmlns="" id="{00000000-0008-0000-0600-0000967C1300}"/>
            </a:ext>
          </a:extLst>
        </xdr:cNvPr>
        <xdr:cNvSpPr txBox="1">
          <a:spLocks noChangeArrowheads="1"/>
        </xdr:cNvSpPr>
      </xdr:nvSpPr>
      <xdr:spPr bwMode="auto">
        <a:xfrm>
          <a:off x="2743200" y="50387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0</xdr:colOff>
      <xdr:row>16</xdr:row>
      <xdr:rowOff>209550</xdr:rowOff>
    </xdr:to>
    <xdr:sp macro="" textlink="">
      <xdr:nvSpPr>
        <xdr:cNvPr id="1277079" name="Text Box 1">
          <a:extLst>
            <a:ext uri="{FF2B5EF4-FFF2-40B4-BE49-F238E27FC236}">
              <a16:creationId xmlns:a16="http://schemas.microsoft.com/office/drawing/2014/main" xmlns="" id="{00000000-0008-0000-0600-0000977C1300}"/>
            </a:ext>
          </a:extLst>
        </xdr:cNvPr>
        <xdr:cNvSpPr txBox="1">
          <a:spLocks noChangeArrowheads="1"/>
        </xdr:cNvSpPr>
      </xdr:nvSpPr>
      <xdr:spPr bwMode="auto">
        <a:xfrm>
          <a:off x="2743200" y="5391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0</xdr:colOff>
      <xdr:row>16</xdr:row>
      <xdr:rowOff>209550</xdr:rowOff>
    </xdr:to>
    <xdr:sp macro="" textlink="">
      <xdr:nvSpPr>
        <xdr:cNvPr id="1277080" name="Text Box 1">
          <a:extLst>
            <a:ext uri="{FF2B5EF4-FFF2-40B4-BE49-F238E27FC236}">
              <a16:creationId xmlns:a16="http://schemas.microsoft.com/office/drawing/2014/main" xmlns="" id="{00000000-0008-0000-0600-0000987C1300}"/>
            </a:ext>
          </a:extLst>
        </xdr:cNvPr>
        <xdr:cNvSpPr txBox="1">
          <a:spLocks noChangeArrowheads="1"/>
        </xdr:cNvSpPr>
      </xdr:nvSpPr>
      <xdr:spPr bwMode="auto">
        <a:xfrm>
          <a:off x="2743200" y="5391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0</xdr:colOff>
      <xdr:row>16</xdr:row>
      <xdr:rowOff>209550</xdr:rowOff>
    </xdr:to>
    <xdr:sp macro="" textlink="">
      <xdr:nvSpPr>
        <xdr:cNvPr id="1277081" name="Text Box 1">
          <a:extLst>
            <a:ext uri="{FF2B5EF4-FFF2-40B4-BE49-F238E27FC236}">
              <a16:creationId xmlns:a16="http://schemas.microsoft.com/office/drawing/2014/main" xmlns="" id="{00000000-0008-0000-0600-0000997C1300}"/>
            </a:ext>
          </a:extLst>
        </xdr:cNvPr>
        <xdr:cNvSpPr txBox="1">
          <a:spLocks noChangeArrowheads="1"/>
        </xdr:cNvSpPr>
      </xdr:nvSpPr>
      <xdr:spPr bwMode="auto">
        <a:xfrm>
          <a:off x="2743200" y="5391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0</xdr:colOff>
      <xdr:row>16</xdr:row>
      <xdr:rowOff>209550</xdr:rowOff>
    </xdr:to>
    <xdr:sp macro="" textlink="">
      <xdr:nvSpPr>
        <xdr:cNvPr id="1277082" name="Text Box 1">
          <a:extLst>
            <a:ext uri="{FF2B5EF4-FFF2-40B4-BE49-F238E27FC236}">
              <a16:creationId xmlns:a16="http://schemas.microsoft.com/office/drawing/2014/main" xmlns="" id="{00000000-0008-0000-0600-00009A7C1300}"/>
            </a:ext>
          </a:extLst>
        </xdr:cNvPr>
        <xdr:cNvSpPr txBox="1">
          <a:spLocks noChangeArrowheads="1"/>
        </xdr:cNvSpPr>
      </xdr:nvSpPr>
      <xdr:spPr bwMode="auto">
        <a:xfrm>
          <a:off x="2743200" y="5391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0</xdr:colOff>
      <xdr:row>17</xdr:row>
      <xdr:rowOff>209550</xdr:rowOff>
    </xdr:to>
    <xdr:sp macro="" textlink="">
      <xdr:nvSpPr>
        <xdr:cNvPr id="1277083" name="Text Box 1">
          <a:extLst>
            <a:ext uri="{FF2B5EF4-FFF2-40B4-BE49-F238E27FC236}">
              <a16:creationId xmlns:a16="http://schemas.microsoft.com/office/drawing/2014/main" xmlns="" id="{00000000-0008-0000-0600-00009B7C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0</xdr:colOff>
      <xdr:row>17</xdr:row>
      <xdr:rowOff>209550</xdr:rowOff>
    </xdr:to>
    <xdr:sp macro="" textlink="">
      <xdr:nvSpPr>
        <xdr:cNvPr id="1277084" name="Text Box 1">
          <a:extLst>
            <a:ext uri="{FF2B5EF4-FFF2-40B4-BE49-F238E27FC236}">
              <a16:creationId xmlns:a16="http://schemas.microsoft.com/office/drawing/2014/main" xmlns="" id="{00000000-0008-0000-0600-00009C7C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085" name="Text Box 1">
          <a:extLst>
            <a:ext uri="{FF2B5EF4-FFF2-40B4-BE49-F238E27FC236}">
              <a16:creationId xmlns:a16="http://schemas.microsoft.com/office/drawing/2014/main" xmlns="" id="{00000000-0008-0000-0600-00009D7C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086" name="Text Box 1">
          <a:extLst>
            <a:ext uri="{FF2B5EF4-FFF2-40B4-BE49-F238E27FC236}">
              <a16:creationId xmlns:a16="http://schemas.microsoft.com/office/drawing/2014/main" xmlns="" id="{00000000-0008-0000-0600-00009E7C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087" name="Text Box 1">
          <a:extLst>
            <a:ext uri="{FF2B5EF4-FFF2-40B4-BE49-F238E27FC236}">
              <a16:creationId xmlns:a16="http://schemas.microsoft.com/office/drawing/2014/main" xmlns="" id="{00000000-0008-0000-0600-00009F7C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088" name="Text Box 1">
          <a:extLst>
            <a:ext uri="{FF2B5EF4-FFF2-40B4-BE49-F238E27FC236}">
              <a16:creationId xmlns:a16="http://schemas.microsoft.com/office/drawing/2014/main" xmlns="" id="{00000000-0008-0000-0600-0000A07C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089" name="Text Box 1">
          <a:extLst>
            <a:ext uri="{FF2B5EF4-FFF2-40B4-BE49-F238E27FC236}">
              <a16:creationId xmlns:a16="http://schemas.microsoft.com/office/drawing/2014/main" xmlns="" id="{00000000-0008-0000-0600-0000A17C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090" name="Text Box 1">
          <a:extLst>
            <a:ext uri="{FF2B5EF4-FFF2-40B4-BE49-F238E27FC236}">
              <a16:creationId xmlns:a16="http://schemas.microsoft.com/office/drawing/2014/main" xmlns="" id="{00000000-0008-0000-0600-0000A27C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091" name="Text Box 1">
          <a:extLst>
            <a:ext uri="{FF2B5EF4-FFF2-40B4-BE49-F238E27FC236}">
              <a16:creationId xmlns:a16="http://schemas.microsoft.com/office/drawing/2014/main" xmlns="" id="{00000000-0008-0000-0600-0000A37C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092" name="Text Box 1">
          <a:extLst>
            <a:ext uri="{FF2B5EF4-FFF2-40B4-BE49-F238E27FC236}">
              <a16:creationId xmlns:a16="http://schemas.microsoft.com/office/drawing/2014/main" xmlns="" id="{00000000-0008-0000-0600-0000A47C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093" name="Text Box 1">
          <a:extLst>
            <a:ext uri="{FF2B5EF4-FFF2-40B4-BE49-F238E27FC236}">
              <a16:creationId xmlns:a16="http://schemas.microsoft.com/office/drawing/2014/main" xmlns="" id="{00000000-0008-0000-0600-0000A57C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094" name="Text Box 1">
          <a:extLst>
            <a:ext uri="{FF2B5EF4-FFF2-40B4-BE49-F238E27FC236}">
              <a16:creationId xmlns:a16="http://schemas.microsoft.com/office/drawing/2014/main" xmlns="" id="{00000000-0008-0000-0600-0000A67C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095" name="Text Box 1">
          <a:extLst>
            <a:ext uri="{FF2B5EF4-FFF2-40B4-BE49-F238E27FC236}">
              <a16:creationId xmlns:a16="http://schemas.microsoft.com/office/drawing/2014/main" xmlns="" id="{00000000-0008-0000-0600-0000A77C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096" name="Text Box 1">
          <a:extLst>
            <a:ext uri="{FF2B5EF4-FFF2-40B4-BE49-F238E27FC236}">
              <a16:creationId xmlns:a16="http://schemas.microsoft.com/office/drawing/2014/main" xmlns="" id="{00000000-0008-0000-0600-0000A87C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097" name="Text Box 1">
          <a:extLst>
            <a:ext uri="{FF2B5EF4-FFF2-40B4-BE49-F238E27FC236}">
              <a16:creationId xmlns:a16="http://schemas.microsoft.com/office/drawing/2014/main" xmlns="" id="{00000000-0008-0000-0600-0000A97C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098" name="Text Box 1">
          <a:extLst>
            <a:ext uri="{FF2B5EF4-FFF2-40B4-BE49-F238E27FC236}">
              <a16:creationId xmlns:a16="http://schemas.microsoft.com/office/drawing/2014/main" xmlns="" id="{00000000-0008-0000-0600-0000AA7C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099" name="Text Box 1">
          <a:extLst>
            <a:ext uri="{FF2B5EF4-FFF2-40B4-BE49-F238E27FC236}">
              <a16:creationId xmlns:a16="http://schemas.microsoft.com/office/drawing/2014/main" xmlns="" id="{00000000-0008-0000-0600-0000AB7C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100" name="Text Box 1">
          <a:extLst>
            <a:ext uri="{FF2B5EF4-FFF2-40B4-BE49-F238E27FC236}">
              <a16:creationId xmlns:a16="http://schemas.microsoft.com/office/drawing/2014/main" xmlns="" id="{00000000-0008-0000-0600-0000AC7C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0</xdr:colOff>
      <xdr:row>7</xdr:row>
      <xdr:rowOff>209550</xdr:rowOff>
    </xdr:to>
    <xdr:sp macro="" textlink="">
      <xdr:nvSpPr>
        <xdr:cNvPr id="1277101" name="Text Box 1">
          <a:extLst>
            <a:ext uri="{FF2B5EF4-FFF2-40B4-BE49-F238E27FC236}">
              <a16:creationId xmlns:a16="http://schemas.microsoft.com/office/drawing/2014/main" xmlns="" id="{00000000-0008-0000-0600-0000AD7C1300}"/>
            </a:ext>
          </a:extLst>
        </xdr:cNvPr>
        <xdr:cNvSpPr txBox="1">
          <a:spLocks noChangeArrowheads="1"/>
        </xdr:cNvSpPr>
      </xdr:nvSpPr>
      <xdr:spPr bwMode="auto">
        <a:xfrm>
          <a:off x="2743200" y="2219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0</xdr:colOff>
      <xdr:row>7</xdr:row>
      <xdr:rowOff>209550</xdr:rowOff>
    </xdr:to>
    <xdr:sp macro="" textlink="">
      <xdr:nvSpPr>
        <xdr:cNvPr id="1277102" name="Text Box 1">
          <a:extLst>
            <a:ext uri="{FF2B5EF4-FFF2-40B4-BE49-F238E27FC236}">
              <a16:creationId xmlns:a16="http://schemas.microsoft.com/office/drawing/2014/main" xmlns="" id="{00000000-0008-0000-0600-0000AE7C1300}"/>
            </a:ext>
          </a:extLst>
        </xdr:cNvPr>
        <xdr:cNvSpPr txBox="1">
          <a:spLocks noChangeArrowheads="1"/>
        </xdr:cNvSpPr>
      </xdr:nvSpPr>
      <xdr:spPr bwMode="auto">
        <a:xfrm>
          <a:off x="2743200" y="2219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0</xdr:colOff>
      <xdr:row>9</xdr:row>
      <xdr:rowOff>209550</xdr:rowOff>
    </xdr:to>
    <xdr:sp macro="" textlink="">
      <xdr:nvSpPr>
        <xdr:cNvPr id="1277103" name="Text Box 1">
          <a:extLst>
            <a:ext uri="{FF2B5EF4-FFF2-40B4-BE49-F238E27FC236}">
              <a16:creationId xmlns:a16="http://schemas.microsoft.com/office/drawing/2014/main" xmlns="" id="{00000000-0008-0000-0600-0000AF7C1300}"/>
            </a:ext>
          </a:extLst>
        </xdr:cNvPr>
        <xdr:cNvSpPr txBox="1">
          <a:spLocks noChangeArrowheads="1"/>
        </xdr:cNvSpPr>
      </xdr:nvSpPr>
      <xdr:spPr bwMode="auto">
        <a:xfrm>
          <a:off x="2743200" y="2924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0</xdr:colOff>
      <xdr:row>10</xdr:row>
      <xdr:rowOff>209550</xdr:rowOff>
    </xdr:to>
    <xdr:sp macro="" textlink="">
      <xdr:nvSpPr>
        <xdr:cNvPr id="1277104" name="Text Box 1">
          <a:extLst>
            <a:ext uri="{FF2B5EF4-FFF2-40B4-BE49-F238E27FC236}">
              <a16:creationId xmlns:a16="http://schemas.microsoft.com/office/drawing/2014/main" xmlns="" id="{00000000-0008-0000-0600-0000B07C1300}"/>
            </a:ext>
          </a:extLst>
        </xdr:cNvPr>
        <xdr:cNvSpPr txBox="1">
          <a:spLocks noChangeArrowheads="1"/>
        </xdr:cNvSpPr>
      </xdr:nvSpPr>
      <xdr:spPr bwMode="auto">
        <a:xfrm>
          <a:off x="2743200" y="32766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0</xdr:colOff>
      <xdr:row>10</xdr:row>
      <xdr:rowOff>209550</xdr:rowOff>
    </xdr:to>
    <xdr:sp macro="" textlink="">
      <xdr:nvSpPr>
        <xdr:cNvPr id="1277105" name="Text Box 1">
          <a:extLst>
            <a:ext uri="{FF2B5EF4-FFF2-40B4-BE49-F238E27FC236}">
              <a16:creationId xmlns:a16="http://schemas.microsoft.com/office/drawing/2014/main" xmlns="" id="{00000000-0008-0000-0600-0000B17C1300}"/>
            </a:ext>
          </a:extLst>
        </xdr:cNvPr>
        <xdr:cNvSpPr txBox="1">
          <a:spLocks noChangeArrowheads="1"/>
        </xdr:cNvSpPr>
      </xdr:nvSpPr>
      <xdr:spPr bwMode="auto">
        <a:xfrm>
          <a:off x="2743200" y="32766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0</xdr:colOff>
      <xdr:row>10</xdr:row>
      <xdr:rowOff>209550</xdr:rowOff>
    </xdr:to>
    <xdr:sp macro="" textlink="">
      <xdr:nvSpPr>
        <xdr:cNvPr id="1277106" name="Text Box 1">
          <a:extLst>
            <a:ext uri="{FF2B5EF4-FFF2-40B4-BE49-F238E27FC236}">
              <a16:creationId xmlns:a16="http://schemas.microsoft.com/office/drawing/2014/main" xmlns="" id="{00000000-0008-0000-0600-0000B27C1300}"/>
            </a:ext>
          </a:extLst>
        </xdr:cNvPr>
        <xdr:cNvSpPr txBox="1">
          <a:spLocks noChangeArrowheads="1"/>
        </xdr:cNvSpPr>
      </xdr:nvSpPr>
      <xdr:spPr bwMode="auto">
        <a:xfrm>
          <a:off x="2743200" y="32766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</xdr:row>
      <xdr:rowOff>0</xdr:rowOff>
    </xdr:from>
    <xdr:to>
      <xdr:col>5</xdr:col>
      <xdr:colOff>0</xdr:colOff>
      <xdr:row>11</xdr:row>
      <xdr:rowOff>209550</xdr:rowOff>
    </xdr:to>
    <xdr:sp macro="" textlink="">
      <xdr:nvSpPr>
        <xdr:cNvPr id="1277107" name="Text Box 1">
          <a:extLst>
            <a:ext uri="{FF2B5EF4-FFF2-40B4-BE49-F238E27FC236}">
              <a16:creationId xmlns:a16="http://schemas.microsoft.com/office/drawing/2014/main" xmlns="" id="{00000000-0008-0000-0600-0000B37C1300}"/>
            </a:ext>
          </a:extLst>
        </xdr:cNvPr>
        <xdr:cNvSpPr txBox="1">
          <a:spLocks noChangeArrowheads="1"/>
        </xdr:cNvSpPr>
      </xdr:nvSpPr>
      <xdr:spPr bwMode="auto">
        <a:xfrm>
          <a:off x="2743200" y="36290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</xdr:row>
      <xdr:rowOff>0</xdr:rowOff>
    </xdr:from>
    <xdr:to>
      <xdr:col>5</xdr:col>
      <xdr:colOff>0</xdr:colOff>
      <xdr:row>11</xdr:row>
      <xdr:rowOff>209550</xdr:rowOff>
    </xdr:to>
    <xdr:sp macro="" textlink="">
      <xdr:nvSpPr>
        <xdr:cNvPr id="1277108" name="Text Box 1">
          <a:extLst>
            <a:ext uri="{FF2B5EF4-FFF2-40B4-BE49-F238E27FC236}">
              <a16:creationId xmlns:a16="http://schemas.microsoft.com/office/drawing/2014/main" xmlns="" id="{00000000-0008-0000-0600-0000B47C1300}"/>
            </a:ext>
          </a:extLst>
        </xdr:cNvPr>
        <xdr:cNvSpPr txBox="1">
          <a:spLocks noChangeArrowheads="1"/>
        </xdr:cNvSpPr>
      </xdr:nvSpPr>
      <xdr:spPr bwMode="auto">
        <a:xfrm>
          <a:off x="2743200" y="36290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</xdr:row>
      <xdr:rowOff>0</xdr:rowOff>
    </xdr:from>
    <xdr:to>
      <xdr:col>5</xdr:col>
      <xdr:colOff>0</xdr:colOff>
      <xdr:row>11</xdr:row>
      <xdr:rowOff>209550</xdr:rowOff>
    </xdr:to>
    <xdr:sp macro="" textlink="">
      <xdr:nvSpPr>
        <xdr:cNvPr id="1277109" name="Text Box 1">
          <a:extLst>
            <a:ext uri="{FF2B5EF4-FFF2-40B4-BE49-F238E27FC236}">
              <a16:creationId xmlns:a16="http://schemas.microsoft.com/office/drawing/2014/main" xmlns="" id="{00000000-0008-0000-0600-0000B57C1300}"/>
            </a:ext>
          </a:extLst>
        </xdr:cNvPr>
        <xdr:cNvSpPr txBox="1">
          <a:spLocks noChangeArrowheads="1"/>
        </xdr:cNvSpPr>
      </xdr:nvSpPr>
      <xdr:spPr bwMode="auto">
        <a:xfrm>
          <a:off x="2743200" y="36290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</xdr:row>
      <xdr:rowOff>0</xdr:rowOff>
    </xdr:from>
    <xdr:to>
      <xdr:col>5</xdr:col>
      <xdr:colOff>0</xdr:colOff>
      <xdr:row>11</xdr:row>
      <xdr:rowOff>209550</xdr:rowOff>
    </xdr:to>
    <xdr:sp macro="" textlink="">
      <xdr:nvSpPr>
        <xdr:cNvPr id="1277110" name="Text Box 1">
          <a:extLst>
            <a:ext uri="{FF2B5EF4-FFF2-40B4-BE49-F238E27FC236}">
              <a16:creationId xmlns:a16="http://schemas.microsoft.com/office/drawing/2014/main" xmlns="" id="{00000000-0008-0000-0600-0000B67C1300}"/>
            </a:ext>
          </a:extLst>
        </xdr:cNvPr>
        <xdr:cNvSpPr txBox="1">
          <a:spLocks noChangeArrowheads="1"/>
        </xdr:cNvSpPr>
      </xdr:nvSpPr>
      <xdr:spPr bwMode="auto">
        <a:xfrm>
          <a:off x="2743200" y="36290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</xdr:row>
      <xdr:rowOff>0</xdr:rowOff>
    </xdr:from>
    <xdr:to>
      <xdr:col>5</xdr:col>
      <xdr:colOff>0</xdr:colOff>
      <xdr:row>11</xdr:row>
      <xdr:rowOff>209550</xdr:rowOff>
    </xdr:to>
    <xdr:sp macro="" textlink="">
      <xdr:nvSpPr>
        <xdr:cNvPr id="1277111" name="Text Box 1">
          <a:extLst>
            <a:ext uri="{FF2B5EF4-FFF2-40B4-BE49-F238E27FC236}">
              <a16:creationId xmlns:a16="http://schemas.microsoft.com/office/drawing/2014/main" xmlns="" id="{00000000-0008-0000-0600-0000B77C1300}"/>
            </a:ext>
          </a:extLst>
        </xdr:cNvPr>
        <xdr:cNvSpPr txBox="1">
          <a:spLocks noChangeArrowheads="1"/>
        </xdr:cNvSpPr>
      </xdr:nvSpPr>
      <xdr:spPr bwMode="auto">
        <a:xfrm>
          <a:off x="2743200" y="36290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</xdr:row>
      <xdr:rowOff>0</xdr:rowOff>
    </xdr:from>
    <xdr:to>
      <xdr:col>5</xdr:col>
      <xdr:colOff>0</xdr:colOff>
      <xdr:row>11</xdr:row>
      <xdr:rowOff>209550</xdr:rowOff>
    </xdr:to>
    <xdr:sp macro="" textlink="">
      <xdr:nvSpPr>
        <xdr:cNvPr id="1277112" name="Text Box 1">
          <a:extLst>
            <a:ext uri="{FF2B5EF4-FFF2-40B4-BE49-F238E27FC236}">
              <a16:creationId xmlns:a16="http://schemas.microsoft.com/office/drawing/2014/main" xmlns="" id="{00000000-0008-0000-0600-0000B87C1300}"/>
            </a:ext>
          </a:extLst>
        </xdr:cNvPr>
        <xdr:cNvSpPr txBox="1">
          <a:spLocks noChangeArrowheads="1"/>
        </xdr:cNvSpPr>
      </xdr:nvSpPr>
      <xdr:spPr bwMode="auto">
        <a:xfrm>
          <a:off x="2743200" y="36290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</xdr:row>
      <xdr:rowOff>0</xdr:rowOff>
    </xdr:from>
    <xdr:to>
      <xdr:col>5</xdr:col>
      <xdr:colOff>0</xdr:colOff>
      <xdr:row>11</xdr:row>
      <xdr:rowOff>209550</xdr:rowOff>
    </xdr:to>
    <xdr:sp macro="" textlink="">
      <xdr:nvSpPr>
        <xdr:cNvPr id="1277113" name="Text Box 1">
          <a:extLst>
            <a:ext uri="{FF2B5EF4-FFF2-40B4-BE49-F238E27FC236}">
              <a16:creationId xmlns:a16="http://schemas.microsoft.com/office/drawing/2014/main" xmlns="" id="{00000000-0008-0000-0600-0000B97C1300}"/>
            </a:ext>
          </a:extLst>
        </xdr:cNvPr>
        <xdr:cNvSpPr txBox="1">
          <a:spLocks noChangeArrowheads="1"/>
        </xdr:cNvSpPr>
      </xdr:nvSpPr>
      <xdr:spPr bwMode="auto">
        <a:xfrm>
          <a:off x="2743200" y="36290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</xdr:row>
      <xdr:rowOff>0</xdr:rowOff>
    </xdr:from>
    <xdr:to>
      <xdr:col>5</xdr:col>
      <xdr:colOff>0</xdr:colOff>
      <xdr:row>12</xdr:row>
      <xdr:rowOff>209550</xdr:rowOff>
    </xdr:to>
    <xdr:sp macro="" textlink="">
      <xdr:nvSpPr>
        <xdr:cNvPr id="1277114" name="Text Box 1">
          <a:extLst>
            <a:ext uri="{FF2B5EF4-FFF2-40B4-BE49-F238E27FC236}">
              <a16:creationId xmlns:a16="http://schemas.microsoft.com/office/drawing/2014/main" xmlns="" id="{00000000-0008-0000-0600-0000BA7C1300}"/>
            </a:ext>
          </a:extLst>
        </xdr:cNvPr>
        <xdr:cNvSpPr txBox="1">
          <a:spLocks noChangeArrowheads="1"/>
        </xdr:cNvSpPr>
      </xdr:nvSpPr>
      <xdr:spPr bwMode="auto">
        <a:xfrm>
          <a:off x="2743200" y="39814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</xdr:row>
      <xdr:rowOff>0</xdr:rowOff>
    </xdr:from>
    <xdr:to>
      <xdr:col>5</xdr:col>
      <xdr:colOff>0</xdr:colOff>
      <xdr:row>12</xdr:row>
      <xdr:rowOff>209550</xdr:rowOff>
    </xdr:to>
    <xdr:sp macro="" textlink="">
      <xdr:nvSpPr>
        <xdr:cNvPr id="1277115" name="Text Box 1">
          <a:extLst>
            <a:ext uri="{FF2B5EF4-FFF2-40B4-BE49-F238E27FC236}">
              <a16:creationId xmlns:a16="http://schemas.microsoft.com/office/drawing/2014/main" xmlns="" id="{00000000-0008-0000-0600-0000BB7C1300}"/>
            </a:ext>
          </a:extLst>
        </xdr:cNvPr>
        <xdr:cNvSpPr txBox="1">
          <a:spLocks noChangeArrowheads="1"/>
        </xdr:cNvSpPr>
      </xdr:nvSpPr>
      <xdr:spPr bwMode="auto">
        <a:xfrm>
          <a:off x="2743200" y="39814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</xdr:row>
      <xdr:rowOff>0</xdr:rowOff>
    </xdr:from>
    <xdr:to>
      <xdr:col>5</xdr:col>
      <xdr:colOff>0</xdr:colOff>
      <xdr:row>12</xdr:row>
      <xdr:rowOff>209550</xdr:rowOff>
    </xdr:to>
    <xdr:sp macro="" textlink="">
      <xdr:nvSpPr>
        <xdr:cNvPr id="1277116" name="Text Box 1">
          <a:extLst>
            <a:ext uri="{FF2B5EF4-FFF2-40B4-BE49-F238E27FC236}">
              <a16:creationId xmlns:a16="http://schemas.microsoft.com/office/drawing/2014/main" xmlns="" id="{00000000-0008-0000-0600-0000BC7C1300}"/>
            </a:ext>
          </a:extLst>
        </xdr:cNvPr>
        <xdr:cNvSpPr txBox="1">
          <a:spLocks noChangeArrowheads="1"/>
        </xdr:cNvSpPr>
      </xdr:nvSpPr>
      <xdr:spPr bwMode="auto">
        <a:xfrm>
          <a:off x="2743200" y="39814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13</xdr:row>
      <xdr:rowOff>209550</xdr:rowOff>
    </xdr:to>
    <xdr:sp macro="" textlink="">
      <xdr:nvSpPr>
        <xdr:cNvPr id="1277117" name="Text Box 1">
          <a:extLst>
            <a:ext uri="{FF2B5EF4-FFF2-40B4-BE49-F238E27FC236}">
              <a16:creationId xmlns:a16="http://schemas.microsoft.com/office/drawing/2014/main" xmlns="" id="{00000000-0008-0000-0600-0000BD7C1300}"/>
            </a:ext>
          </a:extLst>
        </xdr:cNvPr>
        <xdr:cNvSpPr txBox="1">
          <a:spLocks noChangeArrowheads="1"/>
        </xdr:cNvSpPr>
      </xdr:nvSpPr>
      <xdr:spPr bwMode="auto">
        <a:xfrm>
          <a:off x="2743200" y="43338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13</xdr:row>
      <xdr:rowOff>209550</xdr:rowOff>
    </xdr:to>
    <xdr:sp macro="" textlink="">
      <xdr:nvSpPr>
        <xdr:cNvPr id="1277118" name="Text Box 1">
          <a:extLst>
            <a:ext uri="{FF2B5EF4-FFF2-40B4-BE49-F238E27FC236}">
              <a16:creationId xmlns:a16="http://schemas.microsoft.com/office/drawing/2014/main" xmlns="" id="{00000000-0008-0000-0600-0000BE7C1300}"/>
            </a:ext>
          </a:extLst>
        </xdr:cNvPr>
        <xdr:cNvSpPr txBox="1">
          <a:spLocks noChangeArrowheads="1"/>
        </xdr:cNvSpPr>
      </xdr:nvSpPr>
      <xdr:spPr bwMode="auto">
        <a:xfrm>
          <a:off x="2743200" y="43338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13</xdr:row>
      <xdr:rowOff>209550</xdr:rowOff>
    </xdr:to>
    <xdr:sp macro="" textlink="">
      <xdr:nvSpPr>
        <xdr:cNvPr id="1277119" name="Text Box 1">
          <a:extLst>
            <a:ext uri="{FF2B5EF4-FFF2-40B4-BE49-F238E27FC236}">
              <a16:creationId xmlns:a16="http://schemas.microsoft.com/office/drawing/2014/main" xmlns="" id="{00000000-0008-0000-0600-0000BF7C1300}"/>
            </a:ext>
          </a:extLst>
        </xdr:cNvPr>
        <xdr:cNvSpPr txBox="1">
          <a:spLocks noChangeArrowheads="1"/>
        </xdr:cNvSpPr>
      </xdr:nvSpPr>
      <xdr:spPr bwMode="auto">
        <a:xfrm>
          <a:off x="2743200" y="43338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13</xdr:row>
      <xdr:rowOff>209550</xdr:rowOff>
    </xdr:to>
    <xdr:sp macro="" textlink="">
      <xdr:nvSpPr>
        <xdr:cNvPr id="1277120" name="Text Box 1">
          <a:extLst>
            <a:ext uri="{FF2B5EF4-FFF2-40B4-BE49-F238E27FC236}">
              <a16:creationId xmlns:a16="http://schemas.microsoft.com/office/drawing/2014/main" xmlns="" id="{00000000-0008-0000-0600-0000C07C1300}"/>
            </a:ext>
          </a:extLst>
        </xdr:cNvPr>
        <xdr:cNvSpPr txBox="1">
          <a:spLocks noChangeArrowheads="1"/>
        </xdr:cNvSpPr>
      </xdr:nvSpPr>
      <xdr:spPr bwMode="auto">
        <a:xfrm>
          <a:off x="2743200" y="43338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13</xdr:row>
      <xdr:rowOff>209550</xdr:rowOff>
    </xdr:to>
    <xdr:sp macro="" textlink="">
      <xdr:nvSpPr>
        <xdr:cNvPr id="1277121" name="Text Box 1">
          <a:extLst>
            <a:ext uri="{FF2B5EF4-FFF2-40B4-BE49-F238E27FC236}">
              <a16:creationId xmlns:a16="http://schemas.microsoft.com/office/drawing/2014/main" xmlns="" id="{00000000-0008-0000-0600-0000C17C1300}"/>
            </a:ext>
          </a:extLst>
        </xdr:cNvPr>
        <xdr:cNvSpPr txBox="1">
          <a:spLocks noChangeArrowheads="1"/>
        </xdr:cNvSpPr>
      </xdr:nvSpPr>
      <xdr:spPr bwMode="auto">
        <a:xfrm>
          <a:off x="2743200" y="43338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14</xdr:row>
      <xdr:rowOff>209550</xdr:rowOff>
    </xdr:to>
    <xdr:sp macro="" textlink="">
      <xdr:nvSpPr>
        <xdr:cNvPr id="1277122" name="Text Box 1">
          <a:extLst>
            <a:ext uri="{FF2B5EF4-FFF2-40B4-BE49-F238E27FC236}">
              <a16:creationId xmlns:a16="http://schemas.microsoft.com/office/drawing/2014/main" xmlns="" id="{00000000-0008-0000-0600-0000C27C1300}"/>
            </a:ext>
          </a:extLst>
        </xdr:cNvPr>
        <xdr:cNvSpPr txBox="1">
          <a:spLocks noChangeArrowheads="1"/>
        </xdr:cNvSpPr>
      </xdr:nvSpPr>
      <xdr:spPr bwMode="auto">
        <a:xfrm>
          <a:off x="2743200" y="46863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14</xdr:row>
      <xdr:rowOff>209550</xdr:rowOff>
    </xdr:to>
    <xdr:sp macro="" textlink="">
      <xdr:nvSpPr>
        <xdr:cNvPr id="1277123" name="Text Box 1">
          <a:extLst>
            <a:ext uri="{FF2B5EF4-FFF2-40B4-BE49-F238E27FC236}">
              <a16:creationId xmlns:a16="http://schemas.microsoft.com/office/drawing/2014/main" xmlns="" id="{00000000-0008-0000-0600-0000C37C1300}"/>
            </a:ext>
          </a:extLst>
        </xdr:cNvPr>
        <xdr:cNvSpPr txBox="1">
          <a:spLocks noChangeArrowheads="1"/>
        </xdr:cNvSpPr>
      </xdr:nvSpPr>
      <xdr:spPr bwMode="auto">
        <a:xfrm>
          <a:off x="2743200" y="46863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14</xdr:row>
      <xdr:rowOff>209550</xdr:rowOff>
    </xdr:to>
    <xdr:sp macro="" textlink="">
      <xdr:nvSpPr>
        <xdr:cNvPr id="1277124" name="Text Box 1">
          <a:extLst>
            <a:ext uri="{FF2B5EF4-FFF2-40B4-BE49-F238E27FC236}">
              <a16:creationId xmlns:a16="http://schemas.microsoft.com/office/drawing/2014/main" xmlns="" id="{00000000-0008-0000-0600-0000C47C1300}"/>
            </a:ext>
          </a:extLst>
        </xdr:cNvPr>
        <xdr:cNvSpPr txBox="1">
          <a:spLocks noChangeArrowheads="1"/>
        </xdr:cNvSpPr>
      </xdr:nvSpPr>
      <xdr:spPr bwMode="auto">
        <a:xfrm>
          <a:off x="2743200" y="46863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14</xdr:row>
      <xdr:rowOff>209550</xdr:rowOff>
    </xdr:to>
    <xdr:sp macro="" textlink="">
      <xdr:nvSpPr>
        <xdr:cNvPr id="1277125" name="Text Box 1">
          <a:extLst>
            <a:ext uri="{FF2B5EF4-FFF2-40B4-BE49-F238E27FC236}">
              <a16:creationId xmlns:a16="http://schemas.microsoft.com/office/drawing/2014/main" xmlns="" id="{00000000-0008-0000-0600-0000C57C1300}"/>
            </a:ext>
          </a:extLst>
        </xdr:cNvPr>
        <xdr:cNvSpPr txBox="1">
          <a:spLocks noChangeArrowheads="1"/>
        </xdr:cNvSpPr>
      </xdr:nvSpPr>
      <xdr:spPr bwMode="auto">
        <a:xfrm>
          <a:off x="2743200" y="46863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14</xdr:row>
      <xdr:rowOff>209550</xdr:rowOff>
    </xdr:to>
    <xdr:sp macro="" textlink="">
      <xdr:nvSpPr>
        <xdr:cNvPr id="1277126" name="Text Box 1">
          <a:extLst>
            <a:ext uri="{FF2B5EF4-FFF2-40B4-BE49-F238E27FC236}">
              <a16:creationId xmlns:a16="http://schemas.microsoft.com/office/drawing/2014/main" xmlns="" id="{00000000-0008-0000-0600-0000C67C1300}"/>
            </a:ext>
          </a:extLst>
        </xdr:cNvPr>
        <xdr:cNvSpPr txBox="1">
          <a:spLocks noChangeArrowheads="1"/>
        </xdr:cNvSpPr>
      </xdr:nvSpPr>
      <xdr:spPr bwMode="auto">
        <a:xfrm>
          <a:off x="2743200" y="46863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14</xdr:row>
      <xdr:rowOff>209550</xdr:rowOff>
    </xdr:to>
    <xdr:sp macro="" textlink="">
      <xdr:nvSpPr>
        <xdr:cNvPr id="1277127" name="Text Box 1">
          <a:extLst>
            <a:ext uri="{FF2B5EF4-FFF2-40B4-BE49-F238E27FC236}">
              <a16:creationId xmlns:a16="http://schemas.microsoft.com/office/drawing/2014/main" xmlns="" id="{00000000-0008-0000-0600-0000C77C1300}"/>
            </a:ext>
          </a:extLst>
        </xdr:cNvPr>
        <xdr:cNvSpPr txBox="1">
          <a:spLocks noChangeArrowheads="1"/>
        </xdr:cNvSpPr>
      </xdr:nvSpPr>
      <xdr:spPr bwMode="auto">
        <a:xfrm>
          <a:off x="2743200" y="46863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14</xdr:row>
      <xdr:rowOff>209550</xdr:rowOff>
    </xdr:to>
    <xdr:sp macro="" textlink="">
      <xdr:nvSpPr>
        <xdr:cNvPr id="1277128" name="Text Box 1">
          <a:extLst>
            <a:ext uri="{FF2B5EF4-FFF2-40B4-BE49-F238E27FC236}">
              <a16:creationId xmlns:a16="http://schemas.microsoft.com/office/drawing/2014/main" xmlns="" id="{00000000-0008-0000-0600-0000C87C1300}"/>
            </a:ext>
          </a:extLst>
        </xdr:cNvPr>
        <xdr:cNvSpPr txBox="1">
          <a:spLocks noChangeArrowheads="1"/>
        </xdr:cNvSpPr>
      </xdr:nvSpPr>
      <xdr:spPr bwMode="auto">
        <a:xfrm>
          <a:off x="2743200" y="46863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14</xdr:row>
      <xdr:rowOff>209550</xdr:rowOff>
    </xdr:to>
    <xdr:sp macro="" textlink="">
      <xdr:nvSpPr>
        <xdr:cNvPr id="1277129" name="Text Box 1">
          <a:extLst>
            <a:ext uri="{FF2B5EF4-FFF2-40B4-BE49-F238E27FC236}">
              <a16:creationId xmlns:a16="http://schemas.microsoft.com/office/drawing/2014/main" xmlns="" id="{00000000-0008-0000-0600-0000C97C1300}"/>
            </a:ext>
          </a:extLst>
        </xdr:cNvPr>
        <xdr:cNvSpPr txBox="1">
          <a:spLocks noChangeArrowheads="1"/>
        </xdr:cNvSpPr>
      </xdr:nvSpPr>
      <xdr:spPr bwMode="auto">
        <a:xfrm>
          <a:off x="2743200" y="46863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14</xdr:row>
      <xdr:rowOff>209550</xdr:rowOff>
    </xdr:to>
    <xdr:sp macro="" textlink="">
      <xdr:nvSpPr>
        <xdr:cNvPr id="1277130" name="Text Box 1">
          <a:extLst>
            <a:ext uri="{FF2B5EF4-FFF2-40B4-BE49-F238E27FC236}">
              <a16:creationId xmlns:a16="http://schemas.microsoft.com/office/drawing/2014/main" xmlns="" id="{00000000-0008-0000-0600-0000CA7C1300}"/>
            </a:ext>
          </a:extLst>
        </xdr:cNvPr>
        <xdr:cNvSpPr txBox="1">
          <a:spLocks noChangeArrowheads="1"/>
        </xdr:cNvSpPr>
      </xdr:nvSpPr>
      <xdr:spPr bwMode="auto">
        <a:xfrm>
          <a:off x="2743200" y="46863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14</xdr:row>
      <xdr:rowOff>209550</xdr:rowOff>
    </xdr:to>
    <xdr:sp macro="" textlink="">
      <xdr:nvSpPr>
        <xdr:cNvPr id="1277131" name="Text Box 1">
          <a:extLst>
            <a:ext uri="{FF2B5EF4-FFF2-40B4-BE49-F238E27FC236}">
              <a16:creationId xmlns:a16="http://schemas.microsoft.com/office/drawing/2014/main" xmlns="" id="{00000000-0008-0000-0600-0000CB7C1300}"/>
            </a:ext>
          </a:extLst>
        </xdr:cNvPr>
        <xdr:cNvSpPr txBox="1">
          <a:spLocks noChangeArrowheads="1"/>
        </xdr:cNvSpPr>
      </xdr:nvSpPr>
      <xdr:spPr bwMode="auto">
        <a:xfrm>
          <a:off x="2743200" y="46863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14</xdr:row>
      <xdr:rowOff>209550</xdr:rowOff>
    </xdr:to>
    <xdr:sp macro="" textlink="">
      <xdr:nvSpPr>
        <xdr:cNvPr id="1277132" name="Text Box 1">
          <a:extLst>
            <a:ext uri="{FF2B5EF4-FFF2-40B4-BE49-F238E27FC236}">
              <a16:creationId xmlns:a16="http://schemas.microsoft.com/office/drawing/2014/main" xmlns="" id="{00000000-0008-0000-0600-0000CC7C1300}"/>
            </a:ext>
          </a:extLst>
        </xdr:cNvPr>
        <xdr:cNvSpPr txBox="1">
          <a:spLocks noChangeArrowheads="1"/>
        </xdr:cNvSpPr>
      </xdr:nvSpPr>
      <xdr:spPr bwMode="auto">
        <a:xfrm>
          <a:off x="2743200" y="46863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0</xdr:colOff>
      <xdr:row>15</xdr:row>
      <xdr:rowOff>209550</xdr:rowOff>
    </xdr:to>
    <xdr:sp macro="" textlink="">
      <xdr:nvSpPr>
        <xdr:cNvPr id="1277133" name="Text Box 1">
          <a:extLst>
            <a:ext uri="{FF2B5EF4-FFF2-40B4-BE49-F238E27FC236}">
              <a16:creationId xmlns:a16="http://schemas.microsoft.com/office/drawing/2014/main" xmlns="" id="{00000000-0008-0000-0600-0000CD7C1300}"/>
            </a:ext>
          </a:extLst>
        </xdr:cNvPr>
        <xdr:cNvSpPr txBox="1">
          <a:spLocks noChangeArrowheads="1"/>
        </xdr:cNvSpPr>
      </xdr:nvSpPr>
      <xdr:spPr bwMode="auto">
        <a:xfrm>
          <a:off x="2743200" y="50387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0</xdr:colOff>
      <xdr:row>15</xdr:row>
      <xdr:rowOff>209550</xdr:rowOff>
    </xdr:to>
    <xdr:sp macro="" textlink="">
      <xdr:nvSpPr>
        <xdr:cNvPr id="1277134" name="Text Box 1">
          <a:extLst>
            <a:ext uri="{FF2B5EF4-FFF2-40B4-BE49-F238E27FC236}">
              <a16:creationId xmlns:a16="http://schemas.microsoft.com/office/drawing/2014/main" xmlns="" id="{00000000-0008-0000-0600-0000CE7C1300}"/>
            </a:ext>
          </a:extLst>
        </xdr:cNvPr>
        <xdr:cNvSpPr txBox="1">
          <a:spLocks noChangeArrowheads="1"/>
        </xdr:cNvSpPr>
      </xdr:nvSpPr>
      <xdr:spPr bwMode="auto">
        <a:xfrm>
          <a:off x="2743200" y="50387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0</xdr:colOff>
      <xdr:row>15</xdr:row>
      <xdr:rowOff>209550</xdr:rowOff>
    </xdr:to>
    <xdr:sp macro="" textlink="">
      <xdr:nvSpPr>
        <xdr:cNvPr id="1277135" name="Text Box 1">
          <a:extLst>
            <a:ext uri="{FF2B5EF4-FFF2-40B4-BE49-F238E27FC236}">
              <a16:creationId xmlns:a16="http://schemas.microsoft.com/office/drawing/2014/main" xmlns="" id="{00000000-0008-0000-0600-0000CF7C1300}"/>
            </a:ext>
          </a:extLst>
        </xdr:cNvPr>
        <xdr:cNvSpPr txBox="1">
          <a:spLocks noChangeArrowheads="1"/>
        </xdr:cNvSpPr>
      </xdr:nvSpPr>
      <xdr:spPr bwMode="auto">
        <a:xfrm>
          <a:off x="2743200" y="50387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0</xdr:colOff>
      <xdr:row>15</xdr:row>
      <xdr:rowOff>209550</xdr:rowOff>
    </xdr:to>
    <xdr:sp macro="" textlink="">
      <xdr:nvSpPr>
        <xdr:cNvPr id="1277136" name="Text Box 1">
          <a:extLst>
            <a:ext uri="{FF2B5EF4-FFF2-40B4-BE49-F238E27FC236}">
              <a16:creationId xmlns:a16="http://schemas.microsoft.com/office/drawing/2014/main" xmlns="" id="{00000000-0008-0000-0600-0000D07C1300}"/>
            </a:ext>
          </a:extLst>
        </xdr:cNvPr>
        <xdr:cNvSpPr txBox="1">
          <a:spLocks noChangeArrowheads="1"/>
        </xdr:cNvSpPr>
      </xdr:nvSpPr>
      <xdr:spPr bwMode="auto">
        <a:xfrm>
          <a:off x="2743200" y="50387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0</xdr:colOff>
      <xdr:row>15</xdr:row>
      <xdr:rowOff>209550</xdr:rowOff>
    </xdr:to>
    <xdr:sp macro="" textlink="">
      <xdr:nvSpPr>
        <xdr:cNvPr id="1277137" name="Text Box 1">
          <a:extLst>
            <a:ext uri="{FF2B5EF4-FFF2-40B4-BE49-F238E27FC236}">
              <a16:creationId xmlns:a16="http://schemas.microsoft.com/office/drawing/2014/main" xmlns="" id="{00000000-0008-0000-0600-0000D17C1300}"/>
            </a:ext>
          </a:extLst>
        </xdr:cNvPr>
        <xdr:cNvSpPr txBox="1">
          <a:spLocks noChangeArrowheads="1"/>
        </xdr:cNvSpPr>
      </xdr:nvSpPr>
      <xdr:spPr bwMode="auto">
        <a:xfrm>
          <a:off x="2743200" y="50387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0</xdr:colOff>
      <xdr:row>15</xdr:row>
      <xdr:rowOff>209550</xdr:rowOff>
    </xdr:to>
    <xdr:sp macro="" textlink="">
      <xdr:nvSpPr>
        <xdr:cNvPr id="1277138" name="Text Box 1">
          <a:extLst>
            <a:ext uri="{FF2B5EF4-FFF2-40B4-BE49-F238E27FC236}">
              <a16:creationId xmlns:a16="http://schemas.microsoft.com/office/drawing/2014/main" xmlns="" id="{00000000-0008-0000-0600-0000D27C1300}"/>
            </a:ext>
          </a:extLst>
        </xdr:cNvPr>
        <xdr:cNvSpPr txBox="1">
          <a:spLocks noChangeArrowheads="1"/>
        </xdr:cNvSpPr>
      </xdr:nvSpPr>
      <xdr:spPr bwMode="auto">
        <a:xfrm>
          <a:off x="2743200" y="50387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0</xdr:colOff>
      <xdr:row>15</xdr:row>
      <xdr:rowOff>209550</xdr:rowOff>
    </xdr:to>
    <xdr:sp macro="" textlink="">
      <xdr:nvSpPr>
        <xdr:cNvPr id="1277139" name="Text Box 1">
          <a:extLst>
            <a:ext uri="{FF2B5EF4-FFF2-40B4-BE49-F238E27FC236}">
              <a16:creationId xmlns:a16="http://schemas.microsoft.com/office/drawing/2014/main" xmlns="" id="{00000000-0008-0000-0600-0000D37C1300}"/>
            </a:ext>
          </a:extLst>
        </xdr:cNvPr>
        <xdr:cNvSpPr txBox="1">
          <a:spLocks noChangeArrowheads="1"/>
        </xdr:cNvSpPr>
      </xdr:nvSpPr>
      <xdr:spPr bwMode="auto">
        <a:xfrm>
          <a:off x="2743200" y="50387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0</xdr:colOff>
      <xdr:row>15</xdr:row>
      <xdr:rowOff>209550</xdr:rowOff>
    </xdr:to>
    <xdr:sp macro="" textlink="">
      <xdr:nvSpPr>
        <xdr:cNvPr id="1277140" name="Text Box 1">
          <a:extLst>
            <a:ext uri="{FF2B5EF4-FFF2-40B4-BE49-F238E27FC236}">
              <a16:creationId xmlns:a16="http://schemas.microsoft.com/office/drawing/2014/main" xmlns="" id="{00000000-0008-0000-0600-0000D47C1300}"/>
            </a:ext>
          </a:extLst>
        </xdr:cNvPr>
        <xdr:cNvSpPr txBox="1">
          <a:spLocks noChangeArrowheads="1"/>
        </xdr:cNvSpPr>
      </xdr:nvSpPr>
      <xdr:spPr bwMode="auto">
        <a:xfrm>
          <a:off x="2743200" y="50387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0</xdr:colOff>
      <xdr:row>15</xdr:row>
      <xdr:rowOff>209550</xdr:rowOff>
    </xdr:to>
    <xdr:sp macro="" textlink="">
      <xdr:nvSpPr>
        <xdr:cNvPr id="1277141" name="Text Box 1">
          <a:extLst>
            <a:ext uri="{FF2B5EF4-FFF2-40B4-BE49-F238E27FC236}">
              <a16:creationId xmlns:a16="http://schemas.microsoft.com/office/drawing/2014/main" xmlns="" id="{00000000-0008-0000-0600-0000D57C1300}"/>
            </a:ext>
          </a:extLst>
        </xdr:cNvPr>
        <xdr:cNvSpPr txBox="1">
          <a:spLocks noChangeArrowheads="1"/>
        </xdr:cNvSpPr>
      </xdr:nvSpPr>
      <xdr:spPr bwMode="auto">
        <a:xfrm>
          <a:off x="2743200" y="50387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0</xdr:colOff>
      <xdr:row>16</xdr:row>
      <xdr:rowOff>209550</xdr:rowOff>
    </xdr:to>
    <xdr:sp macro="" textlink="">
      <xdr:nvSpPr>
        <xdr:cNvPr id="1277142" name="Text Box 1">
          <a:extLst>
            <a:ext uri="{FF2B5EF4-FFF2-40B4-BE49-F238E27FC236}">
              <a16:creationId xmlns:a16="http://schemas.microsoft.com/office/drawing/2014/main" xmlns="" id="{00000000-0008-0000-0600-0000D67C1300}"/>
            </a:ext>
          </a:extLst>
        </xdr:cNvPr>
        <xdr:cNvSpPr txBox="1">
          <a:spLocks noChangeArrowheads="1"/>
        </xdr:cNvSpPr>
      </xdr:nvSpPr>
      <xdr:spPr bwMode="auto">
        <a:xfrm>
          <a:off x="2743200" y="5391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0</xdr:colOff>
      <xdr:row>16</xdr:row>
      <xdr:rowOff>209550</xdr:rowOff>
    </xdr:to>
    <xdr:sp macro="" textlink="">
      <xdr:nvSpPr>
        <xdr:cNvPr id="1277143" name="Text Box 1">
          <a:extLst>
            <a:ext uri="{FF2B5EF4-FFF2-40B4-BE49-F238E27FC236}">
              <a16:creationId xmlns:a16="http://schemas.microsoft.com/office/drawing/2014/main" xmlns="" id="{00000000-0008-0000-0600-0000D77C1300}"/>
            </a:ext>
          </a:extLst>
        </xdr:cNvPr>
        <xdr:cNvSpPr txBox="1">
          <a:spLocks noChangeArrowheads="1"/>
        </xdr:cNvSpPr>
      </xdr:nvSpPr>
      <xdr:spPr bwMode="auto">
        <a:xfrm>
          <a:off x="2743200" y="5391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0</xdr:colOff>
      <xdr:row>16</xdr:row>
      <xdr:rowOff>209550</xdr:rowOff>
    </xdr:to>
    <xdr:sp macro="" textlink="">
      <xdr:nvSpPr>
        <xdr:cNvPr id="1277144" name="Text Box 1">
          <a:extLst>
            <a:ext uri="{FF2B5EF4-FFF2-40B4-BE49-F238E27FC236}">
              <a16:creationId xmlns:a16="http://schemas.microsoft.com/office/drawing/2014/main" xmlns="" id="{00000000-0008-0000-0600-0000D87C1300}"/>
            </a:ext>
          </a:extLst>
        </xdr:cNvPr>
        <xdr:cNvSpPr txBox="1">
          <a:spLocks noChangeArrowheads="1"/>
        </xdr:cNvSpPr>
      </xdr:nvSpPr>
      <xdr:spPr bwMode="auto">
        <a:xfrm>
          <a:off x="2743200" y="5391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0</xdr:colOff>
      <xdr:row>16</xdr:row>
      <xdr:rowOff>209550</xdr:rowOff>
    </xdr:to>
    <xdr:sp macro="" textlink="">
      <xdr:nvSpPr>
        <xdr:cNvPr id="1277145" name="Text Box 1">
          <a:extLst>
            <a:ext uri="{FF2B5EF4-FFF2-40B4-BE49-F238E27FC236}">
              <a16:creationId xmlns:a16="http://schemas.microsoft.com/office/drawing/2014/main" xmlns="" id="{00000000-0008-0000-0600-0000D97C1300}"/>
            </a:ext>
          </a:extLst>
        </xdr:cNvPr>
        <xdr:cNvSpPr txBox="1">
          <a:spLocks noChangeArrowheads="1"/>
        </xdr:cNvSpPr>
      </xdr:nvSpPr>
      <xdr:spPr bwMode="auto">
        <a:xfrm>
          <a:off x="2743200" y="5391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0</xdr:colOff>
      <xdr:row>16</xdr:row>
      <xdr:rowOff>209550</xdr:rowOff>
    </xdr:to>
    <xdr:sp macro="" textlink="">
      <xdr:nvSpPr>
        <xdr:cNvPr id="1277146" name="Text Box 1">
          <a:extLst>
            <a:ext uri="{FF2B5EF4-FFF2-40B4-BE49-F238E27FC236}">
              <a16:creationId xmlns:a16="http://schemas.microsoft.com/office/drawing/2014/main" xmlns="" id="{00000000-0008-0000-0600-0000DA7C1300}"/>
            </a:ext>
          </a:extLst>
        </xdr:cNvPr>
        <xdr:cNvSpPr txBox="1">
          <a:spLocks noChangeArrowheads="1"/>
        </xdr:cNvSpPr>
      </xdr:nvSpPr>
      <xdr:spPr bwMode="auto">
        <a:xfrm>
          <a:off x="2743200" y="5391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0</xdr:colOff>
      <xdr:row>16</xdr:row>
      <xdr:rowOff>209550</xdr:rowOff>
    </xdr:to>
    <xdr:sp macro="" textlink="">
      <xdr:nvSpPr>
        <xdr:cNvPr id="1277147" name="Text Box 1">
          <a:extLst>
            <a:ext uri="{FF2B5EF4-FFF2-40B4-BE49-F238E27FC236}">
              <a16:creationId xmlns:a16="http://schemas.microsoft.com/office/drawing/2014/main" xmlns="" id="{00000000-0008-0000-0600-0000DB7C1300}"/>
            </a:ext>
          </a:extLst>
        </xdr:cNvPr>
        <xdr:cNvSpPr txBox="1">
          <a:spLocks noChangeArrowheads="1"/>
        </xdr:cNvSpPr>
      </xdr:nvSpPr>
      <xdr:spPr bwMode="auto">
        <a:xfrm>
          <a:off x="2743200" y="5391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0</xdr:colOff>
      <xdr:row>16</xdr:row>
      <xdr:rowOff>209550</xdr:rowOff>
    </xdr:to>
    <xdr:sp macro="" textlink="">
      <xdr:nvSpPr>
        <xdr:cNvPr id="1277148" name="Text Box 1">
          <a:extLst>
            <a:ext uri="{FF2B5EF4-FFF2-40B4-BE49-F238E27FC236}">
              <a16:creationId xmlns:a16="http://schemas.microsoft.com/office/drawing/2014/main" xmlns="" id="{00000000-0008-0000-0600-0000DC7C1300}"/>
            </a:ext>
          </a:extLst>
        </xdr:cNvPr>
        <xdr:cNvSpPr txBox="1">
          <a:spLocks noChangeArrowheads="1"/>
        </xdr:cNvSpPr>
      </xdr:nvSpPr>
      <xdr:spPr bwMode="auto">
        <a:xfrm>
          <a:off x="2743200" y="5391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0</xdr:colOff>
      <xdr:row>16</xdr:row>
      <xdr:rowOff>209550</xdr:rowOff>
    </xdr:to>
    <xdr:sp macro="" textlink="">
      <xdr:nvSpPr>
        <xdr:cNvPr id="1277149" name="Text Box 1">
          <a:extLst>
            <a:ext uri="{FF2B5EF4-FFF2-40B4-BE49-F238E27FC236}">
              <a16:creationId xmlns:a16="http://schemas.microsoft.com/office/drawing/2014/main" xmlns="" id="{00000000-0008-0000-0600-0000DD7C1300}"/>
            </a:ext>
          </a:extLst>
        </xdr:cNvPr>
        <xdr:cNvSpPr txBox="1">
          <a:spLocks noChangeArrowheads="1"/>
        </xdr:cNvSpPr>
      </xdr:nvSpPr>
      <xdr:spPr bwMode="auto">
        <a:xfrm>
          <a:off x="2743200" y="5391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0</xdr:colOff>
      <xdr:row>16</xdr:row>
      <xdr:rowOff>209550</xdr:rowOff>
    </xdr:to>
    <xdr:sp macro="" textlink="">
      <xdr:nvSpPr>
        <xdr:cNvPr id="1277150" name="Text Box 1">
          <a:extLst>
            <a:ext uri="{FF2B5EF4-FFF2-40B4-BE49-F238E27FC236}">
              <a16:creationId xmlns:a16="http://schemas.microsoft.com/office/drawing/2014/main" xmlns="" id="{00000000-0008-0000-0600-0000DE7C1300}"/>
            </a:ext>
          </a:extLst>
        </xdr:cNvPr>
        <xdr:cNvSpPr txBox="1">
          <a:spLocks noChangeArrowheads="1"/>
        </xdr:cNvSpPr>
      </xdr:nvSpPr>
      <xdr:spPr bwMode="auto">
        <a:xfrm>
          <a:off x="2743200" y="5391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0</xdr:colOff>
      <xdr:row>16</xdr:row>
      <xdr:rowOff>209550</xdr:rowOff>
    </xdr:to>
    <xdr:sp macro="" textlink="">
      <xdr:nvSpPr>
        <xdr:cNvPr id="1277151" name="Text Box 1">
          <a:extLst>
            <a:ext uri="{FF2B5EF4-FFF2-40B4-BE49-F238E27FC236}">
              <a16:creationId xmlns:a16="http://schemas.microsoft.com/office/drawing/2014/main" xmlns="" id="{00000000-0008-0000-0600-0000DF7C1300}"/>
            </a:ext>
          </a:extLst>
        </xdr:cNvPr>
        <xdr:cNvSpPr txBox="1">
          <a:spLocks noChangeArrowheads="1"/>
        </xdr:cNvSpPr>
      </xdr:nvSpPr>
      <xdr:spPr bwMode="auto">
        <a:xfrm>
          <a:off x="2743200" y="5391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0</xdr:colOff>
      <xdr:row>16</xdr:row>
      <xdr:rowOff>209550</xdr:rowOff>
    </xdr:to>
    <xdr:sp macro="" textlink="">
      <xdr:nvSpPr>
        <xdr:cNvPr id="1277152" name="Text Box 1">
          <a:extLst>
            <a:ext uri="{FF2B5EF4-FFF2-40B4-BE49-F238E27FC236}">
              <a16:creationId xmlns:a16="http://schemas.microsoft.com/office/drawing/2014/main" xmlns="" id="{00000000-0008-0000-0600-0000E07C1300}"/>
            </a:ext>
          </a:extLst>
        </xdr:cNvPr>
        <xdr:cNvSpPr txBox="1">
          <a:spLocks noChangeArrowheads="1"/>
        </xdr:cNvSpPr>
      </xdr:nvSpPr>
      <xdr:spPr bwMode="auto">
        <a:xfrm>
          <a:off x="2743200" y="5391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0</xdr:colOff>
      <xdr:row>16</xdr:row>
      <xdr:rowOff>209550</xdr:rowOff>
    </xdr:to>
    <xdr:sp macro="" textlink="">
      <xdr:nvSpPr>
        <xdr:cNvPr id="1277153" name="Text Box 1">
          <a:extLst>
            <a:ext uri="{FF2B5EF4-FFF2-40B4-BE49-F238E27FC236}">
              <a16:creationId xmlns:a16="http://schemas.microsoft.com/office/drawing/2014/main" xmlns="" id="{00000000-0008-0000-0600-0000E17C1300}"/>
            </a:ext>
          </a:extLst>
        </xdr:cNvPr>
        <xdr:cNvSpPr txBox="1">
          <a:spLocks noChangeArrowheads="1"/>
        </xdr:cNvSpPr>
      </xdr:nvSpPr>
      <xdr:spPr bwMode="auto">
        <a:xfrm>
          <a:off x="2743200" y="5391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0</xdr:colOff>
      <xdr:row>16</xdr:row>
      <xdr:rowOff>209550</xdr:rowOff>
    </xdr:to>
    <xdr:sp macro="" textlink="">
      <xdr:nvSpPr>
        <xdr:cNvPr id="1277154" name="Text Box 1">
          <a:extLst>
            <a:ext uri="{FF2B5EF4-FFF2-40B4-BE49-F238E27FC236}">
              <a16:creationId xmlns:a16="http://schemas.microsoft.com/office/drawing/2014/main" xmlns="" id="{00000000-0008-0000-0600-0000E27C1300}"/>
            </a:ext>
          </a:extLst>
        </xdr:cNvPr>
        <xdr:cNvSpPr txBox="1">
          <a:spLocks noChangeArrowheads="1"/>
        </xdr:cNvSpPr>
      </xdr:nvSpPr>
      <xdr:spPr bwMode="auto">
        <a:xfrm>
          <a:off x="2743200" y="5391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0</xdr:colOff>
      <xdr:row>16</xdr:row>
      <xdr:rowOff>209550</xdr:rowOff>
    </xdr:to>
    <xdr:sp macro="" textlink="">
      <xdr:nvSpPr>
        <xdr:cNvPr id="1277155" name="Text Box 1">
          <a:extLst>
            <a:ext uri="{FF2B5EF4-FFF2-40B4-BE49-F238E27FC236}">
              <a16:creationId xmlns:a16="http://schemas.microsoft.com/office/drawing/2014/main" xmlns="" id="{00000000-0008-0000-0600-0000E37C1300}"/>
            </a:ext>
          </a:extLst>
        </xdr:cNvPr>
        <xdr:cNvSpPr txBox="1">
          <a:spLocks noChangeArrowheads="1"/>
        </xdr:cNvSpPr>
      </xdr:nvSpPr>
      <xdr:spPr bwMode="auto">
        <a:xfrm>
          <a:off x="2743200" y="5391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0</xdr:colOff>
      <xdr:row>16</xdr:row>
      <xdr:rowOff>209550</xdr:rowOff>
    </xdr:to>
    <xdr:sp macro="" textlink="">
      <xdr:nvSpPr>
        <xdr:cNvPr id="1277156" name="Text Box 1">
          <a:extLst>
            <a:ext uri="{FF2B5EF4-FFF2-40B4-BE49-F238E27FC236}">
              <a16:creationId xmlns:a16="http://schemas.microsoft.com/office/drawing/2014/main" xmlns="" id="{00000000-0008-0000-0600-0000E47C1300}"/>
            </a:ext>
          </a:extLst>
        </xdr:cNvPr>
        <xdr:cNvSpPr txBox="1">
          <a:spLocks noChangeArrowheads="1"/>
        </xdr:cNvSpPr>
      </xdr:nvSpPr>
      <xdr:spPr bwMode="auto">
        <a:xfrm>
          <a:off x="2743200" y="5391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0</xdr:colOff>
      <xdr:row>16</xdr:row>
      <xdr:rowOff>209550</xdr:rowOff>
    </xdr:to>
    <xdr:sp macro="" textlink="">
      <xdr:nvSpPr>
        <xdr:cNvPr id="1277157" name="Text Box 1">
          <a:extLst>
            <a:ext uri="{FF2B5EF4-FFF2-40B4-BE49-F238E27FC236}">
              <a16:creationId xmlns:a16="http://schemas.microsoft.com/office/drawing/2014/main" xmlns="" id="{00000000-0008-0000-0600-0000E57C1300}"/>
            </a:ext>
          </a:extLst>
        </xdr:cNvPr>
        <xdr:cNvSpPr txBox="1">
          <a:spLocks noChangeArrowheads="1"/>
        </xdr:cNvSpPr>
      </xdr:nvSpPr>
      <xdr:spPr bwMode="auto">
        <a:xfrm>
          <a:off x="2743200" y="5391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0</xdr:colOff>
      <xdr:row>16</xdr:row>
      <xdr:rowOff>209550</xdr:rowOff>
    </xdr:to>
    <xdr:sp macro="" textlink="">
      <xdr:nvSpPr>
        <xdr:cNvPr id="1277158" name="Text Box 1">
          <a:extLst>
            <a:ext uri="{FF2B5EF4-FFF2-40B4-BE49-F238E27FC236}">
              <a16:creationId xmlns:a16="http://schemas.microsoft.com/office/drawing/2014/main" xmlns="" id="{00000000-0008-0000-0600-0000E67C1300}"/>
            </a:ext>
          </a:extLst>
        </xdr:cNvPr>
        <xdr:cNvSpPr txBox="1">
          <a:spLocks noChangeArrowheads="1"/>
        </xdr:cNvSpPr>
      </xdr:nvSpPr>
      <xdr:spPr bwMode="auto">
        <a:xfrm>
          <a:off x="2743200" y="5391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0</xdr:colOff>
      <xdr:row>17</xdr:row>
      <xdr:rowOff>209550</xdr:rowOff>
    </xdr:to>
    <xdr:sp macro="" textlink="">
      <xdr:nvSpPr>
        <xdr:cNvPr id="1277159" name="Text Box 1">
          <a:extLst>
            <a:ext uri="{FF2B5EF4-FFF2-40B4-BE49-F238E27FC236}">
              <a16:creationId xmlns:a16="http://schemas.microsoft.com/office/drawing/2014/main" xmlns="" id="{00000000-0008-0000-0600-0000E77C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0</xdr:colOff>
      <xdr:row>17</xdr:row>
      <xdr:rowOff>209550</xdr:rowOff>
    </xdr:to>
    <xdr:sp macro="" textlink="">
      <xdr:nvSpPr>
        <xdr:cNvPr id="1277160" name="Text Box 1">
          <a:extLst>
            <a:ext uri="{FF2B5EF4-FFF2-40B4-BE49-F238E27FC236}">
              <a16:creationId xmlns:a16="http://schemas.microsoft.com/office/drawing/2014/main" xmlns="" id="{00000000-0008-0000-0600-0000E87C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0</xdr:colOff>
      <xdr:row>17</xdr:row>
      <xdr:rowOff>209550</xdr:rowOff>
    </xdr:to>
    <xdr:sp macro="" textlink="">
      <xdr:nvSpPr>
        <xdr:cNvPr id="1277161" name="Text Box 1">
          <a:extLst>
            <a:ext uri="{FF2B5EF4-FFF2-40B4-BE49-F238E27FC236}">
              <a16:creationId xmlns:a16="http://schemas.microsoft.com/office/drawing/2014/main" xmlns="" id="{00000000-0008-0000-0600-0000E97C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0</xdr:colOff>
      <xdr:row>17</xdr:row>
      <xdr:rowOff>209550</xdr:rowOff>
    </xdr:to>
    <xdr:sp macro="" textlink="">
      <xdr:nvSpPr>
        <xdr:cNvPr id="1277162" name="Text Box 1">
          <a:extLst>
            <a:ext uri="{FF2B5EF4-FFF2-40B4-BE49-F238E27FC236}">
              <a16:creationId xmlns:a16="http://schemas.microsoft.com/office/drawing/2014/main" xmlns="" id="{00000000-0008-0000-0600-0000EA7C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0</xdr:colOff>
      <xdr:row>17</xdr:row>
      <xdr:rowOff>209550</xdr:rowOff>
    </xdr:to>
    <xdr:sp macro="" textlink="">
      <xdr:nvSpPr>
        <xdr:cNvPr id="1277163" name="Text Box 1">
          <a:extLst>
            <a:ext uri="{FF2B5EF4-FFF2-40B4-BE49-F238E27FC236}">
              <a16:creationId xmlns:a16="http://schemas.microsoft.com/office/drawing/2014/main" xmlns="" id="{00000000-0008-0000-0600-0000EB7C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0</xdr:colOff>
      <xdr:row>17</xdr:row>
      <xdr:rowOff>209550</xdr:rowOff>
    </xdr:to>
    <xdr:sp macro="" textlink="">
      <xdr:nvSpPr>
        <xdr:cNvPr id="1277164" name="Text Box 1">
          <a:extLst>
            <a:ext uri="{FF2B5EF4-FFF2-40B4-BE49-F238E27FC236}">
              <a16:creationId xmlns:a16="http://schemas.microsoft.com/office/drawing/2014/main" xmlns="" id="{00000000-0008-0000-0600-0000EC7C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0</xdr:colOff>
      <xdr:row>17</xdr:row>
      <xdr:rowOff>209550</xdr:rowOff>
    </xdr:to>
    <xdr:sp macro="" textlink="">
      <xdr:nvSpPr>
        <xdr:cNvPr id="1277165" name="Text Box 1">
          <a:extLst>
            <a:ext uri="{FF2B5EF4-FFF2-40B4-BE49-F238E27FC236}">
              <a16:creationId xmlns:a16="http://schemas.microsoft.com/office/drawing/2014/main" xmlns="" id="{00000000-0008-0000-0600-0000ED7C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0</xdr:colOff>
      <xdr:row>17</xdr:row>
      <xdr:rowOff>209550</xdr:rowOff>
    </xdr:to>
    <xdr:sp macro="" textlink="">
      <xdr:nvSpPr>
        <xdr:cNvPr id="1277166" name="Text Box 1">
          <a:extLst>
            <a:ext uri="{FF2B5EF4-FFF2-40B4-BE49-F238E27FC236}">
              <a16:creationId xmlns:a16="http://schemas.microsoft.com/office/drawing/2014/main" xmlns="" id="{00000000-0008-0000-0600-0000EE7C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0</xdr:colOff>
      <xdr:row>17</xdr:row>
      <xdr:rowOff>209550</xdr:rowOff>
    </xdr:to>
    <xdr:sp macro="" textlink="">
      <xdr:nvSpPr>
        <xdr:cNvPr id="1277167" name="Text Box 1">
          <a:extLst>
            <a:ext uri="{FF2B5EF4-FFF2-40B4-BE49-F238E27FC236}">
              <a16:creationId xmlns:a16="http://schemas.microsoft.com/office/drawing/2014/main" xmlns="" id="{00000000-0008-0000-0600-0000EF7C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0</xdr:colOff>
      <xdr:row>17</xdr:row>
      <xdr:rowOff>209550</xdr:rowOff>
    </xdr:to>
    <xdr:sp macro="" textlink="">
      <xdr:nvSpPr>
        <xdr:cNvPr id="1277168" name="Text Box 1">
          <a:extLst>
            <a:ext uri="{FF2B5EF4-FFF2-40B4-BE49-F238E27FC236}">
              <a16:creationId xmlns:a16="http://schemas.microsoft.com/office/drawing/2014/main" xmlns="" id="{00000000-0008-0000-0600-0000F07C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0</xdr:colOff>
      <xdr:row>17</xdr:row>
      <xdr:rowOff>209550</xdr:rowOff>
    </xdr:to>
    <xdr:sp macro="" textlink="">
      <xdr:nvSpPr>
        <xdr:cNvPr id="1277169" name="Text Box 1">
          <a:extLst>
            <a:ext uri="{FF2B5EF4-FFF2-40B4-BE49-F238E27FC236}">
              <a16:creationId xmlns:a16="http://schemas.microsoft.com/office/drawing/2014/main" xmlns="" id="{00000000-0008-0000-0600-0000F17C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0</xdr:colOff>
      <xdr:row>17</xdr:row>
      <xdr:rowOff>209550</xdr:rowOff>
    </xdr:to>
    <xdr:sp macro="" textlink="">
      <xdr:nvSpPr>
        <xdr:cNvPr id="1277170" name="Text Box 1">
          <a:extLst>
            <a:ext uri="{FF2B5EF4-FFF2-40B4-BE49-F238E27FC236}">
              <a16:creationId xmlns:a16="http://schemas.microsoft.com/office/drawing/2014/main" xmlns="" id="{00000000-0008-0000-0600-0000F27C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0</xdr:colOff>
      <xdr:row>17</xdr:row>
      <xdr:rowOff>209550</xdr:rowOff>
    </xdr:to>
    <xdr:sp macro="" textlink="">
      <xdr:nvSpPr>
        <xdr:cNvPr id="1277171" name="Text Box 1">
          <a:extLst>
            <a:ext uri="{FF2B5EF4-FFF2-40B4-BE49-F238E27FC236}">
              <a16:creationId xmlns:a16="http://schemas.microsoft.com/office/drawing/2014/main" xmlns="" id="{00000000-0008-0000-0600-0000F37C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0</xdr:colOff>
      <xdr:row>17</xdr:row>
      <xdr:rowOff>209550</xdr:rowOff>
    </xdr:to>
    <xdr:sp macro="" textlink="">
      <xdr:nvSpPr>
        <xdr:cNvPr id="1277172" name="Text Box 1">
          <a:extLst>
            <a:ext uri="{FF2B5EF4-FFF2-40B4-BE49-F238E27FC236}">
              <a16:creationId xmlns:a16="http://schemas.microsoft.com/office/drawing/2014/main" xmlns="" id="{00000000-0008-0000-0600-0000F47C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0</xdr:colOff>
      <xdr:row>17</xdr:row>
      <xdr:rowOff>209550</xdr:rowOff>
    </xdr:to>
    <xdr:sp macro="" textlink="">
      <xdr:nvSpPr>
        <xdr:cNvPr id="1277173" name="Text Box 1">
          <a:extLst>
            <a:ext uri="{FF2B5EF4-FFF2-40B4-BE49-F238E27FC236}">
              <a16:creationId xmlns:a16="http://schemas.microsoft.com/office/drawing/2014/main" xmlns="" id="{00000000-0008-0000-0600-0000F57C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174" name="Text Box 1">
          <a:extLst>
            <a:ext uri="{FF2B5EF4-FFF2-40B4-BE49-F238E27FC236}">
              <a16:creationId xmlns:a16="http://schemas.microsoft.com/office/drawing/2014/main" xmlns="" id="{00000000-0008-0000-0600-0000F67C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175" name="Text Box 1">
          <a:extLst>
            <a:ext uri="{FF2B5EF4-FFF2-40B4-BE49-F238E27FC236}">
              <a16:creationId xmlns:a16="http://schemas.microsoft.com/office/drawing/2014/main" xmlns="" id="{00000000-0008-0000-0600-0000F77C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176" name="Text Box 1">
          <a:extLst>
            <a:ext uri="{FF2B5EF4-FFF2-40B4-BE49-F238E27FC236}">
              <a16:creationId xmlns:a16="http://schemas.microsoft.com/office/drawing/2014/main" xmlns="" id="{00000000-0008-0000-0600-0000F87C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177" name="Text Box 1">
          <a:extLst>
            <a:ext uri="{FF2B5EF4-FFF2-40B4-BE49-F238E27FC236}">
              <a16:creationId xmlns:a16="http://schemas.microsoft.com/office/drawing/2014/main" xmlns="" id="{00000000-0008-0000-0600-0000F97C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178" name="Text Box 1">
          <a:extLst>
            <a:ext uri="{FF2B5EF4-FFF2-40B4-BE49-F238E27FC236}">
              <a16:creationId xmlns:a16="http://schemas.microsoft.com/office/drawing/2014/main" xmlns="" id="{00000000-0008-0000-0600-0000FA7C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179" name="Text Box 1">
          <a:extLst>
            <a:ext uri="{FF2B5EF4-FFF2-40B4-BE49-F238E27FC236}">
              <a16:creationId xmlns:a16="http://schemas.microsoft.com/office/drawing/2014/main" xmlns="" id="{00000000-0008-0000-0600-0000FB7C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180" name="Text Box 1">
          <a:extLst>
            <a:ext uri="{FF2B5EF4-FFF2-40B4-BE49-F238E27FC236}">
              <a16:creationId xmlns:a16="http://schemas.microsoft.com/office/drawing/2014/main" xmlns="" id="{00000000-0008-0000-0600-0000FC7C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181" name="Text Box 1">
          <a:extLst>
            <a:ext uri="{FF2B5EF4-FFF2-40B4-BE49-F238E27FC236}">
              <a16:creationId xmlns:a16="http://schemas.microsoft.com/office/drawing/2014/main" xmlns="" id="{00000000-0008-0000-0600-0000FD7C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182" name="Text Box 1">
          <a:extLst>
            <a:ext uri="{FF2B5EF4-FFF2-40B4-BE49-F238E27FC236}">
              <a16:creationId xmlns:a16="http://schemas.microsoft.com/office/drawing/2014/main" xmlns="" id="{00000000-0008-0000-0600-0000FE7C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183" name="Text Box 1">
          <a:extLst>
            <a:ext uri="{FF2B5EF4-FFF2-40B4-BE49-F238E27FC236}">
              <a16:creationId xmlns:a16="http://schemas.microsoft.com/office/drawing/2014/main" xmlns="" id="{00000000-0008-0000-0600-0000FF7C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184" name="Text Box 1">
          <a:extLst>
            <a:ext uri="{FF2B5EF4-FFF2-40B4-BE49-F238E27FC236}">
              <a16:creationId xmlns:a16="http://schemas.microsoft.com/office/drawing/2014/main" xmlns="" id="{00000000-0008-0000-0600-0000007D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185" name="Text Box 1">
          <a:extLst>
            <a:ext uri="{FF2B5EF4-FFF2-40B4-BE49-F238E27FC236}">
              <a16:creationId xmlns:a16="http://schemas.microsoft.com/office/drawing/2014/main" xmlns="" id="{00000000-0008-0000-0600-0000017D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186" name="Text Box 1">
          <a:extLst>
            <a:ext uri="{FF2B5EF4-FFF2-40B4-BE49-F238E27FC236}">
              <a16:creationId xmlns:a16="http://schemas.microsoft.com/office/drawing/2014/main" xmlns="" id="{00000000-0008-0000-0600-0000027D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187" name="Text Box 1">
          <a:extLst>
            <a:ext uri="{FF2B5EF4-FFF2-40B4-BE49-F238E27FC236}">
              <a16:creationId xmlns:a16="http://schemas.microsoft.com/office/drawing/2014/main" xmlns="" id="{00000000-0008-0000-0600-0000037D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188" name="Text Box 1">
          <a:extLst>
            <a:ext uri="{FF2B5EF4-FFF2-40B4-BE49-F238E27FC236}">
              <a16:creationId xmlns:a16="http://schemas.microsoft.com/office/drawing/2014/main" xmlns="" id="{00000000-0008-0000-0600-0000047D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189" name="Text Box 1">
          <a:extLst>
            <a:ext uri="{FF2B5EF4-FFF2-40B4-BE49-F238E27FC236}">
              <a16:creationId xmlns:a16="http://schemas.microsoft.com/office/drawing/2014/main" xmlns="" id="{00000000-0008-0000-0600-0000057D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190" name="Text Box 1">
          <a:extLst>
            <a:ext uri="{FF2B5EF4-FFF2-40B4-BE49-F238E27FC236}">
              <a16:creationId xmlns:a16="http://schemas.microsoft.com/office/drawing/2014/main" xmlns="" id="{00000000-0008-0000-0600-0000067D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191" name="Text Box 1">
          <a:extLst>
            <a:ext uri="{FF2B5EF4-FFF2-40B4-BE49-F238E27FC236}">
              <a16:creationId xmlns:a16="http://schemas.microsoft.com/office/drawing/2014/main" xmlns="" id="{00000000-0008-0000-0600-0000077D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192" name="Text Box 1">
          <a:extLst>
            <a:ext uri="{FF2B5EF4-FFF2-40B4-BE49-F238E27FC236}">
              <a16:creationId xmlns:a16="http://schemas.microsoft.com/office/drawing/2014/main" xmlns="" id="{00000000-0008-0000-0600-0000087D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193" name="Text Box 1">
          <a:extLst>
            <a:ext uri="{FF2B5EF4-FFF2-40B4-BE49-F238E27FC236}">
              <a16:creationId xmlns:a16="http://schemas.microsoft.com/office/drawing/2014/main" xmlns="" id="{00000000-0008-0000-0600-0000097D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194" name="Text Box 1">
          <a:extLst>
            <a:ext uri="{FF2B5EF4-FFF2-40B4-BE49-F238E27FC236}">
              <a16:creationId xmlns:a16="http://schemas.microsoft.com/office/drawing/2014/main" xmlns="" id="{00000000-0008-0000-0600-00000A7D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195" name="Text Box 1">
          <a:extLst>
            <a:ext uri="{FF2B5EF4-FFF2-40B4-BE49-F238E27FC236}">
              <a16:creationId xmlns:a16="http://schemas.microsoft.com/office/drawing/2014/main" xmlns="" id="{00000000-0008-0000-0600-00000B7D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196" name="Text Box 1">
          <a:extLst>
            <a:ext uri="{FF2B5EF4-FFF2-40B4-BE49-F238E27FC236}">
              <a16:creationId xmlns:a16="http://schemas.microsoft.com/office/drawing/2014/main" xmlns="" id="{00000000-0008-0000-0600-00000C7D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197" name="Text Box 1">
          <a:extLst>
            <a:ext uri="{FF2B5EF4-FFF2-40B4-BE49-F238E27FC236}">
              <a16:creationId xmlns:a16="http://schemas.microsoft.com/office/drawing/2014/main" xmlns="" id="{00000000-0008-0000-0600-00000D7D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198" name="Text Box 1">
          <a:extLst>
            <a:ext uri="{FF2B5EF4-FFF2-40B4-BE49-F238E27FC236}">
              <a16:creationId xmlns:a16="http://schemas.microsoft.com/office/drawing/2014/main" xmlns="" id="{00000000-0008-0000-0600-00000E7D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199" name="Text Box 1">
          <a:extLst>
            <a:ext uri="{FF2B5EF4-FFF2-40B4-BE49-F238E27FC236}">
              <a16:creationId xmlns:a16="http://schemas.microsoft.com/office/drawing/2014/main" xmlns="" id="{00000000-0008-0000-0600-00000F7D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200" name="Text Box 1">
          <a:extLst>
            <a:ext uri="{FF2B5EF4-FFF2-40B4-BE49-F238E27FC236}">
              <a16:creationId xmlns:a16="http://schemas.microsoft.com/office/drawing/2014/main" xmlns="" id="{00000000-0008-0000-0600-0000107D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201" name="Text Box 1">
          <a:extLst>
            <a:ext uri="{FF2B5EF4-FFF2-40B4-BE49-F238E27FC236}">
              <a16:creationId xmlns:a16="http://schemas.microsoft.com/office/drawing/2014/main" xmlns="" id="{00000000-0008-0000-0600-0000117D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202" name="Text Box 1">
          <a:extLst>
            <a:ext uri="{FF2B5EF4-FFF2-40B4-BE49-F238E27FC236}">
              <a16:creationId xmlns:a16="http://schemas.microsoft.com/office/drawing/2014/main" xmlns="" id="{00000000-0008-0000-0600-0000127D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203" name="Text Box 1">
          <a:extLst>
            <a:ext uri="{FF2B5EF4-FFF2-40B4-BE49-F238E27FC236}">
              <a16:creationId xmlns:a16="http://schemas.microsoft.com/office/drawing/2014/main" xmlns="" id="{00000000-0008-0000-0600-0000137D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204" name="Text Box 1">
          <a:extLst>
            <a:ext uri="{FF2B5EF4-FFF2-40B4-BE49-F238E27FC236}">
              <a16:creationId xmlns:a16="http://schemas.microsoft.com/office/drawing/2014/main" xmlns="" id="{00000000-0008-0000-0600-0000147D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205" name="Text Box 1">
          <a:extLst>
            <a:ext uri="{FF2B5EF4-FFF2-40B4-BE49-F238E27FC236}">
              <a16:creationId xmlns:a16="http://schemas.microsoft.com/office/drawing/2014/main" xmlns="" id="{00000000-0008-0000-0600-0000157D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206" name="Text Box 1">
          <a:extLst>
            <a:ext uri="{FF2B5EF4-FFF2-40B4-BE49-F238E27FC236}">
              <a16:creationId xmlns:a16="http://schemas.microsoft.com/office/drawing/2014/main" xmlns="" id="{00000000-0008-0000-0600-0000167D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207" name="Text Box 1">
          <a:extLst>
            <a:ext uri="{FF2B5EF4-FFF2-40B4-BE49-F238E27FC236}">
              <a16:creationId xmlns:a16="http://schemas.microsoft.com/office/drawing/2014/main" xmlns="" id="{00000000-0008-0000-0600-0000177D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208" name="Text Box 1">
          <a:extLst>
            <a:ext uri="{FF2B5EF4-FFF2-40B4-BE49-F238E27FC236}">
              <a16:creationId xmlns:a16="http://schemas.microsoft.com/office/drawing/2014/main" xmlns="" id="{00000000-0008-0000-0600-0000187D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209" name="Text Box 1">
          <a:extLst>
            <a:ext uri="{FF2B5EF4-FFF2-40B4-BE49-F238E27FC236}">
              <a16:creationId xmlns:a16="http://schemas.microsoft.com/office/drawing/2014/main" xmlns="" id="{00000000-0008-0000-0600-0000197D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210" name="Text Box 1">
          <a:extLst>
            <a:ext uri="{FF2B5EF4-FFF2-40B4-BE49-F238E27FC236}">
              <a16:creationId xmlns:a16="http://schemas.microsoft.com/office/drawing/2014/main" xmlns="" id="{00000000-0008-0000-0600-00001A7D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211" name="Text Box 1">
          <a:extLst>
            <a:ext uri="{FF2B5EF4-FFF2-40B4-BE49-F238E27FC236}">
              <a16:creationId xmlns:a16="http://schemas.microsoft.com/office/drawing/2014/main" xmlns="" id="{00000000-0008-0000-0600-00001B7D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212" name="Text Box 1">
          <a:extLst>
            <a:ext uri="{FF2B5EF4-FFF2-40B4-BE49-F238E27FC236}">
              <a16:creationId xmlns:a16="http://schemas.microsoft.com/office/drawing/2014/main" xmlns="" id="{00000000-0008-0000-0600-00001C7D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213" name="Text Box 1">
          <a:extLst>
            <a:ext uri="{FF2B5EF4-FFF2-40B4-BE49-F238E27FC236}">
              <a16:creationId xmlns:a16="http://schemas.microsoft.com/office/drawing/2014/main" xmlns="" id="{00000000-0008-0000-0600-00001D7D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214" name="Text Box 1">
          <a:extLst>
            <a:ext uri="{FF2B5EF4-FFF2-40B4-BE49-F238E27FC236}">
              <a16:creationId xmlns:a16="http://schemas.microsoft.com/office/drawing/2014/main" xmlns="" id="{00000000-0008-0000-0600-00001E7D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215" name="Text Box 1">
          <a:extLst>
            <a:ext uri="{FF2B5EF4-FFF2-40B4-BE49-F238E27FC236}">
              <a16:creationId xmlns:a16="http://schemas.microsoft.com/office/drawing/2014/main" xmlns="" id="{00000000-0008-0000-0600-00001F7D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216" name="Text Box 1">
          <a:extLst>
            <a:ext uri="{FF2B5EF4-FFF2-40B4-BE49-F238E27FC236}">
              <a16:creationId xmlns:a16="http://schemas.microsoft.com/office/drawing/2014/main" xmlns="" id="{00000000-0008-0000-0600-0000207D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217" name="Text Box 1">
          <a:extLst>
            <a:ext uri="{FF2B5EF4-FFF2-40B4-BE49-F238E27FC236}">
              <a16:creationId xmlns:a16="http://schemas.microsoft.com/office/drawing/2014/main" xmlns="" id="{00000000-0008-0000-0600-0000217D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218" name="Text Box 1">
          <a:extLst>
            <a:ext uri="{FF2B5EF4-FFF2-40B4-BE49-F238E27FC236}">
              <a16:creationId xmlns:a16="http://schemas.microsoft.com/office/drawing/2014/main" xmlns="" id="{00000000-0008-0000-0600-0000227D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219" name="Text Box 1">
          <a:extLst>
            <a:ext uri="{FF2B5EF4-FFF2-40B4-BE49-F238E27FC236}">
              <a16:creationId xmlns:a16="http://schemas.microsoft.com/office/drawing/2014/main" xmlns="" id="{00000000-0008-0000-0600-0000237D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220" name="Text Box 1">
          <a:extLst>
            <a:ext uri="{FF2B5EF4-FFF2-40B4-BE49-F238E27FC236}">
              <a16:creationId xmlns:a16="http://schemas.microsoft.com/office/drawing/2014/main" xmlns="" id="{00000000-0008-0000-0600-0000247D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221" name="Text Box 1">
          <a:extLst>
            <a:ext uri="{FF2B5EF4-FFF2-40B4-BE49-F238E27FC236}">
              <a16:creationId xmlns:a16="http://schemas.microsoft.com/office/drawing/2014/main" xmlns="" id="{00000000-0008-0000-0600-0000257D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222" name="Text Box 1">
          <a:extLst>
            <a:ext uri="{FF2B5EF4-FFF2-40B4-BE49-F238E27FC236}">
              <a16:creationId xmlns:a16="http://schemas.microsoft.com/office/drawing/2014/main" xmlns="" id="{00000000-0008-0000-0600-0000267D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223" name="Text Box 1">
          <a:extLst>
            <a:ext uri="{FF2B5EF4-FFF2-40B4-BE49-F238E27FC236}">
              <a16:creationId xmlns:a16="http://schemas.microsoft.com/office/drawing/2014/main" xmlns="" id="{00000000-0008-0000-0600-0000277D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224" name="Text Box 1">
          <a:extLst>
            <a:ext uri="{FF2B5EF4-FFF2-40B4-BE49-F238E27FC236}">
              <a16:creationId xmlns:a16="http://schemas.microsoft.com/office/drawing/2014/main" xmlns="" id="{00000000-0008-0000-0600-0000287D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225" name="Text Box 1">
          <a:extLst>
            <a:ext uri="{FF2B5EF4-FFF2-40B4-BE49-F238E27FC236}">
              <a16:creationId xmlns:a16="http://schemas.microsoft.com/office/drawing/2014/main" xmlns="" id="{00000000-0008-0000-0600-0000297D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226" name="Text Box 1">
          <a:extLst>
            <a:ext uri="{FF2B5EF4-FFF2-40B4-BE49-F238E27FC236}">
              <a16:creationId xmlns:a16="http://schemas.microsoft.com/office/drawing/2014/main" xmlns="" id="{00000000-0008-0000-0600-00002A7D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227" name="Text Box 1">
          <a:extLst>
            <a:ext uri="{FF2B5EF4-FFF2-40B4-BE49-F238E27FC236}">
              <a16:creationId xmlns:a16="http://schemas.microsoft.com/office/drawing/2014/main" xmlns="" id="{00000000-0008-0000-0600-00002B7D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228" name="Text Box 1">
          <a:extLst>
            <a:ext uri="{FF2B5EF4-FFF2-40B4-BE49-F238E27FC236}">
              <a16:creationId xmlns:a16="http://schemas.microsoft.com/office/drawing/2014/main" xmlns="" id="{00000000-0008-0000-0600-00002C7D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229" name="Text Box 1">
          <a:extLst>
            <a:ext uri="{FF2B5EF4-FFF2-40B4-BE49-F238E27FC236}">
              <a16:creationId xmlns:a16="http://schemas.microsoft.com/office/drawing/2014/main" xmlns="" id="{00000000-0008-0000-0600-00002D7D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230" name="Text Box 1">
          <a:extLst>
            <a:ext uri="{FF2B5EF4-FFF2-40B4-BE49-F238E27FC236}">
              <a16:creationId xmlns:a16="http://schemas.microsoft.com/office/drawing/2014/main" xmlns="" id="{00000000-0008-0000-0600-00002E7D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231" name="Text Box 1">
          <a:extLst>
            <a:ext uri="{FF2B5EF4-FFF2-40B4-BE49-F238E27FC236}">
              <a16:creationId xmlns:a16="http://schemas.microsoft.com/office/drawing/2014/main" xmlns="" id="{00000000-0008-0000-0600-00002F7D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232" name="Text Box 1">
          <a:extLst>
            <a:ext uri="{FF2B5EF4-FFF2-40B4-BE49-F238E27FC236}">
              <a16:creationId xmlns:a16="http://schemas.microsoft.com/office/drawing/2014/main" xmlns="" id="{00000000-0008-0000-0600-0000307D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233" name="Text Box 1">
          <a:extLst>
            <a:ext uri="{FF2B5EF4-FFF2-40B4-BE49-F238E27FC236}">
              <a16:creationId xmlns:a16="http://schemas.microsoft.com/office/drawing/2014/main" xmlns="" id="{00000000-0008-0000-0600-0000317D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234" name="Text Box 1">
          <a:extLst>
            <a:ext uri="{FF2B5EF4-FFF2-40B4-BE49-F238E27FC236}">
              <a16:creationId xmlns:a16="http://schemas.microsoft.com/office/drawing/2014/main" xmlns="" id="{00000000-0008-0000-0600-0000327D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235" name="Text Box 1">
          <a:extLst>
            <a:ext uri="{FF2B5EF4-FFF2-40B4-BE49-F238E27FC236}">
              <a16:creationId xmlns:a16="http://schemas.microsoft.com/office/drawing/2014/main" xmlns="" id="{00000000-0008-0000-0600-0000337D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20</xdr:row>
      <xdr:rowOff>0</xdr:rowOff>
    </xdr:from>
    <xdr:to>
      <xdr:col>5</xdr:col>
      <xdr:colOff>0</xdr:colOff>
      <xdr:row>20</xdr:row>
      <xdr:rowOff>209550</xdr:rowOff>
    </xdr:to>
    <xdr:sp macro="" textlink="">
      <xdr:nvSpPr>
        <xdr:cNvPr id="1277236" name="Text Box 1">
          <a:extLst>
            <a:ext uri="{FF2B5EF4-FFF2-40B4-BE49-F238E27FC236}">
              <a16:creationId xmlns:a16="http://schemas.microsoft.com/office/drawing/2014/main" xmlns="" id="{00000000-0008-0000-0600-0000347D1300}"/>
            </a:ext>
          </a:extLst>
        </xdr:cNvPr>
        <xdr:cNvSpPr txBox="1">
          <a:spLocks noChangeArrowheads="1"/>
        </xdr:cNvSpPr>
      </xdr:nvSpPr>
      <xdr:spPr bwMode="auto">
        <a:xfrm>
          <a:off x="2743200" y="6800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20</xdr:row>
      <xdr:rowOff>0</xdr:rowOff>
    </xdr:from>
    <xdr:to>
      <xdr:col>5</xdr:col>
      <xdr:colOff>0</xdr:colOff>
      <xdr:row>20</xdr:row>
      <xdr:rowOff>209550</xdr:rowOff>
    </xdr:to>
    <xdr:sp macro="" textlink="">
      <xdr:nvSpPr>
        <xdr:cNvPr id="1277237" name="Text Box 1">
          <a:extLst>
            <a:ext uri="{FF2B5EF4-FFF2-40B4-BE49-F238E27FC236}">
              <a16:creationId xmlns:a16="http://schemas.microsoft.com/office/drawing/2014/main" xmlns="" id="{00000000-0008-0000-0600-0000357D1300}"/>
            </a:ext>
          </a:extLst>
        </xdr:cNvPr>
        <xdr:cNvSpPr txBox="1">
          <a:spLocks noChangeArrowheads="1"/>
        </xdr:cNvSpPr>
      </xdr:nvSpPr>
      <xdr:spPr bwMode="auto">
        <a:xfrm>
          <a:off x="2743200" y="6800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20</xdr:row>
      <xdr:rowOff>0</xdr:rowOff>
    </xdr:from>
    <xdr:to>
      <xdr:col>5</xdr:col>
      <xdr:colOff>0</xdr:colOff>
      <xdr:row>20</xdr:row>
      <xdr:rowOff>209550</xdr:rowOff>
    </xdr:to>
    <xdr:sp macro="" textlink="">
      <xdr:nvSpPr>
        <xdr:cNvPr id="1277238" name="Text Box 1">
          <a:extLst>
            <a:ext uri="{FF2B5EF4-FFF2-40B4-BE49-F238E27FC236}">
              <a16:creationId xmlns:a16="http://schemas.microsoft.com/office/drawing/2014/main" xmlns="" id="{00000000-0008-0000-0600-0000367D1300}"/>
            </a:ext>
          </a:extLst>
        </xdr:cNvPr>
        <xdr:cNvSpPr txBox="1">
          <a:spLocks noChangeArrowheads="1"/>
        </xdr:cNvSpPr>
      </xdr:nvSpPr>
      <xdr:spPr bwMode="auto">
        <a:xfrm>
          <a:off x="2743200" y="6800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20</xdr:row>
      <xdr:rowOff>0</xdr:rowOff>
    </xdr:from>
    <xdr:to>
      <xdr:col>5</xdr:col>
      <xdr:colOff>0</xdr:colOff>
      <xdr:row>20</xdr:row>
      <xdr:rowOff>209550</xdr:rowOff>
    </xdr:to>
    <xdr:sp macro="" textlink="">
      <xdr:nvSpPr>
        <xdr:cNvPr id="1277239" name="Text Box 1">
          <a:extLst>
            <a:ext uri="{FF2B5EF4-FFF2-40B4-BE49-F238E27FC236}">
              <a16:creationId xmlns:a16="http://schemas.microsoft.com/office/drawing/2014/main" xmlns="" id="{00000000-0008-0000-0600-0000377D1300}"/>
            </a:ext>
          </a:extLst>
        </xdr:cNvPr>
        <xdr:cNvSpPr txBox="1">
          <a:spLocks noChangeArrowheads="1"/>
        </xdr:cNvSpPr>
      </xdr:nvSpPr>
      <xdr:spPr bwMode="auto">
        <a:xfrm>
          <a:off x="2743200" y="6800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20</xdr:row>
      <xdr:rowOff>0</xdr:rowOff>
    </xdr:from>
    <xdr:to>
      <xdr:col>5</xdr:col>
      <xdr:colOff>0</xdr:colOff>
      <xdr:row>20</xdr:row>
      <xdr:rowOff>209550</xdr:rowOff>
    </xdr:to>
    <xdr:sp macro="" textlink="">
      <xdr:nvSpPr>
        <xdr:cNvPr id="1277240" name="Text Box 1">
          <a:extLst>
            <a:ext uri="{FF2B5EF4-FFF2-40B4-BE49-F238E27FC236}">
              <a16:creationId xmlns:a16="http://schemas.microsoft.com/office/drawing/2014/main" xmlns="" id="{00000000-0008-0000-0600-0000387D1300}"/>
            </a:ext>
          </a:extLst>
        </xdr:cNvPr>
        <xdr:cNvSpPr txBox="1">
          <a:spLocks noChangeArrowheads="1"/>
        </xdr:cNvSpPr>
      </xdr:nvSpPr>
      <xdr:spPr bwMode="auto">
        <a:xfrm>
          <a:off x="2743200" y="6800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20</xdr:row>
      <xdr:rowOff>0</xdr:rowOff>
    </xdr:from>
    <xdr:to>
      <xdr:col>5</xdr:col>
      <xdr:colOff>0</xdr:colOff>
      <xdr:row>20</xdr:row>
      <xdr:rowOff>209550</xdr:rowOff>
    </xdr:to>
    <xdr:sp macro="" textlink="">
      <xdr:nvSpPr>
        <xdr:cNvPr id="1277241" name="Text Box 1">
          <a:extLst>
            <a:ext uri="{FF2B5EF4-FFF2-40B4-BE49-F238E27FC236}">
              <a16:creationId xmlns:a16="http://schemas.microsoft.com/office/drawing/2014/main" xmlns="" id="{00000000-0008-0000-0600-0000397D1300}"/>
            </a:ext>
          </a:extLst>
        </xdr:cNvPr>
        <xdr:cNvSpPr txBox="1">
          <a:spLocks noChangeArrowheads="1"/>
        </xdr:cNvSpPr>
      </xdr:nvSpPr>
      <xdr:spPr bwMode="auto">
        <a:xfrm>
          <a:off x="2743200" y="6800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20</xdr:row>
      <xdr:rowOff>0</xdr:rowOff>
    </xdr:from>
    <xdr:to>
      <xdr:col>5</xdr:col>
      <xdr:colOff>0</xdr:colOff>
      <xdr:row>20</xdr:row>
      <xdr:rowOff>209550</xdr:rowOff>
    </xdr:to>
    <xdr:sp macro="" textlink="">
      <xdr:nvSpPr>
        <xdr:cNvPr id="1277242" name="Text Box 1">
          <a:extLst>
            <a:ext uri="{FF2B5EF4-FFF2-40B4-BE49-F238E27FC236}">
              <a16:creationId xmlns:a16="http://schemas.microsoft.com/office/drawing/2014/main" xmlns="" id="{00000000-0008-0000-0600-00003A7D1300}"/>
            </a:ext>
          </a:extLst>
        </xdr:cNvPr>
        <xdr:cNvSpPr txBox="1">
          <a:spLocks noChangeArrowheads="1"/>
        </xdr:cNvSpPr>
      </xdr:nvSpPr>
      <xdr:spPr bwMode="auto">
        <a:xfrm>
          <a:off x="2743200" y="6800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20</xdr:row>
      <xdr:rowOff>0</xdr:rowOff>
    </xdr:from>
    <xdr:to>
      <xdr:col>5</xdr:col>
      <xdr:colOff>0</xdr:colOff>
      <xdr:row>20</xdr:row>
      <xdr:rowOff>209550</xdr:rowOff>
    </xdr:to>
    <xdr:sp macro="" textlink="">
      <xdr:nvSpPr>
        <xdr:cNvPr id="1277243" name="Text Box 1">
          <a:extLst>
            <a:ext uri="{FF2B5EF4-FFF2-40B4-BE49-F238E27FC236}">
              <a16:creationId xmlns:a16="http://schemas.microsoft.com/office/drawing/2014/main" xmlns="" id="{00000000-0008-0000-0600-00003B7D1300}"/>
            </a:ext>
          </a:extLst>
        </xdr:cNvPr>
        <xdr:cNvSpPr txBox="1">
          <a:spLocks noChangeArrowheads="1"/>
        </xdr:cNvSpPr>
      </xdr:nvSpPr>
      <xdr:spPr bwMode="auto">
        <a:xfrm>
          <a:off x="2743200" y="6800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20</xdr:row>
      <xdr:rowOff>0</xdr:rowOff>
    </xdr:from>
    <xdr:to>
      <xdr:col>5</xdr:col>
      <xdr:colOff>0</xdr:colOff>
      <xdr:row>20</xdr:row>
      <xdr:rowOff>209550</xdr:rowOff>
    </xdr:to>
    <xdr:sp macro="" textlink="">
      <xdr:nvSpPr>
        <xdr:cNvPr id="1277244" name="Text Box 1">
          <a:extLst>
            <a:ext uri="{FF2B5EF4-FFF2-40B4-BE49-F238E27FC236}">
              <a16:creationId xmlns:a16="http://schemas.microsoft.com/office/drawing/2014/main" xmlns="" id="{00000000-0008-0000-0600-00003C7D1300}"/>
            </a:ext>
          </a:extLst>
        </xdr:cNvPr>
        <xdr:cNvSpPr txBox="1">
          <a:spLocks noChangeArrowheads="1"/>
        </xdr:cNvSpPr>
      </xdr:nvSpPr>
      <xdr:spPr bwMode="auto">
        <a:xfrm>
          <a:off x="2743200" y="6800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20</xdr:row>
      <xdr:rowOff>0</xdr:rowOff>
    </xdr:from>
    <xdr:to>
      <xdr:col>5</xdr:col>
      <xdr:colOff>0</xdr:colOff>
      <xdr:row>20</xdr:row>
      <xdr:rowOff>209550</xdr:rowOff>
    </xdr:to>
    <xdr:sp macro="" textlink="">
      <xdr:nvSpPr>
        <xdr:cNvPr id="1277245" name="Text Box 1">
          <a:extLst>
            <a:ext uri="{FF2B5EF4-FFF2-40B4-BE49-F238E27FC236}">
              <a16:creationId xmlns:a16="http://schemas.microsoft.com/office/drawing/2014/main" xmlns="" id="{00000000-0008-0000-0600-00003D7D1300}"/>
            </a:ext>
          </a:extLst>
        </xdr:cNvPr>
        <xdr:cNvSpPr txBox="1">
          <a:spLocks noChangeArrowheads="1"/>
        </xdr:cNvSpPr>
      </xdr:nvSpPr>
      <xdr:spPr bwMode="auto">
        <a:xfrm>
          <a:off x="2743200" y="6800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20</xdr:row>
      <xdr:rowOff>0</xdr:rowOff>
    </xdr:from>
    <xdr:to>
      <xdr:col>5</xdr:col>
      <xdr:colOff>0</xdr:colOff>
      <xdr:row>20</xdr:row>
      <xdr:rowOff>209550</xdr:rowOff>
    </xdr:to>
    <xdr:sp macro="" textlink="">
      <xdr:nvSpPr>
        <xdr:cNvPr id="1277246" name="Text Box 1">
          <a:extLst>
            <a:ext uri="{FF2B5EF4-FFF2-40B4-BE49-F238E27FC236}">
              <a16:creationId xmlns:a16="http://schemas.microsoft.com/office/drawing/2014/main" xmlns="" id="{00000000-0008-0000-0600-00003E7D1300}"/>
            </a:ext>
          </a:extLst>
        </xdr:cNvPr>
        <xdr:cNvSpPr txBox="1">
          <a:spLocks noChangeArrowheads="1"/>
        </xdr:cNvSpPr>
      </xdr:nvSpPr>
      <xdr:spPr bwMode="auto">
        <a:xfrm>
          <a:off x="2743200" y="6800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20</xdr:row>
      <xdr:rowOff>0</xdr:rowOff>
    </xdr:from>
    <xdr:to>
      <xdr:col>5</xdr:col>
      <xdr:colOff>0</xdr:colOff>
      <xdr:row>20</xdr:row>
      <xdr:rowOff>209550</xdr:rowOff>
    </xdr:to>
    <xdr:sp macro="" textlink="">
      <xdr:nvSpPr>
        <xdr:cNvPr id="1277247" name="Text Box 1">
          <a:extLst>
            <a:ext uri="{FF2B5EF4-FFF2-40B4-BE49-F238E27FC236}">
              <a16:creationId xmlns:a16="http://schemas.microsoft.com/office/drawing/2014/main" xmlns="" id="{00000000-0008-0000-0600-00003F7D1300}"/>
            </a:ext>
          </a:extLst>
        </xdr:cNvPr>
        <xdr:cNvSpPr txBox="1">
          <a:spLocks noChangeArrowheads="1"/>
        </xdr:cNvSpPr>
      </xdr:nvSpPr>
      <xdr:spPr bwMode="auto">
        <a:xfrm>
          <a:off x="2743200" y="6800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20</xdr:row>
      <xdr:rowOff>0</xdr:rowOff>
    </xdr:from>
    <xdr:to>
      <xdr:col>5</xdr:col>
      <xdr:colOff>0</xdr:colOff>
      <xdr:row>20</xdr:row>
      <xdr:rowOff>209550</xdr:rowOff>
    </xdr:to>
    <xdr:sp macro="" textlink="">
      <xdr:nvSpPr>
        <xdr:cNvPr id="1277248" name="Text Box 1">
          <a:extLst>
            <a:ext uri="{FF2B5EF4-FFF2-40B4-BE49-F238E27FC236}">
              <a16:creationId xmlns:a16="http://schemas.microsoft.com/office/drawing/2014/main" xmlns="" id="{00000000-0008-0000-0600-0000407D1300}"/>
            </a:ext>
          </a:extLst>
        </xdr:cNvPr>
        <xdr:cNvSpPr txBox="1">
          <a:spLocks noChangeArrowheads="1"/>
        </xdr:cNvSpPr>
      </xdr:nvSpPr>
      <xdr:spPr bwMode="auto">
        <a:xfrm>
          <a:off x="2743200" y="6800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20</xdr:row>
      <xdr:rowOff>0</xdr:rowOff>
    </xdr:from>
    <xdr:to>
      <xdr:col>5</xdr:col>
      <xdr:colOff>0</xdr:colOff>
      <xdr:row>20</xdr:row>
      <xdr:rowOff>209550</xdr:rowOff>
    </xdr:to>
    <xdr:sp macro="" textlink="">
      <xdr:nvSpPr>
        <xdr:cNvPr id="1277249" name="Text Box 1">
          <a:extLst>
            <a:ext uri="{FF2B5EF4-FFF2-40B4-BE49-F238E27FC236}">
              <a16:creationId xmlns:a16="http://schemas.microsoft.com/office/drawing/2014/main" xmlns="" id="{00000000-0008-0000-0600-0000417D1300}"/>
            </a:ext>
          </a:extLst>
        </xdr:cNvPr>
        <xdr:cNvSpPr txBox="1">
          <a:spLocks noChangeArrowheads="1"/>
        </xdr:cNvSpPr>
      </xdr:nvSpPr>
      <xdr:spPr bwMode="auto">
        <a:xfrm>
          <a:off x="2743200" y="6800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20</xdr:row>
      <xdr:rowOff>0</xdr:rowOff>
    </xdr:from>
    <xdr:to>
      <xdr:col>5</xdr:col>
      <xdr:colOff>0</xdr:colOff>
      <xdr:row>20</xdr:row>
      <xdr:rowOff>209550</xdr:rowOff>
    </xdr:to>
    <xdr:sp macro="" textlink="">
      <xdr:nvSpPr>
        <xdr:cNvPr id="1277250" name="Text Box 1">
          <a:extLst>
            <a:ext uri="{FF2B5EF4-FFF2-40B4-BE49-F238E27FC236}">
              <a16:creationId xmlns:a16="http://schemas.microsoft.com/office/drawing/2014/main" xmlns="" id="{00000000-0008-0000-0600-0000427D1300}"/>
            </a:ext>
          </a:extLst>
        </xdr:cNvPr>
        <xdr:cNvSpPr txBox="1">
          <a:spLocks noChangeArrowheads="1"/>
        </xdr:cNvSpPr>
      </xdr:nvSpPr>
      <xdr:spPr bwMode="auto">
        <a:xfrm>
          <a:off x="2743200" y="6800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20</xdr:row>
      <xdr:rowOff>0</xdr:rowOff>
    </xdr:from>
    <xdr:to>
      <xdr:col>5</xdr:col>
      <xdr:colOff>0</xdr:colOff>
      <xdr:row>20</xdr:row>
      <xdr:rowOff>209550</xdr:rowOff>
    </xdr:to>
    <xdr:sp macro="" textlink="">
      <xdr:nvSpPr>
        <xdr:cNvPr id="1277251" name="Text Box 1">
          <a:extLst>
            <a:ext uri="{FF2B5EF4-FFF2-40B4-BE49-F238E27FC236}">
              <a16:creationId xmlns:a16="http://schemas.microsoft.com/office/drawing/2014/main" xmlns="" id="{00000000-0008-0000-0600-0000437D1300}"/>
            </a:ext>
          </a:extLst>
        </xdr:cNvPr>
        <xdr:cNvSpPr txBox="1">
          <a:spLocks noChangeArrowheads="1"/>
        </xdr:cNvSpPr>
      </xdr:nvSpPr>
      <xdr:spPr bwMode="auto">
        <a:xfrm>
          <a:off x="2743200" y="6800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20</xdr:row>
      <xdr:rowOff>0</xdr:rowOff>
    </xdr:from>
    <xdr:to>
      <xdr:col>5</xdr:col>
      <xdr:colOff>0</xdr:colOff>
      <xdr:row>20</xdr:row>
      <xdr:rowOff>209550</xdr:rowOff>
    </xdr:to>
    <xdr:sp macro="" textlink="">
      <xdr:nvSpPr>
        <xdr:cNvPr id="1277252" name="Text Box 1">
          <a:extLst>
            <a:ext uri="{FF2B5EF4-FFF2-40B4-BE49-F238E27FC236}">
              <a16:creationId xmlns:a16="http://schemas.microsoft.com/office/drawing/2014/main" xmlns="" id="{00000000-0008-0000-0600-0000447D1300}"/>
            </a:ext>
          </a:extLst>
        </xdr:cNvPr>
        <xdr:cNvSpPr txBox="1">
          <a:spLocks noChangeArrowheads="1"/>
        </xdr:cNvSpPr>
      </xdr:nvSpPr>
      <xdr:spPr bwMode="auto">
        <a:xfrm>
          <a:off x="2743200" y="6800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20</xdr:row>
      <xdr:rowOff>0</xdr:rowOff>
    </xdr:from>
    <xdr:to>
      <xdr:col>5</xdr:col>
      <xdr:colOff>0</xdr:colOff>
      <xdr:row>20</xdr:row>
      <xdr:rowOff>209550</xdr:rowOff>
    </xdr:to>
    <xdr:sp macro="" textlink="">
      <xdr:nvSpPr>
        <xdr:cNvPr id="1277253" name="Text Box 1">
          <a:extLst>
            <a:ext uri="{FF2B5EF4-FFF2-40B4-BE49-F238E27FC236}">
              <a16:creationId xmlns:a16="http://schemas.microsoft.com/office/drawing/2014/main" xmlns="" id="{00000000-0008-0000-0600-0000457D1300}"/>
            </a:ext>
          </a:extLst>
        </xdr:cNvPr>
        <xdr:cNvSpPr txBox="1">
          <a:spLocks noChangeArrowheads="1"/>
        </xdr:cNvSpPr>
      </xdr:nvSpPr>
      <xdr:spPr bwMode="auto">
        <a:xfrm>
          <a:off x="2743200" y="6800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20</xdr:row>
      <xdr:rowOff>0</xdr:rowOff>
    </xdr:from>
    <xdr:to>
      <xdr:col>5</xdr:col>
      <xdr:colOff>0</xdr:colOff>
      <xdr:row>20</xdr:row>
      <xdr:rowOff>209550</xdr:rowOff>
    </xdr:to>
    <xdr:sp macro="" textlink="">
      <xdr:nvSpPr>
        <xdr:cNvPr id="1277254" name="Text Box 1">
          <a:extLst>
            <a:ext uri="{FF2B5EF4-FFF2-40B4-BE49-F238E27FC236}">
              <a16:creationId xmlns:a16="http://schemas.microsoft.com/office/drawing/2014/main" xmlns="" id="{00000000-0008-0000-0600-0000467D1300}"/>
            </a:ext>
          </a:extLst>
        </xdr:cNvPr>
        <xdr:cNvSpPr txBox="1">
          <a:spLocks noChangeArrowheads="1"/>
        </xdr:cNvSpPr>
      </xdr:nvSpPr>
      <xdr:spPr bwMode="auto">
        <a:xfrm>
          <a:off x="2743200" y="6800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20</xdr:row>
      <xdr:rowOff>0</xdr:rowOff>
    </xdr:from>
    <xdr:to>
      <xdr:col>5</xdr:col>
      <xdr:colOff>0</xdr:colOff>
      <xdr:row>20</xdr:row>
      <xdr:rowOff>209550</xdr:rowOff>
    </xdr:to>
    <xdr:sp macro="" textlink="">
      <xdr:nvSpPr>
        <xdr:cNvPr id="1277255" name="Text Box 1">
          <a:extLst>
            <a:ext uri="{FF2B5EF4-FFF2-40B4-BE49-F238E27FC236}">
              <a16:creationId xmlns:a16="http://schemas.microsoft.com/office/drawing/2014/main" xmlns="" id="{00000000-0008-0000-0600-0000477D1300}"/>
            </a:ext>
          </a:extLst>
        </xdr:cNvPr>
        <xdr:cNvSpPr txBox="1">
          <a:spLocks noChangeArrowheads="1"/>
        </xdr:cNvSpPr>
      </xdr:nvSpPr>
      <xdr:spPr bwMode="auto">
        <a:xfrm>
          <a:off x="2743200" y="6800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20</xdr:row>
      <xdr:rowOff>0</xdr:rowOff>
    </xdr:from>
    <xdr:to>
      <xdr:col>5</xdr:col>
      <xdr:colOff>0</xdr:colOff>
      <xdr:row>20</xdr:row>
      <xdr:rowOff>209550</xdr:rowOff>
    </xdr:to>
    <xdr:sp macro="" textlink="">
      <xdr:nvSpPr>
        <xdr:cNvPr id="1277256" name="Text Box 1">
          <a:extLst>
            <a:ext uri="{FF2B5EF4-FFF2-40B4-BE49-F238E27FC236}">
              <a16:creationId xmlns:a16="http://schemas.microsoft.com/office/drawing/2014/main" xmlns="" id="{00000000-0008-0000-0600-0000487D1300}"/>
            </a:ext>
          </a:extLst>
        </xdr:cNvPr>
        <xdr:cNvSpPr txBox="1">
          <a:spLocks noChangeArrowheads="1"/>
        </xdr:cNvSpPr>
      </xdr:nvSpPr>
      <xdr:spPr bwMode="auto">
        <a:xfrm>
          <a:off x="2743200" y="6800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21</xdr:row>
      <xdr:rowOff>0</xdr:rowOff>
    </xdr:from>
    <xdr:to>
      <xdr:col>5</xdr:col>
      <xdr:colOff>0</xdr:colOff>
      <xdr:row>21</xdr:row>
      <xdr:rowOff>209550</xdr:rowOff>
    </xdr:to>
    <xdr:sp macro="" textlink="">
      <xdr:nvSpPr>
        <xdr:cNvPr id="1277257" name="Text Box 1">
          <a:extLst>
            <a:ext uri="{FF2B5EF4-FFF2-40B4-BE49-F238E27FC236}">
              <a16:creationId xmlns:a16="http://schemas.microsoft.com/office/drawing/2014/main" xmlns="" id="{00000000-0008-0000-0600-0000497D1300}"/>
            </a:ext>
          </a:extLst>
        </xdr:cNvPr>
        <xdr:cNvSpPr txBox="1">
          <a:spLocks noChangeArrowheads="1"/>
        </xdr:cNvSpPr>
      </xdr:nvSpPr>
      <xdr:spPr bwMode="auto">
        <a:xfrm>
          <a:off x="2743200" y="715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21</xdr:row>
      <xdr:rowOff>0</xdr:rowOff>
    </xdr:from>
    <xdr:to>
      <xdr:col>5</xdr:col>
      <xdr:colOff>0</xdr:colOff>
      <xdr:row>21</xdr:row>
      <xdr:rowOff>209550</xdr:rowOff>
    </xdr:to>
    <xdr:sp macro="" textlink="">
      <xdr:nvSpPr>
        <xdr:cNvPr id="1277258" name="Text Box 1">
          <a:extLst>
            <a:ext uri="{FF2B5EF4-FFF2-40B4-BE49-F238E27FC236}">
              <a16:creationId xmlns:a16="http://schemas.microsoft.com/office/drawing/2014/main" xmlns="" id="{00000000-0008-0000-0600-00004A7D1300}"/>
            </a:ext>
          </a:extLst>
        </xdr:cNvPr>
        <xdr:cNvSpPr txBox="1">
          <a:spLocks noChangeArrowheads="1"/>
        </xdr:cNvSpPr>
      </xdr:nvSpPr>
      <xdr:spPr bwMode="auto">
        <a:xfrm>
          <a:off x="2743200" y="715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21</xdr:row>
      <xdr:rowOff>0</xdr:rowOff>
    </xdr:from>
    <xdr:to>
      <xdr:col>5</xdr:col>
      <xdr:colOff>0</xdr:colOff>
      <xdr:row>21</xdr:row>
      <xdr:rowOff>209550</xdr:rowOff>
    </xdr:to>
    <xdr:sp macro="" textlink="">
      <xdr:nvSpPr>
        <xdr:cNvPr id="1277259" name="Text Box 1">
          <a:extLst>
            <a:ext uri="{FF2B5EF4-FFF2-40B4-BE49-F238E27FC236}">
              <a16:creationId xmlns:a16="http://schemas.microsoft.com/office/drawing/2014/main" xmlns="" id="{00000000-0008-0000-0600-00004B7D1300}"/>
            </a:ext>
          </a:extLst>
        </xdr:cNvPr>
        <xdr:cNvSpPr txBox="1">
          <a:spLocks noChangeArrowheads="1"/>
        </xdr:cNvSpPr>
      </xdr:nvSpPr>
      <xdr:spPr bwMode="auto">
        <a:xfrm>
          <a:off x="2743200" y="715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21</xdr:row>
      <xdr:rowOff>0</xdr:rowOff>
    </xdr:from>
    <xdr:to>
      <xdr:col>5</xdr:col>
      <xdr:colOff>0</xdr:colOff>
      <xdr:row>21</xdr:row>
      <xdr:rowOff>209550</xdr:rowOff>
    </xdr:to>
    <xdr:sp macro="" textlink="">
      <xdr:nvSpPr>
        <xdr:cNvPr id="1277260" name="Text Box 1">
          <a:extLst>
            <a:ext uri="{FF2B5EF4-FFF2-40B4-BE49-F238E27FC236}">
              <a16:creationId xmlns:a16="http://schemas.microsoft.com/office/drawing/2014/main" xmlns="" id="{00000000-0008-0000-0600-00004C7D1300}"/>
            </a:ext>
          </a:extLst>
        </xdr:cNvPr>
        <xdr:cNvSpPr txBox="1">
          <a:spLocks noChangeArrowheads="1"/>
        </xdr:cNvSpPr>
      </xdr:nvSpPr>
      <xdr:spPr bwMode="auto">
        <a:xfrm>
          <a:off x="2743200" y="715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21</xdr:row>
      <xdr:rowOff>0</xdr:rowOff>
    </xdr:from>
    <xdr:to>
      <xdr:col>5</xdr:col>
      <xdr:colOff>0</xdr:colOff>
      <xdr:row>21</xdr:row>
      <xdr:rowOff>209550</xdr:rowOff>
    </xdr:to>
    <xdr:sp macro="" textlink="">
      <xdr:nvSpPr>
        <xdr:cNvPr id="1277261" name="Text Box 1">
          <a:extLst>
            <a:ext uri="{FF2B5EF4-FFF2-40B4-BE49-F238E27FC236}">
              <a16:creationId xmlns:a16="http://schemas.microsoft.com/office/drawing/2014/main" xmlns="" id="{00000000-0008-0000-0600-00004D7D1300}"/>
            </a:ext>
          </a:extLst>
        </xdr:cNvPr>
        <xdr:cNvSpPr txBox="1">
          <a:spLocks noChangeArrowheads="1"/>
        </xdr:cNvSpPr>
      </xdr:nvSpPr>
      <xdr:spPr bwMode="auto">
        <a:xfrm>
          <a:off x="2743200" y="715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21</xdr:row>
      <xdr:rowOff>0</xdr:rowOff>
    </xdr:from>
    <xdr:to>
      <xdr:col>5</xdr:col>
      <xdr:colOff>0</xdr:colOff>
      <xdr:row>21</xdr:row>
      <xdr:rowOff>209550</xdr:rowOff>
    </xdr:to>
    <xdr:sp macro="" textlink="">
      <xdr:nvSpPr>
        <xdr:cNvPr id="1277262" name="Text Box 1">
          <a:extLst>
            <a:ext uri="{FF2B5EF4-FFF2-40B4-BE49-F238E27FC236}">
              <a16:creationId xmlns:a16="http://schemas.microsoft.com/office/drawing/2014/main" xmlns="" id="{00000000-0008-0000-0600-00004E7D1300}"/>
            </a:ext>
          </a:extLst>
        </xdr:cNvPr>
        <xdr:cNvSpPr txBox="1">
          <a:spLocks noChangeArrowheads="1"/>
        </xdr:cNvSpPr>
      </xdr:nvSpPr>
      <xdr:spPr bwMode="auto">
        <a:xfrm>
          <a:off x="2743200" y="715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21</xdr:row>
      <xdr:rowOff>0</xdr:rowOff>
    </xdr:from>
    <xdr:to>
      <xdr:col>5</xdr:col>
      <xdr:colOff>0</xdr:colOff>
      <xdr:row>21</xdr:row>
      <xdr:rowOff>209550</xdr:rowOff>
    </xdr:to>
    <xdr:sp macro="" textlink="">
      <xdr:nvSpPr>
        <xdr:cNvPr id="1277263" name="Text Box 1">
          <a:extLst>
            <a:ext uri="{FF2B5EF4-FFF2-40B4-BE49-F238E27FC236}">
              <a16:creationId xmlns:a16="http://schemas.microsoft.com/office/drawing/2014/main" xmlns="" id="{00000000-0008-0000-0600-00004F7D1300}"/>
            </a:ext>
          </a:extLst>
        </xdr:cNvPr>
        <xdr:cNvSpPr txBox="1">
          <a:spLocks noChangeArrowheads="1"/>
        </xdr:cNvSpPr>
      </xdr:nvSpPr>
      <xdr:spPr bwMode="auto">
        <a:xfrm>
          <a:off x="2743200" y="715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21</xdr:row>
      <xdr:rowOff>0</xdr:rowOff>
    </xdr:from>
    <xdr:to>
      <xdr:col>5</xdr:col>
      <xdr:colOff>0</xdr:colOff>
      <xdr:row>21</xdr:row>
      <xdr:rowOff>209550</xdr:rowOff>
    </xdr:to>
    <xdr:sp macro="" textlink="">
      <xdr:nvSpPr>
        <xdr:cNvPr id="1277264" name="Text Box 1">
          <a:extLst>
            <a:ext uri="{FF2B5EF4-FFF2-40B4-BE49-F238E27FC236}">
              <a16:creationId xmlns:a16="http://schemas.microsoft.com/office/drawing/2014/main" xmlns="" id="{00000000-0008-0000-0600-0000507D1300}"/>
            </a:ext>
          </a:extLst>
        </xdr:cNvPr>
        <xdr:cNvSpPr txBox="1">
          <a:spLocks noChangeArrowheads="1"/>
        </xdr:cNvSpPr>
      </xdr:nvSpPr>
      <xdr:spPr bwMode="auto">
        <a:xfrm>
          <a:off x="2743200" y="715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21</xdr:row>
      <xdr:rowOff>0</xdr:rowOff>
    </xdr:from>
    <xdr:to>
      <xdr:col>5</xdr:col>
      <xdr:colOff>0</xdr:colOff>
      <xdr:row>21</xdr:row>
      <xdr:rowOff>209550</xdr:rowOff>
    </xdr:to>
    <xdr:sp macro="" textlink="">
      <xdr:nvSpPr>
        <xdr:cNvPr id="1277265" name="Text Box 1">
          <a:extLst>
            <a:ext uri="{FF2B5EF4-FFF2-40B4-BE49-F238E27FC236}">
              <a16:creationId xmlns:a16="http://schemas.microsoft.com/office/drawing/2014/main" xmlns="" id="{00000000-0008-0000-0600-0000517D1300}"/>
            </a:ext>
          </a:extLst>
        </xdr:cNvPr>
        <xdr:cNvSpPr txBox="1">
          <a:spLocks noChangeArrowheads="1"/>
        </xdr:cNvSpPr>
      </xdr:nvSpPr>
      <xdr:spPr bwMode="auto">
        <a:xfrm>
          <a:off x="2743200" y="715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21</xdr:row>
      <xdr:rowOff>0</xdr:rowOff>
    </xdr:from>
    <xdr:to>
      <xdr:col>5</xdr:col>
      <xdr:colOff>0</xdr:colOff>
      <xdr:row>21</xdr:row>
      <xdr:rowOff>209550</xdr:rowOff>
    </xdr:to>
    <xdr:sp macro="" textlink="">
      <xdr:nvSpPr>
        <xdr:cNvPr id="1277266" name="Text Box 1">
          <a:extLst>
            <a:ext uri="{FF2B5EF4-FFF2-40B4-BE49-F238E27FC236}">
              <a16:creationId xmlns:a16="http://schemas.microsoft.com/office/drawing/2014/main" xmlns="" id="{00000000-0008-0000-0600-0000527D1300}"/>
            </a:ext>
          </a:extLst>
        </xdr:cNvPr>
        <xdr:cNvSpPr txBox="1">
          <a:spLocks noChangeArrowheads="1"/>
        </xdr:cNvSpPr>
      </xdr:nvSpPr>
      <xdr:spPr bwMode="auto">
        <a:xfrm>
          <a:off x="2743200" y="715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21</xdr:row>
      <xdr:rowOff>0</xdr:rowOff>
    </xdr:from>
    <xdr:to>
      <xdr:col>5</xdr:col>
      <xdr:colOff>0</xdr:colOff>
      <xdr:row>21</xdr:row>
      <xdr:rowOff>209550</xdr:rowOff>
    </xdr:to>
    <xdr:sp macro="" textlink="">
      <xdr:nvSpPr>
        <xdr:cNvPr id="1277267" name="Text Box 1">
          <a:extLst>
            <a:ext uri="{FF2B5EF4-FFF2-40B4-BE49-F238E27FC236}">
              <a16:creationId xmlns:a16="http://schemas.microsoft.com/office/drawing/2014/main" xmlns="" id="{00000000-0008-0000-0600-0000537D1300}"/>
            </a:ext>
          </a:extLst>
        </xdr:cNvPr>
        <xdr:cNvSpPr txBox="1">
          <a:spLocks noChangeArrowheads="1"/>
        </xdr:cNvSpPr>
      </xdr:nvSpPr>
      <xdr:spPr bwMode="auto">
        <a:xfrm>
          <a:off x="2743200" y="715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21</xdr:row>
      <xdr:rowOff>0</xdr:rowOff>
    </xdr:from>
    <xdr:to>
      <xdr:col>5</xdr:col>
      <xdr:colOff>0</xdr:colOff>
      <xdr:row>21</xdr:row>
      <xdr:rowOff>209550</xdr:rowOff>
    </xdr:to>
    <xdr:sp macro="" textlink="">
      <xdr:nvSpPr>
        <xdr:cNvPr id="1277268" name="Text Box 1">
          <a:extLst>
            <a:ext uri="{FF2B5EF4-FFF2-40B4-BE49-F238E27FC236}">
              <a16:creationId xmlns:a16="http://schemas.microsoft.com/office/drawing/2014/main" xmlns="" id="{00000000-0008-0000-0600-0000547D1300}"/>
            </a:ext>
          </a:extLst>
        </xdr:cNvPr>
        <xdr:cNvSpPr txBox="1">
          <a:spLocks noChangeArrowheads="1"/>
        </xdr:cNvSpPr>
      </xdr:nvSpPr>
      <xdr:spPr bwMode="auto">
        <a:xfrm>
          <a:off x="2743200" y="715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21</xdr:row>
      <xdr:rowOff>0</xdr:rowOff>
    </xdr:from>
    <xdr:to>
      <xdr:col>5</xdr:col>
      <xdr:colOff>0</xdr:colOff>
      <xdr:row>21</xdr:row>
      <xdr:rowOff>209550</xdr:rowOff>
    </xdr:to>
    <xdr:sp macro="" textlink="">
      <xdr:nvSpPr>
        <xdr:cNvPr id="1277269" name="Text Box 1">
          <a:extLst>
            <a:ext uri="{FF2B5EF4-FFF2-40B4-BE49-F238E27FC236}">
              <a16:creationId xmlns:a16="http://schemas.microsoft.com/office/drawing/2014/main" xmlns="" id="{00000000-0008-0000-0600-0000557D1300}"/>
            </a:ext>
          </a:extLst>
        </xdr:cNvPr>
        <xdr:cNvSpPr txBox="1">
          <a:spLocks noChangeArrowheads="1"/>
        </xdr:cNvSpPr>
      </xdr:nvSpPr>
      <xdr:spPr bwMode="auto">
        <a:xfrm>
          <a:off x="2743200" y="715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21</xdr:row>
      <xdr:rowOff>0</xdr:rowOff>
    </xdr:from>
    <xdr:to>
      <xdr:col>5</xdr:col>
      <xdr:colOff>0</xdr:colOff>
      <xdr:row>21</xdr:row>
      <xdr:rowOff>209550</xdr:rowOff>
    </xdr:to>
    <xdr:sp macro="" textlink="">
      <xdr:nvSpPr>
        <xdr:cNvPr id="1277270" name="Text Box 1">
          <a:extLst>
            <a:ext uri="{FF2B5EF4-FFF2-40B4-BE49-F238E27FC236}">
              <a16:creationId xmlns:a16="http://schemas.microsoft.com/office/drawing/2014/main" xmlns="" id="{00000000-0008-0000-0600-0000567D1300}"/>
            </a:ext>
          </a:extLst>
        </xdr:cNvPr>
        <xdr:cNvSpPr txBox="1">
          <a:spLocks noChangeArrowheads="1"/>
        </xdr:cNvSpPr>
      </xdr:nvSpPr>
      <xdr:spPr bwMode="auto">
        <a:xfrm>
          <a:off x="2743200" y="715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21</xdr:row>
      <xdr:rowOff>0</xdr:rowOff>
    </xdr:from>
    <xdr:to>
      <xdr:col>5</xdr:col>
      <xdr:colOff>0</xdr:colOff>
      <xdr:row>21</xdr:row>
      <xdr:rowOff>209550</xdr:rowOff>
    </xdr:to>
    <xdr:sp macro="" textlink="">
      <xdr:nvSpPr>
        <xdr:cNvPr id="1277271" name="Text Box 1">
          <a:extLst>
            <a:ext uri="{FF2B5EF4-FFF2-40B4-BE49-F238E27FC236}">
              <a16:creationId xmlns:a16="http://schemas.microsoft.com/office/drawing/2014/main" xmlns="" id="{00000000-0008-0000-0600-0000577D1300}"/>
            </a:ext>
          </a:extLst>
        </xdr:cNvPr>
        <xdr:cNvSpPr txBox="1">
          <a:spLocks noChangeArrowheads="1"/>
        </xdr:cNvSpPr>
      </xdr:nvSpPr>
      <xdr:spPr bwMode="auto">
        <a:xfrm>
          <a:off x="2743200" y="715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21</xdr:row>
      <xdr:rowOff>0</xdr:rowOff>
    </xdr:from>
    <xdr:to>
      <xdr:col>5</xdr:col>
      <xdr:colOff>0</xdr:colOff>
      <xdr:row>21</xdr:row>
      <xdr:rowOff>209550</xdr:rowOff>
    </xdr:to>
    <xdr:sp macro="" textlink="">
      <xdr:nvSpPr>
        <xdr:cNvPr id="1277272" name="Text Box 1">
          <a:extLst>
            <a:ext uri="{FF2B5EF4-FFF2-40B4-BE49-F238E27FC236}">
              <a16:creationId xmlns:a16="http://schemas.microsoft.com/office/drawing/2014/main" xmlns="" id="{00000000-0008-0000-0600-0000587D1300}"/>
            </a:ext>
          </a:extLst>
        </xdr:cNvPr>
        <xdr:cNvSpPr txBox="1">
          <a:spLocks noChangeArrowheads="1"/>
        </xdr:cNvSpPr>
      </xdr:nvSpPr>
      <xdr:spPr bwMode="auto">
        <a:xfrm>
          <a:off x="2743200" y="715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21</xdr:row>
      <xdr:rowOff>0</xdr:rowOff>
    </xdr:from>
    <xdr:to>
      <xdr:col>5</xdr:col>
      <xdr:colOff>0</xdr:colOff>
      <xdr:row>21</xdr:row>
      <xdr:rowOff>209550</xdr:rowOff>
    </xdr:to>
    <xdr:sp macro="" textlink="">
      <xdr:nvSpPr>
        <xdr:cNvPr id="1277273" name="Text Box 1">
          <a:extLst>
            <a:ext uri="{FF2B5EF4-FFF2-40B4-BE49-F238E27FC236}">
              <a16:creationId xmlns:a16="http://schemas.microsoft.com/office/drawing/2014/main" xmlns="" id="{00000000-0008-0000-0600-0000597D1300}"/>
            </a:ext>
          </a:extLst>
        </xdr:cNvPr>
        <xdr:cNvSpPr txBox="1">
          <a:spLocks noChangeArrowheads="1"/>
        </xdr:cNvSpPr>
      </xdr:nvSpPr>
      <xdr:spPr bwMode="auto">
        <a:xfrm>
          <a:off x="2743200" y="715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21</xdr:row>
      <xdr:rowOff>0</xdr:rowOff>
    </xdr:from>
    <xdr:to>
      <xdr:col>5</xdr:col>
      <xdr:colOff>0</xdr:colOff>
      <xdr:row>21</xdr:row>
      <xdr:rowOff>209550</xdr:rowOff>
    </xdr:to>
    <xdr:sp macro="" textlink="">
      <xdr:nvSpPr>
        <xdr:cNvPr id="1277274" name="Text Box 1">
          <a:extLst>
            <a:ext uri="{FF2B5EF4-FFF2-40B4-BE49-F238E27FC236}">
              <a16:creationId xmlns:a16="http://schemas.microsoft.com/office/drawing/2014/main" xmlns="" id="{00000000-0008-0000-0600-00005A7D1300}"/>
            </a:ext>
          </a:extLst>
        </xdr:cNvPr>
        <xdr:cNvSpPr txBox="1">
          <a:spLocks noChangeArrowheads="1"/>
        </xdr:cNvSpPr>
      </xdr:nvSpPr>
      <xdr:spPr bwMode="auto">
        <a:xfrm>
          <a:off x="2743200" y="715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21</xdr:row>
      <xdr:rowOff>0</xdr:rowOff>
    </xdr:from>
    <xdr:to>
      <xdr:col>5</xdr:col>
      <xdr:colOff>0</xdr:colOff>
      <xdr:row>21</xdr:row>
      <xdr:rowOff>209550</xdr:rowOff>
    </xdr:to>
    <xdr:sp macro="" textlink="">
      <xdr:nvSpPr>
        <xdr:cNvPr id="1277275" name="Text Box 1">
          <a:extLst>
            <a:ext uri="{FF2B5EF4-FFF2-40B4-BE49-F238E27FC236}">
              <a16:creationId xmlns:a16="http://schemas.microsoft.com/office/drawing/2014/main" xmlns="" id="{00000000-0008-0000-0600-00005B7D1300}"/>
            </a:ext>
          </a:extLst>
        </xdr:cNvPr>
        <xdr:cNvSpPr txBox="1">
          <a:spLocks noChangeArrowheads="1"/>
        </xdr:cNvSpPr>
      </xdr:nvSpPr>
      <xdr:spPr bwMode="auto">
        <a:xfrm>
          <a:off x="2743200" y="715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21</xdr:row>
      <xdr:rowOff>0</xdr:rowOff>
    </xdr:from>
    <xdr:to>
      <xdr:col>5</xdr:col>
      <xdr:colOff>0</xdr:colOff>
      <xdr:row>21</xdr:row>
      <xdr:rowOff>209550</xdr:rowOff>
    </xdr:to>
    <xdr:sp macro="" textlink="">
      <xdr:nvSpPr>
        <xdr:cNvPr id="1277276" name="Text Box 1">
          <a:extLst>
            <a:ext uri="{FF2B5EF4-FFF2-40B4-BE49-F238E27FC236}">
              <a16:creationId xmlns:a16="http://schemas.microsoft.com/office/drawing/2014/main" xmlns="" id="{00000000-0008-0000-0600-00005C7D1300}"/>
            </a:ext>
          </a:extLst>
        </xdr:cNvPr>
        <xdr:cNvSpPr txBox="1">
          <a:spLocks noChangeArrowheads="1"/>
        </xdr:cNvSpPr>
      </xdr:nvSpPr>
      <xdr:spPr bwMode="auto">
        <a:xfrm>
          <a:off x="2743200" y="715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21</xdr:row>
      <xdr:rowOff>0</xdr:rowOff>
    </xdr:from>
    <xdr:to>
      <xdr:col>5</xdr:col>
      <xdr:colOff>0</xdr:colOff>
      <xdr:row>21</xdr:row>
      <xdr:rowOff>209550</xdr:rowOff>
    </xdr:to>
    <xdr:sp macro="" textlink="">
      <xdr:nvSpPr>
        <xdr:cNvPr id="1277277" name="Text Box 1">
          <a:extLst>
            <a:ext uri="{FF2B5EF4-FFF2-40B4-BE49-F238E27FC236}">
              <a16:creationId xmlns:a16="http://schemas.microsoft.com/office/drawing/2014/main" xmlns="" id="{00000000-0008-0000-0600-00005D7D1300}"/>
            </a:ext>
          </a:extLst>
        </xdr:cNvPr>
        <xdr:cNvSpPr txBox="1">
          <a:spLocks noChangeArrowheads="1"/>
        </xdr:cNvSpPr>
      </xdr:nvSpPr>
      <xdr:spPr bwMode="auto">
        <a:xfrm>
          <a:off x="2743200" y="715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21</xdr:row>
      <xdr:rowOff>0</xdr:rowOff>
    </xdr:from>
    <xdr:to>
      <xdr:col>5</xdr:col>
      <xdr:colOff>0</xdr:colOff>
      <xdr:row>21</xdr:row>
      <xdr:rowOff>209550</xdr:rowOff>
    </xdr:to>
    <xdr:sp macro="" textlink="">
      <xdr:nvSpPr>
        <xdr:cNvPr id="1277278" name="Text Box 1">
          <a:extLst>
            <a:ext uri="{FF2B5EF4-FFF2-40B4-BE49-F238E27FC236}">
              <a16:creationId xmlns:a16="http://schemas.microsoft.com/office/drawing/2014/main" xmlns="" id="{00000000-0008-0000-0600-00005E7D1300}"/>
            </a:ext>
          </a:extLst>
        </xdr:cNvPr>
        <xdr:cNvSpPr txBox="1">
          <a:spLocks noChangeArrowheads="1"/>
        </xdr:cNvSpPr>
      </xdr:nvSpPr>
      <xdr:spPr bwMode="auto">
        <a:xfrm>
          <a:off x="2743200" y="715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21</xdr:row>
      <xdr:rowOff>0</xdr:rowOff>
    </xdr:from>
    <xdr:to>
      <xdr:col>5</xdr:col>
      <xdr:colOff>0</xdr:colOff>
      <xdr:row>21</xdr:row>
      <xdr:rowOff>209550</xdr:rowOff>
    </xdr:to>
    <xdr:sp macro="" textlink="">
      <xdr:nvSpPr>
        <xdr:cNvPr id="1277279" name="Text Box 1">
          <a:extLst>
            <a:ext uri="{FF2B5EF4-FFF2-40B4-BE49-F238E27FC236}">
              <a16:creationId xmlns:a16="http://schemas.microsoft.com/office/drawing/2014/main" xmlns="" id="{00000000-0008-0000-0600-00005F7D1300}"/>
            </a:ext>
          </a:extLst>
        </xdr:cNvPr>
        <xdr:cNvSpPr txBox="1">
          <a:spLocks noChangeArrowheads="1"/>
        </xdr:cNvSpPr>
      </xdr:nvSpPr>
      <xdr:spPr bwMode="auto">
        <a:xfrm>
          <a:off x="2743200" y="715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21</xdr:row>
      <xdr:rowOff>0</xdr:rowOff>
    </xdr:from>
    <xdr:to>
      <xdr:col>5</xdr:col>
      <xdr:colOff>0</xdr:colOff>
      <xdr:row>21</xdr:row>
      <xdr:rowOff>209550</xdr:rowOff>
    </xdr:to>
    <xdr:sp macro="" textlink="">
      <xdr:nvSpPr>
        <xdr:cNvPr id="1277280" name="Text Box 1">
          <a:extLst>
            <a:ext uri="{FF2B5EF4-FFF2-40B4-BE49-F238E27FC236}">
              <a16:creationId xmlns:a16="http://schemas.microsoft.com/office/drawing/2014/main" xmlns="" id="{00000000-0008-0000-0600-0000607D1300}"/>
            </a:ext>
          </a:extLst>
        </xdr:cNvPr>
        <xdr:cNvSpPr txBox="1">
          <a:spLocks noChangeArrowheads="1"/>
        </xdr:cNvSpPr>
      </xdr:nvSpPr>
      <xdr:spPr bwMode="auto">
        <a:xfrm>
          <a:off x="2743200" y="715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21</xdr:row>
      <xdr:rowOff>0</xdr:rowOff>
    </xdr:from>
    <xdr:to>
      <xdr:col>5</xdr:col>
      <xdr:colOff>0</xdr:colOff>
      <xdr:row>21</xdr:row>
      <xdr:rowOff>209550</xdr:rowOff>
    </xdr:to>
    <xdr:sp macro="" textlink="">
      <xdr:nvSpPr>
        <xdr:cNvPr id="1277281" name="Text Box 1">
          <a:extLst>
            <a:ext uri="{FF2B5EF4-FFF2-40B4-BE49-F238E27FC236}">
              <a16:creationId xmlns:a16="http://schemas.microsoft.com/office/drawing/2014/main" xmlns="" id="{00000000-0008-0000-0600-0000617D1300}"/>
            </a:ext>
          </a:extLst>
        </xdr:cNvPr>
        <xdr:cNvSpPr txBox="1">
          <a:spLocks noChangeArrowheads="1"/>
        </xdr:cNvSpPr>
      </xdr:nvSpPr>
      <xdr:spPr bwMode="auto">
        <a:xfrm>
          <a:off x="2743200" y="715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282" name="Text Box 1">
          <a:extLst>
            <a:ext uri="{FF2B5EF4-FFF2-40B4-BE49-F238E27FC236}">
              <a16:creationId xmlns:a16="http://schemas.microsoft.com/office/drawing/2014/main" xmlns="" id="{00000000-0008-0000-0600-0000627D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283" name="Text Box 1">
          <a:extLst>
            <a:ext uri="{FF2B5EF4-FFF2-40B4-BE49-F238E27FC236}">
              <a16:creationId xmlns:a16="http://schemas.microsoft.com/office/drawing/2014/main" xmlns="" id="{00000000-0008-0000-0600-0000637D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284" name="Text Box 1">
          <a:extLst>
            <a:ext uri="{FF2B5EF4-FFF2-40B4-BE49-F238E27FC236}">
              <a16:creationId xmlns:a16="http://schemas.microsoft.com/office/drawing/2014/main" xmlns="" id="{00000000-0008-0000-0600-0000647D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285" name="Text Box 1">
          <a:extLst>
            <a:ext uri="{FF2B5EF4-FFF2-40B4-BE49-F238E27FC236}">
              <a16:creationId xmlns:a16="http://schemas.microsoft.com/office/drawing/2014/main" xmlns="" id="{00000000-0008-0000-0600-0000657D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286" name="Text Box 1">
          <a:extLst>
            <a:ext uri="{FF2B5EF4-FFF2-40B4-BE49-F238E27FC236}">
              <a16:creationId xmlns:a16="http://schemas.microsoft.com/office/drawing/2014/main" xmlns="" id="{00000000-0008-0000-0600-0000667D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287" name="Text Box 1">
          <a:extLst>
            <a:ext uri="{FF2B5EF4-FFF2-40B4-BE49-F238E27FC236}">
              <a16:creationId xmlns:a16="http://schemas.microsoft.com/office/drawing/2014/main" xmlns="" id="{00000000-0008-0000-0600-0000677D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288" name="Text Box 1">
          <a:extLst>
            <a:ext uri="{FF2B5EF4-FFF2-40B4-BE49-F238E27FC236}">
              <a16:creationId xmlns:a16="http://schemas.microsoft.com/office/drawing/2014/main" xmlns="" id="{00000000-0008-0000-0600-0000687D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289" name="Text Box 1">
          <a:extLst>
            <a:ext uri="{FF2B5EF4-FFF2-40B4-BE49-F238E27FC236}">
              <a16:creationId xmlns:a16="http://schemas.microsoft.com/office/drawing/2014/main" xmlns="" id="{00000000-0008-0000-0600-0000697D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290" name="Text Box 1">
          <a:extLst>
            <a:ext uri="{FF2B5EF4-FFF2-40B4-BE49-F238E27FC236}">
              <a16:creationId xmlns:a16="http://schemas.microsoft.com/office/drawing/2014/main" xmlns="" id="{00000000-0008-0000-0600-00006A7D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291" name="Text Box 1">
          <a:extLst>
            <a:ext uri="{FF2B5EF4-FFF2-40B4-BE49-F238E27FC236}">
              <a16:creationId xmlns:a16="http://schemas.microsoft.com/office/drawing/2014/main" xmlns="" id="{00000000-0008-0000-0600-00006B7D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292" name="Text Box 1">
          <a:extLst>
            <a:ext uri="{FF2B5EF4-FFF2-40B4-BE49-F238E27FC236}">
              <a16:creationId xmlns:a16="http://schemas.microsoft.com/office/drawing/2014/main" xmlns="" id="{00000000-0008-0000-0600-00006C7D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293" name="Text Box 1">
          <a:extLst>
            <a:ext uri="{FF2B5EF4-FFF2-40B4-BE49-F238E27FC236}">
              <a16:creationId xmlns:a16="http://schemas.microsoft.com/office/drawing/2014/main" xmlns="" id="{00000000-0008-0000-0600-00006D7D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294" name="Text Box 1">
          <a:extLst>
            <a:ext uri="{FF2B5EF4-FFF2-40B4-BE49-F238E27FC236}">
              <a16:creationId xmlns:a16="http://schemas.microsoft.com/office/drawing/2014/main" xmlns="" id="{00000000-0008-0000-0600-00006E7D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295" name="Text Box 1">
          <a:extLst>
            <a:ext uri="{FF2B5EF4-FFF2-40B4-BE49-F238E27FC236}">
              <a16:creationId xmlns:a16="http://schemas.microsoft.com/office/drawing/2014/main" xmlns="" id="{00000000-0008-0000-0600-00006F7D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296" name="Text Box 1">
          <a:extLst>
            <a:ext uri="{FF2B5EF4-FFF2-40B4-BE49-F238E27FC236}">
              <a16:creationId xmlns:a16="http://schemas.microsoft.com/office/drawing/2014/main" xmlns="" id="{00000000-0008-0000-0600-0000707D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297" name="Text Box 1">
          <a:extLst>
            <a:ext uri="{FF2B5EF4-FFF2-40B4-BE49-F238E27FC236}">
              <a16:creationId xmlns:a16="http://schemas.microsoft.com/office/drawing/2014/main" xmlns="" id="{00000000-0008-0000-0600-0000717D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298" name="Text Box 1">
          <a:extLst>
            <a:ext uri="{FF2B5EF4-FFF2-40B4-BE49-F238E27FC236}">
              <a16:creationId xmlns:a16="http://schemas.microsoft.com/office/drawing/2014/main" xmlns="" id="{00000000-0008-0000-0600-0000727D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299" name="Text Box 1">
          <a:extLst>
            <a:ext uri="{FF2B5EF4-FFF2-40B4-BE49-F238E27FC236}">
              <a16:creationId xmlns:a16="http://schemas.microsoft.com/office/drawing/2014/main" xmlns="" id="{00000000-0008-0000-0600-0000737D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300" name="Text Box 1">
          <a:extLst>
            <a:ext uri="{FF2B5EF4-FFF2-40B4-BE49-F238E27FC236}">
              <a16:creationId xmlns:a16="http://schemas.microsoft.com/office/drawing/2014/main" xmlns="" id="{00000000-0008-0000-0600-0000747D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301" name="Text Box 1">
          <a:extLst>
            <a:ext uri="{FF2B5EF4-FFF2-40B4-BE49-F238E27FC236}">
              <a16:creationId xmlns:a16="http://schemas.microsoft.com/office/drawing/2014/main" xmlns="" id="{00000000-0008-0000-0600-0000757D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302" name="Text Box 1">
          <a:extLst>
            <a:ext uri="{FF2B5EF4-FFF2-40B4-BE49-F238E27FC236}">
              <a16:creationId xmlns:a16="http://schemas.microsoft.com/office/drawing/2014/main" xmlns="" id="{00000000-0008-0000-0600-0000767D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303" name="Text Box 1">
          <a:extLst>
            <a:ext uri="{FF2B5EF4-FFF2-40B4-BE49-F238E27FC236}">
              <a16:creationId xmlns:a16="http://schemas.microsoft.com/office/drawing/2014/main" xmlns="" id="{00000000-0008-0000-0600-0000777D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304" name="Text Box 1">
          <a:extLst>
            <a:ext uri="{FF2B5EF4-FFF2-40B4-BE49-F238E27FC236}">
              <a16:creationId xmlns:a16="http://schemas.microsoft.com/office/drawing/2014/main" xmlns="" id="{00000000-0008-0000-0600-0000787D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305" name="Text Box 1">
          <a:extLst>
            <a:ext uri="{FF2B5EF4-FFF2-40B4-BE49-F238E27FC236}">
              <a16:creationId xmlns:a16="http://schemas.microsoft.com/office/drawing/2014/main" xmlns="" id="{00000000-0008-0000-0600-0000797D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306" name="Text Box 1">
          <a:extLst>
            <a:ext uri="{FF2B5EF4-FFF2-40B4-BE49-F238E27FC236}">
              <a16:creationId xmlns:a16="http://schemas.microsoft.com/office/drawing/2014/main" xmlns="" id="{00000000-0008-0000-0600-00007A7D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307" name="Text Box 1">
          <a:extLst>
            <a:ext uri="{FF2B5EF4-FFF2-40B4-BE49-F238E27FC236}">
              <a16:creationId xmlns:a16="http://schemas.microsoft.com/office/drawing/2014/main" xmlns="" id="{00000000-0008-0000-0600-00007B7D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308" name="Text Box 1">
          <a:extLst>
            <a:ext uri="{FF2B5EF4-FFF2-40B4-BE49-F238E27FC236}">
              <a16:creationId xmlns:a16="http://schemas.microsoft.com/office/drawing/2014/main" xmlns="" id="{00000000-0008-0000-0600-00007C7D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309" name="Text Box 1">
          <a:extLst>
            <a:ext uri="{FF2B5EF4-FFF2-40B4-BE49-F238E27FC236}">
              <a16:creationId xmlns:a16="http://schemas.microsoft.com/office/drawing/2014/main" xmlns="" id="{00000000-0008-0000-0600-00007D7D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310" name="Text Box 1">
          <a:extLst>
            <a:ext uri="{FF2B5EF4-FFF2-40B4-BE49-F238E27FC236}">
              <a16:creationId xmlns:a16="http://schemas.microsoft.com/office/drawing/2014/main" xmlns="" id="{00000000-0008-0000-0600-00007E7D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311" name="Text Box 1">
          <a:extLst>
            <a:ext uri="{FF2B5EF4-FFF2-40B4-BE49-F238E27FC236}">
              <a16:creationId xmlns:a16="http://schemas.microsoft.com/office/drawing/2014/main" xmlns="" id="{00000000-0008-0000-0600-00007F7D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312" name="Text Box 1">
          <a:extLst>
            <a:ext uri="{FF2B5EF4-FFF2-40B4-BE49-F238E27FC236}">
              <a16:creationId xmlns:a16="http://schemas.microsoft.com/office/drawing/2014/main" xmlns="" id="{00000000-0008-0000-0600-0000807D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313" name="Text Box 1">
          <a:extLst>
            <a:ext uri="{FF2B5EF4-FFF2-40B4-BE49-F238E27FC236}">
              <a16:creationId xmlns:a16="http://schemas.microsoft.com/office/drawing/2014/main" xmlns="" id="{00000000-0008-0000-0600-0000817D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314" name="Text Box 1">
          <a:extLst>
            <a:ext uri="{FF2B5EF4-FFF2-40B4-BE49-F238E27FC236}">
              <a16:creationId xmlns:a16="http://schemas.microsoft.com/office/drawing/2014/main" xmlns="" id="{00000000-0008-0000-0600-0000827D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315" name="Text Box 1">
          <a:extLst>
            <a:ext uri="{FF2B5EF4-FFF2-40B4-BE49-F238E27FC236}">
              <a16:creationId xmlns:a16="http://schemas.microsoft.com/office/drawing/2014/main" xmlns="" id="{00000000-0008-0000-0600-0000837D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316" name="Text Box 1">
          <a:extLst>
            <a:ext uri="{FF2B5EF4-FFF2-40B4-BE49-F238E27FC236}">
              <a16:creationId xmlns:a16="http://schemas.microsoft.com/office/drawing/2014/main" xmlns="" id="{00000000-0008-0000-0600-0000847D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317" name="Text Box 1">
          <a:extLst>
            <a:ext uri="{FF2B5EF4-FFF2-40B4-BE49-F238E27FC236}">
              <a16:creationId xmlns:a16="http://schemas.microsoft.com/office/drawing/2014/main" xmlns="" id="{00000000-0008-0000-0600-0000857D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318" name="Text Box 1">
          <a:extLst>
            <a:ext uri="{FF2B5EF4-FFF2-40B4-BE49-F238E27FC236}">
              <a16:creationId xmlns:a16="http://schemas.microsoft.com/office/drawing/2014/main" xmlns="" id="{00000000-0008-0000-0600-0000867D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319" name="Text Box 1">
          <a:extLst>
            <a:ext uri="{FF2B5EF4-FFF2-40B4-BE49-F238E27FC236}">
              <a16:creationId xmlns:a16="http://schemas.microsoft.com/office/drawing/2014/main" xmlns="" id="{00000000-0008-0000-0600-0000877D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320" name="Text Box 1">
          <a:extLst>
            <a:ext uri="{FF2B5EF4-FFF2-40B4-BE49-F238E27FC236}">
              <a16:creationId xmlns:a16="http://schemas.microsoft.com/office/drawing/2014/main" xmlns="" id="{00000000-0008-0000-0600-0000887D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321" name="Text Box 1">
          <a:extLst>
            <a:ext uri="{FF2B5EF4-FFF2-40B4-BE49-F238E27FC236}">
              <a16:creationId xmlns:a16="http://schemas.microsoft.com/office/drawing/2014/main" xmlns="" id="{00000000-0008-0000-0600-0000897D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322" name="Text Box 1">
          <a:extLst>
            <a:ext uri="{FF2B5EF4-FFF2-40B4-BE49-F238E27FC236}">
              <a16:creationId xmlns:a16="http://schemas.microsoft.com/office/drawing/2014/main" xmlns="" id="{00000000-0008-0000-0600-00008A7D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323" name="Text Box 1">
          <a:extLst>
            <a:ext uri="{FF2B5EF4-FFF2-40B4-BE49-F238E27FC236}">
              <a16:creationId xmlns:a16="http://schemas.microsoft.com/office/drawing/2014/main" xmlns="" id="{00000000-0008-0000-0600-00008B7D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324" name="Text Box 1">
          <a:extLst>
            <a:ext uri="{FF2B5EF4-FFF2-40B4-BE49-F238E27FC236}">
              <a16:creationId xmlns:a16="http://schemas.microsoft.com/office/drawing/2014/main" xmlns="" id="{00000000-0008-0000-0600-00008C7D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325" name="Text Box 1">
          <a:extLst>
            <a:ext uri="{FF2B5EF4-FFF2-40B4-BE49-F238E27FC236}">
              <a16:creationId xmlns:a16="http://schemas.microsoft.com/office/drawing/2014/main" xmlns="" id="{00000000-0008-0000-0600-00008D7D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326" name="Text Box 1">
          <a:extLst>
            <a:ext uri="{FF2B5EF4-FFF2-40B4-BE49-F238E27FC236}">
              <a16:creationId xmlns:a16="http://schemas.microsoft.com/office/drawing/2014/main" xmlns="" id="{00000000-0008-0000-0600-00008E7D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327" name="Text Box 1">
          <a:extLst>
            <a:ext uri="{FF2B5EF4-FFF2-40B4-BE49-F238E27FC236}">
              <a16:creationId xmlns:a16="http://schemas.microsoft.com/office/drawing/2014/main" xmlns="" id="{00000000-0008-0000-0600-00008F7D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328" name="Text Box 1">
          <a:extLst>
            <a:ext uri="{FF2B5EF4-FFF2-40B4-BE49-F238E27FC236}">
              <a16:creationId xmlns:a16="http://schemas.microsoft.com/office/drawing/2014/main" xmlns="" id="{00000000-0008-0000-0600-0000907D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329" name="Text Box 1">
          <a:extLst>
            <a:ext uri="{FF2B5EF4-FFF2-40B4-BE49-F238E27FC236}">
              <a16:creationId xmlns:a16="http://schemas.microsoft.com/office/drawing/2014/main" xmlns="" id="{00000000-0008-0000-0600-0000917D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330" name="Text Box 1">
          <a:extLst>
            <a:ext uri="{FF2B5EF4-FFF2-40B4-BE49-F238E27FC236}">
              <a16:creationId xmlns:a16="http://schemas.microsoft.com/office/drawing/2014/main" xmlns="" id="{00000000-0008-0000-0600-0000927D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23</xdr:row>
      <xdr:rowOff>0</xdr:rowOff>
    </xdr:from>
    <xdr:to>
      <xdr:col>5</xdr:col>
      <xdr:colOff>0</xdr:colOff>
      <xdr:row>23</xdr:row>
      <xdr:rowOff>209550</xdr:rowOff>
    </xdr:to>
    <xdr:sp macro="" textlink="">
      <xdr:nvSpPr>
        <xdr:cNvPr id="1277331" name="Text Box 1">
          <a:extLst>
            <a:ext uri="{FF2B5EF4-FFF2-40B4-BE49-F238E27FC236}">
              <a16:creationId xmlns:a16="http://schemas.microsoft.com/office/drawing/2014/main" xmlns="" id="{00000000-0008-0000-0600-0000937D1300}"/>
            </a:ext>
          </a:extLst>
        </xdr:cNvPr>
        <xdr:cNvSpPr txBox="1">
          <a:spLocks noChangeArrowheads="1"/>
        </xdr:cNvSpPr>
      </xdr:nvSpPr>
      <xdr:spPr bwMode="auto">
        <a:xfrm>
          <a:off x="2743200" y="7858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23</xdr:row>
      <xdr:rowOff>0</xdr:rowOff>
    </xdr:from>
    <xdr:to>
      <xdr:col>5</xdr:col>
      <xdr:colOff>0</xdr:colOff>
      <xdr:row>23</xdr:row>
      <xdr:rowOff>209550</xdr:rowOff>
    </xdr:to>
    <xdr:sp macro="" textlink="">
      <xdr:nvSpPr>
        <xdr:cNvPr id="1277332" name="Text Box 1">
          <a:extLst>
            <a:ext uri="{FF2B5EF4-FFF2-40B4-BE49-F238E27FC236}">
              <a16:creationId xmlns:a16="http://schemas.microsoft.com/office/drawing/2014/main" xmlns="" id="{00000000-0008-0000-0600-0000947D1300}"/>
            </a:ext>
          </a:extLst>
        </xdr:cNvPr>
        <xdr:cNvSpPr txBox="1">
          <a:spLocks noChangeArrowheads="1"/>
        </xdr:cNvSpPr>
      </xdr:nvSpPr>
      <xdr:spPr bwMode="auto">
        <a:xfrm>
          <a:off x="2743200" y="7858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23</xdr:row>
      <xdr:rowOff>0</xdr:rowOff>
    </xdr:from>
    <xdr:to>
      <xdr:col>5</xdr:col>
      <xdr:colOff>0</xdr:colOff>
      <xdr:row>23</xdr:row>
      <xdr:rowOff>209550</xdr:rowOff>
    </xdr:to>
    <xdr:sp macro="" textlink="">
      <xdr:nvSpPr>
        <xdr:cNvPr id="1277333" name="Text Box 1">
          <a:extLst>
            <a:ext uri="{FF2B5EF4-FFF2-40B4-BE49-F238E27FC236}">
              <a16:creationId xmlns:a16="http://schemas.microsoft.com/office/drawing/2014/main" xmlns="" id="{00000000-0008-0000-0600-0000957D1300}"/>
            </a:ext>
          </a:extLst>
        </xdr:cNvPr>
        <xdr:cNvSpPr txBox="1">
          <a:spLocks noChangeArrowheads="1"/>
        </xdr:cNvSpPr>
      </xdr:nvSpPr>
      <xdr:spPr bwMode="auto">
        <a:xfrm>
          <a:off x="2743200" y="7858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23</xdr:row>
      <xdr:rowOff>0</xdr:rowOff>
    </xdr:from>
    <xdr:to>
      <xdr:col>5</xdr:col>
      <xdr:colOff>0</xdr:colOff>
      <xdr:row>23</xdr:row>
      <xdr:rowOff>209550</xdr:rowOff>
    </xdr:to>
    <xdr:sp macro="" textlink="">
      <xdr:nvSpPr>
        <xdr:cNvPr id="1277334" name="Text Box 1">
          <a:extLst>
            <a:ext uri="{FF2B5EF4-FFF2-40B4-BE49-F238E27FC236}">
              <a16:creationId xmlns:a16="http://schemas.microsoft.com/office/drawing/2014/main" xmlns="" id="{00000000-0008-0000-0600-0000967D1300}"/>
            </a:ext>
          </a:extLst>
        </xdr:cNvPr>
        <xdr:cNvSpPr txBox="1">
          <a:spLocks noChangeArrowheads="1"/>
        </xdr:cNvSpPr>
      </xdr:nvSpPr>
      <xdr:spPr bwMode="auto">
        <a:xfrm>
          <a:off x="2743200" y="7858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23</xdr:row>
      <xdr:rowOff>0</xdr:rowOff>
    </xdr:from>
    <xdr:to>
      <xdr:col>5</xdr:col>
      <xdr:colOff>0</xdr:colOff>
      <xdr:row>23</xdr:row>
      <xdr:rowOff>209550</xdr:rowOff>
    </xdr:to>
    <xdr:sp macro="" textlink="">
      <xdr:nvSpPr>
        <xdr:cNvPr id="1277335" name="Text Box 1">
          <a:extLst>
            <a:ext uri="{FF2B5EF4-FFF2-40B4-BE49-F238E27FC236}">
              <a16:creationId xmlns:a16="http://schemas.microsoft.com/office/drawing/2014/main" xmlns="" id="{00000000-0008-0000-0600-0000977D1300}"/>
            </a:ext>
          </a:extLst>
        </xdr:cNvPr>
        <xdr:cNvSpPr txBox="1">
          <a:spLocks noChangeArrowheads="1"/>
        </xdr:cNvSpPr>
      </xdr:nvSpPr>
      <xdr:spPr bwMode="auto">
        <a:xfrm>
          <a:off x="2743200" y="7858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23</xdr:row>
      <xdr:rowOff>0</xdr:rowOff>
    </xdr:from>
    <xdr:to>
      <xdr:col>5</xdr:col>
      <xdr:colOff>0</xdr:colOff>
      <xdr:row>23</xdr:row>
      <xdr:rowOff>209550</xdr:rowOff>
    </xdr:to>
    <xdr:sp macro="" textlink="">
      <xdr:nvSpPr>
        <xdr:cNvPr id="1277336" name="Text Box 1">
          <a:extLst>
            <a:ext uri="{FF2B5EF4-FFF2-40B4-BE49-F238E27FC236}">
              <a16:creationId xmlns:a16="http://schemas.microsoft.com/office/drawing/2014/main" xmlns="" id="{00000000-0008-0000-0600-0000987D1300}"/>
            </a:ext>
          </a:extLst>
        </xdr:cNvPr>
        <xdr:cNvSpPr txBox="1">
          <a:spLocks noChangeArrowheads="1"/>
        </xdr:cNvSpPr>
      </xdr:nvSpPr>
      <xdr:spPr bwMode="auto">
        <a:xfrm>
          <a:off x="2743200" y="7858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23</xdr:row>
      <xdr:rowOff>0</xdr:rowOff>
    </xdr:from>
    <xdr:to>
      <xdr:col>5</xdr:col>
      <xdr:colOff>0</xdr:colOff>
      <xdr:row>23</xdr:row>
      <xdr:rowOff>209550</xdr:rowOff>
    </xdr:to>
    <xdr:sp macro="" textlink="">
      <xdr:nvSpPr>
        <xdr:cNvPr id="1277337" name="Text Box 1">
          <a:extLst>
            <a:ext uri="{FF2B5EF4-FFF2-40B4-BE49-F238E27FC236}">
              <a16:creationId xmlns:a16="http://schemas.microsoft.com/office/drawing/2014/main" xmlns="" id="{00000000-0008-0000-0600-0000997D1300}"/>
            </a:ext>
          </a:extLst>
        </xdr:cNvPr>
        <xdr:cNvSpPr txBox="1">
          <a:spLocks noChangeArrowheads="1"/>
        </xdr:cNvSpPr>
      </xdr:nvSpPr>
      <xdr:spPr bwMode="auto">
        <a:xfrm>
          <a:off x="2743200" y="7858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23</xdr:row>
      <xdr:rowOff>0</xdr:rowOff>
    </xdr:from>
    <xdr:to>
      <xdr:col>5</xdr:col>
      <xdr:colOff>0</xdr:colOff>
      <xdr:row>23</xdr:row>
      <xdr:rowOff>209550</xdr:rowOff>
    </xdr:to>
    <xdr:sp macro="" textlink="">
      <xdr:nvSpPr>
        <xdr:cNvPr id="1277338" name="Text Box 1">
          <a:extLst>
            <a:ext uri="{FF2B5EF4-FFF2-40B4-BE49-F238E27FC236}">
              <a16:creationId xmlns:a16="http://schemas.microsoft.com/office/drawing/2014/main" xmlns="" id="{00000000-0008-0000-0600-00009A7D1300}"/>
            </a:ext>
          </a:extLst>
        </xdr:cNvPr>
        <xdr:cNvSpPr txBox="1">
          <a:spLocks noChangeArrowheads="1"/>
        </xdr:cNvSpPr>
      </xdr:nvSpPr>
      <xdr:spPr bwMode="auto">
        <a:xfrm>
          <a:off x="2743200" y="7858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23</xdr:row>
      <xdr:rowOff>0</xdr:rowOff>
    </xdr:from>
    <xdr:to>
      <xdr:col>5</xdr:col>
      <xdr:colOff>0</xdr:colOff>
      <xdr:row>23</xdr:row>
      <xdr:rowOff>209550</xdr:rowOff>
    </xdr:to>
    <xdr:sp macro="" textlink="">
      <xdr:nvSpPr>
        <xdr:cNvPr id="1277339" name="Text Box 1">
          <a:extLst>
            <a:ext uri="{FF2B5EF4-FFF2-40B4-BE49-F238E27FC236}">
              <a16:creationId xmlns:a16="http://schemas.microsoft.com/office/drawing/2014/main" xmlns="" id="{00000000-0008-0000-0600-00009B7D1300}"/>
            </a:ext>
          </a:extLst>
        </xdr:cNvPr>
        <xdr:cNvSpPr txBox="1">
          <a:spLocks noChangeArrowheads="1"/>
        </xdr:cNvSpPr>
      </xdr:nvSpPr>
      <xdr:spPr bwMode="auto">
        <a:xfrm>
          <a:off x="2743200" y="7858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23</xdr:row>
      <xdr:rowOff>0</xdr:rowOff>
    </xdr:from>
    <xdr:to>
      <xdr:col>5</xdr:col>
      <xdr:colOff>0</xdr:colOff>
      <xdr:row>23</xdr:row>
      <xdr:rowOff>209550</xdr:rowOff>
    </xdr:to>
    <xdr:sp macro="" textlink="">
      <xdr:nvSpPr>
        <xdr:cNvPr id="1277340" name="Text Box 1">
          <a:extLst>
            <a:ext uri="{FF2B5EF4-FFF2-40B4-BE49-F238E27FC236}">
              <a16:creationId xmlns:a16="http://schemas.microsoft.com/office/drawing/2014/main" xmlns="" id="{00000000-0008-0000-0600-00009C7D1300}"/>
            </a:ext>
          </a:extLst>
        </xdr:cNvPr>
        <xdr:cNvSpPr txBox="1">
          <a:spLocks noChangeArrowheads="1"/>
        </xdr:cNvSpPr>
      </xdr:nvSpPr>
      <xdr:spPr bwMode="auto">
        <a:xfrm>
          <a:off x="2743200" y="7858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23</xdr:row>
      <xdr:rowOff>0</xdr:rowOff>
    </xdr:from>
    <xdr:to>
      <xdr:col>5</xdr:col>
      <xdr:colOff>0</xdr:colOff>
      <xdr:row>23</xdr:row>
      <xdr:rowOff>209550</xdr:rowOff>
    </xdr:to>
    <xdr:sp macro="" textlink="">
      <xdr:nvSpPr>
        <xdr:cNvPr id="1277341" name="Text Box 1">
          <a:extLst>
            <a:ext uri="{FF2B5EF4-FFF2-40B4-BE49-F238E27FC236}">
              <a16:creationId xmlns:a16="http://schemas.microsoft.com/office/drawing/2014/main" xmlns="" id="{00000000-0008-0000-0600-00009D7D1300}"/>
            </a:ext>
          </a:extLst>
        </xdr:cNvPr>
        <xdr:cNvSpPr txBox="1">
          <a:spLocks noChangeArrowheads="1"/>
        </xdr:cNvSpPr>
      </xdr:nvSpPr>
      <xdr:spPr bwMode="auto">
        <a:xfrm>
          <a:off x="2743200" y="7858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23</xdr:row>
      <xdr:rowOff>0</xdr:rowOff>
    </xdr:from>
    <xdr:to>
      <xdr:col>5</xdr:col>
      <xdr:colOff>0</xdr:colOff>
      <xdr:row>23</xdr:row>
      <xdr:rowOff>209550</xdr:rowOff>
    </xdr:to>
    <xdr:sp macro="" textlink="">
      <xdr:nvSpPr>
        <xdr:cNvPr id="1277342" name="Text Box 1">
          <a:extLst>
            <a:ext uri="{FF2B5EF4-FFF2-40B4-BE49-F238E27FC236}">
              <a16:creationId xmlns:a16="http://schemas.microsoft.com/office/drawing/2014/main" xmlns="" id="{00000000-0008-0000-0600-00009E7D1300}"/>
            </a:ext>
          </a:extLst>
        </xdr:cNvPr>
        <xdr:cNvSpPr txBox="1">
          <a:spLocks noChangeArrowheads="1"/>
        </xdr:cNvSpPr>
      </xdr:nvSpPr>
      <xdr:spPr bwMode="auto">
        <a:xfrm>
          <a:off x="2743200" y="7858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23</xdr:row>
      <xdr:rowOff>0</xdr:rowOff>
    </xdr:from>
    <xdr:to>
      <xdr:col>5</xdr:col>
      <xdr:colOff>0</xdr:colOff>
      <xdr:row>23</xdr:row>
      <xdr:rowOff>209550</xdr:rowOff>
    </xdr:to>
    <xdr:sp macro="" textlink="">
      <xdr:nvSpPr>
        <xdr:cNvPr id="1277343" name="Text Box 1">
          <a:extLst>
            <a:ext uri="{FF2B5EF4-FFF2-40B4-BE49-F238E27FC236}">
              <a16:creationId xmlns:a16="http://schemas.microsoft.com/office/drawing/2014/main" xmlns="" id="{00000000-0008-0000-0600-00009F7D1300}"/>
            </a:ext>
          </a:extLst>
        </xdr:cNvPr>
        <xdr:cNvSpPr txBox="1">
          <a:spLocks noChangeArrowheads="1"/>
        </xdr:cNvSpPr>
      </xdr:nvSpPr>
      <xdr:spPr bwMode="auto">
        <a:xfrm>
          <a:off x="2743200" y="7858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23</xdr:row>
      <xdr:rowOff>0</xdr:rowOff>
    </xdr:from>
    <xdr:to>
      <xdr:col>5</xdr:col>
      <xdr:colOff>0</xdr:colOff>
      <xdr:row>23</xdr:row>
      <xdr:rowOff>209550</xdr:rowOff>
    </xdr:to>
    <xdr:sp macro="" textlink="">
      <xdr:nvSpPr>
        <xdr:cNvPr id="1277344" name="Text Box 1">
          <a:extLst>
            <a:ext uri="{FF2B5EF4-FFF2-40B4-BE49-F238E27FC236}">
              <a16:creationId xmlns:a16="http://schemas.microsoft.com/office/drawing/2014/main" xmlns="" id="{00000000-0008-0000-0600-0000A07D1300}"/>
            </a:ext>
          </a:extLst>
        </xdr:cNvPr>
        <xdr:cNvSpPr txBox="1">
          <a:spLocks noChangeArrowheads="1"/>
        </xdr:cNvSpPr>
      </xdr:nvSpPr>
      <xdr:spPr bwMode="auto">
        <a:xfrm>
          <a:off x="2743200" y="7858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23</xdr:row>
      <xdr:rowOff>0</xdr:rowOff>
    </xdr:from>
    <xdr:to>
      <xdr:col>5</xdr:col>
      <xdr:colOff>0</xdr:colOff>
      <xdr:row>23</xdr:row>
      <xdr:rowOff>209550</xdr:rowOff>
    </xdr:to>
    <xdr:sp macro="" textlink="">
      <xdr:nvSpPr>
        <xdr:cNvPr id="1277345" name="Text Box 1">
          <a:extLst>
            <a:ext uri="{FF2B5EF4-FFF2-40B4-BE49-F238E27FC236}">
              <a16:creationId xmlns:a16="http://schemas.microsoft.com/office/drawing/2014/main" xmlns="" id="{00000000-0008-0000-0600-0000A17D1300}"/>
            </a:ext>
          </a:extLst>
        </xdr:cNvPr>
        <xdr:cNvSpPr txBox="1">
          <a:spLocks noChangeArrowheads="1"/>
        </xdr:cNvSpPr>
      </xdr:nvSpPr>
      <xdr:spPr bwMode="auto">
        <a:xfrm>
          <a:off x="2743200" y="7858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23</xdr:row>
      <xdr:rowOff>0</xdr:rowOff>
    </xdr:from>
    <xdr:to>
      <xdr:col>5</xdr:col>
      <xdr:colOff>0</xdr:colOff>
      <xdr:row>23</xdr:row>
      <xdr:rowOff>209550</xdr:rowOff>
    </xdr:to>
    <xdr:sp macro="" textlink="">
      <xdr:nvSpPr>
        <xdr:cNvPr id="1277346" name="Text Box 1">
          <a:extLst>
            <a:ext uri="{FF2B5EF4-FFF2-40B4-BE49-F238E27FC236}">
              <a16:creationId xmlns:a16="http://schemas.microsoft.com/office/drawing/2014/main" xmlns="" id="{00000000-0008-0000-0600-0000A27D1300}"/>
            </a:ext>
          </a:extLst>
        </xdr:cNvPr>
        <xdr:cNvSpPr txBox="1">
          <a:spLocks noChangeArrowheads="1"/>
        </xdr:cNvSpPr>
      </xdr:nvSpPr>
      <xdr:spPr bwMode="auto">
        <a:xfrm>
          <a:off x="2743200" y="7858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23</xdr:row>
      <xdr:rowOff>0</xdr:rowOff>
    </xdr:from>
    <xdr:to>
      <xdr:col>5</xdr:col>
      <xdr:colOff>0</xdr:colOff>
      <xdr:row>23</xdr:row>
      <xdr:rowOff>209550</xdr:rowOff>
    </xdr:to>
    <xdr:sp macro="" textlink="">
      <xdr:nvSpPr>
        <xdr:cNvPr id="1277347" name="Text Box 1">
          <a:extLst>
            <a:ext uri="{FF2B5EF4-FFF2-40B4-BE49-F238E27FC236}">
              <a16:creationId xmlns:a16="http://schemas.microsoft.com/office/drawing/2014/main" xmlns="" id="{00000000-0008-0000-0600-0000A37D1300}"/>
            </a:ext>
          </a:extLst>
        </xdr:cNvPr>
        <xdr:cNvSpPr txBox="1">
          <a:spLocks noChangeArrowheads="1"/>
        </xdr:cNvSpPr>
      </xdr:nvSpPr>
      <xdr:spPr bwMode="auto">
        <a:xfrm>
          <a:off x="2743200" y="7858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23</xdr:row>
      <xdr:rowOff>0</xdr:rowOff>
    </xdr:from>
    <xdr:to>
      <xdr:col>5</xdr:col>
      <xdr:colOff>0</xdr:colOff>
      <xdr:row>23</xdr:row>
      <xdr:rowOff>209550</xdr:rowOff>
    </xdr:to>
    <xdr:sp macro="" textlink="">
      <xdr:nvSpPr>
        <xdr:cNvPr id="1277348" name="Text Box 1">
          <a:extLst>
            <a:ext uri="{FF2B5EF4-FFF2-40B4-BE49-F238E27FC236}">
              <a16:creationId xmlns:a16="http://schemas.microsoft.com/office/drawing/2014/main" xmlns="" id="{00000000-0008-0000-0600-0000A47D1300}"/>
            </a:ext>
          </a:extLst>
        </xdr:cNvPr>
        <xdr:cNvSpPr txBox="1">
          <a:spLocks noChangeArrowheads="1"/>
        </xdr:cNvSpPr>
      </xdr:nvSpPr>
      <xdr:spPr bwMode="auto">
        <a:xfrm>
          <a:off x="2743200" y="7858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23</xdr:row>
      <xdr:rowOff>0</xdr:rowOff>
    </xdr:from>
    <xdr:to>
      <xdr:col>5</xdr:col>
      <xdr:colOff>0</xdr:colOff>
      <xdr:row>23</xdr:row>
      <xdr:rowOff>209550</xdr:rowOff>
    </xdr:to>
    <xdr:sp macro="" textlink="">
      <xdr:nvSpPr>
        <xdr:cNvPr id="1277349" name="Text Box 1">
          <a:extLst>
            <a:ext uri="{FF2B5EF4-FFF2-40B4-BE49-F238E27FC236}">
              <a16:creationId xmlns:a16="http://schemas.microsoft.com/office/drawing/2014/main" xmlns="" id="{00000000-0008-0000-0600-0000A57D1300}"/>
            </a:ext>
          </a:extLst>
        </xdr:cNvPr>
        <xdr:cNvSpPr txBox="1">
          <a:spLocks noChangeArrowheads="1"/>
        </xdr:cNvSpPr>
      </xdr:nvSpPr>
      <xdr:spPr bwMode="auto">
        <a:xfrm>
          <a:off x="2743200" y="7858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23</xdr:row>
      <xdr:rowOff>0</xdr:rowOff>
    </xdr:from>
    <xdr:to>
      <xdr:col>5</xdr:col>
      <xdr:colOff>0</xdr:colOff>
      <xdr:row>23</xdr:row>
      <xdr:rowOff>209550</xdr:rowOff>
    </xdr:to>
    <xdr:sp macro="" textlink="">
      <xdr:nvSpPr>
        <xdr:cNvPr id="1277350" name="Text Box 1">
          <a:extLst>
            <a:ext uri="{FF2B5EF4-FFF2-40B4-BE49-F238E27FC236}">
              <a16:creationId xmlns:a16="http://schemas.microsoft.com/office/drawing/2014/main" xmlns="" id="{00000000-0008-0000-0600-0000A67D1300}"/>
            </a:ext>
          </a:extLst>
        </xdr:cNvPr>
        <xdr:cNvSpPr txBox="1">
          <a:spLocks noChangeArrowheads="1"/>
        </xdr:cNvSpPr>
      </xdr:nvSpPr>
      <xdr:spPr bwMode="auto">
        <a:xfrm>
          <a:off x="2743200" y="7858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23</xdr:row>
      <xdr:rowOff>0</xdr:rowOff>
    </xdr:from>
    <xdr:to>
      <xdr:col>5</xdr:col>
      <xdr:colOff>0</xdr:colOff>
      <xdr:row>23</xdr:row>
      <xdr:rowOff>209550</xdr:rowOff>
    </xdr:to>
    <xdr:sp macro="" textlink="">
      <xdr:nvSpPr>
        <xdr:cNvPr id="1277351" name="Text Box 1">
          <a:extLst>
            <a:ext uri="{FF2B5EF4-FFF2-40B4-BE49-F238E27FC236}">
              <a16:creationId xmlns:a16="http://schemas.microsoft.com/office/drawing/2014/main" xmlns="" id="{00000000-0008-0000-0600-0000A77D1300}"/>
            </a:ext>
          </a:extLst>
        </xdr:cNvPr>
        <xdr:cNvSpPr txBox="1">
          <a:spLocks noChangeArrowheads="1"/>
        </xdr:cNvSpPr>
      </xdr:nvSpPr>
      <xdr:spPr bwMode="auto">
        <a:xfrm>
          <a:off x="2743200" y="7858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23</xdr:row>
      <xdr:rowOff>0</xdr:rowOff>
    </xdr:from>
    <xdr:to>
      <xdr:col>5</xdr:col>
      <xdr:colOff>0</xdr:colOff>
      <xdr:row>23</xdr:row>
      <xdr:rowOff>209550</xdr:rowOff>
    </xdr:to>
    <xdr:sp macro="" textlink="">
      <xdr:nvSpPr>
        <xdr:cNvPr id="1277352" name="Text Box 1">
          <a:extLst>
            <a:ext uri="{FF2B5EF4-FFF2-40B4-BE49-F238E27FC236}">
              <a16:creationId xmlns:a16="http://schemas.microsoft.com/office/drawing/2014/main" xmlns="" id="{00000000-0008-0000-0600-0000A87D1300}"/>
            </a:ext>
          </a:extLst>
        </xdr:cNvPr>
        <xdr:cNvSpPr txBox="1">
          <a:spLocks noChangeArrowheads="1"/>
        </xdr:cNvSpPr>
      </xdr:nvSpPr>
      <xdr:spPr bwMode="auto">
        <a:xfrm>
          <a:off x="2743200" y="7858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23</xdr:row>
      <xdr:rowOff>0</xdr:rowOff>
    </xdr:from>
    <xdr:to>
      <xdr:col>5</xdr:col>
      <xdr:colOff>0</xdr:colOff>
      <xdr:row>23</xdr:row>
      <xdr:rowOff>209550</xdr:rowOff>
    </xdr:to>
    <xdr:sp macro="" textlink="">
      <xdr:nvSpPr>
        <xdr:cNvPr id="1277353" name="Text Box 1">
          <a:extLst>
            <a:ext uri="{FF2B5EF4-FFF2-40B4-BE49-F238E27FC236}">
              <a16:creationId xmlns:a16="http://schemas.microsoft.com/office/drawing/2014/main" xmlns="" id="{00000000-0008-0000-0600-0000A97D1300}"/>
            </a:ext>
          </a:extLst>
        </xdr:cNvPr>
        <xdr:cNvSpPr txBox="1">
          <a:spLocks noChangeArrowheads="1"/>
        </xdr:cNvSpPr>
      </xdr:nvSpPr>
      <xdr:spPr bwMode="auto">
        <a:xfrm>
          <a:off x="2743200" y="7858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23</xdr:row>
      <xdr:rowOff>0</xdr:rowOff>
    </xdr:from>
    <xdr:to>
      <xdr:col>5</xdr:col>
      <xdr:colOff>0</xdr:colOff>
      <xdr:row>23</xdr:row>
      <xdr:rowOff>209550</xdr:rowOff>
    </xdr:to>
    <xdr:sp macro="" textlink="">
      <xdr:nvSpPr>
        <xdr:cNvPr id="1277354" name="Text Box 1">
          <a:extLst>
            <a:ext uri="{FF2B5EF4-FFF2-40B4-BE49-F238E27FC236}">
              <a16:creationId xmlns:a16="http://schemas.microsoft.com/office/drawing/2014/main" xmlns="" id="{00000000-0008-0000-0600-0000AA7D1300}"/>
            </a:ext>
          </a:extLst>
        </xdr:cNvPr>
        <xdr:cNvSpPr txBox="1">
          <a:spLocks noChangeArrowheads="1"/>
        </xdr:cNvSpPr>
      </xdr:nvSpPr>
      <xdr:spPr bwMode="auto">
        <a:xfrm>
          <a:off x="2743200" y="7858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23</xdr:row>
      <xdr:rowOff>0</xdr:rowOff>
    </xdr:from>
    <xdr:to>
      <xdr:col>5</xdr:col>
      <xdr:colOff>0</xdr:colOff>
      <xdr:row>23</xdr:row>
      <xdr:rowOff>209550</xdr:rowOff>
    </xdr:to>
    <xdr:sp macro="" textlink="">
      <xdr:nvSpPr>
        <xdr:cNvPr id="1277355" name="Text Box 1">
          <a:extLst>
            <a:ext uri="{FF2B5EF4-FFF2-40B4-BE49-F238E27FC236}">
              <a16:creationId xmlns:a16="http://schemas.microsoft.com/office/drawing/2014/main" xmlns="" id="{00000000-0008-0000-0600-0000AB7D1300}"/>
            </a:ext>
          </a:extLst>
        </xdr:cNvPr>
        <xdr:cNvSpPr txBox="1">
          <a:spLocks noChangeArrowheads="1"/>
        </xdr:cNvSpPr>
      </xdr:nvSpPr>
      <xdr:spPr bwMode="auto">
        <a:xfrm>
          <a:off x="2743200" y="7858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356" name="Text Box 1">
          <a:extLst>
            <a:ext uri="{FF2B5EF4-FFF2-40B4-BE49-F238E27FC236}">
              <a16:creationId xmlns:a16="http://schemas.microsoft.com/office/drawing/2014/main" xmlns="" id="{00000000-0008-0000-0600-0000AC7D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357" name="Text Box 1">
          <a:extLst>
            <a:ext uri="{FF2B5EF4-FFF2-40B4-BE49-F238E27FC236}">
              <a16:creationId xmlns:a16="http://schemas.microsoft.com/office/drawing/2014/main" xmlns="" id="{00000000-0008-0000-0600-0000AD7D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358" name="Text Box 1">
          <a:extLst>
            <a:ext uri="{FF2B5EF4-FFF2-40B4-BE49-F238E27FC236}">
              <a16:creationId xmlns:a16="http://schemas.microsoft.com/office/drawing/2014/main" xmlns="" id="{00000000-0008-0000-0600-0000AE7D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359" name="Text Box 1">
          <a:extLst>
            <a:ext uri="{FF2B5EF4-FFF2-40B4-BE49-F238E27FC236}">
              <a16:creationId xmlns:a16="http://schemas.microsoft.com/office/drawing/2014/main" xmlns="" id="{00000000-0008-0000-0600-0000AF7D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360" name="Text Box 1">
          <a:extLst>
            <a:ext uri="{FF2B5EF4-FFF2-40B4-BE49-F238E27FC236}">
              <a16:creationId xmlns:a16="http://schemas.microsoft.com/office/drawing/2014/main" xmlns="" id="{00000000-0008-0000-0600-0000B07D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361" name="Text Box 1">
          <a:extLst>
            <a:ext uri="{FF2B5EF4-FFF2-40B4-BE49-F238E27FC236}">
              <a16:creationId xmlns:a16="http://schemas.microsoft.com/office/drawing/2014/main" xmlns="" id="{00000000-0008-0000-0600-0000B17D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362" name="Text Box 1">
          <a:extLst>
            <a:ext uri="{FF2B5EF4-FFF2-40B4-BE49-F238E27FC236}">
              <a16:creationId xmlns:a16="http://schemas.microsoft.com/office/drawing/2014/main" xmlns="" id="{00000000-0008-0000-0600-0000B27D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363" name="Text Box 1">
          <a:extLst>
            <a:ext uri="{FF2B5EF4-FFF2-40B4-BE49-F238E27FC236}">
              <a16:creationId xmlns:a16="http://schemas.microsoft.com/office/drawing/2014/main" xmlns="" id="{00000000-0008-0000-0600-0000B37D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364" name="Text Box 1">
          <a:extLst>
            <a:ext uri="{FF2B5EF4-FFF2-40B4-BE49-F238E27FC236}">
              <a16:creationId xmlns:a16="http://schemas.microsoft.com/office/drawing/2014/main" xmlns="" id="{00000000-0008-0000-0600-0000B47D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365" name="Text Box 1">
          <a:extLst>
            <a:ext uri="{FF2B5EF4-FFF2-40B4-BE49-F238E27FC236}">
              <a16:creationId xmlns:a16="http://schemas.microsoft.com/office/drawing/2014/main" xmlns="" id="{00000000-0008-0000-0600-0000B57D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366" name="Text Box 1">
          <a:extLst>
            <a:ext uri="{FF2B5EF4-FFF2-40B4-BE49-F238E27FC236}">
              <a16:creationId xmlns:a16="http://schemas.microsoft.com/office/drawing/2014/main" xmlns="" id="{00000000-0008-0000-0600-0000B67D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367" name="Text Box 1">
          <a:extLst>
            <a:ext uri="{FF2B5EF4-FFF2-40B4-BE49-F238E27FC236}">
              <a16:creationId xmlns:a16="http://schemas.microsoft.com/office/drawing/2014/main" xmlns="" id="{00000000-0008-0000-0600-0000B77D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368" name="Text Box 1">
          <a:extLst>
            <a:ext uri="{FF2B5EF4-FFF2-40B4-BE49-F238E27FC236}">
              <a16:creationId xmlns:a16="http://schemas.microsoft.com/office/drawing/2014/main" xmlns="" id="{00000000-0008-0000-0600-0000B87D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369" name="Text Box 1">
          <a:extLst>
            <a:ext uri="{FF2B5EF4-FFF2-40B4-BE49-F238E27FC236}">
              <a16:creationId xmlns:a16="http://schemas.microsoft.com/office/drawing/2014/main" xmlns="" id="{00000000-0008-0000-0600-0000B97D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370" name="Text Box 1">
          <a:extLst>
            <a:ext uri="{FF2B5EF4-FFF2-40B4-BE49-F238E27FC236}">
              <a16:creationId xmlns:a16="http://schemas.microsoft.com/office/drawing/2014/main" xmlns="" id="{00000000-0008-0000-0600-0000BA7D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371" name="Text Box 1">
          <a:extLst>
            <a:ext uri="{FF2B5EF4-FFF2-40B4-BE49-F238E27FC236}">
              <a16:creationId xmlns:a16="http://schemas.microsoft.com/office/drawing/2014/main" xmlns="" id="{00000000-0008-0000-0600-0000BB7D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372" name="Text Box 1">
          <a:extLst>
            <a:ext uri="{FF2B5EF4-FFF2-40B4-BE49-F238E27FC236}">
              <a16:creationId xmlns:a16="http://schemas.microsoft.com/office/drawing/2014/main" xmlns="" id="{00000000-0008-0000-0600-0000BC7D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373" name="Text Box 1">
          <a:extLst>
            <a:ext uri="{FF2B5EF4-FFF2-40B4-BE49-F238E27FC236}">
              <a16:creationId xmlns:a16="http://schemas.microsoft.com/office/drawing/2014/main" xmlns="" id="{00000000-0008-0000-0600-0000BD7D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374" name="Text Box 1">
          <a:extLst>
            <a:ext uri="{FF2B5EF4-FFF2-40B4-BE49-F238E27FC236}">
              <a16:creationId xmlns:a16="http://schemas.microsoft.com/office/drawing/2014/main" xmlns="" id="{00000000-0008-0000-0600-0000BE7D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375" name="Text Box 1">
          <a:extLst>
            <a:ext uri="{FF2B5EF4-FFF2-40B4-BE49-F238E27FC236}">
              <a16:creationId xmlns:a16="http://schemas.microsoft.com/office/drawing/2014/main" xmlns="" id="{00000000-0008-0000-0600-0000BF7D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376" name="Text Box 1">
          <a:extLst>
            <a:ext uri="{FF2B5EF4-FFF2-40B4-BE49-F238E27FC236}">
              <a16:creationId xmlns:a16="http://schemas.microsoft.com/office/drawing/2014/main" xmlns="" id="{00000000-0008-0000-0600-0000C07D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377" name="Text Box 1">
          <a:extLst>
            <a:ext uri="{FF2B5EF4-FFF2-40B4-BE49-F238E27FC236}">
              <a16:creationId xmlns:a16="http://schemas.microsoft.com/office/drawing/2014/main" xmlns="" id="{00000000-0008-0000-0600-0000C17D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378" name="Text Box 1">
          <a:extLst>
            <a:ext uri="{FF2B5EF4-FFF2-40B4-BE49-F238E27FC236}">
              <a16:creationId xmlns:a16="http://schemas.microsoft.com/office/drawing/2014/main" xmlns="" id="{00000000-0008-0000-0600-0000C27D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379" name="Text Box 1">
          <a:extLst>
            <a:ext uri="{FF2B5EF4-FFF2-40B4-BE49-F238E27FC236}">
              <a16:creationId xmlns:a16="http://schemas.microsoft.com/office/drawing/2014/main" xmlns="" id="{00000000-0008-0000-0600-0000C37D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380" name="Text Box 1">
          <a:extLst>
            <a:ext uri="{FF2B5EF4-FFF2-40B4-BE49-F238E27FC236}">
              <a16:creationId xmlns:a16="http://schemas.microsoft.com/office/drawing/2014/main" xmlns="" id="{00000000-0008-0000-0600-0000C47D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381" name="Text Box 1">
          <a:extLst>
            <a:ext uri="{FF2B5EF4-FFF2-40B4-BE49-F238E27FC236}">
              <a16:creationId xmlns:a16="http://schemas.microsoft.com/office/drawing/2014/main" xmlns="" id="{00000000-0008-0000-0600-0000C57D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382" name="Text Box 1">
          <a:extLst>
            <a:ext uri="{FF2B5EF4-FFF2-40B4-BE49-F238E27FC236}">
              <a16:creationId xmlns:a16="http://schemas.microsoft.com/office/drawing/2014/main" xmlns="" id="{00000000-0008-0000-0600-0000C67D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383" name="Text Box 1">
          <a:extLst>
            <a:ext uri="{FF2B5EF4-FFF2-40B4-BE49-F238E27FC236}">
              <a16:creationId xmlns:a16="http://schemas.microsoft.com/office/drawing/2014/main" xmlns="" id="{00000000-0008-0000-0600-0000C77D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384" name="Text Box 1">
          <a:extLst>
            <a:ext uri="{FF2B5EF4-FFF2-40B4-BE49-F238E27FC236}">
              <a16:creationId xmlns:a16="http://schemas.microsoft.com/office/drawing/2014/main" xmlns="" id="{00000000-0008-0000-0600-0000C87D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385" name="Text Box 1">
          <a:extLst>
            <a:ext uri="{FF2B5EF4-FFF2-40B4-BE49-F238E27FC236}">
              <a16:creationId xmlns:a16="http://schemas.microsoft.com/office/drawing/2014/main" xmlns="" id="{00000000-0008-0000-0600-0000C97D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386" name="Text Box 1">
          <a:extLst>
            <a:ext uri="{FF2B5EF4-FFF2-40B4-BE49-F238E27FC236}">
              <a16:creationId xmlns:a16="http://schemas.microsoft.com/office/drawing/2014/main" xmlns="" id="{00000000-0008-0000-0600-0000CA7D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387" name="Text Box 1">
          <a:extLst>
            <a:ext uri="{FF2B5EF4-FFF2-40B4-BE49-F238E27FC236}">
              <a16:creationId xmlns:a16="http://schemas.microsoft.com/office/drawing/2014/main" xmlns="" id="{00000000-0008-0000-0600-0000CB7D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388" name="Text Box 1">
          <a:extLst>
            <a:ext uri="{FF2B5EF4-FFF2-40B4-BE49-F238E27FC236}">
              <a16:creationId xmlns:a16="http://schemas.microsoft.com/office/drawing/2014/main" xmlns="" id="{00000000-0008-0000-0600-0000CC7D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389" name="Text Box 1">
          <a:extLst>
            <a:ext uri="{FF2B5EF4-FFF2-40B4-BE49-F238E27FC236}">
              <a16:creationId xmlns:a16="http://schemas.microsoft.com/office/drawing/2014/main" xmlns="" id="{00000000-0008-0000-0600-0000CD7D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390" name="Text Box 1">
          <a:extLst>
            <a:ext uri="{FF2B5EF4-FFF2-40B4-BE49-F238E27FC236}">
              <a16:creationId xmlns:a16="http://schemas.microsoft.com/office/drawing/2014/main" xmlns="" id="{00000000-0008-0000-0600-0000CE7D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391" name="Text Box 1">
          <a:extLst>
            <a:ext uri="{FF2B5EF4-FFF2-40B4-BE49-F238E27FC236}">
              <a16:creationId xmlns:a16="http://schemas.microsoft.com/office/drawing/2014/main" xmlns="" id="{00000000-0008-0000-0600-0000CF7D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392" name="Text Box 1">
          <a:extLst>
            <a:ext uri="{FF2B5EF4-FFF2-40B4-BE49-F238E27FC236}">
              <a16:creationId xmlns:a16="http://schemas.microsoft.com/office/drawing/2014/main" xmlns="" id="{00000000-0008-0000-0600-0000D07D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393" name="Text Box 1">
          <a:extLst>
            <a:ext uri="{FF2B5EF4-FFF2-40B4-BE49-F238E27FC236}">
              <a16:creationId xmlns:a16="http://schemas.microsoft.com/office/drawing/2014/main" xmlns="" id="{00000000-0008-0000-0600-0000D17D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394" name="Text Box 1">
          <a:extLst>
            <a:ext uri="{FF2B5EF4-FFF2-40B4-BE49-F238E27FC236}">
              <a16:creationId xmlns:a16="http://schemas.microsoft.com/office/drawing/2014/main" xmlns="" id="{00000000-0008-0000-0600-0000D27D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395" name="Text Box 1">
          <a:extLst>
            <a:ext uri="{FF2B5EF4-FFF2-40B4-BE49-F238E27FC236}">
              <a16:creationId xmlns:a16="http://schemas.microsoft.com/office/drawing/2014/main" xmlns="" id="{00000000-0008-0000-0600-0000D37D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396" name="Text Box 1">
          <a:extLst>
            <a:ext uri="{FF2B5EF4-FFF2-40B4-BE49-F238E27FC236}">
              <a16:creationId xmlns:a16="http://schemas.microsoft.com/office/drawing/2014/main" xmlns="" id="{00000000-0008-0000-0600-0000D47D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397" name="Text Box 1">
          <a:extLst>
            <a:ext uri="{FF2B5EF4-FFF2-40B4-BE49-F238E27FC236}">
              <a16:creationId xmlns:a16="http://schemas.microsoft.com/office/drawing/2014/main" xmlns="" id="{00000000-0008-0000-0600-0000D57D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398" name="Text Box 1">
          <a:extLst>
            <a:ext uri="{FF2B5EF4-FFF2-40B4-BE49-F238E27FC236}">
              <a16:creationId xmlns:a16="http://schemas.microsoft.com/office/drawing/2014/main" xmlns="" id="{00000000-0008-0000-0600-0000D67D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399" name="Text Box 1">
          <a:extLst>
            <a:ext uri="{FF2B5EF4-FFF2-40B4-BE49-F238E27FC236}">
              <a16:creationId xmlns:a16="http://schemas.microsoft.com/office/drawing/2014/main" xmlns="" id="{00000000-0008-0000-0600-0000D77D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400" name="Text Box 1">
          <a:extLst>
            <a:ext uri="{FF2B5EF4-FFF2-40B4-BE49-F238E27FC236}">
              <a16:creationId xmlns:a16="http://schemas.microsoft.com/office/drawing/2014/main" xmlns="" id="{00000000-0008-0000-0600-0000D87D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401" name="Text Box 1">
          <a:extLst>
            <a:ext uri="{FF2B5EF4-FFF2-40B4-BE49-F238E27FC236}">
              <a16:creationId xmlns:a16="http://schemas.microsoft.com/office/drawing/2014/main" xmlns="" id="{00000000-0008-0000-0600-0000D97D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402" name="Text Box 1">
          <a:extLst>
            <a:ext uri="{FF2B5EF4-FFF2-40B4-BE49-F238E27FC236}">
              <a16:creationId xmlns:a16="http://schemas.microsoft.com/office/drawing/2014/main" xmlns="" id="{00000000-0008-0000-0600-0000DA7D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403" name="Text Box 1">
          <a:extLst>
            <a:ext uri="{FF2B5EF4-FFF2-40B4-BE49-F238E27FC236}">
              <a16:creationId xmlns:a16="http://schemas.microsoft.com/office/drawing/2014/main" xmlns="" id="{00000000-0008-0000-0600-0000DB7D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404" name="Text Box 1">
          <a:extLst>
            <a:ext uri="{FF2B5EF4-FFF2-40B4-BE49-F238E27FC236}">
              <a16:creationId xmlns:a16="http://schemas.microsoft.com/office/drawing/2014/main" xmlns="" id="{00000000-0008-0000-0600-0000DC7D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</xdr:row>
      <xdr:rowOff>0</xdr:rowOff>
    </xdr:from>
    <xdr:to>
      <xdr:col>5</xdr:col>
      <xdr:colOff>0</xdr:colOff>
      <xdr:row>12</xdr:row>
      <xdr:rowOff>209550</xdr:rowOff>
    </xdr:to>
    <xdr:sp macro="" textlink="">
      <xdr:nvSpPr>
        <xdr:cNvPr id="1277405" name="Text Box 1">
          <a:extLst>
            <a:ext uri="{FF2B5EF4-FFF2-40B4-BE49-F238E27FC236}">
              <a16:creationId xmlns:a16="http://schemas.microsoft.com/office/drawing/2014/main" xmlns="" id="{00000000-0008-0000-0600-0000DD7D1300}"/>
            </a:ext>
          </a:extLst>
        </xdr:cNvPr>
        <xdr:cNvSpPr txBox="1">
          <a:spLocks noChangeArrowheads="1"/>
        </xdr:cNvSpPr>
      </xdr:nvSpPr>
      <xdr:spPr bwMode="auto">
        <a:xfrm>
          <a:off x="2743200" y="39814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</xdr:row>
      <xdr:rowOff>0</xdr:rowOff>
    </xdr:from>
    <xdr:to>
      <xdr:col>5</xdr:col>
      <xdr:colOff>0</xdr:colOff>
      <xdr:row>12</xdr:row>
      <xdr:rowOff>209550</xdr:rowOff>
    </xdr:to>
    <xdr:sp macro="" textlink="">
      <xdr:nvSpPr>
        <xdr:cNvPr id="1277406" name="Text Box 1">
          <a:extLst>
            <a:ext uri="{FF2B5EF4-FFF2-40B4-BE49-F238E27FC236}">
              <a16:creationId xmlns:a16="http://schemas.microsoft.com/office/drawing/2014/main" xmlns="" id="{00000000-0008-0000-0600-0000DE7D1300}"/>
            </a:ext>
          </a:extLst>
        </xdr:cNvPr>
        <xdr:cNvSpPr txBox="1">
          <a:spLocks noChangeArrowheads="1"/>
        </xdr:cNvSpPr>
      </xdr:nvSpPr>
      <xdr:spPr bwMode="auto">
        <a:xfrm>
          <a:off x="2743200" y="39814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</xdr:row>
      <xdr:rowOff>0</xdr:rowOff>
    </xdr:from>
    <xdr:to>
      <xdr:col>5</xdr:col>
      <xdr:colOff>0</xdr:colOff>
      <xdr:row>12</xdr:row>
      <xdr:rowOff>209550</xdr:rowOff>
    </xdr:to>
    <xdr:sp macro="" textlink="">
      <xdr:nvSpPr>
        <xdr:cNvPr id="1277407" name="Text Box 1">
          <a:extLst>
            <a:ext uri="{FF2B5EF4-FFF2-40B4-BE49-F238E27FC236}">
              <a16:creationId xmlns:a16="http://schemas.microsoft.com/office/drawing/2014/main" xmlns="" id="{00000000-0008-0000-0600-0000DF7D1300}"/>
            </a:ext>
          </a:extLst>
        </xdr:cNvPr>
        <xdr:cNvSpPr txBox="1">
          <a:spLocks noChangeArrowheads="1"/>
        </xdr:cNvSpPr>
      </xdr:nvSpPr>
      <xdr:spPr bwMode="auto">
        <a:xfrm>
          <a:off x="2743200" y="39814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13</xdr:row>
      <xdr:rowOff>209550</xdr:rowOff>
    </xdr:to>
    <xdr:sp macro="" textlink="">
      <xdr:nvSpPr>
        <xdr:cNvPr id="1277408" name="Text Box 1">
          <a:extLst>
            <a:ext uri="{FF2B5EF4-FFF2-40B4-BE49-F238E27FC236}">
              <a16:creationId xmlns:a16="http://schemas.microsoft.com/office/drawing/2014/main" xmlns="" id="{00000000-0008-0000-0600-0000E07D1300}"/>
            </a:ext>
          </a:extLst>
        </xdr:cNvPr>
        <xdr:cNvSpPr txBox="1">
          <a:spLocks noChangeArrowheads="1"/>
        </xdr:cNvSpPr>
      </xdr:nvSpPr>
      <xdr:spPr bwMode="auto">
        <a:xfrm>
          <a:off x="2743200" y="43338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13</xdr:row>
      <xdr:rowOff>209550</xdr:rowOff>
    </xdr:to>
    <xdr:sp macro="" textlink="">
      <xdr:nvSpPr>
        <xdr:cNvPr id="1277409" name="Text Box 1">
          <a:extLst>
            <a:ext uri="{FF2B5EF4-FFF2-40B4-BE49-F238E27FC236}">
              <a16:creationId xmlns:a16="http://schemas.microsoft.com/office/drawing/2014/main" xmlns="" id="{00000000-0008-0000-0600-0000E17D1300}"/>
            </a:ext>
          </a:extLst>
        </xdr:cNvPr>
        <xdr:cNvSpPr txBox="1">
          <a:spLocks noChangeArrowheads="1"/>
        </xdr:cNvSpPr>
      </xdr:nvSpPr>
      <xdr:spPr bwMode="auto">
        <a:xfrm>
          <a:off x="2743200" y="43338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13</xdr:row>
      <xdr:rowOff>209550</xdr:rowOff>
    </xdr:to>
    <xdr:sp macro="" textlink="">
      <xdr:nvSpPr>
        <xdr:cNvPr id="1277410" name="Text Box 1">
          <a:extLst>
            <a:ext uri="{FF2B5EF4-FFF2-40B4-BE49-F238E27FC236}">
              <a16:creationId xmlns:a16="http://schemas.microsoft.com/office/drawing/2014/main" xmlns="" id="{00000000-0008-0000-0600-0000E27D1300}"/>
            </a:ext>
          </a:extLst>
        </xdr:cNvPr>
        <xdr:cNvSpPr txBox="1">
          <a:spLocks noChangeArrowheads="1"/>
        </xdr:cNvSpPr>
      </xdr:nvSpPr>
      <xdr:spPr bwMode="auto">
        <a:xfrm>
          <a:off x="2743200" y="43338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0</xdr:colOff>
      <xdr:row>15</xdr:row>
      <xdr:rowOff>209550</xdr:rowOff>
    </xdr:to>
    <xdr:sp macro="" textlink="">
      <xdr:nvSpPr>
        <xdr:cNvPr id="1277411" name="Text Box 1">
          <a:extLst>
            <a:ext uri="{FF2B5EF4-FFF2-40B4-BE49-F238E27FC236}">
              <a16:creationId xmlns:a16="http://schemas.microsoft.com/office/drawing/2014/main" xmlns="" id="{00000000-0008-0000-0600-0000E37D1300}"/>
            </a:ext>
          </a:extLst>
        </xdr:cNvPr>
        <xdr:cNvSpPr txBox="1">
          <a:spLocks noChangeArrowheads="1"/>
        </xdr:cNvSpPr>
      </xdr:nvSpPr>
      <xdr:spPr bwMode="auto">
        <a:xfrm>
          <a:off x="2743200" y="50387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0</xdr:colOff>
      <xdr:row>15</xdr:row>
      <xdr:rowOff>209550</xdr:rowOff>
    </xdr:to>
    <xdr:sp macro="" textlink="">
      <xdr:nvSpPr>
        <xdr:cNvPr id="1277412" name="Text Box 1">
          <a:extLst>
            <a:ext uri="{FF2B5EF4-FFF2-40B4-BE49-F238E27FC236}">
              <a16:creationId xmlns:a16="http://schemas.microsoft.com/office/drawing/2014/main" xmlns="" id="{00000000-0008-0000-0600-0000E47D1300}"/>
            </a:ext>
          </a:extLst>
        </xdr:cNvPr>
        <xdr:cNvSpPr txBox="1">
          <a:spLocks noChangeArrowheads="1"/>
        </xdr:cNvSpPr>
      </xdr:nvSpPr>
      <xdr:spPr bwMode="auto">
        <a:xfrm>
          <a:off x="2743200" y="50387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0</xdr:colOff>
      <xdr:row>15</xdr:row>
      <xdr:rowOff>209550</xdr:rowOff>
    </xdr:to>
    <xdr:sp macro="" textlink="">
      <xdr:nvSpPr>
        <xdr:cNvPr id="1277413" name="Text Box 1">
          <a:extLst>
            <a:ext uri="{FF2B5EF4-FFF2-40B4-BE49-F238E27FC236}">
              <a16:creationId xmlns:a16="http://schemas.microsoft.com/office/drawing/2014/main" xmlns="" id="{00000000-0008-0000-0600-0000E57D1300}"/>
            </a:ext>
          </a:extLst>
        </xdr:cNvPr>
        <xdr:cNvSpPr txBox="1">
          <a:spLocks noChangeArrowheads="1"/>
        </xdr:cNvSpPr>
      </xdr:nvSpPr>
      <xdr:spPr bwMode="auto">
        <a:xfrm>
          <a:off x="2743200" y="50387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0</xdr:colOff>
      <xdr:row>15</xdr:row>
      <xdr:rowOff>209550</xdr:rowOff>
    </xdr:to>
    <xdr:sp macro="" textlink="">
      <xdr:nvSpPr>
        <xdr:cNvPr id="1277414" name="Text Box 1">
          <a:extLst>
            <a:ext uri="{FF2B5EF4-FFF2-40B4-BE49-F238E27FC236}">
              <a16:creationId xmlns:a16="http://schemas.microsoft.com/office/drawing/2014/main" xmlns="" id="{00000000-0008-0000-0600-0000E67D1300}"/>
            </a:ext>
          </a:extLst>
        </xdr:cNvPr>
        <xdr:cNvSpPr txBox="1">
          <a:spLocks noChangeArrowheads="1"/>
        </xdr:cNvSpPr>
      </xdr:nvSpPr>
      <xdr:spPr bwMode="auto">
        <a:xfrm>
          <a:off x="2743200" y="50387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0</xdr:colOff>
      <xdr:row>15</xdr:row>
      <xdr:rowOff>209550</xdr:rowOff>
    </xdr:to>
    <xdr:sp macro="" textlink="">
      <xdr:nvSpPr>
        <xdr:cNvPr id="1277415" name="Text Box 1">
          <a:extLst>
            <a:ext uri="{FF2B5EF4-FFF2-40B4-BE49-F238E27FC236}">
              <a16:creationId xmlns:a16="http://schemas.microsoft.com/office/drawing/2014/main" xmlns="" id="{00000000-0008-0000-0600-0000E77D1300}"/>
            </a:ext>
          </a:extLst>
        </xdr:cNvPr>
        <xdr:cNvSpPr txBox="1">
          <a:spLocks noChangeArrowheads="1"/>
        </xdr:cNvSpPr>
      </xdr:nvSpPr>
      <xdr:spPr bwMode="auto">
        <a:xfrm>
          <a:off x="2743200" y="50387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0</xdr:colOff>
      <xdr:row>15</xdr:row>
      <xdr:rowOff>209550</xdr:rowOff>
    </xdr:to>
    <xdr:sp macro="" textlink="">
      <xdr:nvSpPr>
        <xdr:cNvPr id="1277416" name="Text Box 1">
          <a:extLst>
            <a:ext uri="{FF2B5EF4-FFF2-40B4-BE49-F238E27FC236}">
              <a16:creationId xmlns:a16="http://schemas.microsoft.com/office/drawing/2014/main" xmlns="" id="{00000000-0008-0000-0600-0000E87D1300}"/>
            </a:ext>
          </a:extLst>
        </xdr:cNvPr>
        <xdr:cNvSpPr txBox="1">
          <a:spLocks noChangeArrowheads="1"/>
        </xdr:cNvSpPr>
      </xdr:nvSpPr>
      <xdr:spPr bwMode="auto">
        <a:xfrm>
          <a:off x="2743200" y="50387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0</xdr:colOff>
      <xdr:row>15</xdr:row>
      <xdr:rowOff>209550</xdr:rowOff>
    </xdr:to>
    <xdr:sp macro="" textlink="">
      <xdr:nvSpPr>
        <xdr:cNvPr id="1277417" name="Text Box 1">
          <a:extLst>
            <a:ext uri="{FF2B5EF4-FFF2-40B4-BE49-F238E27FC236}">
              <a16:creationId xmlns:a16="http://schemas.microsoft.com/office/drawing/2014/main" xmlns="" id="{00000000-0008-0000-0600-0000E97D1300}"/>
            </a:ext>
          </a:extLst>
        </xdr:cNvPr>
        <xdr:cNvSpPr txBox="1">
          <a:spLocks noChangeArrowheads="1"/>
        </xdr:cNvSpPr>
      </xdr:nvSpPr>
      <xdr:spPr bwMode="auto">
        <a:xfrm>
          <a:off x="2743200" y="50387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0</xdr:colOff>
      <xdr:row>15</xdr:row>
      <xdr:rowOff>209550</xdr:rowOff>
    </xdr:to>
    <xdr:sp macro="" textlink="">
      <xdr:nvSpPr>
        <xdr:cNvPr id="1277418" name="Text Box 1">
          <a:extLst>
            <a:ext uri="{FF2B5EF4-FFF2-40B4-BE49-F238E27FC236}">
              <a16:creationId xmlns:a16="http://schemas.microsoft.com/office/drawing/2014/main" xmlns="" id="{00000000-0008-0000-0600-0000EA7D1300}"/>
            </a:ext>
          </a:extLst>
        </xdr:cNvPr>
        <xdr:cNvSpPr txBox="1">
          <a:spLocks noChangeArrowheads="1"/>
        </xdr:cNvSpPr>
      </xdr:nvSpPr>
      <xdr:spPr bwMode="auto">
        <a:xfrm>
          <a:off x="2743200" y="50387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0</xdr:colOff>
      <xdr:row>15</xdr:row>
      <xdr:rowOff>209550</xdr:rowOff>
    </xdr:to>
    <xdr:sp macro="" textlink="">
      <xdr:nvSpPr>
        <xdr:cNvPr id="1277419" name="Text Box 1">
          <a:extLst>
            <a:ext uri="{FF2B5EF4-FFF2-40B4-BE49-F238E27FC236}">
              <a16:creationId xmlns:a16="http://schemas.microsoft.com/office/drawing/2014/main" xmlns="" id="{00000000-0008-0000-0600-0000EB7D1300}"/>
            </a:ext>
          </a:extLst>
        </xdr:cNvPr>
        <xdr:cNvSpPr txBox="1">
          <a:spLocks noChangeArrowheads="1"/>
        </xdr:cNvSpPr>
      </xdr:nvSpPr>
      <xdr:spPr bwMode="auto">
        <a:xfrm>
          <a:off x="2743200" y="50387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0</xdr:colOff>
      <xdr:row>15</xdr:row>
      <xdr:rowOff>209550</xdr:rowOff>
    </xdr:to>
    <xdr:sp macro="" textlink="">
      <xdr:nvSpPr>
        <xdr:cNvPr id="1277420" name="Text Box 1">
          <a:extLst>
            <a:ext uri="{FF2B5EF4-FFF2-40B4-BE49-F238E27FC236}">
              <a16:creationId xmlns:a16="http://schemas.microsoft.com/office/drawing/2014/main" xmlns="" id="{00000000-0008-0000-0600-0000EC7D1300}"/>
            </a:ext>
          </a:extLst>
        </xdr:cNvPr>
        <xdr:cNvSpPr txBox="1">
          <a:spLocks noChangeArrowheads="1"/>
        </xdr:cNvSpPr>
      </xdr:nvSpPr>
      <xdr:spPr bwMode="auto">
        <a:xfrm>
          <a:off x="2743200" y="50387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0</xdr:colOff>
      <xdr:row>15</xdr:row>
      <xdr:rowOff>209550</xdr:rowOff>
    </xdr:to>
    <xdr:sp macro="" textlink="">
      <xdr:nvSpPr>
        <xdr:cNvPr id="1277421" name="Text Box 1">
          <a:extLst>
            <a:ext uri="{FF2B5EF4-FFF2-40B4-BE49-F238E27FC236}">
              <a16:creationId xmlns:a16="http://schemas.microsoft.com/office/drawing/2014/main" xmlns="" id="{00000000-0008-0000-0600-0000ED7D1300}"/>
            </a:ext>
          </a:extLst>
        </xdr:cNvPr>
        <xdr:cNvSpPr txBox="1">
          <a:spLocks noChangeArrowheads="1"/>
        </xdr:cNvSpPr>
      </xdr:nvSpPr>
      <xdr:spPr bwMode="auto">
        <a:xfrm>
          <a:off x="2743200" y="50387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0</xdr:colOff>
      <xdr:row>15</xdr:row>
      <xdr:rowOff>209550</xdr:rowOff>
    </xdr:to>
    <xdr:sp macro="" textlink="">
      <xdr:nvSpPr>
        <xdr:cNvPr id="1277422" name="Text Box 1">
          <a:extLst>
            <a:ext uri="{FF2B5EF4-FFF2-40B4-BE49-F238E27FC236}">
              <a16:creationId xmlns:a16="http://schemas.microsoft.com/office/drawing/2014/main" xmlns="" id="{00000000-0008-0000-0600-0000EE7D1300}"/>
            </a:ext>
          </a:extLst>
        </xdr:cNvPr>
        <xdr:cNvSpPr txBox="1">
          <a:spLocks noChangeArrowheads="1"/>
        </xdr:cNvSpPr>
      </xdr:nvSpPr>
      <xdr:spPr bwMode="auto">
        <a:xfrm>
          <a:off x="2743200" y="50387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0</xdr:colOff>
      <xdr:row>16</xdr:row>
      <xdr:rowOff>209550</xdr:rowOff>
    </xdr:to>
    <xdr:sp macro="" textlink="">
      <xdr:nvSpPr>
        <xdr:cNvPr id="1277423" name="Text Box 1">
          <a:extLst>
            <a:ext uri="{FF2B5EF4-FFF2-40B4-BE49-F238E27FC236}">
              <a16:creationId xmlns:a16="http://schemas.microsoft.com/office/drawing/2014/main" xmlns="" id="{00000000-0008-0000-0600-0000EF7D1300}"/>
            </a:ext>
          </a:extLst>
        </xdr:cNvPr>
        <xdr:cNvSpPr txBox="1">
          <a:spLocks noChangeArrowheads="1"/>
        </xdr:cNvSpPr>
      </xdr:nvSpPr>
      <xdr:spPr bwMode="auto">
        <a:xfrm>
          <a:off x="2743200" y="5391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0</xdr:colOff>
      <xdr:row>16</xdr:row>
      <xdr:rowOff>209550</xdr:rowOff>
    </xdr:to>
    <xdr:sp macro="" textlink="">
      <xdr:nvSpPr>
        <xdr:cNvPr id="1277424" name="Text Box 1">
          <a:extLst>
            <a:ext uri="{FF2B5EF4-FFF2-40B4-BE49-F238E27FC236}">
              <a16:creationId xmlns:a16="http://schemas.microsoft.com/office/drawing/2014/main" xmlns="" id="{00000000-0008-0000-0600-0000F07D1300}"/>
            </a:ext>
          </a:extLst>
        </xdr:cNvPr>
        <xdr:cNvSpPr txBox="1">
          <a:spLocks noChangeArrowheads="1"/>
        </xdr:cNvSpPr>
      </xdr:nvSpPr>
      <xdr:spPr bwMode="auto">
        <a:xfrm>
          <a:off x="2743200" y="5391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0</xdr:colOff>
      <xdr:row>16</xdr:row>
      <xdr:rowOff>209550</xdr:rowOff>
    </xdr:to>
    <xdr:sp macro="" textlink="">
      <xdr:nvSpPr>
        <xdr:cNvPr id="1277425" name="Text Box 1">
          <a:extLst>
            <a:ext uri="{FF2B5EF4-FFF2-40B4-BE49-F238E27FC236}">
              <a16:creationId xmlns:a16="http://schemas.microsoft.com/office/drawing/2014/main" xmlns="" id="{00000000-0008-0000-0600-0000F17D1300}"/>
            </a:ext>
          </a:extLst>
        </xdr:cNvPr>
        <xdr:cNvSpPr txBox="1">
          <a:spLocks noChangeArrowheads="1"/>
        </xdr:cNvSpPr>
      </xdr:nvSpPr>
      <xdr:spPr bwMode="auto">
        <a:xfrm>
          <a:off x="2743200" y="5391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0</xdr:colOff>
      <xdr:row>16</xdr:row>
      <xdr:rowOff>209550</xdr:rowOff>
    </xdr:to>
    <xdr:sp macro="" textlink="">
      <xdr:nvSpPr>
        <xdr:cNvPr id="1277426" name="Text Box 1">
          <a:extLst>
            <a:ext uri="{FF2B5EF4-FFF2-40B4-BE49-F238E27FC236}">
              <a16:creationId xmlns:a16="http://schemas.microsoft.com/office/drawing/2014/main" xmlns="" id="{00000000-0008-0000-0600-0000F27D1300}"/>
            </a:ext>
          </a:extLst>
        </xdr:cNvPr>
        <xdr:cNvSpPr txBox="1">
          <a:spLocks noChangeArrowheads="1"/>
        </xdr:cNvSpPr>
      </xdr:nvSpPr>
      <xdr:spPr bwMode="auto">
        <a:xfrm>
          <a:off x="2743200" y="5391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0</xdr:colOff>
      <xdr:row>16</xdr:row>
      <xdr:rowOff>209550</xdr:rowOff>
    </xdr:to>
    <xdr:sp macro="" textlink="">
      <xdr:nvSpPr>
        <xdr:cNvPr id="1277427" name="Text Box 1">
          <a:extLst>
            <a:ext uri="{FF2B5EF4-FFF2-40B4-BE49-F238E27FC236}">
              <a16:creationId xmlns:a16="http://schemas.microsoft.com/office/drawing/2014/main" xmlns="" id="{00000000-0008-0000-0600-0000F37D1300}"/>
            </a:ext>
          </a:extLst>
        </xdr:cNvPr>
        <xdr:cNvSpPr txBox="1">
          <a:spLocks noChangeArrowheads="1"/>
        </xdr:cNvSpPr>
      </xdr:nvSpPr>
      <xdr:spPr bwMode="auto">
        <a:xfrm>
          <a:off x="2743200" y="5391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0</xdr:colOff>
      <xdr:row>16</xdr:row>
      <xdr:rowOff>209550</xdr:rowOff>
    </xdr:to>
    <xdr:sp macro="" textlink="">
      <xdr:nvSpPr>
        <xdr:cNvPr id="1277428" name="Text Box 1">
          <a:extLst>
            <a:ext uri="{FF2B5EF4-FFF2-40B4-BE49-F238E27FC236}">
              <a16:creationId xmlns:a16="http://schemas.microsoft.com/office/drawing/2014/main" xmlns="" id="{00000000-0008-0000-0600-0000F47D1300}"/>
            </a:ext>
          </a:extLst>
        </xdr:cNvPr>
        <xdr:cNvSpPr txBox="1">
          <a:spLocks noChangeArrowheads="1"/>
        </xdr:cNvSpPr>
      </xdr:nvSpPr>
      <xdr:spPr bwMode="auto">
        <a:xfrm>
          <a:off x="2743200" y="5391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0</xdr:colOff>
      <xdr:row>16</xdr:row>
      <xdr:rowOff>209550</xdr:rowOff>
    </xdr:to>
    <xdr:sp macro="" textlink="">
      <xdr:nvSpPr>
        <xdr:cNvPr id="1277429" name="Text Box 1">
          <a:extLst>
            <a:ext uri="{FF2B5EF4-FFF2-40B4-BE49-F238E27FC236}">
              <a16:creationId xmlns:a16="http://schemas.microsoft.com/office/drawing/2014/main" xmlns="" id="{00000000-0008-0000-0600-0000F57D1300}"/>
            </a:ext>
          </a:extLst>
        </xdr:cNvPr>
        <xdr:cNvSpPr txBox="1">
          <a:spLocks noChangeArrowheads="1"/>
        </xdr:cNvSpPr>
      </xdr:nvSpPr>
      <xdr:spPr bwMode="auto">
        <a:xfrm>
          <a:off x="2743200" y="5391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0</xdr:colOff>
      <xdr:row>16</xdr:row>
      <xdr:rowOff>209550</xdr:rowOff>
    </xdr:to>
    <xdr:sp macro="" textlink="">
      <xdr:nvSpPr>
        <xdr:cNvPr id="1277430" name="Text Box 1">
          <a:extLst>
            <a:ext uri="{FF2B5EF4-FFF2-40B4-BE49-F238E27FC236}">
              <a16:creationId xmlns:a16="http://schemas.microsoft.com/office/drawing/2014/main" xmlns="" id="{00000000-0008-0000-0600-0000F67D1300}"/>
            </a:ext>
          </a:extLst>
        </xdr:cNvPr>
        <xdr:cNvSpPr txBox="1">
          <a:spLocks noChangeArrowheads="1"/>
        </xdr:cNvSpPr>
      </xdr:nvSpPr>
      <xdr:spPr bwMode="auto">
        <a:xfrm>
          <a:off x="2743200" y="5391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0</xdr:colOff>
      <xdr:row>16</xdr:row>
      <xdr:rowOff>209550</xdr:rowOff>
    </xdr:to>
    <xdr:sp macro="" textlink="">
      <xdr:nvSpPr>
        <xdr:cNvPr id="1277431" name="Text Box 1">
          <a:extLst>
            <a:ext uri="{FF2B5EF4-FFF2-40B4-BE49-F238E27FC236}">
              <a16:creationId xmlns:a16="http://schemas.microsoft.com/office/drawing/2014/main" xmlns="" id="{00000000-0008-0000-0600-0000F77D1300}"/>
            </a:ext>
          </a:extLst>
        </xdr:cNvPr>
        <xdr:cNvSpPr txBox="1">
          <a:spLocks noChangeArrowheads="1"/>
        </xdr:cNvSpPr>
      </xdr:nvSpPr>
      <xdr:spPr bwMode="auto">
        <a:xfrm>
          <a:off x="2743200" y="5391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0</xdr:colOff>
      <xdr:row>16</xdr:row>
      <xdr:rowOff>209550</xdr:rowOff>
    </xdr:to>
    <xdr:sp macro="" textlink="">
      <xdr:nvSpPr>
        <xdr:cNvPr id="1277432" name="Text Box 1">
          <a:extLst>
            <a:ext uri="{FF2B5EF4-FFF2-40B4-BE49-F238E27FC236}">
              <a16:creationId xmlns:a16="http://schemas.microsoft.com/office/drawing/2014/main" xmlns="" id="{00000000-0008-0000-0600-0000F87D1300}"/>
            </a:ext>
          </a:extLst>
        </xdr:cNvPr>
        <xdr:cNvSpPr txBox="1">
          <a:spLocks noChangeArrowheads="1"/>
        </xdr:cNvSpPr>
      </xdr:nvSpPr>
      <xdr:spPr bwMode="auto">
        <a:xfrm>
          <a:off x="2743200" y="5391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0</xdr:colOff>
      <xdr:row>16</xdr:row>
      <xdr:rowOff>209550</xdr:rowOff>
    </xdr:to>
    <xdr:sp macro="" textlink="">
      <xdr:nvSpPr>
        <xdr:cNvPr id="1277433" name="Text Box 1">
          <a:extLst>
            <a:ext uri="{FF2B5EF4-FFF2-40B4-BE49-F238E27FC236}">
              <a16:creationId xmlns:a16="http://schemas.microsoft.com/office/drawing/2014/main" xmlns="" id="{00000000-0008-0000-0600-0000F97D1300}"/>
            </a:ext>
          </a:extLst>
        </xdr:cNvPr>
        <xdr:cNvSpPr txBox="1">
          <a:spLocks noChangeArrowheads="1"/>
        </xdr:cNvSpPr>
      </xdr:nvSpPr>
      <xdr:spPr bwMode="auto">
        <a:xfrm>
          <a:off x="2743200" y="5391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0</xdr:colOff>
      <xdr:row>16</xdr:row>
      <xdr:rowOff>209550</xdr:rowOff>
    </xdr:to>
    <xdr:sp macro="" textlink="">
      <xdr:nvSpPr>
        <xdr:cNvPr id="1277434" name="Text Box 1">
          <a:extLst>
            <a:ext uri="{FF2B5EF4-FFF2-40B4-BE49-F238E27FC236}">
              <a16:creationId xmlns:a16="http://schemas.microsoft.com/office/drawing/2014/main" xmlns="" id="{00000000-0008-0000-0600-0000FA7D1300}"/>
            </a:ext>
          </a:extLst>
        </xdr:cNvPr>
        <xdr:cNvSpPr txBox="1">
          <a:spLocks noChangeArrowheads="1"/>
        </xdr:cNvSpPr>
      </xdr:nvSpPr>
      <xdr:spPr bwMode="auto">
        <a:xfrm>
          <a:off x="2743200" y="5391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0</xdr:colOff>
      <xdr:row>16</xdr:row>
      <xdr:rowOff>209550</xdr:rowOff>
    </xdr:to>
    <xdr:sp macro="" textlink="">
      <xdr:nvSpPr>
        <xdr:cNvPr id="1277435" name="Text Box 1">
          <a:extLst>
            <a:ext uri="{FF2B5EF4-FFF2-40B4-BE49-F238E27FC236}">
              <a16:creationId xmlns:a16="http://schemas.microsoft.com/office/drawing/2014/main" xmlns="" id="{00000000-0008-0000-0600-0000FB7D1300}"/>
            </a:ext>
          </a:extLst>
        </xdr:cNvPr>
        <xdr:cNvSpPr txBox="1">
          <a:spLocks noChangeArrowheads="1"/>
        </xdr:cNvSpPr>
      </xdr:nvSpPr>
      <xdr:spPr bwMode="auto">
        <a:xfrm>
          <a:off x="2743200" y="5391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0</xdr:colOff>
      <xdr:row>16</xdr:row>
      <xdr:rowOff>209550</xdr:rowOff>
    </xdr:to>
    <xdr:sp macro="" textlink="">
      <xdr:nvSpPr>
        <xdr:cNvPr id="1277436" name="Text Box 1">
          <a:extLst>
            <a:ext uri="{FF2B5EF4-FFF2-40B4-BE49-F238E27FC236}">
              <a16:creationId xmlns:a16="http://schemas.microsoft.com/office/drawing/2014/main" xmlns="" id="{00000000-0008-0000-0600-0000FC7D1300}"/>
            </a:ext>
          </a:extLst>
        </xdr:cNvPr>
        <xdr:cNvSpPr txBox="1">
          <a:spLocks noChangeArrowheads="1"/>
        </xdr:cNvSpPr>
      </xdr:nvSpPr>
      <xdr:spPr bwMode="auto">
        <a:xfrm>
          <a:off x="2743200" y="5391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0</xdr:colOff>
      <xdr:row>16</xdr:row>
      <xdr:rowOff>209550</xdr:rowOff>
    </xdr:to>
    <xdr:sp macro="" textlink="">
      <xdr:nvSpPr>
        <xdr:cNvPr id="1277437" name="Text Box 1">
          <a:extLst>
            <a:ext uri="{FF2B5EF4-FFF2-40B4-BE49-F238E27FC236}">
              <a16:creationId xmlns:a16="http://schemas.microsoft.com/office/drawing/2014/main" xmlns="" id="{00000000-0008-0000-0600-0000FD7D1300}"/>
            </a:ext>
          </a:extLst>
        </xdr:cNvPr>
        <xdr:cNvSpPr txBox="1">
          <a:spLocks noChangeArrowheads="1"/>
        </xdr:cNvSpPr>
      </xdr:nvSpPr>
      <xdr:spPr bwMode="auto">
        <a:xfrm>
          <a:off x="2743200" y="5391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0</xdr:colOff>
      <xdr:row>16</xdr:row>
      <xdr:rowOff>209550</xdr:rowOff>
    </xdr:to>
    <xdr:sp macro="" textlink="">
      <xdr:nvSpPr>
        <xdr:cNvPr id="1277438" name="Text Box 1">
          <a:extLst>
            <a:ext uri="{FF2B5EF4-FFF2-40B4-BE49-F238E27FC236}">
              <a16:creationId xmlns:a16="http://schemas.microsoft.com/office/drawing/2014/main" xmlns="" id="{00000000-0008-0000-0600-0000FE7D1300}"/>
            </a:ext>
          </a:extLst>
        </xdr:cNvPr>
        <xdr:cNvSpPr txBox="1">
          <a:spLocks noChangeArrowheads="1"/>
        </xdr:cNvSpPr>
      </xdr:nvSpPr>
      <xdr:spPr bwMode="auto">
        <a:xfrm>
          <a:off x="2743200" y="5391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0</xdr:colOff>
      <xdr:row>16</xdr:row>
      <xdr:rowOff>209550</xdr:rowOff>
    </xdr:to>
    <xdr:sp macro="" textlink="">
      <xdr:nvSpPr>
        <xdr:cNvPr id="1277439" name="Text Box 1">
          <a:extLst>
            <a:ext uri="{FF2B5EF4-FFF2-40B4-BE49-F238E27FC236}">
              <a16:creationId xmlns:a16="http://schemas.microsoft.com/office/drawing/2014/main" xmlns="" id="{00000000-0008-0000-0600-0000FF7D1300}"/>
            </a:ext>
          </a:extLst>
        </xdr:cNvPr>
        <xdr:cNvSpPr txBox="1">
          <a:spLocks noChangeArrowheads="1"/>
        </xdr:cNvSpPr>
      </xdr:nvSpPr>
      <xdr:spPr bwMode="auto">
        <a:xfrm>
          <a:off x="2743200" y="5391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0</xdr:colOff>
      <xdr:row>16</xdr:row>
      <xdr:rowOff>209550</xdr:rowOff>
    </xdr:to>
    <xdr:sp macro="" textlink="">
      <xdr:nvSpPr>
        <xdr:cNvPr id="1277440" name="Text Box 1">
          <a:extLst>
            <a:ext uri="{FF2B5EF4-FFF2-40B4-BE49-F238E27FC236}">
              <a16:creationId xmlns:a16="http://schemas.microsoft.com/office/drawing/2014/main" xmlns="" id="{00000000-0008-0000-0600-0000007E1300}"/>
            </a:ext>
          </a:extLst>
        </xdr:cNvPr>
        <xdr:cNvSpPr txBox="1">
          <a:spLocks noChangeArrowheads="1"/>
        </xdr:cNvSpPr>
      </xdr:nvSpPr>
      <xdr:spPr bwMode="auto">
        <a:xfrm>
          <a:off x="2743200" y="5391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0</xdr:colOff>
      <xdr:row>16</xdr:row>
      <xdr:rowOff>209550</xdr:rowOff>
    </xdr:to>
    <xdr:sp macro="" textlink="">
      <xdr:nvSpPr>
        <xdr:cNvPr id="1277441" name="Text Box 1">
          <a:extLst>
            <a:ext uri="{FF2B5EF4-FFF2-40B4-BE49-F238E27FC236}">
              <a16:creationId xmlns:a16="http://schemas.microsoft.com/office/drawing/2014/main" xmlns="" id="{00000000-0008-0000-0600-0000017E1300}"/>
            </a:ext>
          </a:extLst>
        </xdr:cNvPr>
        <xdr:cNvSpPr txBox="1">
          <a:spLocks noChangeArrowheads="1"/>
        </xdr:cNvSpPr>
      </xdr:nvSpPr>
      <xdr:spPr bwMode="auto">
        <a:xfrm>
          <a:off x="2743200" y="5391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0</xdr:colOff>
      <xdr:row>16</xdr:row>
      <xdr:rowOff>209550</xdr:rowOff>
    </xdr:to>
    <xdr:sp macro="" textlink="">
      <xdr:nvSpPr>
        <xdr:cNvPr id="1277442" name="Text Box 1">
          <a:extLst>
            <a:ext uri="{FF2B5EF4-FFF2-40B4-BE49-F238E27FC236}">
              <a16:creationId xmlns:a16="http://schemas.microsoft.com/office/drawing/2014/main" xmlns="" id="{00000000-0008-0000-0600-0000027E1300}"/>
            </a:ext>
          </a:extLst>
        </xdr:cNvPr>
        <xdr:cNvSpPr txBox="1">
          <a:spLocks noChangeArrowheads="1"/>
        </xdr:cNvSpPr>
      </xdr:nvSpPr>
      <xdr:spPr bwMode="auto">
        <a:xfrm>
          <a:off x="2743200" y="5391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0</xdr:colOff>
      <xdr:row>16</xdr:row>
      <xdr:rowOff>209550</xdr:rowOff>
    </xdr:to>
    <xdr:sp macro="" textlink="">
      <xdr:nvSpPr>
        <xdr:cNvPr id="1277443" name="Text Box 1">
          <a:extLst>
            <a:ext uri="{FF2B5EF4-FFF2-40B4-BE49-F238E27FC236}">
              <a16:creationId xmlns:a16="http://schemas.microsoft.com/office/drawing/2014/main" xmlns="" id="{00000000-0008-0000-0600-0000037E1300}"/>
            </a:ext>
          </a:extLst>
        </xdr:cNvPr>
        <xdr:cNvSpPr txBox="1">
          <a:spLocks noChangeArrowheads="1"/>
        </xdr:cNvSpPr>
      </xdr:nvSpPr>
      <xdr:spPr bwMode="auto">
        <a:xfrm>
          <a:off x="2743200" y="5391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0</xdr:colOff>
      <xdr:row>16</xdr:row>
      <xdr:rowOff>209550</xdr:rowOff>
    </xdr:to>
    <xdr:sp macro="" textlink="">
      <xdr:nvSpPr>
        <xdr:cNvPr id="1277444" name="Text Box 1">
          <a:extLst>
            <a:ext uri="{FF2B5EF4-FFF2-40B4-BE49-F238E27FC236}">
              <a16:creationId xmlns:a16="http://schemas.microsoft.com/office/drawing/2014/main" xmlns="" id="{00000000-0008-0000-0600-0000047E1300}"/>
            </a:ext>
          </a:extLst>
        </xdr:cNvPr>
        <xdr:cNvSpPr txBox="1">
          <a:spLocks noChangeArrowheads="1"/>
        </xdr:cNvSpPr>
      </xdr:nvSpPr>
      <xdr:spPr bwMode="auto">
        <a:xfrm>
          <a:off x="2743200" y="5391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0</xdr:colOff>
      <xdr:row>16</xdr:row>
      <xdr:rowOff>209550</xdr:rowOff>
    </xdr:to>
    <xdr:sp macro="" textlink="">
      <xdr:nvSpPr>
        <xdr:cNvPr id="1277445" name="Text Box 1">
          <a:extLst>
            <a:ext uri="{FF2B5EF4-FFF2-40B4-BE49-F238E27FC236}">
              <a16:creationId xmlns:a16="http://schemas.microsoft.com/office/drawing/2014/main" xmlns="" id="{00000000-0008-0000-0600-0000057E1300}"/>
            </a:ext>
          </a:extLst>
        </xdr:cNvPr>
        <xdr:cNvSpPr txBox="1">
          <a:spLocks noChangeArrowheads="1"/>
        </xdr:cNvSpPr>
      </xdr:nvSpPr>
      <xdr:spPr bwMode="auto">
        <a:xfrm>
          <a:off x="2743200" y="5391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0</xdr:colOff>
      <xdr:row>16</xdr:row>
      <xdr:rowOff>209550</xdr:rowOff>
    </xdr:to>
    <xdr:sp macro="" textlink="">
      <xdr:nvSpPr>
        <xdr:cNvPr id="1277446" name="Text Box 1">
          <a:extLst>
            <a:ext uri="{FF2B5EF4-FFF2-40B4-BE49-F238E27FC236}">
              <a16:creationId xmlns:a16="http://schemas.microsoft.com/office/drawing/2014/main" xmlns="" id="{00000000-0008-0000-0600-0000067E1300}"/>
            </a:ext>
          </a:extLst>
        </xdr:cNvPr>
        <xdr:cNvSpPr txBox="1">
          <a:spLocks noChangeArrowheads="1"/>
        </xdr:cNvSpPr>
      </xdr:nvSpPr>
      <xdr:spPr bwMode="auto">
        <a:xfrm>
          <a:off x="2743200" y="5391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0</xdr:colOff>
      <xdr:row>16</xdr:row>
      <xdr:rowOff>209550</xdr:rowOff>
    </xdr:to>
    <xdr:sp macro="" textlink="">
      <xdr:nvSpPr>
        <xdr:cNvPr id="1277447" name="Text Box 1">
          <a:extLst>
            <a:ext uri="{FF2B5EF4-FFF2-40B4-BE49-F238E27FC236}">
              <a16:creationId xmlns:a16="http://schemas.microsoft.com/office/drawing/2014/main" xmlns="" id="{00000000-0008-0000-0600-0000077E1300}"/>
            </a:ext>
          </a:extLst>
        </xdr:cNvPr>
        <xdr:cNvSpPr txBox="1">
          <a:spLocks noChangeArrowheads="1"/>
        </xdr:cNvSpPr>
      </xdr:nvSpPr>
      <xdr:spPr bwMode="auto">
        <a:xfrm>
          <a:off x="2743200" y="5391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0</xdr:colOff>
      <xdr:row>16</xdr:row>
      <xdr:rowOff>209550</xdr:rowOff>
    </xdr:to>
    <xdr:sp macro="" textlink="">
      <xdr:nvSpPr>
        <xdr:cNvPr id="1277448" name="Text Box 1">
          <a:extLst>
            <a:ext uri="{FF2B5EF4-FFF2-40B4-BE49-F238E27FC236}">
              <a16:creationId xmlns:a16="http://schemas.microsoft.com/office/drawing/2014/main" xmlns="" id="{00000000-0008-0000-0600-0000087E1300}"/>
            </a:ext>
          </a:extLst>
        </xdr:cNvPr>
        <xdr:cNvSpPr txBox="1">
          <a:spLocks noChangeArrowheads="1"/>
        </xdr:cNvSpPr>
      </xdr:nvSpPr>
      <xdr:spPr bwMode="auto">
        <a:xfrm>
          <a:off x="2743200" y="5391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0</xdr:colOff>
      <xdr:row>16</xdr:row>
      <xdr:rowOff>209550</xdr:rowOff>
    </xdr:to>
    <xdr:sp macro="" textlink="">
      <xdr:nvSpPr>
        <xdr:cNvPr id="1277449" name="Text Box 1">
          <a:extLst>
            <a:ext uri="{FF2B5EF4-FFF2-40B4-BE49-F238E27FC236}">
              <a16:creationId xmlns:a16="http://schemas.microsoft.com/office/drawing/2014/main" xmlns="" id="{00000000-0008-0000-0600-0000097E1300}"/>
            </a:ext>
          </a:extLst>
        </xdr:cNvPr>
        <xdr:cNvSpPr txBox="1">
          <a:spLocks noChangeArrowheads="1"/>
        </xdr:cNvSpPr>
      </xdr:nvSpPr>
      <xdr:spPr bwMode="auto">
        <a:xfrm>
          <a:off x="2743200" y="5391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0</xdr:colOff>
      <xdr:row>16</xdr:row>
      <xdr:rowOff>209550</xdr:rowOff>
    </xdr:to>
    <xdr:sp macro="" textlink="">
      <xdr:nvSpPr>
        <xdr:cNvPr id="1277450" name="Text Box 1">
          <a:extLst>
            <a:ext uri="{FF2B5EF4-FFF2-40B4-BE49-F238E27FC236}">
              <a16:creationId xmlns:a16="http://schemas.microsoft.com/office/drawing/2014/main" xmlns="" id="{00000000-0008-0000-0600-00000A7E1300}"/>
            </a:ext>
          </a:extLst>
        </xdr:cNvPr>
        <xdr:cNvSpPr txBox="1">
          <a:spLocks noChangeArrowheads="1"/>
        </xdr:cNvSpPr>
      </xdr:nvSpPr>
      <xdr:spPr bwMode="auto">
        <a:xfrm>
          <a:off x="2743200" y="5391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0</xdr:colOff>
      <xdr:row>16</xdr:row>
      <xdr:rowOff>209550</xdr:rowOff>
    </xdr:to>
    <xdr:sp macro="" textlink="">
      <xdr:nvSpPr>
        <xdr:cNvPr id="1277451" name="Text Box 1">
          <a:extLst>
            <a:ext uri="{FF2B5EF4-FFF2-40B4-BE49-F238E27FC236}">
              <a16:creationId xmlns:a16="http://schemas.microsoft.com/office/drawing/2014/main" xmlns="" id="{00000000-0008-0000-0600-00000B7E1300}"/>
            </a:ext>
          </a:extLst>
        </xdr:cNvPr>
        <xdr:cNvSpPr txBox="1">
          <a:spLocks noChangeArrowheads="1"/>
        </xdr:cNvSpPr>
      </xdr:nvSpPr>
      <xdr:spPr bwMode="auto">
        <a:xfrm>
          <a:off x="2743200" y="5391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0</xdr:colOff>
      <xdr:row>17</xdr:row>
      <xdr:rowOff>209550</xdr:rowOff>
    </xdr:to>
    <xdr:sp macro="" textlink="">
      <xdr:nvSpPr>
        <xdr:cNvPr id="1277452" name="Text Box 1">
          <a:extLst>
            <a:ext uri="{FF2B5EF4-FFF2-40B4-BE49-F238E27FC236}">
              <a16:creationId xmlns:a16="http://schemas.microsoft.com/office/drawing/2014/main" xmlns="" id="{00000000-0008-0000-0600-00000C7E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0</xdr:colOff>
      <xdr:row>17</xdr:row>
      <xdr:rowOff>209550</xdr:rowOff>
    </xdr:to>
    <xdr:sp macro="" textlink="">
      <xdr:nvSpPr>
        <xdr:cNvPr id="1277453" name="Text Box 1">
          <a:extLst>
            <a:ext uri="{FF2B5EF4-FFF2-40B4-BE49-F238E27FC236}">
              <a16:creationId xmlns:a16="http://schemas.microsoft.com/office/drawing/2014/main" xmlns="" id="{00000000-0008-0000-0600-00000D7E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0</xdr:colOff>
      <xdr:row>17</xdr:row>
      <xdr:rowOff>209550</xdr:rowOff>
    </xdr:to>
    <xdr:sp macro="" textlink="">
      <xdr:nvSpPr>
        <xdr:cNvPr id="1277454" name="Text Box 1">
          <a:extLst>
            <a:ext uri="{FF2B5EF4-FFF2-40B4-BE49-F238E27FC236}">
              <a16:creationId xmlns:a16="http://schemas.microsoft.com/office/drawing/2014/main" xmlns="" id="{00000000-0008-0000-0600-00000E7E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0</xdr:colOff>
      <xdr:row>17</xdr:row>
      <xdr:rowOff>209550</xdr:rowOff>
    </xdr:to>
    <xdr:sp macro="" textlink="">
      <xdr:nvSpPr>
        <xdr:cNvPr id="1277455" name="Text Box 1">
          <a:extLst>
            <a:ext uri="{FF2B5EF4-FFF2-40B4-BE49-F238E27FC236}">
              <a16:creationId xmlns:a16="http://schemas.microsoft.com/office/drawing/2014/main" xmlns="" id="{00000000-0008-0000-0600-00000F7E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0</xdr:colOff>
      <xdr:row>17</xdr:row>
      <xdr:rowOff>209550</xdr:rowOff>
    </xdr:to>
    <xdr:sp macro="" textlink="">
      <xdr:nvSpPr>
        <xdr:cNvPr id="1277456" name="Text Box 1">
          <a:extLst>
            <a:ext uri="{FF2B5EF4-FFF2-40B4-BE49-F238E27FC236}">
              <a16:creationId xmlns:a16="http://schemas.microsoft.com/office/drawing/2014/main" xmlns="" id="{00000000-0008-0000-0600-0000107E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0</xdr:colOff>
      <xdr:row>17</xdr:row>
      <xdr:rowOff>209550</xdr:rowOff>
    </xdr:to>
    <xdr:sp macro="" textlink="">
      <xdr:nvSpPr>
        <xdr:cNvPr id="1277457" name="Text Box 1">
          <a:extLst>
            <a:ext uri="{FF2B5EF4-FFF2-40B4-BE49-F238E27FC236}">
              <a16:creationId xmlns:a16="http://schemas.microsoft.com/office/drawing/2014/main" xmlns="" id="{00000000-0008-0000-0600-0000117E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0</xdr:colOff>
      <xdr:row>17</xdr:row>
      <xdr:rowOff>209550</xdr:rowOff>
    </xdr:to>
    <xdr:sp macro="" textlink="">
      <xdr:nvSpPr>
        <xdr:cNvPr id="1277458" name="Text Box 1">
          <a:extLst>
            <a:ext uri="{FF2B5EF4-FFF2-40B4-BE49-F238E27FC236}">
              <a16:creationId xmlns:a16="http://schemas.microsoft.com/office/drawing/2014/main" xmlns="" id="{00000000-0008-0000-0600-0000127E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0</xdr:colOff>
      <xdr:row>17</xdr:row>
      <xdr:rowOff>209550</xdr:rowOff>
    </xdr:to>
    <xdr:sp macro="" textlink="">
      <xdr:nvSpPr>
        <xdr:cNvPr id="1277459" name="Text Box 1">
          <a:extLst>
            <a:ext uri="{FF2B5EF4-FFF2-40B4-BE49-F238E27FC236}">
              <a16:creationId xmlns:a16="http://schemas.microsoft.com/office/drawing/2014/main" xmlns="" id="{00000000-0008-0000-0600-0000137E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0</xdr:colOff>
      <xdr:row>17</xdr:row>
      <xdr:rowOff>209550</xdr:rowOff>
    </xdr:to>
    <xdr:sp macro="" textlink="">
      <xdr:nvSpPr>
        <xdr:cNvPr id="1277460" name="Text Box 1">
          <a:extLst>
            <a:ext uri="{FF2B5EF4-FFF2-40B4-BE49-F238E27FC236}">
              <a16:creationId xmlns:a16="http://schemas.microsoft.com/office/drawing/2014/main" xmlns="" id="{00000000-0008-0000-0600-0000147E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0</xdr:colOff>
      <xdr:row>17</xdr:row>
      <xdr:rowOff>209550</xdr:rowOff>
    </xdr:to>
    <xdr:sp macro="" textlink="">
      <xdr:nvSpPr>
        <xdr:cNvPr id="1277461" name="Text Box 1">
          <a:extLst>
            <a:ext uri="{FF2B5EF4-FFF2-40B4-BE49-F238E27FC236}">
              <a16:creationId xmlns:a16="http://schemas.microsoft.com/office/drawing/2014/main" xmlns="" id="{00000000-0008-0000-0600-0000157E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0</xdr:colOff>
      <xdr:row>17</xdr:row>
      <xdr:rowOff>209550</xdr:rowOff>
    </xdr:to>
    <xdr:sp macro="" textlink="">
      <xdr:nvSpPr>
        <xdr:cNvPr id="1277462" name="Text Box 1">
          <a:extLst>
            <a:ext uri="{FF2B5EF4-FFF2-40B4-BE49-F238E27FC236}">
              <a16:creationId xmlns:a16="http://schemas.microsoft.com/office/drawing/2014/main" xmlns="" id="{00000000-0008-0000-0600-0000167E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0</xdr:colOff>
      <xdr:row>17</xdr:row>
      <xdr:rowOff>209550</xdr:rowOff>
    </xdr:to>
    <xdr:sp macro="" textlink="">
      <xdr:nvSpPr>
        <xdr:cNvPr id="1277463" name="Text Box 1">
          <a:extLst>
            <a:ext uri="{FF2B5EF4-FFF2-40B4-BE49-F238E27FC236}">
              <a16:creationId xmlns:a16="http://schemas.microsoft.com/office/drawing/2014/main" xmlns="" id="{00000000-0008-0000-0600-0000177E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0</xdr:colOff>
      <xdr:row>17</xdr:row>
      <xdr:rowOff>209550</xdr:rowOff>
    </xdr:to>
    <xdr:sp macro="" textlink="">
      <xdr:nvSpPr>
        <xdr:cNvPr id="1277464" name="Text Box 1">
          <a:extLst>
            <a:ext uri="{FF2B5EF4-FFF2-40B4-BE49-F238E27FC236}">
              <a16:creationId xmlns:a16="http://schemas.microsoft.com/office/drawing/2014/main" xmlns="" id="{00000000-0008-0000-0600-0000187E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0</xdr:colOff>
      <xdr:row>17</xdr:row>
      <xdr:rowOff>209550</xdr:rowOff>
    </xdr:to>
    <xdr:sp macro="" textlink="">
      <xdr:nvSpPr>
        <xdr:cNvPr id="1277465" name="Text Box 1">
          <a:extLst>
            <a:ext uri="{FF2B5EF4-FFF2-40B4-BE49-F238E27FC236}">
              <a16:creationId xmlns:a16="http://schemas.microsoft.com/office/drawing/2014/main" xmlns="" id="{00000000-0008-0000-0600-0000197E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0</xdr:colOff>
      <xdr:row>17</xdr:row>
      <xdr:rowOff>209550</xdr:rowOff>
    </xdr:to>
    <xdr:sp macro="" textlink="">
      <xdr:nvSpPr>
        <xdr:cNvPr id="1277466" name="Text Box 1">
          <a:extLst>
            <a:ext uri="{FF2B5EF4-FFF2-40B4-BE49-F238E27FC236}">
              <a16:creationId xmlns:a16="http://schemas.microsoft.com/office/drawing/2014/main" xmlns="" id="{00000000-0008-0000-0600-00001A7E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467" name="Text Box 1">
          <a:extLst>
            <a:ext uri="{FF2B5EF4-FFF2-40B4-BE49-F238E27FC236}">
              <a16:creationId xmlns:a16="http://schemas.microsoft.com/office/drawing/2014/main" xmlns="" id="{00000000-0008-0000-0600-00001B7E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468" name="Text Box 1">
          <a:extLst>
            <a:ext uri="{FF2B5EF4-FFF2-40B4-BE49-F238E27FC236}">
              <a16:creationId xmlns:a16="http://schemas.microsoft.com/office/drawing/2014/main" xmlns="" id="{00000000-0008-0000-0600-00001C7E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469" name="Text Box 1">
          <a:extLst>
            <a:ext uri="{FF2B5EF4-FFF2-40B4-BE49-F238E27FC236}">
              <a16:creationId xmlns:a16="http://schemas.microsoft.com/office/drawing/2014/main" xmlns="" id="{00000000-0008-0000-0600-00001D7E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470" name="Text Box 1">
          <a:extLst>
            <a:ext uri="{FF2B5EF4-FFF2-40B4-BE49-F238E27FC236}">
              <a16:creationId xmlns:a16="http://schemas.microsoft.com/office/drawing/2014/main" xmlns="" id="{00000000-0008-0000-0600-00001E7E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471" name="Text Box 1">
          <a:extLst>
            <a:ext uri="{FF2B5EF4-FFF2-40B4-BE49-F238E27FC236}">
              <a16:creationId xmlns:a16="http://schemas.microsoft.com/office/drawing/2014/main" xmlns="" id="{00000000-0008-0000-0600-00001F7E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472" name="Text Box 1">
          <a:extLst>
            <a:ext uri="{FF2B5EF4-FFF2-40B4-BE49-F238E27FC236}">
              <a16:creationId xmlns:a16="http://schemas.microsoft.com/office/drawing/2014/main" xmlns="" id="{00000000-0008-0000-0600-0000207E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473" name="Text Box 1">
          <a:extLst>
            <a:ext uri="{FF2B5EF4-FFF2-40B4-BE49-F238E27FC236}">
              <a16:creationId xmlns:a16="http://schemas.microsoft.com/office/drawing/2014/main" xmlns="" id="{00000000-0008-0000-0600-0000217E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474" name="Text Box 1">
          <a:extLst>
            <a:ext uri="{FF2B5EF4-FFF2-40B4-BE49-F238E27FC236}">
              <a16:creationId xmlns:a16="http://schemas.microsoft.com/office/drawing/2014/main" xmlns="" id="{00000000-0008-0000-0600-0000227E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475" name="Text Box 1">
          <a:extLst>
            <a:ext uri="{FF2B5EF4-FFF2-40B4-BE49-F238E27FC236}">
              <a16:creationId xmlns:a16="http://schemas.microsoft.com/office/drawing/2014/main" xmlns="" id="{00000000-0008-0000-0600-0000237E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476" name="Text Box 1">
          <a:extLst>
            <a:ext uri="{FF2B5EF4-FFF2-40B4-BE49-F238E27FC236}">
              <a16:creationId xmlns:a16="http://schemas.microsoft.com/office/drawing/2014/main" xmlns="" id="{00000000-0008-0000-0600-0000247E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477" name="Text Box 1">
          <a:extLst>
            <a:ext uri="{FF2B5EF4-FFF2-40B4-BE49-F238E27FC236}">
              <a16:creationId xmlns:a16="http://schemas.microsoft.com/office/drawing/2014/main" xmlns="" id="{00000000-0008-0000-0600-0000257E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478" name="Text Box 1">
          <a:extLst>
            <a:ext uri="{FF2B5EF4-FFF2-40B4-BE49-F238E27FC236}">
              <a16:creationId xmlns:a16="http://schemas.microsoft.com/office/drawing/2014/main" xmlns="" id="{00000000-0008-0000-0600-0000267E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479" name="Text Box 1">
          <a:extLst>
            <a:ext uri="{FF2B5EF4-FFF2-40B4-BE49-F238E27FC236}">
              <a16:creationId xmlns:a16="http://schemas.microsoft.com/office/drawing/2014/main" xmlns="" id="{00000000-0008-0000-0600-0000277E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480" name="Text Box 1">
          <a:extLst>
            <a:ext uri="{FF2B5EF4-FFF2-40B4-BE49-F238E27FC236}">
              <a16:creationId xmlns:a16="http://schemas.microsoft.com/office/drawing/2014/main" xmlns="" id="{00000000-0008-0000-0600-0000287E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481" name="Text Box 1">
          <a:extLst>
            <a:ext uri="{FF2B5EF4-FFF2-40B4-BE49-F238E27FC236}">
              <a16:creationId xmlns:a16="http://schemas.microsoft.com/office/drawing/2014/main" xmlns="" id="{00000000-0008-0000-0600-0000297E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482" name="Text Box 1">
          <a:extLst>
            <a:ext uri="{FF2B5EF4-FFF2-40B4-BE49-F238E27FC236}">
              <a16:creationId xmlns:a16="http://schemas.microsoft.com/office/drawing/2014/main" xmlns="" id="{00000000-0008-0000-0600-00002A7E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483" name="Text Box 1">
          <a:extLst>
            <a:ext uri="{FF2B5EF4-FFF2-40B4-BE49-F238E27FC236}">
              <a16:creationId xmlns:a16="http://schemas.microsoft.com/office/drawing/2014/main" xmlns="" id="{00000000-0008-0000-0600-00002B7E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484" name="Text Box 1">
          <a:extLst>
            <a:ext uri="{FF2B5EF4-FFF2-40B4-BE49-F238E27FC236}">
              <a16:creationId xmlns:a16="http://schemas.microsoft.com/office/drawing/2014/main" xmlns="" id="{00000000-0008-0000-0600-00002C7E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485" name="Text Box 1">
          <a:extLst>
            <a:ext uri="{FF2B5EF4-FFF2-40B4-BE49-F238E27FC236}">
              <a16:creationId xmlns:a16="http://schemas.microsoft.com/office/drawing/2014/main" xmlns="" id="{00000000-0008-0000-0600-00002D7E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486" name="Text Box 1">
          <a:extLst>
            <a:ext uri="{FF2B5EF4-FFF2-40B4-BE49-F238E27FC236}">
              <a16:creationId xmlns:a16="http://schemas.microsoft.com/office/drawing/2014/main" xmlns="" id="{00000000-0008-0000-0600-00002E7E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487" name="Text Box 1">
          <a:extLst>
            <a:ext uri="{FF2B5EF4-FFF2-40B4-BE49-F238E27FC236}">
              <a16:creationId xmlns:a16="http://schemas.microsoft.com/office/drawing/2014/main" xmlns="" id="{00000000-0008-0000-0600-00002F7E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488" name="Text Box 1">
          <a:extLst>
            <a:ext uri="{FF2B5EF4-FFF2-40B4-BE49-F238E27FC236}">
              <a16:creationId xmlns:a16="http://schemas.microsoft.com/office/drawing/2014/main" xmlns="" id="{00000000-0008-0000-0600-0000307E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489" name="Text Box 1">
          <a:extLst>
            <a:ext uri="{FF2B5EF4-FFF2-40B4-BE49-F238E27FC236}">
              <a16:creationId xmlns:a16="http://schemas.microsoft.com/office/drawing/2014/main" xmlns="" id="{00000000-0008-0000-0600-0000317E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490" name="Text Box 1">
          <a:extLst>
            <a:ext uri="{FF2B5EF4-FFF2-40B4-BE49-F238E27FC236}">
              <a16:creationId xmlns:a16="http://schemas.microsoft.com/office/drawing/2014/main" xmlns="" id="{00000000-0008-0000-0600-0000327E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491" name="Text Box 1">
          <a:extLst>
            <a:ext uri="{FF2B5EF4-FFF2-40B4-BE49-F238E27FC236}">
              <a16:creationId xmlns:a16="http://schemas.microsoft.com/office/drawing/2014/main" xmlns="" id="{00000000-0008-0000-0600-0000337E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492" name="Text Box 1">
          <a:extLst>
            <a:ext uri="{FF2B5EF4-FFF2-40B4-BE49-F238E27FC236}">
              <a16:creationId xmlns:a16="http://schemas.microsoft.com/office/drawing/2014/main" xmlns="" id="{00000000-0008-0000-0600-0000347E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493" name="Text Box 1">
          <a:extLst>
            <a:ext uri="{FF2B5EF4-FFF2-40B4-BE49-F238E27FC236}">
              <a16:creationId xmlns:a16="http://schemas.microsoft.com/office/drawing/2014/main" xmlns="" id="{00000000-0008-0000-0600-0000357E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494" name="Text Box 1">
          <a:extLst>
            <a:ext uri="{FF2B5EF4-FFF2-40B4-BE49-F238E27FC236}">
              <a16:creationId xmlns:a16="http://schemas.microsoft.com/office/drawing/2014/main" xmlns="" id="{00000000-0008-0000-0600-0000367E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495" name="Text Box 1">
          <a:extLst>
            <a:ext uri="{FF2B5EF4-FFF2-40B4-BE49-F238E27FC236}">
              <a16:creationId xmlns:a16="http://schemas.microsoft.com/office/drawing/2014/main" xmlns="" id="{00000000-0008-0000-0600-0000377E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496" name="Text Box 1">
          <a:extLst>
            <a:ext uri="{FF2B5EF4-FFF2-40B4-BE49-F238E27FC236}">
              <a16:creationId xmlns:a16="http://schemas.microsoft.com/office/drawing/2014/main" xmlns="" id="{00000000-0008-0000-0600-0000387E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497" name="Text Box 1">
          <a:extLst>
            <a:ext uri="{FF2B5EF4-FFF2-40B4-BE49-F238E27FC236}">
              <a16:creationId xmlns:a16="http://schemas.microsoft.com/office/drawing/2014/main" xmlns="" id="{00000000-0008-0000-0600-0000397E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498" name="Text Box 1">
          <a:extLst>
            <a:ext uri="{FF2B5EF4-FFF2-40B4-BE49-F238E27FC236}">
              <a16:creationId xmlns:a16="http://schemas.microsoft.com/office/drawing/2014/main" xmlns="" id="{00000000-0008-0000-0600-00003A7E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499" name="Text Box 1">
          <a:extLst>
            <a:ext uri="{FF2B5EF4-FFF2-40B4-BE49-F238E27FC236}">
              <a16:creationId xmlns:a16="http://schemas.microsoft.com/office/drawing/2014/main" xmlns="" id="{00000000-0008-0000-0600-00003B7E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500" name="Text Box 1">
          <a:extLst>
            <a:ext uri="{FF2B5EF4-FFF2-40B4-BE49-F238E27FC236}">
              <a16:creationId xmlns:a16="http://schemas.microsoft.com/office/drawing/2014/main" xmlns="" id="{00000000-0008-0000-0600-00003C7E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501" name="Text Box 1">
          <a:extLst>
            <a:ext uri="{FF2B5EF4-FFF2-40B4-BE49-F238E27FC236}">
              <a16:creationId xmlns:a16="http://schemas.microsoft.com/office/drawing/2014/main" xmlns="" id="{00000000-0008-0000-0600-00003D7E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502" name="Text Box 1">
          <a:extLst>
            <a:ext uri="{FF2B5EF4-FFF2-40B4-BE49-F238E27FC236}">
              <a16:creationId xmlns:a16="http://schemas.microsoft.com/office/drawing/2014/main" xmlns="" id="{00000000-0008-0000-0600-00003E7E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503" name="Text Box 1">
          <a:extLst>
            <a:ext uri="{FF2B5EF4-FFF2-40B4-BE49-F238E27FC236}">
              <a16:creationId xmlns:a16="http://schemas.microsoft.com/office/drawing/2014/main" xmlns="" id="{00000000-0008-0000-0600-00003F7E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504" name="Text Box 1">
          <a:extLst>
            <a:ext uri="{FF2B5EF4-FFF2-40B4-BE49-F238E27FC236}">
              <a16:creationId xmlns:a16="http://schemas.microsoft.com/office/drawing/2014/main" xmlns="" id="{00000000-0008-0000-0600-0000407E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505" name="Text Box 1">
          <a:extLst>
            <a:ext uri="{FF2B5EF4-FFF2-40B4-BE49-F238E27FC236}">
              <a16:creationId xmlns:a16="http://schemas.microsoft.com/office/drawing/2014/main" xmlns="" id="{00000000-0008-0000-0600-0000417E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506" name="Text Box 1">
          <a:extLst>
            <a:ext uri="{FF2B5EF4-FFF2-40B4-BE49-F238E27FC236}">
              <a16:creationId xmlns:a16="http://schemas.microsoft.com/office/drawing/2014/main" xmlns="" id="{00000000-0008-0000-0600-0000427E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507" name="Text Box 1">
          <a:extLst>
            <a:ext uri="{FF2B5EF4-FFF2-40B4-BE49-F238E27FC236}">
              <a16:creationId xmlns:a16="http://schemas.microsoft.com/office/drawing/2014/main" xmlns="" id="{00000000-0008-0000-0600-0000437E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508" name="Text Box 1">
          <a:extLst>
            <a:ext uri="{FF2B5EF4-FFF2-40B4-BE49-F238E27FC236}">
              <a16:creationId xmlns:a16="http://schemas.microsoft.com/office/drawing/2014/main" xmlns="" id="{00000000-0008-0000-0600-0000447E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509" name="Text Box 1">
          <a:extLst>
            <a:ext uri="{FF2B5EF4-FFF2-40B4-BE49-F238E27FC236}">
              <a16:creationId xmlns:a16="http://schemas.microsoft.com/office/drawing/2014/main" xmlns="" id="{00000000-0008-0000-0600-0000457E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510" name="Text Box 1">
          <a:extLst>
            <a:ext uri="{FF2B5EF4-FFF2-40B4-BE49-F238E27FC236}">
              <a16:creationId xmlns:a16="http://schemas.microsoft.com/office/drawing/2014/main" xmlns="" id="{00000000-0008-0000-0600-0000467E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511" name="Text Box 1">
          <a:extLst>
            <a:ext uri="{FF2B5EF4-FFF2-40B4-BE49-F238E27FC236}">
              <a16:creationId xmlns:a16="http://schemas.microsoft.com/office/drawing/2014/main" xmlns="" id="{00000000-0008-0000-0600-0000477E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512" name="Text Box 1">
          <a:extLst>
            <a:ext uri="{FF2B5EF4-FFF2-40B4-BE49-F238E27FC236}">
              <a16:creationId xmlns:a16="http://schemas.microsoft.com/office/drawing/2014/main" xmlns="" id="{00000000-0008-0000-0600-0000487E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513" name="Text Box 1">
          <a:extLst>
            <a:ext uri="{FF2B5EF4-FFF2-40B4-BE49-F238E27FC236}">
              <a16:creationId xmlns:a16="http://schemas.microsoft.com/office/drawing/2014/main" xmlns="" id="{00000000-0008-0000-0600-0000497E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514" name="Text Box 1">
          <a:extLst>
            <a:ext uri="{FF2B5EF4-FFF2-40B4-BE49-F238E27FC236}">
              <a16:creationId xmlns:a16="http://schemas.microsoft.com/office/drawing/2014/main" xmlns="" id="{00000000-0008-0000-0600-00004A7E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515" name="Text Box 1">
          <a:extLst>
            <a:ext uri="{FF2B5EF4-FFF2-40B4-BE49-F238E27FC236}">
              <a16:creationId xmlns:a16="http://schemas.microsoft.com/office/drawing/2014/main" xmlns="" id="{00000000-0008-0000-0600-00004B7E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516" name="Text Box 1">
          <a:extLst>
            <a:ext uri="{FF2B5EF4-FFF2-40B4-BE49-F238E27FC236}">
              <a16:creationId xmlns:a16="http://schemas.microsoft.com/office/drawing/2014/main" xmlns="" id="{00000000-0008-0000-0600-00004C7E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517" name="Text Box 1">
          <a:extLst>
            <a:ext uri="{FF2B5EF4-FFF2-40B4-BE49-F238E27FC236}">
              <a16:creationId xmlns:a16="http://schemas.microsoft.com/office/drawing/2014/main" xmlns="" id="{00000000-0008-0000-0600-00004D7E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518" name="Text Box 1">
          <a:extLst>
            <a:ext uri="{FF2B5EF4-FFF2-40B4-BE49-F238E27FC236}">
              <a16:creationId xmlns:a16="http://schemas.microsoft.com/office/drawing/2014/main" xmlns="" id="{00000000-0008-0000-0600-00004E7E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519" name="Text Box 1">
          <a:extLst>
            <a:ext uri="{FF2B5EF4-FFF2-40B4-BE49-F238E27FC236}">
              <a16:creationId xmlns:a16="http://schemas.microsoft.com/office/drawing/2014/main" xmlns="" id="{00000000-0008-0000-0600-00004F7E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520" name="Text Box 1">
          <a:extLst>
            <a:ext uri="{FF2B5EF4-FFF2-40B4-BE49-F238E27FC236}">
              <a16:creationId xmlns:a16="http://schemas.microsoft.com/office/drawing/2014/main" xmlns="" id="{00000000-0008-0000-0600-0000507E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21" name="Text Box 1">
          <a:extLst>
            <a:ext uri="{FF2B5EF4-FFF2-40B4-BE49-F238E27FC236}">
              <a16:creationId xmlns:a16="http://schemas.microsoft.com/office/drawing/2014/main" xmlns="" id="{00000000-0008-0000-0600-000051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22" name="Text Box 1">
          <a:extLst>
            <a:ext uri="{FF2B5EF4-FFF2-40B4-BE49-F238E27FC236}">
              <a16:creationId xmlns:a16="http://schemas.microsoft.com/office/drawing/2014/main" xmlns="" id="{00000000-0008-0000-0600-000052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23" name="Text Box 1">
          <a:extLst>
            <a:ext uri="{FF2B5EF4-FFF2-40B4-BE49-F238E27FC236}">
              <a16:creationId xmlns:a16="http://schemas.microsoft.com/office/drawing/2014/main" xmlns="" id="{00000000-0008-0000-0600-000053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24" name="Text Box 1">
          <a:extLst>
            <a:ext uri="{FF2B5EF4-FFF2-40B4-BE49-F238E27FC236}">
              <a16:creationId xmlns:a16="http://schemas.microsoft.com/office/drawing/2014/main" xmlns="" id="{00000000-0008-0000-0600-000054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25" name="Text Box 1">
          <a:extLst>
            <a:ext uri="{FF2B5EF4-FFF2-40B4-BE49-F238E27FC236}">
              <a16:creationId xmlns:a16="http://schemas.microsoft.com/office/drawing/2014/main" xmlns="" id="{00000000-0008-0000-0600-000055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26" name="Text Box 1">
          <a:extLst>
            <a:ext uri="{FF2B5EF4-FFF2-40B4-BE49-F238E27FC236}">
              <a16:creationId xmlns:a16="http://schemas.microsoft.com/office/drawing/2014/main" xmlns="" id="{00000000-0008-0000-0600-000056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27" name="Text Box 1">
          <a:extLst>
            <a:ext uri="{FF2B5EF4-FFF2-40B4-BE49-F238E27FC236}">
              <a16:creationId xmlns:a16="http://schemas.microsoft.com/office/drawing/2014/main" xmlns="" id="{00000000-0008-0000-0600-000057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28" name="Text Box 1">
          <a:extLst>
            <a:ext uri="{FF2B5EF4-FFF2-40B4-BE49-F238E27FC236}">
              <a16:creationId xmlns:a16="http://schemas.microsoft.com/office/drawing/2014/main" xmlns="" id="{00000000-0008-0000-0600-000058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29" name="Text Box 1">
          <a:extLst>
            <a:ext uri="{FF2B5EF4-FFF2-40B4-BE49-F238E27FC236}">
              <a16:creationId xmlns:a16="http://schemas.microsoft.com/office/drawing/2014/main" xmlns="" id="{00000000-0008-0000-0600-000059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30" name="Text Box 1">
          <a:extLst>
            <a:ext uri="{FF2B5EF4-FFF2-40B4-BE49-F238E27FC236}">
              <a16:creationId xmlns:a16="http://schemas.microsoft.com/office/drawing/2014/main" xmlns="" id="{00000000-0008-0000-0600-00005A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31" name="Text Box 1">
          <a:extLst>
            <a:ext uri="{FF2B5EF4-FFF2-40B4-BE49-F238E27FC236}">
              <a16:creationId xmlns:a16="http://schemas.microsoft.com/office/drawing/2014/main" xmlns="" id="{00000000-0008-0000-0600-00005B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32" name="Text Box 1">
          <a:extLst>
            <a:ext uri="{FF2B5EF4-FFF2-40B4-BE49-F238E27FC236}">
              <a16:creationId xmlns:a16="http://schemas.microsoft.com/office/drawing/2014/main" xmlns="" id="{00000000-0008-0000-0600-00005C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33" name="Text Box 1">
          <a:extLst>
            <a:ext uri="{FF2B5EF4-FFF2-40B4-BE49-F238E27FC236}">
              <a16:creationId xmlns:a16="http://schemas.microsoft.com/office/drawing/2014/main" xmlns="" id="{00000000-0008-0000-0600-00005D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34" name="Text Box 1">
          <a:extLst>
            <a:ext uri="{FF2B5EF4-FFF2-40B4-BE49-F238E27FC236}">
              <a16:creationId xmlns:a16="http://schemas.microsoft.com/office/drawing/2014/main" xmlns="" id="{00000000-0008-0000-0600-00005E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35" name="Text Box 1">
          <a:extLst>
            <a:ext uri="{FF2B5EF4-FFF2-40B4-BE49-F238E27FC236}">
              <a16:creationId xmlns:a16="http://schemas.microsoft.com/office/drawing/2014/main" xmlns="" id="{00000000-0008-0000-0600-00005F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36" name="Text Box 1">
          <a:extLst>
            <a:ext uri="{FF2B5EF4-FFF2-40B4-BE49-F238E27FC236}">
              <a16:creationId xmlns:a16="http://schemas.microsoft.com/office/drawing/2014/main" xmlns="" id="{00000000-0008-0000-0600-000060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37" name="Text Box 1">
          <a:extLst>
            <a:ext uri="{FF2B5EF4-FFF2-40B4-BE49-F238E27FC236}">
              <a16:creationId xmlns:a16="http://schemas.microsoft.com/office/drawing/2014/main" xmlns="" id="{00000000-0008-0000-0600-000061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38" name="Text Box 1">
          <a:extLst>
            <a:ext uri="{FF2B5EF4-FFF2-40B4-BE49-F238E27FC236}">
              <a16:creationId xmlns:a16="http://schemas.microsoft.com/office/drawing/2014/main" xmlns="" id="{00000000-0008-0000-0600-000062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39" name="Text Box 1">
          <a:extLst>
            <a:ext uri="{FF2B5EF4-FFF2-40B4-BE49-F238E27FC236}">
              <a16:creationId xmlns:a16="http://schemas.microsoft.com/office/drawing/2014/main" xmlns="" id="{00000000-0008-0000-0600-000063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40" name="Text Box 1">
          <a:extLst>
            <a:ext uri="{FF2B5EF4-FFF2-40B4-BE49-F238E27FC236}">
              <a16:creationId xmlns:a16="http://schemas.microsoft.com/office/drawing/2014/main" xmlns="" id="{00000000-0008-0000-0600-000064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41" name="Text Box 1">
          <a:extLst>
            <a:ext uri="{FF2B5EF4-FFF2-40B4-BE49-F238E27FC236}">
              <a16:creationId xmlns:a16="http://schemas.microsoft.com/office/drawing/2014/main" xmlns="" id="{00000000-0008-0000-0600-000065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42" name="Text Box 1">
          <a:extLst>
            <a:ext uri="{FF2B5EF4-FFF2-40B4-BE49-F238E27FC236}">
              <a16:creationId xmlns:a16="http://schemas.microsoft.com/office/drawing/2014/main" xmlns="" id="{00000000-0008-0000-0600-000066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43" name="Text Box 1">
          <a:extLst>
            <a:ext uri="{FF2B5EF4-FFF2-40B4-BE49-F238E27FC236}">
              <a16:creationId xmlns:a16="http://schemas.microsoft.com/office/drawing/2014/main" xmlns="" id="{00000000-0008-0000-0600-000067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44" name="Text Box 1">
          <a:extLst>
            <a:ext uri="{FF2B5EF4-FFF2-40B4-BE49-F238E27FC236}">
              <a16:creationId xmlns:a16="http://schemas.microsoft.com/office/drawing/2014/main" xmlns="" id="{00000000-0008-0000-0600-000068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45" name="Text Box 1">
          <a:extLst>
            <a:ext uri="{FF2B5EF4-FFF2-40B4-BE49-F238E27FC236}">
              <a16:creationId xmlns:a16="http://schemas.microsoft.com/office/drawing/2014/main" xmlns="" id="{00000000-0008-0000-0600-000069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46" name="Text Box 1">
          <a:extLst>
            <a:ext uri="{FF2B5EF4-FFF2-40B4-BE49-F238E27FC236}">
              <a16:creationId xmlns:a16="http://schemas.microsoft.com/office/drawing/2014/main" xmlns="" id="{00000000-0008-0000-0600-00006A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47" name="Text Box 1">
          <a:extLst>
            <a:ext uri="{FF2B5EF4-FFF2-40B4-BE49-F238E27FC236}">
              <a16:creationId xmlns:a16="http://schemas.microsoft.com/office/drawing/2014/main" xmlns="" id="{00000000-0008-0000-0600-00006B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48" name="Text Box 1">
          <a:extLst>
            <a:ext uri="{FF2B5EF4-FFF2-40B4-BE49-F238E27FC236}">
              <a16:creationId xmlns:a16="http://schemas.microsoft.com/office/drawing/2014/main" xmlns="" id="{00000000-0008-0000-0600-00006C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49" name="Text Box 1">
          <a:extLst>
            <a:ext uri="{FF2B5EF4-FFF2-40B4-BE49-F238E27FC236}">
              <a16:creationId xmlns:a16="http://schemas.microsoft.com/office/drawing/2014/main" xmlns="" id="{00000000-0008-0000-0600-00006D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50" name="Text Box 1">
          <a:extLst>
            <a:ext uri="{FF2B5EF4-FFF2-40B4-BE49-F238E27FC236}">
              <a16:creationId xmlns:a16="http://schemas.microsoft.com/office/drawing/2014/main" xmlns="" id="{00000000-0008-0000-0600-00006E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51" name="Text Box 1">
          <a:extLst>
            <a:ext uri="{FF2B5EF4-FFF2-40B4-BE49-F238E27FC236}">
              <a16:creationId xmlns:a16="http://schemas.microsoft.com/office/drawing/2014/main" xmlns="" id="{00000000-0008-0000-0600-00006F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52" name="Text Box 1">
          <a:extLst>
            <a:ext uri="{FF2B5EF4-FFF2-40B4-BE49-F238E27FC236}">
              <a16:creationId xmlns:a16="http://schemas.microsoft.com/office/drawing/2014/main" xmlns="" id="{00000000-0008-0000-0600-000070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53" name="Text Box 1">
          <a:extLst>
            <a:ext uri="{FF2B5EF4-FFF2-40B4-BE49-F238E27FC236}">
              <a16:creationId xmlns:a16="http://schemas.microsoft.com/office/drawing/2014/main" xmlns="" id="{00000000-0008-0000-0600-000071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54" name="Text Box 1">
          <a:extLst>
            <a:ext uri="{FF2B5EF4-FFF2-40B4-BE49-F238E27FC236}">
              <a16:creationId xmlns:a16="http://schemas.microsoft.com/office/drawing/2014/main" xmlns="" id="{00000000-0008-0000-0600-000072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55" name="Text Box 1">
          <a:extLst>
            <a:ext uri="{FF2B5EF4-FFF2-40B4-BE49-F238E27FC236}">
              <a16:creationId xmlns:a16="http://schemas.microsoft.com/office/drawing/2014/main" xmlns="" id="{00000000-0008-0000-0600-000073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56" name="Text Box 1">
          <a:extLst>
            <a:ext uri="{FF2B5EF4-FFF2-40B4-BE49-F238E27FC236}">
              <a16:creationId xmlns:a16="http://schemas.microsoft.com/office/drawing/2014/main" xmlns="" id="{00000000-0008-0000-0600-000074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57" name="Text Box 1">
          <a:extLst>
            <a:ext uri="{FF2B5EF4-FFF2-40B4-BE49-F238E27FC236}">
              <a16:creationId xmlns:a16="http://schemas.microsoft.com/office/drawing/2014/main" xmlns="" id="{00000000-0008-0000-0600-000075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58" name="Text Box 1">
          <a:extLst>
            <a:ext uri="{FF2B5EF4-FFF2-40B4-BE49-F238E27FC236}">
              <a16:creationId xmlns:a16="http://schemas.microsoft.com/office/drawing/2014/main" xmlns="" id="{00000000-0008-0000-0600-000076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59" name="Text Box 1">
          <a:extLst>
            <a:ext uri="{FF2B5EF4-FFF2-40B4-BE49-F238E27FC236}">
              <a16:creationId xmlns:a16="http://schemas.microsoft.com/office/drawing/2014/main" xmlns="" id="{00000000-0008-0000-0600-000077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60" name="Text Box 1">
          <a:extLst>
            <a:ext uri="{FF2B5EF4-FFF2-40B4-BE49-F238E27FC236}">
              <a16:creationId xmlns:a16="http://schemas.microsoft.com/office/drawing/2014/main" xmlns="" id="{00000000-0008-0000-0600-000078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61" name="Text Box 1">
          <a:extLst>
            <a:ext uri="{FF2B5EF4-FFF2-40B4-BE49-F238E27FC236}">
              <a16:creationId xmlns:a16="http://schemas.microsoft.com/office/drawing/2014/main" xmlns="" id="{00000000-0008-0000-0600-000079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62" name="Text Box 1">
          <a:extLst>
            <a:ext uri="{FF2B5EF4-FFF2-40B4-BE49-F238E27FC236}">
              <a16:creationId xmlns:a16="http://schemas.microsoft.com/office/drawing/2014/main" xmlns="" id="{00000000-0008-0000-0600-00007A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63" name="Text Box 1">
          <a:extLst>
            <a:ext uri="{FF2B5EF4-FFF2-40B4-BE49-F238E27FC236}">
              <a16:creationId xmlns:a16="http://schemas.microsoft.com/office/drawing/2014/main" xmlns="" id="{00000000-0008-0000-0600-00007B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64" name="Text Box 1">
          <a:extLst>
            <a:ext uri="{FF2B5EF4-FFF2-40B4-BE49-F238E27FC236}">
              <a16:creationId xmlns:a16="http://schemas.microsoft.com/office/drawing/2014/main" xmlns="" id="{00000000-0008-0000-0600-00007C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65" name="Text Box 1">
          <a:extLst>
            <a:ext uri="{FF2B5EF4-FFF2-40B4-BE49-F238E27FC236}">
              <a16:creationId xmlns:a16="http://schemas.microsoft.com/office/drawing/2014/main" xmlns="" id="{00000000-0008-0000-0600-00007D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66" name="Text Box 1">
          <a:extLst>
            <a:ext uri="{FF2B5EF4-FFF2-40B4-BE49-F238E27FC236}">
              <a16:creationId xmlns:a16="http://schemas.microsoft.com/office/drawing/2014/main" xmlns="" id="{00000000-0008-0000-0600-00007E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67" name="Text Box 1">
          <a:extLst>
            <a:ext uri="{FF2B5EF4-FFF2-40B4-BE49-F238E27FC236}">
              <a16:creationId xmlns:a16="http://schemas.microsoft.com/office/drawing/2014/main" xmlns="" id="{00000000-0008-0000-0600-00007F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68" name="Text Box 1">
          <a:extLst>
            <a:ext uri="{FF2B5EF4-FFF2-40B4-BE49-F238E27FC236}">
              <a16:creationId xmlns:a16="http://schemas.microsoft.com/office/drawing/2014/main" xmlns="" id="{00000000-0008-0000-0600-000080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69" name="Text Box 1">
          <a:extLst>
            <a:ext uri="{FF2B5EF4-FFF2-40B4-BE49-F238E27FC236}">
              <a16:creationId xmlns:a16="http://schemas.microsoft.com/office/drawing/2014/main" xmlns="" id="{00000000-0008-0000-0600-000081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70" name="Text Box 1">
          <a:extLst>
            <a:ext uri="{FF2B5EF4-FFF2-40B4-BE49-F238E27FC236}">
              <a16:creationId xmlns:a16="http://schemas.microsoft.com/office/drawing/2014/main" xmlns="" id="{00000000-0008-0000-0600-000082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71" name="Text Box 1">
          <a:extLst>
            <a:ext uri="{FF2B5EF4-FFF2-40B4-BE49-F238E27FC236}">
              <a16:creationId xmlns:a16="http://schemas.microsoft.com/office/drawing/2014/main" xmlns="" id="{00000000-0008-0000-0600-000083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72" name="Text Box 1">
          <a:extLst>
            <a:ext uri="{FF2B5EF4-FFF2-40B4-BE49-F238E27FC236}">
              <a16:creationId xmlns:a16="http://schemas.microsoft.com/office/drawing/2014/main" xmlns="" id="{00000000-0008-0000-0600-000084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73" name="Text Box 1">
          <a:extLst>
            <a:ext uri="{FF2B5EF4-FFF2-40B4-BE49-F238E27FC236}">
              <a16:creationId xmlns:a16="http://schemas.microsoft.com/office/drawing/2014/main" xmlns="" id="{00000000-0008-0000-0600-000085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74" name="Text Box 1">
          <a:extLst>
            <a:ext uri="{FF2B5EF4-FFF2-40B4-BE49-F238E27FC236}">
              <a16:creationId xmlns:a16="http://schemas.microsoft.com/office/drawing/2014/main" xmlns="" id="{00000000-0008-0000-0600-000086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75" name="Text Box 1">
          <a:extLst>
            <a:ext uri="{FF2B5EF4-FFF2-40B4-BE49-F238E27FC236}">
              <a16:creationId xmlns:a16="http://schemas.microsoft.com/office/drawing/2014/main" xmlns="" id="{00000000-0008-0000-0600-000087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76" name="Text Box 1">
          <a:extLst>
            <a:ext uri="{FF2B5EF4-FFF2-40B4-BE49-F238E27FC236}">
              <a16:creationId xmlns:a16="http://schemas.microsoft.com/office/drawing/2014/main" xmlns="" id="{00000000-0008-0000-0600-000088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77" name="Text Box 1">
          <a:extLst>
            <a:ext uri="{FF2B5EF4-FFF2-40B4-BE49-F238E27FC236}">
              <a16:creationId xmlns:a16="http://schemas.microsoft.com/office/drawing/2014/main" xmlns="" id="{00000000-0008-0000-0600-000089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78" name="Text Box 1">
          <a:extLst>
            <a:ext uri="{FF2B5EF4-FFF2-40B4-BE49-F238E27FC236}">
              <a16:creationId xmlns:a16="http://schemas.microsoft.com/office/drawing/2014/main" xmlns="" id="{00000000-0008-0000-0600-00008A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79" name="Text Box 1">
          <a:extLst>
            <a:ext uri="{FF2B5EF4-FFF2-40B4-BE49-F238E27FC236}">
              <a16:creationId xmlns:a16="http://schemas.microsoft.com/office/drawing/2014/main" xmlns="" id="{00000000-0008-0000-0600-00008B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80" name="Text Box 1">
          <a:extLst>
            <a:ext uri="{FF2B5EF4-FFF2-40B4-BE49-F238E27FC236}">
              <a16:creationId xmlns:a16="http://schemas.microsoft.com/office/drawing/2014/main" xmlns="" id="{00000000-0008-0000-0600-00008C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81" name="Text Box 1">
          <a:extLst>
            <a:ext uri="{FF2B5EF4-FFF2-40B4-BE49-F238E27FC236}">
              <a16:creationId xmlns:a16="http://schemas.microsoft.com/office/drawing/2014/main" xmlns="" id="{00000000-0008-0000-0600-00008D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82" name="Text Box 1">
          <a:extLst>
            <a:ext uri="{FF2B5EF4-FFF2-40B4-BE49-F238E27FC236}">
              <a16:creationId xmlns:a16="http://schemas.microsoft.com/office/drawing/2014/main" xmlns="" id="{00000000-0008-0000-0600-00008E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83" name="Text Box 1">
          <a:extLst>
            <a:ext uri="{FF2B5EF4-FFF2-40B4-BE49-F238E27FC236}">
              <a16:creationId xmlns:a16="http://schemas.microsoft.com/office/drawing/2014/main" xmlns="" id="{00000000-0008-0000-0600-00008F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84" name="Text Box 1">
          <a:extLst>
            <a:ext uri="{FF2B5EF4-FFF2-40B4-BE49-F238E27FC236}">
              <a16:creationId xmlns:a16="http://schemas.microsoft.com/office/drawing/2014/main" xmlns="" id="{00000000-0008-0000-0600-000090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85" name="Text Box 1">
          <a:extLst>
            <a:ext uri="{FF2B5EF4-FFF2-40B4-BE49-F238E27FC236}">
              <a16:creationId xmlns:a16="http://schemas.microsoft.com/office/drawing/2014/main" xmlns="" id="{00000000-0008-0000-0600-000091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86" name="Text Box 1">
          <a:extLst>
            <a:ext uri="{FF2B5EF4-FFF2-40B4-BE49-F238E27FC236}">
              <a16:creationId xmlns:a16="http://schemas.microsoft.com/office/drawing/2014/main" xmlns="" id="{00000000-0008-0000-0600-000092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87" name="Text Box 1">
          <a:extLst>
            <a:ext uri="{FF2B5EF4-FFF2-40B4-BE49-F238E27FC236}">
              <a16:creationId xmlns:a16="http://schemas.microsoft.com/office/drawing/2014/main" xmlns="" id="{00000000-0008-0000-0600-000093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88" name="Text Box 1">
          <a:extLst>
            <a:ext uri="{FF2B5EF4-FFF2-40B4-BE49-F238E27FC236}">
              <a16:creationId xmlns:a16="http://schemas.microsoft.com/office/drawing/2014/main" xmlns="" id="{00000000-0008-0000-0600-000094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89" name="Text Box 1">
          <a:extLst>
            <a:ext uri="{FF2B5EF4-FFF2-40B4-BE49-F238E27FC236}">
              <a16:creationId xmlns:a16="http://schemas.microsoft.com/office/drawing/2014/main" xmlns="" id="{00000000-0008-0000-0600-000095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90" name="Text Box 1">
          <a:extLst>
            <a:ext uri="{FF2B5EF4-FFF2-40B4-BE49-F238E27FC236}">
              <a16:creationId xmlns:a16="http://schemas.microsoft.com/office/drawing/2014/main" xmlns="" id="{00000000-0008-0000-0600-000096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91" name="Text Box 1">
          <a:extLst>
            <a:ext uri="{FF2B5EF4-FFF2-40B4-BE49-F238E27FC236}">
              <a16:creationId xmlns:a16="http://schemas.microsoft.com/office/drawing/2014/main" xmlns="" id="{00000000-0008-0000-0600-000097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92" name="Text Box 1">
          <a:extLst>
            <a:ext uri="{FF2B5EF4-FFF2-40B4-BE49-F238E27FC236}">
              <a16:creationId xmlns:a16="http://schemas.microsoft.com/office/drawing/2014/main" xmlns="" id="{00000000-0008-0000-0600-000098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93" name="Text Box 1">
          <a:extLst>
            <a:ext uri="{FF2B5EF4-FFF2-40B4-BE49-F238E27FC236}">
              <a16:creationId xmlns:a16="http://schemas.microsoft.com/office/drawing/2014/main" xmlns="" id="{00000000-0008-0000-0600-000099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94" name="Text Box 1">
          <a:extLst>
            <a:ext uri="{FF2B5EF4-FFF2-40B4-BE49-F238E27FC236}">
              <a16:creationId xmlns:a16="http://schemas.microsoft.com/office/drawing/2014/main" xmlns="" id="{00000000-0008-0000-0600-00009A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95" name="Text Box 1">
          <a:extLst>
            <a:ext uri="{FF2B5EF4-FFF2-40B4-BE49-F238E27FC236}">
              <a16:creationId xmlns:a16="http://schemas.microsoft.com/office/drawing/2014/main" xmlns="" id="{00000000-0008-0000-0600-00009B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96" name="Text Box 1">
          <a:extLst>
            <a:ext uri="{FF2B5EF4-FFF2-40B4-BE49-F238E27FC236}">
              <a16:creationId xmlns:a16="http://schemas.microsoft.com/office/drawing/2014/main" xmlns="" id="{00000000-0008-0000-0600-00009C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97" name="Text Box 1">
          <a:extLst>
            <a:ext uri="{FF2B5EF4-FFF2-40B4-BE49-F238E27FC236}">
              <a16:creationId xmlns:a16="http://schemas.microsoft.com/office/drawing/2014/main" xmlns="" id="{00000000-0008-0000-0600-00009D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98" name="Text Box 1">
          <a:extLst>
            <a:ext uri="{FF2B5EF4-FFF2-40B4-BE49-F238E27FC236}">
              <a16:creationId xmlns:a16="http://schemas.microsoft.com/office/drawing/2014/main" xmlns="" id="{00000000-0008-0000-0600-00009E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99" name="Text Box 1">
          <a:extLst>
            <a:ext uri="{FF2B5EF4-FFF2-40B4-BE49-F238E27FC236}">
              <a16:creationId xmlns:a16="http://schemas.microsoft.com/office/drawing/2014/main" xmlns="" id="{00000000-0008-0000-0600-00009F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600" name="Text Box 1">
          <a:extLst>
            <a:ext uri="{FF2B5EF4-FFF2-40B4-BE49-F238E27FC236}">
              <a16:creationId xmlns:a16="http://schemas.microsoft.com/office/drawing/2014/main" xmlns="" id="{00000000-0008-0000-0600-0000A0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601" name="Text Box 1">
          <a:extLst>
            <a:ext uri="{FF2B5EF4-FFF2-40B4-BE49-F238E27FC236}">
              <a16:creationId xmlns:a16="http://schemas.microsoft.com/office/drawing/2014/main" xmlns="" id="{00000000-0008-0000-0600-0000A1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602" name="Text Box 1">
          <a:extLst>
            <a:ext uri="{FF2B5EF4-FFF2-40B4-BE49-F238E27FC236}">
              <a16:creationId xmlns:a16="http://schemas.microsoft.com/office/drawing/2014/main" xmlns="" id="{00000000-0008-0000-0600-0000A2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603" name="Text Box 1">
          <a:extLst>
            <a:ext uri="{FF2B5EF4-FFF2-40B4-BE49-F238E27FC236}">
              <a16:creationId xmlns:a16="http://schemas.microsoft.com/office/drawing/2014/main" xmlns="" id="{00000000-0008-0000-0600-0000A3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604" name="Text Box 1">
          <a:extLst>
            <a:ext uri="{FF2B5EF4-FFF2-40B4-BE49-F238E27FC236}">
              <a16:creationId xmlns:a16="http://schemas.microsoft.com/office/drawing/2014/main" xmlns="" id="{00000000-0008-0000-0600-0000A4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605" name="Text Box 1">
          <a:extLst>
            <a:ext uri="{FF2B5EF4-FFF2-40B4-BE49-F238E27FC236}">
              <a16:creationId xmlns:a16="http://schemas.microsoft.com/office/drawing/2014/main" xmlns="" id="{00000000-0008-0000-0600-0000A5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606" name="Text Box 1">
          <a:extLst>
            <a:ext uri="{FF2B5EF4-FFF2-40B4-BE49-F238E27FC236}">
              <a16:creationId xmlns:a16="http://schemas.microsoft.com/office/drawing/2014/main" xmlns="" id="{00000000-0008-0000-0600-0000A6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607" name="Text Box 1">
          <a:extLst>
            <a:ext uri="{FF2B5EF4-FFF2-40B4-BE49-F238E27FC236}">
              <a16:creationId xmlns:a16="http://schemas.microsoft.com/office/drawing/2014/main" xmlns="" id="{00000000-0008-0000-0600-0000A7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608" name="Text Box 1">
          <a:extLst>
            <a:ext uri="{FF2B5EF4-FFF2-40B4-BE49-F238E27FC236}">
              <a16:creationId xmlns:a16="http://schemas.microsoft.com/office/drawing/2014/main" xmlns="" id="{00000000-0008-0000-0600-0000A8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609" name="Text Box 1">
          <a:extLst>
            <a:ext uri="{FF2B5EF4-FFF2-40B4-BE49-F238E27FC236}">
              <a16:creationId xmlns:a16="http://schemas.microsoft.com/office/drawing/2014/main" xmlns="" id="{00000000-0008-0000-0600-0000A9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610" name="Text Box 1">
          <a:extLst>
            <a:ext uri="{FF2B5EF4-FFF2-40B4-BE49-F238E27FC236}">
              <a16:creationId xmlns:a16="http://schemas.microsoft.com/office/drawing/2014/main" xmlns="" id="{00000000-0008-0000-0600-0000AA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611" name="Text Box 1">
          <a:extLst>
            <a:ext uri="{FF2B5EF4-FFF2-40B4-BE49-F238E27FC236}">
              <a16:creationId xmlns:a16="http://schemas.microsoft.com/office/drawing/2014/main" xmlns="" id="{00000000-0008-0000-0600-0000AB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12" name="Text Box 1">
          <a:extLst>
            <a:ext uri="{FF2B5EF4-FFF2-40B4-BE49-F238E27FC236}">
              <a16:creationId xmlns:a16="http://schemas.microsoft.com/office/drawing/2014/main" xmlns="" id="{00000000-0008-0000-0600-0000AC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13" name="Text Box 1">
          <a:extLst>
            <a:ext uri="{FF2B5EF4-FFF2-40B4-BE49-F238E27FC236}">
              <a16:creationId xmlns:a16="http://schemas.microsoft.com/office/drawing/2014/main" xmlns="" id="{00000000-0008-0000-0600-0000AD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14" name="Text Box 1">
          <a:extLst>
            <a:ext uri="{FF2B5EF4-FFF2-40B4-BE49-F238E27FC236}">
              <a16:creationId xmlns:a16="http://schemas.microsoft.com/office/drawing/2014/main" xmlns="" id="{00000000-0008-0000-0600-0000AE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15" name="Text Box 1">
          <a:extLst>
            <a:ext uri="{FF2B5EF4-FFF2-40B4-BE49-F238E27FC236}">
              <a16:creationId xmlns:a16="http://schemas.microsoft.com/office/drawing/2014/main" xmlns="" id="{00000000-0008-0000-0600-0000AF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16" name="Text Box 1">
          <a:extLst>
            <a:ext uri="{FF2B5EF4-FFF2-40B4-BE49-F238E27FC236}">
              <a16:creationId xmlns:a16="http://schemas.microsoft.com/office/drawing/2014/main" xmlns="" id="{00000000-0008-0000-0600-0000B0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17" name="Text Box 1">
          <a:extLst>
            <a:ext uri="{FF2B5EF4-FFF2-40B4-BE49-F238E27FC236}">
              <a16:creationId xmlns:a16="http://schemas.microsoft.com/office/drawing/2014/main" xmlns="" id="{00000000-0008-0000-0600-0000B1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18" name="Text Box 1">
          <a:extLst>
            <a:ext uri="{FF2B5EF4-FFF2-40B4-BE49-F238E27FC236}">
              <a16:creationId xmlns:a16="http://schemas.microsoft.com/office/drawing/2014/main" xmlns="" id="{00000000-0008-0000-0600-0000B2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19" name="Text Box 1">
          <a:extLst>
            <a:ext uri="{FF2B5EF4-FFF2-40B4-BE49-F238E27FC236}">
              <a16:creationId xmlns:a16="http://schemas.microsoft.com/office/drawing/2014/main" xmlns="" id="{00000000-0008-0000-0600-0000B3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20" name="Text Box 1">
          <a:extLst>
            <a:ext uri="{FF2B5EF4-FFF2-40B4-BE49-F238E27FC236}">
              <a16:creationId xmlns:a16="http://schemas.microsoft.com/office/drawing/2014/main" xmlns="" id="{00000000-0008-0000-0600-0000B4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21" name="Text Box 1">
          <a:extLst>
            <a:ext uri="{FF2B5EF4-FFF2-40B4-BE49-F238E27FC236}">
              <a16:creationId xmlns:a16="http://schemas.microsoft.com/office/drawing/2014/main" xmlns="" id="{00000000-0008-0000-0600-0000B5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22" name="Text Box 1">
          <a:extLst>
            <a:ext uri="{FF2B5EF4-FFF2-40B4-BE49-F238E27FC236}">
              <a16:creationId xmlns:a16="http://schemas.microsoft.com/office/drawing/2014/main" xmlns="" id="{00000000-0008-0000-0600-0000B6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23" name="Text Box 1">
          <a:extLst>
            <a:ext uri="{FF2B5EF4-FFF2-40B4-BE49-F238E27FC236}">
              <a16:creationId xmlns:a16="http://schemas.microsoft.com/office/drawing/2014/main" xmlns="" id="{00000000-0008-0000-0600-0000B7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24" name="Text Box 1">
          <a:extLst>
            <a:ext uri="{FF2B5EF4-FFF2-40B4-BE49-F238E27FC236}">
              <a16:creationId xmlns:a16="http://schemas.microsoft.com/office/drawing/2014/main" xmlns="" id="{00000000-0008-0000-0600-0000B8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25" name="Text Box 1">
          <a:extLst>
            <a:ext uri="{FF2B5EF4-FFF2-40B4-BE49-F238E27FC236}">
              <a16:creationId xmlns:a16="http://schemas.microsoft.com/office/drawing/2014/main" xmlns="" id="{00000000-0008-0000-0600-0000B9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26" name="Text Box 1">
          <a:extLst>
            <a:ext uri="{FF2B5EF4-FFF2-40B4-BE49-F238E27FC236}">
              <a16:creationId xmlns:a16="http://schemas.microsoft.com/office/drawing/2014/main" xmlns="" id="{00000000-0008-0000-0600-0000BA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27" name="Text Box 1">
          <a:extLst>
            <a:ext uri="{FF2B5EF4-FFF2-40B4-BE49-F238E27FC236}">
              <a16:creationId xmlns:a16="http://schemas.microsoft.com/office/drawing/2014/main" xmlns="" id="{00000000-0008-0000-0600-0000BB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28" name="Text Box 1">
          <a:extLst>
            <a:ext uri="{FF2B5EF4-FFF2-40B4-BE49-F238E27FC236}">
              <a16:creationId xmlns:a16="http://schemas.microsoft.com/office/drawing/2014/main" xmlns="" id="{00000000-0008-0000-0600-0000BC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29" name="Text Box 1">
          <a:extLst>
            <a:ext uri="{FF2B5EF4-FFF2-40B4-BE49-F238E27FC236}">
              <a16:creationId xmlns:a16="http://schemas.microsoft.com/office/drawing/2014/main" xmlns="" id="{00000000-0008-0000-0600-0000BD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30" name="Text Box 1">
          <a:extLst>
            <a:ext uri="{FF2B5EF4-FFF2-40B4-BE49-F238E27FC236}">
              <a16:creationId xmlns:a16="http://schemas.microsoft.com/office/drawing/2014/main" xmlns="" id="{00000000-0008-0000-0600-0000BE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31" name="Text Box 1">
          <a:extLst>
            <a:ext uri="{FF2B5EF4-FFF2-40B4-BE49-F238E27FC236}">
              <a16:creationId xmlns:a16="http://schemas.microsoft.com/office/drawing/2014/main" xmlns="" id="{00000000-0008-0000-0600-0000BF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32" name="Text Box 1">
          <a:extLst>
            <a:ext uri="{FF2B5EF4-FFF2-40B4-BE49-F238E27FC236}">
              <a16:creationId xmlns:a16="http://schemas.microsoft.com/office/drawing/2014/main" xmlns="" id="{00000000-0008-0000-0600-0000C0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33" name="Text Box 1">
          <a:extLst>
            <a:ext uri="{FF2B5EF4-FFF2-40B4-BE49-F238E27FC236}">
              <a16:creationId xmlns:a16="http://schemas.microsoft.com/office/drawing/2014/main" xmlns="" id="{00000000-0008-0000-0600-0000C1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34" name="Text Box 1">
          <a:extLst>
            <a:ext uri="{FF2B5EF4-FFF2-40B4-BE49-F238E27FC236}">
              <a16:creationId xmlns:a16="http://schemas.microsoft.com/office/drawing/2014/main" xmlns="" id="{00000000-0008-0000-0600-0000C2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35" name="Text Box 1">
          <a:extLst>
            <a:ext uri="{FF2B5EF4-FFF2-40B4-BE49-F238E27FC236}">
              <a16:creationId xmlns:a16="http://schemas.microsoft.com/office/drawing/2014/main" xmlns="" id="{00000000-0008-0000-0600-0000C3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36" name="Text Box 1">
          <a:extLst>
            <a:ext uri="{FF2B5EF4-FFF2-40B4-BE49-F238E27FC236}">
              <a16:creationId xmlns:a16="http://schemas.microsoft.com/office/drawing/2014/main" xmlns="" id="{00000000-0008-0000-0600-0000C4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37" name="Text Box 1">
          <a:extLst>
            <a:ext uri="{FF2B5EF4-FFF2-40B4-BE49-F238E27FC236}">
              <a16:creationId xmlns:a16="http://schemas.microsoft.com/office/drawing/2014/main" xmlns="" id="{00000000-0008-0000-0600-0000C5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38" name="Text Box 1">
          <a:extLst>
            <a:ext uri="{FF2B5EF4-FFF2-40B4-BE49-F238E27FC236}">
              <a16:creationId xmlns:a16="http://schemas.microsoft.com/office/drawing/2014/main" xmlns="" id="{00000000-0008-0000-0600-0000C6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39" name="Text Box 1">
          <a:extLst>
            <a:ext uri="{FF2B5EF4-FFF2-40B4-BE49-F238E27FC236}">
              <a16:creationId xmlns:a16="http://schemas.microsoft.com/office/drawing/2014/main" xmlns="" id="{00000000-0008-0000-0600-0000C7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40" name="Text Box 1">
          <a:extLst>
            <a:ext uri="{FF2B5EF4-FFF2-40B4-BE49-F238E27FC236}">
              <a16:creationId xmlns:a16="http://schemas.microsoft.com/office/drawing/2014/main" xmlns="" id="{00000000-0008-0000-0600-0000C8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41" name="Text Box 1">
          <a:extLst>
            <a:ext uri="{FF2B5EF4-FFF2-40B4-BE49-F238E27FC236}">
              <a16:creationId xmlns:a16="http://schemas.microsoft.com/office/drawing/2014/main" xmlns="" id="{00000000-0008-0000-0600-0000C9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42" name="Text Box 1">
          <a:extLst>
            <a:ext uri="{FF2B5EF4-FFF2-40B4-BE49-F238E27FC236}">
              <a16:creationId xmlns:a16="http://schemas.microsoft.com/office/drawing/2014/main" xmlns="" id="{00000000-0008-0000-0600-0000CA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43" name="Text Box 1">
          <a:extLst>
            <a:ext uri="{FF2B5EF4-FFF2-40B4-BE49-F238E27FC236}">
              <a16:creationId xmlns:a16="http://schemas.microsoft.com/office/drawing/2014/main" xmlns="" id="{00000000-0008-0000-0600-0000CB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44" name="Text Box 1">
          <a:extLst>
            <a:ext uri="{FF2B5EF4-FFF2-40B4-BE49-F238E27FC236}">
              <a16:creationId xmlns:a16="http://schemas.microsoft.com/office/drawing/2014/main" xmlns="" id="{00000000-0008-0000-0600-0000CC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45" name="Text Box 1">
          <a:extLst>
            <a:ext uri="{FF2B5EF4-FFF2-40B4-BE49-F238E27FC236}">
              <a16:creationId xmlns:a16="http://schemas.microsoft.com/office/drawing/2014/main" xmlns="" id="{00000000-0008-0000-0600-0000CD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46" name="Text Box 1">
          <a:extLst>
            <a:ext uri="{FF2B5EF4-FFF2-40B4-BE49-F238E27FC236}">
              <a16:creationId xmlns:a16="http://schemas.microsoft.com/office/drawing/2014/main" xmlns="" id="{00000000-0008-0000-0600-0000CE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47" name="Text Box 1">
          <a:extLst>
            <a:ext uri="{FF2B5EF4-FFF2-40B4-BE49-F238E27FC236}">
              <a16:creationId xmlns:a16="http://schemas.microsoft.com/office/drawing/2014/main" xmlns="" id="{00000000-0008-0000-0600-0000CF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48" name="Text Box 1">
          <a:extLst>
            <a:ext uri="{FF2B5EF4-FFF2-40B4-BE49-F238E27FC236}">
              <a16:creationId xmlns:a16="http://schemas.microsoft.com/office/drawing/2014/main" xmlns="" id="{00000000-0008-0000-0600-0000D0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49" name="Text Box 1">
          <a:extLst>
            <a:ext uri="{FF2B5EF4-FFF2-40B4-BE49-F238E27FC236}">
              <a16:creationId xmlns:a16="http://schemas.microsoft.com/office/drawing/2014/main" xmlns="" id="{00000000-0008-0000-0600-0000D1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50" name="Text Box 1">
          <a:extLst>
            <a:ext uri="{FF2B5EF4-FFF2-40B4-BE49-F238E27FC236}">
              <a16:creationId xmlns:a16="http://schemas.microsoft.com/office/drawing/2014/main" xmlns="" id="{00000000-0008-0000-0600-0000D2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51" name="Text Box 1">
          <a:extLst>
            <a:ext uri="{FF2B5EF4-FFF2-40B4-BE49-F238E27FC236}">
              <a16:creationId xmlns:a16="http://schemas.microsoft.com/office/drawing/2014/main" xmlns="" id="{00000000-0008-0000-0600-0000D3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52" name="Text Box 1">
          <a:extLst>
            <a:ext uri="{FF2B5EF4-FFF2-40B4-BE49-F238E27FC236}">
              <a16:creationId xmlns:a16="http://schemas.microsoft.com/office/drawing/2014/main" xmlns="" id="{00000000-0008-0000-0600-0000D4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53" name="Text Box 1">
          <a:extLst>
            <a:ext uri="{FF2B5EF4-FFF2-40B4-BE49-F238E27FC236}">
              <a16:creationId xmlns:a16="http://schemas.microsoft.com/office/drawing/2014/main" xmlns="" id="{00000000-0008-0000-0600-0000D5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54" name="Text Box 1">
          <a:extLst>
            <a:ext uri="{FF2B5EF4-FFF2-40B4-BE49-F238E27FC236}">
              <a16:creationId xmlns:a16="http://schemas.microsoft.com/office/drawing/2014/main" xmlns="" id="{00000000-0008-0000-0600-0000D6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55" name="Text Box 1">
          <a:extLst>
            <a:ext uri="{FF2B5EF4-FFF2-40B4-BE49-F238E27FC236}">
              <a16:creationId xmlns:a16="http://schemas.microsoft.com/office/drawing/2014/main" xmlns="" id="{00000000-0008-0000-0600-0000D7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56" name="Text Box 1">
          <a:extLst>
            <a:ext uri="{FF2B5EF4-FFF2-40B4-BE49-F238E27FC236}">
              <a16:creationId xmlns:a16="http://schemas.microsoft.com/office/drawing/2014/main" xmlns="" id="{00000000-0008-0000-0600-0000D8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57" name="Text Box 1">
          <a:extLst>
            <a:ext uri="{FF2B5EF4-FFF2-40B4-BE49-F238E27FC236}">
              <a16:creationId xmlns:a16="http://schemas.microsoft.com/office/drawing/2014/main" xmlns="" id="{00000000-0008-0000-0600-0000D9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58" name="Text Box 1">
          <a:extLst>
            <a:ext uri="{FF2B5EF4-FFF2-40B4-BE49-F238E27FC236}">
              <a16:creationId xmlns:a16="http://schemas.microsoft.com/office/drawing/2014/main" xmlns="" id="{00000000-0008-0000-0600-0000DA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59" name="Text Box 1">
          <a:extLst>
            <a:ext uri="{FF2B5EF4-FFF2-40B4-BE49-F238E27FC236}">
              <a16:creationId xmlns:a16="http://schemas.microsoft.com/office/drawing/2014/main" xmlns="" id="{00000000-0008-0000-0600-0000DB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60" name="Text Box 1">
          <a:extLst>
            <a:ext uri="{FF2B5EF4-FFF2-40B4-BE49-F238E27FC236}">
              <a16:creationId xmlns:a16="http://schemas.microsoft.com/office/drawing/2014/main" xmlns="" id="{00000000-0008-0000-0600-0000DC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61" name="Text Box 1">
          <a:extLst>
            <a:ext uri="{FF2B5EF4-FFF2-40B4-BE49-F238E27FC236}">
              <a16:creationId xmlns:a16="http://schemas.microsoft.com/office/drawing/2014/main" xmlns="" id="{00000000-0008-0000-0600-0000DD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62" name="Text Box 1">
          <a:extLst>
            <a:ext uri="{FF2B5EF4-FFF2-40B4-BE49-F238E27FC236}">
              <a16:creationId xmlns:a16="http://schemas.microsoft.com/office/drawing/2014/main" xmlns="" id="{00000000-0008-0000-0600-0000DE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63" name="Text Box 1">
          <a:extLst>
            <a:ext uri="{FF2B5EF4-FFF2-40B4-BE49-F238E27FC236}">
              <a16:creationId xmlns:a16="http://schemas.microsoft.com/office/drawing/2014/main" xmlns="" id="{00000000-0008-0000-0600-0000DF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64" name="Text Box 1">
          <a:extLst>
            <a:ext uri="{FF2B5EF4-FFF2-40B4-BE49-F238E27FC236}">
              <a16:creationId xmlns:a16="http://schemas.microsoft.com/office/drawing/2014/main" xmlns="" id="{00000000-0008-0000-0600-0000E0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65" name="Text Box 1">
          <a:extLst>
            <a:ext uri="{FF2B5EF4-FFF2-40B4-BE49-F238E27FC236}">
              <a16:creationId xmlns:a16="http://schemas.microsoft.com/office/drawing/2014/main" xmlns="" id="{00000000-0008-0000-0600-0000E1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66" name="Text Box 1">
          <a:extLst>
            <a:ext uri="{FF2B5EF4-FFF2-40B4-BE49-F238E27FC236}">
              <a16:creationId xmlns:a16="http://schemas.microsoft.com/office/drawing/2014/main" xmlns="" id="{00000000-0008-0000-0600-0000E2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67" name="Text Box 1">
          <a:extLst>
            <a:ext uri="{FF2B5EF4-FFF2-40B4-BE49-F238E27FC236}">
              <a16:creationId xmlns:a16="http://schemas.microsoft.com/office/drawing/2014/main" xmlns="" id="{00000000-0008-0000-0600-0000E3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68" name="Text Box 1">
          <a:extLst>
            <a:ext uri="{FF2B5EF4-FFF2-40B4-BE49-F238E27FC236}">
              <a16:creationId xmlns:a16="http://schemas.microsoft.com/office/drawing/2014/main" xmlns="" id="{00000000-0008-0000-0600-0000E4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69" name="Text Box 1">
          <a:extLst>
            <a:ext uri="{FF2B5EF4-FFF2-40B4-BE49-F238E27FC236}">
              <a16:creationId xmlns:a16="http://schemas.microsoft.com/office/drawing/2014/main" xmlns="" id="{00000000-0008-0000-0600-0000E5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70" name="Text Box 1">
          <a:extLst>
            <a:ext uri="{FF2B5EF4-FFF2-40B4-BE49-F238E27FC236}">
              <a16:creationId xmlns:a16="http://schemas.microsoft.com/office/drawing/2014/main" xmlns="" id="{00000000-0008-0000-0600-0000E6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71" name="Text Box 1">
          <a:extLst>
            <a:ext uri="{FF2B5EF4-FFF2-40B4-BE49-F238E27FC236}">
              <a16:creationId xmlns:a16="http://schemas.microsoft.com/office/drawing/2014/main" xmlns="" id="{00000000-0008-0000-0600-0000E7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72" name="Text Box 1">
          <a:extLst>
            <a:ext uri="{FF2B5EF4-FFF2-40B4-BE49-F238E27FC236}">
              <a16:creationId xmlns:a16="http://schemas.microsoft.com/office/drawing/2014/main" xmlns="" id="{00000000-0008-0000-0600-0000E8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73" name="Text Box 1">
          <a:extLst>
            <a:ext uri="{FF2B5EF4-FFF2-40B4-BE49-F238E27FC236}">
              <a16:creationId xmlns:a16="http://schemas.microsoft.com/office/drawing/2014/main" xmlns="" id="{00000000-0008-0000-0600-0000E9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74" name="Text Box 1">
          <a:extLst>
            <a:ext uri="{FF2B5EF4-FFF2-40B4-BE49-F238E27FC236}">
              <a16:creationId xmlns:a16="http://schemas.microsoft.com/office/drawing/2014/main" xmlns="" id="{00000000-0008-0000-0600-0000EA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75" name="Text Box 1">
          <a:extLst>
            <a:ext uri="{FF2B5EF4-FFF2-40B4-BE49-F238E27FC236}">
              <a16:creationId xmlns:a16="http://schemas.microsoft.com/office/drawing/2014/main" xmlns="" id="{00000000-0008-0000-0600-0000EB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76" name="Text Box 1">
          <a:extLst>
            <a:ext uri="{FF2B5EF4-FFF2-40B4-BE49-F238E27FC236}">
              <a16:creationId xmlns:a16="http://schemas.microsoft.com/office/drawing/2014/main" xmlns="" id="{00000000-0008-0000-0600-0000EC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77" name="Text Box 1">
          <a:extLst>
            <a:ext uri="{FF2B5EF4-FFF2-40B4-BE49-F238E27FC236}">
              <a16:creationId xmlns:a16="http://schemas.microsoft.com/office/drawing/2014/main" xmlns="" id="{00000000-0008-0000-0600-0000ED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78" name="Text Box 1">
          <a:extLst>
            <a:ext uri="{FF2B5EF4-FFF2-40B4-BE49-F238E27FC236}">
              <a16:creationId xmlns:a16="http://schemas.microsoft.com/office/drawing/2014/main" xmlns="" id="{00000000-0008-0000-0600-0000EE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79" name="Text Box 1">
          <a:extLst>
            <a:ext uri="{FF2B5EF4-FFF2-40B4-BE49-F238E27FC236}">
              <a16:creationId xmlns:a16="http://schemas.microsoft.com/office/drawing/2014/main" xmlns="" id="{00000000-0008-0000-0600-0000EF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80" name="Text Box 1">
          <a:extLst>
            <a:ext uri="{FF2B5EF4-FFF2-40B4-BE49-F238E27FC236}">
              <a16:creationId xmlns:a16="http://schemas.microsoft.com/office/drawing/2014/main" xmlns="" id="{00000000-0008-0000-0600-0000F0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81" name="Text Box 1">
          <a:extLst>
            <a:ext uri="{FF2B5EF4-FFF2-40B4-BE49-F238E27FC236}">
              <a16:creationId xmlns:a16="http://schemas.microsoft.com/office/drawing/2014/main" xmlns="" id="{00000000-0008-0000-0600-0000F1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82" name="Text Box 1">
          <a:extLst>
            <a:ext uri="{FF2B5EF4-FFF2-40B4-BE49-F238E27FC236}">
              <a16:creationId xmlns:a16="http://schemas.microsoft.com/office/drawing/2014/main" xmlns="" id="{00000000-0008-0000-0600-0000F2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83" name="Text Box 1">
          <a:extLst>
            <a:ext uri="{FF2B5EF4-FFF2-40B4-BE49-F238E27FC236}">
              <a16:creationId xmlns:a16="http://schemas.microsoft.com/office/drawing/2014/main" xmlns="" id="{00000000-0008-0000-0600-0000F3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84" name="Text Box 1">
          <a:extLst>
            <a:ext uri="{FF2B5EF4-FFF2-40B4-BE49-F238E27FC236}">
              <a16:creationId xmlns:a16="http://schemas.microsoft.com/office/drawing/2014/main" xmlns="" id="{00000000-0008-0000-0600-0000F4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85" name="Text Box 1">
          <a:extLst>
            <a:ext uri="{FF2B5EF4-FFF2-40B4-BE49-F238E27FC236}">
              <a16:creationId xmlns:a16="http://schemas.microsoft.com/office/drawing/2014/main" xmlns="" id="{00000000-0008-0000-0600-0000F5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86" name="Text Box 1">
          <a:extLst>
            <a:ext uri="{FF2B5EF4-FFF2-40B4-BE49-F238E27FC236}">
              <a16:creationId xmlns:a16="http://schemas.microsoft.com/office/drawing/2014/main" xmlns="" id="{00000000-0008-0000-0600-0000F6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87" name="Text Box 1">
          <a:extLst>
            <a:ext uri="{FF2B5EF4-FFF2-40B4-BE49-F238E27FC236}">
              <a16:creationId xmlns:a16="http://schemas.microsoft.com/office/drawing/2014/main" xmlns="" id="{00000000-0008-0000-0600-0000F7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88" name="Text Box 1">
          <a:extLst>
            <a:ext uri="{FF2B5EF4-FFF2-40B4-BE49-F238E27FC236}">
              <a16:creationId xmlns:a16="http://schemas.microsoft.com/office/drawing/2014/main" xmlns="" id="{00000000-0008-0000-0600-0000F8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89" name="Text Box 1">
          <a:extLst>
            <a:ext uri="{FF2B5EF4-FFF2-40B4-BE49-F238E27FC236}">
              <a16:creationId xmlns:a16="http://schemas.microsoft.com/office/drawing/2014/main" xmlns="" id="{00000000-0008-0000-0600-0000F9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90" name="Text Box 1">
          <a:extLst>
            <a:ext uri="{FF2B5EF4-FFF2-40B4-BE49-F238E27FC236}">
              <a16:creationId xmlns:a16="http://schemas.microsoft.com/office/drawing/2014/main" xmlns="" id="{00000000-0008-0000-0600-0000FA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91" name="Text Box 1">
          <a:extLst>
            <a:ext uri="{FF2B5EF4-FFF2-40B4-BE49-F238E27FC236}">
              <a16:creationId xmlns:a16="http://schemas.microsoft.com/office/drawing/2014/main" xmlns="" id="{00000000-0008-0000-0600-0000FB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92" name="Text Box 1">
          <a:extLst>
            <a:ext uri="{FF2B5EF4-FFF2-40B4-BE49-F238E27FC236}">
              <a16:creationId xmlns:a16="http://schemas.microsoft.com/office/drawing/2014/main" xmlns="" id="{00000000-0008-0000-0600-0000FC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93" name="Text Box 1">
          <a:extLst>
            <a:ext uri="{FF2B5EF4-FFF2-40B4-BE49-F238E27FC236}">
              <a16:creationId xmlns:a16="http://schemas.microsoft.com/office/drawing/2014/main" xmlns="" id="{00000000-0008-0000-0600-0000FD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94" name="Text Box 1">
          <a:extLst>
            <a:ext uri="{FF2B5EF4-FFF2-40B4-BE49-F238E27FC236}">
              <a16:creationId xmlns:a16="http://schemas.microsoft.com/office/drawing/2014/main" xmlns="" id="{00000000-0008-0000-0600-0000FE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95" name="Text Box 1">
          <a:extLst>
            <a:ext uri="{FF2B5EF4-FFF2-40B4-BE49-F238E27FC236}">
              <a16:creationId xmlns:a16="http://schemas.microsoft.com/office/drawing/2014/main" xmlns="" id="{00000000-0008-0000-0600-0000FF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96" name="Text Box 1">
          <a:extLst>
            <a:ext uri="{FF2B5EF4-FFF2-40B4-BE49-F238E27FC236}">
              <a16:creationId xmlns:a16="http://schemas.microsoft.com/office/drawing/2014/main" xmlns="" id="{00000000-0008-0000-0600-0000007F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97" name="Text Box 1">
          <a:extLst>
            <a:ext uri="{FF2B5EF4-FFF2-40B4-BE49-F238E27FC236}">
              <a16:creationId xmlns:a16="http://schemas.microsoft.com/office/drawing/2014/main" xmlns="" id="{00000000-0008-0000-0600-0000017F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98" name="Text Box 1">
          <a:extLst>
            <a:ext uri="{FF2B5EF4-FFF2-40B4-BE49-F238E27FC236}">
              <a16:creationId xmlns:a16="http://schemas.microsoft.com/office/drawing/2014/main" xmlns="" id="{00000000-0008-0000-0600-0000027F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99" name="Text Box 1">
          <a:extLst>
            <a:ext uri="{FF2B5EF4-FFF2-40B4-BE49-F238E27FC236}">
              <a16:creationId xmlns:a16="http://schemas.microsoft.com/office/drawing/2014/main" xmlns="" id="{00000000-0008-0000-0600-0000037F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700" name="Text Box 1">
          <a:extLst>
            <a:ext uri="{FF2B5EF4-FFF2-40B4-BE49-F238E27FC236}">
              <a16:creationId xmlns:a16="http://schemas.microsoft.com/office/drawing/2014/main" xmlns="" id="{00000000-0008-0000-0600-0000047F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701" name="Text Box 1">
          <a:extLst>
            <a:ext uri="{FF2B5EF4-FFF2-40B4-BE49-F238E27FC236}">
              <a16:creationId xmlns:a16="http://schemas.microsoft.com/office/drawing/2014/main" xmlns="" id="{00000000-0008-0000-0600-0000057F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702" name="Text Box 1">
          <a:extLst>
            <a:ext uri="{FF2B5EF4-FFF2-40B4-BE49-F238E27FC236}">
              <a16:creationId xmlns:a16="http://schemas.microsoft.com/office/drawing/2014/main" xmlns="" id="{00000000-0008-0000-0600-0000067F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703" name="Text Box 1">
          <a:extLst>
            <a:ext uri="{FF2B5EF4-FFF2-40B4-BE49-F238E27FC236}">
              <a16:creationId xmlns:a16="http://schemas.microsoft.com/office/drawing/2014/main" xmlns="" id="{00000000-0008-0000-0600-0000077F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704" name="Text Box 1">
          <a:extLst>
            <a:ext uri="{FF2B5EF4-FFF2-40B4-BE49-F238E27FC236}">
              <a16:creationId xmlns:a16="http://schemas.microsoft.com/office/drawing/2014/main" xmlns="" id="{00000000-0008-0000-0600-0000087F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705" name="Text Box 1">
          <a:extLst>
            <a:ext uri="{FF2B5EF4-FFF2-40B4-BE49-F238E27FC236}">
              <a16:creationId xmlns:a16="http://schemas.microsoft.com/office/drawing/2014/main" xmlns="" id="{00000000-0008-0000-0600-0000097F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706" name="Text Box 1">
          <a:extLst>
            <a:ext uri="{FF2B5EF4-FFF2-40B4-BE49-F238E27FC236}">
              <a16:creationId xmlns:a16="http://schemas.microsoft.com/office/drawing/2014/main" xmlns="" id="{00000000-0008-0000-0600-00000A7F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707" name="Text Box 1">
          <a:extLst>
            <a:ext uri="{FF2B5EF4-FFF2-40B4-BE49-F238E27FC236}">
              <a16:creationId xmlns:a16="http://schemas.microsoft.com/office/drawing/2014/main" xmlns="" id="{00000000-0008-0000-0600-00000B7F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708" name="Text Box 1">
          <a:extLst>
            <a:ext uri="{FF2B5EF4-FFF2-40B4-BE49-F238E27FC236}">
              <a16:creationId xmlns:a16="http://schemas.microsoft.com/office/drawing/2014/main" xmlns="" id="{00000000-0008-0000-0600-00000C7F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709" name="Text Box 1">
          <a:extLst>
            <a:ext uri="{FF2B5EF4-FFF2-40B4-BE49-F238E27FC236}">
              <a16:creationId xmlns:a16="http://schemas.microsoft.com/office/drawing/2014/main" xmlns="" id="{00000000-0008-0000-0600-00000D7F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710" name="Text Box 1">
          <a:extLst>
            <a:ext uri="{FF2B5EF4-FFF2-40B4-BE49-F238E27FC236}">
              <a16:creationId xmlns:a16="http://schemas.microsoft.com/office/drawing/2014/main" xmlns="" id="{00000000-0008-0000-0600-00000E7F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711" name="Text Box 1">
          <a:extLst>
            <a:ext uri="{FF2B5EF4-FFF2-40B4-BE49-F238E27FC236}">
              <a16:creationId xmlns:a16="http://schemas.microsoft.com/office/drawing/2014/main" xmlns="" id="{00000000-0008-0000-0600-00000F7F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712" name="Text Box 1">
          <a:extLst>
            <a:ext uri="{FF2B5EF4-FFF2-40B4-BE49-F238E27FC236}">
              <a16:creationId xmlns:a16="http://schemas.microsoft.com/office/drawing/2014/main" xmlns="" id="{00000000-0008-0000-0600-0000107F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713" name="Text Box 1">
          <a:extLst>
            <a:ext uri="{FF2B5EF4-FFF2-40B4-BE49-F238E27FC236}">
              <a16:creationId xmlns:a16="http://schemas.microsoft.com/office/drawing/2014/main" xmlns="" id="{00000000-0008-0000-0600-0000117F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714" name="Text Box 1">
          <a:extLst>
            <a:ext uri="{FF2B5EF4-FFF2-40B4-BE49-F238E27FC236}">
              <a16:creationId xmlns:a16="http://schemas.microsoft.com/office/drawing/2014/main" xmlns="" id="{00000000-0008-0000-0600-0000127F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715" name="Text Box 1">
          <a:extLst>
            <a:ext uri="{FF2B5EF4-FFF2-40B4-BE49-F238E27FC236}">
              <a16:creationId xmlns:a16="http://schemas.microsoft.com/office/drawing/2014/main" xmlns="" id="{00000000-0008-0000-0600-0000137F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716" name="Text Box 1">
          <a:extLst>
            <a:ext uri="{FF2B5EF4-FFF2-40B4-BE49-F238E27FC236}">
              <a16:creationId xmlns:a16="http://schemas.microsoft.com/office/drawing/2014/main" xmlns="" id="{00000000-0008-0000-0600-0000147F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717" name="Text Box 1">
          <a:extLst>
            <a:ext uri="{FF2B5EF4-FFF2-40B4-BE49-F238E27FC236}">
              <a16:creationId xmlns:a16="http://schemas.microsoft.com/office/drawing/2014/main" xmlns="" id="{00000000-0008-0000-0600-0000157F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718" name="Text Box 1">
          <a:extLst>
            <a:ext uri="{FF2B5EF4-FFF2-40B4-BE49-F238E27FC236}">
              <a16:creationId xmlns:a16="http://schemas.microsoft.com/office/drawing/2014/main" xmlns="" id="{00000000-0008-0000-0600-0000167F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719" name="Text Box 1">
          <a:extLst>
            <a:ext uri="{FF2B5EF4-FFF2-40B4-BE49-F238E27FC236}">
              <a16:creationId xmlns:a16="http://schemas.microsoft.com/office/drawing/2014/main" xmlns="" id="{00000000-0008-0000-0600-0000177F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720" name="Text Box 1">
          <a:extLst>
            <a:ext uri="{FF2B5EF4-FFF2-40B4-BE49-F238E27FC236}">
              <a16:creationId xmlns:a16="http://schemas.microsoft.com/office/drawing/2014/main" xmlns="" id="{00000000-0008-0000-0600-0000187F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721" name="Text Box 1">
          <a:extLst>
            <a:ext uri="{FF2B5EF4-FFF2-40B4-BE49-F238E27FC236}">
              <a16:creationId xmlns:a16="http://schemas.microsoft.com/office/drawing/2014/main" xmlns="" id="{00000000-0008-0000-0600-0000197F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722" name="Text Box 1">
          <a:extLst>
            <a:ext uri="{FF2B5EF4-FFF2-40B4-BE49-F238E27FC236}">
              <a16:creationId xmlns:a16="http://schemas.microsoft.com/office/drawing/2014/main" xmlns="" id="{00000000-0008-0000-0600-00001A7F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723" name="Text Box 1">
          <a:extLst>
            <a:ext uri="{FF2B5EF4-FFF2-40B4-BE49-F238E27FC236}">
              <a16:creationId xmlns:a16="http://schemas.microsoft.com/office/drawing/2014/main" xmlns="" id="{00000000-0008-0000-0600-00001B7F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724" name="Text Box 1">
          <a:extLst>
            <a:ext uri="{FF2B5EF4-FFF2-40B4-BE49-F238E27FC236}">
              <a16:creationId xmlns:a16="http://schemas.microsoft.com/office/drawing/2014/main" xmlns="" id="{00000000-0008-0000-0600-00001C7F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725" name="Text Box 1">
          <a:extLst>
            <a:ext uri="{FF2B5EF4-FFF2-40B4-BE49-F238E27FC236}">
              <a16:creationId xmlns:a16="http://schemas.microsoft.com/office/drawing/2014/main" xmlns="" id="{00000000-0008-0000-0600-00001D7F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726" name="Text Box 1">
          <a:extLst>
            <a:ext uri="{FF2B5EF4-FFF2-40B4-BE49-F238E27FC236}">
              <a16:creationId xmlns:a16="http://schemas.microsoft.com/office/drawing/2014/main" xmlns="" id="{00000000-0008-0000-0600-00001E7F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727" name="Text Box 1">
          <a:extLst>
            <a:ext uri="{FF2B5EF4-FFF2-40B4-BE49-F238E27FC236}">
              <a16:creationId xmlns:a16="http://schemas.microsoft.com/office/drawing/2014/main" xmlns="" id="{00000000-0008-0000-0600-00001F7F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728" name="Text Box 1">
          <a:extLst>
            <a:ext uri="{FF2B5EF4-FFF2-40B4-BE49-F238E27FC236}">
              <a16:creationId xmlns:a16="http://schemas.microsoft.com/office/drawing/2014/main" xmlns="" id="{00000000-0008-0000-0600-0000207F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729" name="Text Box 1">
          <a:extLst>
            <a:ext uri="{FF2B5EF4-FFF2-40B4-BE49-F238E27FC236}">
              <a16:creationId xmlns:a16="http://schemas.microsoft.com/office/drawing/2014/main" xmlns="" id="{00000000-0008-0000-0600-0000217F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730" name="Text Box 1">
          <a:extLst>
            <a:ext uri="{FF2B5EF4-FFF2-40B4-BE49-F238E27FC236}">
              <a16:creationId xmlns:a16="http://schemas.microsoft.com/office/drawing/2014/main" xmlns="" id="{00000000-0008-0000-0600-0000227F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731" name="Text Box 1">
          <a:extLst>
            <a:ext uri="{FF2B5EF4-FFF2-40B4-BE49-F238E27FC236}">
              <a16:creationId xmlns:a16="http://schemas.microsoft.com/office/drawing/2014/main" xmlns="" id="{00000000-0008-0000-0600-0000237F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732" name="Text Box 1">
          <a:extLst>
            <a:ext uri="{FF2B5EF4-FFF2-40B4-BE49-F238E27FC236}">
              <a16:creationId xmlns:a16="http://schemas.microsoft.com/office/drawing/2014/main" xmlns="" id="{00000000-0008-0000-0600-0000247F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733" name="Text Box 1">
          <a:extLst>
            <a:ext uri="{FF2B5EF4-FFF2-40B4-BE49-F238E27FC236}">
              <a16:creationId xmlns:a16="http://schemas.microsoft.com/office/drawing/2014/main" xmlns="" id="{00000000-0008-0000-0600-0000257F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734" name="Text Box 1">
          <a:extLst>
            <a:ext uri="{FF2B5EF4-FFF2-40B4-BE49-F238E27FC236}">
              <a16:creationId xmlns:a16="http://schemas.microsoft.com/office/drawing/2014/main" xmlns="" id="{00000000-0008-0000-0600-0000267F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735" name="Text Box 1">
          <a:extLst>
            <a:ext uri="{FF2B5EF4-FFF2-40B4-BE49-F238E27FC236}">
              <a16:creationId xmlns:a16="http://schemas.microsoft.com/office/drawing/2014/main" xmlns="" id="{00000000-0008-0000-0600-0000277F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736" name="Text Box 1">
          <a:extLst>
            <a:ext uri="{FF2B5EF4-FFF2-40B4-BE49-F238E27FC236}">
              <a16:creationId xmlns:a16="http://schemas.microsoft.com/office/drawing/2014/main" xmlns="" id="{00000000-0008-0000-0600-0000287F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737" name="Text Box 1">
          <a:extLst>
            <a:ext uri="{FF2B5EF4-FFF2-40B4-BE49-F238E27FC236}">
              <a16:creationId xmlns:a16="http://schemas.microsoft.com/office/drawing/2014/main" xmlns="" id="{00000000-0008-0000-0600-0000297F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738" name="Text Box 1">
          <a:extLst>
            <a:ext uri="{FF2B5EF4-FFF2-40B4-BE49-F238E27FC236}">
              <a16:creationId xmlns:a16="http://schemas.microsoft.com/office/drawing/2014/main" xmlns="" id="{00000000-0008-0000-0600-00002A7F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739" name="Text Box 1">
          <a:extLst>
            <a:ext uri="{FF2B5EF4-FFF2-40B4-BE49-F238E27FC236}">
              <a16:creationId xmlns:a16="http://schemas.microsoft.com/office/drawing/2014/main" xmlns="" id="{00000000-0008-0000-0600-00002B7F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740" name="Text Box 1">
          <a:extLst>
            <a:ext uri="{FF2B5EF4-FFF2-40B4-BE49-F238E27FC236}">
              <a16:creationId xmlns:a16="http://schemas.microsoft.com/office/drawing/2014/main" xmlns="" id="{00000000-0008-0000-0600-00002C7F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741" name="Text Box 1">
          <a:extLst>
            <a:ext uri="{FF2B5EF4-FFF2-40B4-BE49-F238E27FC236}">
              <a16:creationId xmlns:a16="http://schemas.microsoft.com/office/drawing/2014/main" xmlns="" id="{00000000-0008-0000-0600-00002D7F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742" name="Text Box 1">
          <a:extLst>
            <a:ext uri="{FF2B5EF4-FFF2-40B4-BE49-F238E27FC236}">
              <a16:creationId xmlns:a16="http://schemas.microsoft.com/office/drawing/2014/main" xmlns="" id="{00000000-0008-0000-0600-00002E7F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743" name="Text Box 1">
          <a:extLst>
            <a:ext uri="{FF2B5EF4-FFF2-40B4-BE49-F238E27FC236}">
              <a16:creationId xmlns:a16="http://schemas.microsoft.com/office/drawing/2014/main" xmlns="" id="{00000000-0008-0000-0600-00002F7F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744" name="Text Box 1">
          <a:extLst>
            <a:ext uri="{FF2B5EF4-FFF2-40B4-BE49-F238E27FC236}">
              <a16:creationId xmlns:a16="http://schemas.microsoft.com/office/drawing/2014/main" xmlns="" id="{00000000-0008-0000-0600-0000307F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745" name="Text Box 1">
          <a:extLst>
            <a:ext uri="{FF2B5EF4-FFF2-40B4-BE49-F238E27FC236}">
              <a16:creationId xmlns:a16="http://schemas.microsoft.com/office/drawing/2014/main" xmlns="" id="{00000000-0008-0000-0600-0000317F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746" name="Text Box 1">
          <a:extLst>
            <a:ext uri="{FF2B5EF4-FFF2-40B4-BE49-F238E27FC236}">
              <a16:creationId xmlns:a16="http://schemas.microsoft.com/office/drawing/2014/main" xmlns="" id="{00000000-0008-0000-0600-0000327F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747" name="Text Box 1">
          <a:extLst>
            <a:ext uri="{FF2B5EF4-FFF2-40B4-BE49-F238E27FC236}">
              <a16:creationId xmlns:a16="http://schemas.microsoft.com/office/drawing/2014/main" xmlns="" id="{00000000-0008-0000-0600-0000337F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748" name="Text Box 1">
          <a:extLst>
            <a:ext uri="{FF2B5EF4-FFF2-40B4-BE49-F238E27FC236}">
              <a16:creationId xmlns:a16="http://schemas.microsoft.com/office/drawing/2014/main" xmlns="" id="{00000000-0008-0000-0600-0000347F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749" name="Text Box 1">
          <a:extLst>
            <a:ext uri="{FF2B5EF4-FFF2-40B4-BE49-F238E27FC236}">
              <a16:creationId xmlns:a16="http://schemas.microsoft.com/office/drawing/2014/main" xmlns="" id="{00000000-0008-0000-0600-0000357F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750" name="Text Box 1">
          <a:extLst>
            <a:ext uri="{FF2B5EF4-FFF2-40B4-BE49-F238E27FC236}">
              <a16:creationId xmlns:a16="http://schemas.microsoft.com/office/drawing/2014/main" xmlns="" id="{00000000-0008-0000-0600-0000367F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751" name="Text Box 1">
          <a:extLst>
            <a:ext uri="{FF2B5EF4-FFF2-40B4-BE49-F238E27FC236}">
              <a16:creationId xmlns:a16="http://schemas.microsoft.com/office/drawing/2014/main" xmlns="" id="{00000000-0008-0000-0600-0000377F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752" name="Text Box 1">
          <a:extLst>
            <a:ext uri="{FF2B5EF4-FFF2-40B4-BE49-F238E27FC236}">
              <a16:creationId xmlns:a16="http://schemas.microsoft.com/office/drawing/2014/main" xmlns="" id="{00000000-0008-0000-0600-000038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753" name="Text Box 1">
          <a:extLst>
            <a:ext uri="{FF2B5EF4-FFF2-40B4-BE49-F238E27FC236}">
              <a16:creationId xmlns:a16="http://schemas.microsoft.com/office/drawing/2014/main" xmlns="" id="{00000000-0008-0000-0600-000039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754" name="Text Box 1">
          <a:extLst>
            <a:ext uri="{FF2B5EF4-FFF2-40B4-BE49-F238E27FC236}">
              <a16:creationId xmlns:a16="http://schemas.microsoft.com/office/drawing/2014/main" xmlns="" id="{00000000-0008-0000-0600-00003A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755" name="Text Box 1">
          <a:extLst>
            <a:ext uri="{FF2B5EF4-FFF2-40B4-BE49-F238E27FC236}">
              <a16:creationId xmlns:a16="http://schemas.microsoft.com/office/drawing/2014/main" xmlns="" id="{00000000-0008-0000-0600-00003B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756" name="Text Box 1">
          <a:extLst>
            <a:ext uri="{FF2B5EF4-FFF2-40B4-BE49-F238E27FC236}">
              <a16:creationId xmlns:a16="http://schemas.microsoft.com/office/drawing/2014/main" xmlns="" id="{00000000-0008-0000-0600-00003C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757" name="Text Box 1">
          <a:extLst>
            <a:ext uri="{FF2B5EF4-FFF2-40B4-BE49-F238E27FC236}">
              <a16:creationId xmlns:a16="http://schemas.microsoft.com/office/drawing/2014/main" xmlns="" id="{00000000-0008-0000-0600-00003D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758" name="Text Box 1">
          <a:extLst>
            <a:ext uri="{FF2B5EF4-FFF2-40B4-BE49-F238E27FC236}">
              <a16:creationId xmlns:a16="http://schemas.microsoft.com/office/drawing/2014/main" xmlns="" id="{00000000-0008-0000-0600-00003E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759" name="Text Box 1">
          <a:extLst>
            <a:ext uri="{FF2B5EF4-FFF2-40B4-BE49-F238E27FC236}">
              <a16:creationId xmlns:a16="http://schemas.microsoft.com/office/drawing/2014/main" xmlns="" id="{00000000-0008-0000-0600-00003F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760" name="Text Box 1">
          <a:extLst>
            <a:ext uri="{FF2B5EF4-FFF2-40B4-BE49-F238E27FC236}">
              <a16:creationId xmlns:a16="http://schemas.microsoft.com/office/drawing/2014/main" xmlns="" id="{00000000-0008-0000-0600-000040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761" name="Text Box 1">
          <a:extLst>
            <a:ext uri="{FF2B5EF4-FFF2-40B4-BE49-F238E27FC236}">
              <a16:creationId xmlns:a16="http://schemas.microsoft.com/office/drawing/2014/main" xmlns="" id="{00000000-0008-0000-0600-000041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762" name="Text Box 1">
          <a:extLst>
            <a:ext uri="{FF2B5EF4-FFF2-40B4-BE49-F238E27FC236}">
              <a16:creationId xmlns:a16="http://schemas.microsoft.com/office/drawing/2014/main" xmlns="" id="{00000000-0008-0000-0600-000042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763" name="Text Box 1">
          <a:extLst>
            <a:ext uri="{FF2B5EF4-FFF2-40B4-BE49-F238E27FC236}">
              <a16:creationId xmlns:a16="http://schemas.microsoft.com/office/drawing/2014/main" xmlns="" id="{00000000-0008-0000-0600-000043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764" name="Text Box 1">
          <a:extLst>
            <a:ext uri="{FF2B5EF4-FFF2-40B4-BE49-F238E27FC236}">
              <a16:creationId xmlns:a16="http://schemas.microsoft.com/office/drawing/2014/main" xmlns="" id="{00000000-0008-0000-0600-000044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765" name="Text Box 1">
          <a:extLst>
            <a:ext uri="{FF2B5EF4-FFF2-40B4-BE49-F238E27FC236}">
              <a16:creationId xmlns:a16="http://schemas.microsoft.com/office/drawing/2014/main" xmlns="" id="{00000000-0008-0000-0600-000045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766" name="Text Box 1">
          <a:extLst>
            <a:ext uri="{FF2B5EF4-FFF2-40B4-BE49-F238E27FC236}">
              <a16:creationId xmlns:a16="http://schemas.microsoft.com/office/drawing/2014/main" xmlns="" id="{00000000-0008-0000-0600-000046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767" name="Text Box 1">
          <a:extLst>
            <a:ext uri="{FF2B5EF4-FFF2-40B4-BE49-F238E27FC236}">
              <a16:creationId xmlns:a16="http://schemas.microsoft.com/office/drawing/2014/main" xmlns="" id="{00000000-0008-0000-0600-000047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768" name="Text Box 1">
          <a:extLst>
            <a:ext uri="{FF2B5EF4-FFF2-40B4-BE49-F238E27FC236}">
              <a16:creationId xmlns:a16="http://schemas.microsoft.com/office/drawing/2014/main" xmlns="" id="{00000000-0008-0000-0600-000048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769" name="Text Box 1">
          <a:extLst>
            <a:ext uri="{FF2B5EF4-FFF2-40B4-BE49-F238E27FC236}">
              <a16:creationId xmlns:a16="http://schemas.microsoft.com/office/drawing/2014/main" xmlns="" id="{00000000-0008-0000-0600-000049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770" name="Text Box 1">
          <a:extLst>
            <a:ext uri="{FF2B5EF4-FFF2-40B4-BE49-F238E27FC236}">
              <a16:creationId xmlns:a16="http://schemas.microsoft.com/office/drawing/2014/main" xmlns="" id="{00000000-0008-0000-0600-00004A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771" name="Text Box 1">
          <a:extLst>
            <a:ext uri="{FF2B5EF4-FFF2-40B4-BE49-F238E27FC236}">
              <a16:creationId xmlns:a16="http://schemas.microsoft.com/office/drawing/2014/main" xmlns="" id="{00000000-0008-0000-0600-00004B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772" name="Text Box 1">
          <a:extLst>
            <a:ext uri="{FF2B5EF4-FFF2-40B4-BE49-F238E27FC236}">
              <a16:creationId xmlns:a16="http://schemas.microsoft.com/office/drawing/2014/main" xmlns="" id="{00000000-0008-0000-0600-00004C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773" name="Text Box 1">
          <a:extLst>
            <a:ext uri="{FF2B5EF4-FFF2-40B4-BE49-F238E27FC236}">
              <a16:creationId xmlns:a16="http://schemas.microsoft.com/office/drawing/2014/main" xmlns="" id="{00000000-0008-0000-0600-00004D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774" name="Text Box 1">
          <a:extLst>
            <a:ext uri="{FF2B5EF4-FFF2-40B4-BE49-F238E27FC236}">
              <a16:creationId xmlns:a16="http://schemas.microsoft.com/office/drawing/2014/main" xmlns="" id="{00000000-0008-0000-0600-00004E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775" name="Text Box 1">
          <a:extLst>
            <a:ext uri="{FF2B5EF4-FFF2-40B4-BE49-F238E27FC236}">
              <a16:creationId xmlns:a16="http://schemas.microsoft.com/office/drawing/2014/main" xmlns="" id="{00000000-0008-0000-0600-00004F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776" name="Text Box 1">
          <a:extLst>
            <a:ext uri="{FF2B5EF4-FFF2-40B4-BE49-F238E27FC236}">
              <a16:creationId xmlns:a16="http://schemas.microsoft.com/office/drawing/2014/main" xmlns="" id="{00000000-0008-0000-0600-000050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777" name="Text Box 1">
          <a:extLst>
            <a:ext uri="{FF2B5EF4-FFF2-40B4-BE49-F238E27FC236}">
              <a16:creationId xmlns:a16="http://schemas.microsoft.com/office/drawing/2014/main" xmlns="" id="{00000000-0008-0000-0600-000051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778" name="Text Box 1">
          <a:extLst>
            <a:ext uri="{FF2B5EF4-FFF2-40B4-BE49-F238E27FC236}">
              <a16:creationId xmlns:a16="http://schemas.microsoft.com/office/drawing/2014/main" xmlns="" id="{00000000-0008-0000-0600-000052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779" name="Text Box 1">
          <a:extLst>
            <a:ext uri="{FF2B5EF4-FFF2-40B4-BE49-F238E27FC236}">
              <a16:creationId xmlns:a16="http://schemas.microsoft.com/office/drawing/2014/main" xmlns="" id="{00000000-0008-0000-0600-000053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780" name="Text Box 1">
          <a:extLst>
            <a:ext uri="{FF2B5EF4-FFF2-40B4-BE49-F238E27FC236}">
              <a16:creationId xmlns:a16="http://schemas.microsoft.com/office/drawing/2014/main" xmlns="" id="{00000000-0008-0000-0600-000054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781" name="Text Box 1">
          <a:extLst>
            <a:ext uri="{FF2B5EF4-FFF2-40B4-BE49-F238E27FC236}">
              <a16:creationId xmlns:a16="http://schemas.microsoft.com/office/drawing/2014/main" xmlns="" id="{00000000-0008-0000-0600-000055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782" name="Text Box 1">
          <a:extLst>
            <a:ext uri="{FF2B5EF4-FFF2-40B4-BE49-F238E27FC236}">
              <a16:creationId xmlns:a16="http://schemas.microsoft.com/office/drawing/2014/main" xmlns="" id="{00000000-0008-0000-0600-000056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783" name="Text Box 1">
          <a:extLst>
            <a:ext uri="{FF2B5EF4-FFF2-40B4-BE49-F238E27FC236}">
              <a16:creationId xmlns:a16="http://schemas.microsoft.com/office/drawing/2014/main" xmlns="" id="{00000000-0008-0000-0600-000057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784" name="Text Box 1">
          <a:extLst>
            <a:ext uri="{FF2B5EF4-FFF2-40B4-BE49-F238E27FC236}">
              <a16:creationId xmlns:a16="http://schemas.microsoft.com/office/drawing/2014/main" xmlns="" id="{00000000-0008-0000-0600-000058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785" name="Text Box 1">
          <a:extLst>
            <a:ext uri="{FF2B5EF4-FFF2-40B4-BE49-F238E27FC236}">
              <a16:creationId xmlns:a16="http://schemas.microsoft.com/office/drawing/2014/main" xmlns="" id="{00000000-0008-0000-0600-000059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786" name="Text Box 1">
          <a:extLst>
            <a:ext uri="{FF2B5EF4-FFF2-40B4-BE49-F238E27FC236}">
              <a16:creationId xmlns:a16="http://schemas.microsoft.com/office/drawing/2014/main" xmlns="" id="{00000000-0008-0000-0600-00005A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787" name="Text Box 1">
          <a:extLst>
            <a:ext uri="{FF2B5EF4-FFF2-40B4-BE49-F238E27FC236}">
              <a16:creationId xmlns:a16="http://schemas.microsoft.com/office/drawing/2014/main" xmlns="" id="{00000000-0008-0000-0600-00005B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788" name="Text Box 1">
          <a:extLst>
            <a:ext uri="{FF2B5EF4-FFF2-40B4-BE49-F238E27FC236}">
              <a16:creationId xmlns:a16="http://schemas.microsoft.com/office/drawing/2014/main" xmlns="" id="{00000000-0008-0000-0600-00005C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789" name="Text Box 1">
          <a:extLst>
            <a:ext uri="{FF2B5EF4-FFF2-40B4-BE49-F238E27FC236}">
              <a16:creationId xmlns:a16="http://schemas.microsoft.com/office/drawing/2014/main" xmlns="" id="{00000000-0008-0000-0600-00005D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790" name="Text Box 1">
          <a:extLst>
            <a:ext uri="{FF2B5EF4-FFF2-40B4-BE49-F238E27FC236}">
              <a16:creationId xmlns:a16="http://schemas.microsoft.com/office/drawing/2014/main" xmlns="" id="{00000000-0008-0000-0600-00005E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791" name="Text Box 1">
          <a:extLst>
            <a:ext uri="{FF2B5EF4-FFF2-40B4-BE49-F238E27FC236}">
              <a16:creationId xmlns:a16="http://schemas.microsoft.com/office/drawing/2014/main" xmlns="" id="{00000000-0008-0000-0600-00005F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792" name="Text Box 1">
          <a:extLst>
            <a:ext uri="{FF2B5EF4-FFF2-40B4-BE49-F238E27FC236}">
              <a16:creationId xmlns:a16="http://schemas.microsoft.com/office/drawing/2014/main" xmlns="" id="{00000000-0008-0000-0600-000060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793" name="Text Box 1">
          <a:extLst>
            <a:ext uri="{FF2B5EF4-FFF2-40B4-BE49-F238E27FC236}">
              <a16:creationId xmlns:a16="http://schemas.microsoft.com/office/drawing/2014/main" xmlns="" id="{00000000-0008-0000-0600-000061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794" name="Text Box 1">
          <a:extLst>
            <a:ext uri="{FF2B5EF4-FFF2-40B4-BE49-F238E27FC236}">
              <a16:creationId xmlns:a16="http://schemas.microsoft.com/office/drawing/2014/main" xmlns="" id="{00000000-0008-0000-0600-000062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795" name="Text Box 1">
          <a:extLst>
            <a:ext uri="{FF2B5EF4-FFF2-40B4-BE49-F238E27FC236}">
              <a16:creationId xmlns:a16="http://schemas.microsoft.com/office/drawing/2014/main" xmlns="" id="{00000000-0008-0000-0600-000063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796" name="Text Box 1">
          <a:extLst>
            <a:ext uri="{FF2B5EF4-FFF2-40B4-BE49-F238E27FC236}">
              <a16:creationId xmlns:a16="http://schemas.microsoft.com/office/drawing/2014/main" xmlns="" id="{00000000-0008-0000-0600-000064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797" name="Text Box 1">
          <a:extLst>
            <a:ext uri="{FF2B5EF4-FFF2-40B4-BE49-F238E27FC236}">
              <a16:creationId xmlns:a16="http://schemas.microsoft.com/office/drawing/2014/main" xmlns="" id="{00000000-0008-0000-0600-000065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798" name="Text Box 1">
          <a:extLst>
            <a:ext uri="{FF2B5EF4-FFF2-40B4-BE49-F238E27FC236}">
              <a16:creationId xmlns:a16="http://schemas.microsoft.com/office/drawing/2014/main" xmlns="" id="{00000000-0008-0000-0600-000066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799" name="Text Box 1">
          <a:extLst>
            <a:ext uri="{FF2B5EF4-FFF2-40B4-BE49-F238E27FC236}">
              <a16:creationId xmlns:a16="http://schemas.microsoft.com/office/drawing/2014/main" xmlns="" id="{00000000-0008-0000-0600-000067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00" name="Text Box 1">
          <a:extLst>
            <a:ext uri="{FF2B5EF4-FFF2-40B4-BE49-F238E27FC236}">
              <a16:creationId xmlns:a16="http://schemas.microsoft.com/office/drawing/2014/main" xmlns="" id="{00000000-0008-0000-0600-000068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01" name="Text Box 1">
          <a:extLst>
            <a:ext uri="{FF2B5EF4-FFF2-40B4-BE49-F238E27FC236}">
              <a16:creationId xmlns:a16="http://schemas.microsoft.com/office/drawing/2014/main" xmlns="" id="{00000000-0008-0000-0600-000069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02" name="Text Box 1">
          <a:extLst>
            <a:ext uri="{FF2B5EF4-FFF2-40B4-BE49-F238E27FC236}">
              <a16:creationId xmlns:a16="http://schemas.microsoft.com/office/drawing/2014/main" xmlns="" id="{00000000-0008-0000-0600-00006A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03" name="Text Box 1">
          <a:extLst>
            <a:ext uri="{FF2B5EF4-FFF2-40B4-BE49-F238E27FC236}">
              <a16:creationId xmlns:a16="http://schemas.microsoft.com/office/drawing/2014/main" xmlns="" id="{00000000-0008-0000-0600-00006B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04" name="Text Box 1">
          <a:extLst>
            <a:ext uri="{FF2B5EF4-FFF2-40B4-BE49-F238E27FC236}">
              <a16:creationId xmlns:a16="http://schemas.microsoft.com/office/drawing/2014/main" xmlns="" id="{00000000-0008-0000-0600-00006C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05" name="Text Box 1">
          <a:extLst>
            <a:ext uri="{FF2B5EF4-FFF2-40B4-BE49-F238E27FC236}">
              <a16:creationId xmlns:a16="http://schemas.microsoft.com/office/drawing/2014/main" xmlns="" id="{00000000-0008-0000-0600-00006D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06" name="Text Box 1">
          <a:extLst>
            <a:ext uri="{FF2B5EF4-FFF2-40B4-BE49-F238E27FC236}">
              <a16:creationId xmlns:a16="http://schemas.microsoft.com/office/drawing/2014/main" xmlns="" id="{00000000-0008-0000-0600-00006E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07" name="Text Box 1">
          <a:extLst>
            <a:ext uri="{FF2B5EF4-FFF2-40B4-BE49-F238E27FC236}">
              <a16:creationId xmlns:a16="http://schemas.microsoft.com/office/drawing/2014/main" xmlns="" id="{00000000-0008-0000-0600-00006F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08" name="Text Box 1">
          <a:extLst>
            <a:ext uri="{FF2B5EF4-FFF2-40B4-BE49-F238E27FC236}">
              <a16:creationId xmlns:a16="http://schemas.microsoft.com/office/drawing/2014/main" xmlns="" id="{00000000-0008-0000-0600-000070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09" name="Text Box 1">
          <a:extLst>
            <a:ext uri="{FF2B5EF4-FFF2-40B4-BE49-F238E27FC236}">
              <a16:creationId xmlns:a16="http://schemas.microsoft.com/office/drawing/2014/main" xmlns="" id="{00000000-0008-0000-0600-000071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10" name="Text Box 1">
          <a:extLst>
            <a:ext uri="{FF2B5EF4-FFF2-40B4-BE49-F238E27FC236}">
              <a16:creationId xmlns:a16="http://schemas.microsoft.com/office/drawing/2014/main" xmlns="" id="{00000000-0008-0000-0600-000072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11" name="Text Box 1">
          <a:extLst>
            <a:ext uri="{FF2B5EF4-FFF2-40B4-BE49-F238E27FC236}">
              <a16:creationId xmlns:a16="http://schemas.microsoft.com/office/drawing/2014/main" xmlns="" id="{00000000-0008-0000-0600-000073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12" name="Text Box 1">
          <a:extLst>
            <a:ext uri="{FF2B5EF4-FFF2-40B4-BE49-F238E27FC236}">
              <a16:creationId xmlns:a16="http://schemas.microsoft.com/office/drawing/2014/main" xmlns="" id="{00000000-0008-0000-0600-000074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13" name="Text Box 1">
          <a:extLst>
            <a:ext uri="{FF2B5EF4-FFF2-40B4-BE49-F238E27FC236}">
              <a16:creationId xmlns:a16="http://schemas.microsoft.com/office/drawing/2014/main" xmlns="" id="{00000000-0008-0000-0600-000075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14" name="Text Box 1">
          <a:extLst>
            <a:ext uri="{FF2B5EF4-FFF2-40B4-BE49-F238E27FC236}">
              <a16:creationId xmlns:a16="http://schemas.microsoft.com/office/drawing/2014/main" xmlns="" id="{00000000-0008-0000-0600-000076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15" name="Text Box 1">
          <a:extLst>
            <a:ext uri="{FF2B5EF4-FFF2-40B4-BE49-F238E27FC236}">
              <a16:creationId xmlns:a16="http://schemas.microsoft.com/office/drawing/2014/main" xmlns="" id="{00000000-0008-0000-0600-000077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16" name="Text Box 1">
          <a:extLst>
            <a:ext uri="{FF2B5EF4-FFF2-40B4-BE49-F238E27FC236}">
              <a16:creationId xmlns:a16="http://schemas.microsoft.com/office/drawing/2014/main" xmlns="" id="{00000000-0008-0000-0600-000078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17" name="Text Box 1">
          <a:extLst>
            <a:ext uri="{FF2B5EF4-FFF2-40B4-BE49-F238E27FC236}">
              <a16:creationId xmlns:a16="http://schemas.microsoft.com/office/drawing/2014/main" xmlns="" id="{00000000-0008-0000-0600-000079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18" name="Text Box 1">
          <a:extLst>
            <a:ext uri="{FF2B5EF4-FFF2-40B4-BE49-F238E27FC236}">
              <a16:creationId xmlns:a16="http://schemas.microsoft.com/office/drawing/2014/main" xmlns="" id="{00000000-0008-0000-0600-00007A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19" name="Text Box 1">
          <a:extLst>
            <a:ext uri="{FF2B5EF4-FFF2-40B4-BE49-F238E27FC236}">
              <a16:creationId xmlns:a16="http://schemas.microsoft.com/office/drawing/2014/main" xmlns="" id="{00000000-0008-0000-0600-00007B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20" name="Text Box 1">
          <a:extLst>
            <a:ext uri="{FF2B5EF4-FFF2-40B4-BE49-F238E27FC236}">
              <a16:creationId xmlns:a16="http://schemas.microsoft.com/office/drawing/2014/main" xmlns="" id="{00000000-0008-0000-0600-00007C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21" name="Text Box 1">
          <a:extLst>
            <a:ext uri="{FF2B5EF4-FFF2-40B4-BE49-F238E27FC236}">
              <a16:creationId xmlns:a16="http://schemas.microsoft.com/office/drawing/2014/main" xmlns="" id="{00000000-0008-0000-0600-00007D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22" name="Text Box 1">
          <a:extLst>
            <a:ext uri="{FF2B5EF4-FFF2-40B4-BE49-F238E27FC236}">
              <a16:creationId xmlns:a16="http://schemas.microsoft.com/office/drawing/2014/main" xmlns="" id="{00000000-0008-0000-0600-00007E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23" name="Text Box 1">
          <a:extLst>
            <a:ext uri="{FF2B5EF4-FFF2-40B4-BE49-F238E27FC236}">
              <a16:creationId xmlns:a16="http://schemas.microsoft.com/office/drawing/2014/main" xmlns="" id="{00000000-0008-0000-0600-00007F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24" name="Text Box 1">
          <a:extLst>
            <a:ext uri="{FF2B5EF4-FFF2-40B4-BE49-F238E27FC236}">
              <a16:creationId xmlns:a16="http://schemas.microsoft.com/office/drawing/2014/main" xmlns="" id="{00000000-0008-0000-0600-000080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25" name="Text Box 1">
          <a:extLst>
            <a:ext uri="{FF2B5EF4-FFF2-40B4-BE49-F238E27FC236}">
              <a16:creationId xmlns:a16="http://schemas.microsoft.com/office/drawing/2014/main" xmlns="" id="{00000000-0008-0000-0600-000081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26" name="Text Box 1">
          <a:extLst>
            <a:ext uri="{FF2B5EF4-FFF2-40B4-BE49-F238E27FC236}">
              <a16:creationId xmlns:a16="http://schemas.microsoft.com/office/drawing/2014/main" xmlns="" id="{00000000-0008-0000-0600-000082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27" name="Text Box 1">
          <a:extLst>
            <a:ext uri="{FF2B5EF4-FFF2-40B4-BE49-F238E27FC236}">
              <a16:creationId xmlns:a16="http://schemas.microsoft.com/office/drawing/2014/main" xmlns="" id="{00000000-0008-0000-0600-000083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28" name="Text Box 1">
          <a:extLst>
            <a:ext uri="{FF2B5EF4-FFF2-40B4-BE49-F238E27FC236}">
              <a16:creationId xmlns:a16="http://schemas.microsoft.com/office/drawing/2014/main" xmlns="" id="{00000000-0008-0000-0600-000084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29" name="Text Box 1">
          <a:extLst>
            <a:ext uri="{FF2B5EF4-FFF2-40B4-BE49-F238E27FC236}">
              <a16:creationId xmlns:a16="http://schemas.microsoft.com/office/drawing/2014/main" xmlns="" id="{00000000-0008-0000-0600-000085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30" name="Text Box 1">
          <a:extLst>
            <a:ext uri="{FF2B5EF4-FFF2-40B4-BE49-F238E27FC236}">
              <a16:creationId xmlns:a16="http://schemas.microsoft.com/office/drawing/2014/main" xmlns="" id="{00000000-0008-0000-0600-000086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31" name="Text Box 1">
          <a:extLst>
            <a:ext uri="{FF2B5EF4-FFF2-40B4-BE49-F238E27FC236}">
              <a16:creationId xmlns:a16="http://schemas.microsoft.com/office/drawing/2014/main" xmlns="" id="{00000000-0008-0000-0600-000087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32" name="Text Box 1">
          <a:extLst>
            <a:ext uri="{FF2B5EF4-FFF2-40B4-BE49-F238E27FC236}">
              <a16:creationId xmlns:a16="http://schemas.microsoft.com/office/drawing/2014/main" xmlns="" id="{00000000-0008-0000-0600-000088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33" name="Text Box 1">
          <a:extLst>
            <a:ext uri="{FF2B5EF4-FFF2-40B4-BE49-F238E27FC236}">
              <a16:creationId xmlns:a16="http://schemas.microsoft.com/office/drawing/2014/main" xmlns="" id="{00000000-0008-0000-0600-000089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34" name="Text Box 1">
          <a:extLst>
            <a:ext uri="{FF2B5EF4-FFF2-40B4-BE49-F238E27FC236}">
              <a16:creationId xmlns:a16="http://schemas.microsoft.com/office/drawing/2014/main" xmlns="" id="{00000000-0008-0000-0600-00008A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35" name="Text Box 1">
          <a:extLst>
            <a:ext uri="{FF2B5EF4-FFF2-40B4-BE49-F238E27FC236}">
              <a16:creationId xmlns:a16="http://schemas.microsoft.com/office/drawing/2014/main" xmlns="" id="{00000000-0008-0000-0600-00008B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36" name="Text Box 1">
          <a:extLst>
            <a:ext uri="{FF2B5EF4-FFF2-40B4-BE49-F238E27FC236}">
              <a16:creationId xmlns:a16="http://schemas.microsoft.com/office/drawing/2014/main" xmlns="" id="{00000000-0008-0000-0600-00008C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37" name="Text Box 1">
          <a:extLst>
            <a:ext uri="{FF2B5EF4-FFF2-40B4-BE49-F238E27FC236}">
              <a16:creationId xmlns:a16="http://schemas.microsoft.com/office/drawing/2014/main" xmlns="" id="{00000000-0008-0000-0600-00008D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38" name="Text Box 1">
          <a:extLst>
            <a:ext uri="{FF2B5EF4-FFF2-40B4-BE49-F238E27FC236}">
              <a16:creationId xmlns:a16="http://schemas.microsoft.com/office/drawing/2014/main" xmlns="" id="{00000000-0008-0000-0600-00008E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39" name="Text Box 1">
          <a:extLst>
            <a:ext uri="{FF2B5EF4-FFF2-40B4-BE49-F238E27FC236}">
              <a16:creationId xmlns:a16="http://schemas.microsoft.com/office/drawing/2014/main" xmlns="" id="{00000000-0008-0000-0600-00008F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40" name="Text Box 1">
          <a:extLst>
            <a:ext uri="{FF2B5EF4-FFF2-40B4-BE49-F238E27FC236}">
              <a16:creationId xmlns:a16="http://schemas.microsoft.com/office/drawing/2014/main" xmlns="" id="{00000000-0008-0000-0600-000090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41" name="Text Box 1">
          <a:extLst>
            <a:ext uri="{FF2B5EF4-FFF2-40B4-BE49-F238E27FC236}">
              <a16:creationId xmlns:a16="http://schemas.microsoft.com/office/drawing/2014/main" xmlns="" id="{00000000-0008-0000-0600-000091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42" name="Text Box 1">
          <a:extLst>
            <a:ext uri="{FF2B5EF4-FFF2-40B4-BE49-F238E27FC236}">
              <a16:creationId xmlns:a16="http://schemas.microsoft.com/office/drawing/2014/main" xmlns="" id="{00000000-0008-0000-0600-000092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43" name="Text Box 1">
          <a:extLst>
            <a:ext uri="{FF2B5EF4-FFF2-40B4-BE49-F238E27FC236}">
              <a16:creationId xmlns:a16="http://schemas.microsoft.com/office/drawing/2014/main" xmlns="" id="{00000000-0008-0000-0600-000093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44" name="Text Box 1">
          <a:extLst>
            <a:ext uri="{FF2B5EF4-FFF2-40B4-BE49-F238E27FC236}">
              <a16:creationId xmlns:a16="http://schemas.microsoft.com/office/drawing/2014/main" xmlns="" id="{00000000-0008-0000-0600-000094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45" name="Text Box 1">
          <a:extLst>
            <a:ext uri="{FF2B5EF4-FFF2-40B4-BE49-F238E27FC236}">
              <a16:creationId xmlns:a16="http://schemas.microsoft.com/office/drawing/2014/main" xmlns="" id="{00000000-0008-0000-0600-000095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46" name="Text Box 1">
          <a:extLst>
            <a:ext uri="{FF2B5EF4-FFF2-40B4-BE49-F238E27FC236}">
              <a16:creationId xmlns:a16="http://schemas.microsoft.com/office/drawing/2014/main" xmlns="" id="{00000000-0008-0000-0600-000096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47" name="Text Box 1">
          <a:extLst>
            <a:ext uri="{FF2B5EF4-FFF2-40B4-BE49-F238E27FC236}">
              <a16:creationId xmlns:a16="http://schemas.microsoft.com/office/drawing/2014/main" xmlns="" id="{00000000-0008-0000-0600-000097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48" name="Text Box 1">
          <a:extLst>
            <a:ext uri="{FF2B5EF4-FFF2-40B4-BE49-F238E27FC236}">
              <a16:creationId xmlns:a16="http://schemas.microsoft.com/office/drawing/2014/main" xmlns="" id="{00000000-0008-0000-0600-000098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49" name="Text Box 1">
          <a:extLst>
            <a:ext uri="{FF2B5EF4-FFF2-40B4-BE49-F238E27FC236}">
              <a16:creationId xmlns:a16="http://schemas.microsoft.com/office/drawing/2014/main" xmlns="" id="{00000000-0008-0000-0600-000099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50" name="Text Box 1">
          <a:extLst>
            <a:ext uri="{FF2B5EF4-FFF2-40B4-BE49-F238E27FC236}">
              <a16:creationId xmlns:a16="http://schemas.microsoft.com/office/drawing/2014/main" xmlns="" id="{00000000-0008-0000-0600-00009A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51" name="Text Box 1">
          <a:extLst>
            <a:ext uri="{FF2B5EF4-FFF2-40B4-BE49-F238E27FC236}">
              <a16:creationId xmlns:a16="http://schemas.microsoft.com/office/drawing/2014/main" xmlns="" id="{00000000-0008-0000-0600-00009B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52" name="Text Box 1">
          <a:extLst>
            <a:ext uri="{FF2B5EF4-FFF2-40B4-BE49-F238E27FC236}">
              <a16:creationId xmlns:a16="http://schemas.microsoft.com/office/drawing/2014/main" xmlns="" id="{00000000-0008-0000-0600-00009C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53" name="Text Box 1">
          <a:extLst>
            <a:ext uri="{FF2B5EF4-FFF2-40B4-BE49-F238E27FC236}">
              <a16:creationId xmlns:a16="http://schemas.microsoft.com/office/drawing/2014/main" xmlns="" id="{00000000-0008-0000-0600-00009D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54" name="Text Box 1">
          <a:extLst>
            <a:ext uri="{FF2B5EF4-FFF2-40B4-BE49-F238E27FC236}">
              <a16:creationId xmlns:a16="http://schemas.microsoft.com/office/drawing/2014/main" xmlns="" id="{00000000-0008-0000-0600-00009E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55" name="Text Box 1">
          <a:extLst>
            <a:ext uri="{FF2B5EF4-FFF2-40B4-BE49-F238E27FC236}">
              <a16:creationId xmlns:a16="http://schemas.microsoft.com/office/drawing/2014/main" xmlns="" id="{00000000-0008-0000-0600-00009F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56" name="Text Box 1">
          <a:extLst>
            <a:ext uri="{FF2B5EF4-FFF2-40B4-BE49-F238E27FC236}">
              <a16:creationId xmlns:a16="http://schemas.microsoft.com/office/drawing/2014/main" xmlns="" id="{00000000-0008-0000-0600-0000A0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57" name="Text Box 1">
          <a:extLst>
            <a:ext uri="{FF2B5EF4-FFF2-40B4-BE49-F238E27FC236}">
              <a16:creationId xmlns:a16="http://schemas.microsoft.com/office/drawing/2014/main" xmlns="" id="{00000000-0008-0000-0600-0000A1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58" name="Text Box 1">
          <a:extLst>
            <a:ext uri="{FF2B5EF4-FFF2-40B4-BE49-F238E27FC236}">
              <a16:creationId xmlns:a16="http://schemas.microsoft.com/office/drawing/2014/main" xmlns="" id="{00000000-0008-0000-0600-0000A2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59" name="Text Box 1">
          <a:extLst>
            <a:ext uri="{FF2B5EF4-FFF2-40B4-BE49-F238E27FC236}">
              <a16:creationId xmlns:a16="http://schemas.microsoft.com/office/drawing/2014/main" xmlns="" id="{00000000-0008-0000-0600-0000A3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60" name="Text Box 1">
          <a:extLst>
            <a:ext uri="{FF2B5EF4-FFF2-40B4-BE49-F238E27FC236}">
              <a16:creationId xmlns:a16="http://schemas.microsoft.com/office/drawing/2014/main" xmlns="" id="{00000000-0008-0000-0600-0000A4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61" name="Text Box 1">
          <a:extLst>
            <a:ext uri="{FF2B5EF4-FFF2-40B4-BE49-F238E27FC236}">
              <a16:creationId xmlns:a16="http://schemas.microsoft.com/office/drawing/2014/main" xmlns="" id="{00000000-0008-0000-0600-0000A5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62" name="Text Box 1">
          <a:extLst>
            <a:ext uri="{FF2B5EF4-FFF2-40B4-BE49-F238E27FC236}">
              <a16:creationId xmlns:a16="http://schemas.microsoft.com/office/drawing/2014/main" xmlns="" id="{00000000-0008-0000-0600-0000A6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63" name="Text Box 1">
          <a:extLst>
            <a:ext uri="{FF2B5EF4-FFF2-40B4-BE49-F238E27FC236}">
              <a16:creationId xmlns:a16="http://schemas.microsoft.com/office/drawing/2014/main" xmlns="" id="{00000000-0008-0000-0600-0000A7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64" name="Text Box 1">
          <a:extLst>
            <a:ext uri="{FF2B5EF4-FFF2-40B4-BE49-F238E27FC236}">
              <a16:creationId xmlns:a16="http://schemas.microsoft.com/office/drawing/2014/main" xmlns="" id="{00000000-0008-0000-0600-0000A8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65" name="Text Box 1">
          <a:extLst>
            <a:ext uri="{FF2B5EF4-FFF2-40B4-BE49-F238E27FC236}">
              <a16:creationId xmlns:a16="http://schemas.microsoft.com/office/drawing/2014/main" xmlns="" id="{00000000-0008-0000-0600-0000A9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66" name="Text Box 1">
          <a:extLst>
            <a:ext uri="{FF2B5EF4-FFF2-40B4-BE49-F238E27FC236}">
              <a16:creationId xmlns:a16="http://schemas.microsoft.com/office/drawing/2014/main" xmlns="" id="{00000000-0008-0000-0600-0000AA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67" name="Text Box 1">
          <a:extLst>
            <a:ext uri="{FF2B5EF4-FFF2-40B4-BE49-F238E27FC236}">
              <a16:creationId xmlns:a16="http://schemas.microsoft.com/office/drawing/2014/main" xmlns="" id="{00000000-0008-0000-0600-0000AB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68" name="Text Box 1">
          <a:extLst>
            <a:ext uri="{FF2B5EF4-FFF2-40B4-BE49-F238E27FC236}">
              <a16:creationId xmlns:a16="http://schemas.microsoft.com/office/drawing/2014/main" xmlns="" id="{00000000-0008-0000-0600-0000AC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69" name="Text Box 1">
          <a:extLst>
            <a:ext uri="{FF2B5EF4-FFF2-40B4-BE49-F238E27FC236}">
              <a16:creationId xmlns:a16="http://schemas.microsoft.com/office/drawing/2014/main" xmlns="" id="{00000000-0008-0000-0600-0000AD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70" name="Text Box 1">
          <a:extLst>
            <a:ext uri="{FF2B5EF4-FFF2-40B4-BE49-F238E27FC236}">
              <a16:creationId xmlns:a16="http://schemas.microsoft.com/office/drawing/2014/main" xmlns="" id="{00000000-0008-0000-0600-0000AE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71" name="Text Box 1">
          <a:extLst>
            <a:ext uri="{FF2B5EF4-FFF2-40B4-BE49-F238E27FC236}">
              <a16:creationId xmlns:a16="http://schemas.microsoft.com/office/drawing/2014/main" xmlns="" id="{00000000-0008-0000-0600-0000AF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72" name="Text Box 1">
          <a:extLst>
            <a:ext uri="{FF2B5EF4-FFF2-40B4-BE49-F238E27FC236}">
              <a16:creationId xmlns:a16="http://schemas.microsoft.com/office/drawing/2014/main" xmlns="" id="{00000000-0008-0000-0600-0000B0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73" name="Text Box 1">
          <a:extLst>
            <a:ext uri="{FF2B5EF4-FFF2-40B4-BE49-F238E27FC236}">
              <a16:creationId xmlns:a16="http://schemas.microsoft.com/office/drawing/2014/main" xmlns="" id="{00000000-0008-0000-0600-0000B1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74" name="Text Box 1">
          <a:extLst>
            <a:ext uri="{FF2B5EF4-FFF2-40B4-BE49-F238E27FC236}">
              <a16:creationId xmlns:a16="http://schemas.microsoft.com/office/drawing/2014/main" xmlns="" id="{00000000-0008-0000-0600-0000B2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75" name="Text Box 1">
          <a:extLst>
            <a:ext uri="{FF2B5EF4-FFF2-40B4-BE49-F238E27FC236}">
              <a16:creationId xmlns:a16="http://schemas.microsoft.com/office/drawing/2014/main" xmlns="" id="{00000000-0008-0000-0600-0000B3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76" name="Text Box 1">
          <a:extLst>
            <a:ext uri="{FF2B5EF4-FFF2-40B4-BE49-F238E27FC236}">
              <a16:creationId xmlns:a16="http://schemas.microsoft.com/office/drawing/2014/main" xmlns="" id="{00000000-0008-0000-0600-0000B4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77" name="Text Box 1">
          <a:extLst>
            <a:ext uri="{FF2B5EF4-FFF2-40B4-BE49-F238E27FC236}">
              <a16:creationId xmlns:a16="http://schemas.microsoft.com/office/drawing/2014/main" xmlns="" id="{00000000-0008-0000-0600-0000B5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78" name="Text Box 1">
          <a:extLst>
            <a:ext uri="{FF2B5EF4-FFF2-40B4-BE49-F238E27FC236}">
              <a16:creationId xmlns:a16="http://schemas.microsoft.com/office/drawing/2014/main" xmlns="" id="{00000000-0008-0000-0600-0000B6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79" name="Text Box 1">
          <a:extLst>
            <a:ext uri="{FF2B5EF4-FFF2-40B4-BE49-F238E27FC236}">
              <a16:creationId xmlns:a16="http://schemas.microsoft.com/office/drawing/2014/main" xmlns="" id="{00000000-0008-0000-0600-0000B7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80" name="Text Box 1">
          <a:extLst>
            <a:ext uri="{FF2B5EF4-FFF2-40B4-BE49-F238E27FC236}">
              <a16:creationId xmlns:a16="http://schemas.microsoft.com/office/drawing/2014/main" xmlns="" id="{00000000-0008-0000-0600-0000B8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81" name="Text Box 1">
          <a:extLst>
            <a:ext uri="{FF2B5EF4-FFF2-40B4-BE49-F238E27FC236}">
              <a16:creationId xmlns:a16="http://schemas.microsoft.com/office/drawing/2014/main" xmlns="" id="{00000000-0008-0000-0600-0000B9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82" name="Text Box 1">
          <a:extLst>
            <a:ext uri="{FF2B5EF4-FFF2-40B4-BE49-F238E27FC236}">
              <a16:creationId xmlns:a16="http://schemas.microsoft.com/office/drawing/2014/main" xmlns="" id="{00000000-0008-0000-0600-0000BA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83" name="Text Box 1">
          <a:extLst>
            <a:ext uri="{FF2B5EF4-FFF2-40B4-BE49-F238E27FC236}">
              <a16:creationId xmlns:a16="http://schemas.microsoft.com/office/drawing/2014/main" xmlns="" id="{00000000-0008-0000-0600-0000BB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84" name="Text Box 1">
          <a:extLst>
            <a:ext uri="{FF2B5EF4-FFF2-40B4-BE49-F238E27FC236}">
              <a16:creationId xmlns:a16="http://schemas.microsoft.com/office/drawing/2014/main" xmlns="" id="{00000000-0008-0000-0600-0000BC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85" name="Text Box 1">
          <a:extLst>
            <a:ext uri="{FF2B5EF4-FFF2-40B4-BE49-F238E27FC236}">
              <a16:creationId xmlns:a16="http://schemas.microsoft.com/office/drawing/2014/main" xmlns="" id="{00000000-0008-0000-0600-0000BD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86" name="Text Box 1">
          <a:extLst>
            <a:ext uri="{FF2B5EF4-FFF2-40B4-BE49-F238E27FC236}">
              <a16:creationId xmlns:a16="http://schemas.microsoft.com/office/drawing/2014/main" xmlns="" id="{00000000-0008-0000-0600-0000BE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87" name="Text Box 1">
          <a:extLst>
            <a:ext uri="{FF2B5EF4-FFF2-40B4-BE49-F238E27FC236}">
              <a16:creationId xmlns:a16="http://schemas.microsoft.com/office/drawing/2014/main" xmlns="" id="{00000000-0008-0000-0600-0000BF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88" name="Text Box 1">
          <a:extLst>
            <a:ext uri="{FF2B5EF4-FFF2-40B4-BE49-F238E27FC236}">
              <a16:creationId xmlns:a16="http://schemas.microsoft.com/office/drawing/2014/main" xmlns="" id="{00000000-0008-0000-0600-0000C0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89" name="Text Box 1">
          <a:extLst>
            <a:ext uri="{FF2B5EF4-FFF2-40B4-BE49-F238E27FC236}">
              <a16:creationId xmlns:a16="http://schemas.microsoft.com/office/drawing/2014/main" xmlns="" id="{00000000-0008-0000-0600-0000C1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90" name="Text Box 1">
          <a:extLst>
            <a:ext uri="{FF2B5EF4-FFF2-40B4-BE49-F238E27FC236}">
              <a16:creationId xmlns:a16="http://schemas.microsoft.com/office/drawing/2014/main" xmlns="" id="{00000000-0008-0000-0600-0000C2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91" name="Text Box 1">
          <a:extLst>
            <a:ext uri="{FF2B5EF4-FFF2-40B4-BE49-F238E27FC236}">
              <a16:creationId xmlns:a16="http://schemas.microsoft.com/office/drawing/2014/main" xmlns="" id="{00000000-0008-0000-0600-0000C3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92" name="Text Box 1">
          <a:extLst>
            <a:ext uri="{FF2B5EF4-FFF2-40B4-BE49-F238E27FC236}">
              <a16:creationId xmlns:a16="http://schemas.microsoft.com/office/drawing/2014/main" xmlns="" id="{00000000-0008-0000-0600-0000C4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93" name="Text Box 1">
          <a:extLst>
            <a:ext uri="{FF2B5EF4-FFF2-40B4-BE49-F238E27FC236}">
              <a16:creationId xmlns:a16="http://schemas.microsoft.com/office/drawing/2014/main" xmlns="" id="{00000000-0008-0000-0600-0000C5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94" name="Text Box 1">
          <a:extLst>
            <a:ext uri="{FF2B5EF4-FFF2-40B4-BE49-F238E27FC236}">
              <a16:creationId xmlns:a16="http://schemas.microsoft.com/office/drawing/2014/main" xmlns="" id="{00000000-0008-0000-0600-0000C6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95" name="Text Box 1">
          <a:extLst>
            <a:ext uri="{FF2B5EF4-FFF2-40B4-BE49-F238E27FC236}">
              <a16:creationId xmlns:a16="http://schemas.microsoft.com/office/drawing/2014/main" xmlns="" id="{00000000-0008-0000-0600-0000C7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96" name="Text Box 1">
          <a:extLst>
            <a:ext uri="{FF2B5EF4-FFF2-40B4-BE49-F238E27FC236}">
              <a16:creationId xmlns:a16="http://schemas.microsoft.com/office/drawing/2014/main" xmlns="" id="{00000000-0008-0000-0600-0000C8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97" name="Text Box 1">
          <a:extLst>
            <a:ext uri="{FF2B5EF4-FFF2-40B4-BE49-F238E27FC236}">
              <a16:creationId xmlns:a16="http://schemas.microsoft.com/office/drawing/2014/main" xmlns="" id="{00000000-0008-0000-0600-0000C9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98" name="Text Box 1">
          <a:extLst>
            <a:ext uri="{FF2B5EF4-FFF2-40B4-BE49-F238E27FC236}">
              <a16:creationId xmlns:a16="http://schemas.microsoft.com/office/drawing/2014/main" xmlns="" id="{00000000-0008-0000-0600-0000CA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99" name="Text Box 1">
          <a:extLst>
            <a:ext uri="{FF2B5EF4-FFF2-40B4-BE49-F238E27FC236}">
              <a16:creationId xmlns:a16="http://schemas.microsoft.com/office/drawing/2014/main" xmlns="" id="{00000000-0008-0000-0600-0000CB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900" name="Text Box 1">
          <a:extLst>
            <a:ext uri="{FF2B5EF4-FFF2-40B4-BE49-F238E27FC236}">
              <a16:creationId xmlns:a16="http://schemas.microsoft.com/office/drawing/2014/main" xmlns="" id="{00000000-0008-0000-0600-0000CC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901" name="Text Box 1">
          <a:extLst>
            <a:ext uri="{FF2B5EF4-FFF2-40B4-BE49-F238E27FC236}">
              <a16:creationId xmlns:a16="http://schemas.microsoft.com/office/drawing/2014/main" xmlns="" id="{00000000-0008-0000-0600-0000CD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902" name="Text Box 1">
          <a:extLst>
            <a:ext uri="{FF2B5EF4-FFF2-40B4-BE49-F238E27FC236}">
              <a16:creationId xmlns:a16="http://schemas.microsoft.com/office/drawing/2014/main" xmlns="" id="{00000000-0008-0000-0600-0000CE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903" name="Text Box 1">
          <a:extLst>
            <a:ext uri="{FF2B5EF4-FFF2-40B4-BE49-F238E27FC236}">
              <a16:creationId xmlns:a16="http://schemas.microsoft.com/office/drawing/2014/main" xmlns="" id="{00000000-0008-0000-0600-0000CF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904" name="Text Box 1">
          <a:extLst>
            <a:ext uri="{FF2B5EF4-FFF2-40B4-BE49-F238E27FC236}">
              <a16:creationId xmlns:a16="http://schemas.microsoft.com/office/drawing/2014/main" xmlns="" id="{00000000-0008-0000-0600-0000D0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905" name="Text Box 1">
          <a:extLst>
            <a:ext uri="{FF2B5EF4-FFF2-40B4-BE49-F238E27FC236}">
              <a16:creationId xmlns:a16="http://schemas.microsoft.com/office/drawing/2014/main" xmlns="" id="{00000000-0008-0000-0600-0000D1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906" name="Text Box 1">
          <a:extLst>
            <a:ext uri="{FF2B5EF4-FFF2-40B4-BE49-F238E27FC236}">
              <a16:creationId xmlns:a16="http://schemas.microsoft.com/office/drawing/2014/main" xmlns="" id="{00000000-0008-0000-0600-0000D2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907" name="Text Box 1">
          <a:extLst>
            <a:ext uri="{FF2B5EF4-FFF2-40B4-BE49-F238E27FC236}">
              <a16:creationId xmlns:a16="http://schemas.microsoft.com/office/drawing/2014/main" xmlns="" id="{00000000-0008-0000-0600-0000D3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908" name="Text Box 1">
          <a:extLst>
            <a:ext uri="{FF2B5EF4-FFF2-40B4-BE49-F238E27FC236}">
              <a16:creationId xmlns:a16="http://schemas.microsoft.com/office/drawing/2014/main" xmlns="" id="{00000000-0008-0000-0600-0000D4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909" name="Text Box 1">
          <a:extLst>
            <a:ext uri="{FF2B5EF4-FFF2-40B4-BE49-F238E27FC236}">
              <a16:creationId xmlns:a16="http://schemas.microsoft.com/office/drawing/2014/main" xmlns="" id="{00000000-0008-0000-0600-0000D5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910" name="Text Box 1">
          <a:extLst>
            <a:ext uri="{FF2B5EF4-FFF2-40B4-BE49-F238E27FC236}">
              <a16:creationId xmlns:a16="http://schemas.microsoft.com/office/drawing/2014/main" xmlns="" id="{00000000-0008-0000-0600-0000D6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911" name="Text Box 1">
          <a:extLst>
            <a:ext uri="{FF2B5EF4-FFF2-40B4-BE49-F238E27FC236}">
              <a16:creationId xmlns:a16="http://schemas.microsoft.com/office/drawing/2014/main" xmlns="" id="{00000000-0008-0000-0600-0000D7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912" name="Text Box 1">
          <a:extLst>
            <a:ext uri="{FF2B5EF4-FFF2-40B4-BE49-F238E27FC236}">
              <a16:creationId xmlns:a16="http://schemas.microsoft.com/office/drawing/2014/main" xmlns="" id="{00000000-0008-0000-0600-0000D8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913" name="Text Box 1">
          <a:extLst>
            <a:ext uri="{FF2B5EF4-FFF2-40B4-BE49-F238E27FC236}">
              <a16:creationId xmlns:a16="http://schemas.microsoft.com/office/drawing/2014/main" xmlns="" id="{00000000-0008-0000-0600-0000D9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914" name="Text Box 1">
          <a:extLst>
            <a:ext uri="{FF2B5EF4-FFF2-40B4-BE49-F238E27FC236}">
              <a16:creationId xmlns:a16="http://schemas.microsoft.com/office/drawing/2014/main" xmlns="" id="{00000000-0008-0000-0600-0000DA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915" name="Text Box 1">
          <a:extLst>
            <a:ext uri="{FF2B5EF4-FFF2-40B4-BE49-F238E27FC236}">
              <a16:creationId xmlns:a16="http://schemas.microsoft.com/office/drawing/2014/main" xmlns="" id="{00000000-0008-0000-0600-0000DB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916" name="Text Box 1">
          <a:extLst>
            <a:ext uri="{FF2B5EF4-FFF2-40B4-BE49-F238E27FC236}">
              <a16:creationId xmlns:a16="http://schemas.microsoft.com/office/drawing/2014/main" xmlns="" id="{00000000-0008-0000-0600-0000DC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917" name="Text Box 1">
          <a:extLst>
            <a:ext uri="{FF2B5EF4-FFF2-40B4-BE49-F238E27FC236}">
              <a16:creationId xmlns:a16="http://schemas.microsoft.com/office/drawing/2014/main" xmlns="" id="{00000000-0008-0000-0600-0000DD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918" name="Text Box 1">
          <a:extLst>
            <a:ext uri="{FF2B5EF4-FFF2-40B4-BE49-F238E27FC236}">
              <a16:creationId xmlns:a16="http://schemas.microsoft.com/office/drawing/2014/main" xmlns="" id="{00000000-0008-0000-0600-0000DE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919" name="Text Box 1">
          <a:extLst>
            <a:ext uri="{FF2B5EF4-FFF2-40B4-BE49-F238E27FC236}">
              <a16:creationId xmlns:a16="http://schemas.microsoft.com/office/drawing/2014/main" xmlns="" id="{00000000-0008-0000-0600-0000DF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920" name="Text Box 1">
          <a:extLst>
            <a:ext uri="{FF2B5EF4-FFF2-40B4-BE49-F238E27FC236}">
              <a16:creationId xmlns:a16="http://schemas.microsoft.com/office/drawing/2014/main" xmlns="" id="{00000000-0008-0000-0600-0000E0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921" name="Text Box 1">
          <a:extLst>
            <a:ext uri="{FF2B5EF4-FFF2-40B4-BE49-F238E27FC236}">
              <a16:creationId xmlns:a16="http://schemas.microsoft.com/office/drawing/2014/main" xmlns="" id="{00000000-0008-0000-0600-0000E1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922" name="Text Box 1">
          <a:extLst>
            <a:ext uri="{FF2B5EF4-FFF2-40B4-BE49-F238E27FC236}">
              <a16:creationId xmlns:a16="http://schemas.microsoft.com/office/drawing/2014/main" xmlns="" id="{00000000-0008-0000-0600-0000E2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923" name="Text Box 1">
          <a:extLst>
            <a:ext uri="{FF2B5EF4-FFF2-40B4-BE49-F238E27FC236}">
              <a16:creationId xmlns:a16="http://schemas.microsoft.com/office/drawing/2014/main" xmlns="" id="{00000000-0008-0000-0600-0000E3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924" name="Text Box 1">
          <a:extLst>
            <a:ext uri="{FF2B5EF4-FFF2-40B4-BE49-F238E27FC236}">
              <a16:creationId xmlns:a16="http://schemas.microsoft.com/office/drawing/2014/main" xmlns="" id="{00000000-0008-0000-0600-0000E4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925" name="Text Box 1">
          <a:extLst>
            <a:ext uri="{FF2B5EF4-FFF2-40B4-BE49-F238E27FC236}">
              <a16:creationId xmlns:a16="http://schemas.microsoft.com/office/drawing/2014/main" xmlns="" id="{00000000-0008-0000-0600-0000E5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926" name="Text Box 1">
          <a:extLst>
            <a:ext uri="{FF2B5EF4-FFF2-40B4-BE49-F238E27FC236}">
              <a16:creationId xmlns:a16="http://schemas.microsoft.com/office/drawing/2014/main" xmlns="" id="{00000000-0008-0000-0600-0000E6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927" name="Text Box 1">
          <a:extLst>
            <a:ext uri="{FF2B5EF4-FFF2-40B4-BE49-F238E27FC236}">
              <a16:creationId xmlns:a16="http://schemas.microsoft.com/office/drawing/2014/main" xmlns="" id="{00000000-0008-0000-0600-0000E7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928" name="Text Box 1">
          <a:extLst>
            <a:ext uri="{FF2B5EF4-FFF2-40B4-BE49-F238E27FC236}">
              <a16:creationId xmlns:a16="http://schemas.microsoft.com/office/drawing/2014/main" xmlns="" id="{00000000-0008-0000-0600-0000E8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929" name="Text Box 1">
          <a:extLst>
            <a:ext uri="{FF2B5EF4-FFF2-40B4-BE49-F238E27FC236}">
              <a16:creationId xmlns:a16="http://schemas.microsoft.com/office/drawing/2014/main" xmlns="" id="{00000000-0008-0000-0600-0000E9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930" name="Text Box 1">
          <a:extLst>
            <a:ext uri="{FF2B5EF4-FFF2-40B4-BE49-F238E27FC236}">
              <a16:creationId xmlns:a16="http://schemas.microsoft.com/office/drawing/2014/main" xmlns="" id="{00000000-0008-0000-0600-0000EA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931" name="Text Box 1">
          <a:extLst>
            <a:ext uri="{FF2B5EF4-FFF2-40B4-BE49-F238E27FC236}">
              <a16:creationId xmlns:a16="http://schemas.microsoft.com/office/drawing/2014/main" xmlns="" id="{00000000-0008-0000-0600-0000EB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932" name="Text Box 1">
          <a:extLst>
            <a:ext uri="{FF2B5EF4-FFF2-40B4-BE49-F238E27FC236}">
              <a16:creationId xmlns:a16="http://schemas.microsoft.com/office/drawing/2014/main" xmlns="" id="{00000000-0008-0000-0600-0000EC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933" name="Text Box 1">
          <a:extLst>
            <a:ext uri="{FF2B5EF4-FFF2-40B4-BE49-F238E27FC236}">
              <a16:creationId xmlns:a16="http://schemas.microsoft.com/office/drawing/2014/main" xmlns="" id="{00000000-0008-0000-0600-0000ED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934" name="Text Box 1">
          <a:extLst>
            <a:ext uri="{FF2B5EF4-FFF2-40B4-BE49-F238E27FC236}">
              <a16:creationId xmlns:a16="http://schemas.microsoft.com/office/drawing/2014/main" xmlns="" id="{00000000-0008-0000-0600-0000EE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935" name="Text Box 1">
          <a:extLst>
            <a:ext uri="{FF2B5EF4-FFF2-40B4-BE49-F238E27FC236}">
              <a16:creationId xmlns:a16="http://schemas.microsoft.com/office/drawing/2014/main" xmlns="" id="{00000000-0008-0000-0600-0000EF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936" name="Text Box 1">
          <a:extLst>
            <a:ext uri="{FF2B5EF4-FFF2-40B4-BE49-F238E27FC236}">
              <a16:creationId xmlns:a16="http://schemas.microsoft.com/office/drawing/2014/main" xmlns="" id="{00000000-0008-0000-0600-0000F0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937" name="Text Box 1">
          <a:extLst>
            <a:ext uri="{FF2B5EF4-FFF2-40B4-BE49-F238E27FC236}">
              <a16:creationId xmlns:a16="http://schemas.microsoft.com/office/drawing/2014/main" xmlns="" id="{00000000-0008-0000-0600-0000F1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938" name="Text Box 1">
          <a:extLst>
            <a:ext uri="{FF2B5EF4-FFF2-40B4-BE49-F238E27FC236}">
              <a16:creationId xmlns:a16="http://schemas.microsoft.com/office/drawing/2014/main" xmlns="" id="{00000000-0008-0000-0600-0000F2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939" name="Text Box 1">
          <a:extLst>
            <a:ext uri="{FF2B5EF4-FFF2-40B4-BE49-F238E27FC236}">
              <a16:creationId xmlns:a16="http://schemas.microsoft.com/office/drawing/2014/main" xmlns="" id="{00000000-0008-0000-0600-0000F3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940" name="Text Box 1">
          <a:extLst>
            <a:ext uri="{FF2B5EF4-FFF2-40B4-BE49-F238E27FC236}">
              <a16:creationId xmlns:a16="http://schemas.microsoft.com/office/drawing/2014/main" xmlns="" id="{00000000-0008-0000-0600-0000F4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7941" name="Text Box 1">
          <a:extLst>
            <a:ext uri="{FF2B5EF4-FFF2-40B4-BE49-F238E27FC236}">
              <a16:creationId xmlns:a16="http://schemas.microsoft.com/office/drawing/2014/main" xmlns="" id="{00000000-0008-0000-0600-0000F57F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7942" name="Text Box 1">
          <a:extLst>
            <a:ext uri="{FF2B5EF4-FFF2-40B4-BE49-F238E27FC236}">
              <a16:creationId xmlns:a16="http://schemas.microsoft.com/office/drawing/2014/main" xmlns="" id="{00000000-0008-0000-0600-0000F67F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7943" name="Text Box 1">
          <a:extLst>
            <a:ext uri="{FF2B5EF4-FFF2-40B4-BE49-F238E27FC236}">
              <a16:creationId xmlns:a16="http://schemas.microsoft.com/office/drawing/2014/main" xmlns="" id="{00000000-0008-0000-0600-0000F77F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7944" name="Text Box 1">
          <a:extLst>
            <a:ext uri="{FF2B5EF4-FFF2-40B4-BE49-F238E27FC236}">
              <a16:creationId xmlns:a16="http://schemas.microsoft.com/office/drawing/2014/main" xmlns="" id="{00000000-0008-0000-0600-0000F87F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7945" name="Text Box 1">
          <a:extLst>
            <a:ext uri="{FF2B5EF4-FFF2-40B4-BE49-F238E27FC236}">
              <a16:creationId xmlns:a16="http://schemas.microsoft.com/office/drawing/2014/main" xmlns="" id="{00000000-0008-0000-0600-0000F97F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7946" name="Text Box 1">
          <a:extLst>
            <a:ext uri="{FF2B5EF4-FFF2-40B4-BE49-F238E27FC236}">
              <a16:creationId xmlns:a16="http://schemas.microsoft.com/office/drawing/2014/main" xmlns="" id="{00000000-0008-0000-0600-0000FA7F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7947" name="Text Box 1">
          <a:extLst>
            <a:ext uri="{FF2B5EF4-FFF2-40B4-BE49-F238E27FC236}">
              <a16:creationId xmlns:a16="http://schemas.microsoft.com/office/drawing/2014/main" xmlns="" id="{00000000-0008-0000-0600-0000FB7F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7948" name="Text Box 1">
          <a:extLst>
            <a:ext uri="{FF2B5EF4-FFF2-40B4-BE49-F238E27FC236}">
              <a16:creationId xmlns:a16="http://schemas.microsoft.com/office/drawing/2014/main" xmlns="" id="{00000000-0008-0000-0600-0000FC7F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7949" name="Text Box 1">
          <a:extLst>
            <a:ext uri="{FF2B5EF4-FFF2-40B4-BE49-F238E27FC236}">
              <a16:creationId xmlns:a16="http://schemas.microsoft.com/office/drawing/2014/main" xmlns="" id="{00000000-0008-0000-0600-0000FD7F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7950" name="Text Box 1">
          <a:extLst>
            <a:ext uri="{FF2B5EF4-FFF2-40B4-BE49-F238E27FC236}">
              <a16:creationId xmlns:a16="http://schemas.microsoft.com/office/drawing/2014/main" xmlns="" id="{00000000-0008-0000-0600-0000FE7F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7951" name="Text Box 1">
          <a:extLst>
            <a:ext uri="{FF2B5EF4-FFF2-40B4-BE49-F238E27FC236}">
              <a16:creationId xmlns:a16="http://schemas.microsoft.com/office/drawing/2014/main" xmlns="" id="{00000000-0008-0000-0600-0000FF7F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7952" name="Text Box 1">
          <a:extLst>
            <a:ext uri="{FF2B5EF4-FFF2-40B4-BE49-F238E27FC236}">
              <a16:creationId xmlns:a16="http://schemas.microsoft.com/office/drawing/2014/main" xmlns="" id="{00000000-0008-0000-0600-000000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7953" name="Text Box 1">
          <a:extLst>
            <a:ext uri="{FF2B5EF4-FFF2-40B4-BE49-F238E27FC236}">
              <a16:creationId xmlns:a16="http://schemas.microsoft.com/office/drawing/2014/main" xmlns="" id="{00000000-0008-0000-0600-000001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7954" name="Text Box 1">
          <a:extLst>
            <a:ext uri="{FF2B5EF4-FFF2-40B4-BE49-F238E27FC236}">
              <a16:creationId xmlns:a16="http://schemas.microsoft.com/office/drawing/2014/main" xmlns="" id="{00000000-0008-0000-0600-000002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7955" name="Text Box 1">
          <a:extLst>
            <a:ext uri="{FF2B5EF4-FFF2-40B4-BE49-F238E27FC236}">
              <a16:creationId xmlns:a16="http://schemas.microsoft.com/office/drawing/2014/main" xmlns="" id="{00000000-0008-0000-0600-000003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7956" name="Text Box 1">
          <a:extLst>
            <a:ext uri="{FF2B5EF4-FFF2-40B4-BE49-F238E27FC236}">
              <a16:creationId xmlns:a16="http://schemas.microsoft.com/office/drawing/2014/main" xmlns="" id="{00000000-0008-0000-0600-000004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7957" name="Text Box 1">
          <a:extLst>
            <a:ext uri="{FF2B5EF4-FFF2-40B4-BE49-F238E27FC236}">
              <a16:creationId xmlns:a16="http://schemas.microsoft.com/office/drawing/2014/main" xmlns="" id="{00000000-0008-0000-0600-000005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7958" name="Text Box 1">
          <a:extLst>
            <a:ext uri="{FF2B5EF4-FFF2-40B4-BE49-F238E27FC236}">
              <a16:creationId xmlns:a16="http://schemas.microsoft.com/office/drawing/2014/main" xmlns="" id="{00000000-0008-0000-0600-000006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7959" name="Text Box 1">
          <a:extLst>
            <a:ext uri="{FF2B5EF4-FFF2-40B4-BE49-F238E27FC236}">
              <a16:creationId xmlns:a16="http://schemas.microsoft.com/office/drawing/2014/main" xmlns="" id="{00000000-0008-0000-0600-000007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7960" name="Text Box 1">
          <a:extLst>
            <a:ext uri="{FF2B5EF4-FFF2-40B4-BE49-F238E27FC236}">
              <a16:creationId xmlns:a16="http://schemas.microsoft.com/office/drawing/2014/main" xmlns="" id="{00000000-0008-0000-0600-000008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7961" name="Text Box 1">
          <a:extLst>
            <a:ext uri="{FF2B5EF4-FFF2-40B4-BE49-F238E27FC236}">
              <a16:creationId xmlns:a16="http://schemas.microsoft.com/office/drawing/2014/main" xmlns="" id="{00000000-0008-0000-0600-000009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7962" name="Text Box 1">
          <a:extLst>
            <a:ext uri="{FF2B5EF4-FFF2-40B4-BE49-F238E27FC236}">
              <a16:creationId xmlns:a16="http://schemas.microsoft.com/office/drawing/2014/main" xmlns="" id="{00000000-0008-0000-0600-00000A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7963" name="Text Box 1">
          <a:extLst>
            <a:ext uri="{FF2B5EF4-FFF2-40B4-BE49-F238E27FC236}">
              <a16:creationId xmlns:a16="http://schemas.microsoft.com/office/drawing/2014/main" xmlns="" id="{00000000-0008-0000-0600-00000B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7964" name="Text Box 1">
          <a:extLst>
            <a:ext uri="{FF2B5EF4-FFF2-40B4-BE49-F238E27FC236}">
              <a16:creationId xmlns:a16="http://schemas.microsoft.com/office/drawing/2014/main" xmlns="" id="{00000000-0008-0000-0600-00000C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7965" name="Text Box 1">
          <a:extLst>
            <a:ext uri="{FF2B5EF4-FFF2-40B4-BE49-F238E27FC236}">
              <a16:creationId xmlns:a16="http://schemas.microsoft.com/office/drawing/2014/main" xmlns="" id="{00000000-0008-0000-0600-00000D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7966" name="Text Box 1">
          <a:extLst>
            <a:ext uri="{FF2B5EF4-FFF2-40B4-BE49-F238E27FC236}">
              <a16:creationId xmlns:a16="http://schemas.microsoft.com/office/drawing/2014/main" xmlns="" id="{00000000-0008-0000-0600-00000E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7967" name="Text Box 1">
          <a:extLst>
            <a:ext uri="{FF2B5EF4-FFF2-40B4-BE49-F238E27FC236}">
              <a16:creationId xmlns:a16="http://schemas.microsoft.com/office/drawing/2014/main" xmlns="" id="{00000000-0008-0000-0600-00000F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7968" name="Text Box 1">
          <a:extLst>
            <a:ext uri="{FF2B5EF4-FFF2-40B4-BE49-F238E27FC236}">
              <a16:creationId xmlns:a16="http://schemas.microsoft.com/office/drawing/2014/main" xmlns="" id="{00000000-0008-0000-0600-000010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7969" name="Text Box 1">
          <a:extLst>
            <a:ext uri="{FF2B5EF4-FFF2-40B4-BE49-F238E27FC236}">
              <a16:creationId xmlns:a16="http://schemas.microsoft.com/office/drawing/2014/main" xmlns="" id="{00000000-0008-0000-0600-000011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7970" name="Text Box 1">
          <a:extLst>
            <a:ext uri="{FF2B5EF4-FFF2-40B4-BE49-F238E27FC236}">
              <a16:creationId xmlns:a16="http://schemas.microsoft.com/office/drawing/2014/main" xmlns="" id="{00000000-0008-0000-0600-000012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7971" name="Text Box 1">
          <a:extLst>
            <a:ext uri="{FF2B5EF4-FFF2-40B4-BE49-F238E27FC236}">
              <a16:creationId xmlns:a16="http://schemas.microsoft.com/office/drawing/2014/main" xmlns="" id="{00000000-0008-0000-0600-000013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7972" name="Text Box 1">
          <a:extLst>
            <a:ext uri="{FF2B5EF4-FFF2-40B4-BE49-F238E27FC236}">
              <a16:creationId xmlns:a16="http://schemas.microsoft.com/office/drawing/2014/main" xmlns="" id="{00000000-0008-0000-0600-000014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7973" name="Text Box 1">
          <a:extLst>
            <a:ext uri="{FF2B5EF4-FFF2-40B4-BE49-F238E27FC236}">
              <a16:creationId xmlns:a16="http://schemas.microsoft.com/office/drawing/2014/main" xmlns="" id="{00000000-0008-0000-0600-000015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7974" name="Text Box 1">
          <a:extLst>
            <a:ext uri="{FF2B5EF4-FFF2-40B4-BE49-F238E27FC236}">
              <a16:creationId xmlns:a16="http://schemas.microsoft.com/office/drawing/2014/main" xmlns="" id="{00000000-0008-0000-0600-000016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7975" name="Text Box 1">
          <a:extLst>
            <a:ext uri="{FF2B5EF4-FFF2-40B4-BE49-F238E27FC236}">
              <a16:creationId xmlns:a16="http://schemas.microsoft.com/office/drawing/2014/main" xmlns="" id="{00000000-0008-0000-0600-000017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7976" name="Text Box 1">
          <a:extLst>
            <a:ext uri="{FF2B5EF4-FFF2-40B4-BE49-F238E27FC236}">
              <a16:creationId xmlns:a16="http://schemas.microsoft.com/office/drawing/2014/main" xmlns="" id="{00000000-0008-0000-0600-000018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7977" name="Text Box 1">
          <a:extLst>
            <a:ext uri="{FF2B5EF4-FFF2-40B4-BE49-F238E27FC236}">
              <a16:creationId xmlns:a16="http://schemas.microsoft.com/office/drawing/2014/main" xmlns="" id="{00000000-0008-0000-0600-000019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7978" name="Text Box 1">
          <a:extLst>
            <a:ext uri="{FF2B5EF4-FFF2-40B4-BE49-F238E27FC236}">
              <a16:creationId xmlns:a16="http://schemas.microsoft.com/office/drawing/2014/main" xmlns="" id="{00000000-0008-0000-0600-00001A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7979" name="Text Box 1">
          <a:extLst>
            <a:ext uri="{FF2B5EF4-FFF2-40B4-BE49-F238E27FC236}">
              <a16:creationId xmlns:a16="http://schemas.microsoft.com/office/drawing/2014/main" xmlns="" id="{00000000-0008-0000-0600-00001B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7980" name="Text Box 1">
          <a:extLst>
            <a:ext uri="{FF2B5EF4-FFF2-40B4-BE49-F238E27FC236}">
              <a16:creationId xmlns:a16="http://schemas.microsoft.com/office/drawing/2014/main" xmlns="" id="{00000000-0008-0000-0600-00001C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7981" name="Text Box 1">
          <a:extLst>
            <a:ext uri="{FF2B5EF4-FFF2-40B4-BE49-F238E27FC236}">
              <a16:creationId xmlns:a16="http://schemas.microsoft.com/office/drawing/2014/main" xmlns="" id="{00000000-0008-0000-0600-00001D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7982" name="Text Box 1">
          <a:extLst>
            <a:ext uri="{FF2B5EF4-FFF2-40B4-BE49-F238E27FC236}">
              <a16:creationId xmlns:a16="http://schemas.microsoft.com/office/drawing/2014/main" xmlns="" id="{00000000-0008-0000-0600-00001E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7983" name="Text Box 1">
          <a:extLst>
            <a:ext uri="{FF2B5EF4-FFF2-40B4-BE49-F238E27FC236}">
              <a16:creationId xmlns:a16="http://schemas.microsoft.com/office/drawing/2014/main" xmlns="" id="{00000000-0008-0000-0600-00001F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7984" name="Text Box 1">
          <a:extLst>
            <a:ext uri="{FF2B5EF4-FFF2-40B4-BE49-F238E27FC236}">
              <a16:creationId xmlns:a16="http://schemas.microsoft.com/office/drawing/2014/main" xmlns="" id="{00000000-0008-0000-0600-000020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7985" name="Text Box 1">
          <a:extLst>
            <a:ext uri="{FF2B5EF4-FFF2-40B4-BE49-F238E27FC236}">
              <a16:creationId xmlns:a16="http://schemas.microsoft.com/office/drawing/2014/main" xmlns="" id="{00000000-0008-0000-0600-000021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7986" name="Text Box 1">
          <a:extLst>
            <a:ext uri="{FF2B5EF4-FFF2-40B4-BE49-F238E27FC236}">
              <a16:creationId xmlns:a16="http://schemas.microsoft.com/office/drawing/2014/main" xmlns="" id="{00000000-0008-0000-0600-000022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7987" name="Text Box 1">
          <a:extLst>
            <a:ext uri="{FF2B5EF4-FFF2-40B4-BE49-F238E27FC236}">
              <a16:creationId xmlns:a16="http://schemas.microsoft.com/office/drawing/2014/main" xmlns="" id="{00000000-0008-0000-0600-000023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7988" name="Text Box 1">
          <a:extLst>
            <a:ext uri="{FF2B5EF4-FFF2-40B4-BE49-F238E27FC236}">
              <a16:creationId xmlns:a16="http://schemas.microsoft.com/office/drawing/2014/main" xmlns="" id="{00000000-0008-0000-0600-000024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7989" name="Text Box 1">
          <a:extLst>
            <a:ext uri="{FF2B5EF4-FFF2-40B4-BE49-F238E27FC236}">
              <a16:creationId xmlns:a16="http://schemas.microsoft.com/office/drawing/2014/main" xmlns="" id="{00000000-0008-0000-0600-000025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7990" name="Text Box 1">
          <a:extLst>
            <a:ext uri="{FF2B5EF4-FFF2-40B4-BE49-F238E27FC236}">
              <a16:creationId xmlns:a16="http://schemas.microsoft.com/office/drawing/2014/main" xmlns="" id="{00000000-0008-0000-0600-000026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7991" name="Text Box 1">
          <a:extLst>
            <a:ext uri="{FF2B5EF4-FFF2-40B4-BE49-F238E27FC236}">
              <a16:creationId xmlns:a16="http://schemas.microsoft.com/office/drawing/2014/main" xmlns="" id="{00000000-0008-0000-0600-000027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7992" name="Text Box 1">
          <a:extLst>
            <a:ext uri="{FF2B5EF4-FFF2-40B4-BE49-F238E27FC236}">
              <a16:creationId xmlns:a16="http://schemas.microsoft.com/office/drawing/2014/main" xmlns="" id="{00000000-0008-0000-0600-000028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7993" name="Text Box 1">
          <a:extLst>
            <a:ext uri="{FF2B5EF4-FFF2-40B4-BE49-F238E27FC236}">
              <a16:creationId xmlns:a16="http://schemas.microsoft.com/office/drawing/2014/main" xmlns="" id="{00000000-0008-0000-0600-000029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7994" name="Text Box 1">
          <a:extLst>
            <a:ext uri="{FF2B5EF4-FFF2-40B4-BE49-F238E27FC236}">
              <a16:creationId xmlns:a16="http://schemas.microsoft.com/office/drawing/2014/main" xmlns="" id="{00000000-0008-0000-0600-00002A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7995" name="Text Box 1">
          <a:extLst>
            <a:ext uri="{FF2B5EF4-FFF2-40B4-BE49-F238E27FC236}">
              <a16:creationId xmlns:a16="http://schemas.microsoft.com/office/drawing/2014/main" xmlns="" id="{00000000-0008-0000-0600-00002B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7996" name="Text Box 1">
          <a:extLst>
            <a:ext uri="{FF2B5EF4-FFF2-40B4-BE49-F238E27FC236}">
              <a16:creationId xmlns:a16="http://schemas.microsoft.com/office/drawing/2014/main" xmlns="" id="{00000000-0008-0000-0600-00002C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7997" name="Text Box 1">
          <a:extLst>
            <a:ext uri="{FF2B5EF4-FFF2-40B4-BE49-F238E27FC236}">
              <a16:creationId xmlns:a16="http://schemas.microsoft.com/office/drawing/2014/main" xmlns="" id="{00000000-0008-0000-0600-00002D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7998" name="Text Box 1">
          <a:extLst>
            <a:ext uri="{FF2B5EF4-FFF2-40B4-BE49-F238E27FC236}">
              <a16:creationId xmlns:a16="http://schemas.microsoft.com/office/drawing/2014/main" xmlns="" id="{00000000-0008-0000-0600-00002E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7999" name="Text Box 1">
          <a:extLst>
            <a:ext uri="{FF2B5EF4-FFF2-40B4-BE49-F238E27FC236}">
              <a16:creationId xmlns:a16="http://schemas.microsoft.com/office/drawing/2014/main" xmlns="" id="{00000000-0008-0000-0600-00002F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00" name="Text Box 1">
          <a:extLst>
            <a:ext uri="{FF2B5EF4-FFF2-40B4-BE49-F238E27FC236}">
              <a16:creationId xmlns:a16="http://schemas.microsoft.com/office/drawing/2014/main" xmlns="" id="{00000000-0008-0000-0600-000030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01" name="Text Box 1">
          <a:extLst>
            <a:ext uri="{FF2B5EF4-FFF2-40B4-BE49-F238E27FC236}">
              <a16:creationId xmlns:a16="http://schemas.microsoft.com/office/drawing/2014/main" xmlns="" id="{00000000-0008-0000-0600-000031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02" name="Text Box 1">
          <a:extLst>
            <a:ext uri="{FF2B5EF4-FFF2-40B4-BE49-F238E27FC236}">
              <a16:creationId xmlns:a16="http://schemas.microsoft.com/office/drawing/2014/main" xmlns="" id="{00000000-0008-0000-0600-000032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03" name="Text Box 1">
          <a:extLst>
            <a:ext uri="{FF2B5EF4-FFF2-40B4-BE49-F238E27FC236}">
              <a16:creationId xmlns:a16="http://schemas.microsoft.com/office/drawing/2014/main" xmlns="" id="{00000000-0008-0000-0600-000033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04" name="Text Box 1">
          <a:extLst>
            <a:ext uri="{FF2B5EF4-FFF2-40B4-BE49-F238E27FC236}">
              <a16:creationId xmlns:a16="http://schemas.microsoft.com/office/drawing/2014/main" xmlns="" id="{00000000-0008-0000-0600-000034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05" name="Text Box 1">
          <a:extLst>
            <a:ext uri="{FF2B5EF4-FFF2-40B4-BE49-F238E27FC236}">
              <a16:creationId xmlns:a16="http://schemas.microsoft.com/office/drawing/2014/main" xmlns="" id="{00000000-0008-0000-0600-000035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06" name="Text Box 1">
          <a:extLst>
            <a:ext uri="{FF2B5EF4-FFF2-40B4-BE49-F238E27FC236}">
              <a16:creationId xmlns:a16="http://schemas.microsoft.com/office/drawing/2014/main" xmlns="" id="{00000000-0008-0000-0600-000036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07" name="Text Box 1">
          <a:extLst>
            <a:ext uri="{FF2B5EF4-FFF2-40B4-BE49-F238E27FC236}">
              <a16:creationId xmlns:a16="http://schemas.microsoft.com/office/drawing/2014/main" xmlns="" id="{00000000-0008-0000-0600-000037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08" name="Text Box 1">
          <a:extLst>
            <a:ext uri="{FF2B5EF4-FFF2-40B4-BE49-F238E27FC236}">
              <a16:creationId xmlns:a16="http://schemas.microsoft.com/office/drawing/2014/main" xmlns="" id="{00000000-0008-0000-0600-000038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09" name="Text Box 1">
          <a:extLst>
            <a:ext uri="{FF2B5EF4-FFF2-40B4-BE49-F238E27FC236}">
              <a16:creationId xmlns:a16="http://schemas.microsoft.com/office/drawing/2014/main" xmlns="" id="{00000000-0008-0000-0600-000039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10" name="Text Box 1">
          <a:extLst>
            <a:ext uri="{FF2B5EF4-FFF2-40B4-BE49-F238E27FC236}">
              <a16:creationId xmlns:a16="http://schemas.microsoft.com/office/drawing/2014/main" xmlns="" id="{00000000-0008-0000-0600-00003A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11" name="Text Box 1">
          <a:extLst>
            <a:ext uri="{FF2B5EF4-FFF2-40B4-BE49-F238E27FC236}">
              <a16:creationId xmlns:a16="http://schemas.microsoft.com/office/drawing/2014/main" xmlns="" id="{00000000-0008-0000-0600-00003B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12" name="Text Box 1">
          <a:extLst>
            <a:ext uri="{FF2B5EF4-FFF2-40B4-BE49-F238E27FC236}">
              <a16:creationId xmlns:a16="http://schemas.microsoft.com/office/drawing/2014/main" xmlns="" id="{00000000-0008-0000-0600-00003C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13" name="Text Box 1">
          <a:extLst>
            <a:ext uri="{FF2B5EF4-FFF2-40B4-BE49-F238E27FC236}">
              <a16:creationId xmlns:a16="http://schemas.microsoft.com/office/drawing/2014/main" xmlns="" id="{00000000-0008-0000-0600-00003D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14" name="Text Box 1">
          <a:extLst>
            <a:ext uri="{FF2B5EF4-FFF2-40B4-BE49-F238E27FC236}">
              <a16:creationId xmlns:a16="http://schemas.microsoft.com/office/drawing/2014/main" xmlns="" id="{00000000-0008-0000-0600-00003E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15" name="Text Box 1">
          <a:extLst>
            <a:ext uri="{FF2B5EF4-FFF2-40B4-BE49-F238E27FC236}">
              <a16:creationId xmlns:a16="http://schemas.microsoft.com/office/drawing/2014/main" xmlns="" id="{00000000-0008-0000-0600-00003F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16" name="Text Box 1">
          <a:extLst>
            <a:ext uri="{FF2B5EF4-FFF2-40B4-BE49-F238E27FC236}">
              <a16:creationId xmlns:a16="http://schemas.microsoft.com/office/drawing/2014/main" xmlns="" id="{00000000-0008-0000-0600-000040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17" name="Text Box 1">
          <a:extLst>
            <a:ext uri="{FF2B5EF4-FFF2-40B4-BE49-F238E27FC236}">
              <a16:creationId xmlns:a16="http://schemas.microsoft.com/office/drawing/2014/main" xmlns="" id="{00000000-0008-0000-0600-000041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18" name="Text Box 1">
          <a:extLst>
            <a:ext uri="{FF2B5EF4-FFF2-40B4-BE49-F238E27FC236}">
              <a16:creationId xmlns:a16="http://schemas.microsoft.com/office/drawing/2014/main" xmlns="" id="{00000000-0008-0000-0600-000042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19" name="Text Box 1">
          <a:extLst>
            <a:ext uri="{FF2B5EF4-FFF2-40B4-BE49-F238E27FC236}">
              <a16:creationId xmlns:a16="http://schemas.microsoft.com/office/drawing/2014/main" xmlns="" id="{00000000-0008-0000-0600-000043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20" name="Text Box 1">
          <a:extLst>
            <a:ext uri="{FF2B5EF4-FFF2-40B4-BE49-F238E27FC236}">
              <a16:creationId xmlns:a16="http://schemas.microsoft.com/office/drawing/2014/main" xmlns="" id="{00000000-0008-0000-0600-000044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21" name="Text Box 1">
          <a:extLst>
            <a:ext uri="{FF2B5EF4-FFF2-40B4-BE49-F238E27FC236}">
              <a16:creationId xmlns:a16="http://schemas.microsoft.com/office/drawing/2014/main" xmlns="" id="{00000000-0008-0000-0600-000045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22" name="Text Box 1">
          <a:extLst>
            <a:ext uri="{FF2B5EF4-FFF2-40B4-BE49-F238E27FC236}">
              <a16:creationId xmlns:a16="http://schemas.microsoft.com/office/drawing/2014/main" xmlns="" id="{00000000-0008-0000-0600-000046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23" name="Text Box 1">
          <a:extLst>
            <a:ext uri="{FF2B5EF4-FFF2-40B4-BE49-F238E27FC236}">
              <a16:creationId xmlns:a16="http://schemas.microsoft.com/office/drawing/2014/main" xmlns="" id="{00000000-0008-0000-0600-000047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24" name="Text Box 1">
          <a:extLst>
            <a:ext uri="{FF2B5EF4-FFF2-40B4-BE49-F238E27FC236}">
              <a16:creationId xmlns:a16="http://schemas.microsoft.com/office/drawing/2014/main" xmlns="" id="{00000000-0008-0000-0600-000048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25" name="Text Box 1">
          <a:extLst>
            <a:ext uri="{FF2B5EF4-FFF2-40B4-BE49-F238E27FC236}">
              <a16:creationId xmlns:a16="http://schemas.microsoft.com/office/drawing/2014/main" xmlns="" id="{00000000-0008-0000-0600-000049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26" name="Text Box 1">
          <a:extLst>
            <a:ext uri="{FF2B5EF4-FFF2-40B4-BE49-F238E27FC236}">
              <a16:creationId xmlns:a16="http://schemas.microsoft.com/office/drawing/2014/main" xmlns="" id="{00000000-0008-0000-0600-00004A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27" name="Text Box 1">
          <a:extLst>
            <a:ext uri="{FF2B5EF4-FFF2-40B4-BE49-F238E27FC236}">
              <a16:creationId xmlns:a16="http://schemas.microsoft.com/office/drawing/2014/main" xmlns="" id="{00000000-0008-0000-0600-00004B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28" name="Text Box 1">
          <a:extLst>
            <a:ext uri="{FF2B5EF4-FFF2-40B4-BE49-F238E27FC236}">
              <a16:creationId xmlns:a16="http://schemas.microsoft.com/office/drawing/2014/main" xmlns="" id="{00000000-0008-0000-0600-00004C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29" name="Text Box 1">
          <a:extLst>
            <a:ext uri="{FF2B5EF4-FFF2-40B4-BE49-F238E27FC236}">
              <a16:creationId xmlns:a16="http://schemas.microsoft.com/office/drawing/2014/main" xmlns="" id="{00000000-0008-0000-0600-00004D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30" name="Text Box 1">
          <a:extLst>
            <a:ext uri="{FF2B5EF4-FFF2-40B4-BE49-F238E27FC236}">
              <a16:creationId xmlns:a16="http://schemas.microsoft.com/office/drawing/2014/main" xmlns="" id="{00000000-0008-0000-0600-00004E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31" name="Text Box 1">
          <a:extLst>
            <a:ext uri="{FF2B5EF4-FFF2-40B4-BE49-F238E27FC236}">
              <a16:creationId xmlns:a16="http://schemas.microsoft.com/office/drawing/2014/main" xmlns="" id="{00000000-0008-0000-0600-00004F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32" name="Text Box 1">
          <a:extLst>
            <a:ext uri="{FF2B5EF4-FFF2-40B4-BE49-F238E27FC236}">
              <a16:creationId xmlns:a16="http://schemas.microsoft.com/office/drawing/2014/main" xmlns="" id="{00000000-0008-0000-0600-000050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33" name="Text Box 1">
          <a:extLst>
            <a:ext uri="{FF2B5EF4-FFF2-40B4-BE49-F238E27FC236}">
              <a16:creationId xmlns:a16="http://schemas.microsoft.com/office/drawing/2014/main" xmlns="" id="{00000000-0008-0000-0600-000051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34" name="Text Box 1">
          <a:extLst>
            <a:ext uri="{FF2B5EF4-FFF2-40B4-BE49-F238E27FC236}">
              <a16:creationId xmlns:a16="http://schemas.microsoft.com/office/drawing/2014/main" xmlns="" id="{00000000-0008-0000-0600-000052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35" name="Text Box 1">
          <a:extLst>
            <a:ext uri="{FF2B5EF4-FFF2-40B4-BE49-F238E27FC236}">
              <a16:creationId xmlns:a16="http://schemas.microsoft.com/office/drawing/2014/main" xmlns="" id="{00000000-0008-0000-0600-000053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36" name="Text Box 1">
          <a:extLst>
            <a:ext uri="{FF2B5EF4-FFF2-40B4-BE49-F238E27FC236}">
              <a16:creationId xmlns:a16="http://schemas.microsoft.com/office/drawing/2014/main" xmlns="" id="{00000000-0008-0000-0600-000054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37" name="Text Box 1">
          <a:extLst>
            <a:ext uri="{FF2B5EF4-FFF2-40B4-BE49-F238E27FC236}">
              <a16:creationId xmlns:a16="http://schemas.microsoft.com/office/drawing/2014/main" xmlns="" id="{00000000-0008-0000-0600-000055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38" name="Text Box 1">
          <a:extLst>
            <a:ext uri="{FF2B5EF4-FFF2-40B4-BE49-F238E27FC236}">
              <a16:creationId xmlns:a16="http://schemas.microsoft.com/office/drawing/2014/main" xmlns="" id="{00000000-0008-0000-0600-000056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39" name="Text Box 1">
          <a:extLst>
            <a:ext uri="{FF2B5EF4-FFF2-40B4-BE49-F238E27FC236}">
              <a16:creationId xmlns:a16="http://schemas.microsoft.com/office/drawing/2014/main" xmlns="" id="{00000000-0008-0000-0600-000057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40" name="Text Box 1">
          <a:extLst>
            <a:ext uri="{FF2B5EF4-FFF2-40B4-BE49-F238E27FC236}">
              <a16:creationId xmlns:a16="http://schemas.microsoft.com/office/drawing/2014/main" xmlns="" id="{00000000-0008-0000-0600-000058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41" name="Text Box 1">
          <a:extLst>
            <a:ext uri="{FF2B5EF4-FFF2-40B4-BE49-F238E27FC236}">
              <a16:creationId xmlns:a16="http://schemas.microsoft.com/office/drawing/2014/main" xmlns="" id="{00000000-0008-0000-0600-000059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42" name="Text Box 1">
          <a:extLst>
            <a:ext uri="{FF2B5EF4-FFF2-40B4-BE49-F238E27FC236}">
              <a16:creationId xmlns:a16="http://schemas.microsoft.com/office/drawing/2014/main" xmlns="" id="{00000000-0008-0000-0600-00005A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43" name="Text Box 1">
          <a:extLst>
            <a:ext uri="{FF2B5EF4-FFF2-40B4-BE49-F238E27FC236}">
              <a16:creationId xmlns:a16="http://schemas.microsoft.com/office/drawing/2014/main" xmlns="" id="{00000000-0008-0000-0600-00005B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44" name="Text Box 1">
          <a:extLst>
            <a:ext uri="{FF2B5EF4-FFF2-40B4-BE49-F238E27FC236}">
              <a16:creationId xmlns:a16="http://schemas.microsoft.com/office/drawing/2014/main" xmlns="" id="{00000000-0008-0000-0600-00005C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45" name="Text Box 1">
          <a:extLst>
            <a:ext uri="{FF2B5EF4-FFF2-40B4-BE49-F238E27FC236}">
              <a16:creationId xmlns:a16="http://schemas.microsoft.com/office/drawing/2014/main" xmlns="" id="{00000000-0008-0000-0600-00005D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46" name="Text Box 1">
          <a:extLst>
            <a:ext uri="{FF2B5EF4-FFF2-40B4-BE49-F238E27FC236}">
              <a16:creationId xmlns:a16="http://schemas.microsoft.com/office/drawing/2014/main" xmlns="" id="{00000000-0008-0000-0600-00005E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47" name="Text Box 1">
          <a:extLst>
            <a:ext uri="{FF2B5EF4-FFF2-40B4-BE49-F238E27FC236}">
              <a16:creationId xmlns:a16="http://schemas.microsoft.com/office/drawing/2014/main" xmlns="" id="{00000000-0008-0000-0600-00005F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48" name="Text Box 1">
          <a:extLst>
            <a:ext uri="{FF2B5EF4-FFF2-40B4-BE49-F238E27FC236}">
              <a16:creationId xmlns:a16="http://schemas.microsoft.com/office/drawing/2014/main" xmlns="" id="{00000000-0008-0000-0600-000060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49" name="Text Box 1">
          <a:extLst>
            <a:ext uri="{FF2B5EF4-FFF2-40B4-BE49-F238E27FC236}">
              <a16:creationId xmlns:a16="http://schemas.microsoft.com/office/drawing/2014/main" xmlns="" id="{00000000-0008-0000-0600-000061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50" name="Text Box 1">
          <a:extLst>
            <a:ext uri="{FF2B5EF4-FFF2-40B4-BE49-F238E27FC236}">
              <a16:creationId xmlns:a16="http://schemas.microsoft.com/office/drawing/2014/main" xmlns="" id="{00000000-0008-0000-0600-000062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51" name="Text Box 1">
          <a:extLst>
            <a:ext uri="{FF2B5EF4-FFF2-40B4-BE49-F238E27FC236}">
              <a16:creationId xmlns:a16="http://schemas.microsoft.com/office/drawing/2014/main" xmlns="" id="{00000000-0008-0000-0600-000063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52" name="Text Box 1">
          <a:extLst>
            <a:ext uri="{FF2B5EF4-FFF2-40B4-BE49-F238E27FC236}">
              <a16:creationId xmlns:a16="http://schemas.microsoft.com/office/drawing/2014/main" xmlns="" id="{00000000-0008-0000-0600-000064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53" name="Text Box 1">
          <a:extLst>
            <a:ext uri="{FF2B5EF4-FFF2-40B4-BE49-F238E27FC236}">
              <a16:creationId xmlns:a16="http://schemas.microsoft.com/office/drawing/2014/main" xmlns="" id="{00000000-0008-0000-0600-000065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54" name="Text Box 1">
          <a:extLst>
            <a:ext uri="{FF2B5EF4-FFF2-40B4-BE49-F238E27FC236}">
              <a16:creationId xmlns:a16="http://schemas.microsoft.com/office/drawing/2014/main" xmlns="" id="{00000000-0008-0000-0600-000066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55" name="Text Box 1">
          <a:extLst>
            <a:ext uri="{FF2B5EF4-FFF2-40B4-BE49-F238E27FC236}">
              <a16:creationId xmlns:a16="http://schemas.microsoft.com/office/drawing/2014/main" xmlns="" id="{00000000-0008-0000-0600-000067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56" name="Text Box 1">
          <a:extLst>
            <a:ext uri="{FF2B5EF4-FFF2-40B4-BE49-F238E27FC236}">
              <a16:creationId xmlns:a16="http://schemas.microsoft.com/office/drawing/2014/main" xmlns="" id="{00000000-0008-0000-0600-000068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57" name="Text Box 1">
          <a:extLst>
            <a:ext uri="{FF2B5EF4-FFF2-40B4-BE49-F238E27FC236}">
              <a16:creationId xmlns:a16="http://schemas.microsoft.com/office/drawing/2014/main" xmlns="" id="{00000000-0008-0000-0600-000069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58" name="Text Box 1">
          <a:extLst>
            <a:ext uri="{FF2B5EF4-FFF2-40B4-BE49-F238E27FC236}">
              <a16:creationId xmlns:a16="http://schemas.microsoft.com/office/drawing/2014/main" xmlns="" id="{00000000-0008-0000-0600-00006A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59" name="Text Box 1">
          <a:extLst>
            <a:ext uri="{FF2B5EF4-FFF2-40B4-BE49-F238E27FC236}">
              <a16:creationId xmlns:a16="http://schemas.microsoft.com/office/drawing/2014/main" xmlns="" id="{00000000-0008-0000-0600-00006B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60" name="Text Box 1">
          <a:extLst>
            <a:ext uri="{FF2B5EF4-FFF2-40B4-BE49-F238E27FC236}">
              <a16:creationId xmlns:a16="http://schemas.microsoft.com/office/drawing/2014/main" xmlns="" id="{00000000-0008-0000-0600-00006C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61" name="Text Box 1">
          <a:extLst>
            <a:ext uri="{FF2B5EF4-FFF2-40B4-BE49-F238E27FC236}">
              <a16:creationId xmlns:a16="http://schemas.microsoft.com/office/drawing/2014/main" xmlns="" id="{00000000-0008-0000-0600-00006D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62" name="Text Box 1">
          <a:extLst>
            <a:ext uri="{FF2B5EF4-FFF2-40B4-BE49-F238E27FC236}">
              <a16:creationId xmlns:a16="http://schemas.microsoft.com/office/drawing/2014/main" xmlns="" id="{00000000-0008-0000-0600-00006E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63" name="Text Box 1">
          <a:extLst>
            <a:ext uri="{FF2B5EF4-FFF2-40B4-BE49-F238E27FC236}">
              <a16:creationId xmlns:a16="http://schemas.microsoft.com/office/drawing/2014/main" xmlns="" id="{00000000-0008-0000-0600-00006F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64" name="Text Box 1">
          <a:extLst>
            <a:ext uri="{FF2B5EF4-FFF2-40B4-BE49-F238E27FC236}">
              <a16:creationId xmlns:a16="http://schemas.microsoft.com/office/drawing/2014/main" xmlns="" id="{00000000-0008-0000-0600-000070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65" name="Text Box 1">
          <a:extLst>
            <a:ext uri="{FF2B5EF4-FFF2-40B4-BE49-F238E27FC236}">
              <a16:creationId xmlns:a16="http://schemas.microsoft.com/office/drawing/2014/main" xmlns="" id="{00000000-0008-0000-0600-000071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66" name="Text Box 1">
          <a:extLst>
            <a:ext uri="{FF2B5EF4-FFF2-40B4-BE49-F238E27FC236}">
              <a16:creationId xmlns:a16="http://schemas.microsoft.com/office/drawing/2014/main" xmlns="" id="{00000000-0008-0000-0600-000072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67" name="Text Box 1">
          <a:extLst>
            <a:ext uri="{FF2B5EF4-FFF2-40B4-BE49-F238E27FC236}">
              <a16:creationId xmlns:a16="http://schemas.microsoft.com/office/drawing/2014/main" xmlns="" id="{00000000-0008-0000-0600-000073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68" name="Text Box 1">
          <a:extLst>
            <a:ext uri="{FF2B5EF4-FFF2-40B4-BE49-F238E27FC236}">
              <a16:creationId xmlns:a16="http://schemas.microsoft.com/office/drawing/2014/main" xmlns="" id="{00000000-0008-0000-0600-000074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69" name="Text Box 1">
          <a:extLst>
            <a:ext uri="{FF2B5EF4-FFF2-40B4-BE49-F238E27FC236}">
              <a16:creationId xmlns:a16="http://schemas.microsoft.com/office/drawing/2014/main" xmlns="" id="{00000000-0008-0000-0600-000075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70" name="Text Box 1">
          <a:extLst>
            <a:ext uri="{FF2B5EF4-FFF2-40B4-BE49-F238E27FC236}">
              <a16:creationId xmlns:a16="http://schemas.microsoft.com/office/drawing/2014/main" xmlns="" id="{00000000-0008-0000-0600-000076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71" name="Text Box 1">
          <a:extLst>
            <a:ext uri="{FF2B5EF4-FFF2-40B4-BE49-F238E27FC236}">
              <a16:creationId xmlns:a16="http://schemas.microsoft.com/office/drawing/2014/main" xmlns="" id="{00000000-0008-0000-0600-000077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72" name="Text Box 1">
          <a:extLst>
            <a:ext uri="{FF2B5EF4-FFF2-40B4-BE49-F238E27FC236}">
              <a16:creationId xmlns:a16="http://schemas.microsoft.com/office/drawing/2014/main" xmlns="" id="{00000000-0008-0000-0600-000078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73" name="Text Box 1">
          <a:extLst>
            <a:ext uri="{FF2B5EF4-FFF2-40B4-BE49-F238E27FC236}">
              <a16:creationId xmlns:a16="http://schemas.microsoft.com/office/drawing/2014/main" xmlns="" id="{00000000-0008-0000-0600-000079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74" name="Text Box 1">
          <a:extLst>
            <a:ext uri="{FF2B5EF4-FFF2-40B4-BE49-F238E27FC236}">
              <a16:creationId xmlns:a16="http://schemas.microsoft.com/office/drawing/2014/main" xmlns="" id="{00000000-0008-0000-0600-00007A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75" name="Text Box 1">
          <a:extLst>
            <a:ext uri="{FF2B5EF4-FFF2-40B4-BE49-F238E27FC236}">
              <a16:creationId xmlns:a16="http://schemas.microsoft.com/office/drawing/2014/main" xmlns="" id="{00000000-0008-0000-0600-00007B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76" name="Text Box 1">
          <a:extLst>
            <a:ext uri="{FF2B5EF4-FFF2-40B4-BE49-F238E27FC236}">
              <a16:creationId xmlns:a16="http://schemas.microsoft.com/office/drawing/2014/main" xmlns="" id="{00000000-0008-0000-0600-00007C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77" name="Text Box 1">
          <a:extLst>
            <a:ext uri="{FF2B5EF4-FFF2-40B4-BE49-F238E27FC236}">
              <a16:creationId xmlns:a16="http://schemas.microsoft.com/office/drawing/2014/main" xmlns="" id="{00000000-0008-0000-0600-00007D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78" name="Text Box 1">
          <a:extLst>
            <a:ext uri="{FF2B5EF4-FFF2-40B4-BE49-F238E27FC236}">
              <a16:creationId xmlns:a16="http://schemas.microsoft.com/office/drawing/2014/main" xmlns="" id="{00000000-0008-0000-0600-00007E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79" name="Text Box 1">
          <a:extLst>
            <a:ext uri="{FF2B5EF4-FFF2-40B4-BE49-F238E27FC236}">
              <a16:creationId xmlns:a16="http://schemas.microsoft.com/office/drawing/2014/main" xmlns="" id="{00000000-0008-0000-0600-00007F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80" name="Text Box 1">
          <a:extLst>
            <a:ext uri="{FF2B5EF4-FFF2-40B4-BE49-F238E27FC236}">
              <a16:creationId xmlns:a16="http://schemas.microsoft.com/office/drawing/2014/main" xmlns="" id="{00000000-0008-0000-0600-000080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81" name="Text Box 1">
          <a:extLst>
            <a:ext uri="{FF2B5EF4-FFF2-40B4-BE49-F238E27FC236}">
              <a16:creationId xmlns:a16="http://schemas.microsoft.com/office/drawing/2014/main" xmlns="" id="{00000000-0008-0000-0600-000081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82" name="Text Box 1">
          <a:extLst>
            <a:ext uri="{FF2B5EF4-FFF2-40B4-BE49-F238E27FC236}">
              <a16:creationId xmlns:a16="http://schemas.microsoft.com/office/drawing/2014/main" xmlns="" id="{00000000-0008-0000-0600-000082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83" name="Text Box 1">
          <a:extLst>
            <a:ext uri="{FF2B5EF4-FFF2-40B4-BE49-F238E27FC236}">
              <a16:creationId xmlns:a16="http://schemas.microsoft.com/office/drawing/2014/main" xmlns="" id="{00000000-0008-0000-0600-000083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84" name="Text Box 1">
          <a:extLst>
            <a:ext uri="{FF2B5EF4-FFF2-40B4-BE49-F238E27FC236}">
              <a16:creationId xmlns:a16="http://schemas.microsoft.com/office/drawing/2014/main" xmlns="" id="{00000000-0008-0000-0600-000084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85" name="Text Box 1">
          <a:extLst>
            <a:ext uri="{FF2B5EF4-FFF2-40B4-BE49-F238E27FC236}">
              <a16:creationId xmlns:a16="http://schemas.microsoft.com/office/drawing/2014/main" xmlns="" id="{00000000-0008-0000-0600-000085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86" name="Text Box 1">
          <a:extLst>
            <a:ext uri="{FF2B5EF4-FFF2-40B4-BE49-F238E27FC236}">
              <a16:creationId xmlns:a16="http://schemas.microsoft.com/office/drawing/2014/main" xmlns="" id="{00000000-0008-0000-0600-000086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87" name="Text Box 1">
          <a:extLst>
            <a:ext uri="{FF2B5EF4-FFF2-40B4-BE49-F238E27FC236}">
              <a16:creationId xmlns:a16="http://schemas.microsoft.com/office/drawing/2014/main" xmlns="" id="{00000000-0008-0000-0600-000087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88" name="Text Box 1">
          <a:extLst>
            <a:ext uri="{FF2B5EF4-FFF2-40B4-BE49-F238E27FC236}">
              <a16:creationId xmlns:a16="http://schemas.microsoft.com/office/drawing/2014/main" xmlns="" id="{00000000-0008-0000-0600-000088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89" name="Text Box 1">
          <a:extLst>
            <a:ext uri="{FF2B5EF4-FFF2-40B4-BE49-F238E27FC236}">
              <a16:creationId xmlns:a16="http://schemas.microsoft.com/office/drawing/2014/main" xmlns="" id="{00000000-0008-0000-0600-000089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90" name="Text Box 1">
          <a:extLst>
            <a:ext uri="{FF2B5EF4-FFF2-40B4-BE49-F238E27FC236}">
              <a16:creationId xmlns:a16="http://schemas.microsoft.com/office/drawing/2014/main" xmlns="" id="{00000000-0008-0000-0600-00008A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91" name="Text Box 1">
          <a:extLst>
            <a:ext uri="{FF2B5EF4-FFF2-40B4-BE49-F238E27FC236}">
              <a16:creationId xmlns:a16="http://schemas.microsoft.com/office/drawing/2014/main" xmlns="" id="{00000000-0008-0000-0600-00008B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92" name="Text Box 1">
          <a:extLst>
            <a:ext uri="{FF2B5EF4-FFF2-40B4-BE49-F238E27FC236}">
              <a16:creationId xmlns:a16="http://schemas.microsoft.com/office/drawing/2014/main" xmlns="" id="{00000000-0008-0000-0600-00008C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93" name="Text Box 1">
          <a:extLst>
            <a:ext uri="{FF2B5EF4-FFF2-40B4-BE49-F238E27FC236}">
              <a16:creationId xmlns:a16="http://schemas.microsoft.com/office/drawing/2014/main" xmlns="" id="{00000000-0008-0000-0600-00008D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94" name="Text Box 1">
          <a:extLst>
            <a:ext uri="{FF2B5EF4-FFF2-40B4-BE49-F238E27FC236}">
              <a16:creationId xmlns:a16="http://schemas.microsoft.com/office/drawing/2014/main" xmlns="" id="{00000000-0008-0000-0600-00008E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95" name="Text Box 1">
          <a:extLst>
            <a:ext uri="{FF2B5EF4-FFF2-40B4-BE49-F238E27FC236}">
              <a16:creationId xmlns:a16="http://schemas.microsoft.com/office/drawing/2014/main" xmlns="" id="{00000000-0008-0000-0600-00008F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96" name="Text Box 1">
          <a:extLst>
            <a:ext uri="{FF2B5EF4-FFF2-40B4-BE49-F238E27FC236}">
              <a16:creationId xmlns:a16="http://schemas.microsoft.com/office/drawing/2014/main" xmlns="" id="{00000000-0008-0000-0600-000090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97" name="Text Box 1">
          <a:extLst>
            <a:ext uri="{FF2B5EF4-FFF2-40B4-BE49-F238E27FC236}">
              <a16:creationId xmlns:a16="http://schemas.microsoft.com/office/drawing/2014/main" xmlns="" id="{00000000-0008-0000-0600-000091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98" name="Text Box 1">
          <a:extLst>
            <a:ext uri="{FF2B5EF4-FFF2-40B4-BE49-F238E27FC236}">
              <a16:creationId xmlns:a16="http://schemas.microsoft.com/office/drawing/2014/main" xmlns="" id="{00000000-0008-0000-0600-000092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99" name="Text Box 1">
          <a:extLst>
            <a:ext uri="{FF2B5EF4-FFF2-40B4-BE49-F238E27FC236}">
              <a16:creationId xmlns:a16="http://schemas.microsoft.com/office/drawing/2014/main" xmlns="" id="{00000000-0008-0000-0600-000093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00" name="Text Box 1">
          <a:extLst>
            <a:ext uri="{FF2B5EF4-FFF2-40B4-BE49-F238E27FC236}">
              <a16:creationId xmlns:a16="http://schemas.microsoft.com/office/drawing/2014/main" xmlns="" id="{00000000-0008-0000-0600-000094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01" name="Text Box 1">
          <a:extLst>
            <a:ext uri="{FF2B5EF4-FFF2-40B4-BE49-F238E27FC236}">
              <a16:creationId xmlns:a16="http://schemas.microsoft.com/office/drawing/2014/main" xmlns="" id="{00000000-0008-0000-0600-000095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02" name="Text Box 1">
          <a:extLst>
            <a:ext uri="{FF2B5EF4-FFF2-40B4-BE49-F238E27FC236}">
              <a16:creationId xmlns:a16="http://schemas.microsoft.com/office/drawing/2014/main" xmlns="" id="{00000000-0008-0000-0600-000096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03" name="Text Box 1">
          <a:extLst>
            <a:ext uri="{FF2B5EF4-FFF2-40B4-BE49-F238E27FC236}">
              <a16:creationId xmlns:a16="http://schemas.microsoft.com/office/drawing/2014/main" xmlns="" id="{00000000-0008-0000-0600-000097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04" name="Text Box 1">
          <a:extLst>
            <a:ext uri="{FF2B5EF4-FFF2-40B4-BE49-F238E27FC236}">
              <a16:creationId xmlns:a16="http://schemas.microsoft.com/office/drawing/2014/main" xmlns="" id="{00000000-0008-0000-0600-000098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05" name="Text Box 1">
          <a:extLst>
            <a:ext uri="{FF2B5EF4-FFF2-40B4-BE49-F238E27FC236}">
              <a16:creationId xmlns:a16="http://schemas.microsoft.com/office/drawing/2014/main" xmlns="" id="{00000000-0008-0000-0600-000099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06" name="Text Box 1">
          <a:extLst>
            <a:ext uri="{FF2B5EF4-FFF2-40B4-BE49-F238E27FC236}">
              <a16:creationId xmlns:a16="http://schemas.microsoft.com/office/drawing/2014/main" xmlns="" id="{00000000-0008-0000-0600-00009A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07" name="Text Box 1">
          <a:extLst>
            <a:ext uri="{FF2B5EF4-FFF2-40B4-BE49-F238E27FC236}">
              <a16:creationId xmlns:a16="http://schemas.microsoft.com/office/drawing/2014/main" xmlns="" id="{00000000-0008-0000-0600-00009B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08" name="Text Box 1">
          <a:extLst>
            <a:ext uri="{FF2B5EF4-FFF2-40B4-BE49-F238E27FC236}">
              <a16:creationId xmlns:a16="http://schemas.microsoft.com/office/drawing/2014/main" xmlns="" id="{00000000-0008-0000-0600-00009C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09" name="Text Box 1">
          <a:extLst>
            <a:ext uri="{FF2B5EF4-FFF2-40B4-BE49-F238E27FC236}">
              <a16:creationId xmlns:a16="http://schemas.microsoft.com/office/drawing/2014/main" xmlns="" id="{00000000-0008-0000-0600-00009D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10" name="Text Box 1">
          <a:extLst>
            <a:ext uri="{FF2B5EF4-FFF2-40B4-BE49-F238E27FC236}">
              <a16:creationId xmlns:a16="http://schemas.microsoft.com/office/drawing/2014/main" xmlns="" id="{00000000-0008-0000-0600-00009E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11" name="Text Box 1">
          <a:extLst>
            <a:ext uri="{FF2B5EF4-FFF2-40B4-BE49-F238E27FC236}">
              <a16:creationId xmlns:a16="http://schemas.microsoft.com/office/drawing/2014/main" xmlns="" id="{00000000-0008-0000-0600-00009F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12" name="Text Box 1">
          <a:extLst>
            <a:ext uri="{FF2B5EF4-FFF2-40B4-BE49-F238E27FC236}">
              <a16:creationId xmlns:a16="http://schemas.microsoft.com/office/drawing/2014/main" xmlns="" id="{00000000-0008-0000-0600-0000A0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13" name="Text Box 1">
          <a:extLst>
            <a:ext uri="{FF2B5EF4-FFF2-40B4-BE49-F238E27FC236}">
              <a16:creationId xmlns:a16="http://schemas.microsoft.com/office/drawing/2014/main" xmlns="" id="{00000000-0008-0000-0600-0000A1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14" name="Text Box 1">
          <a:extLst>
            <a:ext uri="{FF2B5EF4-FFF2-40B4-BE49-F238E27FC236}">
              <a16:creationId xmlns:a16="http://schemas.microsoft.com/office/drawing/2014/main" xmlns="" id="{00000000-0008-0000-0600-0000A2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15" name="Text Box 1">
          <a:extLst>
            <a:ext uri="{FF2B5EF4-FFF2-40B4-BE49-F238E27FC236}">
              <a16:creationId xmlns:a16="http://schemas.microsoft.com/office/drawing/2014/main" xmlns="" id="{00000000-0008-0000-0600-0000A3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16" name="Text Box 1">
          <a:extLst>
            <a:ext uri="{FF2B5EF4-FFF2-40B4-BE49-F238E27FC236}">
              <a16:creationId xmlns:a16="http://schemas.microsoft.com/office/drawing/2014/main" xmlns="" id="{00000000-0008-0000-0600-0000A4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17" name="Text Box 1">
          <a:extLst>
            <a:ext uri="{FF2B5EF4-FFF2-40B4-BE49-F238E27FC236}">
              <a16:creationId xmlns:a16="http://schemas.microsoft.com/office/drawing/2014/main" xmlns="" id="{00000000-0008-0000-0600-0000A5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18" name="Text Box 1">
          <a:extLst>
            <a:ext uri="{FF2B5EF4-FFF2-40B4-BE49-F238E27FC236}">
              <a16:creationId xmlns:a16="http://schemas.microsoft.com/office/drawing/2014/main" xmlns="" id="{00000000-0008-0000-0600-0000A6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19" name="Text Box 1">
          <a:extLst>
            <a:ext uri="{FF2B5EF4-FFF2-40B4-BE49-F238E27FC236}">
              <a16:creationId xmlns:a16="http://schemas.microsoft.com/office/drawing/2014/main" xmlns="" id="{00000000-0008-0000-0600-0000A7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20" name="Text Box 1">
          <a:extLst>
            <a:ext uri="{FF2B5EF4-FFF2-40B4-BE49-F238E27FC236}">
              <a16:creationId xmlns:a16="http://schemas.microsoft.com/office/drawing/2014/main" xmlns="" id="{00000000-0008-0000-0600-0000A8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21" name="Text Box 1">
          <a:extLst>
            <a:ext uri="{FF2B5EF4-FFF2-40B4-BE49-F238E27FC236}">
              <a16:creationId xmlns:a16="http://schemas.microsoft.com/office/drawing/2014/main" xmlns="" id="{00000000-0008-0000-0600-0000A9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22" name="Text Box 1">
          <a:extLst>
            <a:ext uri="{FF2B5EF4-FFF2-40B4-BE49-F238E27FC236}">
              <a16:creationId xmlns:a16="http://schemas.microsoft.com/office/drawing/2014/main" xmlns="" id="{00000000-0008-0000-0600-0000AA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23" name="Text Box 1">
          <a:extLst>
            <a:ext uri="{FF2B5EF4-FFF2-40B4-BE49-F238E27FC236}">
              <a16:creationId xmlns:a16="http://schemas.microsoft.com/office/drawing/2014/main" xmlns="" id="{00000000-0008-0000-0600-0000AB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24" name="Text Box 1">
          <a:extLst>
            <a:ext uri="{FF2B5EF4-FFF2-40B4-BE49-F238E27FC236}">
              <a16:creationId xmlns:a16="http://schemas.microsoft.com/office/drawing/2014/main" xmlns="" id="{00000000-0008-0000-0600-0000AC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25" name="Text Box 1">
          <a:extLst>
            <a:ext uri="{FF2B5EF4-FFF2-40B4-BE49-F238E27FC236}">
              <a16:creationId xmlns:a16="http://schemas.microsoft.com/office/drawing/2014/main" xmlns="" id="{00000000-0008-0000-0600-0000AD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26" name="Text Box 1">
          <a:extLst>
            <a:ext uri="{FF2B5EF4-FFF2-40B4-BE49-F238E27FC236}">
              <a16:creationId xmlns:a16="http://schemas.microsoft.com/office/drawing/2014/main" xmlns="" id="{00000000-0008-0000-0600-0000AE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27" name="Text Box 1">
          <a:extLst>
            <a:ext uri="{FF2B5EF4-FFF2-40B4-BE49-F238E27FC236}">
              <a16:creationId xmlns:a16="http://schemas.microsoft.com/office/drawing/2014/main" xmlns="" id="{00000000-0008-0000-0600-0000AF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28" name="Text Box 1">
          <a:extLst>
            <a:ext uri="{FF2B5EF4-FFF2-40B4-BE49-F238E27FC236}">
              <a16:creationId xmlns:a16="http://schemas.microsoft.com/office/drawing/2014/main" xmlns="" id="{00000000-0008-0000-0600-0000B0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29" name="Text Box 1">
          <a:extLst>
            <a:ext uri="{FF2B5EF4-FFF2-40B4-BE49-F238E27FC236}">
              <a16:creationId xmlns:a16="http://schemas.microsoft.com/office/drawing/2014/main" xmlns="" id="{00000000-0008-0000-0600-0000B1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30" name="Text Box 1">
          <a:extLst>
            <a:ext uri="{FF2B5EF4-FFF2-40B4-BE49-F238E27FC236}">
              <a16:creationId xmlns:a16="http://schemas.microsoft.com/office/drawing/2014/main" xmlns="" id="{00000000-0008-0000-0600-0000B2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31" name="Text Box 1">
          <a:extLst>
            <a:ext uri="{FF2B5EF4-FFF2-40B4-BE49-F238E27FC236}">
              <a16:creationId xmlns:a16="http://schemas.microsoft.com/office/drawing/2014/main" xmlns="" id="{00000000-0008-0000-0600-0000B3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32" name="Text Box 1">
          <a:extLst>
            <a:ext uri="{FF2B5EF4-FFF2-40B4-BE49-F238E27FC236}">
              <a16:creationId xmlns:a16="http://schemas.microsoft.com/office/drawing/2014/main" xmlns="" id="{00000000-0008-0000-0600-0000B4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33" name="Text Box 1">
          <a:extLst>
            <a:ext uri="{FF2B5EF4-FFF2-40B4-BE49-F238E27FC236}">
              <a16:creationId xmlns:a16="http://schemas.microsoft.com/office/drawing/2014/main" xmlns="" id="{00000000-0008-0000-0600-0000B5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34" name="Text Box 1">
          <a:extLst>
            <a:ext uri="{FF2B5EF4-FFF2-40B4-BE49-F238E27FC236}">
              <a16:creationId xmlns:a16="http://schemas.microsoft.com/office/drawing/2014/main" xmlns="" id="{00000000-0008-0000-0600-0000B6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35" name="Text Box 1">
          <a:extLst>
            <a:ext uri="{FF2B5EF4-FFF2-40B4-BE49-F238E27FC236}">
              <a16:creationId xmlns:a16="http://schemas.microsoft.com/office/drawing/2014/main" xmlns="" id="{00000000-0008-0000-0600-0000B7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36" name="Text Box 1">
          <a:extLst>
            <a:ext uri="{FF2B5EF4-FFF2-40B4-BE49-F238E27FC236}">
              <a16:creationId xmlns:a16="http://schemas.microsoft.com/office/drawing/2014/main" xmlns="" id="{00000000-0008-0000-0600-0000B8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37" name="Text Box 1">
          <a:extLst>
            <a:ext uri="{FF2B5EF4-FFF2-40B4-BE49-F238E27FC236}">
              <a16:creationId xmlns:a16="http://schemas.microsoft.com/office/drawing/2014/main" xmlns="" id="{00000000-0008-0000-0600-0000B9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38" name="Text Box 1">
          <a:extLst>
            <a:ext uri="{FF2B5EF4-FFF2-40B4-BE49-F238E27FC236}">
              <a16:creationId xmlns:a16="http://schemas.microsoft.com/office/drawing/2014/main" xmlns="" id="{00000000-0008-0000-0600-0000BA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39" name="Text Box 1">
          <a:extLst>
            <a:ext uri="{FF2B5EF4-FFF2-40B4-BE49-F238E27FC236}">
              <a16:creationId xmlns:a16="http://schemas.microsoft.com/office/drawing/2014/main" xmlns="" id="{00000000-0008-0000-0600-0000BB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40" name="Text Box 1">
          <a:extLst>
            <a:ext uri="{FF2B5EF4-FFF2-40B4-BE49-F238E27FC236}">
              <a16:creationId xmlns:a16="http://schemas.microsoft.com/office/drawing/2014/main" xmlns="" id="{00000000-0008-0000-0600-0000BC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41" name="Text Box 1">
          <a:extLst>
            <a:ext uri="{FF2B5EF4-FFF2-40B4-BE49-F238E27FC236}">
              <a16:creationId xmlns:a16="http://schemas.microsoft.com/office/drawing/2014/main" xmlns="" id="{00000000-0008-0000-0600-0000BD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42" name="Text Box 1">
          <a:extLst>
            <a:ext uri="{FF2B5EF4-FFF2-40B4-BE49-F238E27FC236}">
              <a16:creationId xmlns:a16="http://schemas.microsoft.com/office/drawing/2014/main" xmlns="" id="{00000000-0008-0000-0600-0000BE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43" name="Text Box 1">
          <a:extLst>
            <a:ext uri="{FF2B5EF4-FFF2-40B4-BE49-F238E27FC236}">
              <a16:creationId xmlns:a16="http://schemas.microsoft.com/office/drawing/2014/main" xmlns="" id="{00000000-0008-0000-0600-0000BF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44" name="Text Box 1">
          <a:extLst>
            <a:ext uri="{FF2B5EF4-FFF2-40B4-BE49-F238E27FC236}">
              <a16:creationId xmlns:a16="http://schemas.microsoft.com/office/drawing/2014/main" xmlns="" id="{00000000-0008-0000-0600-0000C0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45" name="Text Box 1">
          <a:extLst>
            <a:ext uri="{FF2B5EF4-FFF2-40B4-BE49-F238E27FC236}">
              <a16:creationId xmlns:a16="http://schemas.microsoft.com/office/drawing/2014/main" xmlns="" id="{00000000-0008-0000-0600-0000C1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46" name="Text Box 1">
          <a:extLst>
            <a:ext uri="{FF2B5EF4-FFF2-40B4-BE49-F238E27FC236}">
              <a16:creationId xmlns:a16="http://schemas.microsoft.com/office/drawing/2014/main" xmlns="" id="{00000000-0008-0000-0600-0000C2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47" name="Text Box 1">
          <a:extLst>
            <a:ext uri="{FF2B5EF4-FFF2-40B4-BE49-F238E27FC236}">
              <a16:creationId xmlns:a16="http://schemas.microsoft.com/office/drawing/2014/main" xmlns="" id="{00000000-0008-0000-0600-0000C3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48" name="Text Box 1">
          <a:extLst>
            <a:ext uri="{FF2B5EF4-FFF2-40B4-BE49-F238E27FC236}">
              <a16:creationId xmlns:a16="http://schemas.microsoft.com/office/drawing/2014/main" xmlns="" id="{00000000-0008-0000-0600-0000C4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49" name="Text Box 1">
          <a:extLst>
            <a:ext uri="{FF2B5EF4-FFF2-40B4-BE49-F238E27FC236}">
              <a16:creationId xmlns:a16="http://schemas.microsoft.com/office/drawing/2014/main" xmlns="" id="{00000000-0008-0000-0600-0000C5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50" name="Text Box 1">
          <a:extLst>
            <a:ext uri="{FF2B5EF4-FFF2-40B4-BE49-F238E27FC236}">
              <a16:creationId xmlns:a16="http://schemas.microsoft.com/office/drawing/2014/main" xmlns="" id="{00000000-0008-0000-0600-0000C6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51" name="Text Box 1">
          <a:extLst>
            <a:ext uri="{FF2B5EF4-FFF2-40B4-BE49-F238E27FC236}">
              <a16:creationId xmlns:a16="http://schemas.microsoft.com/office/drawing/2014/main" xmlns="" id="{00000000-0008-0000-0600-0000C7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52" name="Text Box 1">
          <a:extLst>
            <a:ext uri="{FF2B5EF4-FFF2-40B4-BE49-F238E27FC236}">
              <a16:creationId xmlns:a16="http://schemas.microsoft.com/office/drawing/2014/main" xmlns="" id="{00000000-0008-0000-0600-0000C8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53" name="Text Box 1">
          <a:extLst>
            <a:ext uri="{FF2B5EF4-FFF2-40B4-BE49-F238E27FC236}">
              <a16:creationId xmlns:a16="http://schemas.microsoft.com/office/drawing/2014/main" xmlns="" id="{00000000-0008-0000-0600-0000C9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54" name="Text Box 1">
          <a:extLst>
            <a:ext uri="{FF2B5EF4-FFF2-40B4-BE49-F238E27FC236}">
              <a16:creationId xmlns:a16="http://schemas.microsoft.com/office/drawing/2014/main" xmlns="" id="{00000000-0008-0000-0600-0000CA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55" name="Text Box 1">
          <a:extLst>
            <a:ext uri="{FF2B5EF4-FFF2-40B4-BE49-F238E27FC236}">
              <a16:creationId xmlns:a16="http://schemas.microsoft.com/office/drawing/2014/main" xmlns="" id="{00000000-0008-0000-0600-0000CB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56" name="Text Box 1">
          <a:extLst>
            <a:ext uri="{FF2B5EF4-FFF2-40B4-BE49-F238E27FC236}">
              <a16:creationId xmlns:a16="http://schemas.microsoft.com/office/drawing/2014/main" xmlns="" id="{00000000-0008-0000-0600-0000CC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57" name="Text Box 1">
          <a:extLst>
            <a:ext uri="{FF2B5EF4-FFF2-40B4-BE49-F238E27FC236}">
              <a16:creationId xmlns:a16="http://schemas.microsoft.com/office/drawing/2014/main" xmlns="" id="{00000000-0008-0000-0600-0000CD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58" name="Text Box 1">
          <a:extLst>
            <a:ext uri="{FF2B5EF4-FFF2-40B4-BE49-F238E27FC236}">
              <a16:creationId xmlns:a16="http://schemas.microsoft.com/office/drawing/2014/main" xmlns="" id="{00000000-0008-0000-0600-0000CE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59" name="Text Box 1">
          <a:extLst>
            <a:ext uri="{FF2B5EF4-FFF2-40B4-BE49-F238E27FC236}">
              <a16:creationId xmlns:a16="http://schemas.microsoft.com/office/drawing/2014/main" xmlns="" id="{00000000-0008-0000-0600-0000CF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60" name="Text Box 1">
          <a:extLst>
            <a:ext uri="{FF2B5EF4-FFF2-40B4-BE49-F238E27FC236}">
              <a16:creationId xmlns:a16="http://schemas.microsoft.com/office/drawing/2014/main" xmlns="" id="{00000000-0008-0000-0600-0000D0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61" name="Text Box 1">
          <a:extLst>
            <a:ext uri="{FF2B5EF4-FFF2-40B4-BE49-F238E27FC236}">
              <a16:creationId xmlns:a16="http://schemas.microsoft.com/office/drawing/2014/main" xmlns="" id="{00000000-0008-0000-0600-0000D1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62" name="Text Box 1">
          <a:extLst>
            <a:ext uri="{FF2B5EF4-FFF2-40B4-BE49-F238E27FC236}">
              <a16:creationId xmlns:a16="http://schemas.microsoft.com/office/drawing/2014/main" xmlns="" id="{00000000-0008-0000-0600-0000D2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63" name="Text Box 1">
          <a:extLst>
            <a:ext uri="{FF2B5EF4-FFF2-40B4-BE49-F238E27FC236}">
              <a16:creationId xmlns:a16="http://schemas.microsoft.com/office/drawing/2014/main" xmlns="" id="{00000000-0008-0000-0600-0000D3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64" name="Text Box 1">
          <a:extLst>
            <a:ext uri="{FF2B5EF4-FFF2-40B4-BE49-F238E27FC236}">
              <a16:creationId xmlns:a16="http://schemas.microsoft.com/office/drawing/2014/main" xmlns="" id="{00000000-0008-0000-0600-0000D4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65" name="Text Box 1">
          <a:extLst>
            <a:ext uri="{FF2B5EF4-FFF2-40B4-BE49-F238E27FC236}">
              <a16:creationId xmlns:a16="http://schemas.microsoft.com/office/drawing/2014/main" xmlns="" id="{00000000-0008-0000-0600-0000D5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66" name="Text Box 1">
          <a:extLst>
            <a:ext uri="{FF2B5EF4-FFF2-40B4-BE49-F238E27FC236}">
              <a16:creationId xmlns:a16="http://schemas.microsoft.com/office/drawing/2014/main" xmlns="" id="{00000000-0008-0000-0600-0000D6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67" name="Text Box 1">
          <a:extLst>
            <a:ext uri="{FF2B5EF4-FFF2-40B4-BE49-F238E27FC236}">
              <a16:creationId xmlns:a16="http://schemas.microsoft.com/office/drawing/2014/main" xmlns="" id="{00000000-0008-0000-0600-0000D7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68" name="Text Box 1">
          <a:extLst>
            <a:ext uri="{FF2B5EF4-FFF2-40B4-BE49-F238E27FC236}">
              <a16:creationId xmlns:a16="http://schemas.microsoft.com/office/drawing/2014/main" xmlns="" id="{00000000-0008-0000-0600-0000D8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69" name="Text Box 1">
          <a:extLst>
            <a:ext uri="{FF2B5EF4-FFF2-40B4-BE49-F238E27FC236}">
              <a16:creationId xmlns:a16="http://schemas.microsoft.com/office/drawing/2014/main" xmlns="" id="{00000000-0008-0000-0600-0000D9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70" name="Text Box 1">
          <a:extLst>
            <a:ext uri="{FF2B5EF4-FFF2-40B4-BE49-F238E27FC236}">
              <a16:creationId xmlns:a16="http://schemas.microsoft.com/office/drawing/2014/main" xmlns="" id="{00000000-0008-0000-0600-0000DA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71" name="Text Box 1">
          <a:extLst>
            <a:ext uri="{FF2B5EF4-FFF2-40B4-BE49-F238E27FC236}">
              <a16:creationId xmlns:a16="http://schemas.microsoft.com/office/drawing/2014/main" xmlns="" id="{00000000-0008-0000-0600-0000DB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72" name="Text Box 1">
          <a:extLst>
            <a:ext uri="{FF2B5EF4-FFF2-40B4-BE49-F238E27FC236}">
              <a16:creationId xmlns:a16="http://schemas.microsoft.com/office/drawing/2014/main" xmlns="" id="{00000000-0008-0000-0600-0000DC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73" name="Text Box 1">
          <a:extLst>
            <a:ext uri="{FF2B5EF4-FFF2-40B4-BE49-F238E27FC236}">
              <a16:creationId xmlns:a16="http://schemas.microsoft.com/office/drawing/2014/main" xmlns="" id="{00000000-0008-0000-0600-0000DD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74" name="Text Box 1">
          <a:extLst>
            <a:ext uri="{FF2B5EF4-FFF2-40B4-BE49-F238E27FC236}">
              <a16:creationId xmlns:a16="http://schemas.microsoft.com/office/drawing/2014/main" xmlns="" id="{00000000-0008-0000-0600-0000DE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75" name="Text Box 1">
          <a:extLst>
            <a:ext uri="{FF2B5EF4-FFF2-40B4-BE49-F238E27FC236}">
              <a16:creationId xmlns:a16="http://schemas.microsoft.com/office/drawing/2014/main" xmlns="" id="{00000000-0008-0000-0600-0000DF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76" name="Text Box 1">
          <a:extLst>
            <a:ext uri="{FF2B5EF4-FFF2-40B4-BE49-F238E27FC236}">
              <a16:creationId xmlns:a16="http://schemas.microsoft.com/office/drawing/2014/main" xmlns="" id="{00000000-0008-0000-0600-0000E0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77" name="Text Box 1">
          <a:extLst>
            <a:ext uri="{FF2B5EF4-FFF2-40B4-BE49-F238E27FC236}">
              <a16:creationId xmlns:a16="http://schemas.microsoft.com/office/drawing/2014/main" xmlns="" id="{00000000-0008-0000-0600-0000E1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78" name="Text Box 1">
          <a:extLst>
            <a:ext uri="{FF2B5EF4-FFF2-40B4-BE49-F238E27FC236}">
              <a16:creationId xmlns:a16="http://schemas.microsoft.com/office/drawing/2014/main" xmlns="" id="{00000000-0008-0000-0600-0000E2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179" name="Text Box 1">
          <a:extLst>
            <a:ext uri="{FF2B5EF4-FFF2-40B4-BE49-F238E27FC236}">
              <a16:creationId xmlns:a16="http://schemas.microsoft.com/office/drawing/2014/main" xmlns="" id="{00000000-0008-0000-0600-0000E380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180" name="Text Box 1">
          <a:extLst>
            <a:ext uri="{FF2B5EF4-FFF2-40B4-BE49-F238E27FC236}">
              <a16:creationId xmlns:a16="http://schemas.microsoft.com/office/drawing/2014/main" xmlns="" id="{00000000-0008-0000-0600-0000E480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181" name="Text Box 1">
          <a:extLst>
            <a:ext uri="{FF2B5EF4-FFF2-40B4-BE49-F238E27FC236}">
              <a16:creationId xmlns:a16="http://schemas.microsoft.com/office/drawing/2014/main" xmlns="" id="{00000000-0008-0000-0600-0000E580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182" name="Text Box 1">
          <a:extLst>
            <a:ext uri="{FF2B5EF4-FFF2-40B4-BE49-F238E27FC236}">
              <a16:creationId xmlns:a16="http://schemas.microsoft.com/office/drawing/2014/main" xmlns="" id="{00000000-0008-0000-0600-0000E680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183" name="Text Box 1">
          <a:extLst>
            <a:ext uri="{FF2B5EF4-FFF2-40B4-BE49-F238E27FC236}">
              <a16:creationId xmlns:a16="http://schemas.microsoft.com/office/drawing/2014/main" xmlns="" id="{00000000-0008-0000-0600-0000E780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184" name="Text Box 1">
          <a:extLst>
            <a:ext uri="{FF2B5EF4-FFF2-40B4-BE49-F238E27FC236}">
              <a16:creationId xmlns:a16="http://schemas.microsoft.com/office/drawing/2014/main" xmlns="" id="{00000000-0008-0000-0600-0000E880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185" name="Text Box 1">
          <a:extLst>
            <a:ext uri="{FF2B5EF4-FFF2-40B4-BE49-F238E27FC236}">
              <a16:creationId xmlns:a16="http://schemas.microsoft.com/office/drawing/2014/main" xmlns="" id="{00000000-0008-0000-0600-0000E980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186" name="Text Box 1">
          <a:extLst>
            <a:ext uri="{FF2B5EF4-FFF2-40B4-BE49-F238E27FC236}">
              <a16:creationId xmlns:a16="http://schemas.microsoft.com/office/drawing/2014/main" xmlns="" id="{00000000-0008-0000-0600-0000EA80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187" name="Text Box 1">
          <a:extLst>
            <a:ext uri="{FF2B5EF4-FFF2-40B4-BE49-F238E27FC236}">
              <a16:creationId xmlns:a16="http://schemas.microsoft.com/office/drawing/2014/main" xmlns="" id="{00000000-0008-0000-0600-0000EB80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188" name="Text Box 1">
          <a:extLst>
            <a:ext uri="{FF2B5EF4-FFF2-40B4-BE49-F238E27FC236}">
              <a16:creationId xmlns:a16="http://schemas.microsoft.com/office/drawing/2014/main" xmlns="" id="{00000000-0008-0000-0600-0000EC80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189" name="Text Box 1">
          <a:extLst>
            <a:ext uri="{FF2B5EF4-FFF2-40B4-BE49-F238E27FC236}">
              <a16:creationId xmlns:a16="http://schemas.microsoft.com/office/drawing/2014/main" xmlns="" id="{00000000-0008-0000-0600-0000ED80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190" name="Text Box 1">
          <a:extLst>
            <a:ext uri="{FF2B5EF4-FFF2-40B4-BE49-F238E27FC236}">
              <a16:creationId xmlns:a16="http://schemas.microsoft.com/office/drawing/2014/main" xmlns="" id="{00000000-0008-0000-0600-0000EE80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191" name="Text Box 1">
          <a:extLst>
            <a:ext uri="{FF2B5EF4-FFF2-40B4-BE49-F238E27FC236}">
              <a16:creationId xmlns:a16="http://schemas.microsoft.com/office/drawing/2014/main" xmlns="" id="{00000000-0008-0000-0600-0000EF80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192" name="Text Box 1">
          <a:extLst>
            <a:ext uri="{FF2B5EF4-FFF2-40B4-BE49-F238E27FC236}">
              <a16:creationId xmlns:a16="http://schemas.microsoft.com/office/drawing/2014/main" xmlns="" id="{00000000-0008-0000-0600-0000F080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193" name="Text Box 1">
          <a:extLst>
            <a:ext uri="{FF2B5EF4-FFF2-40B4-BE49-F238E27FC236}">
              <a16:creationId xmlns:a16="http://schemas.microsoft.com/office/drawing/2014/main" xmlns="" id="{00000000-0008-0000-0600-0000F180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194" name="Text Box 1">
          <a:extLst>
            <a:ext uri="{FF2B5EF4-FFF2-40B4-BE49-F238E27FC236}">
              <a16:creationId xmlns:a16="http://schemas.microsoft.com/office/drawing/2014/main" xmlns="" id="{00000000-0008-0000-0600-0000F280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195" name="Text Box 1">
          <a:extLst>
            <a:ext uri="{FF2B5EF4-FFF2-40B4-BE49-F238E27FC236}">
              <a16:creationId xmlns:a16="http://schemas.microsoft.com/office/drawing/2014/main" xmlns="" id="{00000000-0008-0000-0600-0000F380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196" name="Text Box 1">
          <a:extLst>
            <a:ext uri="{FF2B5EF4-FFF2-40B4-BE49-F238E27FC236}">
              <a16:creationId xmlns:a16="http://schemas.microsoft.com/office/drawing/2014/main" xmlns="" id="{00000000-0008-0000-0600-0000F480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197" name="Text Box 1">
          <a:extLst>
            <a:ext uri="{FF2B5EF4-FFF2-40B4-BE49-F238E27FC236}">
              <a16:creationId xmlns:a16="http://schemas.microsoft.com/office/drawing/2014/main" xmlns="" id="{00000000-0008-0000-0600-0000F580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198" name="Text Box 1">
          <a:extLst>
            <a:ext uri="{FF2B5EF4-FFF2-40B4-BE49-F238E27FC236}">
              <a16:creationId xmlns:a16="http://schemas.microsoft.com/office/drawing/2014/main" xmlns="" id="{00000000-0008-0000-0600-0000F680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199" name="Text Box 1">
          <a:extLst>
            <a:ext uri="{FF2B5EF4-FFF2-40B4-BE49-F238E27FC236}">
              <a16:creationId xmlns:a16="http://schemas.microsoft.com/office/drawing/2014/main" xmlns="" id="{00000000-0008-0000-0600-0000F780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00" name="Text Box 1">
          <a:extLst>
            <a:ext uri="{FF2B5EF4-FFF2-40B4-BE49-F238E27FC236}">
              <a16:creationId xmlns:a16="http://schemas.microsoft.com/office/drawing/2014/main" xmlns="" id="{00000000-0008-0000-0600-0000F880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01" name="Text Box 1">
          <a:extLst>
            <a:ext uri="{FF2B5EF4-FFF2-40B4-BE49-F238E27FC236}">
              <a16:creationId xmlns:a16="http://schemas.microsoft.com/office/drawing/2014/main" xmlns="" id="{00000000-0008-0000-0600-0000F980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02" name="Text Box 1">
          <a:extLst>
            <a:ext uri="{FF2B5EF4-FFF2-40B4-BE49-F238E27FC236}">
              <a16:creationId xmlns:a16="http://schemas.microsoft.com/office/drawing/2014/main" xmlns="" id="{00000000-0008-0000-0600-0000FA80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03" name="Text Box 1">
          <a:extLst>
            <a:ext uri="{FF2B5EF4-FFF2-40B4-BE49-F238E27FC236}">
              <a16:creationId xmlns:a16="http://schemas.microsoft.com/office/drawing/2014/main" xmlns="" id="{00000000-0008-0000-0600-0000FB80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04" name="Text Box 1">
          <a:extLst>
            <a:ext uri="{FF2B5EF4-FFF2-40B4-BE49-F238E27FC236}">
              <a16:creationId xmlns:a16="http://schemas.microsoft.com/office/drawing/2014/main" xmlns="" id="{00000000-0008-0000-0600-0000FC80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05" name="Text Box 1">
          <a:extLst>
            <a:ext uri="{FF2B5EF4-FFF2-40B4-BE49-F238E27FC236}">
              <a16:creationId xmlns:a16="http://schemas.microsoft.com/office/drawing/2014/main" xmlns="" id="{00000000-0008-0000-0600-0000FD80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06" name="Text Box 1">
          <a:extLst>
            <a:ext uri="{FF2B5EF4-FFF2-40B4-BE49-F238E27FC236}">
              <a16:creationId xmlns:a16="http://schemas.microsoft.com/office/drawing/2014/main" xmlns="" id="{00000000-0008-0000-0600-0000FE80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07" name="Text Box 1">
          <a:extLst>
            <a:ext uri="{FF2B5EF4-FFF2-40B4-BE49-F238E27FC236}">
              <a16:creationId xmlns:a16="http://schemas.microsoft.com/office/drawing/2014/main" xmlns="" id="{00000000-0008-0000-0600-0000FF80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08" name="Text Box 1">
          <a:extLst>
            <a:ext uri="{FF2B5EF4-FFF2-40B4-BE49-F238E27FC236}">
              <a16:creationId xmlns:a16="http://schemas.microsoft.com/office/drawing/2014/main" xmlns="" id="{00000000-0008-0000-0600-000000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09" name="Text Box 1">
          <a:extLst>
            <a:ext uri="{FF2B5EF4-FFF2-40B4-BE49-F238E27FC236}">
              <a16:creationId xmlns:a16="http://schemas.microsoft.com/office/drawing/2014/main" xmlns="" id="{00000000-0008-0000-0600-000001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10" name="Text Box 1">
          <a:extLst>
            <a:ext uri="{FF2B5EF4-FFF2-40B4-BE49-F238E27FC236}">
              <a16:creationId xmlns:a16="http://schemas.microsoft.com/office/drawing/2014/main" xmlns="" id="{00000000-0008-0000-0600-000002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11" name="Text Box 1">
          <a:extLst>
            <a:ext uri="{FF2B5EF4-FFF2-40B4-BE49-F238E27FC236}">
              <a16:creationId xmlns:a16="http://schemas.microsoft.com/office/drawing/2014/main" xmlns="" id="{00000000-0008-0000-0600-000003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12" name="Text Box 1">
          <a:extLst>
            <a:ext uri="{FF2B5EF4-FFF2-40B4-BE49-F238E27FC236}">
              <a16:creationId xmlns:a16="http://schemas.microsoft.com/office/drawing/2014/main" xmlns="" id="{00000000-0008-0000-0600-000004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13" name="Text Box 1">
          <a:extLst>
            <a:ext uri="{FF2B5EF4-FFF2-40B4-BE49-F238E27FC236}">
              <a16:creationId xmlns:a16="http://schemas.microsoft.com/office/drawing/2014/main" xmlns="" id="{00000000-0008-0000-0600-000005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14" name="Text Box 1">
          <a:extLst>
            <a:ext uri="{FF2B5EF4-FFF2-40B4-BE49-F238E27FC236}">
              <a16:creationId xmlns:a16="http://schemas.microsoft.com/office/drawing/2014/main" xmlns="" id="{00000000-0008-0000-0600-000006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15" name="Text Box 1">
          <a:extLst>
            <a:ext uri="{FF2B5EF4-FFF2-40B4-BE49-F238E27FC236}">
              <a16:creationId xmlns:a16="http://schemas.microsoft.com/office/drawing/2014/main" xmlns="" id="{00000000-0008-0000-0600-000007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16" name="Text Box 1">
          <a:extLst>
            <a:ext uri="{FF2B5EF4-FFF2-40B4-BE49-F238E27FC236}">
              <a16:creationId xmlns:a16="http://schemas.microsoft.com/office/drawing/2014/main" xmlns="" id="{00000000-0008-0000-0600-000008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17" name="Text Box 1">
          <a:extLst>
            <a:ext uri="{FF2B5EF4-FFF2-40B4-BE49-F238E27FC236}">
              <a16:creationId xmlns:a16="http://schemas.microsoft.com/office/drawing/2014/main" xmlns="" id="{00000000-0008-0000-0600-000009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18" name="Text Box 1">
          <a:extLst>
            <a:ext uri="{FF2B5EF4-FFF2-40B4-BE49-F238E27FC236}">
              <a16:creationId xmlns:a16="http://schemas.microsoft.com/office/drawing/2014/main" xmlns="" id="{00000000-0008-0000-0600-00000A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19" name="Text Box 1">
          <a:extLst>
            <a:ext uri="{FF2B5EF4-FFF2-40B4-BE49-F238E27FC236}">
              <a16:creationId xmlns:a16="http://schemas.microsoft.com/office/drawing/2014/main" xmlns="" id="{00000000-0008-0000-0600-00000B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20" name="Text Box 1">
          <a:extLst>
            <a:ext uri="{FF2B5EF4-FFF2-40B4-BE49-F238E27FC236}">
              <a16:creationId xmlns:a16="http://schemas.microsoft.com/office/drawing/2014/main" xmlns="" id="{00000000-0008-0000-0600-00000C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21" name="Text Box 1">
          <a:extLst>
            <a:ext uri="{FF2B5EF4-FFF2-40B4-BE49-F238E27FC236}">
              <a16:creationId xmlns:a16="http://schemas.microsoft.com/office/drawing/2014/main" xmlns="" id="{00000000-0008-0000-0600-00000D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22" name="Text Box 1">
          <a:extLst>
            <a:ext uri="{FF2B5EF4-FFF2-40B4-BE49-F238E27FC236}">
              <a16:creationId xmlns:a16="http://schemas.microsoft.com/office/drawing/2014/main" xmlns="" id="{00000000-0008-0000-0600-00000E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23" name="Text Box 1">
          <a:extLst>
            <a:ext uri="{FF2B5EF4-FFF2-40B4-BE49-F238E27FC236}">
              <a16:creationId xmlns:a16="http://schemas.microsoft.com/office/drawing/2014/main" xmlns="" id="{00000000-0008-0000-0600-00000F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24" name="Text Box 1">
          <a:extLst>
            <a:ext uri="{FF2B5EF4-FFF2-40B4-BE49-F238E27FC236}">
              <a16:creationId xmlns:a16="http://schemas.microsoft.com/office/drawing/2014/main" xmlns="" id="{00000000-0008-0000-0600-000010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25" name="Text Box 1">
          <a:extLst>
            <a:ext uri="{FF2B5EF4-FFF2-40B4-BE49-F238E27FC236}">
              <a16:creationId xmlns:a16="http://schemas.microsoft.com/office/drawing/2014/main" xmlns="" id="{00000000-0008-0000-0600-000011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26" name="Text Box 1">
          <a:extLst>
            <a:ext uri="{FF2B5EF4-FFF2-40B4-BE49-F238E27FC236}">
              <a16:creationId xmlns:a16="http://schemas.microsoft.com/office/drawing/2014/main" xmlns="" id="{00000000-0008-0000-0600-000012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27" name="Text Box 1">
          <a:extLst>
            <a:ext uri="{FF2B5EF4-FFF2-40B4-BE49-F238E27FC236}">
              <a16:creationId xmlns:a16="http://schemas.microsoft.com/office/drawing/2014/main" xmlns="" id="{00000000-0008-0000-0600-000013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28" name="Text Box 1">
          <a:extLst>
            <a:ext uri="{FF2B5EF4-FFF2-40B4-BE49-F238E27FC236}">
              <a16:creationId xmlns:a16="http://schemas.microsoft.com/office/drawing/2014/main" xmlns="" id="{00000000-0008-0000-0600-000014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29" name="Text Box 1">
          <a:extLst>
            <a:ext uri="{FF2B5EF4-FFF2-40B4-BE49-F238E27FC236}">
              <a16:creationId xmlns:a16="http://schemas.microsoft.com/office/drawing/2014/main" xmlns="" id="{00000000-0008-0000-0600-000015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30" name="Text Box 1">
          <a:extLst>
            <a:ext uri="{FF2B5EF4-FFF2-40B4-BE49-F238E27FC236}">
              <a16:creationId xmlns:a16="http://schemas.microsoft.com/office/drawing/2014/main" xmlns="" id="{00000000-0008-0000-0600-000016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31" name="Text Box 1">
          <a:extLst>
            <a:ext uri="{FF2B5EF4-FFF2-40B4-BE49-F238E27FC236}">
              <a16:creationId xmlns:a16="http://schemas.microsoft.com/office/drawing/2014/main" xmlns="" id="{00000000-0008-0000-0600-000017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32" name="Text Box 1">
          <a:extLst>
            <a:ext uri="{FF2B5EF4-FFF2-40B4-BE49-F238E27FC236}">
              <a16:creationId xmlns:a16="http://schemas.microsoft.com/office/drawing/2014/main" xmlns="" id="{00000000-0008-0000-0600-000018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33" name="Text Box 1">
          <a:extLst>
            <a:ext uri="{FF2B5EF4-FFF2-40B4-BE49-F238E27FC236}">
              <a16:creationId xmlns:a16="http://schemas.microsoft.com/office/drawing/2014/main" xmlns="" id="{00000000-0008-0000-0600-000019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34" name="Text Box 1">
          <a:extLst>
            <a:ext uri="{FF2B5EF4-FFF2-40B4-BE49-F238E27FC236}">
              <a16:creationId xmlns:a16="http://schemas.microsoft.com/office/drawing/2014/main" xmlns="" id="{00000000-0008-0000-0600-00001A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35" name="Text Box 1">
          <a:extLst>
            <a:ext uri="{FF2B5EF4-FFF2-40B4-BE49-F238E27FC236}">
              <a16:creationId xmlns:a16="http://schemas.microsoft.com/office/drawing/2014/main" xmlns="" id="{00000000-0008-0000-0600-00001B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36" name="Text Box 1">
          <a:extLst>
            <a:ext uri="{FF2B5EF4-FFF2-40B4-BE49-F238E27FC236}">
              <a16:creationId xmlns:a16="http://schemas.microsoft.com/office/drawing/2014/main" xmlns="" id="{00000000-0008-0000-0600-00001C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37" name="Text Box 1">
          <a:extLst>
            <a:ext uri="{FF2B5EF4-FFF2-40B4-BE49-F238E27FC236}">
              <a16:creationId xmlns:a16="http://schemas.microsoft.com/office/drawing/2014/main" xmlns="" id="{00000000-0008-0000-0600-00001D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38" name="Text Box 1">
          <a:extLst>
            <a:ext uri="{FF2B5EF4-FFF2-40B4-BE49-F238E27FC236}">
              <a16:creationId xmlns:a16="http://schemas.microsoft.com/office/drawing/2014/main" xmlns="" id="{00000000-0008-0000-0600-00001E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39" name="Text Box 1">
          <a:extLst>
            <a:ext uri="{FF2B5EF4-FFF2-40B4-BE49-F238E27FC236}">
              <a16:creationId xmlns:a16="http://schemas.microsoft.com/office/drawing/2014/main" xmlns="" id="{00000000-0008-0000-0600-00001F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40" name="Text Box 1">
          <a:extLst>
            <a:ext uri="{FF2B5EF4-FFF2-40B4-BE49-F238E27FC236}">
              <a16:creationId xmlns:a16="http://schemas.microsoft.com/office/drawing/2014/main" xmlns="" id="{00000000-0008-0000-0600-000020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41" name="Text Box 1">
          <a:extLst>
            <a:ext uri="{FF2B5EF4-FFF2-40B4-BE49-F238E27FC236}">
              <a16:creationId xmlns:a16="http://schemas.microsoft.com/office/drawing/2014/main" xmlns="" id="{00000000-0008-0000-0600-000021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42" name="Text Box 1">
          <a:extLst>
            <a:ext uri="{FF2B5EF4-FFF2-40B4-BE49-F238E27FC236}">
              <a16:creationId xmlns:a16="http://schemas.microsoft.com/office/drawing/2014/main" xmlns="" id="{00000000-0008-0000-0600-000022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43" name="Text Box 1">
          <a:extLst>
            <a:ext uri="{FF2B5EF4-FFF2-40B4-BE49-F238E27FC236}">
              <a16:creationId xmlns:a16="http://schemas.microsoft.com/office/drawing/2014/main" xmlns="" id="{00000000-0008-0000-0600-000023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44" name="Text Box 1">
          <a:extLst>
            <a:ext uri="{FF2B5EF4-FFF2-40B4-BE49-F238E27FC236}">
              <a16:creationId xmlns:a16="http://schemas.microsoft.com/office/drawing/2014/main" xmlns="" id="{00000000-0008-0000-0600-000024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45" name="Text Box 1">
          <a:extLst>
            <a:ext uri="{FF2B5EF4-FFF2-40B4-BE49-F238E27FC236}">
              <a16:creationId xmlns:a16="http://schemas.microsoft.com/office/drawing/2014/main" xmlns="" id="{00000000-0008-0000-0600-000025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46" name="Text Box 1">
          <a:extLst>
            <a:ext uri="{FF2B5EF4-FFF2-40B4-BE49-F238E27FC236}">
              <a16:creationId xmlns:a16="http://schemas.microsoft.com/office/drawing/2014/main" xmlns="" id="{00000000-0008-0000-0600-000026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47" name="Text Box 1">
          <a:extLst>
            <a:ext uri="{FF2B5EF4-FFF2-40B4-BE49-F238E27FC236}">
              <a16:creationId xmlns:a16="http://schemas.microsoft.com/office/drawing/2014/main" xmlns="" id="{00000000-0008-0000-0600-000027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48" name="Text Box 1">
          <a:extLst>
            <a:ext uri="{FF2B5EF4-FFF2-40B4-BE49-F238E27FC236}">
              <a16:creationId xmlns:a16="http://schemas.microsoft.com/office/drawing/2014/main" xmlns="" id="{00000000-0008-0000-0600-000028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49" name="Text Box 1">
          <a:extLst>
            <a:ext uri="{FF2B5EF4-FFF2-40B4-BE49-F238E27FC236}">
              <a16:creationId xmlns:a16="http://schemas.microsoft.com/office/drawing/2014/main" xmlns="" id="{00000000-0008-0000-0600-000029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50" name="Text Box 1">
          <a:extLst>
            <a:ext uri="{FF2B5EF4-FFF2-40B4-BE49-F238E27FC236}">
              <a16:creationId xmlns:a16="http://schemas.microsoft.com/office/drawing/2014/main" xmlns="" id="{00000000-0008-0000-0600-00002A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51" name="Text Box 1">
          <a:extLst>
            <a:ext uri="{FF2B5EF4-FFF2-40B4-BE49-F238E27FC236}">
              <a16:creationId xmlns:a16="http://schemas.microsoft.com/office/drawing/2014/main" xmlns="" id="{00000000-0008-0000-0600-00002B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52" name="Text Box 1">
          <a:extLst>
            <a:ext uri="{FF2B5EF4-FFF2-40B4-BE49-F238E27FC236}">
              <a16:creationId xmlns:a16="http://schemas.microsoft.com/office/drawing/2014/main" xmlns="" id="{00000000-0008-0000-0600-00002C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53" name="Text Box 1">
          <a:extLst>
            <a:ext uri="{FF2B5EF4-FFF2-40B4-BE49-F238E27FC236}">
              <a16:creationId xmlns:a16="http://schemas.microsoft.com/office/drawing/2014/main" xmlns="" id="{00000000-0008-0000-0600-00002D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54" name="Text Box 1">
          <a:extLst>
            <a:ext uri="{FF2B5EF4-FFF2-40B4-BE49-F238E27FC236}">
              <a16:creationId xmlns:a16="http://schemas.microsoft.com/office/drawing/2014/main" xmlns="" id="{00000000-0008-0000-0600-00002E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55" name="Text Box 1">
          <a:extLst>
            <a:ext uri="{FF2B5EF4-FFF2-40B4-BE49-F238E27FC236}">
              <a16:creationId xmlns:a16="http://schemas.microsoft.com/office/drawing/2014/main" xmlns="" id="{00000000-0008-0000-0600-00002F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56" name="Text Box 1">
          <a:extLst>
            <a:ext uri="{FF2B5EF4-FFF2-40B4-BE49-F238E27FC236}">
              <a16:creationId xmlns:a16="http://schemas.microsoft.com/office/drawing/2014/main" xmlns="" id="{00000000-0008-0000-0600-000030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57" name="Text Box 1">
          <a:extLst>
            <a:ext uri="{FF2B5EF4-FFF2-40B4-BE49-F238E27FC236}">
              <a16:creationId xmlns:a16="http://schemas.microsoft.com/office/drawing/2014/main" xmlns="" id="{00000000-0008-0000-0600-000031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58" name="Text Box 1">
          <a:extLst>
            <a:ext uri="{FF2B5EF4-FFF2-40B4-BE49-F238E27FC236}">
              <a16:creationId xmlns:a16="http://schemas.microsoft.com/office/drawing/2014/main" xmlns="" id="{00000000-0008-0000-0600-000032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59" name="Text Box 1">
          <a:extLst>
            <a:ext uri="{FF2B5EF4-FFF2-40B4-BE49-F238E27FC236}">
              <a16:creationId xmlns:a16="http://schemas.microsoft.com/office/drawing/2014/main" xmlns="" id="{00000000-0008-0000-0600-000033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60" name="Text Box 1">
          <a:extLst>
            <a:ext uri="{FF2B5EF4-FFF2-40B4-BE49-F238E27FC236}">
              <a16:creationId xmlns:a16="http://schemas.microsoft.com/office/drawing/2014/main" xmlns="" id="{00000000-0008-0000-0600-000034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61" name="Text Box 1">
          <a:extLst>
            <a:ext uri="{FF2B5EF4-FFF2-40B4-BE49-F238E27FC236}">
              <a16:creationId xmlns:a16="http://schemas.microsoft.com/office/drawing/2014/main" xmlns="" id="{00000000-0008-0000-0600-000035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62" name="Text Box 1">
          <a:extLst>
            <a:ext uri="{FF2B5EF4-FFF2-40B4-BE49-F238E27FC236}">
              <a16:creationId xmlns:a16="http://schemas.microsoft.com/office/drawing/2014/main" xmlns="" id="{00000000-0008-0000-0600-000036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63" name="Text Box 1">
          <a:extLst>
            <a:ext uri="{FF2B5EF4-FFF2-40B4-BE49-F238E27FC236}">
              <a16:creationId xmlns:a16="http://schemas.microsoft.com/office/drawing/2014/main" xmlns="" id="{00000000-0008-0000-0600-000037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64" name="Text Box 1">
          <a:extLst>
            <a:ext uri="{FF2B5EF4-FFF2-40B4-BE49-F238E27FC236}">
              <a16:creationId xmlns:a16="http://schemas.microsoft.com/office/drawing/2014/main" xmlns="" id="{00000000-0008-0000-0600-000038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65" name="Text Box 1">
          <a:extLst>
            <a:ext uri="{FF2B5EF4-FFF2-40B4-BE49-F238E27FC236}">
              <a16:creationId xmlns:a16="http://schemas.microsoft.com/office/drawing/2014/main" xmlns="" id="{00000000-0008-0000-0600-000039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66" name="Text Box 1">
          <a:extLst>
            <a:ext uri="{FF2B5EF4-FFF2-40B4-BE49-F238E27FC236}">
              <a16:creationId xmlns:a16="http://schemas.microsoft.com/office/drawing/2014/main" xmlns="" id="{00000000-0008-0000-0600-00003A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67" name="Text Box 1">
          <a:extLst>
            <a:ext uri="{FF2B5EF4-FFF2-40B4-BE49-F238E27FC236}">
              <a16:creationId xmlns:a16="http://schemas.microsoft.com/office/drawing/2014/main" xmlns="" id="{00000000-0008-0000-0600-00003B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68" name="Text Box 1">
          <a:extLst>
            <a:ext uri="{FF2B5EF4-FFF2-40B4-BE49-F238E27FC236}">
              <a16:creationId xmlns:a16="http://schemas.microsoft.com/office/drawing/2014/main" xmlns="" id="{00000000-0008-0000-0600-00003C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69" name="Text Box 1">
          <a:extLst>
            <a:ext uri="{FF2B5EF4-FFF2-40B4-BE49-F238E27FC236}">
              <a16:creationId xmlns:a16="http://schemas.microsoft.com/office/drawing/2014/main" xmlns="" id="{00000000-0008-0000-0600-00003D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70" name="Text Box 1">
          <a:extLst>
            <a:ext uri="{FF2B5EF4-FFF2-40B4-BE49-F238E27FC236}">
              <a16:creationId xmlns:a16="http://schemas.microsoft.com/office/drawing/2014/main" xmlns="" id="{00000000-0008-0000-0600-00003E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71" name="Text Box 1">
          <a:extLst>
            <a:ext uri="{FF2B5EF4-FFF2-40B4-BE49-F238E27FC236}">
              <a16:creationId xmlns:a16="http://schemas.microsoft.com/office/drawing/2014/main" xmlns="" id="{00000000-0008-0000-0600-00003F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72" name="Text Box 1">
          <a:extLst>
            <a:ext uri="{FF2B5EF4-FFF2-40B4-BE49-F238E27FC236}">
              <a16:creationId xmlns:a16="http://schemas.microsoft.com/office/drawing/2014/main" xmlns="" id="{00000000-0008-0000-0600-000040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73" name="Text Box 1">
          <a:extLst>
            <a:ext uri="{FF2B5EF4-FFF2-40B4-BE49-F238E27FC236}">
              <a16:creationId xmlns:a16="http://schemas.microsoft.com/office/drawing/2014/main" xmlns="" id="{00000000-0008-0000-0600-000041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74" name="Text Box 1">
          <a:extLst>
            <a:ext uri="{FF2B5EF4-FFF2-40B4-BE49-F238E27FC236}">
              <a16:creationId xmlns:a16="http://schemas.microsoft.com/office/drawing/2014/main" xmlns="" id="{00000000-0008-0000-0600-000042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75" name="Text Box 1">
          <a:extLst>
            <a:ext uri="{FF2B5EF4-FFF2-40B4-BE49-F238E27FC236}">
              <a16:creationId xmlns:a16="http://schemas.microsoft.com/office/drawing/2014/main" xmlns="" id="{00000000-0008-0000-0600-000043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76" name="Text Box 1">
          <a:extLst>
            <a:ext uri="{FF2B5EF4-FFF2-40B4-BE49-F238E27FC236}">
              <a16:creationId xmlns:a16="http://schemas.microsoft.com/office/drawing/2014/main" xmlns="" id="{00000000-0008-0000-0600-000044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77" name="Text Box 1">
          <a:extLst>
            <a:ext uri="{FF2B5EF4-FFF2-40B4-BE49-F238E27FC236}">
              <a16:creationId xmlns:a16="http://schemas.microsoft.com/office/drawing/2014/main" xmlns="" id="{00000000-0008-0000-0600-000045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78" name="Text Box 1">
          <a:extLst>
            <a:ext uri="{FF2B5EF4-FFF2-40B4-BE49-F238E27FC236}">
              <a16:creationId xmlns:a16="http://schemas.microsoft.com/office/drawing/2014/main" xmlns="" id="{00000000-0008-0000-0600-000046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79" name="Text Box 1">
          <a:extLst>
            <a:ext uri="{FF2B5EF4-FFF2-40B4-BE49-F238E27FC236}">
              <a16:creationId xmlns:a16="http://schemas.microsoft.com/office/drawing/2014/main" xmlns="" id="{00000000-0008-0000-0600-000047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80" name="Text Box 1">
          <a:extLst>
            <a:ext uri="{FF2B5EF4-FFF2-40B4-BE49-F238E27FC236}">
              <a16:creationId xmlns:a16="http://schemas.microsoft.com/office/drawing/2014/main" xmlns="" id="{00000000-0008-0000-0600-000048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81" name="Text Box 1">
          <a:extLst>
            <a:ext uri="{FF2B5EF4-FFF2-40B4-BE49-F238E27FC236}">
              <a16:creationId xmlns:a16="http://schemas.microsoft.com/office/drawing/2014/main" xmlns="" id="{00000000-0008-0000-0600-000049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82" name="Text Box 1">
          <a:extLst>
            <a:ext uri="{FF2B5EF4-FFF2-40B4-BE49-F238E27FC236}">
              <a16:creationId xmlns:a16="http://schemas.microsoft.com/office/drawing/2014/main" xmlns="" id="{00000000-0008-0000-0600-00004A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83" name="Text Box 1">
          <a:extLst>
            <a:ext uri="{FF2B5EF4-FFF2-40B4-BE49-F238E27FC236}">
              <a16:creationId xmlns:a16="http://schemas.microsoft.com/office/drawing/2014/main" xmlns="" id="{00000000-0008-0000-0600-00004B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84" name="Text Box 1">
          <a:extLst>
            <a:ext uri="{FF2B5EF4-FFF2-40B4-BE49-F238E27FC236}">
              <a16:creationId xmlns:a16="http://schemas.microsoft.com/office/drawing/2014/main" xmlns="" id="{00000000-0008-0000-0600-00004C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85" name="Text Box 1">
          <a:extLst>
            <a:ext uri="{FF2B5EF4-FFF2-40B4-BE49-F238E27FC236}">
              <a16:creationId xmlns:a16="http://schemas.microsoft.com/office/drawing/2014/main" xmlns="" id="{00000000-0008-0000-0600-00004D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86" name="Text Box 1">
          <a:extLst>
            <a:ext uri="{FF2B5EF4-FFF2-40B4-BE49-F238E27FC236}">
              <a16:creationId xmlns:a16="http://schemas.microsoft.com/office/drawing/2014/main" xmlns="" id="{00000000-0008-0000-0600-00004E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87" name="Text Box 1">
          <a:extLst>
            <a:ext uri="{FF2B5EF4-FFF2-40B4-BE49-F238E27FC236}">
              <a16:creationId xmlns:a16="http://schemas.microsoft.com/office/drawing/2014/main" xmlns="" id="{00000000-0008-0000-0600-00004F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88" name="Text Box 1">
          <a:extLst>
            <a:ext uri="{FF2B5EF4-FFF2-40B4-BE49-F238E27FC236}">
              <a16:creationId xmlns:a16="http://schemas.microsoft.com/office/drawing/2014/main" xmlns="" id="{00000000-0008-0000-0600-000050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89" name="Text Box 1">
          <a:extLst>
            <a:ext uri="{FF2B5EF4-FFF2-40B4-BE49-F238E27FC236}">
              <a16:creationId xmlns:a16="http://schemas.microsoft.com/office/drawing/2014/main" xmlns="" id="{00000000-0008-0000-0600-000051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90" name="Text Box 1">
          <a:extLst>
            <a:ext uri="{FF2B5EF4-FFF2-40B4-BE49-F238E27FC236}">
              <a16:creationId xmlns:a16="http://schemas.microsoft.com/office/drawing/2014/main" xmlns="" id="{00000000-0008-0000-0600-000052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91" name="Text Box 1">
          <a:extLst>
            <a:ext uri="{FF2B5EF4-FFF2-40B4-BE49-F238E27FC236}">
              <a16:creationId xmlns:a16="http://schemas.microsoft.com/office/drawing/2014/main" xmlns="" id="{00000000-0008-0000-0600-000053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92" name="Text Box 1">
          <a:extLst>
            <a:ext uri="{FF2B5EF4-FFF2-40B4-BE49-F238E27FC236}">
              <a16:creationId xmlns:a16="http://schemas.microsoft.com/office/drawing/2014/main" xmlns="" id="{00000000-0008-0000-0600-000054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93" name="Text Box 1">
          <a:extLst>
            <a:ext uri="{FF2B5EF4-FFF2-40B4-BE49-F238E27FC236}">
              <a16:creationId xmlns:a16="http://schemas.microsoft.com/office/drawing/2014/main" xmlns="" id="{00000000-0008-0000-0600-000055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94" name="Text Box 1">
          <a:extLst>
            <a:ext uri="{FF2B5EF4-FFF2-40B4-BE49-F238E27FC236}">
              <a16:creationId xmlns:a16="http://schemas.microsoft.com/office/drawing/2014/main" xmlns="" id="{00000000-0008-0000-0600-000056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95" name="Text Box 1">
          <a:extLst>
            <a:ext uri="{FF2B5EF4-FFF2-40B4-BE49-F238E27FC236}">
              <a16:creationId xmlns:a16="http://schemas.microsoft.com/office/drawing/2014/main" xmlns="" id="{00000000-0008-0000-0600-000057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96" name="Text Box 1">
          <a:extLst>
            <a:ext uri="{FF2B5EF4-FFF2-40B4-BE49-F238E27FC236}">
              <a16:creationId xmlns:a16="http://schemas.microsoft.com/office/drawing/2014/main" xmlns="" id="{00000000-0008-0000-0600-000058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97" name="Text Box 1">
          <a:extLst>
            <a:ext uri="{FF2B5EF4-FFF2-40B4-BE49-F238E27FC236}">
              <a16:creationId xmlns:a16="http://schemas.microsoft.com/office/drawing/2014/main" xmlns="" id="{00000000-0008-0000-0600-000059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98" name="Text Box 1">
          <a:extLst>
            <a:ext uri="{FF2B5EF4-FFF2-40B4-BE49-F238E27FC236}">
              <a16:creationId xmlns:a16="http://schemas.microsoft.com/office/drawing/2014/main" xmlns="" id="{00000000-0008-0000-0600-00005A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99" name="Text Box 1">
          <a:extLst>
            <a:ext uri="{FF2B5EF4-FFF2-40B4-BE49-F238E27FC236}">
              <a16:creationId xmlns:a16="http://schemas.microsoft.com/office/drawing/2014/main" xmlns="" id="{00000000-0008-0000-0600-00005B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00" name="Text Box 1">
          <a:extLst>
            <a:ext uri="{FF2B5EF4-FFF2-40B4-BE49-F238E27FC236}">
              <a16:creationId xmlns:a16="http://schemas.microsoft.com/office/drawing/2014/main" xmlns="" id="{00000000-0008-0000-0600-00005C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01" name="Text Box 1">
          <a:extLst>
            <a:ext uri="{FF2B5EF4-FFF2-40B4-BE49-F238E27FC236}">
              <a16:creationId xmlns:a16="http://schemas.microsoft.com/office/drawing/2014/main" xmlns="" id="{00000000-0008-0000-0600-00005D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02" name="Text Box 1">
          <a:extLst>
            <a:ext uri="{FF2B5EF4-FFF2-40B4-BE49-F238E27FC236}">
              <a16:creationId xmlns:a16="http://schemas.microsoft.com/office/drawing/2014/main" xmlns="" id="{00000000-0008-0000-0600-00005E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03" name="Text Box 1">
          <a:extLst>
            <a:ext uri="{FF2B5EF4-FFF2-40B4-BE49-F238E27FC236}">
              <a16:creationId xmlns:a16="http://schemas.microsoft.com/office/drawing/2014/main" xmlns="" id="{00000000-0008-0000-0600-00005F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04" name="Text Box 1">
          <a:extLst>
            <a:ext uri="{FF2B5EF4-FFF2-40B4-BE49-F238E27FC236}">
              <a16:creationId xmlns:a16="http://schemas.microsoft.com/office/drawing/2014/main" xmlns="" id="{00000000-0008-0000-0600-000060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05" name="Text Box 1">
          <a:extLst>
            <a:ext uri="{FF2B5EF4-FFF2-40B4-BE49-F238E27FC236}">
              <a16:creationId xmlns:a16="http://schemas.microsoft.com/office/drawing/2014/main" xmlns="" id="{00000000-0008-0000-0600-000061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06" name="Text Box 1">
          <a:extLst>
            <a:ext uri="{FF2B5EF4-FFF2-40B4-BE49-F238E27FC236}">
              <a16:creationId xmlns:a16="http://schemas.microsoft.com/office/drawing/2014/main" xmlns="" id="{00000000-0008-0000-0600-000062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07" name="Text Box 1">
          <a:extLst>
            <a:ext uri="{FF2B5EF4-FFF2-40B4-BE49-F238E27FC236}">
              <a16:creationId xmlns:a16="http://schemas.microsoft.com/office/drawing/2014/main" xmlns="" id="{00000000-0008-0000-0600-000063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08" name="Text Box 1">
          <a:extLst>
            <a:ext uri="{FF2B5EF4-FFF2-40B4-BE49-F238E27FC236}">
              <a16:creationId xmlns:a16="http://schemas.microsoft.com/office/drawing/2014/main" xmlns="" id="{00000000-0008-0000-0600-000064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09" name="Text Box 1">
          <a:extLst>
            <a:ext uri="{FF2B5EF4-FFF2-40B4-BE49-F238E27FC236}">
              <a16:creationId xmlns:a16="http://schemas.microsoft.com/office/drawing/2014/main" xmlns="" id="{00000000-0008-0000-0600-000065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10" name="Text Box 1">
          <a:extLst>
            <a:ext uri="{FF2B5EF4-FFF2-40B4-BE49-F238E27FC236}">
              <a16:creationId xmlns:a16="http://schemas.microsoft.com/office/drawing/2014/main" xmlns="" id="{00000000-0008-0000-0600-000066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11" name="Text Box 1">
          <a:extLst>
            <a:ext uri="{FF2B5EF4-FFF2-40B4-BE49-F238E27FC236}">
              <a16:creationId xmlns:a16="http://schemas.microsoft.com/office/drawing/2014/main" xmlns="" id="{00000000-0008-0000-0600-000067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12" name="Text Box 1">
          <a:extLst>
            <a:ext uri="{FF2B5EF4-FFF2-40B4-BE49-F238E27FC236}">
              <a16:creationId xmlns:a16="http://schemas.microsoft.com/office/drawing/2014/main" xmlns="" id="{00000000-0008-0000-0600-000068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13" name="Text Box 1">
          <a:extLst>
            <a:ext uri="{FF2B5EF4-FFF2-40B4-BE49-F238E27FC236}">
              <a16:creationId xmlns:a16="http://schemas.microsoft.com/office/drawing/2014/main" xmlns="" id="{00000000-0008-0000-0600-000069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14" name="Text Box 1">
          <a:extLst>
            <a:ext uri="{FF2B5EF4-FFF2-40B4-BE49-F238E27FC236}">
              <a16:creationId xmlns:a16="http://schemas.microsoft.com/office/drawing/2014/main" xmlns="" id="{00000000-0008-0000-0600-00006A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15" name="Text Box 1">
          <a:extLst>
            <a:ext uri="{FF2B5EF4-FFF2-40B4-BE49-F238E27FC236}">
              <a16:creationId xmlns:a16="http://schemas.microsoft.com/office/drawing/2014/main" xmlns="" id="{00000000-0008-0000-0600-00006B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16" name="Text Box 1">
          <a:extLst>
            <a:ext uri="{FF2B5EF4-FFF2-40B4-BE49-F238E27FC236}">
              <a16:creationId xmlns:a16="http://schemas.microsoft.com/office/drawing/2014/main" xmlns="" id="{00000000-0008-0000-0600-00006C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17" name="Text Box 1">
          <a:extLst>
            <a:ext uri="{FF2B5EF4-FFF2-40B4-BE49-F238E27FC236}">
              <a16:creationId xmlns:a16="http://schemas.microsoft.com/office/drawing/2014/main" xmlns="" id="{00000000-0008-0000-0600-00006D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18" name="Text Box 1">
          <a:extLst>
            <a:ext uri="{FF2B5EF4-FFF2-40B4-BE49-F238E27FC236}">
              <a16:creationId xmlns:a16="http://schemas.microsoft.com/office/drawing/2014/main" xmlns="" id="{00000000-0008-0000-0600-00006E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19" name="Text Box 1">
          <a:extLst>
            <a:ext uri="{FF2B5EF4-FFF2-40B4-BE49-F238E27FC236}">
              <a16:creationId xmlns:a16="http://schemas.microsoft.com/office/drawing/2014/main" xmlns="" id="{00000000-0008-0000-0600-00006F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20" name="Text Box 1">
          <a:extLst>
            <a:ext uri="{FF2B5EF4-FFF2-40B4-BE49-F238E27FC236}">
              <a16:creationId xmlns:a16="http://schemas.microsoft.com/office/drawing/2014/main" xmlns="" id="{00000000-0008-0000-0600-000070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21" name="Text Box 1">
          <a:extLst>
            <a:ext uri="{FF2B5EF4-FFF2-40B4-BE49-F238E27FC236}">
              <a16:creationId xmlns:a16="http://schemas.microsoft.com/office/drawing/2014/main" xmlns="" id="{00000000-0008-0000-0600-000071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22" name="Text Box 1">
          <a:extLst>
            <a:ext uri="{FF2B5EF4-FFF2-40B4-BE49-F238E27FC236}">
              <a16:creationId xmlns:a16="http://schemas.microsoft.com/office/drawing/2014/main" xmlns="" id="{00000000-0008-0000-0600-000072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23" name="Text Box 1">
          <a:extLst>
            <a:ext uri="{FF2B5EF4-FFF2-40B4-BE49-F238E27FC236}">
              <a16:creationId xmlns:a16="http://schemas.microsoft.com/office/drawing/2014/main" xmlns="" id="{00000000-0008-0000-0600-000073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24" name="Text Box 1">
          <a:extLst>
            <a:ext uri="{FF2B5EF4-FFF2-40B4-BE49-F238E27FC236}">
              <a16:creationId xmlns:a16="http://schemas.microsoft.com/office/drawing/2014/main" xmlns="" id="{00000000-0008-0000-0600-000074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25" name="Text Box 1">
          <a:extLst>
            <a:ext uri="{FF2B5EF4-FFF2-40B4-BE49-F238E27FC236}">
              <a16:creationId xmlns:a16="http://schemas.microsoft.com/office/drawing/2014/main" xmlns="" id="{00000000-0008-0000-0600-000075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26" name="Text Box 1">
          <a:extLst>
            <a:ext uri="{FF2B5EF4-FFF2-40B4-BE49-F238E27FC236}">
              <a16:creationId xmlns:a16="http://schemas.microsoft.com/office/drawing/2014/main" xmlns="" id="{00000000-0008-0000-0600-000076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27" name="Text Box 1">
          <a:extLst>
            <a:ext uri="{FF2B5EF4-FFF2-40B4-BE49-F238E27FC236}">
              <a16:creationId xmlns:a16="http://schemas.microsoft.com/office/drawing/2014/main" xmlns="" id="{00000000-0008-0000-0600-000077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28" name="Text Box 1">
          <a:extLst>
            <a:ext uri="{FF2B5EF4-FFF2-40B4-BE49-F238E27FC236}">
              <a16:creationId xmlns:a16="http://schemas.microsoft.com/office/drawing/2014/main" xmlns="" id="{00000000-0008-0000-0600-000078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29" name="Text Box 1">
          <a:extLst>
            <a:ext uri="{FF2B5EF4-FFF2-40B4-BE49-F238E27FC236}">
              <a16:creationId xmlns:a16="http://schemas.microsoft.com/office/drawing/2014/main" xmlns="" id="{00000000-0008-0000-0600-000079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30" name="Text Box 1">
          <a:extLst>
            <a:ext uri="{FF2B5EF4-FFF2-40B4-BE49-F238E27FC236}">
              <a16:creationId xmlns:a16="http://schemas.microsoft.com/office/drawing/2014/main" xmlns="" id="{00000000-0008-0000-0600-00007A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31" name="Text Box 1">
          <a:extLst>
            <a:ext uri="{FF2B5EF4-FFF2-40B4-BE49-F238E27FC236}">
              <a16:creationId xmlns:a16="http://schemas.microsoft.com/office/drawing/2014/main" xmlns="" id="{00000000-0008-0000-0600-00007B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32" name="Text Box 1">
          <a:extLst>
            <a:ext uri="{FF2B5EF4-FFF2-40B4-BE49-F238E27FC236}">
              <a16:creationId xmlns:a16="http://schemas.microsoft.com/office/drawing/2014/main" xmlns="" id="{00000000-0008-0000-0600-00007C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33" name="Text Box 1">
          <a:extLst>
            <a:ext uri="{FF2B5EF4-FFF2-40B4-BE49-F238E27FC236}">
              <a16:creationId xmlns:a16="http://schemas.microsoft.com/office/drawing/2014/main" xmlns="" id="{00000000-0008-0000-0600-00007D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34" name="Text Box 1">
          <a:extLst>
            <a:ext uri="{FF2B5EF4-FFF2-40B4-BE49-F238E27FC236}">
              <a16:creationId xmlns:a16="http://schemas.microsoft.com/office/drawing/2014/main" xmlns="" id="{00000000-0008-0000-0600-00007E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35" name="Text Box 1">
          <a:extLst>
            <a:ext uri="{FF2B5EF4-FFF2-40B4-BE49-F238E27FC236}">
              <a16:creationId xmlns:a16="http://schemas.microsoft.com/office/drawing/2014/main" xmlns="" id="{00000000-0008-0000-0600-00007F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36" name="Text Box 1">
          <a:extLst>
            <a:ext uri="{FF2B5EF4-FFF2-40B4-BE49-F238E27FC236}">
              <a16:creationId xmlns:a16="http://schemas.microsoft.com/office/drawing/2014/main" xmlns="" id="{00000000-0008-0000-0600-000080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37" name="Text Box 1">
          <a:extLst>
            <a:ext uri="{FF2B5EF4-FFF2-40B4-BE49-F238E27FC236}">
              <a16:creationId xmlns:a16="http://schemas.microsoft.com/office/drawing/2014/main" xmlns="" id="{00000000-0008-0000-0600-000081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38" name="Text Box 1">
          <a:extLst>
            <a:ext uri="{FF2B5EF4-FFF2-40B4-BE49-F238E27FC236}">
              <a16:creationId xmlns:a16="http://schemas.microsoft.com/office/drawing/2014/main" xmlns="" id="{00000000-0008-0000-0600-000082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39" name="Text Box 1">
          <a:extLst>
            <a:ext uri="{FF2B5EF4-FFF2-40B4-BE49-F238E27FC236}">
              <a16:creationId xmlns:a16="http://schemas.microsoft.com/office/drawing/2014/main" xmlns="" id="{00000000-0008-0000-0600-000083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40" name="Text Box 1">
          <a:extLst>
            <a:ext uri="{FF2B5EF4-FFF2-40B4-BE49-F238E27FC236}">
              <a16:creationId xmlns:a16="http://schemas.microsoft.com/office/drawing/2014/main" xmlns="" id="{00000000-0008-0000-0600-000084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41" name="Text Box 1">
          <a:extLst>
            <a:ext uri="{FF2B5EF4-FFF2-40B4-BE49-F238E27FC236}">
              <a16:creationId xmlns:a16="http://schemas.microsoft.com/office/drawing/2014/main" xmlns="" id="{00000000-0008-0000-0600-000085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42" name="Text Box 1">
          <a:extLst>
            <a:ext uri="{FF2B5EF4-FFF2-40B4-BE49-F238E27FC236}">
              <a16:creationId xmlns:a16="http://schemas.microsoft.com/office/drawing/2014/main" xmlns="" id="{00000000-0008-0000-0600-000086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43" name="Text Box 1">
          <a:extLst>
            <a:ext uri="{FF2B5EF4-FFF2-40B4-BE49-F238E27FC236}">
              <a16:creationId xmlns:a16="http://schemas.microsoft.com/office/drawing/2014/main" xmlns="" id="{00000000-0008-0000-0600-000087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44" name="Text Box 1">
          <a:extLst>
            <a:ext uri="{FF2B5EF4-FFF2-40B4-BE49-F238E27FC236}">
              <a16:creationId xmlns:a16="http://schemas.microsoft.com/office/drawing/2014/main" xmlns="" id="{00000000-0008-0000-0600-000088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45" name="Text Box 1">
          <a:extLst>
            <a:ext uri="{FF2B5EF4-FFF2-40B4-BE49-F238E27FC236}">
              <a16:creationId xmlns:a16="http://schemas.microsoft.com/office/drawing/2014/main" xmlns="" id="{00000000-0008-0000-0600-000089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46" name="Text Box 1">
          <a:extLst>
            <a:ext uri="{FF2B5EF4-FFF2-40B4-BE49-F238E27FC236}">
              <a16:creationId xmlns:a16="http://schemas.microsoft.com/office/drawing/2014/main" xmlns="" id="{00000000-0008-0000-0600-00008A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47" name="Text Box 1">
          <a:extLst>
            <a:ext uri="{FF2B5EF4-FFF2-40B4-BE49-F238E27FC236}">
              <a16:creationId xmlns:a16="http://schemas.microsoft.com/office/drawing/2014/main" xmlns="" id="{00000000-0008-0000-0600-00008B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48" name="Text Box 1">
          <a:extLst>
            <a:ext uri="{FF2B5EF4-FFF2-40B4-BE49-F238E27FC236}">
              <a16:creationId xmlns:a16="http://schemas.microsoft.com/office/drawing/2014/main" xmlns="" id="{00000000-0008-0000-0600-00008C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49" name="Text Box 1">
          <a:extLst>
            <a:ext uri="{FF2B5EF4-FFF2-40B4-BE49-F238E27FC236}">
              <a16:creationId xmlns:a16="http://schemas.microsoft.com/office/drawing/2014/main" xmlns="" id="{00000000-0008-0000-0600-00008D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50" name="Text Box 1">
          <a:extLst>
            <a:ext uri="{FF2B5EF4-FFF2-40B4-BE49-F238E27FC236}">
              <a16:creationId xmlns:a16="http://schemas.microsoft.com/office/drawing/2014/main" xmlns="" id="{00000000-0008-0000-0600-00008E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51" name="Text Box 1">
          <a:extLst>
            <a:ext uri="{FF2B5EF4-FFF2-40B4-BE49-F238E27FC236}">
              <a16:creationId xmlns:a16="http://schemas.microsoft.com/office/drawing/2014/main" xmlns="" id="{00000000-0008-0000-0600-00008F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52" name="Text Box 1">
          <a:extLst>
            <a:ext uri="{FF2B5EF4-FFF2-40B4-BE49-F238E27FC236}">
              <a16:creationId xmlns:a16="http://schemas.microsoft.com/office/drawing/2014/main" xmlns="" id="{00000000-0008-0000-0600-000090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53" name="Text Box 1">
          <a:extLst>
            <a:ext uri="{FF2B5EF4-FFF2-40B4-BE49-F238E27FC236}">
              <a16:creationId xmlns:a16="http://schemas.microsoft.com/office/drawing/2014/main" xmlns="" id="{00000000-0008-0000-0600-000091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54" name="Text Box 1">
          <a:extLst>
            <a:ext uri="{FF2B5EF4-FFF2-40B4-BE49-F238E27FC236}">
              <a16:creationId xmlns:a16="http://schemas.microsoft.com/office/drawing/2014/main" xmlns="" id="{00000000-0008-0000-0600-000092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55" name="Text Box 1">
          <a:extLst>
            <a:ext uri="{FF2B5EF4-FFF2-40B4-BE49-F238E27FC236}">
              <a16:creationId xmlns:a16="http://schemas.microsoft.com/office/drawing/2014/main" xmlns="" id="{00000000-0008-0000-0600-000093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56" name="Text Box 1">
          <a:extLst>
            <a:ext uri="{FF2B5EF4-FFF2-40B4-BE49-F238E27FC236}">
              <a16:creationId xmlns:a16="http://schemas.microsoft.com/office/drawing/2014/main" xmlns="" id="{00000000-0008-0000-0600-000094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57" name="Text Box 1">
          <a:extLst>
            <a:ext uri="{FF2B5EF4-FFF2-40B4-BE49-F238E27FC236}">
              <a16:creationId xmlns:a16="http://schemas.microsoft.com/office/drawing/2014/main" xmlns="" id="{00000000-0008-0000-0600-000095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58" name="Text Box 1">
          <a:extLst>
            <a:ext uri="{FF2B5EF4-FFF2-40B4-BE49-F238E27FC236}">
              <a16:creationId xmlns:a16="http://schemas.microsoft.com/office/drawing/2014/main" xmlns="" id="{00000000-0008-0000-0600-000096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59" name="Text Box 1">
          <a:extLst>
            <a:ext uri="{FF2B5EF4-FFF2-40B4-BE49-F238E27FC236}">
              <a16:creationId xmlns:a16="http://schemas.microsoft.com/office/drawing/2014/main" xmlns="" id="{00000000-0008-0000-0600-000097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60" name="Text Box 1">
          <a:extLst>
            <a:ext uri="{FF2B5EF4-FFF2-40B4-BE49-F238E27FC236}">
              <a16:creationId xmlns:a16="http://schemas.microsoft.com/office/drawing/2014/main" xmlns="" id="{00000000-0008-0000-0600-000098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61" name="Text Box 1">
          <a:extLst>
            <a:ext uri="{FF2B5EF4-FFF2-40B4-BE49-F238E27FC236}">
              <a16:creationId xmlns:a16="http://schemas.microsoft.com/office/drawing/2014/main" xmlns="" id="{00000000-0008-0000-0600-000099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62" name="Text Box 1">
          <a:extLst>
            <a:ext uri="{FF2B5EF4-FFF2-40B4-BE49-F238E27FC236}">
              <a16:creationId xmlns:a16="http://schemas.microsoft.com/office/drawing/2014/main" xmlns="" id="{00000000-0008-0000-0600-00009A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63" name="Text Box 1">
          <a:extLst>
            <a:ext uri="{FF2B5EF4-FFF2-40B4-BE49-F238E27FC236}">
              <a16:creationId xmlns:a16="http://schemas.microsoft.com/office/drawing/2014/main" xmlns="" id="{00000000-0008-0000-0600-00009B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64" name="Text Box 1">
          <a:extLst>
            <a:ext uri="{FF2B5EF4-FFF2-40B4-BE49-F238E27FC236}">
              <a16:creationId xmlns:a16="http://schemas.microsoft.com/office/drawing/2014/main" xmlns="" id="{00000000-0008-0000-0600-00009C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65" name="Text Box 1">
          <a:extLst>
            <a:ext uri="{FF2B5EF4-FFF2-40B4-BE49-F238E27FC236}">
              <a16:creationId xmlns:a16="http://schemas.microsoft.com/office/drawing/2014/main" xmlns="" id="{00000000-0008-0000-0600-00009D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66" name="Text Box 1">
          <a:extLst>
            <a:ext uri="{FF2B5EF4-FFF2-40B4-BE49-F238E27FC236}">
              <a16:creationId xmlns:a16="http://schemas.microsoft.com/office/drawing/2014/main" xmlns="" id="{00000000-0008-0000-0600-00009E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67" name="Text Box 1">
          <a:extLst>
            <a:ext uri="{FF2B5EF4-FFF2-40B4-BE49-F238E27FC236}">
              <a16:creationId xmlns:a16="http://schemas.microsoft.com/office/drawing/2014/main" xmlns="" id="{00000000-0008-0000-0600-00009F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68" name="Text Box 1">
          <a:extLst>
            <a:ext uri="{FF2B5EF4-FFF2-40B4-BE49-F238E27FC236}">
              <a16:creationId xmlns:a16="http://schemas.microsoft.com/office/drawing/2014/main" xmlns="" id="{00000000-0008-0000-0600-0000A0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69" name="Text Box 1">
          <a:extLst>
            <a:ext uri="{FF2B5EF4-FFF2-40B4-BE49-F238E27FC236}">
              <a16:creationId xmlns:a16="http://schemas.microsoft.com/office/drawing/2014/main" xmlns="" id="{00000000-0008-0000-0600-0000A1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70" name="Text Box 1">
          <a:extLst>
            <a:ext uri="{FF2B5EF4-FFF2-40B4-BE49-F238E27FC236}">
              <a16:creationId xmlns:a16="http://schemas.microsoft.com/office/drawing/2014/main" xmlns="" id="{00000000-0008-0000-0600-0000A2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71" name="Text Box 1">
          <a:extLst>
            <a:ext uri="{FF2B5EF4-FFF2-40B4-BE49-F238E27FC236}">
              <a16:creationId xmlns:a16="http://schemas.microsoft.com/office/drawing/2014/main" xmlns="" id="{00000000-0008-0000-0600-0000A3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72" name="Text Box 1">
          <a:extLst>
            <a:ext uri="{FF2B5EF4-FFF2-40B4-BE49-F238E27FC236}">
              <a16:creationId xmlns:a16="http://schemas.microsoft.com/office/drawing/2014/main" xmlns="" id="{00000000-0008-0000-0600-0000A4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73" name="Text Box 1">
          <a:extLst>
            <a:ext uri="{FF2B5EF4-FFF2-40B4-BE49-F238E27FC236}">
              <a16:creationId xmlns:a16="http://schemas.microsoft.com/office/drawing/2014/main" xmlns="" id="{00000000-0008-0000-0600-0000A5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74" name="Text Box 1">
          <a:extLst>
            <a:ext uri="{FF2B5EF4-FFF2-40B4-BE49-F238E27FC236}">
              <a16:creationId xmlns:a16="http://schemas.microsoft.com/office/drawing/2014/main" xmlns="" id="{00000000-0008-0000-0600-0000A6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75" name="Text Box 1">
          <a:extLst>
            <a:ext uri="{FF2B5EF4-FFF2-40B4-BE49-F238E27FC236}">
              <a16:creationId xmlns:a16="http://schemas.microsoft.com/office/drawing/2014/main" xmlns="" id="{00000000-0008-0000-0600-0000A7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76" name="Text Box 1">
          <a:extLst>
            <a:ext uri="{FF2B5EF4-FFF2-40B4-BE49-F238E27FC236}">
              <a16:creationId xmlns:a16="http://schemas.microsoft.com/office/drawing/2014/main" xmlns="" id="{00000000-0008-0000-0600-0000A8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77" name="Text Box 1">
          <a:extLst>
            <a:ext uri="{FF2B5EF4-FFF2-40B4-BE49-F238E27FC236}">
              <a16:creationId xmlns:a16="http://schemas.microsoft.com/office/drawing/2014/main" xmlns="" id="{00000000-0008-0000-0600-0000A9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78" name="Text Box 1">
          <a:extLst>
            <a:ext uri="{FF2B5EF4-FFF2-40B4-BE49-F238E27FC236}">
              <a16:creationId xmlns:a16="http://schemas.microsoft.com/office/drawing/2014/main" xmlns="" id="{00000000-0008-0000-0600-0000AA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79" name="Text Box 1">
          <a:extLst>
            <a:ext uri="{FF2B5EF4-FFF2-40B4-BE49-F238E27FC236}">
              <a16:creationId xmlns:a16="http://schemas.microsoft.com/office/drawing/2014/main" xmlns="" id="{00000000-0008-0000-0600-0000AB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80" name="Text Box 1">
          <a:extLst>
            <a:ext uri="{FF2B5EF4-FFF2-40B4-BE49-F238E27FC236}">
              <a16:creationId xmlns:a16="http://schemas.microsoft.com/office/drawing/2014/main" xmlns="" id="{00000000-0008-0000-0600-0000AC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81" name="Text Box 1">
          <a:extLst>
            <a:ext uri="{FF2B5EF4-FFF2-40B4-BE49-F238E27FC236}">
              <a16:creationId xmlns:a16="http://schemas.microsoft.com/office/drawing/2014/main" xmlns="" id="{00000000-0008-0000-0600-0000AD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82" name="Text Box 1">
          <a:extLst>
            <a:ext uri="{FF2B5EF4-FFF2-40B4-BE49-F238E27FC236}">
              <a16:creationId xmlns:a16="http://schemas.microsoft.com/office/drawing/2014/main" xmlns="" id="{00000000-0008-0000-0600-0000AE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83" name="Text Box 1">
          <a:extLst>
            <a:ext uri="{FF2B5EF4-FFF2-40B4-BE49-F238E27FC236}">
              <a16:creationId xmlns:a16="http://schemas.microsoft.com/office/drawing/2014/main" xmlns="" id="{00000000-0008-0000-0600-0000AF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84" name="Text Box 1">
          <a:extLst>
            <a:ext uri="{FF2B5EF4-FFF2-40B4-BE49-F238E27FC236}">
              <a16:creationId xmlns:a16="http://schemas.microsoft.com/office/drawing/2014/main" xmlns="" id="{00000000-0008-0000-0600-0000B0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85" name="Text Box 1">
          <a:extLst>
            <a:ext uri="{FF2B5EF4-FFF2-40B4-BE49-F238E27FC236}">
              <a16:creationId xmlns:a16="http://schemas.microsoft.com/office/drawing/2014/main" xmlns="" id="{00000000-0008-0000-0600-0000B1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86" name="Text Box 1">
          <a:extLst>
            <a:ext uri="{FF2B5EF4-FFF2-40B4-BE49-F238E27FC236}">
              <a16:creationId xmlns:a16="http://schemas.microsoft.com/office/drawing/2014/main" xmlns="" id="{00000000-0008-0000-0600-0000B2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87" name="Text Box 1">
          <a:extLst>
            <a:ext uri="{FF2B5EF4-FFF2-40B4-BE49-F238E27FC236}">
              <a16:creationId xmlns:a16="http://schemas.microsoft.com/office/drawing/2014/main" xmlns="" id="{00000000-0008-0000-0600-0000B3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88" name="Text Box 1">
          <a:extLst>
            <a:ext uri="{FF2B5EF4-FFF2-40B4-BE49-F238E27FC236}">
              <a16:creationId xmlns:a16="http://schemas.microsoft.com/office/drawing/2014/main" xmlns="" id="{00000000-0008-0000-0600-0000B4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89" name="Text Box 1">
          <a:extLst>
            <a:ext uri="{FF2B5EF4-FFF2-40B4-BE49-F238E27FC236}">
              <a16:creationId xmlns:a16="http://schemas.microsoft.com/office/drawing/2014/main" xmlns="" id="{00000000-0008-0000-0600-0000B5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90" name="Text Box 1">
          <a:extLst>
            <a:ext uri="{FF2B5EF4-FFF2-40B4-BE49-F238E27FC236}">
              <a16:creationId xmlns:a16="http://schemas.microsoft.com/office/drawing/2014/main" xmlns="" id="{00000000-0008-0000-0600-0000B6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91" name="Text Box 1">
          <a:extLst>
            <a:ext uri="{FF2B5EF4-FFF2-40B4-BE49-F238E27FC236}">
              <a16:creationId xmlns:a16="http://schemas.microsoft.com/office/drawing/2014/main" xmlns="" id="{00000000-0008-0000-0600-0000B7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92" name="Text Box 1">
          <a:extLst>
            <a:ext uri="{FF2B5EF4-FFF2-40B4-BE49-F238E27FC236}">
              <a16:creationId xmlns:a16="http://schemas.microsoft.com/office/drawing/2014/main" xmlns="" id="{00000000-0008-0000-0600-0000B8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93" name="Text Box 1">
          <a:extLst>
            <a:ext uri="{FF2B5EF4-FFF2-40B4-BE49-F238E27FC236}">
              <a16:creationId xmlns:a16="http://schemas.microsoft.com/office/drawing/2014/main" xmlns="" id="{00000000-0008-0000-0600-0000B9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94" name="Text Box 1">
          <a:extLst>
            <a:ext uri="{FF2B5EF4-FFF2-40B4-BE49-F238E27FC236}">
              <a16:creationId xmlns:a16="http://schemas.microsoft.com/office/drawing/2014/main" xmlns="" id="{00000000-0008-0000-0600-0000BA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95" name="Text Box 1">
          <a:extLst>
            <a:ext uri="{FF2B5EF4-FFF2-40B4-BE49-F238E27FC236}">
              <a16:creationId xmlns:a16="http://schemas.microsoft.com/office/drawing/2014/main" xmlns="" id="{00000000-0008-0000-0600-0000BB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96" name="Text Box 1">
          <a:extLst>
            <a:ext uri="{FF2B5EF4-FFF2-40B4-BE49-F238E27FC236}">
              <a16:creationId xmlns:a16="http://schemas.microsoft.com/office/drawing/2014/main" xmlns="" id="{00000000-0008-0000-0600-0000BC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97" name="Text Box 1">
          <a:extLst>
            <a:ext uri="{FF2B5EF4-FFF2-40B4-BE49-F238E27FC236}">
              <a16:creationId xmlns:a16="http://schemas.microsoft.com/office/drawing/2014/main" xmlns="" id="{00000000-0008-0000-0600-0000BD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98" name="Text Box 1">
          <a:extLst>
            <a:ext uri="{FF2B5EF4-FFF2-40B4-BE49-F238E27FC236}">
              <a16:creationId xmlns:a16="http://schemas.microsoft.com/office/drawing/2014/main" xmlns="" id="{00000000-0008-0000-0600-0000BE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99" name="Text Box 1">
          <a:extLst>
            <a:ext uri="{FF2B5EF4-FFF2-40B4-BE49-F238E27FC236}">
              <a16:creationId xmlns:a16="http://schemas.microsoft.com/office/drawing/2014/main" xmlns="" id="{00000000-0008-0000-0600-0000BF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400" name="Text Box 1">
          <a:extLst>
            <a:ext uri="{FF2B5EF4-FFF2-40B4-BE49-F238E27FC236}">
              <a16:creationId xmlns:a16="http://schemas.microsoft.com/office/drawing/2014/main" xmlns="" id="{00000000-0008-0000-0600-0000C0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401" name="Text Box 1">
          <a:extLst>
            <a:ext uri="{FF2B5EF4-FFF2-40B4-BE49-F238E27FC236}">
              <a16:creationId xmlns:a16="http://schemas.microsoft.com/office/drawing/2014/main" xmlns="" id="{00000000-0008-0000-0600-0000C1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402" name="Text Box 1">
          <a:extLst>
            <a:ext uri="{FF2B5EF4-FFF2-40B4-BE49-F238E27FC236}">
              <a16:creationId xmlns:a16="http://schemas.microsoft.com/office/drawing/2014/main" xmlns="" id="{00000000-0008-0000-0600-0000C2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403" name="Text Box 1">
          <a:extLst>
            <a:ext uri="{FF2B5EF4-FFF2-40B4-BE49-F238E27FC236}">
              <a16:creationId xmlns:a16="http://schemas.microsoft.com/office/drawing/2014/main" xmlns="" id="{00000000-0008-0000-0600-0000C3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404" name="Text Box 1">
          <a:extLst>
            <a:ext uri="{FF2B5EF4-FFF2-40B4-BE49-F238E27FC236}">
              <a16:creationId xmlns:a16="http://schemas.microsoft.com/office/drawing/2014/main" xmlns="" id="{00000000-0008-0000-0600-0000C4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405" name="Text Box 1">
          <a:extLst>
            <a:ext uri="{FF2B5EF4-FFF2-40B4-BE49-F238E27FC236}">
              <a16:creationId xmlns:a16="http://schemas.microsoft.com/office/drawing/2014/main" xmlns="" id="{00000000-0008-0000-0600-0000C5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406" name="Text Box 1">
          <a:extLst>
            <a:ext uri="{FF2B5EF4-FFF2-40B4-BE49-F238E27FC236}">
              <a16:creationId xmlns:a16="http://schemas.microsoft.com/office/drawing/2014/main" xmlns="" id="{00000000-0008-0000-0600-0000C6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407" name="Text Box 1">
          <a:extLst>
            <a:ext uri="{FF2B5EF4-FFF2-40B4-BE49-F238E27FC236}">
              <a16:creationId xmlns:a16="http://schemas.microsoft.com/office/drawing/2014/main" xmlns="" id="{00000000-0008-0000-0600-0000C7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408" name="Text Box 1">
          <a:extLst>
            <a:ext uri="{FF2B5EF4-FFF2-40B4-BE49-F238E27FC236}">
              <a16:creationId xmlns:a16="http://schemas.microsoft.com/office/drawing/2014/main" xmlns="" id="{00000000-0008-0000-0600-0000C8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409" name="Text Box 1">
          <a:extLst>
            <a:ext uri="{FF2B5EF4-FFF2-40B4-BE49-F238E27FC236}">
              <a16:creationId xmlns:a16="http://schemas.microsoft.com/office/drawing/2014/main" xmlns="" id="{00000000-0008-0000-0600-0000C9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410" name="Text Box 1">
          <a:extLst>
            <a:ext uri="{FF2B5EF4-FFF2-40B4-BE49-F238E27FC236}">
              <a16:creationId xmlns:a16="http://schemas.microsoft.com/office/drawing/2014/main" xmlns="" id="{00000000-0008-0000-0600-0000CA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411" name="Text Box 1">
          <a:extLst>
            <a:ext uri="{FF2B5EF4-FFF2-40B4-BE49-F238E27FC236}">
              <a16:creationId xmlns:a16="http://schemas.microsoft.com/office/drawing/2014/main" xmlns="" id="{00000000-0008-0000-0600-0000CB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412" name="Text Box 1">
          <a:extLst>
            <a:ext uri="{FF2B5EF4-FFF2-40B4-BE49-F238E27FC236}">
              <a16:creationId xmlns:a16="http://schemas.microsoft.com/office/drawing/2014/main" xmlns="" id="{00000000-0008-0000-0600-0000CC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413" name="Text Box 1">
          <a:extLst>
            <a:ext uri="{FF2B5EF4-FFF2-40B4-BE49-F238E27FC236}">
              <a16:creationId xmlns:a16="http://schemas.microsoft.com/office/drawing/2014/main" xmlns="" id="{00000000-0008-0000-0600-0000CD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414" name="Text Box 1">
          <a:extLst>
            <a:ext uri="{FF2B5EF4-FFF2-40B4-BE49-F238E27FC236}">
              <a16:creationId xmlns:a16="http://schemas.microsoft.com/office/drawing/2014/main" xmlns="" id="{00000000-0008-0000-0600-0000CE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415" name="Text Box 1">
          <a:extLst>
            <a:ext uri="{FF2B5EF4-FFF2-40B4-BE49-F238E27FC236}">
              <a16:creationId xmlns:a16="http://schemas.microsoft.com/office/drawing/2014/main" xmlns="" id="{00000000-0008-0000-0600-0000CF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416" name="Text Box 1">
          <a:extLst>
            <a:ext uri="{FF2B5EF4-FFF2-40B4-BE49-F238E27FC236}">
              <a16:creationId xmlns:a16="http://schemas.microsoft.com/office/drawing/2014/main" xmlns="" id="{00000000-0008-0000-0600-0000D0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17" name="Text Box 1">
          <a:extLst>
            <a:ext uri="{FF2B5EF4-FFF2-40B4-BE49-F238E27FC236}">
              <a16:creationId xmlns:a16="http://schemas.microsoft.com/office/drawing/2014/main" xmlns="" id="{00000000-0008-0000-0600-0000D181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18" name="Text Box 1">
          <a:extLst>
            <a:ext uri="{FF2B5EF4-FFF2-40B4-BE49-F238E27FC236}">
              <a16:creationId xmlns:a16="http://schemas.microsoft.com/office/drawing/2014/main" xmlns="" id="{00000000-0008-0000-0600-0000D281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19" name="Text Box 1">
          <a:extLst>
            <a:ext uri="{FF2B5EF4-FFF2-40B4-BE49-F238E27FC236}">
              <a16:creationId xmlns:a16="http://schemas.microsoft.com/office/drawing/2014/main" xmlns="" id="{00000000-0008-0000-0600-0000D381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20" name="Text Box 1">
          <a:extLst>
            <a:ext uri="{FF2B5EF4-FFF2-40B4-BE49-F238E27FC236}">
              <a16:creationId xmlns:a16="http://schemas.microsoft.com/office/drawing/2014/main" xmlns="" id="{00000000-0008-0000-0600-0000D481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21" name="Text Box 1">
          <a:extLst>
            <a:ext uri="{FF2B5EF4-FFF2-40B4-BE49-F238E27FC236}">
              <a16:creationId xmlns:a16="http://schemas.microsoft.com/office/drawing/2014/main" xmlns="" id="{00000000-0008-0000-0600-0000D581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22" name="Text Box 1">
          <a:extLst>
            <a:ext uri="{FF2B5EF4-FFF2-40B4-BE49-F238E27FC236}">
              <a16:creationId xmlns:a16="http://schemas.microsoft.com/office/drawing/2014/main" xmlns="" id="{00000000-0008-0000-0600-0000D681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23" name="Text Box 1">
          <a:extLst>
            <a:ext uri="{FF2B5EF4-FFF2-40B4-BE49-F238E27FC236}">
              <a16:creationId xmlns:a16="http://schemas.microsoft.com/office/drawing/2014/main" xmlns="" id="{00000000-0008-0000-0600-0000D781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24" name="Text Box 1">
          <a:extLst>
            <a:ext uri="{FF2B5EF4-FFF2-40B4-BE49-F238E27FC236}">
              <a16:creationId xmlns:a16="http://schemas.microsoft.com/office/drawing/2014/main" xmlns="" id="{00000000-0008-0000-0600-0000D881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25" name="Text Box 1">
          <a:extLst>
            <a:ext uri="{FF2B5EF4-FFF2-40B4-BE49-F238E27FC236}">
              <a16:creationId xmlns:a16="http://schemas.microsoft.com/office/drawing/2014/main" xmlns="" id="{00000000-0008-0000-0600-0000D981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26" name="Text Box 1">
          <a:extLst>
            <a:ext uri="{FF2B5EF4-FFF2-40B4-BE49-F238E27FC236}">
              <a16:creationId xmlns:a16="http://schemas.microsoft.com/office/drawing/2014/main" xmlns="" id="{00000000-0008-0000-0600-0000DA81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27" name="Text Box 1">
          <a:extLst>
            <a:ext uri="{FF2B5EF4-FFF2-40B4-BE49-F238E27FC236}">
              <a16:creationId xmlns:a16="http://schemas.microsoft.com/office/drawing/2014/main" xmlns="" id="{00000000-0008-0000-0600-0000DB81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28" name="Text Box 1">
          <a:extLst>
            <a:ext uri="{FF2B5EF4-FFF2-40B4-BE49-F238E27FC236}">
              <a16:creationId xmlns:a16="http://schemas.microsoft.com/office/drawing/2014/main" xmlns="" id="{00000000-0008-0000-0600-0000DC81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29" name="Text Box 1">
          <a:extLst>
            <a:ext uri="{FF2B5EF4-FFF2-40B4-BE49-F238E27FC236}">
              <a16:creationId xmlns:a16="http://schemas.microsoft.com/office/drawing/2014/main" xmlns="" id="{00000000-0008-0000-0600-0000DD81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30" name="Text Box 1">
          <a:extLst>
            <a:ext uri="{FF2B5EF4-FFF2-40B4-BE49-F238E27FC236}">
              <a16:creationId xmlns:a16="http://schemas.microsoft.com/office/drawing/2014/main" xmlns="" id="{00000000-0008-0000-0600-0000DE81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31" name="Text Box 1">
          <a:extLst>
            <a:ext uri="{FF2B5EF4-FFF2-40B4-BE49-F238E27FC236}">
              <a16:creationId xmlns:a16="http://schemas.microsoft.com/office/drawing/2014/main" xmlns="" id="{00000000-0008-0000-0600-0000DF81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32" name="Text Box 1">
          <a:extLst>
            <a:ext uri="{FF2B5EF4-FFF2-40B4-BE49-F238E27FC236}">
              <a16:creationId xmlns:a16="http://schemas.microsoft.com/office/drawing/2014/main" xmlns="" id="{00000000-0008-0000-0600-0000E081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33" name="Text Box 1">
          <a:extLst>
            <a:ext uri="{FF2B5EF4-FFF2-40B4-BE49-F238E27FC236}">
              <a16:creationId xmlns:a16="http://schemas.microsoft.com/office/drawing/2014/main" xmlns="" id="{00000000-0008-0000-0600-0000E181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34" name="Text Box 1">
          <a:extLst>
            <a:ext uri="{FF2B5EF4-FFF2-40B4-BE49-F238E27FC236}">
              <a16:creationId xmlns:a16="http://schemas.microsoft.com/office/drawing/2014/main" xmlns="" id="{00000000-0008-0000-0600-0000E281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35" name="Text Box 1">
          <a:extLst>
            <a:ext uri="{FF2B5EF4-FFF2-40B4-BE49-F238E27FC236}">
              <a16:creationId xmlns:a16="http://schemas.microsoft.com/office/drawing/2014/main" xmlns="" id="{00000000-0008-0000-0600-0000E381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36" name="Text Box 1">
          <a:extLst>
            <a:ext uri="{FF2B5EF4-FFF2-40B4-BE49-F238E27FC236}">
              <a16:creationId xmlns:a16="http://schemas.microsoft.com/office/drawing/2014/main" xmlns="" id="{00000000-0008-0000-0600-0000E481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37" name="Text Box 1">
          <a:extLst>
            <a:ext uri="{FF2B5EF4-FFF2-40B4-BE49-F238E27FC236}">
              <a16:creationId xmlns:a16="http://schemas.microsoft.com/office/drawing/2014/main" xmlns="" id="{00000000-0008-0000-0600-0000E581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38" name="Text Box 1">
          <a:extLst>
            <a:ext uri="{FF2B5EF4-FFF2-40B4-BE49-F238E27FC236}">
              <a16:creationId xmlns:a16="http://schemas.microsoft.com/office/drawing/2014/main" xmlns="" id="{00000000-0008-0000-0600-0000E681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39" name="Text Box 1">
          <a:extLst>
            <a:ext uri="{FF2B5EF4-FFF2-40B4-BE49-F238E27FC236}">
              <a16:creationId xmlns:a16="http://schemas.microsoft.com/office/drawing/2014/main" xmlns="" id="{00000000-0008-0000-0600-0000E781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40" name="Text Box 1">
          <a:extLst>
            <a:ext uri="{FF2B5EF4-FFF2-40B4-BE49-F238E27FC236}">
              <a16:creationId xmlns:a16="http://schemas.microsoft.com/office/drawing/2014/main" xmlns="" id="{00000000-0008-0000-0600-0000E881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41" name="Text Box 1">
          <a:extLst>
            <a:ext uri="{FF2B5EF4-FFF2-40B4-BE49-F238E27FC236}">
              <a16:creationId xmlns:a16="http://schemas.microsoft.com/office/drawing/2014/main" xmlns="" id="{00000000-0008-0000-0600-0000E981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42" name="Text Box 1">
          <a:extLst>
            <a:ext uri="{FF2B5EF4-FFF2-40B4-BE49-F238E27FC236}">
              <a16:creationId xmlns:a16="http://schemas.microsoft.com/office/drawing/2014/main" xmlns="" id="{00000000-0008-0000-0600-0000EA81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43" name="Text Box 1">
          <a:extLst>
            <a:ext uri="{FF2B5EF4-FFF2-40B4-BE49-F238E27FC236}">
              <a16:creationId xmlns:a16="http://schemas.microsoft.com/office/drawing/2014/main" xmlns="" id="{00000000-0008-0000-0600-0000EB81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44" name="Text Box 1">
          <a:extLst>
            <a:ext uri="{FF2B5EF4-FFF2-40B4-BE49-F238E27FC236}">
              <a16:creationId xmlns:a16="http://schemas.microsoft.com/office/drawing/2014/main" xmlns="" id="{00000000-0008-0000-0600-0000EC81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45" name="Text Box 1">
          <a:extLst>
            <a:ext uri="{FF2B5EF4-FFF2-40B4-BE49-F238E27FC236}">
              <a16:creationId xmlns:a16="http://schemas.microsoft.com/office/drawing/2014/main" xmlns="" id="{00000000-0008-0000-0600-0000ED81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46" name="Text Box 1">
          <a:extLst>
            <a:ext uri="{FF2B5EF4-FFF2-40B4-BE49-F238E27FC236}">
              <a16:creationId xmlns:a16="http://schemas.microsoft.com/office/drawing/2014/main" xmlns="" id="{00000000-0008-0000-0600-0000EE81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47" name="Text Box 1">
          <a:extLst>
            <a:ext uri="{FF2B5EF4-FFF2-40B4-BE49-F238E27FC236}">
              <a16:creationId xmlns:a16="http://schemas.microsoft.com/office/drawing/2014/main" xmlns="" id="{00000000-0008-0000-0600-0000EF81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48" name="Text Box 1">
          <a:extLst>
            <a:ext uri="{FF2B5EF4-FFF2-40B4-BE49-F238E27FC236}">
              <a16:creationId xmlns:a16="http://schemas.microsoft.com/office/drawing/2014/main" xmlns="" id="{00000000-0008-0000-0600-0000F081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49" name="Text Box 1">
          <a:extLst>
            <a:ext uri="{FF2B5EF4-FFF2-40B4-BE49-F238E27FC236}">
              <a16:creationId xmlns:a16="http://schemas.microsoft.com/office/drawing/2014/main" xmlns="" id="{00000000-0008-0000-0600-0000F181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50" name="Text Box 1">
          <a:extLst>
            <a:ext uri="{FF2B5EF4-FFF2-40B4-BE49-F238E27FC236}">
              <a16:creationId xmlns:a16="http://schemas.microsoft.com/office/drawing/2014/main" xmlns="" id="{00000000-0008-0000-0600-0000F281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51" name="Text Box 1">
          <a:extLst>
            <a:ext uri="{FF2B5EF4-FFF2-40B4-BE49-F238E27FC236}">
              <a16:creationId xmlns:a16="http://schemas.microsoft.com/office/drawing/2014/main" xmlns="" id="{00000000-0008-0000-0600-0000F381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52" name="Text Box 1">
          <a:extLst>
            <a:ext uri="{FF2B5EF4-FFF2-40B4-BE49-F238E27FC236}">
              <a16:creationId xmlns:a16="http://schemas.microsoft.com/office/drawing/2014/main" xmlns="" id="{00000000-0008-0000-0600-0000F481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53" name="Text Box 1">
          <a:extLst>
            <a:ext uri="{FF2B5EF4-FFF2-40B4-BE49-F238E27FC236}">
              <a16:creationId xmlns:a16="http://schemas.microsoft.com/office/drawing/2014/main" xmlns="" id="{00000000-0008-0000-0600-0000F581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54" name="Text Box 1">
          <a:extLst>
            <a:ext uri="{FF2B5EF4-FFF2-40B4-BE49-F238E27FC236}">
              <a16:creationId xmlns:a16="http://schemas.microsoft.com/office/drawing/2014/main" xmlns="" id="{00000000-0008-0000-0600-0000F681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55" name="Text Box 1">
          <a:extLst>
            <a:ext uri="{FF2B5EF4-FFF2-40B4-BE49-F238E27FC236}">
              <a16:creationId xmlns:a16="http://schemas.microsoft.com/office/drawing/2014/main" xmlns="" id="{00000000-0008-0000-0600-0000F781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56" name="Text Box 1">
          <a:extLst>
            <a:ext uri="{FF2B5EF4-FFF2-40B4-BE49-F238E27FC236}">
              <a16:creationId xmlns:a16="http://schemas.microsoft.com/office/drawing/2014/main" xmlns="" id="{00000000-0008-0000-0600-0000F881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57" name="Text Box 1">
          <a:extLst>
            <a:ext uri="{FF2B5EF4-FFF2-40B4-BE49-F238E27FC236}">
              <a16:creationId xmlns:a16="http://schemas.microsoft.com/office/drawing/2014/main" xmlns="" id="{00000000-0008-0000-0600-0000F981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58" name="Text Box 1">
          <a:extLst>
            <a:ext uri="{FF2B5EF4-FFF2-40B4-BE49-F238E27FC236}">
              <a16:creationId xmlns:a16="http://schemas.microsoft.com/office/drawing/2014/main" xmlns="" id="{00000000-0008-0000-0600-0000FA81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59" name="Text Box 1">
          <a:extLst>
            <a:ext uri="{FF2B5EF4-FFF2-40B4-BE49-F238E27FC236}">
              <a16:creationId xmlns:a16="http://schemas.microsoft.com/office/drawing/2014/main" xmlns="" id="{00000000-0008-0000-0600-0000FB81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60" name="Text Box 1">
          <a:extLst>
            <a:ext uri="{FF2B5EF4-FFF2-40B4-BE49-F238E27FC236}">
              <a16:creationId xmlns:a16="http://schemas.microsoft.com/office/drawing/2014/main" xmlns="" id="{00000000-0008-0000-0600-0000FC81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61" name="Text Box 1">
          <a:extLst>
            <a:ext uri="{FF2B5EF4-FFF2-40B4-BE49-F238E27FC236}">
              <a16:creationId xmlns:a16="http://schemas.microsoft.com/office/drawing/2014/main" xmlns="" id="{00000000-0008-0000-0600-0000FD81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62" name="Text Box 1">
          <a:extLst>
            <a:ext uri="{FF2B5EF4-FFF2-40B4-BE49-F238E27FC236}">
              <a16:creationId xmlns:a16="http://schemas.microsoft.com/office/drawing/2014/main" xmlns="" id="{00000000-0008-0000-0600-0000FE81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63" name="Text Box 1">
          <a:extLst>
            <a:ext uri="{FF2B5EF4-FFF2-40B4-BE49-F238E27FC236}">
              <a16:creationId xmlns:a16="http://schemas.microsoft.com/office/drawing/2014/main" xmlns="" id="{00000000-0008-0000-0600-0000FF81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64" name="Text Box 1">
          <a:extLst>
            <a:ext uri="{FF2B5EF4-FFF2-40B4-BE49-F238E27FC236}">
              <a16:creationId xmlns:a16="http://schemas.microsoft.com/office/drawing/2014/main" xmlns="" id="{00000000-0008-0000-0600-000000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65" name="Text Box 1">
          <a:extLst>
            <a:ext uri="{FF2B5EF4-FFF2-40B4-BE49-F238E27FC236}">
              <a16:creationId xmlns:a16="http://schemas.microsoft.com/office/drawing/2014/main" xmlns="" id="{00000000-0008-0000-0600-000001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66" name="Text Box 1">
          <a:extLst>
            <a:ext uri="{FF2B5EF4-FFF2-40B4-BE49-F238E27FC236}">
              <a16:creationId xmlns:a16="http://schemas.microsoft.com/office/drawing/2014/main" xmlns="" id="{00000000-0008-0000-0600-000002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67" name="Text Box 1">
          <a:extLst>
            <a:ext uri="{FF2B5EF4-FFF2-40B4-BE49-F238E27FC236}">
              <a16:creationId xmlns:a16="http://schemas.microsoft.com/office/drawing/2014/main" xmlns="" id="{00000000-0008-0000-0600-000003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68" name="Text Box 1">
          <a:extLst>
            <a:ext uri="{FF2B5EF4-FFF2-40B4-BE49-F238E27FC236}">
              <a16:creationId xmlns:a16="http://schemas.microsoft.com/office/drawing/2014/main" xmlns="" id="{00000000-0008-0000-0600-000004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69" name="Text Box 1">
          <a:extLst>
            <a:ext uri="{FF2B5EF4-FFF2-40B4-BE49-F238E27FC236}">
              <a16:creationId xmlns:a16="http://schemas.microsoft.com/office/drawing/2014/main" xmlns="" id="{00000000-0008-0000-0600-000005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70" name="Text Box 1">
          <a:extLst>
            <a:ext uri="{FF2B5EF4-FFF2-40B4-BE49-F238E27FC236}">
              <a16:creationId xmlns:a16="http://schemas.microsoft.com/office/drawing/2014/main" xmlns="" id="{00000000-0008-0000-0600-000006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71" name="Text Box 1">
          <a:extLst>
            <a:ext uri="{FF2B5EF4-FFF2-40B4-BE49-F238E27FC236}">
              <a16:creationId xmlns:a16="http://schemas.microsoft.com/office/drawing/2014/main" xmlns="" id="{00000000-0008-0000-0600-000007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72" name="Text Box 1">
          <a:extLst>
            <a:ext uri="{FF2B5EF4-FFF2-40B4-BE49-F238E27FC236}">
              <a16:creationId xmlns:a16="http://schemas.microsoft.com/office/drawing/2014/main" xmlns="" id="{00000000-0008-0000-0600-000008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73" name="Text Box 1">
          <a:extLst>
            <a:ext uri="{FF2B5EF4-FFF2-40B4-BE49-F238E27FC236}">
              <a16:creationId xmlns:a16="http://schemas.microsoft.com/office/drawing/2014/main" xmlns="" id="{00000000-0008-0000-0600-000009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74" name="Text Box 1">
          <a:extLst>
            <a:ext uri="{FF2B5EF4-FFF2-40B4-BE49-F238E27FC236}">
              <a16:creationId xmlns:a16="http://schemas.microsoft.com/office/drawing/2014/main" xmlns="" id="{00000000-0008-0000-0600-00000A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75" name="Text Box 1">
          <a:extLst>
            <a:ext uri="{FF2B5EF4-FFF2-40B4-BE49-F238E27FC236}">
              <a16:creationId xmlns:a16="http://schemas.microsoft.com/office/drawing/2014/main" xmlns="" id="{00000000-0008-0000-0600-00000B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76" name="Text Box 1">
          <a:extLst>
            <a:ext uri="{FF2B5EF4-FFF2-40B4-BE49-F238E27FC236}">
              <a16:creationId xmlns:a16="http://schemas.microsoft.com/office/drawing/2014/main" xmlns="" id="{00000000-0008-0000-0600-00000C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77" name="Text Box 1">
          <a:extLst>
            <a:ext uri="{FF2B5EF4-FFF2-40B4-BE49-F238E27FC236}">
              <a16:creationId xmlns:a16="http://schemas.microsoft.com/office/drawing/2014/main" xmlns="" id="{00000000-0008-0000-0600-00000D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78" name="Text Box 1">
          <a:extLst>
            <a:ext uri="{FF2B5EF4-FFF2-40B4-BE49-F238E27FC236}">
              <a16:creationId xmlns:a16="http://schemas.microsoft.com/office/drawing/2014/main" xmlns="" id="{00000000-0008-0000-0600-00000E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79" name="Text Box 1">
          <a:extLst>
            <a:ext uri="{FF2B5EF4-FFF2-40B4-BE49-F238E27FC236}">
              <a16:creationId xmlns:a16="http://schemas.microsoft.com/office/drawing/2014/main" xmlns="" id="{00000000-0008-0000-0600-00000F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80" name="Text Box 1">
          <a:extLst>
            <a:ext uri="{FF2B5EF4-FFF2-40B4-BE49-F238E27FC236}">
              <a16:creationId xmlns:a16="http://schemas.microsoft.com/office/drawing/2014/main" xmlns="" id="{00000000-0008-0000-0600-000010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81" name="Text Box 1">
          <a:extLst>
            <a:ext uri="{FF2B5EF4-FFF2-40B4-BE49-F238E27FC236}">
              <a16:creationId xmlns:a16="http://schemas.microsoft.com/office/drawing/2014/main" xmlns="" id="{00000000-0008-0000-0600-000011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82" name="Text Box 1">
          <a:extLst>
            <a:ext uri="{FF2B5EF4-FFF2-40B4-BE49-F238E27FC236}">
              <a16:creationId xmlns:a16="http://schemas.microsoft.com/office/drawing/2014/main" xmlns="" id="{00000000-0008-0000-0600-000012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83" name="Text Box 1">
          <a:extLst>
            <a:ext uri="{FF2B5EF4-FFF2-40B4-BE49-F238E27FC236}">
              <a16:creationId xmlns:a16="http://schemas.microsoft.com/office/drawing/2014/main" xmlns="" id="{00000000-0008-0000-0600-000013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84" name="Text Box 1">
          <a:extLst>
            <a:ext uri="{FF2B5EF4-FFF2-40B4-BE49-F238E27FC236}">
              <a16:creationId xmlns:a16="http://schemas.microsoft.com/office/drawing/2014/main" xmlns="" id="{00000000-0008-0000-0600-000014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85" name="Text Box 1">
          <a:extLst>
            <a:ext uri="{FF2B5EF4-FFF2-40B4-BE49-F238E27FC236}">
              <a16:creationId xmlns:a16="http://schemas.microsoft.com/office/drawing/2014/main" xmlns="" id="{00000000-0008-0000-0600-000015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86" name="Text Box 1">
          <a:extLst>
            <a:ext uri="{FF2B5EF4-FFF2-40B4-BE49-F238E27FC236}">
              <a16:creationId xmlns:a16="http://schemas.microsoft.com/office/drawing/2014/main" xmlns="" id="{00000000-0008-0000-0600-000016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87" name="Text Box 1">
          <a:extLst>
            <a:ext uri="{FF2B5EF4-FFF2-40B4-BE49-F238E27FC236}">
              <a16:creationId xmlns:a16="http://schemas.microsoft.com/office/drawing/2014/main" xmlns="" id="{00000000-0008-0000-0600-000017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88" name="Text Box 1">
          <a:extLst>
            <a:ext uri="{FF2B5EF4-FFF2-40B4-BE49-F238E27FC236}">
              <a16:creationId xmlns:a16="http://schemas.microsoft.com/office/drawing/2014/main" xmlns="" id="{00000000-0008-0000-0600-000018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89" name="Text Box 1">
          <a:extLst>
            <a:ext uri="{FF2B5EF4-FFF2-40B4-BE49-F238E27FC236}">
              <a16:creationId xmlns:a16="http://schemas.microsoft.com/office/drawing/2014/main" xmlns="" id="{00000000-0008-0000-0600-000019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90" name="Text Box 1">
          <a:extLst>
            <a:ext uri="{FF2B5EF4-FFF2-40B4-BE49-F238E27FC236}">
              <a16:creationId xmlns:a16="http://schemas.microsoft.com/office/drawing/2014/main" xmlns="" id="{00000000-0008-0000-0600-00001A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91" name="Text Box 1">
          <a:extLst>
            <a:ext uri="{FF2B5EF4-FFF2-40B4-BE49-F238E27FC236}">
              <a16:creationId xmlns:a16="http://schemas.microsoft.com/office/drawing/2014/main" xmlns="" id="{00000000-0008-0000-0600-00001B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92" name="Text Box 1">
          <a:extLst>
            <a:ext uri="{FF2B5EF4-FFF2-40B4-BE49-F238E27FC236}">
              <a16:creationId xmlns:a16="http://schemas.microsoft.com/office/drawing/2014/main" xmlns="" id="{00000000-0008-0000-0600-00001C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93" name="Text Box 1">
          <a:extLst>
            <a:ext uri="{FF2B5EF4-FFF2-40B4-BE49-F238E27FC236}">
              <a16:creationId xmlns:a16="http://schemas.microsoft.com/office/drawing/2014/main" xmlns="" id="{00000000-0008-0000-0600-00001D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94" name="Text Box 1">
          <a:extLst>
            <a:ext uri="{FF2B5EF4-FFF2-40B4-BE49-F238E27FC236}">
              <a16:creationId xmlns:a16="http://schemas.microsoft.com/office/drawing/2014/main" xmlns="" id="{00000000-0008-0000-0600-00001E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95" name="Text Box 1">
          <a:extLst>
            <a:ext uri="{FF2B5EF4-FFF2-40B4-BE49-F238E27FC236}">
              <a16:creationId xmlns:a16="http://schemas.microsoft.com/office/drawing/2014/main" xmlns="" id="{00000000-0008-0000-0600-00001F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96" name="Text Box 1">
          <a:extLst>
            <a:ext uri="{FF2B5EF4-FFF2-40B4-BE49-F238E27FC236}">
              <a16:creationId xmlns:a16="http://schemas.microsoft.com/office/drawing/2014/main" xmlns="" id="{00000000-0008-0000-0600-000020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97" name="Text Box 1">
          <a:extLst>
            <a:ext uri="{FF2B5EF4-FFF2-40B4-BE49-F238E27FC236}">
              <a16:creationId xmlns:a16="http://schemas.microsoft.com/office/drawing/2014/main" xmlns="" id="{00000000-0008-0000-0600-000021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98" name="Text Box 1">
          <a:extLst>
            <a:ext uri="{FF2B5EF4-FFF2-40B4-BE49-F238E27FC236}">
              <a16:creationId xmlns:a16="http://schemas.microsoft.com/office/drawing/2014/main" xmlns="" id="{00000000-0008-0000-0600-000022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99" name="Text Box 1">
          <a:extLst>
            <a:ext uri="{FF2B5EF4-FFF2-40B4-BE49-F238E27FC236}">
              <a16:creationId xmlns:a16="http://schemas.microsoft.com/office/drawing/2014/main" xmlns="" id="{00000000-0008-0000-0600-000023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00" name="Text Box 1">
          <a:extLst>
            <a:ext uri="{FF2B5EF4-FFF2-40B4-BE49-F238E27FC236}">
              <a16:creationId xmlns:a16="http://schemas.microsoft.com/office/drawing/2014/main" xmlns="" id="{00000000-0008-0000-0600-000024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01" name="Text Box 1">
          <a:extLst>
            <a:ext uri="{FF2B5EF4-FFF2-40B4-BE49-F238E27FC236}">
              <a16:creationId xmlns:a16="http://schemas.microsoft.com/office/drawing/2014/main" xmlns="" id="{00000000-0008-0000-0600-000025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02" name="Text Box 1">
          <a:extLst>
            <a:ext uri="{FF2B5EF4-FFF2-40B4-BE49-F238E27FC236}">
              <a16:creationId xmlns:a16="http://schemas.microsoft.com/office/drawing/2014/main" xmlns="" id="{00000000-0008-0000-0600-000026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03" name="Text Box 1">
          <a:extLst>
            <a:ext uri="{FF2B5EF4-FFF2-40B4-BE49-F238E27FC236}">
              <a16:creationId xmlns:a16="http://schemas.microsoft.com/office/drawing/2014/main" xmlns="" id="{00000000-0008-0000-0600-000027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04" name="Text Box 1">
          <a:extLst>
            <a:ext uri="{FF2B5EF4-FFF2-40B4-BE49-F238E27FC236}">
              <a16:creationId xmlns:a16="http://schemas.microsoft.com/office/drawing/2014/main" xmlns="" id="{00000000-0008-0000-0600-000028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05" name="Text Box 1">
          <a:extLst>
            <a:ext uri="{FF2B5EF4-FFF2-40B4-BE49-F238E27FC236}">
              <a16:creationId xmlns:a16="http://schemas.microsoft.com/office/drawing/2014/main" xmlns="" id="{00000000-0008-0000-0600-000029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06" name="Text Box 1">
          <a:extLst>
            <a:ext uri="{FF2B5EF4-FFF2-40B4-BE49-F238E27FC236}">
              <a16:creationId xmlns:a16="http://schemas.microsoft.com/office/drawing/2014/main" xmlns="" id="{00000000-0008-0000-0600-00002A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07" name="Text Box 1">
          <a:extLst>
            <a:ext uri="{FF2B5EF4-FFF2-40B4-BE49-F238E27FC236}">
              <a16:creationId xmlns:a16="http://schemas.microsoft.com/office/drawing/2014/main" xmlns="" id="{00000000-0008-0000-0600-00002B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08" name="Text Box 1">
          <a:extLst>
            <a:ext uri="{FF2B5EF4-FFF2-40B4-BE49-F238E27FC236}">
              <a16:creationId xmlns:a16="http://schemas.microsoft.com/office/drawing/2014/main" xmlns="" id="{00000000-0008-0000-0600-00002C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09" name="Text Box 1">
          <a:extLst>
            <a:ext uri="{FF2B5EF4-FFF2-40B4-BE49-F238E27FC236}">
              <a16:creationId xmlns:a16="http://schemas.microsoft.com/office/drawing/2014/main" xmlns="" id="{00000000-0008-0000-0600-00002D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10" name="Text Box 1">
          <a:extLst>
            <a:ext uri="{FF2B5EF4-FFF2-40B4-BE49-F238E27FC236}">
              <a16:creationId xmlns:a16="http://schemas.microsoft.com/office/drawing/2014/main" xmlns="" id="{00000000-0008-0000-0600-00002E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11" name="Text Box 1">
          <a:extLst>
            <a:ext uri="{FF2B5EF4-FFF2-40B4-BE49-F238E27FC236}">
              <a16:creationId xmlns:a16="http://schemas.microsoft.com/office/drawing/2014/main" xmlns="" id="{00000000-0008-0000-0600-00002F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12" name="Text Box 1">
          <a:extLst>
            <a:ext uri="{FF2B5EF4-FFF2-40B4-BE49-F238E27FC236}">
              <a16:creationId xmlns:a16="http://schemas.microsoft.com/office/drawing/2014/main" xmlns="" id="{00000000-0008-0000-0600-000030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13" name="Text Box 1">
          <a:extLst>
            <a:ext uri="{FF2B5EF4-FFF2-40B4-BE49-F238E27FC236}">
              <a16:creationId xmlns:a16="http://schemas.microsoft.com/office/drawing/2014/main" xmlns="" id="{00000000-0008-0000-0600-000031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14" name="Text Box 1">
          <a:extLst>
            <a:ext uri="{FF2B5EF4-FFF2-40B4-BE49-F238E27FC236}">
              <a16:creationId xmlns:a16="http://schemas.microsoft.com/office/drawing/2014/main" xmlns="" id="{00000000-0008-0000-0600-000032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15" name="Text Box 1">
          <a:extLst>
            <a:ext uri="{FF2B5EF4-FFF2-40B4-BE49-F238E27FC236}">
              <a16:creationId xmlns:a16="http://schemas.microsoft.com/office/drawing/2014/main" xmlns="" id="{00000000-0008-0000-0600-000033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16" name="Text Box 1">
          <a:extLst>
            <a:ext uri="{FF2B5EF4-FFF2-40B4-BE49-F238E27FC236}">
              <a16:creationId xmlns:a16="http://schemas.microsoft.com/office/drawing/2014/main" xmlns="" id="{00000000-0008-0000-0600-000034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17" name="Text Box 1">
          <a:extLst>
            <a:ext uri="{FF2B5EF4-FFF2-40B4-BE49-F238E27FC236}">
              <a16:creationId xmlns:a16="http://schemas.microsoft.com/office/drawing/2014/main" xmlns="" id="{00000000-0008-0000-0600-000035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18" name="Text Box 1">
          <a:extLst>
            <a:ext uri="{FF2B5EF4-FFF2-40B4-BE49-F238E27FC236}">
              <a16:creationId xmlns:a16="http://schemas.microsoft.com/office/drawing/2014/main" xmlns="" id="{00000000-0008-0000-0600-000036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19" name="Text Box 1">
          <a:extLst>
            <a:ext uri="{FF2B5EF4-FFF2-40B4-BE49-F238E27FC236}">
              <a16:creationId xmlns:a16="http://schemas.microsoft.com/office/drawing/2014/main" xmlns="" id="{00000000-0008-0000-0600-000037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20" name="Text Box 1">
          <a:extLst>
            <a:ext uri="{FF2B5EF4-FFF2-40B4-BE49-F238E27FC236}">
              <a16:creationId xmlns:a16="http://schemas.microsoft.com/office/drawing/2014/main" xmlns="" id="{00000000-0008-0000-0600-000038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21" name="Text Box 1">
          <a:extLst>
            <a:ext uri="{FF2B5EF4-FFF2-40B4-BE49-F238E27FC236}">
              <a16:creationId xmlns:a16="http://schemas.microsoft.com/office/drawing/2014/main" xmlns="" id="{00000000-0008-0000-0600-000039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22" name="Text Box 1">
          <a:extLst>
            <a:ext uri="{FF2B5EF4-FFF2-40B4-BE49-F238E27FC236}">
              <a16:creationId xmlns:a16="http://schemas.microsoft.com/office/drawing/2014/main" xmlns="" id="{00000000-0008-0000-0600-00003A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23" name="Text Box 1">
          <a:extLst>
            <a:ext uri="{FF2B5EF4-FFF2-40B4-BE49-F238E27FC236}">
              <a16:creationId xmlns:a16="http://schemas.microsoft.com/office/drawing/2014/main" xmlns="" id="{00000000-0008-0000-0600-00003B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24" name="Text Box 1">
          <a:extLst>
            <a:ext uri="{FF2B5EF4-FFF2-40B4-BE49-F238E27FC236}">
              <a16:creationId xmlns:a16="http://schemas.microsoft.com/office/drawing/2014/main" xmlns="" id="{00000000-0008-0000-0600-00003C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25" name="Text Box 1">
          <a:extLst>
            <a:ext uri="{FF2B5EF4-FFF2-40B4-BE49-F238E27FC236}">
              <a16:creationId xmlns:a16="http://schemas.microsoft.com/office/drawing/2014/main" xmlns="" id="{00000000-0008-0000-0600-00003D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26" name="Text Box 1">
          <a:extLst>
            <a:ext uri="{FF2B5EF4-FFF2-40B4-BE49-F238E27FC236}">
              <a16:creationId xmlns:a16="http://schemas.microsoft.com/office/drawing/2014/main" xmlns="" id="{00000000-0008-0000-0600-00003E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27" name="Text Box 1">
          <a:extLst>
            <a:ext uri="{FF2B5EF4-FFF2-40B4-BE49-F238E27FC236}">
              <a16:creationId xmlns:a16="http://schemas.microsoft.com/office/drawing/2014/main" xmlns="" id="{00000000-0008-0000-0600-00003F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28" name="Text Box 1">
          <a:extLst>
            <a:ext uri="{FF2B5EF4-FFF2-40B4-BE49-F238E27FC236}">
              <a16:creationId xmlns:a16="http://schemas.microsoft.com/office/drawing/2014/main" xmlns="" id="{00000000-0008-0000-0600-000040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29" name="Text Box 1">
          <a:extLst>
            <a:ext uri="{FF2B5EF4-FFF2-40B4-BE49-F238E27FC236}">
              <a16:creationId xmlns:a16="http://schemas.microsoft.com/office/drawing/2014/main" xmlns="" id="{00000000-0008-0000-0600-000041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30" name="Text Box 1">
          <a:extLst>
            <a:ext uri="{FF2B5EF4-FFF2-40B4-BE49-F238E27FC236}">
              <a16:creationId xmlns:a16="http://schemas.microsoft.com/office/drawing/2014/main" xmlns="" id="{00000000-0008-0000-0600-000042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31" name="Text Box 1">
          <a:extLst>
            <a:ext uri="{FF2B5EF4-FFF2-40B4-BE49-F238E27FC236}">
              <a16:creationId xmlns:a16="http://schemas.microsoft.com/office/drawing/2014/main" xmlns="" id="{00000000-0008-0000-0600-000043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32" name="Text Box 1">
          <a:extLst>
            <a:ext uri="{FF2B5EF4-FFF2-40B4-BE49-F238E27FC236}">
              <a16:creationId xmlns:a16="http://schemas.microsoft.com/office/drawing/2014/main" xmlns="" id="{00000000-0008-0000-0600-000044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33" name="Text Box 1">
          <a:extLst>
            <a:ext uri="{FF2B5EF4-FFF2-40B4-BE49-F238E27FC236}">
              <a16:creationId xmlns:a16="http://schemas.microsoft.com/office/drawing/2014/main" xmlns="" id="{00000000-0008-0000-0600-000045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34" name="Text Box 1">
          <a:extLst>
            <a:ext uri="{FF2B5EF4-FFF2-40B4-BE49-F238E27FC236}">
              <a16:creationId xmlns:a16="http://schemas.microsoft.com/office/drawing/2014/main" xmlns="" id="{00000000-0008-0000-0600-000046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35" name="Text Box 1">
          <a:extLst>
            <a:ext uri="{FF2B5EF4-FFF2-40B4-BE49-F238E27FC236}">
              <a16:creationId xmlns:a16="http://schemas.microsoft.com/office/drawing/2014/main" xmlns="" id="{00000000-0008-0000-0600-000047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36" name="Text Box 1">
          <a:extLst>
            <a:ext uri="{FF2B5EF4-FFF2-40B4-BE49-F238E27FC236}">
              <a16:creationId xmlns:a16="http://schemas.microsoft.com/office/drawing/2014/main" xmlns="" id="{00000000-0008-0000-0600-000048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37" name="Text Box 1">
          <a:extLst>
            <a:ext uri="{FF2B5EF4-FFF2-40B4-BE49-F238E27FC236}">
              <a16:creationId xmlns:a16="http://schemas.microsoft.com/office/drawing/2014/main" xmlns="" id="{00000000-0008-0000-0600-000049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38" name="Text Box 1">
          <a:extLst>
            <a:ext uri="{FF2B5EF4-FFF2-40B4-BE49-F238E27FC236}">
              <a16:creationId xmlns:a16="http://schemas.microsoft.com/office/drawing/2014/main" xmlns="" id="{00000000-0008-0000-0600-00004A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39" name="Text Box 1">
          <a:extLst>
            <a:ext uri="{FF2B5EF4-FFF2-40B4-BE49-F238E27FC236}">
              <a16:creationId xmlns:a16="http://schemas.microsoft.com/office/drawing/2014/main" xmlns="" id="{00000000-0008-0000-0600-00004B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40" name="Text Box 1">
          <a:extLst>
            <a:ext uri="{FF2B5EF4-FFF2-40B4-BE49-F238E27FC236}">
              <a16:creationId xmlns:a16="http://schemas.microsoft.com/office/drawing/2014/main" xmlns="" id="{00000000-0008-0000-0600-00004C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41" name="Text Box 1">
          <a:extLst>
            <a:ext uri="{FF2B5EF4-FFF2-40B4-BE49-F238E27FC236}">
              <a16:creationId xmlns:a16="http://schemas.microsoft.com/office/drawing/2014/main" xmlns="" id="{00000000-0008-0000-0600-00004D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42" name="Text Box 1">
          <a:extLst>
            <a:ext uri="{FF2B5EF4-FFF2-40B4-BE49-F238E27FC236}">
              <a16:creationId xmlns:a16="http://schemas.microsoft.com/office/drawing/2014/main" xmlns="" id="{00000000-0008-0000-0600-00004E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43" name="Text Box 1">
          <a:extLst>
            <a:ext uri="{FF2B5EF4-FFF2-40B4-BE49-F238E27FC236}">
              <a16:creationId xmlns:a16="http://schemas.microsoft.com/office/drawing/2014/main" xmlns="" id="{00000000-0008-0000-0600-00004F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44" name="Text Box 1">
          <a:extLst>
            <a:ext uri="{FF2B5EF4-FFF2-40B4-BE49-F238E27FC236}">
              <a16:creationId xmlns:a16="http://schemas.microsoft.com/office/drawing/2014/main" xmlns="" id="{00000000-0008-0000-0600-000050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45" name="Text Box 1">
          <a:extLst>
            <a:ext uri="{FF2B5EF4-FFF2-40B4-BE49-F238E27FC236}">
              <a16:creationId xmlns:a16="http://schemas.microsoft.com/office/drawing/2014/main" xmlns="" id="{00000000-0008-0000-0600-000051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46" name="Text Box 1">
          <a:extLst>
            <a:ext uri="{FF2B5EF4-FFF2-40B4-BE49-F238E27FC236}">
              <a16:creationId xmlns:a16="http://schemas.microsoft.com/office/drawing/2014/main" xmlns="" id="{00000000-0008-0000-0600-000052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47" name="Text Box 1">
          <a:extLst>
            <a:ext uri="{FF2B5EF4-FFF2-40B4-BE49-F238E27FC236}">
              <a16:creationId xmlns:a16="http://schemas.microsoft.com/office/drawing/2014/main" xmlns="" id="{00000000-0008-0000-0600-000053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48" name="Text Box 1">
          <a:extLst>
            <a:ext uri="{FF2B5EF4-FFF2-40B4-BE49-F238E27FC236}">
              <a16:creationId xmlns:a16="http://schemas.microsoft.com/office/drawing/2014/main" xmlns="" id="{00000000-0008-0000-0600-000054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49" name="Text Box 1">
          <a:extLst>
            <a:ext uri="{FF2B5EF4-FFF2-40B4-BE49-F238E27FC236}">
              <a16:creationId xmlns:a16="http://schemas.microsoft.com/office/drawing/2014/main" xmlns="" id="{00000000-0008-0000-0600-000055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50" name="Text Box 1">
          <a:extLst>
            <a:ext uri="{FF2B5EF4-FFF2-40B4-BE49-F238E27FC236}">
              <a16:creationId xmlns:a16="http://schemas.microsoft.com/office/drawing/2014/main" xmlns="" id="{00000000-0008-0000-0600-000056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51" name="Text Box 1">
          <a:extLst>
            <a:ext uri="{FF2B5EF4-FFF2-40B4-BE49-F238E27FC236}">
              <a16:creationId xmlns:a16="http://schemas.microsoft.com/office/drawing/2014/main" xmlns="" id="{00000000-0008-0000-0600-000057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52" name="Text Box 1">
          <a:extLst>
            <a:ext uri="{FF2B5EF4-FFF2-40B4-BE49-F238E27FC236}">
              <a16:creationId xmlns:a16="http://schemas.microsoft.com/office/drawing/2014/main" xmlns="" id="{00000000-0008-0000-0600-000058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53" name="Text Box 1">
          <a:extLst>
            <a:ext uri="{FF2B5EF4-FFF2-40B4-BE49-F238E27FC236}">
              <a16:creationId xmlns:a16="http://schemas.microsoft.com/office/drawing/2014/main" xmlns="" id="{00000000-0008-0000-0600-000059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54" name="Text Box 1">
          <a:extLst>
            <a:ext uri="{FF2B5EF4-FFF2-40B4-BE49-F238E27FC236}">
              <a16:creationId xmlns:a16="http://schemas.microsoft.com/office/drawing/2014/main" xmlns="" id="{00000000-0008-0000-0600-00005A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55" name="Text Box 1">
          <a:extLst>
            <a:ext uri="{FF2B5EF4-FFF2-40B4-BE49-F238E27FC236}">
              <a16:creationId xmlns:a16="http://schemas.microsoft.com/office/drawing/2014/main" xmlns="" id="{00000000-0008-0000-0600-00005B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56" name="Text Box 1">
          <a:extLst>
            <a:ext uri="{FF2B5EF4-FFF2-40B4-BE49-F238E27FC236}">
              <a16:creationId xmlns:a16="http://schemas.microsoft.com/office/drawing/2014/main" xmlns="" id="{00000000-0008-0000-0600-00005C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57" name="Text Box 1">
          <a:extLst>
            <a:ext uri="{FF2B5EF4-FFF2-40B4-BE49-F238E27FC236}">
              <a16:creationId xmlns:a16="http://schemas.microsoft.com/office/drawing/2014/main" xmlns="" id="{00000000-0008-0000-0600-00005D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58" name="Text Box 1">
          <a:extLst>
            <a:ext uri="{FF2B5EF4-FFF2-40B4-BE49-F238E27FC236}">
              <a16:creationId xmlns:a16="http://schemas.microsoft.com/office/drawing/2014/main" xmlns="" id="{00000000-0008-0000-0600-00005E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59" name="Text Box 1">
          <a:extLst>
            <a:ext uri="{FF2B5EF4-FFF2-40B4-BE49-F238E27FC236}">
              <a16:creationId xmlns:a16="http://schemas.microsoft.com/office/drawing/2014/main" xmlns="" id="{00000000-0008-0000-0600-00005F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60" name="Text Box 1">
          <a:extLst>
            <a:ext uri="{FF2B5EF4-FFF2-40B4-BE49-F238E27FC236}">
              <a16:creationId xmlns:a16="http://schemas.microsoft.com/office/drawing/2014/main" xmlns="" id="{00000000-0008-0000-0600-000060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61" name="Text Box 1">
          <a:extLst>
            <a:ext uri="{FF2B5EF4-FFF2-40B4-BE49-F238E27FC236}">
              <a16:creationId xmlns:a16="http://schemas.microsoft.com/office/drawing/2014/main" xmlns="" id="{00000000-0008-0000-0600-000061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62" name="Text Box 1">
          <a:extLst>
            <a:ext uri="{FF2B5EF4-FFF2-40B4-BE49-F238E27FC236}">
              <a16:creationId xmlns:a16="http://schemas.microsoft.com/office/drawing/2014/main" xmlns="" id="{00000000-0008-0000-0600-000062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63" name="Text Box 1">
          <a:extLst>
            <a:ext uri="{FF2B5EF4-FFF2-40B4-BE49-F238E27FC236}">
              <a16:creationId xmlns:a16="http://schemas.microsoft.com/office/drawing/2014/main" xmlns="" id="{00000000-0008-0000-0600-000063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64" name="Text Box 1">
          <a:extLst>
            <a:ext uri="{FF2B5EF4-FFF2-40B4-BE49-F238E27FC236}">
              <a16:creationId xmlns:a16="http://schemas.microsoft.com/office/drawing/2014/main" xmlns="" id="{00000000-0008-0000-0600-000064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65" name="Text Box 1">
          <a:extLst>
            <a:ext uri="{FF2B5EF4-FFF2-40B4-BE49-F238E27FC236}">
              <a16:creationId xmlns:a16="http://schemas.microsoft.com/office/drawing/2014/main" xmlns="" id="{00000000-0008-0000-0600-000065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66" name="Text Box 1">
          <a:extLst>
            <a:ext uri="{FF2B5EF4-FFF2-40B4-BE49-F238E27FC236}">
              <a16:creationId xmlns:a16="http://schemas.microsoft.com/office/drawing/2014/main" xmlns="" id="{00000000-0008-0000-0600-000066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67" name="Text Box 1">
          <a:extLst>
            <a:ext uri="{FF2B5EF4-FFF2-40B4-BE49-F238E27FC236}">
              <a16:creationId xmlns:a16="http://schemas.microsoft.com/office/drawing/2014/main" xmlns="" id="{00000000-0008-0000-0600-000067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68" name="Text Box 1">
          <a:extLst>
            <a:ext uri="{FF2B5EF4-FFF2-40B4-BE49-F238E27FC236}">
              <a16:creationId xmlns:a16="http://schemas.microsoft.com/office/drawing/2014/main" xmlns="" id="{00000000-0008-0000-0600-000068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69" name="Text Box 1">
          <a:extLst>
            <a:ext uri="{FF2B5EF4-FFF2-40B4-BE49-F238E27FC236}">
              <a16:creationId xmlns:a16="http://schemas.microsoft.com/office/drawing/2014/main" xmlns="" id="{00000000-0008-0000-0600-000069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70" name="Text Box 1">
          <a:extLst>
            <a:ext uri="{FF2B5EF4-FFF2-40B4-BE49-F238E27FC236}">
              <a16:creationId xmlns:a16="http://schemas.microsoft.com/office/drawing/2014/main" xmlns="" id="{00000000-0008-0000-0600-00006A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71" name="Text Box 1">
          <a:extLst>
            <a:ext uri="{FF2B5EF4-FFF2-40B4-BE49-F238E27FC236}">
              <a16:creationId xmlns:a16="http://schemas.microsoft.com/office/drawing/2014/main" xmlns="" id="{00000000-0008-0000-0600-00006B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72" name="Text Box 1">
          <a:extLst>
            <a:ext uri="{FF2B5EF4-FFF2-40B4-BE49-F238E27FC236}">
              <a16:creationId xmlns:a16="http://schemas.microsoft.com/office/drawing/2014/main" xmlns="" id="{00000000-0008-0000-0600-00006C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73" name="Text Box 1">
          <a:extLst>
            <a:ext uri="{FF2B5EF4-FFF2-40B4-BE49-F238E27FC236}">
              <a16:creationId xmlns:a16="http://schemas.microsoft.com/office/drawing/2014/main" xmlns="" id="{00000000-0008-0000-0600-00006D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74" name="Text Box 1">
          <a:extLst>
            <a:ext uri="{FF2B5EF4-FFF2-40B4-BE49-F238E27FC236}">
              <a16:creationId xmlns:a16="http://schemas.microsoft.com/office/drawing/2014/main" xmlns="" id="{00000000-0008-0000-0600-00006E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75" name="Text Box 1">
          <a:extLst>
            <a:ext uri="{FF2B5EF4-FFF2-40B4-BE49-F238E27FC236}">
              <a16:creationId xmlns:a16="http://schemas.microsoft.com/office/drawing/2014/main" xmlns="" id="{00000000-0008-0000-0600-00006F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76" name="Text Box 1">
          <a:extLst>
            <a:ext uri="{FF2B5EF4-FFF2-40B4-BE49-F238E27FC236}">
              <a16:creationId xmlns:a16="http://schemas.microsoft.com/office/drawing/2014/main" xmlns="" id="{00000000-0008-0000-0600-000070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77" name="Text Box 1">
          <a:extLst>
            <a:ext uri="{FF2B5EF4-FFF2-40B4-BE49-F238E27FC236}">
              <a16:creationId xmlns:a16="http://schemas.microsoft.com/office/drawing/2014/main" xmlns="" id="{00000000-0008-0000-0600-000071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78" name="Text Box 1">
          <a:extLst>
            <a:ext uri="{FF2B5EF4-FFF2-40B4-BE49-F238E27FC236}">
              <a16:creationId xmlns:a16="http://schemas.microsoft.com/office/drawing/2014/main" xmlns="" id="{00000000-0008-0000-0600-000072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79" name="Text Box 1">
          <a:extLst>
            <a:ext uri="{FF2B5EF4-FFF2-40B4-BE49-F238E27FC236}">
              <a16:creationId xmlns:a16="http://schemas.microsoft.com/office/drawing/2014/main" xmlns="" id="{00000000-0008-0000-0600-000073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80" name="Text Box 1">
          <a:extLst>
            <a:ext uri="{FF2B5EF4-FFF2-40B4-BE49-F238E27FC236}">
              <a16:creationId xmlns:a16="http://schemas.microsoft.com/office/drawing/2014/main" xmlns="" id="{00000000-0008-0000-0600-000074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81" name="Text Box 1">
          <a:extLst>
            <a:ext uri="{FF2B5EF4-FFF2-40B4-BE49-F238E27FC236}">
              <a16:creationId xmlns:a16="http://schemas.microsoft.com/office/drawing/2014/main" xmlns="" id="{00000000-0008-0000-0600-000075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82" name="Text Box 1">
          <a:extLst>
            <a:ext uri="{FF2B5EF4-FFF2-40B4-BE49-F238E27FC236}">
              <a16:creationId xmlns:a16="http://schemas.microsoft.com/office/drawing/2014/main" xmlns="" id="{00000000-0008-0000-0600-000076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83" name="Text Box 1">
          <a:extLst>
            <a:ext uri="{FF2B5EF4-FFF2-40B4-BE49-F238E27FC236}">
              <a16:creationId xmlns:a16="http://schemas.microsoft.com/office/drawing/2014/main" xmlns="" id="{00000000-0008-0000-0600-000077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84" name="Text Box 1">
          <a:extLst>
            <a:ext uri="{FF2B5EF4-FFF2-40B4-BE49-F238E27FC236}">
              <a16:creationId xmlns:a16="http://schemas.microsoft.com/office/drawing/2014/main" xmlns="" id="{00000000-0008-0000-0600-000078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85" name="Text Box 1">
          <a:extLst>
            <a:ext uri="{FF2B5EF4-FFF2-40B4-BE49-F238E27FC236}">
              <a16:creationId xmlns:a16="http://schemas.microsoft.com/office/drawing/2014/main" xmlns="" id="{00000000-0008-0000-0600-000079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86" name="Text Box 1">
          <a:extLst>
            <a:ext uri="{FF2B5EF4-FFF2-40B4-BE49-F238E27FC236}">
              <a16:creationId xmlns:a16="http://schemas.microsoft.com/office/drawing/2014/main" xmlns="" id="{00000000-0008-0000-0600-00007A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87" name="Text Box 1">
          <a:extLst>
            <a:ext uri="{FF2B5EF4-FFF2-40B4-BE49-F238E27FC236}">
              <a16:creationId xmlns:a16="http://schemas.microsoft.com/office/drawing/2014/main" xmlns="" id="{00000000-0008-0000-0600-00007B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88" name="Text Box 1">
          <a:extLst>
            <a:ext uri="{FF2B5EF4-FFF2-40B4-BE49-F238E27FC236}">
              <a16:creationId xmlns:a16="http://schemas.microsoft.com/office/drawing/2014/main" xmlns="" id="{00000000-0008-0000-0600-00007C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89" name="Text Box 1">
          <a:extLst>
            <a:ext uri="{FF2B5EF4-FFF2-40B4-BE49-F238E27FC236}">
              <a16:creationId xmlns:a16="http://schemas.microsoft.com/office/drawing/2014/main" xmlns="" id="{00000000-0008-0000-0600-00007D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90" name="Text Box 1">
          <a:extLst>
            <a:ext uri="{FF2B5EF4-FFF2-40B4-BE49-F238E27FC236}">
              <a16:creationId xmlns:a16="http://schemas.microsoft.com/office/drawing/2014/main" xmlns="" id="{00000000-0008-0000-0600-00007E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91" name="Text Box 1">
          <a:extLst>
            <a:ext uri="{FF2B5EF4-FFF2-40B4-BE49-F238E27FC236}">
              <a16:creationId xmlns:a16="http://schemas.microsoft.com/office/drawing/2014/main" xmlns="" id="{00000000-0008-0000-0600-00007F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92" name="Text Box 1">
          <a:extLst>
            <a:ext uri="{FF2B5EF4-FFF2-40B4-BE49-F238E27FC236}">
              <a16:creationId xmlns:a16="http://schemas.microsoft.com/office/drawing/2014/main" xmlns="" id="{00000000-0008-0000-0600-000080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93" name="Text Box 1">
          <a:extLst>
            <a:ext uri="{FF2B5EF4-FFF2-40B4-BE49-F238E27FC236}">
              <a16:creationId xmlns:a16="http://schemas.microsoft.com/office/drawing/2014/main" xmlns="" id="{00000000-0008-0000-0600-000081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94" name="Text Box 1">
          <a:extLst>
            <a:ext uri="{FF2B5EF4-FFF2-40B4-BE49-F238E27FC236}">
              <a16:creationId xmlns:a16="http://schemas.microsoft.com/office/drawing/2014/main" xmlns="" id="{00000000-0008-0000-0600-000082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95" name="Text Box 1">
          <a:extLst>
            <a:ext uri="{FF2B5EF4-FFF2-40B4-BE49-F238E27FC236}">
              <a16:creationId xmlns:a16="http://schemas.microsoft.com/office/drawing/2014/main" xmlns="" id="{00000000-0008-0000-0600-000083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96" name="Text Box 1">
          <a:extLst>
            <a:ext uri="{FF2B5EF4-FFF2-40B4-BE49-F238E27FC236}">
              <a16:creationId xmlns:a16="http://schemas.microsoft.com/office/drawing/2014/main" xmlns="" id="{00000000-0008-0000-0600-000084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97" name="Text Box 1">
          <a:extLst>
            <a:ext uri="{FF2B5EF4-FFF2-40B4-BE49-F238E27FC236}">
              <a16:creationId xmlns:a16="http://schemas.microsoft.com/office/drawing/2014/main" xmlns="" id="{00000000-0008-0000-0600-000085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98" name="Text Box 1">
          <a:extLst>
            <a:ext uri="{FF2B5EF4-FFF2-40B4-BE49-F238E27FC236}">
              <a16:creationId xmlns:a16="http://schemas.microsoft.com/office/drawing/2014/main" xmlns="" id="{00000000-0008-0000-0600-000086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99" name="Text Box 1">
          <a:extLst>
            <a:ext uri="{FF2B5EF4-FFF2-40B4-BE49-F238E27FC236}">
              <a16:creationId xmlns:a16="http://schemas.microsoft.com/office/drawing/2014/main" xmlns="" id="{00000000-0008-0000-0600-000087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600" name="Text Box 1">
          <a:extLst>
            <a:ext uri="{FF2B5EF4-FFF2-40B4-BE49-F238E27FC236}">
              <a16:creationId xmlns:a16="http://schemas.microsoft.com/office/drawing/2014/main" xmlns="" id="{00000000-0008-0000-0600-000088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601" name="Text Box 1">
          <a:extLst>
            <a:ext uri="{FF2B5EF4-FFF2-40B4-BE49-F238E27FC236}">
              <a16:creationId xmlns:a16="http://schemas.microsoft.com/office/drawing/2014/main" xmlns="" id="{00000000-0008-0000-0600-000089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602" name="Text Box 1">
          <a:extLst>
            <a:ext uri="{FF2B5EF4-FFF2-40B4-BE49-F238E27FC236}">
              <a16:creationId xmlns:a16="http://schemas.microsoft.com/office/drawing/2014/main" xmlns="" id="{00000000-0008-0000-0600-00008A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603" name="Text Box 1">
          <a:extLst>
            <a:ext uri="{FF2B5EF4-FFF2-40B4-BE49-F238E27FC236}">
              <a16:creationId xmlns:a16="http://schemas.microsoft.com/office/drawing/2014/main" xmlns="" id="{00000000-0008-0000-0600-00008B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604" name="Text Box 1">
          <a:extLst>
            <a:ext uri="{FF2B5EF4-FFF2-40B4-BE49-F238E27FC236}">
              <a16:creationId xmlns:a16="http://schemas.microsoft.com/office/drawing/2014/main" xmlns="" id="{00000000-0008-0000-0600-00008C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605" name="Text Box 1">
          <a:extLst>
            <a:ext uri="{FF2B5EF4-FFF2-40B4-BE49-F238E27FC236}">
              <a16:creationId xmlns:a16="http://schemas.microsoft.com/office/drawing/2014/main" xmlns="" id="{00000000-0008-0000-0600-00008D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606" name="Text Box 1">
          <a:extLst>
            <a:ext uri="{FF2B5EF4-FFF2-40B4-BE49-F238E27FC236}">
              <a16:creationId xmlns:a16="http://schemas.microsoft.com/office/drawing/2014/main" xmlns="" id="{00000000-0008-0000-0600-00008E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607" name="Text Box 1">
          <a:extLst>
            <a:ext uri="{FF2B5EF4-FFF2-40B4-BE49-F238E27FC236}">
              <a16:creationId xmlns:a16="http://schemas.microsoft.com/office/drawing/2014/main" xmlns="" id="{00000000-0008-0000-0600-00008F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608" name="Text Box 1">
          <a:extLst>
            <a:ext uri="{FF2B5EF4-FFF2-40B4-BE49-F238E27FC236}">
              <a16:creationId xmlns:a16="http://schemas.microsoft.com/office/drawing/2014/main" xmlns="" id="{00000000-0008-0000-0600-000090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609" name="Text Box 1">
          <a:extLst>
            <a:ext uri="{FF2B5EF4-FFF2-40B4-BE49-F238E27FC236}">
              <a16:creationId xmlns:a16="http://schemas.microsoft.com/office/drawing/2014/main" xmlns="" id="{00000000-0008-0000-0600-000091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610" name="Text Box 1">
          <a:extLst>
            <a:ext uri="{FF2B5EF4-FFF2-40B4-BE49-F238E27FC236}">
              <a16:creationId xmlns:a16="http://schemas.microsoft.com/office/drawing/2014/main" xmlns="" id="{00000000-0008-0000-0600-000092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611" name="Text Box 1">
          <a:extLst>
            <a:ext uri="{FF2B5EF4-FFF2-40B4-BE49-F238E27FC236}">
              <a16:creationId xmlns:a16="http://schemas.microsoft.com/office/drawing/2014/main" xmlns="" id="{00000000-0008-0000-0600-000093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612" name="Text Box 1">
          <a:extLst>
            <a:ext uri="{FF2B5EF4-FFF2-40B4-BE49-F238E27FC236}">
              <a16:creationId xmlns:a16="http://schemas.microsoft.com/office/drawing/2014/main" xmlns="" id="{00000000-0008-0000-0600-000094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613" name="Text Box 1">
          <a:extLst>
            <a:ext uri="{FF2B5EF4-FFF2-40B4-BE49-F238E27FC236}">
              <a16:creationId xmlns:a16="http://schemas.microsoft.com/office/drawing/2014/main" xmlns="" id="{00000000-0008-0000-0600-000095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614" name="Text Box 1">
          <a:extLst>
            <a:ext uri="{FF2B5EF4-FFF2-40B4-BE49-F238E27FC236}">
              <a16:creationId xmlns:a16="http://schemas.microsoft.com/office/drawing/2014/main" xmlns="" id="{00000000-0008-0000-0600-000096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615" name="Text Box 1">
          <a:extLst>
            <a:ext uri="{FF2B5EF4-FFF2-40B4-BE49-F238E27FC236}">
              <a16:creationId xmlns:a16="http://schemas.microsoft.com/office/drawing/2014/main" xmlns="" id="{00000000-0008-0000-0600-000097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616" name="Text Box 1">
          <a:extLst>
            <a:ext uri="{FF2B5EF4-FFF2-40B4-BE49-F238E27FC236}">
              <a16:creationId xmlns:a16="http://schemas.microsoft.com/office/drawing/2014/main" xmlns="" id="{00000000-0008-0000-0600-000098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617" name="Text Box 1">
          <a:extLst>
            <a:ext uri="{FF2B5EF4-FFF2-40B4-BE49-F238E27FC236}">
              <a16:creationId xmlns:a16="http://schemas.microsoft.com/office/drawing/2014/main" xmlns="" id="{00000000-0008-0000-0600-000099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618" name="Text Box 1">
          <a:extLst>
            <a:ext uri="{FF2B5EF4-FFF2-40B4-BE49-F238E27FC236}">
              <a16:creationId xmlns:a16="http://schemas.microsoft.com/office/drawing/2014/main" xmlns="" id="{00000000-0008-0000-0600-00009A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619" name="Text Box 1">
          <a:extLst>
            <a:ext uri="{FF2B5EF4-FFF2-40B4-BE49-F238E27FC236}">
              <a16:creationId xmlns:a16="http://schemas.microsoft.com/office/drawing/2014/main" xmlns="" id="{00000000-0008-0000-0600-00009B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620" name="Text Box 1">
          <a:extLst>
            <a:ext uri="{FF2B5EF4-FFF2-40B4-BE49-F238E27FC236}">
              <a16:creationId xmlns:a16="http://schemas.microsoft.com/office/drawing/2014/main" xmlns="" id="{00000000-0008-0000-0600-00009C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621" name="Text Box 1">
          <a:extLst>
            <a:ext uri="{FF2B5EF4-FFF2-40B4-BE49-F238E27FC236}">
              <a16:creationId xmlns:a16="http://schemas.microsoft.com/office/drawing/2014/main" xmlns="" id="{00000000-0008-0000-0600-00009D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622" name="Text Box 1">
          <a:extLst>
            <a:ext uri="{FF2B5EF4-FFF2-40B4-BE49-F238E27FC236}">
              <a16:creationId xmlns:a16="http://schemas.microsoft.com/office/drawing/2014/main" xmlns="" id="{00000000-0008-0000-0600-00009E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623" name="Text Box 1">
          <a:extLst>
            <a:ext uri="{FF2B5EF4-FFF2-40B4-BE49-F238E27FC236}">
              <a16:creationId xmlns:a16="http://schemas.microsoft.com/office/drawing/2014/main" xmlns="" id="{00000000-0008-0000-0600-00009F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624" name="Text Box 1">
          <a:extLst>
            <a:ext uri="{FF2B5EF4-FFF2-40B4-BE49-F238E27FC236}">
              <a16:creationId xmlns:a16="http://schemas.microsoft.com/office/drawing/2014/main" xmlns="" id="{00000000-0008-0000-0600-0000A0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625" name="Text Box 1">
          <a:extLst>
            <a:ext uri="{FF2B5EF4-FFF2-40B4-BE49-F238E27FC236}">
              <a16:creationId xmlns:a16="http://schemas.microsoft.com/office/drawing/2014/main" xmlns="" id="{00000000-0008-0000-0600-0000A1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626" name="Text Box 1">
          <a:extLst>
            <a:ext uri="{FF2B5EF4-FFF2-40B4-BE49-F238E27FC236}">
              <a16:creationId xmlns:a16="http://schemas.microsoft.com/office/drawing/2014/main" xmlns="" id="{00000000-0008-0000-0600-0000A2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627" name="Text Box 1">
          <a:extLst>
            <a:ext uri="{FF2B5EF4-FFF2-40B4-BE49-F238E27FC236}">
              <a16:creationId xmlns:a16="http://schemas.microsoft.com/office/drawing/2014/main" xmlns="" id="{00000000-0008-0000-0600-0000A3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628" name="Text Box 1">
          <a:extLst>
            <a:ext uri="{FF2B5EF4-FFF2-40B4-BE49-F238E27FC236}">
              <a16:creationId xmlns:a16="http://schemas.microsoft.com/office/drawing/2014/main" xmlns="" id="{00000000-0008-0000-0600-0000A4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629" name="Text Box 1">
          <a:extLst>
            <a:ext uri="{FF2B5EF4-FFF2-40B4-BE49-F238E27FC236}">
              <a16:creationId xmlns:a16="http://schemas.microsoft.com/office/drawing/2014/main" xmlns="" id="{00000000-0008-0000-0600-0000A5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630" name="Text Box 1">
          <a:extLst>
            <a:ext uri="{FF2B5EF4-FFF2-40B4-BE49-F238E27FC236}">
              <a16:creationId xmlns:a16="http://schemas.microsoft.com/office/drawing/2014/main" xmlns="" id="{00000000-0008-0000-0600-0000A6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631" name="Text Box 1">
          <a:extLst>
            <a:ext uri="{FF2B5EF4-FFF2-40B4-BE49-F238E27FC236}">
              <a16:creationId xmlns:a16="http://schemas.microsoft.com/office/drawing/2014/main" xmlns="" id="{00000000-0008-0000-0600-0000A7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632" name="Text Box 1">
          <a:extLst>
            <a:ext uri="{FF2B5EF4-FFF2-40B4-BE49-F238E27FC236}">
              <a16:creationId xmlns:a16="http://schemas.microsoft.com/office/drawing/2014/main" xmlns="" id="{00000000-0008-0000-0600-0000A8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633" name="Text Box 1">
          <a:extLst>
            <a:ext uri="{FF2B5EF4-FFF2-40B4-BE49-F238E27FC236}">
              <a16:creationId xmlns:a16="http://schemas.microsoft.com/office/drawing/2014/main" xmlns="" id="{00000000-0008-0000-0600-0000A9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634" name="Text Box 1">
          <a:extLst>
            <a:ext uri="{FF2B5EF4-FFF2-40B4-BE49-F238E27FC236}">
              <a16:creationId xmlns:a16="http://schemas.microsoft.com/office/drawing/2014/main" xmlns="" id="{00000000-0008-0000-0600-0000AA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635" name="Text Box 1">
          <a:extLst>
            <a:ext uri="{FF2B5EF4-FFF2-40B4-BE49-F238E27FC236}">
              <a16:creationId xmlns:a16="http://schemas.microsoft.com/office/drawing/2014/main" xmlns="" id="{00000000-0008-0000-0600-0000AB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636" name="Text Box 1">
          <a:extLst>
            <a:ext uri="{FF2B5EF4-FFF2-40B4-BE49-F238E27FC236}">
              <a16:creationId xmlns:a16="http://schemas.microsoft.com/office/drawing/2014/main" xmlns="" id="{00000000-0008-0000-0600-0000AC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637" name="Text Box 1">
          <a:extLst>
            <a:ext uri="{FF2B5EF4-FFF2-40B4-BE49-F238E27FC236}">
              <a16:creationId xmlns:a16="http://schemas.microsoft.com/office/drawing/2014/main" xmlns="" id="{00000000-0008-0000-0600-0000AD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638" name="Text Box 1">
          <a:extLst>
            <a:ext uri="{FF2B5EF4-FFF2-40B4-BE49-F238E27FC236}">
              <a16:creationId xmlns:a16="http://schemas.microsoft.com/office/drawing/2014/main" xmlns="" id="{00000000-0008-0000-0600-0000AE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639" name="Text Box 1">
          <a:extLst>
            <a:ext uri="{FF2B5EF4-FFF2-40B4-BE49-F238E27FC236}">
              <a16:creationId xmlns:a16="http://schemas.microsoft.com/office/drawing/2014/main" xmlns="" id="{00000000-0008-0000-0600-0000AF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640" name="Text Box 1">
          <a:extLst>
            <a:ext uri="{FF2B5EF4-FFF2-40B4-BE49-F238E27FC236}">
              <a16:creationId xmlns:a16="http://schemas.microsoft.com/office/drawing/2014/main" xmlns="" id="{00000000-0008-0000-0600-0000B0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641" name="Text Box 1">
          <a:extLst>
            <a:ext uri="{FF2B5EF4-FFF2-40B4-BE49-F238E27FC236}">
              <a16:creationId xmlns:a16="http://schemas.microsoft.com/office/drawing/2014/main" xmlns="" id="{00000000-0008-0000-0600-0000B1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642" name="Text Box 1">
          <a:extLst>
            <a:ext uri="{FF2B5EF4-FFF2-40B4-BE49-F238E27FC236}">
              <a16:creationId xmlns:a16="http://schemas.microsoft.com/office/drawing/2014/main" xmlns="" id="{00000000-0008-0000-0600-0000B2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643" name="Text Box 1">
          <a:extLst>
            <a:ext uri="{FF2B5EF4-FFF2-40B4-BE49-F238E27FC236}">
              <a16:creationId xmlns:a16="http://schemas.microsoft.com/office/drawing/2014/main" xmlns="" id="{00000000-0008-0000-0600-0000B3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644" name="Text Box 1">
          <a:extLst>
            <a:ext uri="{FF2B5EF4-FFF2-40B4-BE49-F238E27FC236}">
              <a16:creationId xmlns:a16="http://schemas.microsoft.com/office/drawing/2014/main" xmlns="" id="{00000000-0008-0000-0600-0000B4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645" name="Text Box 1">
          <a:extLst>
            <a:ext uri="{FF2B5EF4-FFF2-40B4-BE49-F238E27FC236}">
              <a16:creationId xmlns:a16="http://schemas.microsoft.com/office/drawing/2014/main" xmlns="" id="{00000000-0008-0000-0600-0000B5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646" name="Text Box 1">
          <a:extLst>
            <a:ext uri="{FF2B5EF4-FFF2-40B4-BE49-F238E27FC236}">
              <a16:creationId xmlns:a16="http://schemas.microsoft.com/office/drawing/2014/main" xmlns="" id="{00000000-0008-0000-0600-0000B6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647" name="Text Box 1">
          <a:extLst>
            <a:ext uri="{FF2B5EF4-FFF2-40B4-BE49-F238E27FC236}">
              <a16:creationId xmlns:a16="http://schemas.microsoft.com/office/drawing/2014/main" xmlns="" id="{00000000-0008-0000-0600-0000B7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648" name="Text Box 1">
          <a:extLst>
            <a:ext uri="{FF2B5EF4-FFF2-40B4-BE49-F238E27FC236}">
              <a16:creationId xmlns:a16="http://schemas.microsoft.com/office/drawing/2014/main" xmlns="" id="{00000000-0008-0000-0600-0000B8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649" name="Text Box 1">
          <a:extLst>
            <a:ext uri="{FF2B5EF4-FFF2-40B4-BE49-F238E27FC236}">
              <a16:creationId xmlns:a16="http://schemas.microsoft.com/office/drawing/2014/main" xmlns="" id="{00000000-0008-0000-0600-0000B9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650" name="Text Box 1">
          <a:extLst>
            <a:ext uri="{FF2B5EF4-FFF2-40B4-BE49-F238E27FC236}">
              <a16:creationId xmlns:a16="http://schemas.microsoft.com/office/drawing/2014/main" xmlns="" id="{00000000-0008-0000-0600-0000BA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651" name="Text Box 1">
          <a:extLst>
            <a:ext uri="{FF2B5EF4-FFF2-40B4-BE49-F238E27FC236}">
              <a16:creationId xmlns:a16="http://schemas.microsoft.com/office/drawing/2014/main" xmlns="" id="{00000000-0008-0000-0600-0000BB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652" name="Text Box 1">
          <a:extLst>
            <a:ext uri="{FF2B5EF4-FFF2-40B4-BE49-F238E27FC236}">
              <a16:creationId xmlns:a16="http://schemas.microsoft.com/office/drawing/2014/main" xmlns="" id="{00000000-0008-0000-0600-0000BC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653" name="Text Box 1">
          <a:extLst>
            <a:ext uri="{FF2B5EF4-FFF2-40B4-BE49-F238E27FC236}">
              <a16:creationId xmlns:a16="http://schemas.microsoft.com/office/drawing/2014/main" xmlns="" id="{00000000-0008-0000-0600-0000BD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654" name="Text Box 1">
          <a:extLst>
            <a:ext uri="{FF2B5EF4-FFF2-40B4-BE49-F238E27FC236}">
              <a16:creationId xmlns:a16="http://schemas.microsoft.com/office/drawing/2014/main" xmlns="" id="{00000000-0008-0000-0600-0000BE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655" name="Text Box 1">
          <a:extLst>
            <a:ext uri="{FF2B5EF4-FFF2-40B4-BE49-F238E27FC236}">
              <a16:creationId xmlns:a16="http://schemas.microsoft.com/office/drawing/2014/main" xmlns="" id="{00000000-0008-0000-0600-0000BF82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656" name="Text Box 1">
          <a:extLst>
            <a:ext uri="{FF2B5EF4-FFF2-40B4-BE49-F238E27FC236}">
              <a16:creationId xmlns:a16="http://schemas.microsoft.com/office/drawing/2014/main" xmlns="" id="{00000000-0008-0000-0600-0000C082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657" name="Text Box 1">
          <a:extLst>
            <a:ext uri="{FF2B5EF4-FFF2-40B4-BE49-F238E27FC236}">
              <a16:creationId xmlns:a16="http://schemas.microsoft.com/office/drawing/2014/main" xmlns="" id="{00000000-0008-0000-0600-0000C182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658" name="Text Box 1">
          <a:extLst>
            <a:ext uri="{FF2B5EF4-FFF2-40B4-BE49-F238E27FC236}">
              <a16:creationId xmlns:a16="http://schemas.microsoft.com/office/drawing/2014/main" xmlns="" id="{00000000-0008-0000-0600-0000C282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659" name="Text Box 1">
          <a:extLst>
            <a:ext uri="{FF2B5EF4-FFF2-40B4-BE49-F238E27FC236}">
              <a16:creationId xmlns:a16="http://schemas.microsoft.com/office/drawing/2014/main" xmlns="" id="{00000000-0008-0000-0600-0000C382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660" name="Text Box 1">
          <a:extLst>
            <a:ext uri="{FF2B5EF4-FFF2-40B4-BE49-F238E27FC236}">
              <a16:creationId xmlns:a16="http://schemas.microsoft.com/office/drawing/2014/main" xmlns="" id="{00000000-0008-0000-0600-0000C482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661" name="Text Box 1">
          <a:extLst>
            <a:ext uri="{FF2B5EF4-FFF2-40B4-BE49-F238E27FC236}">
              <a16:creationId xmlns:a16="http://schemas.microsoft.com/office/drawing/2014/main" xmlns="" id="{00000000-0008-0000-0600-0000C582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662" name="Text Box 1">
          <a:extLst>
            <a:ext uri="{FF2B5EF4-FFF2-40B4-BE49-F238E27FC236}">
              <a16:creationId xmlns:a16="http://schemas.microsoft.com/office/drawing/2014/main" xmlns="" id="{00000000-0008-0000-0600-0000C682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663" name="Text Box 1">
          <a:extLst>
            <a:ext uri="{FF2B5EF4-FFF2-40B4-BE49-F238E27FC236}">
              <a16:creationId xmlns:a16="http://schemas.microsoft.com/office/drawing/2014/main" xmlns="" id="{00000000-0008-0000-0600-0000C782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664" name="Text Box 1">
          <a:extLst>
            <a:ext uri="{FF2B5EF4-FFF2-40B4-BE49-F238E27FC236}">
              <a16:creationId xmlns:a16="http://schemas.microsoft.com/office/drawing/2014/main" xmlns="" id="{00000000-0008-0000-0600-0000C882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665" name="Text Box 1">
          <a:extLst>
            <a:ext uri="{FF2B5EF4-FFF2-40B4-BE49-F238E27FC236}">
              <a16:creationId xmlns:a16="http://schemas.microsoft.com/office/drawing/2014/main" xmlns="" id="{00000000-0008-0000-0600-0000C982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666" name="Text Box 1">
          <a:extLst>
            <a:ext uri="{FF2B5EF4-FFF2-40B4-BE49-F238E27FC236}">
              <a16:creationId xmlns:a16="http://schemas.microsoft.com/office/drawing/2014/main" xmlns="" id="{00000000-0008-0000-0600-0000CA82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667" name="Text Box 1">
          <a:extLst>
            <a:ext uri="{FF2B5EF4-FFF2-40B4-BE49-F238E27FC236}">
              <a16:creationId xmlns:a16="http://schemas.microsoft.com/office/drawing/2014/main" xmlns="" id="{00000000-0008-0000-0600-0000CB82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668" name="Text Box 1">
          <a:extLst>
            <a:ext uri="{FF2B5EF4-FFF2-40B4-BE49-F238E27FC236}">
              <a16:creationId xmlns:a16="http://schemas.microsoft.com/office/drawing/2014/main" xmlns="" id="{00000000-0008-0000-0600-0000CC82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669" name="Text Box 1">
          <a:extLst>
            <a:ext uri="{FF2B5EF4-FFF2-40B4-BE49-F238E27FC236}">
              <a16:creationId xmlns:a16="http://schemas.microsoft.com/office/drawing/2014/main" xmlns="" id="{00000000-0008-0000-0600-0000CD82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670" name="Text Box 1">
          <a:extLst>
            <a:ext uri="{FF2B5EF4-FFF2-40B4-BE49-F238E27FC236}">
              <a16:creationId xmlns:a16="http://schemas.microsoft.com/office/drawing/2014/main" xmlns="" id="{00000000-0008-0000-0600-0000CE82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671" name="Text Box 1">
          <a:extLst>
            <a:ext uri="{FF2B5EF4-FFF2-40B4-BE49-F238E27FC236}">
              <a16:creationId xmlns:a16="http://schemas.microsoft.com/office/drawing/2014/main" xmlns="" id="{00000000-0008-0000-0600-0000CF82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672" name="Text Box 1">
          <a:extLst>
            <a:ext uri="{FF2B5EF4-FFF2-40B4-BE49-F238E27FC236}">
              <a16:creationId xmlns:a16="http://schemas.microsoft.com/office/drawing/2014/main" xmlns="" id="{00000000-0008-0000-0600-0000D082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673" name="Text Box 1">
          <a:extLst>
            <a:ext uri="{FF2B5EF4-FFF2-40B4-BE49-F238E27FC236}">
              <a16:creationId xmlns:a16="http://schemas.microsoft.com/office/drawing/2014/main" xmlns="" id="{00000000-0008-0000-0600-0000D182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674" name="Text Box 1">
          <a:extLst>
            <a:ext uri="{FF2B5EF4-FFF2-40B4-BE49-F238E27FC236}">
              <a16:creationId xmlns:a16="http://schemas.microsoft.com/office/drawing/2014/main" xmlns="" id="{00000000-0008-0000-0600-0000D282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675" name="Text Box 1">
          <a:extLst>
            <a:ext uri="{FF2B5EF4-FFF2-40B4-BE49-F238E27FC236}">
              <a16:creationId xmlns:a16="http://schemas.microsoft.com/office/drawing/2014/main" xmlns="" id="{00000000-0008-0000-0600-0000D382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676" name="Text Box 1">
          <a:extLst>
            <a:ext uri="{FF2B5EF4-FFF2-40B4-BE49-F238E27FC236}">
              <a16:creationId xmlns:a16="http://schemas.microsoft.com/office/drawing/2014/main" xmlns="" id="{00000000-0008-0000-0600-0000D482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677" name="Text Box 1">
          <a:extLst>
            <a:ext uri="{FF2B5EF4-FFF2-40B4-BE49-F238E27FC236}">
              <a16:creationId xmlns:a16="http://schemas.microsoft.com/office/drawing/2014/main" xmlns="" id="{00000000-0008-0000-0600-0000D582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678" name="Text Box 1">
          <a:extLst>
            <a:ext uri="{FF2B5EF4-FFF2-40B4-BE49-F238E27FC236}">
              <a16:creationId xmlns:a16="http://schemas.microsoft.com/office/drawing/2014/main" xmlns="" id="{00000000-0008-0000-0600-0000D682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679" name="Text Box 1">
          <a:extLst>
            <a:ext uri="{FF2B5EF4-FFF2-40B4-BE49-F238E27FC236}">
              <a16:creationId xmlns:a16="http://schemas.microsoft.com/office/drawing/2014/main" xmlns="" id="{00000000-0008-0000-0600-0000D782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680" name="Text Box 1">
          <a:extLst>
            <a:ext uri="{FF2B5EF4-FFF2-40B4-BE49-F238E27FC236}">
              <a16:creationId xmlns:a16="http://schemas.microsoft.com/office/drawing/2014/main" xmlns="" id="{00000000-0008-0000-0600-0000D882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681" name="Text Box 1">
          <a:extLst>
            <a:ext uri="{FF2B5EF4-FFF2-40B4-BE49-F238E27FC236}">
              <a16:creationId xmlns:a16="http://schemas.microsoft.com/office/drawing/2014/main" xmlns="" id="{00000000-0008-0000-0600-0000D982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682" name="Text Box 1">
          <a:extLst>
            <a:ext uri="{FF2B5EF4-FFF2-40B4-BE49-F238E27FC236}">
              <a16:creationId xmlns:a16="http://schemas.microsoft.com/office/drawing/2014/main" xmlns="" id="{00000000-0008-0000-0600-0000DA82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683" name="Text Box 1">
          <a:extLst>
            <a:ext uri="{FF2B5EF4-FFF2-40B4-BE49-F238E27FC236}">
              <a16:creationId xmlns:a16="http://schemas.microsoft.com/office/drawing/2014/main" xmlns="" id="{00000000-0008-0000-0600-0000DB82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684" name="Text Box 1">
          <a:extLst>
            <a:ext uri="{FF2B5EF4-FFF2-40B4-BE49-F238E27FC236}">
              <a16:creationId xmlns:a16="http://schemas.microsoft.com/office/drawing/2014/main" xmlns="" id="{00000000-0008-0000-0600-0000DC82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685" name="Text Box 1">
          <a:extLst>
            <a:ext uri="{FF2B5EF4-FFF2-40B4-BE49-F238E27FC236}">
              <a16:creationId xmlns:a16="http://schemas.microsoft.com/office/drawing/2014/main" xmlns="" id="{00000000-0008-0000-0600-0000DD82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686" name="Text Box 1">
          <a:extLst>
            <a:ext uri="{FF2B5EF4-FFF2-40B4-BE49-F238E27FC236}">
              <a16:creationId xmlns:a16="http://schemas.microsoft.com/office/drawing/2014/main" xmlns="" id="{00000000-0008-0000-0600-0000DE82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687" name="Text Box 1">
          <a:extLst>
            <a:ext uri="{FF2B5EF4-FFF2-40B4-BE49-F238E27FC236}">
              <a16:creationId xmlns:a16="http://schemas.microsoft.com/office/drawing/2014/main" xmlns="" id="{00000000-0008-0000-0600-0000DF82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688" name="Text Box 1">
          <a:extLst>
            <a:ext uri="{FF2B5EF4-FFF2-40B4-BE49-F238E27FC236}">
              <a16:creationId xmlns:a16="http://schemas.microsoft.com/office/drawing/2014/main" xmlns="" id="{00000000-0008-0000-0600-0000E082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689" name="Text Box 1">
          <a:extLst>
            <a:ext uri="{FF2B5EF4-FFF2-40B4-BE49-F238E27FC236}">
              <a16:creationId xmlns:a16="http://schemas.microsoft.com/office/drawing/2014/main" xmlns="" id="{00000000-0008-0000-0600-0000E182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690" name="Text Box 1">
          <a:extLst>
            <a:ext uri="{FF2B5EF4-FFF2-40B4-BE49-F238E27FC236}">
              <a16:creationId xmlns:a16="http://schemas.microsoft.com/office/drawing/2014/main" xmlns="" id="{00000000-0008-0000-0600-0000E282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691" name="Text Box 1">
          <a:extLst>
            <a:ext uri="{FF2B5EF4-FFF2-40B4-BE49-F238E27FC236}">
              <a16:creationId xmlns:a16="http://schemas.microsoft.com/office/drawing/2014/main" xmlns="" id="{00000000-0008-0000-0600-0000E382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692" name="Text Box 1">
          <a:extLst>
            <a:ext uri="{FF2B5EF4-FFF2-40B4-BE49-F238E27FC236}">
              <a16:creationId xmlns:a16="http://schemas.microsoft.com/office/drawing/2014/main" xmlns="" id="{00000000-0008-0000-0600-0000E482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693" name="Text Box 1">
          <a:extLst>
            <a:ext uri="{FF2B5EF4-FFF2-40B4-BE49-F238E27FC236}">
              <a16:creationId xmlns:a16="http://schemas.microsoft.com/office/drawing/2014/main" xmlns="" id="{00000000-0008-0000-0600-0000E582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694" name="Text Box 1">
          <a:extLst>
            <a:ext uri="{FF2B5EF4-FFF2-40B4-BE49-F238E27FC236}">
              <a16:creationId xmlns:a16="http://schemas.microsoft.com/office/drawing/2014/main" xmlns="" id="{00000000-0008-0000-0600-0000E682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695" name="Text Box 1">
          <a:extLst>
            <a:ext uri="{FF2B5EF4-FFF2-40B4-BE49-F238E27FC236}">
              <a16:creationId xmlns:a16="http://schemas.microsoft.com/office/drawing/2014/main" xmlns="" id="{00000000-0008-0000-0600-0000E782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696" name="Text Box 1">
          <a:extLst>
            <a:ext uri="{FF2B5EF4-FFF2-40B4-BE49-F238E27FC236}">
              <a16:creationId xmlns:a16="http://schemas.microsoft.com/office/drawing/2014/main" xmlns="" id="{00000000-0008-0000-0600-0000E882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697" name="Text Box 1">
          <a:extLst>
            <a:ext uri="{FF2B5EF4-FFF2-40B4-BE49-F238E27FC236}">
              <a16:creationId xmlns:a16="http://schemas.microsoft.com/office/drawing/2014/main" xmlns="" id="{00000000-0008-0000-0600-0000E982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698" name="Text Box 1">
          <a:extLst>
            <a:ext uri="{FF2B5EF4-FFF2-40B4-BE49-F238E27FC236}">
              <a16:creationId xmlns:a16="http://schemas.microsoft.com/office/drawing/2014/main" xmlns="" id="{00000000-0008-0000-0600-0000EA82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699" name="Text Box 1">
          <a:extLst>
            <a:ext uri="{FF2B5EF4-FFF2-40B4-BE49-F238E27FC236}">
              <a16:creationId xmlns:a16="http://schemas.microsoft.com/office/drawing/2014/main" xmlns="" id="{00000000-0008-0000-0600-0000EB82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00" name="Text Box 1">
          <a:extLst>
            <a:ext uri="{FF2B5EF4-FFF2-40B4-BE49-F238E27FC236}">
              <a16:creationId xmlns:a16="http://schemas.microsoft.com/office/drawing/2014/main" xmlns="" id="{00000000-0008-0000-0600-0000EC82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01" name="Text Box 1">
          <a:extLst>
            <a:ext uri="{FF2B5EF4-FFF2-40B4-BE49-F238E27FC236}">
              <a16:creationId xmlns:a16="http://schemas.microsoft.com/office/drawing/2014/main" xmlns="" id="{00000000-0008-0000-0600-0000ED82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02" name="Text Box 1">
          <a:extLst>
            <a:ext uri="{FF2B5EF4-FFF2-40B4-BE49-F238E27FC236}">
              <a16:creationId xmlns:a16="http://schemas.microsoft.com/office/drawing/2014/main" xmlns="" id="{00000000-0008-0000-0600-0000EE82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03" name="Text Box 1">
          <a:extLst>
            <a:ext uri="{FF2B5EF4-FFF2-40B4-BE49-F238E27FC236}">
              <a16:creationId xmlns:a16="http://schemas.microsoft.com/office/drawing/2014/main" xmlns="" id="{00000000-0008-0000-0600-0000EF82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04" name="Text Box 1">
          <a:extLst>
            <a:ext uri="{FF2B5EF4-FFF2-40B4-BE49-F238E27FC236}">
              <a16:creationId xmlns:a16="http://schemas.microsoft.com/office/drawing/2014/main" xmlns="" id="{00000000-0008-0000-0600-0000F082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05" name="Text Box 1">
          <a:extLst>
            <a:ext uri="{FF2B5EF4-FFF2-40B4-BE49-F238E27FC236}">
              <a16:creationId xmlns:a16="http://schemas.microsoft.com/office/drawing/2014/main" xmlns="" id="{00000000-0008-0000-0600-0000F182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06" name="Text Box 1">
          <a:extLst>
            <a:ext uri="{FF2B5EF4-FFF2-40B4-BE49-F238E27FC236}">
              <a16:creationId xmlns:a16="http://schemas.microsoft.com/office/drawing/2014/main" xmlns="" id="{00000000-0008-0000-0600-0000F282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07" name="Text Box 1">
          <a:extLst>
            <a:ext uri="{FF2B5EF4-FFF2-40B4-BE49-F238E27FC236}">
              <a16:creationId xmlns:a16="http://schemas.microsoft.com/office/drawing/2014/main" xmlns="" id="{00000000-0008-0000-0600-0000F382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08" name="Text Box 1">
          <a:extLst>
            <a:ext uri="{FF2B5EF4-FFF2-40B4-BE49-F238E27FC236}">
              <a16:creationId xmlns:a16="http://schemas.microsoft.com/office/drawing/2014/main" xmlns="" id="{00000000-0008-0000-0600-0000F482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09" name="Text Box 1">
          <a:extLst>
            <a:ext uri="{FF2B5EF4-FFF2-40B4-BE49-F238E27FC236}">
              <a16:creationId xmlns:a16="http://schemas.microsoft.com/office/drawing/2014/main" xmlns="" id="{00000000-0008-0000-0600-0000F582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10" name="Text Box 1">
          <a:extLst>
            <a:ext uri="{FF2B5EF4-FFF2-40B4-BE49-F238E27FC236}">
              <a16:creationId xmlns:a16="http://schemas.microsoft.com/office/drawing/2014/main" xmlns="" id="{00000000-0008-0000-0600-0000F682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11" name="Text Box 1">
          <a:extLst>
            <a:ext uri="{FF2B5EF4-FFF2-40B4-BE49-F238E27FC236}">
              <a16:creationId xmlns:a16="http://schemas.microsoft.com/office/drawing/2014/main" xmlns="" id="{00000000-0008-0000-0600-0000F782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12" name="Text Box 1">
          <a:extLst>
            <a:ext uri="{FF2B5EF4-FFF2-40B4-BE49-F238E27FC236}">
              <a16:creationId xmlns:a16="http://schemas.microsoft.com/office/drawing/2014/main" xmlns="" id="{00000000-0008-0000-0600-0000F882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13" name="Text Box 1">
          <a:extLst>
            <a:ext uri="{FF2B5EF4-FFF2-40B4-BE49-F238E27FC236}">
              <a16:creationId xmlns:a16="http://schemas.microsoft.com/office/drawing/2014/main" xmlns="" id="{00000000-0008-0000-0600-0000F982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14" name="Text Box 1">
          <a:extLst>
            <a:ext uri="{FF2B5EF4-FFF2-40B4-BE49-F238E27FC236}">
              <a16:creationId xmlns:a16="http://schemas.microsoft.com/office/drawing/2014/main" xmlns="" id="{00000000-0008-0000-0600-0000FA82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15" name="Text Box 1">
          <a:extLst>
            <a:ext uri="{FF2B5EF4-FFF2-40B4-BE49-F238E27FC236}">
              <a16:creationId xmlns:a16="http://schemas.microsoft.com/office/drawing/2014/main" xmlns="" id="{00000000-0008-0000-0600-0000FB82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16" name="Text Box 1">
          <a:extLst>
            <a:ext uri="{FF2B5EF4-FFF2-40B4-BE49-F238E27FC236}">
              <a16:creationId xmlns:a16="http://schemas.microsoft.com/office/drawing/2014/main" xmlns="" id="{00000000-0008-0000-0600-0000FC82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17" name="Text Box 1">
          <a:extLst>
            <a:ext uri="{FF2B5EF4-FFF2-40B4-BE49-F238E27FC236}">
              <a16:creationId xmlns:a16="http://schemas.microsoft.com/office/drawing/2014/main" xmlns="" id="{00000000-0008-0000-0600-0000FD82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18" name="Text Box 1">
          <a:extLst>
            <a:ext uri="{FF2B5EF4-FFF2-40B4-BE49-F238E27FC236}">
              <a16:creationId xmlns:a16="http://schemas.microsoft.com/office/drawing/2014/main" xmlns="" id="{00000000-0008-0000-0600-0000FE82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19" name="Text Box 1">
          <a:extLst>
            <a:ext uri="{FF2B5EF4-FFF2-40B4-BE49-F238E27FC236}">
              <a16:creationId xmlns:a16="http://schemas.microsoft.com/office/drawing/2014/main" xmlns="" id="{00000000-0008-0000-0600-0000FF82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20" name="Text Box 1">
          <a:extLst>
            <a:ext uri="{FF2B5EF4-FFF2-40B4-BE49-F238E27FC236}">
              <a16:creationId xmlns:a16="http://schemas.microsoft.com/office/drawing/2014/main" xmlns="" id="{00000000-0008-0000-0600-000000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21" name="Text Box 1">
          <a:extLst>
            <a:ext uri="{FF2B5EF4-FFF2-40B4-BE49-F238E27FC236}">
              <a16:creationId xmlns:a16="http://schemas.microsoft.com/office/drawing/2014/main" xmlns="" id="{00000000-0008-0000-0600-000001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22" name="Text Box 1">
          <a:extLst>
            <a:ext uri="{FF2B5EF4-FFF2-40B4-BE49-F238E27FC236}">
              <a16:creationId xmlns:a16="http://schemas.microsoft.com/office/drawing/2014/main" xmlns="" id="{00000000-0008-0000-0600-000002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23" name="Text Box 1">
          <a:extLst>
            <a:ext uri="{FF2B5EF4-FFF2-40B4-BE49-F238E27FC236}">
              <a16:creationId xmlns:a16="http://schemas.microsoft.com/office/drawing/2014/main" xmlns="" id="{00000000-0008-0000-0600-000003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24" name="Text Box 1">
          <a:extLst>
            <a:ext uri="{FF2B5EF4-FFF2-40B4-BE49-F238E27FC236}">
              <a16:creationId xmlns:a16="http://schemas.microsoft.com/office/drawing/2014/main" xmlns="" id="{00000000-0008-0000-0600-000004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25" name="Text Box 1">
          <a:extLst>
            <a:ext uri="{FF2B5EF4-FFF2-40B4-BE49-F238E27FC236}">
              <a16:creationId xmlns:a16="http://schemas.microsoft.com/office/drawing/2014/main" xmlns="" id="{00000000-0008-0000-0600-000005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26" name="Text Box 1">
          <a:extLst>
            <a:ext uri="{FF2B5EF4-FFF2-40B4-BE49-F238E27FC236}">
              <a16:creationId xmlns:a16="http://schemas.microsoft.com/office/drawing/2014/main" xmlns="" id="{00000000-0008-0000-0600-000006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27" name="Text Box 1">
          <a:extLst>
            <a:ext uri="{FF2B5EF4-FFF2-40B4-BE49-F238E27FC236}">
              <a16:creationId xmlns:a16="http://schemas.microsoft.com/office/drawing/2014/main" xmlns="" id="{00000000-0008-0000-0600-000007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28" name="Text Box 1">
          <a:extLst>
            <a:ext uri="{FF2B5EF4-FFF2-40B4-BE49-F238E27FC236}">
              <a16:creationId xmlns:a16="http://schemas.microsoft.com/office/drawing/2014/main" xmlns="" id="{00000000-0008-0000-0600-000008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29" name="Text Box 1">
          <a:extLst>
            <a:ext uri="{FF2B5EF4-FFF2-40B4-BE49-F238E27FC236}">
              <a16:creationId xmlns:a16="http://schemas.microsoft.com/office/drawing/2014/main" xmlns="" id="{00000000-0008-0000-0600-000009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30" name="Text Box 1">
          <a:extLst>
            <a:ext uri="{FF2B5EF4-FFF2-40B4-BE49-F238E27FC236}">
              <a16:creationId xmlns:a16="http://schemas.microsoft.com/office/drawing/2014/main" xmlns="" id="{00000000-0008-0000-0600-00000A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31" name="Text Box 1">
          <a:extLst>
            <a:ext uri="{FF2B5EF4-FFF2-40B4-BE49-F238E27FC236}">
              <a16:creationId xmlns:a16="http://schemas.microsoft.com/office/drawing/2014/main" xmlns="" id="{00000000-0008-0000-0600-00000B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32" name="Text Box 1">
          <a:extLst>
            <a:ext uri="{FF2B5EF4-FFF2-40B4-BE49-F238E27FC236}">
              <a16:creationId xmlns:a16="http://schemas.microsoft.com/office/drawing/2014/main" xmlns="" id="{00000000-0008-0000-0600-00000C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33" name="Text Box 1">
          <a:extLst>
            <a:ext uri="{FF2B5EF4-FFF2-40B4-BE49-F238E27FC236}">
              <a16:creationId xmlns:a16="http://schemas.microsoft.com/office/drawing/2014/main" xmlns="" id="{00000000-0008-0000-0600-00000D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34" name="Text Box 1">
          <a:extLst>
            <a:ext uri="{FF2B5EF4-FFF2-40B4-BE49-F238E27FC236}">
              <a16:creationId xmlns:a16="http://schemas.microsoft.com/office/drawing/2014/main" xmlns="" id="{00000000-0008-0000-0600-00000E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35" name="Text Box 1">
          <a:extLst>
            <a:ext uri="{FF2B5EF4-FFF2-40B4-BE49-F238E27FC236}">
              <a16:creationId xmlns:a16="http://schemas.microsoft.com/office/drawing/2014/main" xmlns="" id="{00000000-0008-0000-0600-00000F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36" name="Text Box 1">
          <a:extLst>
            <a:ext uri="{FF2B5EF4-FFF2-40B4-BE49-F238E27FC236}">
              <a16:creationId xmlns:a16="http://schemas.microsoft.com/office/drawing/2014/main" xmlns="" id="{00000000-0008-0000-0600-000010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37" name="Text Box 1">
          <a:extLst>
            <a:ext uri="{FF2B5EF4-FFF2-40B4-BE49-F238E27FC236}">
              <a16:creationId xmlns:a16="http://schemas.microsoft.com/office/drawing/2014/main" xmlns="" id="{00000000-0008-0000-0600-000011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38" name="Text Box 1">
          <a:extLst>
            <a:ext uri="{FF2B5EF4-FFF2-40B4-BE49-F238E27FC236}">
              <a16:creationId xmlns:a16="http://schemas.microsoft.com/office/drawing/2014/main" xmlns="" id="{00000000-0008-0000-0600-000012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39" name="Text Box 1">
          <a:extLst>
            <a:ext uri="{FF2B5EF4-FFF2-40B4-BE49-F238E27FC236}">
              <a16:creationId xmlns:a16="http://schemas.microsoft.com/office/drawing/2014/main" xmlns="" id="{00000000-0008-0000-0600-000013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40" name="Text Box 1">
          <a:extLst>
            <a:ext uri="{FF2B5EF4-FFF2-40B4-BE49-F238E27FC236}">
              <a16:creationId xmlns:a16="http://schemas.microsoft.com/office/drawing/2014/main" xmlns="" id="{00000000-0008-0000-0600-000014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41" name="Text Box 1">
          <a:extLst>
            <a:ext uri="{FF2B5EF4-FFF2-40B4-BE49-F238E27FC236}">
              <a16:creationId xmlns:a16="http://schemas.microsoft.com/office/drawing/2014/main" xmlns="" id="{00000000-0008-0000-0600-000015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42" name="Text Box 1">
          <a:extLst>
            <a:ext uri="{FF2B5EF4-FFF2-40B4-BE49-F238E27FC236}">
              <a16:creationId xmlns:a16="http://schemas.microsoft.com/office/drawing/2014/main" xmlns="" id="{00000000-0008-0000-0600-000016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43" name="Text Box 1">
          <a:extLst>
            <a:ext uri="{FF2B5EF4-FFF2-40B4-BE49-F238E27FC236}">
              <a16:creationId xmlns:a16="http://schemas.microsoft.com/office/drawing/2014/main" xmlns="" id="{00000000-0008-0000-0600-000017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44" name="Text Box 1">
          <a:extLst>
            <a:ext uri="{FF2B5EF4-FFF2-40B4-BE49-F238E27FC236}">
              <a16:creationId xmlns:a16="http://schemas.microsoft.com/office/drawing/2014/main" xmlns="" id="{00000000-0008-0000-0600-000018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45" name="Text Box 1">
          <a:extLst>
            <a:ext uri="{FF2B5EF4-FFF2-40B4-BE49-F238E27FC236}">
              <a16:creationId xmlns:a16="http://schemas.microsoft.com/office/drawing/2014/main" xmlns="" id="{00000000-0008-0000-0600-000019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46" name="Text Box 1">
          <a:extLst>
            <a:ext uri="{FF2B5EF4-FFF2-40B4-BE49-F238E27FC236}">
              <a16:creationId xmlns:a16="http://schemas.microsoft.com/office/drawing/2014/main" xmlns="" id="{00000000-0008-0000-0600-00001A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47" name="Text Box 1">
          <a:extLst>
            <a:ext uri="{FF2B5EF4-FFF2-40B4-BE49-F238E27FC236}">
              <a16:creationId xmlns:a16="http://schemas.microsoft.com/office/drawing/2014/main" xmlns="" id="{00000000-0008-0000-0600-00001B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48" name="Text Box 1">
          <a:extLst>
            <a:ext uri="{FF2B5EF4-FFF2-40B4-BE49-F238E27FC236}">
              <a16:creationId xmlns:a16="http://schemas.microsoft.com/office/drawing/2014/main" xmlns="" id="{00000000-0008-0000-0600-00001C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49" name="Text Box 1">
          <a:extLst>
            <a:ext uri="{FF2B5EF4-FFF2-40B4-BE49-F238E27FC236}">
              <a16:creationId xmlns:a16="http://schemas.microsoft.com/office/drawing/2014/main" xmlns="" id="{00000000-0008-0000-0600-00001D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50" name="Text Box 1">
          <a:extLst>
            <a:ext uri="{FF2B5EF4-FFF2-40B4-BE49-F238E27FC236}">
              <a16:creationId xmlns:a16="http://schemas.microsoft.com/office/drawing/2014/main" xmlns="" id="{00000000-0008-0000-0600-00001E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51" name="Text Box 1">
          <a:extLst>
            <a:ext uri="{FF2B5EF4-FFF2-40B4-BE49-F238E27FC236}">
              <a16:creationId xmlns:a16="http://schemas.microsoft.com/office/drawing/2014/main" xmlns="" id="{00000000-0008-0000-0600-00001F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52" name="Text Box 1">
          <a:extLst>
            <a:ext uri="{FF2B5EF4-FFF2-40B4-BE49-F238E27FC236}">
              <a16:creationId xmlns:a16="http://schemas.microsoft.com/office/drawing/2014/main" xmlns="" id="{00000000-0008-0000-0600-000020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53" name="Text Box 1">
          <a:extLst>
            <a:ext uri="{FF2B5EF4-FFF2-40B4-BE49-F238E27FC236}">
              <a16:creationId xmlns:a16="http://schemas.microsoft.com/office/drawing/2014/main" xmlns="" id="{00000000-0008-0000-0600-000021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54" name="Text Box 1">
          <a:extLst>
            <a:ext uri="{FF2B5EF4-FFF2-40B4-BE49-F238E27FC236}">
              <a16:creationId xmlns:a16="http://schemas.microsoft.com/office/drawing/2014/main" xmlns="" id="{00000000-0008-0000-0600-000022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55" name="Text Box 1">
          <a:extLst>
            <a:ext uri="{FF2B5EF4-FFF2-40B4-BE49-F238E27FC236}">
              <a16:creationId xmlns:a16="http://schemas.microsoft.com/office/drawing/2014/main" xmlns="" id="{00000000-0008-0000-0600-000023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56" name="Text Box 1">
          <a:extLst>
            <a:ext uri="{FF2B5EF4-FFF2-40B4-BE49-F238E27FC236}">
              <a16:creationId xmlns:a16="http://schemas.microsoft.com/office/drawing/2014/main" xmlns="" id="{00000000-0008-0000-0600-000024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57" name="Text Box 1">
          <a:extLst>
            <a:ext uri="{FF2B5EF4-FFF2-40B4-BE49-F238E27FC236}">
              <a16:creationId xmlns:a16="http://schemas.microsoft.com/office/drawing/2014/main" xmlns="" id="{00000000-0008-0000-0600-000025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58" name="Text Box 1">
          <a:extLst>
            <a:ext uri="{FF2B5EF4-FFF2-40B4-BE49-F238E27FC236}">
              <a16:creationId xmlns:a16="http://schemas.microsoft.com/office/drawing/2014/main" xmlns="" id="{00000000-0008-0000-0600-000026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59" name="Text Box 1">
          <a:extLst>
            <a:ext uri="{FF2B5EF4-FFF2-40B4-BE49-F238E27FC236}">
              <a16:creationId xmlns:a16="http://schemas.microsoft.com/office/drawing/2014/main" xmlns="" id="{00000000-0008-0000-0600-000027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60" name="Text Box 1">
          <a:extLst>
            <a:ext uri="{FF2B5EF4-FFF2-40B4-BE49-F238E27FC236}">
              <a16:creationId xmlns:a16="http://schemas.microsoft.com/office/drawing/2014/main" xmlns="" id="{00000000-0008-0000-0600-000028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61" name="Text Box 1">
          <a:extLst>
            <a:ext uri="{FF2B5EF4-FFF2-40B4-BE49-F238E27FC236}">
              <a16:creationId xmlns:a16="http://schemas.microsoft.com/office/drawing/2014/main" xmlns="" id="{00000000-0008-0000-0600-000029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62" name="Text Box 1">
          <a:extLst>
            <a:ext uri="{FF2B5EF4-FFF2-40B4-BE49-F238E27FC236}">
              <a16:creationId xmlns:a16="http://schemas.microsoft.com/office/drawing/2014/main" xmlns="" id="{00000000-0008-0000-0600-00002A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63" name="Text Box 1">
          <a:extLst>
            <a:ext uri="{FF2B5EF4-FFF2-40B4-BE49-F238E27FC236}">
              <a16:creationId xmlns:a16="http://schemas.microsoft.com/office/drawing/2014/main" xmlns="" id="{00000000-0008-0000-0600-00002B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64" name="Text Box 1">
          <a:extLst>
            <a:ext uri="{FF2B5EF4-FFF2-40B4-BE49-F238E27FC236}">
              <a16:creationId xmlns:a16="http://schemas.microsoft.com/office/drawing/2014/main" xmlns="" id="{00000000-0008-0000-0600-00002C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65" name="Text Box 1">
          <a:extLst>
            <a:ext uri="{FF2B5EF4-FFF2-40B4-BE49-F238E27FC236}">
              <a16:creationId xmlns:a16="http://schemas.microsoft.com/office/drawing/2014/main" xmlns="" id="{00000000-0008-0000-0600-00002D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66" name="Text Box 1">
          <a:extLst>
            <a:ext uri="{FF2B5EF4-FFF2-40B4-BE49-F238E27FC236}">
              <a16:creationId xmlns:a16="http://schemas.microsoft.com/office/drawing/2014/main" xmlns="" id="{00000000-0008-0000-0600-00002E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67" name="Text Box 1">
          <a:extLst>
            <a:ext uri="{FF2B5EF4-FFF2-40B4-BE49-F238E27FC236}">
              <a16:creationId xmlns:a16="http://schemas.microsoft.com/office/drawing/2014/main" xmlns="" id="{00000000-0008-0000-0600-00002F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68" name="Text Box 1">
          <a:extLst>
            <a:ext uri="{FF2B5EF4-FFF2-40B4-BE49-F238E27FC236}">
              <a16:creationId xmlns:a16="http://schemas.microsoft.com/office/drawing/2014/main" xmlns="" id="{00000000-0008-0000-0600-000030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69" name="Text Box 1">
          <a:extLst>
            <a:ext uri="{FF2B5EF4-FFF2-40B4-BE49-F238E27FC236}">
              <a16:creationId xmlns:a16="http://schemas.microsoft.com/office/drawing/2014/main" xmlns="" id="{00000000-0008-0000-0600-000031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70" name="Text Box 1">
          <a:extLst>
            <a:ext uri="{FF2B5EF4-FFF2-40B4-BE49-F238E27FC236}">
              <a16:creationId xmlns:a16="http://schemas.microsoft.com/office/drawing/2014/main" xmlns="" id="{00000000-0008-0000-0600-000032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71" name="Text Box 1">
          <a:extLst>
            <a:ext uri="{FF2B5EF4-FFF2-40B4-BE49-F238E27FC236}">
              <a16:creationId xmlns:a16="http://schemas.microsoft.com/office/drawing/2014/main" xmlns="" id="{00000000-0008-0000-0600-000033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72" name="Text Box 1">
          <a:extLst>
            <a:ext uri="{FF2B5EF4-FFF2-40B4-BE49-F238E27FC236}">
              <a16:creationId xmlns:a16="http://schemas.microsoft.com/office/drawing/2014/main" xmlns="" id="{00000000-0008-0000-0600-000034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73" name="Text Box 1">
          <a:extLst>
            <a:ext uri="{FF2B5EF4-FFF2-40B4-BE49-F238E27FC236}">
              <a16:creationId xmlns:a16="http://schemas.microsoft.com/office/drawing/2014/main" xmlns="" id="{00000000-0008-0000-0600-000035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74" name="Text Box 1">
          <a:extLst>
            <a:ext uri="{FF2B5EF4-FFF2-40B4-BE49-F238E27FC236}">
              <a16:creationId xmlns:a16="http://schemas.microsoft.com/office/drawing/2014/main" xmlns="" id="{00000000-0008-0000-0600-000036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75" name="Text Box 1">
          <a:extLst>
            <a:ext uri="{FF2B5EF4-FFF2-40B4-BE49-F238E27FC236}">
              <a16:creationId xmlns:a16="http://schemas.microsoft.com/office/drawing/2014/main" xmlns="" id="{00000000-0008-0000-0600-000037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76" name="Text Box 1">
          <a:extLst>
            <a:ext uri="{FF2B5EF4-FFF2-40B4-BE49-F238E27FC236}">
              <a16:creationId xmlns:a16="http://schemas.microsoft.com/office/drawing/2014/main" xmlns="" id="{00000000-0008-0000-0600-000038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77" name="Text Box 1">
          <a:extLst>
            <a:ext uri="{FF2B5EF4-FFF2-40B4-BE49-F238E27FC236}">
              <a16:creationId xmlns:a16="http://schemas.microsoft.com/office/drawing/2014/main" xmlns="" id="{00000000-0008-0000-0600-000039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78" name="Text Box 1">
          <a:extLst>
            <a:ext uri="{FF2B5EF4-FFF2-40B4-BE49-F238E27FC236}">
              <a16:creationId xmlns:a16="http://schemas.microsoft.com/office/drawing/2014/main" xmlns="" id="{00000000-0008-0000-0600-00003A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79" name="Text Box 1">
          <a:extLst>
            <a:ext uri="{FF2B5EF4-FFF2-40B4-BE49-F238E27FC236}">
              <a16:creationId xmlns:a16="http://schemas.microsoft.com/office/drawing/2014/main" xmlns="" id="{00000000-0008-0000-0600-00003B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80" name="Text Box 1">
          <a:extLst>
            <a:ext uri="{FF2B5EF4-FFF2-40B4-BE49-F238E27FC236}">
              <a16:creationId xmlns:a16="http://schemas.microsoft.com/office/drawing/2014/main" xmlns="" id="{00000000-0008-0000-0600-00003C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81" name="Text Box 1">
          <a:extLst>
            <a:ext uri="{FF2B5EF4-FFF2-40B4-BE49-F238E27FC236}">
              <a16:creationId xmlns:a16="http://schemas.microsoft.com/office/drawing/2014/main" xmlns="" id="{00000000-0008-0000-0600-00003D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82" name="Text Box 1">
          <a:extLst>
            <a:ext uri="{FF2B5EF4-FFF2-40B4-BE49-F238E27FC236}">
              <a16:creationId xmlns:a16="http://schemas.microsoft.com/office/drawing/2014/main" xmlns="" id="{00000000-0008-0000-0600-00003E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83" name="Text Box 1">
          <a:extLst>
            <a:ext uri="{FF2B5EF4-FFF2-40B4-BE49-F238E27FC236}">
              <a16:creationId xmlns:a16="http://schemas.microsoft.com/office/drawing/2014/main" xmlns="" id="{00000000-0008-0000-0600-00003F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84" name="Text Box 1">
          <a:extLst>
            <a:ext uri="{FF2B5EF4-FFF2-40B4-BE49-F238E27FC236}">
              <a16:creationId xmlns:a16="http://schemas.microsoft.com/office/drawing/2014/main" xmlns="" id="{00000000-0008-0000-0600-000040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85" name="Text Box 1">
          <a:extLst>
            <a:ext uri="{FF2B5EF4-FFF2-40B4-BE49-F238E27FC236}">
              <a16:creationId xmlns:a16="http://schemas.microsoft.com/office/drawing/2014/main" xmlns="" id="{00000000-0008-0000-0600-000041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86" name="Text Box 1">
          <a:extLst>
            <a:ext uri="{FF2B5EF4-FFF2-40B4-BE49-F238E27FC236}">
              <a16:creationId xmlns:a16="http://schemas.microsoft.com/office/drawing/2014/main" xmlns="" id="{00000000-0008-0000-0600-000042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87" name="Text Box 1">
          <a:extLst>
            <a:ext uri="{FF2B5EF4-FFF2-40B4-BE49-F238E27FC236}">
              <a16:creationId xmlns:a16="http://schemas.microsoft.com/office/drawing/2014/main" xmlns="" id="{00000000-0008-0000-0600-000043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88" name="Text Box 1">
          <a:extLst>
            <a:ext uri="{FF2B5EF4-FFF2-40B4-BE49-F238E27FC236}">
              <a16:creationId xmlns:a16="http://schemas.microsoft.com/office/drawing/2014/main" xmlns="" id="{00000000-0008-0000-0600-000044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89" name="Text Box 1">
          <a:extLst>
            <a:ext uri="{FF2B5EF4-FFF2-40B4-BE49-F238E27FC236}">
              <a16:creationId xmlns:a16="http://schemas.microsoft.com/office/drawing/2014/main" xmlns="" id="{00000000-0008-0000-0600-000045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90" name="Text Box 1">
          <a:extLst>
            <a:ext uri="{FF2B5EF4-FFF2-40B4-BE49-F238E27FC236}">
              <a16:creationId xmlns:a16="http://schemas.microsoft.com/office/drawing/2014/main" xmlns="" id="{00000000-0008-0000-0600-000046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91" name="Text Box 1">
          <a:extLst>
            <a:ext uri="{FF2B5EF4-FFF2-40B4-BE49-F238E27FC236}">
              <a16:creationId xmlns:a16="http://schemas.microsoft.com/office/drawing/2014/main" xmlns="" id="{00000000-0008-0000-0600-000047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92" name="Text Box 1">
          <a:extLst>
            <a:ext uri="{FF2B5EF4-FFF2-40B4-BE49-F238E27FC236}">
              <a16:creationId xmlns:a16="http://schemas.microsoft.com/office/drawing/2014/main" xmlns="" id="{00000000-0008-0000-0600-000048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93" name="Text Box 1">
          <a:extLst>
            <a:ext uri="{FF2B5EF4-FFF2-40B4-BE49-F238E27FC236}">
              <a16:creationId xmlns:a16="http://schemas.microsoft.com/office/drawing/2014/main" xmlns="" id="{00000000-0008-0000-0600-000049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94" name="Text Box 1">
          <a:extLst>
            <a:ext uri="{FF2B5EF4-FFF2-40B4-BE49-F238E27FC236}">
              <a16:creationId xmlns:a16="http://schemas.microsoft.com/office/drawing/2014/main" xmlns="" id="{00000000-0008-0000-0600-00004A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95" name="Text Box 1">
          <a:extLst>
            <a:ext uri="{FF2B5EF4-FFF2-40B4-BE49-F238E27FC236}">
              <a16:creationId xmlns:a16="http://schemas.microsoft.com/office/drawing/2014/main" xmlns="" id="{00000000-0008-0000-0600-00004B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96" name="Text Box 1">
          <a:extLst>
            <a:ext uri="{FF2B5EF4-FFF2-40B4-BE49-F238E27FC236}">
              <a16:creationId xmlns:a16="http://schemas.microsoft.com/office/drawing/2014/main" xmlns="" id="{00000000-0008-0000-0600-00004C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97" name="Text Box 1">
          <a:extLst>
            <a:ext uri="{FF2B5EF4-FFF2-40B4-BE49-F238E27FC236}">
              <a16:creationId xmlns:a16="http://schemas.microsoft.com/office/drawing/2014/main" xmlns="" id="{00000000-0008-0000-0600-00004D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98" name="Text Box 1">
          <a:extLst>
            <a:ext uri="{FF2B5EF4-FFF2-40B4-BE49-F238E27FC236}">
              <a16:creationId xmlns:a16="http://schemas.microsoft.com/office/drawing/2014/main" xmlns="" id="{00000000-0008-0000-0600-00004E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99" name="Text Box 1">
          <a:extLst>
            <a:ext uri="{FF2B5EF4-FFF2-40B4-BE49-F238E27FC236}">
              <a16:creationId xmlns:a16="http://schemas.microsoft.com/office/drawing/2014/main" xmlns="" id="{00000000-0008-0000-0600-00004F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00" name="Text Box 1">
          <a:extLst>
            <a:ext uri="{FF2B5EF4-FFF2-40B4-BE49-F238E27FC236}">
              <a16:creationId xmlns:a16="http://schemas.microsoft.com/office/drawing/2014/main" xmlns="" id="{00000000-0008-0000-0600-000050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01" name="Text Box 1">
          <a:extLst>
            <a:ext uri="{FF2B5EF4-FFF2-40B4-BE49-F238E27FC236}">
              <a16:creationId xmlns:a16="http://schemas.microsoft.com/office/drawing/2014/main" xmlns="" id="{00000000-0008-0000-0600-000051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02" name="Text Box 1">
          <a:extLst>
            <a:ext uri="{FF2B5EF4-FFF2-40B4-BE49-F238E27FC236}">
              <a16:creationId xmlns:a16="http://schemas.microsoft.com/office/drawing/2014/main" xmlns="" id="{00000000-0008-0000-0600-000052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03" name="Text Box 1">
          <a:extLst>
            <a:ext uri="{FF2B5EF4-FFF2-40B4-BE49-F238E27FC236}">
              <a16:creationId xmlns:a16="http://schemas.microsoft.com/office/drawing/2014/main" xmlns="" id="{00000000-0008-0000-0600-000053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04" name="Text Box 1">
          <a:extLst>
            <a:ext uri="{FF2B5EF4-FFF2-40B4-BE49-F238E27FC236}">
              <a16:creationId xmlns:a16="http://schemas.microsoft.com/office/drawing/2014/main" xmlns="" id="{00000000-0008-0000-0600-000054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05" name="Text Box 1">
          <a:extLst>
            <a:ext uri="{FF2B5EF4-FFF2-40B4-BE49-F238E27FC236}">
              <a16:creationId xmlns:a16="http://schemas.microsoft.com/office/drawing/2014/main" xmlns="" id="{00000000-0008-0000-0600-000055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06" name="Text Box 1">
          <a:extLst>
            <a:ext uri="{FF2B5EF4-FFF2-40B4-BE49-F238E27FC236}">
              <a16:creationId xmlns:a16="http://schemas.microsoft.com/office/drawing/2014/main" xmlns="" id="{00000000-0008-0000-0600-000056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07" name="Text Box 1">
          <a:extLst>
            <a:ext uri="{FF2B5EF4-FFF2-40B4-BE49-F238E27FC236}">
              <a16:creationId xmlns:a16="http://schemas.microsoft.com/office/drawing/2014/main" xmlns="" id="{00000000-0008-0000-0600-000057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08" name="Text Box 1">
          <a:extLst>
            <a:ext uri="{FF2B5EF4-FFF2-40B4-BE49-F238E27FC236}">
              <a16:creationId xmlns:a16="http://schemas.microsoft.com/office/drawing/2014/main" xmlns="" id="{00000000-0008-0000-0600-000058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09" name="Text Box 1">
          <a:extLst>
            <a:ext uri="{FF2B5EF4-FFF2-40B4-BE49-F238E27FC236}">
              <a16:creationId xmlns:a16="http://schemas.microsoft.com/office/drawing/2014/main" xmlns="" id="{00000000-0008-0000-0600-000059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10" name="Text Box 1">
          <a:extLst>
            <a:ext uri="{FF2B5EF4-FFF2-40B4-BE49-F238E27FC236}">
              <a16:creationId xmlns:a16="http://schemas.microsoft.com/office/drawing/2014/main" xmlns="" id="{00000000-0008-0000-0600-00005A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11" name="Text Box 1">
          <a:extLst>
            <a:ext uri="{FF2B5EF4-FFF2-40B4-BE49-F238E27FC236}">
              <a16:creationId xmlns:a16="http://schemas.microsoft.com/office/drawing/2014/main" xmlns="" id="{00000000-0008-0000-0600-00005B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12" name="Text Box 1">
          <a:extLst>
            <a:ext uri="{FF2B5EF4-FFF2-40B4-BE49-F238E27FC236}">
              <a16:creationId xmlns:a16="http://schemas.microsoft.com/office/drawing/2014/main" xmlns="" id="{00000000-0008-0000-0600-00005C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13" name="Text Box 1">
          <a:extLst>
            <a:ext uri="{FF2B5EF4-FFF2-40B4-BE49-F238E27FC236}">
              <a16:creationId xmlns:a16="http://schemas.microsoft.com/office/drawing/2014/main" xmlns="" id="{00000000-0008-0000-0600-00005D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14" name="Text Box 1">
          <a:extLst>
            <a:ext uri="{FF2B5EF4-FFF2-40B4-BE49-F238E27FC236}">
              <a16:creationId xmlns:a16="http://schemas.microsoft.com/office/drawing/2014/main" xmlns="" id="{00000000-0008-0000-0600-00005E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15" name="Text Box 1">
          <a:extLst>
            <a:ext uri="{FF2B5EF4-FFF2-40B4-BE49-F238E27FC236}">
              <a16:creationId xmlns:a16="http://schemas.microsoft.com/office/drawing/2014/main" xmlns="" id="{00000000-0008-0000-0600-00005F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16" name="Text Box 1">
          <a:extLst>
            <a:ext uri="{FF2B5EF4-FFF2-40B4-BE49-F238E27FC236}">
              <a16:creationId xmlns:a16="http://schemas.microsoft.com/office/drawing/2014/main" xmlns="" id="{00000000-0008-0000-0600-000060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17" name="Text Box 1">
          <a:extLst>
            <a:ext uri="{FF2B5EF4-FFF2-40B4-BE49-F238E27FC236}">
              <a16:creationId xmlns:a16="http://schemas.microsoft.com/office/drawing/2014/main" xmlns="" id="{00000000-0008-0000-0600-000061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18" name="Text Box 1">
          <a:extLst>
            <a:ext uri="{FF2B5EF4-FFF2-40B4-BE49-F238E27FC236}">
              <a16:creationId xmlns:a16="http://schemas.microsoft.com/office/drawing/2014/main" xmlns="" id="{00000000-0008-0000-0600-000062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19" name="Text Box 1">
          <a:extLst>
            <a:ext uri="{FF2B5EF4-FFF2-40B4-BE49-F238E27FC236}">
              <a16:creationId xmlns:a16="http://schemas.microsoft.com/office/drawing/2014/main" xmlns="" id="{00000000-0008-0000-0600-000063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20" name="Text Box 1">
          <a:extLst>
            <a:ext uri="{FF2B5EF4-FFF2-40B4-BE49-F238E27FC236}">
              <a16:creationId xmlns:a16="http://schemas.microsoft.com/office/drawing/2014/main" xmlns="" id="{00000000-0008-0000-0600-000064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21" name="Text Box 1">
          <a:extLst>
            <a:ext uri="{FF2B5EF4-FFF2-40B4-BE49-F238E27FC236}">
              <a16:creationId xmlns:a16="http://schemas.microsoft.com/office/drawing/2014/main" xmlns="" id="{00000000-0008-0000-0600-000065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22" name="Text Box 1">
          <a:extLst>
            <a:ext uri="{FF2B5EF4-FFF2-40B4-BE49-F238E27FC236}">
              <a16:creationId xmlns:a16="http://schemas.microsoft.com/office/drawing/2014/main" xmlns="" id="{00000000-0008-0000-0600-000066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23" name="Text Box 1">
          <a:extLst>
            <a:ext uri="{FF2B5EF4-FFF2-40B4-BE49-F238E27FC236}">
              <a16:creationId xmlns:a16="http://schemas.microsoft.com/office/drawing/2014/main" xmlns="" id="{00000000-0008-0000-0600-000067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24" name="Text Box 1">
          <a:extLst>
            <a:ext uri="{FF2B5EF4-FFF2-40B4-BE49-F238E27FC236}">
              <a16:creationId xmlns:a16="http://schemas.microsoft.com/office/drawing/2014/main" xmlns="" id="{00000000-0008-0000-0600-000068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25" name="Text Box 1">
          <a:extLst>
            <a:ext uri="{FF2B5EF4-FFF2-40B4-BE49-F238E27FC236}">
              <a16:creationId xmlns:a16="http://schemas.microsoft.com/office/drawing/2014/main" xmlns="" id="{00000000-0008-0000-0600-000069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26" name="Text Box 1">
          <a:extLst>
            <a:ext uri="{FF2B5EF4-FFF2-40B4-BE49-F238E27FC236}">
              <a16:creationId xmlns:a16="http://schemas.microsoft.com/office/drawing/2014/main" xmlns="" id="{00000000-0008-0000-0600-00006A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27" name="Text Box 1">
          <a:extLst>
            <a:ext uri="{FF2B5EF4-FFF2-40B4-BE49-F238E27FC236}">
              <a16:creationId xmlns:a16="http://schemas.microsoft.com/office/drawing/2014/main" xmlns="" id="{00000000-0008-0000-0600-00006B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28" name="Text Box 1">
          <a:extLst>
            <a:ext uri="{FF2B5EF4-FFF2-40B4-BE49-F238E27FC236}">
              <a16:creationId xmlns:a16="http://schemas.microsoft.com/office/drawing/2014/main" xmlns="" id="{00000000-0008-0000-0600-00006C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29" name="Text Box 1">
          <a:extLst>
            <a:ext uri="{FF2B5EF4-FFF2-40B4-BE49-F238E27FC236}">
              <a16:creationId xmlns:a16="http://schemas.microsoft.com/office/drawing/2014/main" xmlns="" id="{00000000-0008-0000-0600-00006D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30" name="Text Box 1">
          <a:extLst>
            <a:ext uri="{FF2B5EF4-FFF2-40B4-BE49-F238E27FC236}">
              <a16:creationId xmlns:a16="http://schemas.microsoft.com/office/drawing/2014/main" xmlns="" id="{00000000-0008-0000-0600-00006E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31" name="Text Box 1">
          <a:extLst>
            <a:ext uri="{FF2B5EF4-FFF2-40B4-BE49-F238E27FC236}">
              <a16:creationId xmlns:a16="http://schemas.microsoft.com/office/drawing/2014/main" xmlns="" id="{00000000-0008-0000-0600-00006F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32" name="Text Box 1">
          <a:extLst>
            <a:ext uri="{FF2B5EF4-FFF2-40B4-BE49-F238E27FC236}">
              <a16:creationId xmlns:a16="http://schemas.microsoft.com/office/drawing/2014/main" xmlns="" id="{00000000-0008-0000-0600-000070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33" name="Text Box 1">
          <a:extLst>
            <a:ext uri="{FF2B5EF4-FFF2-40B4-BE49-F238E27FC236}">
              <a16:creationId xmlns:a16="http://schemas.microsoft.com/office/drawing/2014/main" xmlns="" id="{00000000-0008-0000-0600-000071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34" name="Text Box 1">
          <a:extLst>
            <a:ext uri="{FF2B5EF4-FFF2-40B4-BE49-F238E27FC236}">
              <a16:creationId xmlns:a16="http://schemas.microsoft.com/office/drawing/2014/main" xmlns="" id="{00000000-0008-0000-0600-000072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35" name="Text Box 1">
          <a:extLst>
            <a:ext uri="{FF2B5EF4-FFF2-40B4-BE49-F238E27FC236}">
              <a16:creationId xmlns:a16="http://schemas.microsoft.com/office/drawing/2014/main" xmlns="" id="{00000000-0008-0000-0600-000073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36" name="Text Box 1">
          <a:extLst>
            <a:ext uri="{FF2B5EF4-FFF2-40B4-BE49-F238E27FC236}">
              <a16:creationId xmlns:a16="http://schemas.microsoft.com/office/drawing/2014/main" xmlns="" id="{00000000-0008-0000-0600-000074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37" name="Text Box 1">
          <a:extLst>
            <a:ext uri="{FF2B5EF4-FFF2-40B4-BE49-F238E27FC236}">
              <a16:creationId xmlns:a16="http://schemas.microsoft.com/office/drawing/2014/main" xmlns="" id="{00000000-0008-0000-0600-000075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38" name="Text Box 1">
          <a:extLst>
            <a:ext uri="{FF2B5EF4-FFF2-40B4-BE49-F238E27FC236}">
              <a16:creationId xmlns:a16="http://schemas.microsoft.com/office/drawing/2014/main" xmlns="" id="{00000000-0008-0000-0600-000076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39" name="Text Box 1">
          <a:extLst>
            <a:ext uri="{FF2B5EF4-FFF2-40B4-BE49-F238E27FC236}">
              <a16:creationId xmlns:a16="http://schemas.microsoft.com/office/drawing/2014/main" xmlns="" id="{00000000-0008-0000-0600-000077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40" name="Text Box 1">
          <a:extLst>
            <a:ext uri="{FF2B5EF4-FFF2-40B4-BE49-F238E27FC236}">
              <a16:creationId xmlns:a16="http://schemas.microsoft.com/office/drawing/2014/main" xmlns="" id="{00000000-0008-0000-0600-000078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41" name="Text Box 1">
          <a:extLst>
            <a:ext uri="{FF2B5EF4-FFF2-40B4-BE49-F238E27FC236}">
              <a16:creationId xmlns:a16="http://schemas.microsoft.com/office/drawing/2014/main" xmlns="" id="{00000000-0008-0000-0600-000079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42" name="Text Box 1">
          <a:extLst>
            <a:ext uri="{FF2B5EF4-FFF2-40B4-BE49-F238E27FC236}">
              <a16:creationId xmlns:a16="http://schemas.microsoft.com/office/drawing/2014/main" xmlns="" id="{00000000-0008-0000-0600-00007A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43" name="Text Box 1">
          <a:extLst>
            <a:ext uri="{FF2B5EF4-FFF2-40B4-BE49-F238E27FC236}">
              <a16:creationId xmlns:a16="http://schemas.microsoft.com/office/drawing/2014/main" xmlns="" id="{00000000-0008-0000-0600-00007B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44" name="Text Box 1">
          <a:extLst>
            <a:ext uri="{FF2B5EF4-FFF2-40B4-BE49-F238E27FC236}">
              <a16:creationId xmlns:a16="http://schemas.microsoft.com/office/drawing/2014/main" xmlns="" id="{00000000-0008-0000-0600-00007C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45" name="Text Box 1">
          <a:extLst>
            <a:ext uri="{FF2B5EF4-FFF2-40B4-BE49-F238E27FC236}">
              <a16:creationId xmlns:a16="http://schemas.microsoft.com/office/drawing/2014/main" xmlns="" id="{00000000-0008-0000-0600-00007D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46" name="Text Box 1">
          <a:extLst>
            <a:ext uri="{FF2B5EF4-FFF2-40B4-BE49-F238E27FC236}">
              <a16:creationId xmlns:a16="http://schemas.microsoft.com/office/drawing/2014/main" xmlns="" id="{00000000-0008-0000-0600-00007E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47" name="Text Box 1">
          <a:extLst>
            <a:ext uri="{FF2B5EF4-FFF2-40B4-BE49-F238E27FC236}">
              <a16:creationId xmlns:a16="http://schemas.microsoft.com/office/drawing/2014/main" xmlns="" id="{00000000-0008-0000-0600-00007F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48" name="Text Box 1">
          <a:extLst>
            <a:ext uri="{FF2B5EF4-FFF2-40B4-BE49-F238E27FC236}">
              <a16:creationId xmlns:a16="http://schemas.microsoft.com/office/drawing/2014/main" xmlns="" id="{00000000-0008-0000-0600-000080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49" name="Text Box 1">
          <a:extLst>
            <a:ext uri="{FF2B5EF4-FFF2-40B4-BE49-F238E27FC236}">
              <a16:creationId xmlns:a16="http://schemas.microsoft.com/office/drawing/2014/main" xmlns="" id="{00000000-0008-0000-0600-000081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50" name="Text Box 1">
          <a:extLst>
            <a:ext uri="{FF2B5EF4-FFF2-40B4-BE49-F238E27FC236}">
              <a16:creationId xmlns:a16="http://schemas.microsoft.com/office/drawing/2014/main" xmlns="" id="{00000000-0008-0000-0600-000082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51" name="Text Box 1">
          <a:extLst>
            <a:ext uri="{FF2B5EF4-FFF2-40B4-BE49-F238E27FC236}">
              <a16:creationId xmlns:a16="http://schemas.microsoft.com/office/drawing/2014/main" xmlns="" id="{00000000-0008-0000-0600-000083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52" name="Text Box 1">
          <a:extLst>
            <a:ext uri="{FF2B5EF4-FFF2-40B4-BE49-F238E27FC236}">
              <a16:creationId xmlns:a16="http://schemas.microsoft.com/office/drawing/2014/main" xmlns="" id="{00000000-0008-0000-0600-000084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53" name="Text Box 1">
          <a:extLst>
            <a:ext uri="{FF2B5EF4-FFF2-40B4-BE49-F238E27FC236}">
              <a16:creationId xmlns:a16="http://schemas.microsoft.com/office/drawing/2014/main" xmlns="" id="{00000000-0008-0000-0600-000085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54" name="Text Box 1">
          <a:extLst>
            <a:ext uri="{FF2B5EF4-FFF2-40B4-BE49-F238E27FC236}">
              <a16:creationId xmlns:a16="http://schemas.microsoft.com/office/drawing/2014/main" xmlns="" id="{00000000-0008-0000-0600-000086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55" name="Text Box 1">
          <a:extLst>
            <a:ext uri="{FF2B5EF4-FFF2-40B4-BE49-F238E27FC236}">
              <a16:creationId xmlns:a16="http://schemas.microsoft.com/office/drawing/2014/main" xmlns="" id="{00000000-0008-0000-0600-000087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56" name="Text Box 1">
          <a:extLst>
            <a:ext uri="{FF2B5EF4-FFF2-40B4-BE49-F238E27FC236}">
              <a16:creationId xmlns:a16="http://schemas.microsoft.com/office/drawing/2014/main" xmlns="" id="{00000000-0008-0000-0600-000088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57" name="Text Box 1">
          <a:extLst>
            <a:ext uri="{FF2B5EF4-FFF2-40B4-BE49-F238E27FC236}">
              <a16:creationId xmlns:a16="http://schemas.microsoft.com/office/drawing/2014/main" xmlns="" id="{00000000-0008-0000-0600-000089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58" name="Text Box 1">
          <a:extLst>
            <a:ext uri="{FF2B5EF4-FFF2-40B4-BE49-F238E27FC236}">
              <a16:creationId xmlns:a16="http://schemas.microsoft.com/office/drawing/2014/main" xmlns="" id="{00000000-0008-0000-0600-00008A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59" name="Text Box 1">
          <a:extLst>
            <a:ext uri="{FF2B5EF4-FFF2-40B4-BE49-F238E27FC236}">
              <a16:creationId xmlns:a16="http://schemas.microsoft.com/office/drawing/2014/main" xmlns="" id="{00000000-0008-0000-0600-00008B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60" name="Text Box 1">
          <a:extLst>
            <a:ext uri="{FF2B5EF4-FFF2-40B4-BE49-F238E27FC236}">
              <a16:creationId xmlns:a16="http://schemas.microsoft.com/office/drawing/2014/main" xmlns="" id="{00000000-0008-0000-0600-00008C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61" name="Text Box 1">
          <a:extLst>
            <a:ext uri="{FF2B5EF4-FFF2-40B4-BE49-F238E27FC236}">
              <a16:creationId xmlns:a16="http://schemas.microsoft.com/office/drawing/2014/main" xmlns="" id="{00000000-0008-0000-0600-00008D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62" name="Text Box 1">
          <a:extLst>
            <a:ext uri="{FF2B5EF4-FFF2-40B4-BE49-F238E27FC236}">
              <a16:creationId xmlns:a16="http://schemas.microsoft.com/office/drawing/2014/main" xmlns="" id="{00000000-0008-0000-0600-00008E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63" name="Text Box 1">
          <a:extLst>
            <a:ext uri="{FF2B5EF4-FFF2-40B4-BE49-F238E27FC236}">
              <a16:creationId xmlns:a16="http://schemas.microsoft.com/office/drawing/2014/main" xmlns="" id="{00000000-0008-0000-0600-00008F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64" name="Text Box 1">
          <a:extLst>
            <a:ext uri="{FF2B5EF4-FFF2-40B4-BE49-F238E27FC236}">
              <a16:creationId xmlns:a16="http://schemas.microsoft.com/office/drawing/2014/main" xmlns="" id="{00000000-0008-0000-0600-000090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65" name="Text Box 1">
          <a:extLst>
            <a:ext uri="{FF2B5EF4-FFF2-40B4-BE49-F238E27FC236}">
              <a16:creationId xmlns:a16="http://schemas.microsoft.com/office/drawing/2014/main" xmlns="" id="{00000000-0008-0000-0600-000091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66" name="Text Box 1">
          <a:extLst>
            <a:ext uri="{FF2B5EF4-FFF2-40B4-BE49-F238E27FC236}">
              <a16:creationId xmlns:a16="http://schemas.microsoft.com/office/drawing/2014/main" xmlns="" id="{00000000-0008-0000-0600-000092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67" name="Text Box 1">
          <a:extLst>
            <a:ext uri="{FF2B5EF4-FFF2-40B4-BE49-F238E27FC236}">
              <a16:creationId xmlns:a16="http://schemas.microsoft.com/office/drawing/2014/main" xmlns="" id="{00000000-0008-0000-0600-000093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68" name="Text Box 1">
          <a:extLst>
            <a:ext uri="{FF2B5EF4-FFF2-40B4-BE49-F238E27FC236}">
              <a16:creationId xmlns:a16="http://schemas.microsoft.com/office/drawing/2014/main" xmlns="" id="{00000000-0008-0000-0600-000094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69" name="Text Box 1">
          <a:extLst>
            <a:ext uri="{FF2B5EF4-FFF2-40B4-BE49-F238E27FC236}">
              <a16:creationId xmlns:a16="http://schemas.microsoft.com/office/drawing/2014/main" xmlns="" id="{00000000-0008-0000-0600-000095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70" name="Text Box 1">
          <a:extLst>
            <a:ext uri="{FF2B5EF4-FFF2-40B4-BE49-F238E27FC236}">
              <a16:creationId xmlns:a16="http://schemas.microsoft.com/office/drawing/2014/main" xmlns="" id="{00000000-0008-0000-0600-000096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71" name="Text Box 1">
          <a:extLst>
            <a:ext uri="{FF2B5EF4-FFF2-40B4-BE49-F238E27FC236}">
              <a16:creationId xmlns:a16="http://schemas.microsoft.com/office/drawing/2014/main" xmlns="" id="{00000000-0008-0000-0600-000097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72" name="Text Box 1">
          <a:extLst>
            <a:ext uri="{FF2B5EF4-FFF2-40B4-BE49-F238E27FC236}">
              <a16:creationId xmlns:a16="http://schemas.microsoft.com/office/drawing/2014/main" xmlns="" id="{00000000-0008-0000-0600-000098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73" name="Text Box 1">
          <a:extLst>
            <a:ext uri="{FF2B5EF4-FFF2-40B4-BE49-F238E27FC236}">
              <a16:creationId xmlns:a16="http://schemas.microsoft.com/office/drawing/2014/main" xmlns="" id="{00000000-0008-0000-0600-000099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74" name="Text Box 1">
          <a:extLst>
            <a:ext uri="{FF2B5EF4-FFF2-40B4-BE49-F238E27FC236}">
              <a16:creationId xmlns:a16="http://schemas.microsoft.com/office/drawing/2014/main" xmlns="" id="{00000000-0008-0000-0600-00009A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75" name="Text Box 1">
          <a:extLst>
            <a:ext uri="{FF2B5EF4-FFF2-40B4-BE49-F238E27FC236}">
              <a16:creationId xmlns:a16="http://schemas.microsoft.com/office/drawing/2014/main" xmlns="" id="{00000000-0008-0000-0600-00009B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76" name="Text Box 1">
          <a:extLst>
            <a:ext uri="{FF2B5EF4-FFF2-40B4-BE49-F238E27FC236}">
              <a16:creationId xmlns:a16="http://schemas.microsoft.com/office/drawing/2014/main" xmlns="" id="{00000000-0008-0000-0600-00009C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77" name="Text Box 1">
          <a:extLst>
            <a:ext uri="{FF2B5EF4-FFF2-40B4-BE49-F238E27FC236}">
              <a16:creationId xmlns:a16="http://schemas.microsoft.com/office/drawing/2014/main" xmlns="" id="{00000000-0008-0000-0600-00009D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78" name="Text Box 1">
          <a:extLst>
            <a:ext uri="{FF2B5EF4-FFF2-40B4-BE49-F238E27FC236}">
              <a16:creationId xmlns:a16="http://schemas.microsoft.com/office/drawing/2014/main" xmlns="" id="{00000000-0008-0000-0600-00009E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79" name="Text Box 1">
          <a:extLst>
            <a:ext uri="{FF2B5EF4-FFF2-40B4-BE49-F238E27FC236}">
              <a16:creationId xmlns:a16="http://schemas.microsoft.com/office/drawing/2014/main" xmlns="" id="{00000000-0008-0000-0600-00009F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80" name="Text Box 1">
          <a:extLst>
            <a:ext uri="{FF2B5EF4-FFF2-40B4-BE49-F238E27FC236}">
              <a16:creationId xmlns:a16="http://schemas.microsoft.com/office/drawing/2014/main" xmlns="" id="{00000000-0008-0000-0600-0000A0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81" name="Text Box 1">
          <a:extLst>
            <a:ext uri="{FF2B5EF4-FFF2-40B4-BE49-F238E27FC236}">
              <a16:creationId xmlns:a16="http://schemas.microsoft.com/office/drawing/2014/main" xmlns="" id="{00000000-0008-0000-0600-0000A1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82" name="Text Box 1">
          <a:extLst>
            <a:ext uri="{FF2B5EF4-FFF2-40B4-BE49-F238E27FC236}">
              <a16:creationId xmlns:a16="http://schemas.microsoft.com/office/drawing/2014/main" xmlns="" id="{00000000-0008-0000-0600-0000A2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83" name="Text Box 1">
          <a:extLst>
            <a:ext uri="{FF2B5EF4-FFF2-40B4-BE49-F238E27FC236}">
              <a16:creationId xmlns:a16="http://schemas.microsoft.com/office/drawing/2014/main" xmlns="" id="{00000000-0008-0000-0600-0000A3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84" name="Text Box 1">
          <a:extLst>
            <a:ext uri="{FF2B5EF4-FFF2-40B4-BE49-F238E27FC236}">
              <a16:creationId xmlns:a16="http://schemas.microsoft.com/office/drawing/2014/main" xmlns="" id="{00000000-0008-0000-0600-0000A4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85" name="Text Box 1">
          <a:extLst>
            <a:ext uri="{FF2B5EF4-FFF2-40B4-BE49-F238E27FC236}">
              <a16:creationId xmlns:a16="http://schemas.microsoft.com/office/drawing/2014/main" xmlns="" id="{00000000-0008-0000-0600-0000A5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86" name="Text Box 1">
          <a:extLst>
            <a:ext uri="{FF2B5EF4-FFF2-40B4-BE49-F238E27FC236}">
              <a16:creationId xmlns:a16="http://schemas.microsoft.com/office/drawing/2014/main" xmlns="" id="{00000000-0008-0000-0600-0000A6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87" name="Text Box 1">
          <a:extLst>
            <a:ext uri="{FF2B5EF4-FFF2-40B4-BE49-F238E27FC236}">
              <a16:creationId xmlns:a16="http://schemas.microsoft.com/office/drawing/2014/main" xmlns="" id="{00000000-0008-0000-0600-0000A7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88" name="Text Box 1">
          <a:extLst>
            <a:ext uri="{FF2B5EF4-FFF2-40B4-BE49-F238E27FC236}">
              <a16:creationId xmlns:a16="http://schemas.microsoft.com/office/drawing/2014/main" xmlns="" id="{00000000-0008-0000-0600-0000A8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89" name="Text Box 1">
          <a:extLst>
            <a:ext uri="{FF2B5EF4-FFF2-40B4-BE49-F238E27FC236}">
              <a16:creationId xmlns:a16="http://schemas.microsoft.com/office/drawing/2014/main" xmlns="" id="{00000000-0008-0000-0600-0000A9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90" name="Text Box 1">
          <a:extLst>
            <a:ext uri="{FF2B5EF4-FFF2-40B4-BE49-F238E27FC236}">
              <a16:creationId xmlns:a16="http://schemas.microsoft.com/office/drawing/2014/main" xmlns="" id="{00000000-0008-0000-0600-0000AA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91" name="Text Box 1">
          <a:extLst>
            <a:ext uri="{FF2B5EF4-FFF2-40B4-BE49-F238E27FC236}">
              <a16:creationId xmlns:a16="http://schemas.microsoft.com/office/drawing/2014/main" xmlns="" id="{00000000-0008-0000-0600-0000AB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92" name="Text Box 1">
          <a:extLst>
            <a:ext uri="{FF2B5EF4-FFF2-40B4-BE49-F238E27FC236}">
              <a16:creationId xmlns:a16="http://schemas.microsoft.com/office/drawing/2014/main" xmlns="" id="{00000000-0008-0000-0600-0000AC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893" name="Text Box 1">
          <a:extLst>
            <a:ext uri="{FF2B5EF4-FFF2-40B4-BE49-F238E27FC236}">
              <a16:creationId xmlns:a16="http://schemas.microsoft.com/office/drawing/2014/main" xmlns="" id="{00000000-0008-0000-0600-0000AD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894" name="Text Box 1">
          <a:extLst>
            <a:ext uri="{FF2B5EF4-FFF2-40B4-BE49-F238E27FC236}">
              <a16:creationId xmlns:a16="http://schemas.microsoft.com/office/drawing/2014/main" xmlns="" id="{00000000-0008-0000-0600-0000AE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895" name="Text Box 1">
          <a:extLst>
            <a:ext uri="{FF2B5EF4-FFF2-40B4-BE49-F238E27FC236}">
              <a16:creationId xmlns:a16="http://schemas.microsoft.com/office/drawing/2014/main" xmlns="" id="{00000000-0008-0000-0600-0000AF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896" name="Text Box 1">
          <a:extLst>
            <a:ext uri="{FF2B5EF4-FFF2-40B4-BE49-F238E27FC236}">
              <a16:creationId xmlns:a16="http://schemas.microsoft.com/office/drawing/2014/main" xmlns="" id="{00000000-0008-0000-0600-0000B0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897" name="Text Box 1">
          <a:extLst>
            <a:ext uri="{FF2B5EF4-FFF2-40B4-BE49-F238E27FC236}">
              <a16:creationId xmlns:a16="http://schemas.microsoft.com/office/drawing/2014/main" xmlns="" id="{00000000-0008-0000-0600-0000B1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898" name="Text Box 1">
          <a:extLst>
            <a:ext uri="{FF2B5EF4-FFF2-40B4-BE49-F238E27FC236}">
              <a16:creationId xmlns:a16="http://schemas.microsoft.com/office/drawing/2014/main" xmlns="" id="{00000000-0008-0000-0600-0000B2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899" name="Text Box 1">
          <a:extLst>
            <a:ext uri="{FF2B5EF4-FFF2-40B4-BE49-F238E27FC236}">
              <a16:creationId xmlns:a16="http://schemas.microsoft.com/office/drawing/2014/main" xmlns="" id="{00000000-0008-0000-0600-0000B3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00" name="Text Box 1">
          <a:extLst>
            <a:ext uri="{FF2B5EF4-FFF2-40B4-BE49-F238E27FC236}">
              <a16:creationId xmlns:a16="http://schemas.microsoft.com/office/drawing/2014/main" xmlns="" id="{00000000-0008-0000-0600-0000B4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01" name="Text Box 1">
          <a:extLst>
            <a:ext uri="{FF2B5EF4-FFF2-40B4-BE49-F238E27FC236}">
              <a16:creationId xmlns:a16="http://schemas.microsoft.com/office/drawing/2014/main" xmlns="" id="{00000000-0008-0000-0600-0000B5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02" name="Text Box 1">
          <a:extLst>
            <a:ext uri="{FF2B5EF4-FFF2-40B4-BE49-F238E27FC236}">
              <a16:creationId xmlns:a16="http://schemas.microsoft.com/office/drawing/2014/main" xmlns="" id="{00000000-0008-0000-0600-0000B6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03" name="Text Box 1">
          <a:extLst>
            <a:ext uri="{FF2B5EF4-FFF2-40B4-BE49-F238E27FC236}">
              <a16:creationId xmlns:a16="http://schemas.microsoft.com/office/drawing/2014/main" xmlns="" id="{00000000-0008-0000-0600-0000B7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04" name="Text Box 1">
          <a:extLst>
            <a:ext uri="{FF2B5EF4-FFF2-40B4-BE49-F238E27FC236}">
              <a16:creationId xmlns:a16="http://schemas.microsoft.com/office/drawing/2014/main" xmlns="" id="{00000000-0008-0000-0600-0000B8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05" name="Text Box 1">
          <a:extLst>
            <a:ext uri="{FF2B5EF4-FFF2-40B4-BE49-F238E27FC236}">
              <a16:creationId xmlns:a16="http://schemas.microsoft.com/office/drawing/2014/main" xmlns="" id="{00000000-0008-0000-0600-0000B9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06" name="Text Box 1">
          <a:extLst>
            <a:ext uri="{FF2B5EF4-FFF2-40B4-BE49-F238E27FC236}">
              <a16:creationId xmlns:a16="http://schemas.microsoft.com/office/drawing/2014/main" xmlns="" id="{00000000-0008-0000-0600-0000BA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07" name="Text Box 1">
          <a:extLst>
            <a:ext uri="{FF2B5EF4-FFF2-40B4-BE49-F238E27FC236}">
              <a16:creationId xmlns:a16="http://schemas.microsoft.com/office/drawing/2014/main" xmlns="" id="{00000000-0008-0000-0600-0000BB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08" name="Text Box 1">
          <a:extLst>
            <a:ext uri="{FF2B5EF4-FFF2-40B4-BE49-F238E27FC236}">
              <a16:creationId xmlns:a16="http://schemas.microsoft.com/office/drawing/2014/main" xmlns="" id="{00000000-0008-0000-0600-0000BC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09" name="Text Box 1">
          <a:extLst>
            <a:ext uri="{FF2B5EF4-FFF2-40B4-BE49-F238E27FC236}">
              <a16:creationId xmlns:a16="http://schemas.microsoft.com/office/drawing/2014/main" xmlns="" id="{00000000-0008-0000-0600-0000BD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10" name="Text Box 1">
          <a:extLst>
            <a:ext uri="{FF2B5EF4-FFF2-40B4-BE49-F238E27FC236}">
              <a16:creationId xmlns:a16="http://schemas.microsoft.com/office/drawing/2014/main" xmlns="" id="{00000000-0008-0000-0600-0000BE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11" name="Text Box 1">
          <a:extLst>
            <a:ext uri="{FF2B5EF4-FFF2-40B4-BE49-F238E27FC236}">
              <a16:creationId xmlns:a16="http://schemas.microsoft.com/office/drawing/2014/main" xmlns="" id="{00000000-0008-0000-0600-0000BF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12" name="Text Box 1">
          <a:extLst>
            <a:ext uri="{FF2B5EF4-FFF2-40B4-BE49-F238E27FC236}">
              <a16:creationId xmlns:a16="http://schemas.microsoft.com/office/drawing/2014/main" xmlns="" id="{00000000-0008-0000-0600-0000C0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13" name="Text Box 1">
          <a:extLst>
            <a:ext uri="{FF2B5EF4-FFF2-40B4-BE49-F238E27FC236}">
              <a16:creationId xmlns:a16="http://schemas.microsoft.com/office/drawing/2014/main" xmlns="" id="{00000000-0008-0000-0600-0000C1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14" name="Text Box 1">
          <a:extLst>
            <a:ext uri="{FF2B5EF4-FFF2-40B4-BE49-F238E27FC236}">
              <a16:creationId xmlns:a16="http://schemas.microsoft.com/office/drawing/2014/main" xmlns="" id="{00000000-0008-0000-0600-0000C2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15" name="Text Box 1">
          <a:extLst>
            <a:ext uri="{FF2B5EF4-FFF2-40B4-BE49-F238E27FC236}">
              <a16:creationId xmlns:a16="http://schemas.microsoft.com/office/drawing/2014/main" xmlns="" id="{00000000-0008-0000-0600-0000C3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16" name="Text Box 1">
          <a:extLst>
            <a:ext uri="{FF2B5EF4-FFF2-40B4-BE49-F238E27FC236}">
              <a16:creationId xmlns:a16="http://schemas.microsoft.com/office/drawing/2014/main" xmlns="" id="{00000000-0008-0000-0600-0000C4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17" name="Text Box 1">
          <a:extLst>
            <a:ext uri="{FF2B5EF4-FFF2-40B4-BE49-F238E27FC236}">
              <a16:creationId xmlns:a16="http://schemas.microsoft.com/office/drawing/2014/main" xmlns="" id="{00000000-0008-0000-0600-0000C5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18" name="Text Box 1">
          <a:extLst>
            <a:ext uri="{FF2B5EF4-FFF2-40B4-BE49-F238E27FC236}">
              <a16:creationId xmlns:a16="http://schemas.microsoft.com/office/drawing/2014/main" xmlns="" id="{00000000-0008-0000-0600-0000C6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19" name="Text Box 1">
          <a:extLst>
            <a:ext uri="{FF2B5EF4-FFF2-40B4-BE49-F238E27FC236}">
              <a16:creationId xmlns:a16="http://schemas.microsoft.com/office/drawing/2014/main" xmlns="" id="{00000000-0008-0000-0600-0000C7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20" name="Text Box 1">
          <a:extLst>
            <a:ext uri="{FF2B5EF4-FFF2-40B4-BE49-F238E27FC236}">
              <a16:creationId xmlns:a16="http://schemas.microsoft.com/office/drawing/2014/main" xmlns="" id="{00000000-0008-0000-0600-0000C8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21" name="Text Box 1">
          <a:extLst>
            <a:ext uri="{FF2B5EF4-FFF2-40B4-BE49-F238E27FC236}">
              <a16:creationId xmlns:a16="http://schemas.microsoft.com/office/drawing/2014/main" xmlns="" id="{00000000-0008-0000-0600-0000C9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22" name="Text Box 1">
          <a:extLst>
            <a:ext uri="{FF2B5EF4-FFF2-40B4-BE49-F238E27FC236}">
              <a16:creationId xmlns:a16="http://schemas.microsoft.com/office/drawing/2014/main" xmlns="" id="{00000000-0008-0000-0600-0000CA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23" name="Text Box 1">
          <a:extLst>
            <a:ext uri="{FF2B5EF4-FFF2-40B4-BE49-F238E27FC236}">
              <a16:creationId xmlns:a16="http://schemas.microsoft.com/office/drawing/2014/main" xmlns="" id="{00000000-0008-0000-0600-0000CB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24" name="Text Box 1">
          <a:extLst>
            <a:ext uri="{FF2B5EF4-FFF2-40B4-BE49-F238E27FC236}">
              <a16:creationId xmlns:a16="http://schemas.microsoft.com/office/drawing/2014/main" xmlns="" id="{00000000-0008-0000-0600-0000CC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25" name="Text Box 1">
          <a:extLst>
            <a:ext uri="{FF2B5EF4-FFF2-40B4-BE49-F238E27FC236}">
              <a16:creationId xmlns:a16="http://schemas.microsoft.com/office/drawing/2014/main" xmlns="" id="{00000000-0008-0000-0600-0000CD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26" name="Text Box 1">
          <a:extLst>
            <a:ext uri="{FF2B5EF4-FFF2-40B4-BE49-F238E27FC236}">
              <a16:creationId xmlns:a16="http://schemas.microsoft.com/office/drawing/2014/main" xmlns="" id="{00000000-0008-0000-0600-0000CE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27" name="Text Box 1">
          <a:extLst>
            <a:ext uri="{FF2B5EF4-FFF2-40B4-BE49-F238E27FC236}">
              <a16:creationId xmlns:a16="http://schemas.microsoft.com/office/drawing/2014/main" xmlns="" id="{00000000-0008-0000-0600-0000CF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28" name="Text Box 1">
          <a:extLst>
            <a:ext uri="{FF2B5EF4-FFF2-40B4-BE49-F238E27FC236}">
              <a16:creationId xmlns:a16="http://schemas.microsoft.com/office/drawing/2014/main" xmlns="" id="{00000000-0008-0000-0600-0000D0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29" name="Text Box 1">
          <a:extLst>
            <a:ext uri="{FF2B5EF4-FFF2-40B4-BE49-F238E27FC236}">
              <a16:creationId xmlns:a16="http://schemas.microsoft.com/office/drawing/2014/main" xmlns="" id="{00000000-0008-0000-0600-0000D1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30" name="Text Box 1">
          <a:extLst>
            <a:ext uri="{FF2B5EF4-FFF2-40B4-BE49-F238E27FC236}">
              <a16:creationId xmlns:a16="http://schemas.microsoft.com/office/drawing/2014/main" xmlns="" id="{00000000-0008-0000-0600-0000D2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31" name="Text Box 1">
          <a:extLst>
            <a:ext uri="{FF2B5EF4-FFF2-40B4-BE49-F238E27FC236}">
              <a16:creationId xmlns:a16="http://schemas.microsoft.com/office/drawing/2014/main" xmlns="" id="{00000000-0008-0000-0600-0000D3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32" name="Text Box 1">
          <a:extLst>
            <a:ext uri="{FF2B5EF4-FFF2-40B4-BE49-F238E27FC236}">
              <a16:creationId xmlns:a16="http://schemas.microsoft.com/office/drawing/2014/main" xmlns="" id="{00000000-0008-0000-0600-0000D4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33" name="Text Box 1">
          <a:extLst>
            <a:ext uri="{FF2B5EF4-FFF2-40B4-BE49-F238E27FC236}">
              <a16:creationId xmlns:a16="http://schemas.microsoft.com/office/drawing/2014/main" xmlns="" id="{00000000-0008-0000-0600-0000D5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34" name="Text Box 1">
          <a:extLst>
            <a:ext uri="{FF2B5EF4-FFF2-40B4-BE49-F238E27FC236}">
              <a16:creationId xmlns:a16="http://schemas.microsoft.com/office/drawing/2014/main" xmlns="" id="{00000000-0008-0000-0600-0000D6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35" name="Text Box 1">
          <a:extLst>
            <a:ext uri="{FF2B5EF4-FFF2-40B4-BE49-F238E27FC236}">
              <a16:creationId xmlns:a16="http://schemas.microsoft.com/office/drawing/2014/main" xmlns="" id="{00000000-0008-0000-0600-0000D7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36" name="Text Box 1">
          <a:extLst>
            <a:ext uri="{FF2B5EF4-FFF2-40B4-BE49-F238E27FC236}">
              <a16:creationId xmlns:a16="http://schemas.microsoft.com/office/drawing/2014/main" xmlns="" id="{00000000-0008-0000-0600-0000D8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37" name="Text Box 1">
          <a:extLst>
            <a:ext uri="{FF2B5EF4-FFF2-40B4-BE49-F238E27FC236}">
              <a16:creationId xmlns:a16="http://schemas.microsoft.com/office/drawing/2014/main" xmlns="" id="{00000000-0008-0000-0600-0000D9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38" name="Text Box 1">
          <a:extLst>
            <a:ext uri="{FF2B5EF4-FFF2-40B4-BE49-F238E27FC236}">
              <a16:creationId xmlns:a16="http://schemas.microsoft.com/office/drawing/2014/main" xmlns="" id="{00000000-0008-0000-0600-0000DA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39" name="Text Box 1">
          <a:extLst>
            <a:ext uri="{FF2B5EF4-FFF2-40B4-BE49-F238E27FC236}">
              <a16:creationId xmlns:a16="http://schemas.microsoft.com/office/drawing/2014/main" xmlns="" id="{00000000-0008-0000-0600-0000DB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40" name="Text Box 1">
          <a:extLst>
            <a:ext uri="{FF2B5EF4-FFF2-40B4-BE49-F238E27FC236}">
              <a16:creationId xmlns:a16="http://schemas.microsoft.com/office/drawing/2014/main" xmlns="" id="{00000000-0008-0000-0600-0000DC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41" name="Text Box 1">
          <a:extLst>
            <a:ext uri="{FF2B5EF4-FFF2-40B4-BE49-F238E27FC236}">
              <a16:creationId xmlns:a16="http://schemas.microsoft.com/office/drawing/2014/main" xmlns="" id="{00000000-0008-0000-0600-0000DD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42" name="Text Box 1">
          <a:extLst>
            <a:ext uri="{FF2B5EF4-FFF2-40B4-BE49-F238E27FC236}">
              <a16:creationId xmlns:a16="http://schemas.microsoft.com/office/drawing/2014/main" xmlns="" id="{00000000-0008-0000-0600-0000DE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43" name="Text Box 1">
          <a:extLst>
            <a:ext uri="{FF2B5EF4-FFF2-40B4-BE49-F238E27FC236}">
              <a16:creationId xmlns:a16="http://schemas.microsoft.com/office/drawing/2014/main" xmlns="" id="{00000000-0008-0000-0600-0000DF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44" name="Text Box 1">
          <a:extLst>
            <a:ext uri="{FF2B5EF4-FFF2-40B4-BE49-F238E27FC236}">
              <a16:creationId xmlns:a16="http://schemas.microsoft.com/office/drawing/2014/main" xmlns="" id="{00000000-0008-0000-0600-0000E0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45" name="Text Box 1">
          <a:extLst>
            <a:ext uri="{FF2B5EF4-FFF2-40B4-BE49-F238E27FC236}">
              <a16:creationId xmlns:a16="http://schemas.microsoft.com/office/drawing/2014/main" xmlns="" id="{00000000-0008-0000-0600-0000E1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46" name="Text Box 1">
          <a:extLst>
            <a:ext uri="{FF2B5EF4-FFF2-40B4-BE49-F238E27FC236}">
              <a16:creationId xmlns:a16="http://schemas.microsoft.com/office/drawing/2014/main" xmlns="" id="{00000000-0008-0000-0600-0000E2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47" name="Text Box 1">
          <a:extLst>
            <a:ext uri="{FF2B5EF4-FFF2-40B4-BE49-F238E27FC236}">
              <a16:creationId xmlns:a16="http://schemas.microsoft.com/office/drawing/2014/main" xmlns="" id="{00000000-0008-0000-0600-0000E3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48" name="Text Box 1">
          <a:extLst>
            <a:ext uri="{FF2B5EF4-FFF2-40B4-BE49-F238E27FC236}">
              <a16:creationId xmlns:a16="http://schemas.microsoft.com/office/drawing/2014/main" xmlns="" id="{00000000-0008-0000-0600-0000E4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49" name="Text Box 1">
          <a:extLst>
            <a:ext uri="{FF2B5EF4-FFF2-40B4-BE49-F238E27FC236}">
              <a16:creationId xmlns:a16="http://schemas.microsoft.com/office/drawing/2014/main" xmlns="" id="{00000000-0008-0000-0600-0000E5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50" name="Text Box 1">
          <a:extLst>
            <a:ext uri="{FF2B5EF4-FFF2-40B4-BE49-F238E27FC236}">
              <a16:creationId xmlns:a16="http://schemas.microsoft.com/office/drawing/2014/main" xmlns="" id="{00000000-0008-0000-0600-0000E6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51" name="Text Box 1">
          <a:extLst>
            <a:ext uri="{FF2B5EF4-FFF2-40B4-BE49-F238E27FC236}">
              <a16:creationId xmlns:a16="http://schemas.microsoft.com/office/drawing/2014/main" xmlns="" id="{00000000-0008-0000-0600-0000E7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52" name="Text Box 1">
          <a:extLst>
            <a:ext uri="{FF2B5EF4-FFF2-40B4-BE49-F238E27FC236}">
              <a16:creationId xmlns:a16="http://schemas.microsoft.com/office/drawing/2014/main" xmlns="" id="{00000000-0008-0000-0600-0000E8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53" name="Text Box 1">
          <a:extLst>
            <a:ext uri="{FF2B5EF4-FFF2-40B4-BE49-F238E27FC236}">
              <a16:creationId xmlns:a16="http://schemas.microsoft.com/office/drawing/2014/main" xmlns="" id="{00000000-0008-0000-0600-0000E9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54" name="Text Box 1">
          <a:extLst>
            <a:ext uri="{FF2B5EF4-FFF2-40B4-BE49-F238E27FC236}">
              <a16:creationId xmlns:a16="http://schemas.microsoft.com/office/drawing/2014/main" xmlns="" id="{00000000-0008-0000-0600-0000EA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55" name="Text Box 1">
          <a:extLst>
            <a:ext uri="{FF2B5EF4-FFF2-40B4-BE49-F238E27FC236}">
              <a16:creationId xmlns:a16="http://schemas.microsoft.com/office/drawing/2014/main" xmlns="" id="{00000000-0008-0000-0600-0000EB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56" name="Text Box 1">
          <a:extLst>
            <a:ext uri="{FF2B5EF4-FFF2-40B4-BE49-F238E27FC236}">
              <a16:creationId xmlns:a16="http://schemas.microsoft.com/office/drawing/2014/main" xmlns="" id="{00000000-0008-0000-0600-0000EC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57" name="Text Box 1">
          <a:extLst>
            <a:ext uri="{FF2B5EF4-FFF2-40B4-BE49-F238E27FC236}">
              <a16:creationId xmlns:a16="http://schemas.microsoft.com/office/drawing/2014/main" xmlns="" id="{00000000-0008-0000-0600-0000ED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58" name="Text Box 1">
          <a:extLst>
            <a:ext uri="{FF2B5EF4-FFF2-40B4-BE49-F238E27FC236}">
              <a16:creationId xmlns:a16="http://schemas.microsoft.com/office/drawing/2014/main" xmlns="" id="{00000000-0008-0000-0600-0000EE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59" name="Text Box 1">
          <a:extLst>
            <a:ext uri="{FF2B5EF4-FFF2-40B4-BE49-F238E27FC236}">
              <a16:creationId xmlns:a16="http://schemas.microsoft.com/office/drawing/2014/main" xmlns="" id="{00000000-0008-0000-0600-0000EF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60" name="Text Box 1">
          <a:extLst>
            <a:ext uri="{FF2B5EF4-FFF2-40B4-BE49-F238E27FC236}">
              <a16:creationId xmlns:a16="http://schemas.microsoft.com/office/drawing/2014/main" xmlns="" id="{00000000-0008-0000-0600-0000F0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61" name="Text Box 1">
          <a:extLst>
            <a:ext uri="{FF2B5EF4-FFF2-40B4-BE49-F238E27FC236}">
              <a16:creationId xmlns:a16="http://schemas.microsoft.com/office/drawing/2014/main" xmlns="" id="{00000000-0008-0000-0600-0000F1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62" name="Text Box 1">
          <a:extLst>
            <a:ext uri="{FF2B5EF4-FFF2-40B4-BE49-F238E27FC236}">
              <a16:creationId xmlns:a16="http://schemas.microsoft.com/office/drawing/2014/main" xmlns="" id="{00000000-0008-0000-0600-0000F2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63" name="Text Box 1">
          <a:extLst>
            <a:ext uri="{FF2B5EF4-FFF2-40B4-BE49-F238E27FC236}">
              <a16:creationId xmlns:a16="http://schemas.microsoft.com/office/drawing/2014/main" xmlns="" id="{00000000-0008-0000-0600-0000F3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64" name="Text Box 1">
          <a:extLst>
            <a:ext uri="{FF2B5EF4-FFF2-40B4-BE49-F238E27FC236}">
              <a16:creationId xmlns:a16="http://schemas.microsoft.com/office/drawing/2014/main" xmlns="" id="{00000000-0008-0000-0600-0000F4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65" name="Text Box 1">
          <a:extLst>
            <a:ext uri="{FF2B5EF4-FFF2-40B4-BE49-F238E27FC236}">
              <a16:creationId xmlns:a16="http://schemas.microsoft.com/office/drawing/2014/main" xmlns="" id="{00000000-0008-0000-0600-0000F5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66" name="Text Box 1">
          <a:extLst>
            <a:ext uri="{FF2B5EF4-FFF2-40B4-BE49-F238E27FC236}">
              <a16:creationId xmlns:a16="http://schemas.microsoft.com/office/drawing/2014/main" xmlns="" id="{00000000-0008-0000-0600-0000F6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67" name="Text Box 1">
          <a:extLst>
            <a:ext uri="{FF2B5EF4-FFF2-40B4-BE49-F238E27FC236}">
              <a16:creationId xmlns:a16="http://schemas.microsoft.com/office/drawing/2014/main" xmlns="" id="{00000000-0008-0000-0600-0000F7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68" name="Text Box 1">
          <a:extLst>
            <a:ext uri="{FF2B5EF4-FFF2-40B4-BE49-F238E27FC236}">
              <a16:creationId xmlns:a16="http://schemas.microsoft.com/office/drawing/2014/main" xmlns="" id="{00000000-0008-0000-0600-0000F8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69" name="Text Box 1">
          <a:extLst>
            <a:ext uri="{FF2B5EF4-FFF2-40B4-BE49-F238E27FC236}">
              <a16:creationId xmlns:a16="http://schemas.microsoft.com/office/drawing/2014/main" xmlns="" id="{00000000-0008-0000-0600-0000F9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70" name="Text Box 1">
          <a:extLst>
            <a:ext uri="{FF2B5EF4-FFF2-40B4-BE49-F238E27FC236}">
              <a16:creationId xmlns:a16="http://schemas.microsoft.com/office/drawing/2014/main" xmlns="" id="{00000000-0008-0000-0600-0000FA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71" name="Text Box 1">
          <a:extLst>
            <a:ext uri="{FF2B5EF4-FFF2-40B4-BE49-F238E27FC236}">
              <a16:creationId xmlns:a16="http://schemas.microsoft.com/office/drawing/2014/main" xmlns="" id="{00000000-0008-0000-0600-0000FB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72" name="Text Box 1">
          <a:extLst>
            <a:ext uri="{FF2B5EF4-FFF2-40B4-BE49-F238E27FC236}">
              <a16:creationId xmlns:a16="http://schemas.microsoft.com/office/drawing/2014/main" xmlns="" id="{00000000-0008-0000-0600-0000FC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73" name="Text Box 1">
          <a:extLst>
            <a:ext uri="{FF2B5EF4-FFF2-40B4-BE49-F238E27FC236}">
              <a16:creationId xmlns:a16="http://schemas.microsoft.com/office/drawing/2014/main" xmlns="" id="{00000000-0008-0000-0600-0000FD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74" name="Text Box 1">
          <a:extLst>
            <a:ext uri="{FF2B5EF4-FFF2-40B4-BE49-F238E27FC236}">
              <a16:creationId xmlns:a16="http://schemas.microsoft.com/office/drawing/2014/main" xmlns="" id="{00000000-0008-0000-0600-0000FE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75" name="Text Box 1">
          <a:extLst>
            <a:ext uri="{FF2B5EF4-FFF2-40B4-BE49-F238E27FC236}">
              <a16:creationId xmlns:a16="http://schemas.microsoft.com/office/drawing/2014/main" xmlns="" id="{00000000-0008-0000-0600-0000FF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76" name="Text Box 1">
          <a:extLst>
            <a:ext uri="{FF2B5EF4-FFF2-40B4-BE49-F238E27FC236}">
              <a16:creationId xmlns:a16="http://schemas.microsoft.com/office/drawing/2014/main" xmlns="" id="{00000000-0008-0000-0600-000000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77" name="Text Box 1">
          <a:extLst>
            <a:ext uri="{FF2B5EF4-FFF2-40B4-BE49-F238E27FC236}">
              <a16:creationId xmlns:a16="http://schemas.microsoft.com/office/drawing/2014/main" xmlns="" id="{00000000-0008-0000-0600-000001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78" name="Text Box 1">
          <a:extLst>
            <a:ext uri="{FF2B5EF4-FFF2-40B4-BE49-F238E27FC236}">
              <a16:creationId xmlns:a16="http://schemas.microsoft.com/office/drawing/2014/main" xmlns="" id="{00000000-0008-0000-0600-000002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79" name="Text Box 1">
          <a:extLst>
            <a:ext uri="{FF2B5EF4-FFF2-40B4-BE49-F238E27FC236}">
              <a16:creationId xmlns:a16="http://schemas.microsoft.com/office/drawing/2014/main" xmlns="" id="{00000000-0008-0000-0600-000003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80" name="Text Box 1">
          <a:extLst>
            <a:ext uri="{FF2B5EF4-FFF2-40B4-BE49-F238E27FC236}">
              <a16:creationId xmlns:a16="http://schemas.microsoft.com/office/drawing/2014/main" xmlns="" id="{00000000-0008-0000-0600-000004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81" name="Text Box 1">
          <a:extLst>
            <a:ext uri="{FF2B5EF4-FFF2-40B4-BE49-F238E27FC236}">
              <a16:creationId xmlns:a16="http://schemas.microsoft.com/office/drawing/2014/main" xmlns="" id="{00000000-0008-0000-0600-000005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82" name="Text Box 1">
          <a:extLst>
            <a:ext uri="{FF2B5EF4-FFF2-40B4-BE49-F238E27FC236}">
              <a16:creationId xmlns:a16="http://schemas.microsoft.com/office/drawing/2014/main" xmlns="" id="{00000000-0008-0000-0600-000006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83" name="Text Box 1">
          <a:extLst>
            <a:ext uri="{FF2B5EF4-FFF2-40B4-BE49-F238E27FC236}">
              <a16:creationId xmlns:a16="http://schemas.microsoft.com/office/drawing/2014/main" xmlns="" id="{00000000-0008-0000-0600-000007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84" name="Text Box 1">
          <a:extLst>
            <a:ext uri="{FF2B5EF4-FFF2-40B4-BE49-F238E27FC236}">
              <a16:creationId xmlns:a16="http://schemas.microsoft.com/office/drawing/2014/main" xmlns="" id="{00000000-0008-0000-0600-000008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85" name="Text Box 1">
          <a:extLst>
            <a:ext uri="{FF2B5EF4-FFF2-40B4-BE49-F238E27FC236}">
              <a16:creationId xmlns:a16="http://schemas.microsoft.com/office/drawing/2014/main" xmlns="" id="{00000000-0008-0000-0600-000009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86" name="Text Box 1">
          <a:extLst>
            <a:ext uri="{FF2B5EF4-FFF2-40B4-BE49-F238E27FC236}">
              <a16:creationId xmlns:a16="http://schemas.microsoft.com/office/drawing/2014/main" xmlns="" id="{00000000-0008-0000-0600-00000A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87" name="Text Box 1">
          <a:extLst>
            <a:ext uri="{FF2B5EF4-FFF2-40B4-BE49-F238E27FC236}">
              <a16:creationId xmlns:a16="http://schemas.microsoft.com/office/drawing/2014/main" xmlns="" id="{00000000-0008-0000-0600-00000B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88" name="Text Box 1">
          <a:extLst>
            <a:ext uri="{FF2B5EF4-FFF2-40B4-BE49-F238E27FC236}">
              <a16:creationId xmlns:a16="http://schemas.microsoft.com/office/drawing/2014/main" xmlns="" id="{00000000-0008-0000-0600-00000C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89" name="Text Box 1">
          <a:extLst>
            <a:ext uri="{FF2B5EF4-FFF2-40B4-BE49-F238E27FC236}">
              <a16:creationId xmlns:a16="http://schemas.microsoft.com/office/drawing/2014/main" xmlns="" id="{00000000-0008-0000-0600-00000D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90" name="Text Box 1">
          <a:extLst>
            <a:ext uri="{FF2B5EF4-FFF2-40B4-BE49-F238E27FC236}">
              <a16:creationId xmlns:a16="http://schemas.microsoft.com/office/drawing/2014/main" xmlns="" id="{00000000-0008-0000-0600-00000E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91" name="Text Box 1">
          <a:extLst>
            <a:ext uri="{FF2B5EF4-FFF2-40B4-BE49-F238E27FC236}">
              <a16:creationId xmlns:a16="http://schemas.microsoft.com/office/drawing/2014/main" xmlns="" id="{00000000-0008-0000-0600-00000F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92" name="Text Box 1">
          <a:extLst>
            <a:ext uri="{FF2B5EF4-FFF2-40B4-BE49-F238E27FC236}">
              <a16:creationId xmlns:a16="http://schemas.microsoft.com/office/drawing/2014/main" xmlns="" id="{00000000-0008-0000-0600-000010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93" name="Text Box 1">
          <a:extLst>
            <a:ext uri="{FF2B5EF4-FFF2-40B4-BE49-F238E27FC236}">
              <a16:creationId xmlns:a16="http://schemas.microsoft.com/office/drawing/2014/main" xmlns="" id="{00000000-0008-0000-0600-000011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94" name="Text Box 1">
          <a:extLst>
            <a:ext uri="{FF2B5EF4-FFF2-40B4-BE49-F238E27FC236}">
              <a16:creationId xmlns:a16="http://schemas.microsoft.com/office/drawing/2014/main" xmlns="" id="{00000000-0008-0000-0600-000012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95" name="Text Box 1">
          <a:extLst>
            <a:ext uri="{FF2B5EF4-FFF2-40B4-BE49-F238E27FC236}">
              <a16:creationId xmlns:a16="http://schemas.microsoft.com/office/drawing/2014/main" xmlns="" id="{00000000-0008-0000-0600-000013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96" name="Text Box 1">
          <a:extLst>
            <a:ext uri="{FF2B5EF4-FFF2-40B4-BE49-F238E27FC236}">
              <a16:creationId xmlns:a16="http://schemas.microsoft.com/office/drawing/2014/main" xmlns="" id="{00000000-0008-0000-0600-000014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97" name="Text Box 1">
          <a:extLst>
            <a:ext uri="{FF2B5EF4-FFF2-40B4-BE49-F238E27FC236}">
              <a16:creationId xmlns:a16="http://schemas.microsoft.com/office/drawing/2014/main" xmlns="" id="{00000000-0008-0000-0600-000015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98" name="Text Box 1">
          <a:extLst>
            <a:ext uri="{FF2B5EF4-FFF2-40B4-BE49-F238E27FC236}">
              <a16:creationId xmlns:a16="http://schemas.microsoft.com/office/drawing/2014/main" xmlns="" id="{00000000-0008-0000-0600-000016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99" name="Text Box 1">
          <a:extLst>
            <a:ext uri="{FF2B5EF4-FFF2-40B4-BE49-F238E27FC236}">
              <a16:creationId xmlns:a16="http://schemas.microsoft.com/office/drawing/2014/main" xmlns="" id="{00000000-0008-0000-0600-000017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00" name="Text Box 1">
          <a:extLst>
            <a:ext uri="{FF2B5EF4-FFF2-40B4-BE49-F238E27FC236}">
              <a16:creationId xmlns:a16="http://schemas.microsoft.com/office/drawing/2014/main" xmlns="" id="{00000000-0008-0000-0600-000018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01" name="Text Box 1">
          <a:extLst>
            <a:ext uri="{FF2B5EF4-FFF2-40B4-BE49-F238E27FC236}">
              <a16:creationId xmlns:a16="http://schemas.microsoft.com/office/drawing/2014/main" xmlns="" id="{00000000-0008-0000-0600-000019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02" name="Text Box 1">
          <a:extLst>
            <a:ext uri="{FF2B5EF4-FFF2-40B4-BE49-F238E27FC236}">
              <a16:creationId xmlns:a16="http://schemas.microsoft.com/office/drawing/2014/main" xmlns="" id="{00000000-0008-0000-0600-00001A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03" name="Text Box 1">
          <a:extLst>
            <a:ext uri="{FF2B5EF4-FFF2-40B4-BE49-F238E27FC236}">
              <a16:creationId xmlns:a16="http://schemas.microsoft.com/office/drawing/2014/main" xmlns="" id="{00000000-0008-0000-0600-00001B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04" name="Text Box 1">
          <a:extLst>
            <a:ext uri="{FF2B5EF4-FFF2-40B4-BE49-F238E27FC236}">
              <a16:creationId xmlns:a16="http://schemas.microsoft.com/office/drawing/2014/main" xmlns="" id="{00000000-0008-0000-0600-00001C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05" name="Text Box 1">
          <a:extLst>
            <a:ext uri="{FF2B5EF4-FFF2-40B4-BE49-F238E27FC236}">
              <a16:creationId xmlns:a16="http://schemas.microsoft.com/office/drawing/2014/main" xmlns="" id="{00000000-0008-0000-0600-00001D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06" name="Text Box 1">
          <a:extLst>
            <a:ext uri="{FF2B5EF4-FFF2-40B4-BE49-F238E27FC236}">
              <a16:creationId xmlns:a16="http://schemas.microsoft.com/office/drawing/2014/main" xmlns="" id="{00000000-0008-0000-0600-00001E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07" name="Text Box 1">
          <a:extLst>
            <a:ext uri="{FF2B5EF4-FFF2-40B4-BE49-F238E27FC236}">
              <a16:creationId xmlns:a16="http://schemas.microsoft.com/office/drawing/2014/main" xmlns="" id="{00000000-0008-0000-0600-00001F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08" name="Text Box 1">
          <a:extLst>
            <a:ext uri="{FF2B5EF4-FFF2-40B4-BE49-F238E27FC236}">
              <a16:creationId xmlns:a16="http://schemas.microsoft.com/office/drawing/2014/main" xmlns="" id="{00000000-0008-0000-0600-000020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09" name="Text Box 1">
          <a:extLst>
            <a:ext uri="{FF2B5EF4-FFF2-40B4-BE49-F238E27FC236}">
              <a16:creationId xmlns:a16="http://schemas.microsoft.com/office/drawing/2014/main" xmlns="" id="{00000000-0008-0000-0600-000021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10" name="Text Box 1">
          <a:extLst>
            <a:ext uri="{FF2B5EF4-FFF2-40B4-BE49-F238E27FC236}">
              <a16:creationId xmlns:a16="http://schemas.microsoft.com/office/drawing/2014/main" xmlns="" id="{00000000-0008-0000-0600-000022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11" name="Text Box 1">
          <a:extLst>
            <a:ext uri="{FF2B5EF4-FFF2-40B4-BE49-F238E27FC236}">
              <a16:creationId xmlns:a16="http://schemas.microsoft.com/office/drawing/2014/main" xmlns="" id="{00000000-0008-0000-0600-000023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12" name="Text Box 1">
          <a:extLst>
            <a:ext uri="{FF2B5EF4-FFF2-40B4-BE49-F238E27FC236}">
              <a16:creationId xmlns:a16="http://schemas.microsoft.com/office/drawing/2014/main" xmlns="" id="{00000000-0008-0000-0600-000024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13" name="Text Box 1">
          <a:extLst>
            <a:ext uri="{FF2B5EF4-FFF2-40B4-BE49-F238E27FC236}">
              <a16:creationId xmlns:a16="http://schemas.microsoft.com/office/drawing/2014/main" xmlns="" id="{00000000-0008-0000-0600-000025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14" name="Text Box 1">
          <a:extLst>
            <a:ext uri="{FF2B5EF4-FFF2-40B4-BE49-F238E27FC236}">
              <a16:creationId xmlns:a16="http://schemas.microsoft.com/office/drawing/2014/main" xmlns="" id="{00000000-0008-0000-0600-000026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15" name="Text Box 1">
          <a:extLst>
            <a:ext uri="{FF2B5EF4-FFF2-40B4-BE49-F238E27FC236}">
              <a16:creationId xmlns:a16="http://schemas.microsoft.com/office/drawing/2014/main" xmlns="" id="{00000000-0008-0000-0600-000027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16" name="Text Box 1">
          <a:extLst>
            <a:ext uri="{FF2B5EF4-FFF2-40B4-BE49-F238E27FC236}">
              <a16:creationId xmlns:a16="http://schemas.microsoft.com/office/drawing/2014/main" xmlns="" id="{00000000-0008-0000-0600-000028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17" name="Text Box 1">
          <a:extLst>
            <a:ext uri="{FF2B5EF4-FFF2-40B4-BE49-F238E27FC236}">
              <a16:creationId xmlns:a16="http://schemas.microsoft.com/office/drawing/2014/main" xmlns="" id="{00000000-0008-0000-0600-000029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18" name="Text Box 1">
          <a:extLst>
            <a:ext uri="{FF2B5EF4-FFF2-40B4-BE49-F238E27FC236}">
              <a16:creationId xmlns:a16="http://schemas.microsoft.com/office/drawing/2014/main" xmlns="" id="{00000000-0008-0000-0600-00002A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19" name="Text Box 1">
          <a:extLst>
            <a:ext uri="{FF2B5EF4-FFF2-40B4-BE49-F238E27FC236}">
              <a16:creationId xmlns:a16="http://schemas.microsoft.com/office/drawing/2014/main" xmlns="" id="{00000000-0008-0000-0600-00002B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20" name="Text Box 1">
          <a:extLst>
            <a:ext uri="{FF2B5EF4-FFF2-40B4-BE49-F238E27FC236}">
              <a16:creationId xmlns:a16="http://schemas.microsoft.com/office/drawing/2014/main" xmlns="" id="{00000000-0008-0000-0600-00002C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21" name="Text Box 1">
          <a:extLst>
            <a:ext uri="{FF2B5EF4-FFF2-40B4-BE49-F238E27FC236}">
              <a16:creationId xmlns:a16="http://schemas.microsoft.com/office/drawing/2014/main" xmlns="" id="{00000000-0008-0000-0600-00002D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22" name="Text Box 1">
          <a:extLst>
            <a:ext uri="{FF2B5EF4-FFF2-40B4-BE49-F238E27FC236}">
              <a16:creationId xmlns:a16="http://schemas.microsoft.com/office/drawing/2014/main" xmlns="" id="{00000000-0008-0000-0600-00002E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23" name="Text Box 1">
          <a:extLst>
            <a:ext uri="{FF2B5EF4-FFF2-40B4-BE49-F238E27FC236}">
              <a16:creationId xmlns:a16="http://schemas.microsoft.com/office/drawing/2014/main" xmlns="" id="{00000000-0008-0000-0600-00002F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24" name="Text Box 1">
          <a:extLst>
            <a:ext uri="{FF2B5EF4-FFF2-40B4-BE49-F238E27FC236}">
              <a16:creationId xmlns:a16="http://schemas.microsoft.com/office/drawing/2014/main" xmlns="" id="{00000000-0008-0000-0600-000030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25" name="Text Box 1">
          <a:extLst>
            <a:ext uri="{FF2B5EF4-FFF2-40B4-BE49-F238E27FC236}">
              <a16:creationId xmlns:a16="http://schemas.microsoft.com/office/drawing/2014/main" xmlns="" id="{00000000-0008-0000-0600-000031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26" name="Text Box 1">
          <a:extLst>
            <a:ext uri="{FF2B5EF4-FFF2-40B4-BE49-F238E27FC236}">
              <a16:creationId xmlns:a16="http://schemas.microsoft.com/office/drawing/2014/main" xmlns="" id="{00000000-0008-0000-0600-000032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27" name="Text Box 1">
          <a:extLst>
            <a:ext uri="{FF2B5EF4-FFF2-40B4-BE49-F238E27FC236}">
              <a16:creationId xmlns:a16="http://schemas.microsoft.com/office/drawing/2014/main" xmlns="" id="{00000000-0008-0000-0600-000033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28" name="Text Box 1">
          <a:extLst>
            <a:ext uri="{FF2B5EF4-FFF2-40B4-BE49-F238E27FC236}">
              <a16:creationId xmlns:a16="http://schemas.microsoft.com/office/drawing/2014/main" xmlns="" id="{00000000-0008-0000-0600-000034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29" name="Text Box 1">
          <a:extLst>
            <a:ext uri="{FF2B5EF4-FFF2-40B4-BE49-F238E27FC236}">
              <a16:creationId xmlns:a16="http://schemas.microsoft.com/office/drawing/2014/main" xmlns="" id="{00000000-0008-0000-0600-000035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30" name="Text Box 1">
          <a:extLst>
            <a:ext uri="{FF2B5EF4-FFF2-40B4-BE49-F238E27FC236}">
              <a16:creationId xmlns:a16="http://schemas.microsoft.com/office/drawing/2014/main" xmlns="" id="{00000000-0008-0000-0600-000036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31" name="Text Box 1">
          <a:extLst>
            <a:ext uri="{FF2B5EF4-FFF2-40B4-BE49-F238E27FC236}">
              <a16:creationId xmlns:a16="http://schemas.microsoft.com/office/drawing/2014/main" xmlns="" id="{00000000-0008-0000-0600-000037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32" name="Text Box 1">
          <a:extLst>
            <a:ext uri="{FF2B5EF4-FFF2-40B4-BE49-F238E27FC236}">
              <a16:creationId xmlns:a16="http://schemas.microsoft.com/office/drawing/2014/main" xmlns="" id="{00000000-0008-0000-0600-000038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33" name="Text Box 1">
          <a:extLst>
            <a:ext uri="{FF2B5EF4-FFF2-40B4-BE49-F238E27FC236}">
              <a16:creationId xmlns:a16="http://schemas.microsoft.com/office/drawing/2014/main" xmlns="" id="{00000000-0008-0000-0600-000039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34" name="Text Box 1">
          <a:extLst>
            <a:ext uri="{FF2B5EF4-FFF2-40B4-BE49-F238E27FC236}">
              <a16:creationId xmlns:a16="http://schemas.microsoft.com/office/drawing/2014/main" xmlns="" id="{00000000-0008-0000-0600-00003A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35" name="Text Box 1">
          <a:extLst>
            <a:ext uri="{FF2B5EF4-FFF2-40B4-BE49-F238E27FC236}">
              <a16:creationId xmlns:a16="http://schemas.microsoft.com/office/drawing/2014/main" xmlns="" id="{00000000-0008-0000-0600-00003B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36" name="Text Box 1">
          <a:extLst>
            <a:ext uri="{FF2B5EF4-FFF2-40B4-BE49-F238E27FC236}">
              <a16:creationId xmlns:a16="http://schemas.microsoft.com/office/drawing/2014/main" xmlns="" id="{00000000-0008-0000-0600-00003C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37" name="Text Box 1">
          <a:extLst>
            <a:ext uri="{FF2B5EF4-FFF2-40B4-BE49-F238E27FC236}">
              <a16:creationId xmlns:a16="http://schemas.microsoft.com/office/drawing/2014/main" xmlns="" id="{00000000-0008-0000-0600-00003D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38" name="Text Box 1">
          <a:extLst>
            <a:ext uri="{FF2B5EF4-FFF2-40B4-BE49-F238E27FC236}">
              <a16:creationId xmlns:a16="http://schemas.microsoft.com/office/drawing/2014/main" xmlns="" id="{00000000-0008-0000-0600-00003E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39" name="Text Box 1">
          <a:extLst>
            <a:ext uri="{FF2B5EF4-FFF2-40B4-BE49-F238E27FC236}">
              <a16:creationId xmlns:a16="http://schemas.microsoft.com/office/drawing/2014/main" xmlns="" id="{00000000-0008-0000-0600-00003F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40" name="Text Box 1">
          <a:extLst>
            <a:ext uri="{FF2B5EF4-FFF2-40B4-BE49-F238E27FC236}">
              <a16:creationId xmlns:a16="http://schemas.microsoft.com/office/drawing/2014/main" xmlns="" id="{00000000-0008-0000-0600-000040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41" name="Text Box 1">
          <a:extLst>
            <a:ext uri="{FF2B5EF4-FFF2-40B4-BE49-F238E27FC236}">
              <a16:creationId xmlns:a16="http://schemas.microsoft.com/office/drawing/2014/main" xmlns="" id="{00000000-0008-0000-0600-000041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42" name="Text Box 1">
          <a:extLst>
            <a:ext uri="{FF2B5EF4-FFF2-40B4-BE49-F238E27FC236}">
              <a16:creationId xmlns:a16="http://schemas.microsoft.com/office/drawing/2014/main" xmlns="" id="{00000000-0008-0000-0600-000042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43" name="Text Box 1">
          <a:extLst>
            <a:ext uri="{FF2B5EF4-FFF2-40B4-BE49-F238E27FC236}">
              <a16:creationId xmlns:a16="http://schemas.microsoft.com/office/drawing/2014/main" xmlns="" id="{00000000-0008-0000-0600-000043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44" name="Text Box 1">
          <a:extLst>
            <a:ext uri="{FF2B5EF4-FFF2-40B4-BE49-F238E27FC236}">
              <a16:creationId xmlns:a16="http://schemas.microsoft.com/office/drawing/2014/main" xmlns="" id="{00000000-0008-0000-0600-000044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45" name="Text Box 1">
          <a:extLst>
            <a:ext uri="{FF2B5EF4-FFF2-40B4-BE49-F238E27FC236}">
              <a16:creationId xmlns:a16="http://schemas.microsoft.com/office/drawing/2014/main" xmlns="" id="{00000000-0008-0000-0600-000045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46" name="Text Box 1">
          <a:extLst>
            <a:ext uri="{FF2B5EF4-FFF2-40B4-BE49-F238E27FC236}">
              <a16:creationId xmlns:a16="http://schemas.microsoft.com/office/drawing/2014/main" xmlns="" id="{00000000-0008-0000-0600-000046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47" name="Text Box 1">
          <a:extLst>
            <a:ext uri="{FF2B5EF4-FFF2-40B4-BE49-F238E27FC236}">
              <a16:creationId xmlns:a16="http://schemas.microsoft.com/office/drawing/2014/main" xmlns="" id="{00000000-0008-0000-0600-000047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48" name="Text Box 1">
          <a:extLst>
            <a:ext uri="{FF2B5EF4-FFF2-40B4-BE49-F238E27FC236}">
              <a16:creationId xmlns:a16="http://schemas.microsoft.com/office/drawing/2014/main" xmlns="" id="{00000000-0008-0000-0600-000048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49" name="Text Box 1">
          <a:extLst>
            <a:ext uri="{FF2B5EF4-FFF2-40B4-BE49-F238E27FC236}">
              <a16:creationId xmlns:a16="http://schemas.microsoft.com/office/drawing/2014/main" xmlns="" id="{00000000-0008-0000-0600-000049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50" name="Text Box 1">
          <a:extLst>
            <a:ext uri="{FF2B5EF4-FFF2-40B4-BE49-F238E27FC236}">
              <a16:creationId xmlns:a16="http://schemas.microsoft.com/office/drawing/2014/main" xmlns="" id="{00000000-0008-0000-0600-00004A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51" name="Text Box 1">
          <a:extLst>
            <a:ext uri="{FF2B5EF4-FFF2-40B4-BE49-F238E27FC236}">
              <a16:creationId xmlns:a16="http://schemas.microsoft.com/office/drawing/2014/main" xmlns="" id="{00000000-0008-0000-0600-00004B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52" name="Text Box 1">
          <a:extLst>
            <a:ext uri="{FF2B5EF4-FFF2-40B4-BE49-F238E27FC236}">
              <a16:creationId xmlns:a16="http://schemas.microsoft.com/office/drawing/2014/main" xmlns="" id="{00000000-0008-0000-0600-00004C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53" name="Text Box 1">
          <a:extLst>
            <a:ext uri="{FF2B5EF4-FFF2-40B4-BE49-F238E27FC236}">
              <a16:creationId xmlns:a16="http://schemas.microsoft.com/office/drawing/2014/main" xmlns="" id="{00000000-0008-0000-0600-00004D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54" name="Text Box 1">
          <a:extLst>
            <a:ext uri="{FF2B5EF4-FFF2-40B4-BE49-F238E27FC236}">
              <a16:creationId xmlns:a16="http://schemas.microsoft.com/office/drawing/2014/main" xmlns="" id="{00000000-0008-0000-0600-00004E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55" name="Text Box 1">
          <a:extLst>
            <a:ext uri="{FF2B5EF4-FFF2-40B4-BE49-F238E27FC236}">
              <a16:creationId xmlns:a16="http://schemas.microsoft.com/office/drawing/2014/main" xmlns="" id="{00000000-0008-0000-0600-00004F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56" name="Text Box 1">
          <a:extLst>
            <a:ext uri="{FF2B5EF4-FFF2-40B4-BE49-F238E27FC236}">
              <a16:creationId xmlns:a16="http://schemas.microsoft.com/office/drawing/2014/main" xmlns="" id="{00000000-0008-0000-0600-000050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57" name="Text Box 1">
          <a:extLst>
            <a:ext uri="{FF2B5EF4-FFF2-40B4-BE49-F238E27FC236}">
              <a16:creationId xmlns:a16="http://schemas.microsoft.com/office/drawing/2014/main" xmlns="" id="{00000000-0008-0000-0600-000051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58" name="Text Box 1">
          <a:extLst>
            <a:ext uri="{FF2B5EF4-FFF2-40B4-BE49-F238E27FC236}">
              <a16:creationId xmlns:a16="http://schemas.microsoft.com/office/drawing/2014/main" xmlns="" id="{00000000-0008-0000-0600-000052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59" name="Text Box 1">
          <a:extLst>
            <a:ext uri="{FF2B5EF4-FFF2-40B4-BE49-F238E27FC236}">
              <a16:creationId xmlns:a16="http://schemas.microsoft.com/office/drawing/2014/main" xmlns="" id="{00000000-0008-0000-0600-000053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60" name="Text Box 1">
          <a:extLst>
            <a:ext uri="{FF2B5EF4-FFF2-40B4-BE49-F238E27FC236}">
              <a16:creationId xmlns:a16="http://schemas.microsoft.com/office/drawing/2014/main" xmlns="" id="{00000000-0008-0000-0600-000054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61" name="Text Box 1">
          <a:extLst>
            <a:ext uri="{FF2B5EF4-FFF2-40B4-BE49-F238E27FC236}">
              <a16:creationId xmlns:a16="http://schemas.microsoft.com/office/drawing/2014/main" xmlns="" id="{00000000-0008-0000-0600-000055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62" name="Text Box 1">
          <a:extLst>
            <a:ext uri="{FF2B5EF4-FFF2-40B4-BE49-F238E27FC236}">
              <a16:creationId xmlns:a16="http://schemas.microsoft.com/office/drawing/2014/main" xmlns="" id="{00000000-0008-0000-0600-000056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63" name="Text Box 1">
          <a:extLst>
            <a:ext uri="{FF2B5EF4-FFF2-40B4-BE49-F238E27FC236}">
              <a16:creationId xmlns:a16="http://schemas.microsoft.com/office/drawing/2014/main" xmlns="" id="{00000000-0008-0000-0600-000057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64" name="Text Box 1">
          <a:extLst>
            <a:ext uri="{FF2B5EF4-FFF2-40B4-BE49-F238E27FC236}">
              <a16:creationId xmlns:a16="http://schemas.microsoft.com/office/drawing/2014/main" xmlns="" id="{00000000-0008-0000-0600-000058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65" name="Text Box 1">
          <a:extLst>
            <a:ext uri="{FF2B5EF4-FFF2-40B4-BE49-F238E27FC236}">
              <a16:creationId xmlns:a16="http://schemas.microsoft.com/office/drawing/2014/main" xmlns="" id="{00000000-0008-0000-0600-000059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66" name="Text Box 1">
          <a:extLst>
            <a:ext uri="{FF2B5EF4-FFF2-40B4-BE49-F238E27FC236}">
              <a16:creationId xmlns:a16="http://schemas.microsoft.com/office/drawing/2014/main" xmlns="" id="{00000000-0008-0000-0600-00005A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67" name="Text Box 1">
          <a:extLst>
            <a:ext uri="{FF2B5EF4-FFF2-40B4-BE49-F238E27FC236}">
              <a16:creationId xmlns:a16="http://schemas.microsoft.com/office/drawing/2014/main" xmlns="" id="{00000000-0008-0000-0600-00005B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68" name="Text Box 1">
          <a:extLst>
            <a:ext uri="{FF2B5EF4-FFF2-40B4-BE49-F238E27FC236}">
              <a16:creationId xmlns:a16="http://schemas.microsoft.com/office/drawing/2014/main" xmlns="" id="{00000000-0008-0000-0600-00005C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69" name="Text Box 1">
          <a:extLst>
            <a:ext uri="{FF2B5EF4-FFF2-40B4-BE49-F238E27FC236}">
              <a16:creationId xmlns:a16="http://schemas.microsoft.com/office/drawing/2014/main" xmlns="" id="{00000000-0008-0000-0600-00005D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70" name="Text Box 1">
          <a:extLst>
            <a:ext uri="{FF2B5EF4-FFF2-40B4-BE49-F238E27FC236}">
              <a16:creationId xmlns:a16="http://schemas.microsoft.com/office/drawing/2014/main" xmlns="" id="{00000000-0008-0000-0600-00005E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71" name="Text Box 1">
          <a:extLst>
            <a:ext uri="{FF2B5EF4-FFF2-40B4-BE49-F238E27FC236}">
              <a16:creationId xmlns:a16="http://schemas.microsoft.com/office/drawing/2014/main" xmlns="" id="{00000000-0008-0000-0600-00005F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72" name="Text Box 1">
          <a:extLst>
            <a:ext uri="{FF2B5EF4-FFF2-40B4-BE49-F238E27FC236}">
              <a16:creationId xmlns:a16="http://schemas.microsoft.com/office/drawing/2014/main" xmlns="" id="{00000000-0008-0000-0600-000060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73" name="Text Box 1">
          <a:extLst>
            <a:ext uri="{FF2B5EF4-FFF2-40B4-BE49-F238E27FC236}">
              <a16:creationId xmlns:a16="http://schemas.microsoft.com/office/drawing/2014/main" xmlns="" id="{00000000-0008-0000-0600-000061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74" name="Text Box 1">
          <a:extLst>
            <a:ext uri="{FF2B5EF4-FFF2-40B4-BE49-F238E27FC236}">
              <a16:creationId xmlns:a16="http://schemas.microsoft.com/office/drawing/2014/main" xmlns="" id="{00000000-0008-0000-0600-000062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75" name="Text Box 1">
          <a:extLst>
            <a:ext uri="{FF2B5EF4-FFF2-40B4-BE49-F238E27FC236}">
              <a16:creationId xmlns:a16="http://schemas.microsoft.com/office/drawing/2014/main" xmlns="" id="{00000000-0008-0000-0600-000063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76" name="Text Box 1">
          <a:extLst>
            <a:ext uri="{FF2B5EF4-FFF2-40B4-BE49-F238E27FC236}">
              <a16:creationId xmlns:a16="http://schemas.microsoft.com/office/drawing/2014/main" xmlns="" id="{00000000-0008-0000-0600-000064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77" name="Text Box 1">
          <a:extLst>
            <a:ext uri="{FF2B5EF4-FFF2-40B4-BE49-F238E27FC236}">
              <a16:creationId xmlns:a16="http://schemas.microsoft.com/office/drawing/2014/main" xmlns="" id="{00000000-0008-0000-0600-000065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78" name="Text Box 1">
          <a:extLst>
            <a:ext uri="{FF2B5EF4-FFF2-40B4-BE49-F238E27FC236}">
              <a16:creationId xmlns:a16="http://schemas.microsoft.com/office/drawing/2014/main" xmlns="" id="{00000000-0008-0000-0600-000066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79" name="Text Box 1">
          <a:extLst>
            <a:ext uri="{FF2B5EF4-FFF2-40B4-BE49-F238E27FC236}">
              <a16:creationId xmlns:a16="http://schemas.microsoft.com/office/drawing/2014/main" xmlns="" id="{00000000-0008-0000-0600-000067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80" name="Text Box 1">
          <a:extLst>
            <a:ext uri="{FF2B5EF4-FFF2-40B4-BE49-F238E27FC236}">
              <a16:creationId xmlns:a16="http://schemas.microsoft.com/office/drawing/2014/main" xmlns="" id="{00000000-0008-0000-0600-000068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81" name="Text Box 1">
          <a:extLst>
            <a:ext uri="{FF2B5EF4-FFF2-40B4-BE49-F238E27FC236}">
              <a16:creationId xmlns:a16="http://schemas.microsoft.com/office/drawing/2014/main" xmlns="" id="{00000000-0008-0000-0600-000069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82" name="Text Box 1">
          <a:extLst>
            <a:ext uri="{FF2B5EF4-FFF2-40B4-BE49-F238E27FC236}">
              <a16:creationId xmlns:a16="http://schemas.microsoft.com/office/drawing/2014/main" xmlns="" id="{00000000-0008-0000-0600-00006A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83" name="Text Box 1">
          <a:extLst>
            <a:ext uri="{FF2B5EF4-FFF2-40B4-BE49-F238E27FC236}">
              <a16:creationId xmlns:a16="http://schemas.microsoft.com/office/drawing/2014/main" xmlns="" id="{00000000-0008-0000-0600-00006B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84" name="Text Box 1">
          <a:extLst>
            <a:ext uri="{FF2B5EF4-FFF2-40B4-BE49-F238E27FC236}">
              <a16:creationId xmlns:a16="http://schemas.microsoft.com/office/drawing/2014/main" xmlns="" id="{00000000-0008-0000-0600-00006C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85" name="Text Box 1">
          <a:extLst>
            <a:ext uri="{FF2B5EF4-FFF2-40B4-BE49-F238E27FC236}">
              <a16:creationId xmlns:a16="http://schemas.microsoft.com/office/drawing/2014/main" xmlns="" id="{00000000-0008-0000-0600-00006D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86" name="Text Box 1">
          <a:extLst>
            <a:ext uri="{FF2B5EF4-FFF2-40B4-BE49-F238E27FC236}">
              <a16:creationId xmlns:a16="http://schemas.microsoft.com/office/drawing/2014/main" xmlns="" id="{00000000-0008-0000-0600-00006E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87" name="Text Box 1">
          <a:extLst>
            <a:ext uri="{FF2B5EF4-FFF2-40B4-BE49-F238E27FC236}">
              <a16:creationId xmlns:a16="http://schemas.microsoft.com/office/drawing/2014/main" xmlns="" id="{00000000-0008-0000-0600-00006F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88" name="Text Box 1">
          <a:extLst>
            <a:ext uri="{FF2B5EF4-FFF2-40B4-BE49-F238E27FC236}">
              <a16:creationId xmlns:a16="http://schemas.microsoft.com/office/drawing/2014/main" xmlns="" id="{00000000-0008-0000-0600-000070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89" name="Text Box 1">
          <a:extLst>
            <a:ext uri="{FF2B5EF4-FFF2-40B4-BE49-F238E27FC236}">
              <a16:creationId xmlns:a16="http://schemas.microsoft.com/office/drawing/2014/main" xmlns="" id="{00000000-0008-0000-0600-000071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90" name="Text Box 1">
          <a:extLst>
            <a:ext uri="{FF2B5EF4-FFF2-40B4-BE49-F238E27FC236}">
              <a16:creationId xmlns:a16="http://schemas.microsoft.com/office/drawing/2014/main" xmlns="" id="{00000000-0008-0000-0600-000072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91" name="Text Box 1">
          <a:extLst>
            <a:ext uri="{FF2B5EF4-FFF2-40B4-BE49-F238E27FC236}">
              <a16:creationId xmlns:a16="http://schemas.microsoft.com/office/drawing/2014/main" xmlns="" id="{00000000-0008-0000-0600-000073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92" name="Text Box 1">
          <a:extLst>
            <a:ext uri="{FF2B5EF4-FFF2-40B4-BE49-F238E27FC236}">
              <a16:creationId xmlns:a16="http://schemas.microsoft.com/office/drawing/2014/main" xmlns="" id="{00000000-0008-0000-0600-000074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93" name="Text Box 1">
          <a:extLst>
            <a:ext uri="{FF2B5EF4-FFF2-40B4-BE49-F238E27FC236}">
              <a16:creationId xmlns:a16="http://schemas.microsoft.com/office/drawing/2014/main" xmlns="" id="{00000000-0008-0000-0600-000075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94" name="Text Box 1">
          <a:extLst>
            <a:ext uri="{FF2B5EF4-FFF2-40B4-BE49-F238E27FC236}">
              <a16:creationId xmlns:a16="http://schemas.microsoft.com/office/drawing/2014/main" xmlns="" id="{00000000-0008-0000-0600-000076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95" name="Text Box 1">
          <a:extLst>
            <a:ext uri="{FF2B5EF4-FFF2-40B4-BE49-F238E27FC236}">
              <a16:creationId xmlns:a16="http://schemas.microsoft.com/office/drawing/2014/main" xmlns="" id="{00000000-0008-0000-0600-000077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96" name="Text Box 1">
          <a:extLst>
            <a:ext uri="{FF2B5EF4-FFF2-40B4-BE49-F238E27FC236}">
              <a16:creationId xmlns:a16="http://schemas.microsoft.com/office/drawing/2014/main" xmlns="" id="{00000000-0008-0000-0600-000078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97" name="Text Box 1">
          <a:extLst>
            <a:ext uri="{FF2B5EF4-FFF2-40B4-BE49-F238E27FC236}">
              <a16:creationId xmlns:a16="http://schemas.microsoft.com/office/drawing/2014/main" xmlns="" id="{00000000-0008-0000-0600-000079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98" name="Text Box 1">
          <a:extLst>
            <a:ext uri="{FF2B5EF4-FFF2-40B4-BE49-F238E27FC236}">
              <a16:creationId xmlns:a16="http://schemas.microsoft.com/office/drawing/2014/main" xmlns="" id="{00000000-0008-0000-0600-00007A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99" name="Text Box 1">
          <a:extLst>
            <a:ext uri="{FF2B5EF4-FFF2-40B4-BE49-F238E27FC236}">
              <a16:creationId xmlns:a16="http://schemas.microsoft.com/office/drawing/2014/main" xmlns="" id="{00000000-0008-0000-0600-00007B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100" name="Text Box 1">
          <a:extLst>
            <a:ext uri="{FF2B5EF4-FFF2-40B4-BE49-F238E27FC236}">
              <a16:creationId xmlns:a16="http://schemas.microsoft.com/office/drawing/2014/main" xmlns="" id="{00000000-0008-0000-0600-00007C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101" name="Text Box 1">
          <a:extLst>
            <a:ext uri="{FF2B5EF4-FFF2-40B4-BE49-F238E27FC236}">
              <a16:creationId xmlns:a16="http://schemas.microsoft.com/office/drawing/2014/main" xmlns="" id="{00000000-0008-0000-0600-00007D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102" name="Text Box 1">
          <a:extLst>
            <a:ext uri="{FF2B5EF4-FFF2-40B4-BE49-F238E27FC236}">
              <a16:creationId xmlns:a16="http://schemas.microsoft.com/office/drawing/2014/main" xmlns="" id="{00000000-0008-0000-0600-00007E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103" name="Text Box 1">
          <a:extLst>
            <a:ext uri="{FF2B5EF4-FFF2-40B4-BE49-F238E27FC236}">
              <a16:creationId xmlns:a16="http://schemas.microsoft.com/office/drawing/2014/main" xmlns="" id="{00000000-0008-0000-0600-00007F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104" name="Text Box 1">
          <a:extLst>
            <a:ext uri="{FF2B5EF4-FFF2-40B4-BE49-F238E27FC236}">
              <a16:creationId xmlns:a16="http://schemas.microsoft.com/office/drawing/2014/main" xmlns="" id="{00000000-0008-0000-0600-000080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105" name="Text Box 1">
          <a:extLst>
            <a:ext uri="{FF2B5EF4-FFF2-40B4-BE49-F238E27FC236}">
              <a16:creationId xmlns:a16="http://schemas.microsoft.com/office/drawing/2014/main" xmlns="" id="{00000000-0008-0000-0600-000081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106" name="Text Box 1">
          <a:extLst>
            <a:ext uri="{FF2B5EF4-FFF2-40B4-BE49-F238E27FC236}">
              <a16:creationId xmlns:a16="http://schemas.microsoft.com/office/drawing/2014/main" xmlns="" id="{00000000-0008-0000-0600-000082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107" name="Text Box 1">
          <a:extLst>
            <a:ext uri="{FF2B5EF4-FFF2-40B4-BE49-F238E27FC236}">
              <a16:creationId xmlns:a16="http://schemas.microsoft.com/office/drawing/2014/main" xmlns="" id="{00000000-0008-0000-0600-000083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108" name="Text Box 1">
          <a:extLst>
            <a:ext uri="{FF2B5EF4-FFF2-40B4-BE49-F238E27FC236}">
              <a16:creationId xmlns:a16="http://schemas.microsoft.com/office/drawing/2014/main" xmlns="" id="{00000000-0008-0000-0600-000084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109" name="Text Box 1">
          <a:extLst>
            <a:ext uri="{FF2B5EF4-FFF2-40B4-BE49-F238E27FC236}">
              <a16:creationId xmlns:a16="http://schemas.microsoft.com/office/drawing/2014/main" xmlns="" id="{00000000-0008-0000-0600-000085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110" name="Text Box 1">
          <a:extLst>
            <a:ext uri="{FF2B5EF4-FFF2-40B4-BE49-F238E27FC236}">
              <a16:creationId xmlns:a16="http://schemas.microsoft.com/office/drawing/2014/main" xmlns="" id="{00000000-0008-0000-0600-000086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111" name="Text Box 1">
          <a:extLst>
            <a:ext uri="{FF2B5EF4-FFF2-40B4-BE49-F238E27FC236}">
              <a16:creationId xmlns:a16="http://schemas.microsoft.com/office/drawing/2014/main" xmlns="" id="{00000000-0008-0000-0600-000087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112" name="Text Box 1">
          <a:extLst>
            <a:ext uri="{FF2B5EF4-FFF2-40B4-BE49-F238E27FC236}">
              <a16:creationId xmlns:a16="http://schemas.microsoft.com/office/drawing/2014/main" xmlns="" id="{00000000-0008-0000-0600-000088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113" name="Text Box 1">
          <a:extLst>
            <a:ext uri="{FF2B5EF4-FFF2-40B4-BE49-F238E27FC236}">
              <a16:creationId xmlns:a16="http://schemas.microsoft.com/office/drawing/2014/main" xmlns="" id="{00000000-0008-0000-0600-000089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114" name="Text Box 1">
          <a:extLst>
            <a:ext uri="{FF2B5EF4-FFF2-40B4-BE49-F238E27FC236}">
              <a16:creationId xmlns:a16="http://schemas.microsoft.com/office/drawing/2014/main" xmlns="" id="{00000000-0008-0000-0600-00008A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115" name="Text Box 1">
          <a:extLst>
            <a:ext uri="{FF2B5EF4-FFF2-40B4-BE49-F238E27FC236}">
              <a16:creationId xmlns:a16="http://schemas.microsoft.com/office/drawing/2014/main" xmlns="" id="{00000000-0008-0000-0600-00008B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116" name="Text Box 1">
          <a:extLst>
            <a:ext uri="{FF2B5EF4-FFF2-40B4-BE49-F238E27FC236}">
              <a16:creationId xmlns:a16="http://schemas.microsoft.com/office/drawing/2014/main" xmlns="" id="{00000000-0008-0000-0600-00008C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117" name="Text Box 1">
          <a:extLst>
            <a:ext uri="{FF2B5EF4-FFF2-40B4-BE49-F238E27FC236}">
              <a16:creationId xmlns:a16="http://schemas.microsoft.com/office/drawing/2014/main" xmlns="" id="{00000000-0008-0000-0600-00008D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118" name="Text Box 1">
          <a:extLst>
            <a:ext uri="{FF2B5EF4-FFF2-40B4-BE49-F238E27FC236}">
              <a16:creationId xmlns:a16="http://schemas.microsoft.com/office/drawing/2014/main" xmlns="" id="{00000000-0008-0000-0600-00008E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119" name="Text Box 1">
          <a:extLst>
            <a:ext uri="{FF2B5EF4-FFF2-40B4-BE49-F238E27FC236}">
              <a16:creationId xmlns:a16="http://schemas.microsoft.com/office/drawing/2014/main" xmlns="" id="{00000000-0008-0000-0600-00008F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120" name="Text Box 1">
          <a:extLst>
            <a:ext uri="{FF2B5EF4-FFF2-40B4-BE49-F238E27FC236}">
              <a16:creationId xmlns:a16="http://schemas.microsoft.com/office/drawing/2014/main" xmlns="" id="{00000000-0008-0000-0600-000090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121" name="Text Box 1">
          <a:extLst>
            <a:ext uri="{FF2B5EF4-FFF2-40B4-BE49-F238E27FC236}">
              <a16:creationId xmlns:a16="http://schemas.microsoft.com/office/drawing/2014/main" xmlns="" id="{00000000-0008-0000-0600-000091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122" name="Text Box 1">
          <a:extLst>
            <a:ext uri="{FF2B5EF4-FFF2-40B4-BE49-F238E27FC236}">
              <a16:creationId xmlns:a16="http://schemas.microsoft.com/office/drawing/2014/main" xmlns="" id="{00000000-0008-0000-0600-000092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123" name="Text Box 1">
          <a:extLst>
            <a:ext uri="{FF2B5EF4-FFF2-40B4-BE49-F238E27FC236}">
              <a16:creationId xmlns:a16="http://schemas.microsoft.com/office/drawing/2014/main" xmlns="" id="{00000000-0008-0000-0600-000093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124" name="Text Box 1">
          <a:extLst>
            <a:ext uri="{FF2B5EF4-FFF2-40B4-BE49-F238E27FC236}">
              <a16:creationId xmlns:a16="http://schemas.microsoft.com/office/drawing/2014/main" xmlns="" id="{00000000-0008-0000-0600-000094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125" name="Text Box 1">
          <a:extLst>
            <a:ext uri="{FF2B5EF4-FFF2-40B4-BE49-F238E27FC236}">
              <a16:creationId xmlns:a16="http://schemas.microsoft.com/office/drawing/2014/main" xmlns="" id="{00000000-0008-0000-0600-000095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126" name="Text Box 1">
          <a:extLst>
            <a:ext uri="{FF2B5EF4-FFF2-40B4-BE49-F238E27FC236}">
              <a16:creationId xmlns:a16="http://schemas.microsoft.com/office/drawing/2014/main" xmlns="" id="{00000000-0008-0000-0600-000096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127" name="Text Box 1">
          <a:extLst>
            <a:ext uri="{FF2B5EF4-FFF2-40B4-BE49-F238E27FC236}">
              <a16:creationId xmlns:a16="http://schemas.microsoft.com/office/drawing/2014/main" xmlns="" id="{00000000-0008-0000-0600-000097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128" name="Text Box 1">
          <a:extLst>
            <a:ext uri="{FF2B5EF4-FFF2-40B4-BE49-F238E27FC236}">
              <a16:creationId xmlns:a16="http://schemas.microsoft.com/office/drawing/2014/main" xmlns="" id="{00000000-0008-0000-0600-000098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129" name="Text Box 1">
          <a:extLst>
            <a:ext uri="{FF2B5EF4-FFF2-40B4-BE49-F238E27FC236}">
              <a16:creationId xmlns:a16="http://schemas.microsoft.com/office/drawing/2014/main" xmlns="" id="{00000000-0008-0000-0600-000099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130" name="Text Box 1">
          <a:extLst>
            <a:ext uri="{FF2B5EF4-FFF2-40B4-BE49-F238E27FC236}">
              <a16:creationId xmlns:a16="http://schemas.microsoft.com/office/drawing/2014/main" xmlns="" id="{00000000-0008-0000-0600-00009A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131" name="Text Box 1">
          <a:extLst>
            <a:ext uri="{FF2B5EF4-FFF2-40B4-BE49-F238E27FC236}">
              <a16:creationId xmlns:a16="http://schemas.microsoft.com/office/drawing/2014/main" xmlns="" id="{00000000-0008-0000-0600-00009B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132" name="Text Box 1">
          <a:extLst>
            <a:ext uri="{FF2B5EF4-FFF2-40B4-BE49-F238E27FC236}">
              <a16:creationId xmlns:a16="http://schemas.microsoft.com/office/drawing/2014/main" xmlns="" id="{00000000-0008-0000-0600-00009C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133" name="Text Box 1">
          <a:extLst>
            <a:ext uri="{FF2B5EF4-FFF2-40B4-BE49-F238E27FC236}">
              <a16:creationId xmlns:a16="http://schemas.microsoft.com/office/drawing/2014/main" xmlns="" id="{00000000-0008-0000-0600-00009D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134" name="Text Box 1">
          <a:extLst>
            <a:ext uri="{FF2B5EF4-FFF2-40B4-BE49-F238E27FC236}">
              <a16:creationId xmlns:a16="http://schemas.microsoft.com/office/drawing/2014/main" xmlns="" id="{00000000-0008-0000-0600-00009E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135" name="Text Box 1">
          <a:extLst>
            <a:ext uri="{FF2B5EF4-FFF2-40B4-BE49-F238E27FC236}">
              <a16:creationId xmlns:a16="http://schemas.microsoft.com/office/drawing/2014/main" xmlns="" id="{00000000-0008-0000-0600-00009F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136" name="Text Box 1">
          <a:extLst>
            <a:ext uri="{FF2B5EF4-FFF2-40B4-BE49-F238E27FC236}">
              <a16:creationId xmlns:a16="http://schemas.microsoft.com/office/drawing/2014/main" xmlns="" id="{00000000-0008-0000-0600-0000A0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137" name="Text Box 1">
          <a:extLst>
            <a:ext uri="{FF2B5EF4-FFF2-40B4-BE49-F238E27FC236}">
              <a16:creationId xmlns:a16="http://schemas.microsoft.com/office/drawing/2014/main" xmlns="" id="{00000000-0008-0000-0600-0000A1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138" name="Text Box 1">
          <a:extLst>
            <a:ext uri="{FF2B5EF4-FFF2-40B4-BE49-F238E27FC236}">
              <a16:creationId xmlns:a16="http://schemas.microsoft.com/office/drawing/2014/main" xmlns="" id="{00000000-0008-0000-0600-0000A2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139" name="Text Box 1">
          <a:extLst>
            <a:ext uri="{FF2B5EF4-FFF2-40B4-BE49-F238E27FC236}">
              <a16:creationId xmlns:a16="http://schemas.microsoft.com/office/drawing/2014/main" xmlns="" id="{00000000-0008-0000-0600-0000A3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140" name="Text Box 1">
          <a:extLst>
            <a:ext uri="{FF2B5EF4-FFF2-40B4-BE49-F238E27FC236}">
              <a16:creationId xmlns:a16="http://schemas.microsoft.com/office/drawing/2014/main" xmlns="" id="{00000000-0008-0000-0600-0000A4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141" name="Text Box 1">
          <a:extLst>
            <a:ext uri="{FF2B5EF4-FFF2-40B4-BE49-F238E27FC236}">
              <a16:creationId xmlns:a16="http://schemas.microsoft.com/office/drawing/2014/main" xmlns="" id="{00000000-0008-0000-0600-0000A5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142" name="Text Box 1">
          <a:extLst>
            <a:ext uri="{FF2B5EF4-FFF2-40B4-BE49-F238E27FC236}">
              <a16:creationId xmlns:a16="http://schemas.microsoft.com/office/drawing/2014/main" xmlns="" id="{00000000-0008-0000-0600-0000A6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143" name="Text Box 1">
          <a:extLst>
            <a:ext uri="{FF2B5EF4-FFF2-40B4-BE49-F238E27FC236}">
              <a16:creationId xmlns:a16="http://schemas.microsoft.com/office/drawing/2014/main" xmlns="" id="{00000000-0008-0000-0600-0000A7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144" name="Text Box 1">
          <a:extLst>
            <a:ext uri="{FF2B5EF4-FFF2-40B4-BE49-F238E27FC236}">
              <a16:creationId xmlns:a16="http://schemas.microsoft.com/office/drawing/2014/main" xmlns="" id="{00000000-0008-0000-0600-0000A8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145" name="Text Box 1">
          <a:extLst>
            <a:ext uri="{FF2B5EF4-FFF2-40B4-BE49-F238E27FC236}">
              <a16:creationId xmlns:a16="http://schemas.microsoft.com/office/drawing/2014/main" xmlns="" id="{00000000-0008-0000-0600-0000A9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146" name="Text Box 1">
          <a:extLst>
            <a:ext uri="{FF2B5EF4-FFF2-40B4-BE49-F238E27FC236}">
              <a16:creationId xmlns:a16="http://schemas.microsoft.com/office/drawing/2014/main" xmlns="" id="{00000000-0008-0000-0600-0000AA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147" name="Text Box 1">
          <a:extLst>
            <a:ext uri="{FF2B5EF4-FFF2-40B4-BE49-F238E27FC236}">
              <a16:creationId xmlns:a16="http://schemas.microsoft.com/office/drawing/2014/main" xmlns="" id="{00000000-0008-0000-0600-0000AB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148" name="Text Box 1">
          <a:extLst>
            <a:ext uri="{FF2B5EF4-FFF2-40B4-BE49-F238E27FC236}">
              <a16:creationId xmlns:a16="http://schemas.microsoft.com/office/drawing/2014/main" xmlns="" id="{00000000-0008-0000-0600-0000AC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149" name="Text Box 1">
          <a:extLst>
            <a:ext uri="{FF2B5EF4-FFF2-40B4-BE49-F238E27FC236}">
              <a16:creationId xmlns:a16="http://schemas.microsoft.com/office/drawing/2014/main" xmlns="" id="{00000000-0008-0000-0600-0000AD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150" name="Text Box 1">
          <a:extLst>
            <a:ext uri="{FF2B5EF4-FFF2-40B4-BE49-F238E27FC236}">
              <a16:creationId xmlns:a16="http://schemas.microsoft.com/office/drawing/2014/main" xmlns="" id="{00000000-0008-0000-0600-0000AE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151" name="Text Box 1">
          <a:extLst>
            <a:ext uri="{FF2B5EF4-FFF2-40B4-BE49-F238E27FC236}">
              <a16:creationId xmlns:a16="http://schemas.microsoft.com/office/drawing/2014/main" xmlns="" id="{00000000-0008-0000-0600-0000AF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152" name="Text Box 1">
          <a:extLst>
            <a:ext uri="{FF2B5EF4-FFF2-40B4-BE49-F238E27FC236}">
              <a16:creationId xmlns:a16="http://schemas.microsoft.com/office/drawing/2014/main" xmlns="" id="{00000000-0008-0000-0600-0000B0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153" name="Text Box 1">
          <a:extLst>
            <a:ext uri="{FF2B5EF4-FFF2-40B4-BE49-F238E27FC236}">
              <a16:creationId xmlns:a16="http://schemas.microsoft.com/office/drawing/2014/main" xmlns="" id="{00000000-0008-0000-0600-0000B1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154" name="Text Box 1">
          <a:extLst>
            <a:ext uri="{FF2B5EF4-FFF2-40B4-BE49-F238E27FC236}">
              <a16:creationId xmlns:a16="http://schemas.microsoft.com/office/drawing/2014/main" xmlns="" id="{00000000-0008-0000-0600-0000B2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155" name="Text Box 1">
          <a:extLst>
            <a:ext uri="{FF2B5EF4-FFF2-40B4-BE49-F238E27FC236}">
              <a16:creationId xmlns:a16="http://schemas.microsoft.com/office/drawing/2014/main" xmlns="" id="{00000000-0008-0000-0600-0000B3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156" name="Text Box 1">
          <a:extLst>
            <a:ext uri="{FF2B5EF4-FFF2-40B4-BE49-F238E27FC236}">
              <a16:creationId xmlns:a16="http://schemas.microsoft.com/office/drawing/2014/main" xmlns="" id="{00000000-0008-0000-0600-0000B4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157" name="Text Box 1">
          <a:extLst>
            <a:ext uri="{FF2B5EF4-FFF2-40B4-BE49-F238E27FC236}">
              <a16:creationId xmlns:a16="http://schemas.microsoft.com/office/drawing/2014/main" xmlns="" id="{00000000-0008-0000-0600-0000B5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158" name="Text Box 1">
          <a:extLst>
            <a:ext uri="{FF2B5EF4-FFF2-40B4-BE49-F238E27FC236}">
              <a16:creationId xmlns:a16="http://schemas.microsoft.com/office/drawing/2014/main" xmlns="" id="{00000000-0008-0000-0600-0000B6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159" name="Text Box 1">
          <a:extLst>
            <a:ext uri="{FF2B5EF4-FFF2-40B4-BE49-F238E27FC236}">
              <a16:creationId xmlns:a16="http://schemas.microsoft.com/office/drawing/2014/main" xmlns="" id="{00000000-0008-0000-0600-0000B7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160" name="Text Box 1">
          <a:extLst>
            <a:ext uri="{FF2B5EF4-FFF2-40B4-BE49-F238E27FC236}">
              <a16:creationId xmlns:a16="http://schemas.microsoft.com/office/drawing/2014/main" xmlns="" id="{00000000-0008-0000-0600-0000B8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161" name="Text Box 1">
          <a:extLst>
            <a:ext uri="{FF2B5EF4-FFF2-40B4-BE49-F238E27FC236}">
              <a16:creationId xmlns:a16="http://schemas.microsoft.com/office/drawing/2014/main" xmlns="" id="{00000000-0008-0000-0600-0000B9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162" name="Text Box 1">
          <a:extLst>
            <a:ext uri="{FF2B5EF4-FFF2-40B4-BE49-F238E27FC236}">
              <a16:creationId xmlns:a16="http://schemas.microsoft.com/office/drawing/2014/main" xmlns="" id="{00000000-0008-0000-0600-0000BA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163" name="Text Box 1">
          <a:extLst>
            <a:ext uri="{FF2B5EF4-FFF2-40B4-BE49-F238E27FC236}">
              <a16:creationId xmlns:a16="http://schemas.microsoft.com/office/drawing/2014/main" xmlns="" id="{00000000-0008-0000-0600-0000BB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164" name="Text Box 1">
          <a:extLst>
            <a:ext uri="{FF2B5EF4-FFF2-40B4-BE49-F238E27FC236}">
              <a16:creationId xmlns:a16="http://schemas.microsoft.com/office/drawing/2014/main" xmlns="" id="{00000000-0008-0000-0600-0000BC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165" name="Text Box 1">
          <a:extLst>
            <a:ext uri="{FF2B5EF4-FFF2-40B4-BE49-F238E27FC236}">
              <a16:creationId xmlns:a16="http://schemas.microsoft.com/office/drawing/2014/main" xmlns="" id="{00000000-0008-0000-0600-0000BD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166" name="Text Box 1">
          <a:extLst>
            <a:ext uri="{FF2B5EF4-FFF2-40B4-BE49-F238E27FC236}">
              <a16:creationId xmlns:a16="http://schemas.microsoft.com/office/drawing/2014/main" xmlns="" id="{00000000-0008-0000-0600-0000BE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167" name="Text Box 1">
          <a:extLst>
            <a:ext uri="{FF2B5EF4-FFF2-40B4-BE49-F238E27FC236}">
              <a16:creationId xmlns:a16="http://schemas.microsoft.com/office/drawing/2014/main" xmlns="" id="{00000000-0008-0000-0600-0000BF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168" name="Text Box 1">
          <a:extLst>
            <a:ext uri="{FF2B5EF4-FFF2-40B4-BE49-F238E27FC236}">
              <a16:creationId xmlns:a16="http://schemas.microsoft.com/office/drawing/2014/main" xmlns="" id="{00000000-0008-0000-0600-0000C0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169" name="Text Box 1">
          <a:extLst>
            <a:ext uri="{FF2B5EF4-FFF2-40B4-BE49-F238E27FC236}">
              <a16:creationId xmlns:a16="http://schemas.microsoft.com/office/drawing/2014/main" xmlns="" id="{00000000-0008-0000-0600-0000C1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170" name="Text Box 1">
          <a:extLst>
            <a:ext uri="{FF2B5EF4-FFF2-40B4-BE49-F238E27FC236}">
              <a16:creationId xmlns:a16="http://schemas.microsoft.com/office/drawing/2014/main" xmlns="" id="{00000000-0008-0000-0600-0000C2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171" name="Text Box 1">
          <a:extLst>
            <a:ext uri="{FF2B5EF4-FFF2-40B4-BE49-F238E27FC236}">
              <a16:creationId xmlns:a16="http://schemas.microsoft.com/office/drawing/2014/main" xmlns="" id="{00000000-0008-0000-0600-0000C3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172" name="Text Box 1">
          <a:extLst>
            <a:ext uri="{FF2B5EF4-FFF2-40B4-BE49-F238E27FC236}">
              <a16:creationId xmlns:a16="http://schemas.microsoft.com/office/drawing/2014/main" xmlns="" id="{00000000-0008-0000-0600-0000C4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173" name="Text Box 1">
          <a:extLst>
            <a:ext uri="{FF2B5EF4-FFF2-40B4-BE49-F238E27FC236}">
              <a16:creationId xmlns:a16="http://schemas.microsoft.com/office/drawing/2014/main" xmlns="" id="{00000000-0008-0000-0600-0000C5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174" name="Text Box 1">
          <a:extLst>
            <a:ext uri="{FF2B5EF4-FFF2-40B4-BE49-F238E27FC236}">
              <a16:creationId xmlns:a16="http://schemas.microsoft.com/office/drawing/2014/main" xmlns="" id="{00000000-0008-0000-0600-0000C6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175" name="Text Box 1">
          <a:extLst>
            <a:ext uri="{FF2B5EF4-FFF2-40B4-BE49-F238E27FC236}">
              <a16:creationId xmlns:a16="http://schemas.microsoft.com/office/drawing/2014/main" xmlns="" id="{00000000-0008-0000-0600-0000C7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176" name="Text Box 1">
          <a:extLst>
            <a:ext uri="{FF2B5EF4-FFF2-40B4-BE49-F238E27FC236}">
              <a16:creationId xmlns:a16="http://schemas.microsoft.com/office/drawing/2014/main" xmlns="" id="{00000000-0008-0000-0600-0000C8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177" name="Text Box 1">
          <a:extLst>
            <a:ext uri="{FF2B5EF4-FFF2-40B4-BE49-F238E27FC236}">
              <a16:creationId xmlns:a16="http://schemas.microsoft.com/office/drawing/2014/main" xmlns="" id="{00000000-0008-0000-0600-0000C9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178" name="Text Box 1">
          <a:extLst>
            <a:ext uri="{FF2B5EF4-FFF2-40B4-BE49-F238E27FC236}">
              <a16:creationId xmlns:a16="http://schemas.microsoft.com/office/drawing/2014/main" xmlns="" id="{00000000-0008-0000-0600-0000CA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179" name="Text Box 1">
          <a:extLst>
            <a:ext uri="{FF2B5EF4-FFF2-40B4-BE49-F238E27FC236}">
              <a16:creationId xmlns:a16="http://schemas.microsoft.com/office/drawing/2014/main" xmlns="" id="{00000000-0008-0000-0600-0000CB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180" name="Text Box 1">
          <a:extLst>
            <a:ext uri="{FF2B5EF4-FFF2-40B4-BE49-F238E27FC236}">
              <a16:creationId xmlns:a16="http://schemas.microsoft.com/office/drawing/2014/main" xmlns="" id="{00000000-0008-0000-0600-0000CC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181" name="Text Box 1">
          <a:extLst>
            <a:ext uri="{FF2B5EF4-FFF2-40B4-BE49-F238E27FC236}">
              <a16:creationId xmlns:a16="http://schemas.microsoft.com/office/drawing/2014/main" xmlns="" id="{00000000-0008-0000-0600-0000CD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182" name="Text Box 1">
          <a:extLst>
            <a:ext uri="{FF2B5EF4-FFF2-40B4-BE49-F238E27FC236}">
              <a16:creationId xmlns:a16="http://schemas.microsoft.com/office/drawing/2014/main" xmlns="" id="{00000000-0008-0000-0600-0000CE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183" name="Text Box 1">
          <a:extLst>
            <a:ext uri="{FF2B5EF4-FFF2-40B4-BE49-F238E27FC236}">
              <a16:creationId xmlns:a16="http://schemas.microsoft.com/office/drawing/2014/main" xmlns="" id="{00000000-0008-0000-0600-0000CF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184" name="Text Box 1">
          <a:extLst>
            <a:ext uri="{FF2B5EF4-FFF2-40B4-BE49-F238E27FC236}">
              <a16:creationId xmlns:a16="http://schemas.microsoft.com/office/drawing/2014/main" xmlns="" id="{00000000-0008-0000-0600-0000D0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185" name="Text Box 1">
          <a:extLst>
            <a:ext uri="{FF2B5EF4-FFF2-40B4-BE49-F238E27FC236}">
              <a16:creationId xmlns:a16="http://schemas.microsoft.com/office/drawing/2014/main" xmlns="" id="{00000000-0008-0000-0600-0000D1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186" name="Text Box 1">
          <a:extLst>
            <a:ext uri="{FF2B5EF4-FFF2-40B4-BE49-F238E27FC236}">
              <a16:creationId xmlns:a16="http://schemas.microsoft.com/office/drawing/2014/main" xmlns="" id="{00000000-0008-0000-0600-0000D2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187" name="Text Box 1">
          <a:extLst>
            <a:ext uri="{FF2B5EF4-FFF2-40B4-BE49-F238E27FC236}">
              <a16:creationId xmlns:a16="http://schemas.microsoft.com/office/drawing/2014/main" xmlns="" id="{00000000-0008-0000-0600-0000D3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188" name="Text Box 1">
          <a:extLst>
            <a:ext uri="{FF2B5EF4-FFF2-40B4-BE49-F238E27FC236}">
              <a16:creationId xmlns:a16="http://schemas.microsoft.com/office/drawing/2014/main" xmlns="" id="{00000000-0008-0000-0600-0000D4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189" name="Text Box 1">
          <a:extLst>
            <a:ext uri="{FF2B5EF4-FFF2-40B4-BE49-F238E27FC236}">
              <a16:creationId xmlns:a16="http://schemas.microsoft.com/office/drawing/2014/main" xmlns="" id="{00000000-0008-0000-0600-0000D5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190" name="Text Box 1">
          <a:extLst>
            <a:ext uri="{FF2B5EF4-FFF2-40B4-BE49-F238E27FC236}">
              <a16:creationId xmlns:a16="http://schemas.microsoft.com/office/drawing/2014/main" xmlns="" id="{00000000-0008-0000-0600-0000D6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191" name="Text Box 1">
          <a:extLst>
            <a:ext uri="{FF2B5EF4-FFF2-40B4-BE49-F238E27FC236}">
              <a16:creationId xmlns:a16="http://schemas.microsoft.com/office/drawing/2014/main" xmlns="" id="{00000000-0008-0000-0600-0000D7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192" name="Text Box 1">
          <a:extLst>
            <a:ext uri="{FF2B5EF4-FFF2-40B4-BE49-F238E27FC236}">
              <a16:creationId xmlns:a16="http://schemas.microsoft.com/office/drawing/2014/main" xmlns="" id="{00000000-0008-0000-0600-0000D8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193" name="Text Box 1">
          <a:extLst>
            <a:ext uri="{FF2B5EF4-FFF2-40B4-BE49-F238E27FC236}">
              <a16:creationId xmlns:a16="http://schemas.microsoft.com/office/drawing/2014/main" xmlns="" id="{00000000-0008-0000-0600-0000D9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194" name="Text Box 1">
          <a:extLst>
            <a:ext uri="{FF2B5EF4-FFF2-40B4-BE49-F238E27FC236}">
              <a16:creationId xmlns:a16="http://schemas.microsoft.com/office/drawing/2014/main" xmlns="" id="{00000000-0008-0000-0600-0000DA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195" name="Text Box 1">
          <a:extLst>
            <a:ext uri="{FF2B5EF4-FFF2-40B4-BE49-F238E27FC236}">
              <a16:creationId xmlns:a16="http://schemas.microsoft.com/office/drawing/2014/main" xmlns="" id="{00000000-0008-0000-0600-0000DB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196" name="Text Box 1">
          <a:extLst>
            <a:ext uri="{FF2B5EF4-FFF2-40B4-BE49-F238E27FC236}">
              <a16:creationId xmlns:a16="http://schemas.microsoft.com/office/drawing/2014/main" xmlns="" id="{00000000-0008-0000-0600-0000DC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197" name="Text Box 1">
          <a:extLst>
            <a:ext uri="{FF2B5EF4-FFF2-40B4-BE49-F238E27FC236}">
              <a16:creationId xmlns:a16="http://schemas.microsoft.com/office/drawing/2014/main" xmlns="" id="{00000000-0008-0000-0600-0000DD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198" name="Text Box 1">
          <a:extLst>
            <a:ext uri="{FF2B5EF4-FFF2-40B4-BE49-F238E27FC236}">
              <a16:creationId xmlns:a16="http://schemas.microsoft.com/office/drawing/2014/main" xmlns="" id="{00000000-0008-0000-0600-0000DE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199" name="Text Box 1">
          <a:extLst>
            <a:ext uri="{FF2B5EF4-FFF2-40B4-BE49-F238E27FC236}">
              <a16:creationId xmlns:a16="http://schemas.microsoft.com/office/drawing/2014/main" xmlns="" id="{00000000-0008-0000-0600-0000DF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00" name="Text Box 1">
          <a:extLst>
            <a:ext uri="{FF2B5EF4-FFF2-40B4-BE49-F238E27FC236}">
              <a16:creationId xmlns:a16="http://schemas.microsoft.com/office/drawing/2014/main" xmlns="" id="{00000000-0008-0000-0600-0000E0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01" name="Text Box 1">
          <a:extLst>
            <a:ext uri="{FF2B5EF4-FFF2-40B4-BE49-F238E27FC236}">
              <a16:creationId xmlns:a16="http://schemas.microsoft.com/office/drawing/2014/main" xmlns="" id="{00000000-0008-0000-0600-0000E1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02" name="Text Box 1">
          <a:extLst>
            <a:ext uri="{FF2B5EF4-FFF2-40B4-BE49-F238E27FC236}">
              <a16:creationId xmlns:a16="http://schemas.microsoft.com/office/drawing/2014/main" xmlns="" id="{00000000-0008-0000-0600-0000E2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03" name="Text Box 1">
          <a:extLst>
            <a:ext uri="{FF2B5EF4-FFF2-40B4-BE49-F238E27FC236}">
              <a16:creationId xmlns:a16="http://schemas.microsoft.com/office/drawing/2014/main" xmlns="" id="{00000000-0008-0000-0600-0000E3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04" name="Text Box 1">
          <a:extLst>
            <a:ext uri="{FF2B5EF4-FFF2-40B4-BE49-F238E27FC236}">
              <a16:creationId xmlns:a16="http://schemas.microsoft.com/office/drawing/2014/main" xmlns="" id="{00000000-0008-0000-0600-0000E4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05" name="Text Box 1">
          <a:extLst>
            <a:ext uri="{FF2B5EF4-FFF2-40B4-BE49-F238E27FC236}">
              <a16:creationId xmlns:a16="http://schemas.microsoft.com/office/drawing/2014/main" xmlns="" id="{00000000-0008-0000-0600-0000E5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06" name="Text Box 1">
          <a:extLst>
            <a:ext uri="{FF2B5EF4-FFF2-40B4-BE49-F238E27FC236}">
              <a16:creationId xmlns:a16="http://schemas.microsoft.com/office/drawing/2014/main" xmlns="" id="{00000000-0008-0000-0600-0000E6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07" name="Text Box 1">
          <a:extLst>
            <a:ext uri="{FF2B5EF4-FFF2-40B4-BE49-F238E27FC236}">
              <a16:creationId xmlns:a16="http://schemas.microsoft.com/office/drawing/2014/main" xmlns="" id="{00000000-0008-0000-0600-0000E7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08" name="Text Box 1">
          <a:extLst>
            <a:ext uri="{FF2B5EF4-FFF2-40B4-BE49-F238E27FC236}">
              <a16:creationId xmlns:a16="http://schemas.microsoft.com/office/drawing/2014/main" xmlns="" id="{00000000-0008-0000-0600-0000E8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09" name="Text Box 1">
          <a:extLst>
            <a:ext uri="{FF2B5EF4-FFF2-40B4-BE49-F238E27FC236}">
              <a16:creationId xmlns:a16="http://schemas.microsoft.com/office/drawing/2014/main" xmlns="" id="{00000000-0008-0000-0600-0000E9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10" name="Text Box 1">
          <a:extLst>
            <a:ext uri="{FF2B5EF4-FFF2-40B4-BE49-F238E27FC236}">
              <a16:creationId xmlns:a16="http://schemas.microsoft.com/office/drawing/2014/main" xmlns="" id="{00000000-0008-0000-0600-0000EA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11" name="Text Box 1">
          <a:extLst>
            <a:ext uri="{FF2B5EF4-FFF2-40B4-BE49-F238E27FC236}">
              <a16:creationId xmlns:a16="http://schemas.microsoft.com/office/drawing/2014/main" xmlns="" id="{00000000-0008-0000-0600-0000EB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12" name="Text Box 1">
          <a:extLst>
            <a:ext uri="{FF2B5EF4-FFF2-40B4-BE49-F238E27FC236}">
              <a16:creationId xmlns:a16="http://schemas.microsoft.com/office/drawing/2014/main" xmlns="" id="{00000000-0008-0000-0600-0000EC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13" name="Text Box 1">
          <a:extLst>
            <a:ext uri="{FF2B5EF4-FFF2-40B4-BE49-F238E27FC236}">
              <a16:creationId xmlns:a16="http://schemas.microsoft.com/office/drawing/2014/main" xmlns="" id="{00000000-0008-0000-0600-0000ED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14" name="Text Box 1">
          <a:extLst>
            <a:ext uri="{FF2B5EF4-FFF2-40B4-BE49-F238E27FC236}">
              <a16:creationId xmlns:a16="http://schemas.microsoft.com/office/drawing/2014/main" xmlns="" id="{00000000-0008-0000-0600-0000EE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15" name="Text Box 1">
          <a:extLst>
            <a:ext uri="{FF2B5EF4-FFF2-40B4-BE49-F238E27FC236}">
              <a16:creationId xmlns:a16="http://schemas.microsoft.com/office/drawing/2014/main" xmlns="" id="{00000000-0008-0000-0600-0000EF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16" name="Text Box 1">
          <a:extLst>
            <a:ext uri="{FF2B5EF4-FFF2-40B4-BE49-F238E27FC236}">
              <a16:creationId xmlns:a16="http://schemas.microsoft.com/office/drawing/2014/main" xmlns="" id="{00000000-0008-0000-0600-0000F0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17" name="Text Box 1">
          <a:extLst>
            <a:ext uri="{FF2B5EF4-FFF2-40B4-BE49-F238E27FC236}">
              <a16:creationId xmlns:a16="http://schemas.microsoft.com/office/drawing/2014/main" xmlns="" id="{00000000-0008-0000-0600-0000F1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18" name="Text Box 1">
          <a:extLst>
            <a:ext uri="{FF2B5EF4-FFF2-40B4-BE49-F238E27FC236}">
              <a16:creationId xmlns:a16="http://schemas.microsoft.com/office/drawing/2014/main" xmlns="" id="{00000000-0008-0000-0600-0000F2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19" name="Text Box 1">
          <a:extLst>
            <a:ext uri="{FF2B5EF4-FFF2-40B4-BE49-F238E27FC236}">
              <a16:creationId xmlns:a16="http://schemas.microsoft.com/office/drawing/2014/main" xmlns="" id="{00000000-0008-0000-0600-0000F3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20" name="Text Box 1">
          <a:extLst>
            <a:ext uri="{FF2B5EF4-FFF2-40B4-BE49-F238E27FC236}">
              <a16:creationId xmlns:a16="http://schemas.microsoft.com/office/drawing/2014/main" xmlns="" id="{00000000-0008-0000-0600-0000F4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21" name="Text Box 1">
          <a:extLst>
            <a:ext uri="{FF2B5EF4-FFF2-40B4-BE49-F238E27FC236}">
              <a16:creationId xmlns:a16="http://schemas.microsoft.com/office/drawing/2014/main" xmlns="" id="{00000000-0008-0000-0600-0000F5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22" name="Text Box 1">
          <a:extLst>
            <a:ext uri="{FF2B5EF4-FFF2-40B4-BE49-F238E27FC236}">
              <a16:creationId xmlns:a16="http://schemas.microsoft.com/office/drawing/2014/main" xmlns="" id="{00000000-0008-0000-0600-0000F6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23" name="Text Box 1">
          <a:extLst>
            <a:ext uri="{FF2B5EF4-FFF2-40B4-BE49-F238E27FC236}">
              <a16:creationId xmlns:a16="http://schemas.microsoft.com/office/drawing/2014/main" xmlns="" id="{00000000-0008-0000-0600-0000F7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24" name="Text Box 1">
          <a:extLst>
            <a:ext uri="{FF2B5EF4-FFF2-40B4-BE49-F238E27FC236}">
              <a16:creationId xmlns:a16="http://schemas.microsoft.com/office/drawing/2014/main" xmlns="" id="{00000000-0008-0000-0600-0000F8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25" name="Text Box 1">
          <a:extLst>
            <a:ext uri="{FF2B5EF4-FFF2-40B4-BE49-F238E27FC236}">
              <a16:creationId xmlns:a16="http://schemas.microsoft.com/office/drawing/2014/main" xmlns="" id="{00000000-0008-0000-0600-0000F9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26" name="Text Box 1">
          <a:extLst>
            <a:ext uri="{FF2B5EF4-FFF2-40B4-BE49-F238E27FC236}">
              <a16:creationId xmlns:a16="http://schemas.microsoft.com/office/drawing/2014/main" xmlns="" id="{00000000-0008-0000-0600-0000FA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27" name="Text Box 1">
          <a:extLst>
            <a:ext uri="{FF2B5EF4-FFF2-40B4-BE49-F238E27FC236}">
              <a16:creationId xmlns:a16="http://schemas.microsoft.com/office/drawing/2014/main" xmlns="" id="{00000000-0008-0000-0600-0000FB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28" name="Text Box 1">
          <a:extLst>
            <a:ext uri="{FF2B5EF4-FFF2-40B4-BE49-F238E27FC236}">
              <a16:creationId xmlns:a16="http://schemas.microsoft.com/office/drawing/2014/main" xmlns="" id="{00000000-0008-0000-0600-0000FC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29" name="Text Box 1">
          <a:extLst>
            <a:ext uri="{FF2B5EF4-FFF2-40B4-BE49-F238E27FC236}">
              <a16:creationId xmlns:a16="http://schemas.microsoft.com/office/drawing/2014/main" xmlns="" id="{00000000-0008-0000-0600-0000FD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30" name="Text Box 1">
          <a:extLst>
            <a:ext uri="{FF2B5EF4-FFF2-40B4-BE49-F238E27FC236}">
              <a16:creationId xmlns:a16="http://schemas.microsoft.com/office/drawing/2014/main" xmlns="" id="{00000000-0008-0000-0600-0000FE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31" name="Text Box 1">
          <a:extLst>
            <a:ext uri="{FF2B5EF4-FFF2-40B4-BE49-F238E27FC236}">
              <a16:creationId xmlns:a16="http://schemas.microsoft.com/office/drawing/2014/main" xmlns="" id="{00000000-0008-0000-0600-0000FF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32" name="Text Box 1">
          <a:extLst>
            <a:ext uri="{FF2B5EF4-FFF2-40B4-BE49-F238E27FC236}">
              <a16:creationId xmlns:a16="http://schemas.microsoft.com/office/drawing/2014/main" xmlns="" id="{00000000-0008-0000-0600-000000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33" name="Text Box 1">
          <a:extLst>
            <a:ext uri="{FF2B5EF4-FFF2-40B4-BE49-F238E27FC236}">
              <a16:creationId xmlns:a16="http://schemas.microsoft.com/office/drawing/2014/main" xmlns="" id="{00000000-0008-0000-0600-000001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34" name="Text Box 1">
          <a:extLst>
            <a:ext uri="{FF2B5EF4-FFF2-40B4-BE49-F238E27FC236}">
              <a16:creationId xmlns:a16="http://schemas.microsoft.com/office/drawing/2014/main" xmlns="" id="{00000000-0008-0000-0600-000002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35" name="Text Box 1">
          <a:extLst>
            <a:ext uri="{FF2B5EF4-FFF2-40B4-BE49-F238E27FC236}">
              <a16:creationId xmlns:a16="http://schemas.microsoft.com/office/drawing/2014/main" xmlns="" id="{00000000-0008-0000-0600-000003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36" name="Text Box 1">
          <a:extLst>
            <a:ext uri="{FF2B5EF4-FFF2-40B4-BE49-F238E27FC236}">
              <a16:creationId xmlns:a16="http://schemas.microsoft.com/office/drawing/2014/main" xmlns="" id="{00000000-0008-0000-0600-000004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37" name="Text Box 1">
          <a:extLst>
            <a:ext uri="{FF2B5EF4-FFF2-40B4-BE49-F238E27FC236}">
              <a16:creationId xmlns:a16="http://schemas.microsoft.com/office/drawing/2014/main" xmlns="" id="{00000000-0008-0000-0600-000005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38" name="Text Box 1">
          <a:extLst>
            <a:ext uri="{FF2B5EF4-FFF2-40B4-BE49-F238E27FC236}">
              <a16:creationId xmlns:a16="http://schemas.microsoft.com/office/drawing/2014/main" xmlns="" id="{00000000-0008-0000-0600-000006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39" name="Text Box 1">
          <a:extLst>
            <a:ext uri="{FF2B5EF4-FFF2-40B4-BE49-F238E27FC236}">
              <a16:creationId xmlns:a16="http://schemas.microsoft.com/office/drawing/2014/main" xmlns="" id="{00000000-0008-0000-0600-000007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40" name="Text Box 1">
          <a:extLst>
            <a:ext uri="{FF2B5EF4-FFF2-40B4-BE49-F238E27FC236}">
              <a16:creationId xmlns:a16="http://schemas.microsoft.com/office/drawing/2014/main" xmlns="" id="{00000000-0008-0000-0600-000008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41" name="Text Box 1">
          <a:extLst>
            <a:ext uri="{FF2B5EF4-FFF2-40B4-BE49-F238E27FC236}">
              <a16:creationId xmlns:a16="http://schemas.microsoft.com/office/drawing/2014/main" xmlns="" id="{00000000-0008-0000-0600-000009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42" name="Text Box 1">
          <a:extLst>
            <a:ext uri="{FF2B5EF4-FFF2-40B4-BE49-F238E27FC236}">
              <a16:creationId xmlns:a16="http://schemas.microsoft.com/office/drawing/2014/main" xmlns="" id="{00000000-0008-0000-0600-00000A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43" name="Text Box 1">
          <a:extLst>
            <a:ext uri="{FF2B5EF4-FFF2-40B4-BE49-F238E27FC236}">
              <a16:creationId xmlns:a16="http://schemas.microsoft.com/office/drawing/2014/main" xmlns="" id="{00000000-0008-0000-0600-00000B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44" name="Text Box 1">
          <a:extLst>
            <a:ext uri="{FF2B5EF4-FFF2-40B4-BE49-F238E27FC236}">
              <a16:creationId xmlns:a16="http://schemas.microsoft.com/office/drawing/2014/main" xmlns="" id="{00000000-0008-0000-0600-00000C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45" name="Text Box 1">
          <a:extLst>
            <a:ext uri="{FF2B5EF4-FFF2-40B4-BE49-F238E27FC236}">
              <a16:creationId xmlns:a16="http://schemas.microsoft.com/office/drawing/2014/main" xmlns="" id="{00000000-0008-0000-0600-00000D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46" name="Text Box 1">
          <a:extLst>
            <a:ext uri="{FF2B5EF4-FFF2-40B4-BE49-F238E27FC236}">
              <a16:creationId xmlns:a16="http://schemas.microsoft.com/office/drawing/2014/main" xmlns="" id="{00000000-0008-0000-0600-00000E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47" name="Text Box 1">
          <a:extLst>
            <a:ext uri="{FF2B5EF4-FFF2-40B4-BE49-F238E27FC236}">
              <a16:creationId xmlns:a16="http://schemas.microsoft.com/office/drawing/2014/main" xmlns="" id="{00000000-0008-0000-0600-00000F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48" name="Text Box 1">
          <a:extLst>
            <a:ext uri="{FF2B5EF4-FFF2-40B4-BE49-F238E27FC236}">
              <a16:creationId xmlns:a16="http://schemas.microsoft.com/office/drawing/2014/main" xmlns="" id="{00000000-0008-0000-0600-000010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49" name="Text Box 1">
          <a:extLst>
            <a:ext uri="{FF2B5EF4-FFF2-40B4-BE49-F238E27FC236}">
              <a16:creationId xmlns:a16="http://schemas.microsoft.com/office/drawing/2014/main" xmlns="" id="{00000000-0008-0000-0600-000011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50" name="Text Box 1">
          <a:extLst>
            <a:ext uri="{FF2B5EF4-FFF2-40B4-BE49-F238E27FC236}">
              <a16:creationId xmlns:a16="http://schemas.microsoft.com/office/drawing/2014/main" xmlns="" id="{00000000-0008-0000-0600-000012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51" name="Text Box 1">
          <a:extLst>
            <a:ext uri="{FF2B5EF4-FFF2-40B4-BE49-F238E27FC236}">
              <a16:creationId xmlns:a16="http://schemas.microsoft.com/office/drawing/2014/main" xmlns="" id="{00000000-0008-0000-0600-000013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52" name="Text Box 1">
          <a:extLst>
            <a:ext uri="{FF2B5EF4-FFF2-40B4-BE49-F238E27FC236}">
              <a16:creationId xmlns:a16="http://schemas.microsoft.com/office/drawing/2014/main" xmlns="" id="{00000000-0008-0000-0600-000014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53" name="Text Box 1">
          <a:extLst>
            <a:ext uri="{FF2B5EF4-FFF2-40B4-BE49-F238E27FC236}">
              <a16:creationId xmlns:a16="http://schemas.microsoft.com/office/drawing/2014/main" xmlns="" id="{00000000-0008-0000-0600-000015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54" name="Text Box 1">
          <a:extLst>
            <a:ext uri="{FF2B5EF4-FFF2-40B4-BE49-F238E27FC236}">
              <a16:creationId xmlns:a16="http://schemas.microsoft.com/office/drawing/2014/main" xmlns="" id="{00000000-0008-0000-0600-000016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55" name="Text Box 1">
          <a:extLst>
            <a:ext uri="{FF2B5EF4-FFF2-40B4-BE49-F238E27FC236}">
              <a16:creationId xmlns:a16="http://schemas.microsoft.com/office/drawing/2014/main" xmlns="" id="{00000000-0008-0000-0600-000017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56" name="Text Box 1">
          <a:extLst>
            <a:ext uri="{FF2B5EF4-FFF2-40B4-BE49-F238E27FC236}">
              <a16:creationId xmlns:a16="http://schemas.microsoft.com/office/drawing/2014/main" xmlns="" id="{00000000-0008-0000-0600-000018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57" name="Text Box 1">
          <a:extLst>
            <a:ext uri="{FF2B5EF4-FFF2-40B4-BE49-F238E27FC236}">
              <a16:creationId xmlns:a16="http://schemas.microsoft.com/office/drawing/2014/main" xmlns="" id="{00000000-0008-0000-0600-000019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58" name="Text Box 1">
          <a:extLst>
            <a:ext uri="{FF2B5EF4-FFF2-40B4-BE49-F238E27FC236}">
              <a16:creationId xmlns:a16="http://schemas.microsoft.com/office/drawing/2014/main" xmlns="" id="{00000000-0008-0000-0600-00001A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59" name="Text Box 1">
          <a:extLst>
            <a:ext uri="{FF2B5EF4-FFF2-40B4-BE49-F238E27FC236}">
              <a16:creationId xmlns:a16="http://schemas.microsoft.com/office/drawing/2014/main" xmlns="" id="{00000000-0008-0000-0600-00001B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60" name="Text Box 1">
          <a:extLst>
            <a:ext uri="{FF2B5EF4-FFF2-40B4-BE49-F238E27FC236}">
              <a16:creationId xmlns:a16="http://schemas.microsoft.com/office/drawing/2014/main" xmlns="" id="{00000000-0008-0000-0600-00001C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61" name="Text Box 1">
          <a:extLst>
            <a:ext uri="{FF2B5EF4-FFF2-40B4-BE49-F238E27FC236}">
              <a16:creationId xmlns:a16="http://schemas.microsoft.com/office/drawing/2014/main" xmlns="" id="{00000000-0008-0000-0600-00001D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62" name="Text Box 1">
          <a:extLst>
            <a:ext uri="{FF2B5EF4-FFF2-40B4-BE49-F238E27FC236}">
              <a16:creationId xmlns:a16="http://schemas.microsoft.com/office/drawing/2014/main" xmlns="" id="{00000000-0008-0000-0600-00001E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63" name="Text Box 1">
          <a:extLst>
            <a:ext uri="{FF2B5EF4-FFF2-40B4-BE49-F238E27FC236}">
              <a16:creationId xmlns:a16="http://schemas.microsoft.com/office/drawing/2014/main" xmlns="" id="{00000000-0008-0000-0600-00001F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64" name="Text Box 1">
          <a:extLst>
            <a:ext uri="{FF2B5EF4-FFF2-40B4-BE49-F238E27FC236}">
              <a16:creationId xmlns:a16="http://schemas.microsoft.com/office/drawing/2014/main" xmlns="" id="{00000000-0008-0000-0600-000020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65" name="Text Box 1">
          <a:extLst>
            <a:ext uri="{FF2B5EF4-FFF2-40B4-BE49-F238E27FC236}">
              <a16:creationId xmlns:a16="http://schemas.microsoft.com/office/drawing/2014/main" xmlns="" id="{00000000-0008-0000-0600-000021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66" name="Text Box 1">
          <a:extLst>
            <a:ext uri="{FF2B5EF4-FFF2-40B4-BE49-F238E27FC236}">
              <a16:creationId xmlns:a16="http://schemas.microsoft.com/office/drawing/2014/main" xmlns="" id="{00000000-0008-0000-0600-000022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67" name="Text Box 1">
          <a:extLst>
            <a:ext uri="{FF2B5EF4-FFF2-40B4-BE49-F238E27FC236}">
              <a16:creationId xmlns:a16="http://schemas.microsoft.com/office/drawing/2014/main" xmlns="" id="{00000000-0008-0000-0600-000023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68" name="Text Box 1">
          <a:extLst>
            <a:ext uri="{FF2B5EF4-FFF2-40B4-BE49-F238E27FC236}">
              <a16:creationId xmlns:a16="http://schemas.microsoft.com/office/drawing/2014/main" xmlns="" id="{00000000-0008-0000-0600-000024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69" name="Text Box 1">
          <a:extLst>
            <a:ext uri="{FF2B5EF4-FFF2-40B4-BE49-F238E27FC236}">
              <a16:creationId xmlns:a16="http://schemas.microsoft.com/office/drawing/2014/main" xmlns="" id="{00000000-0008-0000-0600-000025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70" name="Text Box 1">
          <a:extLst>
            <a:ext uri="{FF2B5EF4-FFF2-40B4-BE49-F238E27FC236}">
              <a16:creationId xmlns:a16="http://schemas.microsoft.com/office/drawing/2014/main" xmlns="" id="{00000000-0008-0000-0600-000026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71" name="Text Box 1">
          <a:extLst>
            <a:ext uri="{FF2B5EF4-FFF2-40B4-BE49-F238E27FC236}">
              <a16:creationId xmlns:a16="http://schemas.microsoft.com/office/drawing/2014/main" xmlns="" id="{00000000-0008-0000-0600-000027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72" name="Text Box 1">
          <a:extLst>
            <a:ext uri="{FF2B5EF4-FFF2-40B4-BE49-F238E27FC236}">
              <a16:creationId xmlns:a16="http://schemas.microsoft.com/office/drawing/2014/main" xmlns="" id="{00000000-0008-0000-0600-000028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73" name="Text Box 1">
          <a:extLst>
            <a:ext uri="{FF2B5EF4-FFF2-40B4-BE49-F238E27FC236}">
              <a16:creationId xmlns:a16="http://schemas.microsoft.com/office/drawing/2014/main" xmlns="" id="{00000000-0008-0000-0600-000029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74" name="Text Box 1">
          <a:extLst>
            <a:ext uri="{FF2B5EF4-FFF2-40B4-BE49-F238E27FC236}">
              <a16:creationId xmlns:a16="http://schemas.microsoft.com/office/drawing/2014/main" xmlns="" id="{00000000-0008-0000-0600-00002A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75" name="Text Box 1">
          <a:extLst>
            <a:ext uri="{FF2B5EF4-FFF2-40B4-BE49-F238E27FC236}">
              <a16:creationId xmlns:a16="http://schemas.microsoft.com/office/drawing/2014/main" xmlns="" id="{00000000-0008-0000-0600-00002B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76" name="Text Box 1">
          <a:extLst>
            <a:ext uri="{FF2B5EF4-FFF2-40B4-BE49-F238E27FC236}">
              <a16:creationId xmlns:a16="http://schemas.microsoft.com/office/drawing/2014/main" xmlns="" id="{00000000-0008-0000-0600-00002C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77" name="Text Box 1">
          <a:extLst>
            <a:ext uri="{FF2B5EF4-FFF2-40B4-BE49-F238E27FC236}">
              <a16:creationId xmlns:a16="http://schemas.microsoft.com/office/drawing/2014/main" xmlns="" id="{00000000-0008-0000-0600-00002D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78" name="Text Box 1">
          <a:extLst>
            <a:ext uri="{FF2B5EF4-FFF2-40B4-BE49-F238E27FC236}">
              <a16:creationId xmlns:a16="http://schemas.microsoft.com/office/drawing/2014/main" xmlns="" id="{00000000-0008-0000-0600-00002E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79" name="Text Box 1">
          <a:extLst>
            <a:ext uri="{FF2B5EF4-FFF2-40B4-BE49-F238E27FC236}">
              <a16:creationId xmlns:a16="http://schemas.microsoft.com/office/drawing/2014/main" xmlns="" id="{00000000-0008-0000-0600-00002F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80" name="Text Box 1">
          <a:extLst>
            <a:ext uri="{FF2B5EF4-FFF2-40B4-BE49-F238E27FC236}">
              <a16:creationId xmlns:a16="http://schemas.microsoft.com/office/drawing/2014/main" xmlns="" id="{00000000-0008-0000-0600-000030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81" name="Text Box 1">
          <a:extLst>
            <a:ext uri="{FF2B5EF4-FFF2-40B4-BE49-F238E27FC236}">
              <a16:creationId xmlns:a16="http://schemas.microsoft.com/office/drawing/2014/main" xmlns="" id="{00000000-0008-0000-0600-000031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82" name="Text Box 1">
          <a:extLst>
            <a:ext uri="{FF2B5EF4-FFF2-40B4-BE49-F238E27FC236}">
              <a16:creationId xmlns:a16="http://schemas.microsoft.com/office/drawing/2014/main" xmlns="" id="{00000000-0008-0000-0600-000032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83" name="Text Box 1">
          <a:extLst>
            <a:ext uri="{FF2B5EF4-FFF2-40B4-BE49-F238E27FC236}">
              <a16:creationId xmlns:a16="http://schemas.microsoft.com/office/drawing/2014/main" xmlns="" id="{00000000-0008-0000-0600-000033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84" name="Text Box 1">
          <a:extLst>
            <a:ext uri="{FF2B5EF4-FFF2-40B4-BE49-F238E27FC236}">
              <a16:creationId xmlns:a16="http://schemas.microsoft.com/office/drawing/2014/main" xmlns="" id="{00000000-0008-0000-0600-000034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85" name="Text Box 1">
          <a:extLst>
            <a:ext uri="{FF2B5EF4-FFF2-40B4-BE49-F238E27FC236}">
              <a16:creationId xmlns:a16="http://schemas.microsoft.com/office/drawing/2014/main" xmlns="" id="{00000000-0008-0000-0600-000035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86" name="Text Box 1">
          <a:extLst>
            <a:ext uri="{FF2B5EF4-FFF2-40B4-BE49-F238E27FC236}">
              <a16:creationId xmlns:a16="http://schemas.microsoft.com/office/drawing/2014/main" xmlns="" id="{00000000-0008-0000-0600-000036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87" name="Text Box 1">
          <a:extLst>
            <a:ext uri="{FF2B5EF4-FFF2-40B4-BE49-F238E27FC236}">
              <a16:creationId xmlns:a16="http://schemas.microsoft.com/office/drawing/2014/main" xmlns="" id="{00000000-0008-0000-0600-000037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88" name="Text Box 1">
          <a:extLst>
            <a:ext uri="{FF2B5EF4-FFF2-40B4-BE49-F238E27FC236}">
              <a16:creationId xmlns:a16="http://schemas.microsoft.com/office/drawing/2014/main" xmlns="" id="{00000000-0008-0000-0600-000038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89" name="Text Box 1">
          <a:extLst>
            <a:ext uri="{FF2B5EF4-FFF2-40B4-BE49-F238E27FC236}">
              <a16:creationId xmlns:a16="http://schemas.microsoft.com/office/drawing/2014/main" xmlns="" id="{00000000-0008-0000-0600-000039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90" name="Text Box 1">
          <a:extLst>
            <a:ext uri="{FF2B5EF4-FFF2-40B4-BE49-F238E27FC236}">
              <a16:creationId xmlns:a16="http://schemas.microsoft.com/office/drawing/2014/main" xmlns="" id="{00000000-0008-0000-0600-00003A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91" name="Text Box 1">
          <a:extLst>
            <a:ext uri="{FF2B5EF4-FFF2-40B4-BE49-F238E27FC236}">
              <a16:creationId xmlns:a16="http://schemas.microsoft.com/office/drawing/2014/main" xmlns="" id="{00000000-0008-0000-0600-00003B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92" name="Text Box 1">
          <a:extLst>
            <a:ext uri="{FF2B5EF4-FFF2-40B4-BE49-F238E27FC236}">
              <a16:creationId xmlns:a16="http://schemas.microsoft.com/office/drawing/2014/main" xmlns="" id="{00000000-0008-0000-0600-00003C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93" name="Text Box 1">
          <a:extLst>
            <a:ext uri="{FF2B5EF4-FFF2-40B4-BE49-F238E27FC236}">
              <a16:creationId xmlns:a16="http://schemas.microsoft.com/office/drawing/2014/main" xmlns="" id="{00000000-0008-0000-0600-00003D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94" name="Text Box 1">
          <a:extLst>
            <a:ext uri="{FF2B5EF4-FFF2-40B4-BE49-F238E27FC236}">
              <a16:creationId xmlns:a16="http://schemas.microsoft.com/office/drawing/2014/main" xmlns="" id="{00000000-0008-0000-0600-00003E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95" name="Text Box 1">
          <a:extLst>
            <a:ext uri="{FF2B5EF4-FFF2-40B4-BE49-F238E27FC236}">
              <a16:creationId xmlns:a16="http://schemas.microsoft.com/office/drawing/2014/main" xmlns="" id="{00000000-0008-0000-0600-00003F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96" name="Text Box 1">
          <a:extLst>
            <a:ext uri="{FF2B5EF4-FFF2-40B4-BE49-F238E27FC236}">
              <a16:creationId xmlns:a16="http://schemas.microsoft.com/office/drawing/2014/main" xmlns="" id="{00000000-0008-0000-0600-000040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97" name="Text Box 1">
          <a:extLst>
            <a:ext uri="{FF2B5EF4-FFF2-40B4-BE49-F238E27FC236}">
              <a16:creationId xmlns:a16="http://schemas.microsoft.com/office/drawing/2014/main" xmlns="" id="{00000000-0008-0000-0600-000041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98" name="Text Box 1">
          <a:extLst>
            <a:ext uri="{FF2B5EF4-FFF2-40B4-BE49-F238E27FC236}">
              <a16:creationId xmlns:a16="http://schemas.microsoft.com/office/drawing/2014/main" xmlns="" id="{00000000-0008-0000-0600-000042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99" name="Text Box 1">
          <a:extLst>
            <a:ext uri="{FF2B5EF4-FFF2-40B4-BE49-F238E27FC236}">
              <a16:creationId xmlns:a16="http://schemas.microsoft.com/office/drawing/2014/main" xmlns="" id="{00000000-0008-0000-0600-000043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300" name="Text Box 1">
          <a:extLst>
            <a:ext uri="{FF2B5EF4-FFF2-40B4-BE49-F238E27FC236}">
              <a16:creationId xmlns:a16="http://schemas.microsoft.com/office/drawing/2014/main" xmlns="" id="{00000000-0008-0000-0600-000044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301" name="Text Box 1">
          <a:extLst>
            <a:ext uri="{FF2B5EF4-FFF2-40B4-BE49-F238E27FC236}">
              <a16:creationId xmlns:a16="http://schemas.microsoft.com/office/drawing/2014/main" xmlns="" id="{00000000-0008-0000-0600-000045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302" name="Text Box 1">
          <a:extLst>
            <a:ext uri="{FF2B5EF4-FFF2-40B4-BE49-F238E27FC236}">
              <a16:creationId xmlns:a16="http://schemas.microsoft.com/office/drawing/2014/main" xmlns="" id="{00000000-0008-0000-0600-000046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303" name="Text Box 1">
          <a:extLst>
            <a:ext uri="{FF2B5EF4-FFF2-40B4-BE49-F238E27FC236}">
              <a16:creationId xmlns:a16="http://schemas.microsoft.com/office/drawing/2014/main" xmlns="" id="{00000000-0008-0000-0600-000047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304" name="Text Box 1">
          <a:extLst>
            <a:ext uri="{FF2B5EF4-FFF2-40B4-BE49-F238E27FC236}">
              <a16:creationId xmlns:a16="http://schemas.microsoft.com/office/drawing/2014/main" xmlns="" id="{00000000-0008-0000-0600-000048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305" name="Text Box 1">
          <a:extLst>
            <a:ext uri="{FF2B5EF4-FFF2-40B4-BE49-F238E27FC236}">
              <a16:creationId xmlns:a16="http://schemas.microsoft.com/office/drawing/2014/main" xmlns="" id="{00000000-0008-0000-0600-000049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306" name="Text Box 1">
          <a:extLst>
            <a:ext uri="{FF2B5EF4-FFF2-40B4-BE49-F238E27FC236}">
              <a16:creationId xmlns:a16="http://schemas.microsoft.com/office/drawing/2014/main" xmlns="" id="{00000000-0008-0000-0600-00004A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307" name="Text Box 1">
          <a:extLst>
            <a:ext uri="{FF2B5EF4-FFF2-40B4-BE49-F238E27FC236}">
              <a16:creationId xmlns:a16="http://schemas.microsoft.com/office/drawing/2014/main" xmlns="" id="{00000000-0008-0000-0600-00004B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308" name="Text Box 1">
          <a:extLst>
            <a:ext uri="{FF2B5EF4-FFF2-40B4-BE49-F238E27FC236}">
              <a16:creationId xmlns:a16="http://schemas.microsoft.com/office/drawing/2014/main" xmlns="" id="{00000000-0008-0000-0600-00004C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309" name="Text Box 1">
          <a:extLst>
            <a:ext uri="{FF2B5EF4-FFF2-40B4-BE49-F238E27FC236}">
              <a16:creationId xmlns:a16="http://schemas.microsoft.com/office/drawing/2014/main" xmlns="" id="{00000000-0008-0000-0600-00004D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310" name="Text Box 1">
          <a:extLst>
            <a:ext uri="{FF2B5EF4-FFF2-40B4-BE49-F238E27FC236}">
              <a16:creationId xmlns:a16="http://schemas.microsoft.com/office/drawing/2014/main" xmlns="" id="{00000000-0008-0000-0600-00004E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311" name="Text Box 1">
          <a:extLst>
            <a:ext uri="{FF2B5EF4-FFF2-40B4-BE49-F238E27FC236}">
              <a16:creationId xmlns:a16="http://schemas.microsoft.com/office/drawing/2014/main" xmlns="" id="{00000000-0008-0000-0600-00004F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312" name="Text Box 1">
          <a:extLst>
            <a:ext uri="{FF2B5EF4-FFF2-40B4-BE49-F238E27FC236}">
              <a16:creationId xmlns:a16="http://schemas.microsoft.com/office/drawing/2014/main" xmlns="" id="{00000000-0008-0000-0600-000050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313" name="Text Box 1">
          <a:extLst>
            <a:ext uri="{FF2B5EF4-FFF2-40B4-BE49-F238E27FC236}">
              <a16:creationId xmlns:a16="http://schemas.microsoft.com/office/drawing/2014/main" xmlns="" id="{00000000-0008-0000-0600-000051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314" name="Text Box 1">
          <a:extLst>
            <a:ext uri="{FF2B5EF4-FFF2-40B4-BE49-F238E27FC236}">
              <a16:creationId xmlns:a16="http://schemas.microsoft.com/office/drawing/2014/main" xmlns="" id="{00000000-0008-0000-0600-000052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315" name="Text Box 1">
          <a:extLst>
            <a:ext uri="{FF2B5EF4-FFF2-40B4-BE49-F238E27FC236}">
              <a16:creationId xmlns:a16="http://schemas.microsoft.com/office/drawing/2014/main" xmlns="" id="{00000000-0008-0000-0600-000053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316" name="Text Box 1">
          <a:extLst>
            <a:ext uri="{FF2B5EF4-FFF2-40B4-BE49-F238E27FC236}">
              <a16:creationId xmlns:a16="http://schemas.microsoft.com/office/drawing/2014/main" xmlns="" id="{00000000-0008-0000-0600-000054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317" name="Text Box 1">
          <a:extLst>
            <a:ext uri="{FF2B5EF4-FFF2-40B4-BE49-F238E27FC236}">
              <a16:creationId xmlns:a16="http://schemas.microsoft.com/office/drawing/2014/main" xmlns="" id="{00000000-0008-0000-0600-000055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318" name="Text Box 1">
          <a:extLst>
            <a:ext uri="{FF2B5EF4-FFF2-40B4-BE49-F238E27FC236}">
              <a16:creationId xmlns:a16="http://schemas.microsoft.com/office/drawing/2014/main" xmlns="" id="{00000000-0008-0000-0600-000056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319" name="Text Box 1">
          <a:extLst>
            <a:ext uri="{FF2B5EF4-FFF2-40B4-BE49-F238E27FC236}">
              <a16:creationId xmlns:a16="http://schemas.microsoft.com/office/drawing/2014/main" xmlns="" id="{00000000-0008-0000-0600-000057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320" name="Text Box 1">
          <a:extLst>
            <a:ext uri="{FF2B5EF4-FFF2-40B4-BE49-F238E27FC236}">
              <a16:creationId xmlns:a16="http://schemas.microsoft.com/office/drawing/2014/main" xmlns="" id="{00000000-0008-0000-0600-000058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321" name="Text Box 1">
          <a:extLst>
            <a:ext uri="{FF2B5EF4-FFF2-40B4-BE49-F238E27FC236}">
              <a16:creationId xmlns:a16="http://schemas.microsoft.com/office/drawing/2014/main" xmlns="" id="{00000000-0008-0000-0600-000059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322" name="Text Box 1">
          <a:extLst>
            <a:ext uri="{FF2B5EF4-FFF2-40B4-BE49-F238E27FC236}">
              <a16:creationId xmlns:a16="http://schemas.microsoft.com/office/drawing/2014/main" xmlns="" id="{00000000-0008-0000-0600-00005A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323" name="Text Box 1">
          <a:extLst>
            <a:ext uri="{FF2B5EF4-FFF2-40B4-BE49-F238E27FC236}">
              <a16:creationId xmlns:a16="http://schemas.microsoft.com/office/drawing/2014/main" xmlns="" id="{00000000-0008-0000-0600-00005B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324" name="Text Box 1">
          <a:extLst>
            <a:ext uri="{FF2B5EF4-FFF2-40B4-BE49-F238E27FC236}">
              <a16:creationId xmlns:a16="http://schemas.microsoft.com/office/drawing/2014/main" xmlns="" id="{00000000-0008-0000-0600-00005C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325" name="Text Box 1">
          <a:extLst>
            <a:ext uri="{FF2B5EF4-FFF2-40B4-BE49-F238E27FC236}">
              <a16:creationId xmlns:a16="http://schemas.microsoft.com/office/drawing/2014/main" xmlns="" id="{00000000-0008-0000-0600-00005D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326" name="Text Box 1">
          <a:extLst>
            <a:ext uri="{FF2B5EF4-FFF2-40B4-BE49-F238E27FC236}">
              <a16:creationId xmlns:a16="http://schemas.microsoft.com/office/drawing/2014/main" xmlns="" id="{00000000-0008-0000-0600-00005E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327" name="Text Box 1">
          <a:extLst>
            <a:ext uri="{FF2B5EF4-FFF2-40B4-BE49-F238E27FC236}">
              <a16:creationId xmlns:a16="http://schemas.microsoft.com/office/drawing/2014/main" xmlns="" id="{00000000-0008-0000-0600-00005F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328" name="Text Box 1">
          <a:extLst>
            <a:ext uri="{FF2B5EF4-FFF2-40B4-BE49-F238E27FC236}">
              <a16:creationId xmlns:a16="http://schemas.microsoft.com/office/drawing/2014/main" xmlns="" id="{00000000-0008-0000-0600-000060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329" name="Text Box 1">
          <a:extLst>
            <a:ext uri="{FF2B5EF4-FFF2-40B4-BE49-F238E27FC236}">
              <a16:creationId xmlns:a16="http://schemas.microsoft.com/office/drawing/2014/main" xmlns="" id="{00000000-0008-0000-0600-000061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330" name="Text Box 1">
          <a:extLst>
            <a:ext uri="{FF2B5EF4-FFF2-40B4-BE49-F238E27FC236}">
              <a16:creationId xmlns:a16="http://schemas.microsoft.com/office/drawing/2014/main" xmlns="" id="{00000000-0008-0000-0600-000062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331" name="Text Box 1">
          <a:extLst>
            <a:ext uri="{FF2B5EF4-FFF2-40B4-BE49-F238E27FC236}">
              <a16:creationId xmlns:a16="http://schemas.microsoft.com/office/drawing/2014/main" xmlns="" id="{00000000-0008-0000-0600-000063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332" name="Text Box 1">
          <a:extLst>
            <a:ext uri="{FF2B5EF4-FFF2-40B4-BE49-F238E27FC236}">
              <a16:creationId xmlns:a16="http://schemas.microsoft.com/office/drawing/2014/main" xmlns="" id="{00000000-0008-0000-0600-000064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333" name="Text Box 1">
          <a:extLst>
            <a:ext uri="{FF2B5EF4-FFF2-40B4-BE49-F238E27FC236}">
              <a16:creationId xmlns:a16="http://schemas.microsoft.com/office/drawing/2014/main" xmlns="" id="{00000000-0008-0000-0600-000065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334" name="Text Box 1">
          <a:extLst>
            <a:ext uri="{FF2B5EF4-FFF2-40B4-BE49-F238E27FC236}">
              <a16:creationId xmlns:a16="http://schemas.microsoft.com/office/drawing/2014/main" xmlns="" id="{00000000-0008-0000-0600-000066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335" name="Text Box 1">
          <a:extLst>
            <a:ext uri="{FF2B5EF4-FFF2-40B4-BE49-F238E27FC236}">
              <a16:creationId xmlns:a16="http://schemas.microsoft.com/office/drawing/2014/main" xmlns="" id="{00000000-0008-0000-0600-000067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336" name="Text Box 1">
          <a:extLst>
            <a:ext uri="{FF2B5EF4-FFF2-40B4-BE49-F238E27FC236}">
              <a16:creationId xmlns:a16="http://schemas.microsoft.com/office/drawing/2014/main" xmlns="" id="{00000000-0008-0000-0600-000068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337" name="Text Box 1">
          <a:extLst>
            <a:ext uri="{FF2B5EF4-FFF2-40B4-BE49-F238E27FC236}">
              <a16:creationId xmlns:a16="http://schemas.microsoft.com/office/drawing/2014/main" xmlns="" id="{00000000-0008-0000-0600-000069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338" name="Text Box 1">
          <a:extLst>
            <a:ext uri="{FF2B5EF4-FFF2-40B4-BE49-F238E27FC236}">
              <a16:creationId xmlns:a16="http://schemas.microsoft.com/office/drawing/2014/main" xmlns="" id="{00000000-0008-0000-0600-00006A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339" name="Text Box 1">
          <a:extLst>
            <a:ext uri="{FF2B5EF4-FFF2-40B4-BE49-F238E27FC236}">
              <a16:creationId xmlns:a16="http://schemas.microsoft.com/office/drawing/2014/main" xmlns="" id="{00000000-0008-0000-0600-00006B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340" name="Text Box 1">
          <a:extLst>
            <a:ext uri="{FF2B5EF4-FFF2-40B4-BE49-F238E27FC236}">
              <a16:creationId xmlns:a16="http://schemas.microsoft.com/office/drawing/2014/main" xmlns="" id="{00000000-0008-0000-0600-00006C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341" name="Text Box 1">
          <a:extLst>
            <a:ext uri="{FF2B5EF4-FFF2-40B4-BE49-F238E27FC236}">
              <a16:creationId xmlns:a16="http://schemas.microsoft.com/office/drawing/2014/main" xmlns="" id="{00000000-0008-0000-0600-00006D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342" name="Text Box 1">
          <a:extLst>
            <a:ext uri="{FF2B5EF4-FFF2-40B4-BE49-F238E27FC236}">
              <a16:creationId xmlns:a16="http://schemas.microsoft.com/office/drawing/2014/main" xmlns="" id="{00000000-0008-0000-0600-00006E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343" name="Text Box 1">
          <a:extLst>
            <a:ext uri="{FF2B5EF4-FFF2-40B4-BE49-F238E27FC236}">
              <a16:creationId xmlns:a16="http://schemas.microsoft.com/office/drawing/2014/main" xmlns="" id="{00000000-0008-0000-0600-00006F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344" name="Text Box 1">
          <a:extLst>
            <a:ext uri="{FF2B5EF4-FFF2-40B4-BE49-F238E27FC236}">
              <a16:creationId xmlns:a16="http://schemas.microsoft.com/office/drawing/2014/main" xmlns="" id="{00000000-0008-0000-0600-000070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345" name="Text Box 1">
          <a:extLst>
            <a:ext uri="{FF2B5EF4-FFF2-40B4-BE49-F238E27FC236}">
              <a16:creationId xmlns:a16="http://schemas.microsoft.com/office/drawing/2014/main" xmlns="" id="{00000000-0008-0000-0600-000071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346" name="Text Box 1">
          <a:extLst>
            <a:ext uri="{FF2B5EF4-FFF2-40B4-BE49-F238E27FC236}">
              <a16:creationId xmlns:a16="http://schemas.microsoft.com/office/drawing/2014/main" xmlns="" id="{00000000-0008-0000-0600-000072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347" name="Text Box 1">
          <a:extLst>
            <a:ext uri="{FF2B5EF4-FFF2-40B4-BE49-F238E27FC236}">
              <a16:creationId xmlns:a16="http://schemas.microsoft.com/office/drawing/2014/main" xmlns="" id="{00000000-0008-0000-0600-000073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348" name="Text Box 1">
          <a:extLst>
            <a:ext uri="{FF2B5EF4-FFF2-40B4-BE49-F238E27FC236}">
              <a16:creationId xmlns:a16="http://schemas.microsoft.com/office/drawing/2014/main" xmlns="" id="{00000000-0008-0000-0600-000074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349" name="Text Box 1">
          <a:extLst>
            <a:ext uri="{FF2B5EF4-FFF2-40B4-BE49-F238E27FC236}">
              <a16:creationId xmlns:a16="http://schemas.microsoft.com/office/drawing/2014/main" xmlns="" id="{00000000-0008-0000-0600-000075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350" name="Text Box 1">
          <a:extLst>
            <a:ext uri="{FF2B5EF4-FFF2-40B4-BE49-F238E27FC236}">
              <a16:creationId xmlns:a16="http://schemas.microsoft.com/office/drawing/2014/main" xmlns="" id="{00000000-0008-0000-0600-000076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351" name="Text Box 1">
          <a:extLst>
            <a:ext uri="{FF2B5EF4-FFF2-40B4-BE49-F238E27FC236}">
              <a16:creationId xmlns:a16="http://schemas.microsoft.com/office/drawing/2014/main" xmlns="" id="{00000000-0008-0000-0600-000077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352" name="Text Box 1">
          <a:extLst>
            <a:ext uri="{FF2B5EF4-FFF2-40B4-BE49-F238E27FC236}">
              <a16:creationId xmlns:a16="http://schemas.microsoft.com/office/drawing/2014/main" xmlns="" id="{00000000-0008-0000-0600-000078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353" name="Text Box 1">
          <a:extLst>
            <a:ext uri="{FF2B5EF4-FFF2-40B4-BE49-F238E27FC236}">
              <a16:creationId xmlns:a16="http://schemas.microsoft.com/office/drawing/2014/main" xmlns="" id="{00000000-0008-0000-0600-000079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354" name="Text Box 1">
          <a:extLst>
            <a:ext uri="{FF2B5EF4-FFF2-40B4-BE49-F238E27FC236}">
              <a16:creationId xmlns:a16="http://schemas.microsoft.com/office/drawing/2014/main" xmlns="" id="{00000000-0008-0000-0600-00007A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355" name="Text Box 1">
          <a:extLst>
            <a:ext uri="{FF2B5EF4-FFF2-40B4-BE49-F238E27FC236}">
              <a16:creationId xmlns:a16="http://schemas.microsoft.com/office/drawing/2014/main" xmlns="" id="{00000000-0008-0000-0600-00007B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356" name="Text Box 1">
          <a:extLst>
            <a:ext uri="{FF2B5EF4-FFF2-40B4-BE49-F238E27FC236}">
              <a16:creationId xmlns:a16="http://schemas.microsoft.com/office/drawing/2014/main" xmlns="" id="{00000000-0008-0000-0600-00007C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357" name="Text Box 1">
          <a:extLst>
            <a:ext uri="{FF2B5EF4-FFF2-40B4-BE49-F238E27FC236}">
              <a16:creationId xmlns:a16="http://schemas.microsoft.com/office/drawing/2014/main" xmlns="" id="{00000000-0008-0000-0600-00007D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358" name="Text Box 1">
          <a:extLst>
            <a:ext uri="{FF2B5EF4-FFF2-40B4-BE49-F238E27FC236}">
              <a16:creationId xmlns:a16="http://schemas.microsoft.com/office/drawing/2014/main" xmlns="" id="{00000000-0008-0000-0600-00007E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359" name="Text Box 1">
          <a:extLst>
            <a:ext uri="{FF2B5EF4-FFF2-40B4-BE49-F238E27FC236}">
              <a16:creationId xmlns:a16="http://schemas.microsoft.com/office/drawing/2014/main" xmlns="" id="{00000000-0008-0000-0600-00007F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360" name="Text Box 1">
          <a:extLst>
            <a:ext uri="{FF2B5EF4-FFF2-40B4-BE49-F238E27FC236}">
              <a16:creationId xmlns:a16="http://schemas.microsoft.com/office/drawing/2014/main" xmlns="" id="{00000000-0008-0000-0600-000080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361" name="Text Box 1">
          <a:extLst>
            <a:ext uri="{FF2B5EF4-FFF2-40B4-BE49-F238E27FC236}">
              <a16:creationId xmlns:a16="http://schemas.microsoft.com/office/drawing/2014/main" xmlns="" id="{00000000-0008-0000-0600-000081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362" name="Text Box 1">
          <a:extLst>
            <a:ext uri="{FF2B5EF4-FFF2-40B4-BE49-F238E27FC236}">
              <a16:creationId xmlns:a16="http://schemas.microsoft.com/office/drawing/2014/main" xmlns="" id="{00000000-0008-0000-0600-000082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363" name="Text Box 1">
          <a:extLst>
            <a:ext uri="{FF2B5EF4-FFF2-40B4-BE49-F238E27FC236}">
              <a16:creationId xmlns:a16="http://schemas.microsoft.com/office/drawing/2014/main" xmlns="" id="{00000000-0008-0000-0600-000083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364" name="Text Box 1">
          <a:extLst>
            <a:ext uri="{FF2B5EF4-FFF2-40B4-BE49-F238E27FC236}">
              <a16:creationId xmlns:a16="http://schemas.microsoft.com/office/drawing/2014/main" xmlns="" id="{00000000-0008-0000-0600-000084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365" name="Text Box 1">
          <a:extLst>
            <a:ext uri="{FF2B5EF4-FFF2-40B4-BE49-F238E27FC236}">
              <a16:creationId xmlns:a16="http://schemas.microsoft.com/office/drawing/2014/main" xmlns="" id="{00000000-0008-0000-0600-000085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366" name="Text Box 1">
          <a:extLst>
            <a:ext uri="{FF2B5EF4-FFF2-40B4-BE49-F238E27FC236}">
              <a16:creationId xmlns:a16="http://schemas.microsoft.com/office/drawing/2014/main" xmlns="" id="{00000000-0008-0000-0600-000086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367" name="Text Box 1">
          <a:extLst>
            <a:ext uri="{FF2B5EF4-FFF2-40B4-BE49-F238E27FC236}">
              <a16:creationId xmlns:a16="http://schemas.microsoft.com/office/drawing/2014/main" xmlns="" id="{00000000-0008-0000-0600-000087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368" name="Text Box 1">
          <a:extLst>
            <a:ext uri="{FF2B5EF4-FFF2-40B4-BE49-F238E27FC236}">
              <a16:creationId xmlns:a16="http://schemas.microsoft.com/office/drawing/2014/main" xmlns="" id="{00000000-0008-0000-0600-000088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0</xdr:colOff>
      <xdr:row>27</xdr:row>
      <xdr:rowOff>209550</xdr:rowOff>
    </xdr:to>
    <xdr:sp macro="" textlink="">
      <xdr:nvSpPr>
        <xdr:cNvPr id="1279369" name="Text Box 1">
          <a:extLst>
            <a:ext uri="{FF2B5EF4-FFF2-40B4-BE49-F238E27FC236}">
              <a16:creationId xmlns:a16="http://schemas.microsoft.com/office/drawing/2014/main" xmlns="" id="{00000000-0008-0000-0600-000089851300}"/>
            </a:ext>
          </a:extLst>
        </xdr:cNvPr>
        <xdr:cNvSpPr txBox="1">
          <a:spLocks noChangeArrowheads="1"/>
        </xdr:cNvSpPr>
      </xdr:nvSpPr>
      <xdr:spPr bwMode="auto">
        <a:xfrm>
          <a:off x="2743200" y="92678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0</xdr:colOff>
      <xdr:row>27</xdr:row>
      <xdr:rowOff>209550</xdr:rowOff>
    </xdr:to>
    <xdr:sp macro="" textlink="">
      <xdr:nvSpPr>
        <xdr:cNvPr id="1279370" name="Text Box 1">
          <a:extLst>
            <a:ext uri="{FF2B5EF4-FFF2-40B4-BE49-F238E27FC236}">
              <a16:creationId xmlns:a16="http://schemas.microsoft.com/office/drawing/2014/main" xmlns="" id="{00000000-0008-0000-0600-00008A851300}"/>
            </a:ext>
          </a:extLst>
        </xdr:cNvPr>
        <xdr:cNvSpPr txBox="1">
          <a:spLocks noChangeArrowheads="1"/>
        </xdr:cNvSpPr>
      </xdr:nvSpPr>
      <xdr:spPr bwMode="auto">
        <a:xfrm>
          <a:off x="2743200" y="92678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29</xdr:row>
      <xdr:rowOff>0</xdr:rowOff>
    </xdr:from>
    <xdr:to>
      <xdr:col>5</xdr:col>
      <xdr:colOff>0</xdr:colOff>
      <xdr:row>29</xdr:row>
      <xdr:rowOff>209550</xdr:rowOff>
    </xdr:to>
    <xdr:sp macro="" textlink="">
      <xdr:nvSpPr>
        <xdr:cNvPr id="1279371" name="Text Box 1">
          <a:extLst>
            <a:ext uri="{FF2B5EF4-FFF2-40B4-BE49-F238E27FC236}">
              <a16:creationId xmlns:a16="http://schemas.microsoft.com/office/drawing/2014/main" xmlns="" id="{00000000-0008-0000-0600-00008B851300}"/>
            </a:ext>
          </a:extLst>
        </xdr:cNvPr>
        <xdr:cNvSpPr txBox="1">
          <a:spLocks noChangeArrowheads="1"/>
        </xdr:cNvSpPr>
      </xdr:nvSpPr>
      <xdr:spPr bwMode="auto">
        <a:xfrm>
          <a:off x="2743200" y="9972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9372" name="Text Box 1">
          <a:extLst>
            <a:ext uri="{FF2B5EF4-FFF2-40B4-BE49-F238E27FC236}">
              <a16:creationId xmlns:a16="http://schemas.microsoft.com/office/drawing/2014/main" xmlns="" id="{00000000-0008-0000-0600-00008C85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9373" name="Text Box 1">
          <a:extLst>
            <a:ext uri="{FF2B5EF4-FFF2-40B4-BE49-F238E27FC236}">
              <a16:creationId xmlns:a16="http://schemas.microsoft.com/office/drawing/2014/main" xmlns="" id="{00000000-0008-0000-0600-00008D85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0</xdr:colOff>
      <xdr:row>31</xdr:row>
      <xdr:rowOff>209550</xdr:rowOff>
    </xdr:to>
    <xdr:sp macro="" textlink="">
      <xdr:nvSpPr>
        <xdr:cNvPr id="1279374" name="Text Box 1">
          <a:extLst>
            <a:ext uri="{FF2B5EF4-FFF2-40B4-BE49-F238E27FC236}">
              <a16:creationId xmlns:a16="http://schemas.microsoft.com/office/drawing/2014/main" xmlns="" id="{00000000-0008-0000-0600-00008E851300}"/>
            </a:ext>
          </a:extLst>
        </xdr:cNvPr>
        <xdr:cNvSpPr txBox="1">
          <a:spLocks noChangeArrowheads="1"/>
        </xdr:cNvSpPr>
      </xdr:nvSpPr>
      <xdr:spPr bwMode="auto">
        <a:xfrm>
          <a:off x="2743200" y="106775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0</xdr:colOff>
      <xdr:row>31</xdr:row>
      <xdr:rowOff>209550</xdr:rowOff>
    </xdr:to>
    <xdr:sp macro="" textlink="">
      <xdr:nvSpPr>
        <xdr:cNvPr id="1279375" name="Text Box 1">
          <a:extLst>
            <a:ext uri="{FF2B5EF4-FFF2-40B4-BE49-F238E27FC236}">
              <a16:creationId xmlns:a16="http://schemas.microsoft.com/office/drawing/2014/main" xmlns="" id="{00000000-0008-0000-0600-00008F851300}"/>
            </a:ext>
          </a:extLst>
        </xdr:cNvPr>
        <xdr:cNvSpPr txBox="1">
          <a:spLocks noChangeArrowheads="1"/>
        </xdr:cNvSpPr>
      </xdr:nvSpPr>
      <xdr:spPr bwMode="auto">
        <a:xfrm>
          <a:off x="2743200" y="106775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32</xdr:row>
      <xdr:rowOff>0</xdr:rowOff>
    </xdr:from>
    <xdr:to>
      <xdr:col>5</xdr:col>
      <xdr:colOff>0</xdr:colOff>
      <xdr:row>32</xdr:row>
      <xdr:rowOff>209550</xdr:rowOff>
    </xdr:to>
    <xdr:sp macro="" textlink="">
      <xdr:nvSpPr>
        <xdr:cNvPr id="1279376" name="Text Box 1">
          <a:extLst>
            <a:ext uri="{FF2B5EF4-FFF2-40B4-BE49-F238E27FC236}">
              <a16:creationId xmlns:a16="http://schemas.microsoft.com/office/drawing/2014/main" xmlns="" id="{00000000-0008-0000-0600-000090851300}"/>
            </a:ext>
          </a:extLst>
        </xdr:cNvPr>
        <xdr:cNvSpPr txBox="1">
          <a:spLocks noChangeArrowheads="1"/>
        </xdr:cNvSpPr>
      </xdr:nvSpPr>
      <xdr:spPr bwMode="auto">
        <a:xfrm>
          <a:off x="2743200" y="110299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32</xdr:row>
      <xdr:rowOff>0</xdr:rowOff>
    </xdr:from>
    <xdr:to>
      <xdr:col>5</xdr:col>
      <xdr:colOff>0</xdr:colOff>
      <xdr:row>32</xdr:row>
      <xdr:rowOff>209550</xdr:rowOff>
    </xdr:to>
    <xdr:sp macro="" textlink="">
      <xdr:nvSpPr>
        <xdr:cNvPr id="1279377" name="Text Box 1">
          <a:extLst>
            <a:ext uri="{FF2B5EF4-FFF2-40B4-BE49-F238E27FC236}">
              <a16:creationId xmlns:a16="http://schemas.microsoft.com/office/drawing/2014/main" xmlns="" id="{00000000-0008-0000-0600-000091851300}"/>
            </a:ext>
          </a:extLst>
        </xdr:cNvPr>
        <xdr:cNvSpPr txBox="1">
          <a:spLocks noChangeArrowheads="1"/>
        </xdr:cNvSpPr>
      </xdr:nvSpPr>
      <xdr:spPr bwMode="auto">
        <a:xfrm>
          <a:off x="2743200" y="110299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9378" name="Text Box 1">
          <a:extLst>
            <a:ext uri="{FF2B5EF4-FFF2-40B4-BE49-F238E27FC236}">
              <a16:creationId xmlns:a16="http://schemas.microsoft.com/office/drawing/2014/main" xmlns="" id="{00000000-0008-0000-0600-00009285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9379" name="Text Box 1">
          <a:extLst>
            <a:ext uri="{FF2B5EF4-FFF2-40B4-BE49-F238E27FC236}">
              <a16:creationId xmlns:a16="http://schemas.microsoft.com/office/drawing/2014/main" xmlns="" id="{00000000-0008-0000-0600-00009385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5</xdr:col>
      <xdr:colOff>0</xdr:colOff>
      <xdr:row>34</xdr:row>
      <xdr:rowOff>209550</xdr:rowOff>
    </xdr:to>
    <xdr:sp macro="" textlink="">
      <xdr:nvSpPr>
        <xdr:cNvPr id="1279380" name="Text Box 1">
          <a:extLst>
            <a:ext uri="{FF2B5EF4-FFF2-40B4-BE49-F238E27FC236}">
              <a16:creationId xmlns:a16="http://schemas.microsoft.com/office/drawing/2014/main" xmlns="" id="{00000000-0008-0000-0600-000094851300}"/>
            </a:ext>
          </a:extLst>
        </xdr:cNvPr>
        <xdr:cNvSpPr txBox="1">
          <a:spLocks noChangeArrowheads="1"/>
        </xdr:cNvSpPr>
      </xdr:nvSpPr>
      <xdr:spPr bwMode="auto">
        <a:xfrm>
          <a:off x="2743200" y="117348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5</xdr:col>
      <xdr:colOff>0</xdr:colOff>
      <xdr:row>34</xdr:row>
      <xdr:rowOff>209550</xdr:rowOff>
    </xdr:to>
    <xdr:sp macro="" textlink="">
      <xdr:nvSpPr>
        <xdr:cNvPr id="1279381" name="Text Box 1">
          <a:extLst>
            <a:ext uri="{FF2B5EF4-FFF2-40B4-BE49-F238E27FC236}">
              <a16:creationId xmlns:a16="http://schemas.microsoft.com/office/drawing/2014/main" xmlns="" id="{00000000-0008-0000-0600-000095851300}"/>
            </a:ext>
          </a:extLst>
        </xdr:cNvPr>
        <xdr:cNvSpPr txBox="1">
          <a:spLocks noChangeArrowheads="1"/>
        </xdr:cNvSpPr>
      </xdr:nvSpPr>
      <xdr:spPr bwMode="auto">
        <a:xfrm>
          <a:off x="2743200" y="117348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5</xdr:col>
      <xdr:colOff>0</xdr:colOff>
      <xdr:row>34</xdr:row>
      <xdr:rowOff>209550</xdr:rowOff>
    </xdr:to>
    <xdr:sp macro="" textlink="">
      <xdr:nvSpPr>
        <xdr:cNvPr id="1279382" name="Text Box 1">
          <a:extLst>
            <a:ext uri="{FF2B5EF4-FFF2-40B4-BE49-F238E27FC236}">
              <a16:creationId xmlns:a16="http://schemas.microsoft.com/office/drawing/2014/main" xmlns="" id="{00000000-0008-0000-0600-000096851300}"/>
            </a:ext>
          </a:extLst>
        </xdr:cNvPr>
        <xdr:cNvSpPr txBox="1">
          <a:spLocks noChangeArrowheads="1"/>
        </xdr:cNvSpPr>
      </xdr:nvSpPr>
      <xdr:spPr bwMode="auto">
        <a:xfrm>
          <a:off x="2743200" y="117348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5</xdr:col>
      <xdr:colOff>0</xdr:colOff>
      <xdr:row>34</xdr:row>
      <xdr:rowOff>209550</xdr:rowOff>
    </xdr:to>
    <xdr:sp macro="" textlink="">
      <xdr:nvSpPr>
        <xdr:cNvPr id="1279383" name="Text Box 1">
          <a:extLst>
            <a:ext uri="{FF2B5EF4-FFF2-40B4-BE49-F238E27FC236}">
              <a16:creationId xmlns:a16="http://schemas.microsoft.com/office/drawing/2014/main" xmlns="" id="{00000000-0008-0000-0600-000097851300}"/>
            </a:ext>
          </a:extLst>
        </xdr:cNvPr>
        <xdr:cNvSpPr txBox="1">
          <a:spLocks noChangeArrowheads="1"/>
        </xdr:cNvSpPr>
      </xdr:nvSpPr>
      <xdr:spPr bwMode="auto">
        <a:xfrm>
          <a:off x="2743200" y="117348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0</xdr:colOff>
      <xdr:row>35</xdr:row>
      <xdr:rowOff>209550</xdr:rowOff>
    </xdr:to>
    <xdr:sp macro="" textlink="">
      <xdr:nvSpPr>
        <xdr:cNvPr id="1279384" name="Text Box 1">
          <a:extLst>
            <a:ext uri="{FF2B5EF4-FFF2-40B4-BE49-F238E27FC236}">
              <a16:creationId xmlns:a16="http://schemas.microsoft.com/office/drawing/2014/main" xmlns="" id="{00000000-0008-0000-0600-000098851300}"/>
            </a:ext>
          </a:extLst>
        </xdr:cNvPr>
        <xdr:cNvSpPr txBox="1">
          <a:spLocks noChangeArrowheads="1"/>
        </xdr:cNvSpPr>
      </xdr:nvSpPr>
      <xdr:spPr bwMode="auto">
        <a:xfrm>
          <a:off x="2743200" y="120872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0</xdr:colOff>
      <xdr:row>35</xdr:row>
      <xdr:rowOff>209550</xdr:rowOff>
    </xdr:to>
    <xdr:sp macro="" textlink="">
      <xdr:nvSpPr>
        <xdr:cNvPr id="1279385" name="Text Box 1">
          <a:extLst>
            <a:ext uri="{FF2B5EF4-FFF2-40B4-BE49-F238E27FC236}">
              <a16:creationId xmlns:a16="http://schemas.microsoft.com/office/drawing/2014/main" xmlns="" id="{00000000-0008-0000-0600-000099851300}"/>
            </a:ext>
          </a:extLst>
        </xdr:cNvPr>
        <xdr:cNvSpPr txBox="1">
          <a:spLocks noChangeArrowheads="1"/>
        </xdr:cNvSpPr>
      </xdr:nvSpPr>
      <xdr:spPr bwMode="auto">
        <a:xfrm>
          <a:off x="2743200" y="120872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0</xdr:colOff>
      <xdr:row>35</xdr:row>
      <xdr:rowOff>209550</xdr:rowOff>
    </xdr:to>
    <xdr:sp macro="" textlink="">
      <xdr:nvSpPr>
        <xdr:cNvPr id="1279386" name="Text Box 1">
          <a:extLst>
            <a:ext uri="{FF2B5EF4-FFF2-40B4-BE49-F238E27FC236}">
              <a16:creationId xmlns:a16="http://schemas.microsoft.com/office/drawing/2014/main" xmlns="" id="{00000000-0008-0000-0600-00009A851300}"/>
            </a:ext>
          </a:extLst>
        </xdr:cNvPr>
        <xdr:cNvSpPr txBox="1">
          <a:spLocks noChangeArrowheads="1"/>
        </xdr:cNvSpPr>
      </xdr:nvSpPr>
      <xdr:spPr bwMode="auto">
        <a:xfrm>
          <a:off x="2743200" y="120872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0</xdr:colOff>
      <xdr:row>35</xdr:row>
      <xdr:rowOff>209550</xdr:rowOff>
    </xdr:to>
    <xdr:sp macro="" textlink="">
      <xdr:nvSpPr>
        <xdr:cNvPr id="1279387" name="Text Box 1">
          <a:extLst>
            <a:ext uri="{FF2B5EF4-FFF2-40B4-BE49-F238E27FC236}">
              <a16:creationId xmlns:a16="http://schemas.microsoft.com/office/drawing/2014/main" xmlns="" id="{00000000-0008-0000-0600-00009B851300}"/>
            </a:ext>
          </a:extLst>
        </xdr:cNvPr>
        <xdr:cNvSpPr txBox="1">
          <a:spLocks noChangeArrowheads="1"/>
        </xdr:cNvSpPr>
      </xdr:nvSpPr>
      <xdr:spPr bwMode="auto">
        <a:xfrm>
          <a:off x="2743200" y="120872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0</xdr:colOff>
      <xdr:row>36</xdr:row>
      <xdr:rowOff>209550</xdr:rowOff>
    </xdr:to>
    <xdr:sp macro="" textlink="">
      <xdr:nvSpPr>
        <xdr:cNvPr id="1279388" name="Text Box 1">
          <a:extLst>
            <a:ext uri="{FF2B5EF4-FFF2-40B4-BE49-F238E27FC236}">
              <a16:creationId xmlns:a16="http://schemas.microsoft.com/office/drawing/2014/main" xmlns="" id="{00000000-0008-0000-0600-00009C851300}"/>
            </a:ext>
          </a:extLst>
        </xdr:cNvPr>
        <xdr:cNvSpPr txBox="1">
          <a:spLocks noChangeArrowheads="1"/>
        </xdr:cNvSpPr>
      </xdr:nvSpPr>
      <xdr:spPr bwMode="auto">
        <a:xfrm>
          <a:off x="2743200" y="12439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0</xdr:colOff>
      <xdr:row>36</xdr:row>
      <xdr:rowOff>209550</xdr:rowOff>
    </xdr:to>
    <xdr:sp macro="" textlink="">
      <xdr:nvSpPr>
        <xdr:cNvPr id="1279389" name="Text Box 1">
          <a:extLst>
            <a:ext uri="{FF2B5EF4-FFF2-40B4-BE49-F238E27FC236}">
              <a16:creationId xmlns:a16="http://schemas.microsoft.com/office/drawing/2014/main" xmlns="" id="{00000000-0008-0000-0600-00009D851300}"/>
            </a:ext>
          </a:extLst>
        </xdr:cNvPr>
        <xdr:cNvSpPr txBox="1">
          <a:spLocks noChangeArrowheads="1"/>
        </xdr:cNvSpPr>
      </xdr:nvSpPr>
      <xdr:spPr bwMode="auto">
        <a:xfrm>
          <a:off x="2743200" y="12439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0</xdr:colOff>
      <xdr:row>36</xdr:row>
      <xdr:rowOff>209550</xdr:rowOff>
    </xdr:to>
    <xdr:sp macro="" textlink="">
      <xdr:nvSpPr>
        <xdr:cNvPr id="1279390" name="Text Box 1">
          <a:extLst>
            <a:ext uri="{FF2B5EF4-FFF2-40B4-BE49-F238E27FC236}">
              <a16:creationId xmlns:a16="http://schemas.microsoft.com/office/drawing/2014/main" xmlns="" id="{00000000-0008-0000-0600-00009E851300}"/>
            </a:ext>
          </a:extLst>
        </xdr:cNvPr>
        <xdr:cNvSpPr txBox="1">
          <a:spLocks noChangeArrowheads="1"/>
        </xdr:cNvSpPr>
      </xdr:nvSpPr>
      <xdr:spPr bwMode="auto">
        <a:xfrm>
          <a:off x="2743200" y="12439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0</xdr:colOff>
      <xdr:row>36</xdr:row>
      <xdr:rowOff>209550</xdr:rowOff>
    </xdr:to>
    <xdr:sp macro="" textlink="">
      <xdr:nvSpPr>
        <xdr:cNvPr id="1279391" name="Text Box 1">
          <a:extLst>
            <a:ext uri="{FF2B5EF4-FFF2-40B4-BE49-F238E27FC236}">
              <a16:creationId xmlns:a16="http://schemas.microsoft.com/office/drawing/2014/main" xmlns="" id="{00000000-0008-0000-0600-00009F851300}"/>
            </a:ext>
          </a:extLst>
        </xdr:cNvPr>
        <xdr:cNvSpPr txBox="1">
          <a:spLocks noChangeArrowheads="1"/>
        </xdr:cNvSpPr>
      </xdr:nvSpPr>
      <xdr:spPr bwMode="auto">
        <a:xfrm>
          <a:off x="2743200" y="12439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79392" name="Text Box 1">
          <a:extLst>
            <a:ext uri="{FF2B5EF4-FFF2-40B4-BE49-F238E27FC236}">
              <a16:creationId xmlns:a16="http://schemas.microsoft.com/office/drawing/2014/main" xmlns="" id="{00000000-0008-0000-0600-0000A085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79393" name="Text Box 1">
          <a:extLst>
            <a:ext uri="{FF2B5EF4-FFF2-40B4-BE49-F238E27FC236}">
              <a16:creationId xmlns:a16="http://schemas.microsoft.com/office/drawing/2014/main" xmlns="" id="{00000000-0008-0000-0600-0000A185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79394" name="Text Box 1">
          <a:extLst>
            <a:ext uri="{FF2B5EF4-FFF2-40B4-BE49-F238E27FC236}">
              <a16:creationId xmlns:a16="http://schemas.microsoft.com/office/drawing/2014/main" xmlns="" id="{00000000-0008-0000-0600-0000A285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79395" name="Text Box 1">
          <a:extLst>
            <a:ext uri="{FF2B5EF4-FFF2-40B4-BE49-F238E27FC236}">
              <a16:creationId xmlns:a16="http://schemas.microsoft.com/office/drawing/2014/main" xmlns="" id="{00000000-0008-0000-0600-0000A385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9396" name="Text Box 1">
          <a:extLst>
            <a:ext uri="{FF2B5EF4-FFF2-40B4-BE49-F238E27FC236}">
              <a16:creationId xmlns:a16="http://schemas.microsoft.com/office/drawing/2014/main" xmlns="" id="{00000000-0008-0000-0600-0000A485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9397" name="Text Box 1">
          <a:extLst>
            <a:ext uri="{FF2B5EF4-FFF2-40B4-BE49-F238E27FC236}">
              <a16:creationId xmlns:a16="http://schemas.microsoft.com/office/drawing/2014/main" xmlns="" id="{00000000-0008-0000-0600-0000A585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9398" name="Text Box 1">
          <a:extLst>
            <a:ext uri="{FF2B5EF4-FFF2-40B4-BE49-F238E27FC236}">
              <a16:creationId xmlns:a16="http://schemas.microsoft.com/office/drawing/2014/main" xmlns="" id="{00000000-0008-0000-0600-0000A685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9399" name="Text Box 1">
          <a:extLst>
            <a:ext uri="{FF2B5EF4-FFF2-40B4-BE49-F238E27FC236}">
              <a16:creationId xmlns:a16="http://schemas.microsoft.com/office/drawing/2014/main" xmlns="" id="{00000000-0008-0000-0600-0000A785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400" name="Text Box 1">
          <a:extLst>
            <a:ext uri="{FF2B5EF4-FFF2-40B4-BE49-F238E27FC236}">
              <a16:creationId xmlns:a16="http://schemas.microsoft.com/office/drawing/2014/main" xmlns="" id="{00000000-0008-0000-0600-0000A885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401" name="Text Box 1">
          <a:extLst>
            <a:ext uri="{FF2B5EF4-FFF2-40B4-BE49-F238E27FC236}">
              <a16:creationId xmlns:a16="http://schemas.microsoft.com/office/drawing/2014/main" xmlns="" id="{00000000-0008-0000-0600-0000A985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402" name="Text Box 1">
          <a:extLst>
            <a:ext uri="{FF2B5EF4-FFF2-40B4-BE49-F238E27FC236}">
              <a16:creationId xmlns:a16="http://schemas.microsoft.com/office/drawing/2014/main" xmlns="" id="{00000000-0008-0000-0600-0000AA85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403" name="Text Box 1">
          <a:extLst>
            <a:ext uri="{FF2B5EF4-FFF2-40B4-BE49-F238E27FC236}">
              <a16:creationId xmlns:a16="http://schemas.microsoft.com/office/drawing/2014/main" xmlns="" id="{00000000-0008-0000-0600-0000AB85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404" name="Text Box 1">
          <a:extLst>
            <a:ext uri="{FF2B5EF4-FFF2-40B4-BE49-F238E27FC236}">
              <a16:creationId xmlns:a16="http://schemas.microsoft.com/office/drawing/2014/main" xmlns="" id="{00000000-0008-0000-0600-0000AC85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405" name="Text Box 1">
          <a:extLst>
            <a:ext uri="{FF2B5EF4-FFF2-40B4-BE49-F238E27FC236}">
              <a16:creationId xmlns:a16="http://schemas.microsoft.com/office/drawing/2014/main" xmlns="" id="{00000000-0008-0000-0600-0000AD85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406" name="Text Box 1">
          <a:extLst>
            <a:ext uri="{FF2B5EF4-FFF2-40B4-BE49-F238E27FC236}">
              <a16:creationId xmlns:a16="http://schemas.microsoft.com/office/drawing/2014/main" xmlns="" id="{00000000-0008-0000-0600-0000AE85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407" name="Text Box 1">
          <a:extLst>
            <a:ext uri="{FF2B5EF4-FFF2-40B4-BE49-F238E27FC236}">
              <a16:creationId xmlns:a16="http://schemas.microsoft.com/office/drawing/2014/main" xmlns="" id="{00000000-0008-0000-0600-0000AF85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0</xdr:colOff>
      <xdr:row>41</xdr:row>
      <xdr:rowOff>209550</xdr:rowOff>
    </xdr:to>
    <xdr:sp macro="" textlink="">
      <xdr:nvSpPr>
        <xdr:cNvPr id="1279408" name="Text Box 1">
          <a:extLst>
            <a:ext uri="{FF2B5EF4-FFF2-40B4-BE49-F238E27FC236}">
              <a16:creationId xmlns:a16="http://schemas.microsoft.com/office/drawing/2014/main" xmlns="" id="{00000000-0008-0000-0600-0000B0851300}"/>
            </a:ext>
          </a:extLst>
        </xdr:cNvPr>
        <xdr:cNvSpPr txBox="1">
          <a:spLocks noChangeArrowheads="1"/>
        </xdr:cNvSpPr>
      </xdr:nvSpPr>
      <xdr:spPr bwMode="auto">
        <a:xfrm>
          <a:off x="2743200" y="14201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0</xdr:colOff>
      <xdr:row>41</xdr:row>
      <xdr:rowOff>209550</xdr:rowOff>
    </xdr:to>
    <xdr:sp macro="" textlink="">
      <xdr:nvSpPr>
        <xdr:cNvPr id="1279409" name="Text Box 1">
          <a:extLst>
            <a:ext uri="{FF2B5EF4-FFF2-40B4-BE49-F238E27FC236}">
              <a16:creationId xmlns:a16="http://schemas.microsoft.com/office/drawing/2014/main" xmlns="" id="{00000000-0008-0000-0600-0000B1851300}"/>
            </a:ext>
          </a:extLst>
        </xdr:cNvPr>
        <xdr:cNvSpPr txBox="1">
          <a:spLocks noChangeArrowheads="1"/>
        </xdr:cNvSpPr>
      </xdr:nvSpPr>
      <xdr:spPr bwMode="auto">
        <a:xfrm>
          <a:off x="2743200" y="14201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0</xdr:colOff>
      <xdr:row>41</xdr:row>
      <xdr:rowOff>209550</xdr:rowOff>
    </xdr:to>
    <xdr:sp macro="" textlink="">
      <xdr:nvSpPr>
        <xdr:cNvPr id="1279410" name="Text Box 1">
          <a:extLst>
            <a:ext uri="{FF2B5EF4-FFF2-40B4-BE49-F238E27FC236}">
              <a16:creationId xmlns:a16="http://schemas.microsoft.com/office/drawing/2014/main" xmlns="" id="{00000000-0008-0000-0600-0000B2851300}"/>
            </a:ext>
          </a:extLst>
        </xdr:cNvPr>
        <xdr:cNvSpPr txBox="1">
          <a:spLocks noChangeArrowheads="1"/>
        </xdr:cNvSpPr>
      </xdr:nvSpPr>
      <xdr:spPr bwMode="auto">
        <a:xfrm>
          <a:off x="2743200" y="14201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0</xdr:colOff>
      <xdr:row>41</xdr:row>
      <xdr:rowOff>209550</xdr:rowOff>
    </xdr:to>
    <xdr:sp macro="" textlink="">
      <xdr:nvSpPr>
        <xdr:cNvPr id="1279411" name="Text Box 1">
          <a:extLst>
            <a:ext uri="{FF2B5EF4-FFF2-40B4-BE49-F238E27FC236}">
              <a16:creationId xmlns:a16="http://schemas.microsoft.com/office/drawing/2014/main" xmlns="" id="{00000000-0008-0000-0600-0000B3851300}"/>
            </a:ext>
          </a:extLst>
        </xdr:cNvPr>
        <xdr:cNvSpPr txBox="1">
          <a:spLocks noChangeArrowheads="1"/>
        </xdr:cNvSpPr>
      </xdr:nvSpPr>
      <xdr:spPr bwMode="auto">
        <a:xfrm>
          <a:off x="2743200" y="14201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9412" name="Text Box 1">
          <a:extLst>
            <a:ext uri="{FF2B5EF4-FFF2-40B4-BE49-F238E27FC236}">
              <a16:creationId xmlns:a16="http://schemas.microsoft.com/office/drawing/2014/main" xmlns="" id="{00000000-0008-0000-0600-0000B485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9413" name="Text Box 1">
          <a:extLst>
            <a:ext uri="{FF2B5EF4-FFF2-40B4-BE49-F238E27FC236}">
              <a16:creationId xmlns:a16="http://schemas.microsoft.com/office/drawing/2014/main" xmlns="" id="{00000000-0008-0000-0600-0000B585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0</xdr:colOff>
      <xdr:row>31</xdr:row>
      <xdr:rowOff>209550</xdr:rowOff>
    </xdr:to>
    <xdr:sp macro="" textlink="">
      <xdr:nvSpPr>
        <xdr:cNvPr id="1279414" name="Text Box 1">
          <a:extLst>
            <a:ext uri="{FF2B5EF4-FFF2-40B4-BE49-F238E27FC236}">
              <a16:creationId xmlns:a16="http://schemas.microsoft.com/office/drawing/2014/main" xmlns="" id="{00000000-0008-0000-0600-0000B6851300}"/>
            </a:ext>
          </a:extLst>
        </xdr:cNvPr>
        <xdr:cNvSpPr txBox="1">
          <a:spLocks noChangeArrowheads="1"/>
        </xdr:cNvSpPr>
      </xdr:nvSpPr>
      <xdr:spPr bwMode="auto">
        <a:xfrm>
          <a:off x="2743200" y="106775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0</xdr:colOff>
      <xdr:row>31</xdr:row>
      <xdr:rowOff>209550</xdr:rowOff>
    </xdr:to>
    <xdr:sp macro="" textlink="">
      <xdr:nvSpPr>
        <xdr:cNvPr id="1279415" name="Text Box 1">
          <a:extLst>
            <a:ext uri="{FF2B5EF4-FFF2-40B4-BE49-F238E27FC236}">
              <a16:creationId xmlns:a16="http://schemas.microsoft.com/office/drawing/2014/main" xmlns="" id="{00000000-0008-0000-0600-0000B7851300}"/>
            </a:ext>
          </a:extLst>
        </xdr:cNvPr>
        <xdr:cNvSpPr txBox="1">
          <a:spLocks noChangeArrowheads="1"/>
        </xdr:cNvSpPr>
      </xdr:nvSpPr>
      <xdr:spPr bwMode="auto">
        <a:xfrm>
          <a:off x="2743200" y="106775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32</xdr:row>
      <xdr:rowOff>0</xdr:rowOff>
    </xdr:from>
    <xdr:to>
      <xdr:col>5</xdr:col>
      <xdr:colOff>0</xdr:colOff>
      <xdr:row>32</xdr:row>
      <xdr:rowOff>209550</xdr:rowOff>
    </xdr:to>
    <xdr:sp macro="" textlink="">
      <xdr:nvSpPr>
        <xdr:cNvPr id="1279416" name="Text Box 1">
          <a:extLst>
            <a:ext uri="{FF2B5EF4-FFF2-40B4-BE49-F238E27FC236}">
              <a16:creationId xmlns:a16="http://schemas.microsoft.com/office/drawing/2014/main" xmlns="" id="{00000000-0008-0000-0600-0000B8851300}"/>
            </a:ext>
          </a:extLst>
        </xdr:cNvPr>
        <xdr:cNvSpPr txBox="1">
          <a:spLocks noChangeArrowheads="1"/>
        </xdr:cNvSpPr>
      </xdr:nvSpPr>
      <xdr:spPr bwMode="auto">
        <a:xfrm>
          <a:off x="2743200" y="110299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32</xdr:row>
      <xdr:rowOff>0</xdr:rowOff>
    </xdr:from>
    <xdr:to>
      <xdr:col>5</xdr:col>
      <xdr:colOff>0</xdr:colOff>
      <xdr:row>32</xdr:row>
      <xdr:rowOff>209550</xdr:rowOff>
    </xdr:to>
    <xdr:sp macro="" textlink="">
      <xdr:nvSpPr>
        <xdr:cNvPr id="1279417" name="Text Box 1">
          <a:extLst>
            <a:ext uri="{FF2B5EF4-FFF2-40B4-BE49-F238E27FC236}">
              <a16:creationId xmlns:a16="http://schemas.microsoft.com/office/drawing/2014/main" xmlns="" id="{00000000-0008-0000-0600-0000B9851300}"/>
            </a:ext>
          </a:extLst>
        </xdr:cNvPr>
        <xdr:cNvSpPr txBox="1">
          <a:spLocks noChangeArrowheads="1"/>
        </xdr:cNvSpPr>
      </xdr:nvSpPr>
      <xdr:spPr bwMode="auto">
        <a:xfrm>
          <a:off x="2743200" y="110299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0</xdr:colOff>
      <xdr:row>36</xdr:row>
      <xdr:rowOff>209550</xdr:rowOff>
    </xdr:to>
    <xdr:sp macro="" textlink="">
      <xdr:nvSpPr>
        <xdr:cNvPr id="1279418" name="Text Box 1">
          <a:extLst>
            <a:ext uri="{FF2B5EF4-FFF2-40B4-BE49-F238E27FC236}">
              <a16:creationId xmlns:a16="http://schemas.microsoft.com/office/drawing/2014/main" xmlns="" id="{00000000-0008-0000-0600-0000BA851300}"/>
            </a:ext>
          </a:extLst>
        </xdr:cNvPr>
        <xdr:cNvSpPr txBox="1">
          <a:spLocks noChangeArrowheads="1"/>
        </xdr:cNvSpPr>
      </xdr:nvSpPr>
      <xdr:spPr bwMode="auto">
        <a:xfrm>
          <a:off x="2743200" y="12439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0</xdr:colOff>
      <xdr:row>36</xdr:row>
      <xdr:rowOff>209550</xdr:rowOff>
    </xdr:to>
    <xdr:sp macro="" textlink="">
      <xdr:nvSpPr>
        <xdr:cNvPr id="1279419" name="Text Box 1">
          <a:extLst>
            <a:ext uri="{FF2B5EF4-FFF2-40B4-BE49-F238E27FC236}">
              <a16:creationId xmlns:a16="http://schemas.microsoft.com/office/drawing/2014/main" xmlns="" id="{00000000-0008-0000-0600-0000BB851300}"/>
            </a:ext>
          </a:extLst>
        </xdr:cNvPr>
        <xdr:cNvSpPr txBox="1">
          <a:spLocks noChangeArrowheads="1"/>
        </xdr:cNvSpPr>
      </xdr:nvSpPr>
      <xdr:spPr bwMode="auto">
        <a:xfrm>
          <a:off x="2743200" y="12439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0</xdr:colOff>
      <xdr:row>36</xdr:row>
      <xdr:rowOff>209550</xdr:rowOff>
    </xdr:to>
    <xdr:sp macro="" textlink="">
      <xdr:nvSpPr>
        <xdr:cNvPr id="1279420" name="Text Box 1">
          <a:extLst>
            <a:ext uri="{FF2B5EF4-FFF2-40B4-BE49-F238E27FC236}">
              <a16:creationId xmlns:a16="http://schemas.microsoft.com/office/drawing/2014/main" xmlns="" id="{00000000-0008-0000-0600-0000BC851300}"/>
            </a:ext>
          </a:extLst>
        </xdr:cNvPr>
        <xdr:cNvSpPr txBox="1">
          <a:spLocks noChangeArrowheads="1"/>
        </xdr:cNvSpPr>
      </xdr:nvSpPr>
      <xdr:spPr bwMode="auto">
        <a:xfrm>
          <a:off x="2743200" y="12439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0</xdr:colOff>
      <xdr:row>36</xdr:row>
      <xdr:rowOff>209550</xdr:rowOff>
    </xdr:to>
    <xdr:sp macro="" textlink="">
      <xdr:nvSpPr>
        <xdr:cNvPr id="1279421" name="Text Box 1">
          <a:extLst>
            <a:ext uri="{FF2B5EF4-FFF2-40B4-BE49-F238E27FC236}">
              <a16:creationId xmlns:a16="http://schemas.microsoft.com/office/drawing/2014/main" xmlns="" id="{00000000-0008-0000-0600-0000BD851300}"/>
            </a:ext>
          </a:extLst>
        </xdr:cNvPr>
        <xdr:cNvSpPr txBox="1">
          <a:spLocks noChangeArrowheads="1"/>
        </xdr:cNvSpPr>
      </xdr:nvSpPr>
      <xdr:spPr bwMode="auto">
        <a:xfrm>
          <a:off x="2743200" y="12439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79422" name="Text Box 1">
          <a:extLst>
            <a:ext uri="{FF2B5EF4-FFF2-40B4-BE49-F238E27FC236}">
              <a16:creationId xmlns:a16="http://schemas.microsoft.com/office/drawing/2014/main" xmlns="" id="{00000000-0008-0000-0600-0000BE85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79423" name="Text Box 1">
          <a:extLst>
            <a:ext uri="{FF2B5EF4-FFF2-40B4-BE49-F238E27FC236}">
              <a16:creationId xmlns:a16="http://schemas.microsoft.com/office/drawing/2014/main" xmlns="" id="{00000000-0008-0000-0600-0000BF85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79424" name="Text Box 1">
          <a:extLst>
            <a:ext uri="{FF2B5EF4-FFF2-40B4-BE49-F238E27FC236}">
              <a16:creationId xmlns:a16="http://schemas.microsoft.com/office/drawing/2014/main" xmlns="" id="{00000000-0008-0000-0600-0000C085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79425" name="Text Box 1">
          <a:extLst>
            <a:ext uri="{FF2B5EF4-FFF2-40B4-BE49-F238E27FC236}">
              <a16:creationId xmlns:a16="http://schemas.microsoft.com/office/drawing/2014/main" xmlns="" id="{00000000-0008-0000-0600-0000C185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9426" name="Text Box 1">
          <a:extLst>
            <a:ext uri="{FF2B5EF4-FFF2-40B4-BE49-F238E27FC236}">
              <a16:creationId xmlns:a16="http://schemas.microsoft.com/office/drawing/2014/main" xmlns="" id="{00000000-0008-0000-0600-0000C285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9427" name="Text Box 1">
          <a:extLst>
            <a:ext uri="{FF2B5EF4-FFF2-40B4-BE49-F238E27FC236}">
              <a16:creationId xmlns:a16="http://schemas.microsoft.com/office/drawing/2014/main" xmlns="" id="{00000000-0008-0000-0600-0000C385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428" name="Text Box 1">
          <a:extLst>
            <a:ext uri="{FF2B5EF4-FFF2-40B4-BE49-F238E27FC236}">
              <a16:creationId xmlns:a16="http://schemas.microsoft.com/office/drawing/2014/main" xmlns="" id="{00000000-0008-0000-0600-0000C485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429" name="Text Box 1">
          <a:extLst>
            <a:ext uri="{FF2B5EF4-FFF2-40B4-BE49-F238E27FC236}">
              <a16:creationId xmlns:a16="http://schemas.microsoft.com/office/drawing/2014/main" xmlns="" id="{00000000-0008-0000-0600-0000C585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430" name="Text Box 1">
          <a:extLst>
            <a:ext uri="{FF2B5EF4-FFF2-40B4-BE49-F238E27FC236}">
              <a16:creationId xmlns:a16="http://schemas.microsoft.com/office/drawing/2014/main" xmlns="" id="{00000000-0008-0000-0600-0000C685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431" name="Text Box 1">
          <a:extLst>
            <a:ext uri="{FF2B5EF4-FFF2-40B4-BE49-F238E27FC236}">
              <a16:creationId xmlns:a16="http://schemas.microsoft.com/office/drawing/2014/main" xmlns="" id="{00000000-0008-0000-0600-0000C785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432" name="Text Box 1">
          <a:extLst>
            <a:ext uri="{FF2B5EF4-FFF2-40B4-BE49-F238E27FC236}">
              <a16:creationId xmlns:a16="http://schemas.microsoft.com/office/drawing/2014/main" xmlns="" id="{00000000-0008-0000-0600-0000C885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433" name="Text Box 1">
          <a:extLst>
            <a:ext uri="{FF2B5EF4-FFF2-40B4-BE49-F238E27FC236}">
              <a16:creationId xmlns:a16="http://schemas.microsoft.com/office/drawing/2014/main" xmlns="" id="{00000000-0008-0000-0600-0000C985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434" name="Text Box 1">
          <a:extLst>
            <a:ext uri="{FF2B5EF4-FFF2-40B4-BE49-F238E27FC236}">
              <a16:creationId xmlns:a16="http://schemas.microsoft.com/office/drawing/2014/main" xmlns="" id="{00000000-0008-0000-0600-0000CA85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435" name="Text Box 1">
          <a:extLst>
            <a:ext uri="{FF2B5EF4-FFF2-40B4-BE49-F238E27FC236}">
              <a16:creationId xmlns:a16="http://schemas.microsoft.com/office/drawing/2014/main" xmlns="" id="{00000000-0008-0000-0600-0000CB85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436" name="Text Box 1">
          <a:extLst>
            <a:ext uri="{FF2B5EF4-FFF2-40B4-BE49-F238E27FC236}">
              <a16:creationId xmlns:a16="http://schemas.microsoft.com/office/drawing/2014/main" xmlns="" id="{00000000-0008-0000-0600-0000CC85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437" name="Text Box 1">
          <a:extLst>
            <a:ext uri="{FF2B5EF4-FFF2-40B4-BE49-F238E27FC236}">
              <a16:creationId xmlns:a16="http://schemas.microsoft.com/office/drawing/2014/main" xmlns="" id="{00000000-0008-0000-0600-0000CD85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438" name="Text Box 1">
          <a:extLst>
            <a:ext uri="{FF2B5EF4-FFF2-40B4-BE49-F238E27FC236}">
              <a16:creationId xmlns:a16="http://schemas.microsoft.com/office/drawing/2014/main" xmlns="" id="{00000000-0008-0000-0600-0000CE85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439" name="Text Box 1">
          <a:extLst>
            <a:ext uri="{FF2B5EF4-FFF2-40B4-BE49-F238E27FC236}">
              <a16:creationId xmlns:a16="http://schemas.microsoft.com/office/drawing/2014/main" xmlns="" id="{00000000-0008-0000-0600-0000CF85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440" name="Text Box 1">
          <a:extLst>
            <a:ext uri="{FF2B5EF4-FFF2-40B4-BE49-F238E27FC236}">
              <a16:creationId xmlns:a16="http://schemas.microsoft.com/office/drawing/2014/main" xmlns="" id="{00000000-0008-0000-0600-0000D085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441" name="Text Box 1">
          <a:extLst>
            <a:ext uri="{FF2B5EF4-FFF2-40B4-BE49-F238E27FC236}">
              <a16:creationId xmlns:a16="http://schemas.microsoft.com/office/drawing/2014/main" xmlns="" id="{00000000-0008-0000-0600-0000D185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442" name="Text Box 1">
          <a:extLst>
            <a:ext uri="{FF2B5EF4-FFF2-40B4-BE49-F238E27FC236}">
              <a16:creationId xmlns:a16="http://schemas.microsoft.com/office/drawing/2014/main" xmlns="" id="{00000000-0008-0000-0600-0000D285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443" name="Text Box 1">
          <a:extLst>
            <a:ext uri="{FF2B5EF4-FFF2-40B4-BE49-F238E27FC236}">
              <a16:creationId xmlns:a16="http://schemas.microsoft.com/office/drawing/2014/main" xmlns="" id="{00000000-0008-0000-0600-0000D385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9444" name="Text Box 1">
          <a:extLst>
            <a:ext uri="{FF2B5EF4-FFF2-40B4-BE49-F238E27FC236}">
              <a16:creationId xmlns:a16="http://schemas.microsoft.com/office/drawing/2014/main" xmlns="" id="{00000000-0008-0000-0600-0000D485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9445" name="Text Box 1">
          <a:extLst>
            <a:ext uri="{FF2B5EF4-FFF2-40B4-BE49-F238E27FC236}">
              <a16:creationId xmlns:a16="http://schemas.microsoft.com/office/drawing/2014/main" xmlns="" id="{00000000-0008-0000-0600-0000D585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9446" name="Text Box 1">
          <a:extLst>
            <a:ext uri="{FF2B5EF4-FFF2-40B4-BE49-F238E27FC236}">
              <a16:creationId xmlns:a16="http://schemas.microsoft.com/office/drawing/2014/main" xmlns="" id="{00000000-0008-0000-0600-0000D685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0</xdr:colOff>
      <xdr:row>31</xdr:row>
      <xdr:rowOff>209550</xdr:rowOff>
    </xdr:to>
    <xdr:sp macro="" textlink="">
      <xdr:nvSpPr>
        <xdr:cNvPr id="1279447" name="Text Box 1">
          <a:extLst>
            <a:ext uri="{FF2B5EF4-FFF2-40B4-BE49-F238E27FC236}">
              <a16:creationId xmlns:a16="http://schemas.microsoft.com/office/drawing/2014/main" xmlns="" id="{00000000-0008-0000-0600-0000D7851300}"/>
            </a:ext>
          </a:extLst>
        </xdr:cNvPr>
        <xdr:cNvSpPr txBox="1">
          <a:spLocks noChangeArrowheads="1"/>
        </xdr:cNvSpPr>
      </xdr:nvSpPr>
      <xdr:spPr bwMode="auto">
        <a:xfrm>
          <a:off x="2743200" y="106775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0</xdr:colOff>
      <xdr:row>31</xdr:row>
      <xdr:rowOff>209550</xdr:rowOff>
    </xdr:to>
    <xdr:sp macro="" textlink="">
      <xdr:nvSpPr>
        <xdr:cNvPr id="1279448" name="Text Box 1">
          <a:extLst>
            <a:ext uri="{FF2B5EF4-FFF2-40B4-BE49-F238E27FC236}">
              <a16:creationId xmlns:a16="http://schemas.microsoft.com/office/drawing/2014/main" xmlns="" id="{00000000-0008-0000-0600-0000D8851300}"/>
            </a:ext>
          </a:extLst>
        </xdr:cNvPr>
        <xdr:cNvSpPr txBox="1">
          <a:spLocks noChangeArrowheads="1"/>
        </xdr:cNvSpPr>
      </xdr:nvSpPr>
      <xdr:spPr bwMode="auto">
        <a:xfrm>
          <a:off x="2743200" y="106775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0</xdr:colOff>
      <xdr:row>31</xdr:row>
      <xdr:rowOff>209550</xdr:rowOff>
    </xdr:to>
    <xdr:sp macro="" textlink="">
      <xdr:nvSpPr>
        <xdr:cNvPr id="1279449" name="Text Box 1">
          <a:extLst>
            <a:ext uri="{FF2B5EF4-FFF2-40B4-BE49-F238E27FC236}">
              <a16:creationId xmlns:a16="http://schemas.microsoft.com/office/drawing/2014/main" xmlns="" id="{00000000-0008-0000-0600-0000D9851300}"/>
            </a:ext>
          </a:extLst>
        </xdr:cNvPr>
        <xdr:cNvSpPr txBox="1">
          <a:spLocks noChangeArrowheads="1"/>
        </xdr:cNvSpPr>
      </xdr:nvSpPr>
      <xdr:spPr bwMode="auto">
        <a:xfrm>
          <a:off x="2743200" y="106775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32</xdr:row>
      <xdr:rowOff>0</xdr:rowOff>
    </xdr:from>
    <xdr:to>
      <xdr:col>5</xdr:col>
      <xdr:colOff>0</xdr:colOff>
      <xdr:row>32</xdr:row>
      <xdr:rowOff>209550</xdr:rowOff>
    </xdr:to>
    <xdr:sp macro="" textlink="">
      <xdr:nvSpPr>
        <xdr:cNvPr id="1279450" name="Text Box 1">
          <a:extLst>
            <a:ext uri="{FF2B5EF4-FFF2-40B4-BE49-F238E27FC236}">
              <a16:creationId xmlns:a16="http://schemas.microsoft.com/office/drawing/2014/main" xmlns="" id="{00000000-0008-0000-0600-0000DA851300}"/>
            </a:ext>
          </a:extLst>
        </xdr:cNvPr>
        <xdr:cNvSpPr txBox="1">
          <a:spLocks noChangeArrowheads="1"/>
        </xdr:cNvSpPr>
      </xdr:nvSpPr>
      <xdr:spPr bwMode="auto">
        <a:xfrm>
          <a:off x="2743200" y="110299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32</xdr:row>
      <xdr:rowOff>0</xdr:rowOff>
    </xdr:from>
    <xdr:to>
      <xdr:col>5</xdr:col>
      <xdr:colOff>0</xdr:colOff>
      <xdr:row>32</xdr:row>
      <xdr:rowOff>209550</xdr:rowOff>
    </xdr:to>
    <xdr:sp macro="" textlink="">
      <xdr:nvSpPr>
        <xdr:cNvPr id="1279451" name="Text Box 1">
          <a:extLst>
            <a:ext uri="{FF2B5EF4-FFF2-40B4-BE49-F238E27FC236}">
              <a16:creationId xmlns:a16="http://schemas.microsoft.com/office/drawing/2014/main" xmlns="" id="{00000000-0008-0000-0600-0000DB851300}"/>
            </a:ext>
          </a:extLst>
        </xdr:cNvPr>
        <xdr:cNvSpPr txBox="1">
          <a:spLocks noChangeArrowheads="1"/>
        </xdr:cNvSpPr>
      </xdr:nvSpPr>
      <xdr:spPr bwMode="auto">
        <a:xfrm>
          <a:off x="2743200" y="110299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32</xdr:row>
      <xdr:rowOff>0</xdr:rowOff>
    </xdr:from>
    <xdr:to>
      <xdr:col>5</xdr:col>
      <xdr:colOff>0</xdr:colOff>
      <xdr:row>32</xdr:row>
      <xdr:rowOff>209550</xdr:rowOff>
    </xdr:to>
    <xdr:sp macro="" textlink="">
      <xdr:nvSpPr>
        <xdr:cNvPr id="1279452" name="Text Box 1">
          <a:extLst>
            <a:ext uri="{FF2B5EF4-FFF2-40B4-BE49-F238E27FC236}">
              <a16:creationId xmlns:a16="http://schemas.microsoft.com/office/drawing/2014/main" xmlns="" id="{00000000-0008-0000-0600-0000DC851300}"/>
            </a:ext>
          </a:extLst>
        </xdr:cNvPr>
        <xdr:cNvSpPr txBox="1">
          <a:spLocks noChangeArrowheads="1"/>
        </xdr:cNvSpPr>
      </xdr:nvSpPr>
      <xdr:spPr bwMode="auto">
        <a:xfrm>
          <a:off x="2743200" y="110299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32</xdr:row>
      <xdr:rowOff>0</xdr:rowOff>
    </xdr:from>
    <xdr:to>
      <xdr:col>5</xdr:col>
      <xdr:colOff>0</xdr:colOff>
      <xdr:row>32</xdr:row>
      <xdr:rowOff>209550</xdr:rowOff>
    </xdr:to>
    <xdr:sp macro="" textlink="">
      <xdr:nvSpPr>
        <xdr:cNvPr id="1279453" name="Text Box 1">
          <a:extLst>
            <a:ext uri="{FF2B5EF4-FFF2-40B4-BE49-F238E27FC236}">
              <a16:creationId xmlns:a16="http://schemas.microsoft.com/office/drawing/2014/main" xmlns="" id="{00000000-0008-0000-0600-0000DD851300}"/>
            </a:ext>
          </a:extLst>
        </xdr:cNvPr>
        <xdr:cNvSpPr txBox="1">
          <a:spLocks noChangeArrowheads="1"/>
        </xdr:cNvSpPr>
      </xdr:nvSpPr>
      <xdr:spPr bwMode="auto">
        <a:xfrm>
          <a:off x="2743200" y="110299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32</xdr:row>
      <xdr:rowOff>0</xdr:rowOff>
    </xdr:from>
    <xdr:to>
      <xdr:col>5</xdr:col>
      <xdr:colOff>0</xdr:colOff>
      <xdr:row>32</xdr:row>
      <xdr:rowOff>209550</xdr:rowOff>
    </xdr:to>
    <xdr:sp macro="" textlink="">
      <xdr:nvSpPr>
        <xdr:cNvPr id="1279454" name="Text Box 1">
          <a:extLst>
            <a:ext uri="{FF2B5EF4-FFF2-40B4-BE49-F238E27FC236}">
              <a16:creationId xmlns:a16="http://schemas.microsoft.com/office/drawing/2014/main" xmlns="" id="{00000000-0008-0000-0600-0000DE851300}"/>
            </a:ext>
          </a:extLst>
        </xdr:cNvPr>
        <xdr:cNvSpPr txBox="1">
          <a:spLocks noChangeArrowheads="1"/>
        </xdr:cNvSpPr>
      </xdr:nvSpPr>
      <xdr:spPr bwMode="auto">
        <a:xfrm>
          <a:off x="2743200" y="110299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32</xdr:row>
      <xdr:rowOff>0</xdr:rowOff>
    </xdr:from>
    <xdr:to>
      <xdr:col>5</xdr:col>
      <xdr:colOff>0</xdr:colOff>
      <xdr:row>32</xdr:row>
      <xdr:rowOff>209550</xdr:rowOff>
    </xdr:to>
    <xdr:sp macro="" textlink="">
      <xdr:nvSpPr>
        <xdr:cNvPr id="1279455" name="Text Box 1">
          <a:extLst>
            <a:ext uri="{FF2B5EF4-FFF2-40B4-BE49-F238E27FC236}">
              <a16:creationId xmlns:a16="http://schemas.microsoft.com/office/drawing/2014/main" xmlns="" id="{00000000-0008-0000-0600-0000DF851300}"/>
            </a:ext>
          </a:extLst>
        </xdr:cNvPr>
        <xdr:cNvSpPr txBox="1">
          <a:spLocks noChangeArrowheads="1"/>
        </xdr:cNvSpPr>
      </xdr:nvSpPr>
      <xdr:spPr bwMode="auto">
        <a:xfrm>
          <a:off x="2743200" y="110299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32</xdr:row>
      <xdr:rowOff>0</xdr:rowOff>
    </xdr:from>
    <xdr:to>
      <xdr:col>5</xdr:col>
      <xdr:colOff>0</xdr:colOff>
      <xdr:row>32</xdr:row>
      <xdr:rowOff>209550</xdr:rowOff>
    </xdr:to>
    <xdr:sp macro="" textlink="">
      <xdr:nvSpPr>
        <xdr:cNvPr id="1279456" name="Text Box 1">
          <a:extLst>
            <a:ext uri="{FF2B5EF4-FFF2-40B4-BE49-F238E27FC236}">
              <a16:creationId xmlns:a16="http://schemas.microsoft.com/office/drawing/2014/main" xmlns="" id="{00000000-0008-0000-0600-0000E0851300}"/>
            </a:ext>
          </a:extLst>
        </xdr:cNvPr>
        <xdr:cNvSpPr txBox="1">
          <a:spLocks noChangeArrowheads="1"/>
        </xdr:cNvSpPr>
      </xdr:nvSpPr>
      <xdr:spPr bwMode="auto">
        <a:xfrm>
          <a:off x="2743200" y="110299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9457" name="Text Box 1">
          <a:extLst>
            <a:ext uri="{FF2B5EF4-FFF2-40B4-BE49-F238E27FC236}">
              <a16:creationId xmlns:a16="http://schemas.microsoft.com/office/drawing/2014/main" xmlns="" id="{00000000-0008-0000-0600-0000E185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9458" name="Text Box 1">
          <a:extLst>
            <a:ext uri="{FF2B5EF4-FFF2-40B4-BE49-F238E27FC236}">
              <a16:creationId xmlns:a16="http://schemas.microsoft.com/office/drawing/2014/main" xmlns="" id="{00000000-0008-0000-0600-0000E285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9459" name="Text Box 1">
          <a:extLst>
            <a:ext uri="{FF2B5EF4-FFF2-40B4-BE49-F238E27FC236}">
              <a16:creationId xmlns:a16="http://schemas.microsoft.com/office/drawing/2014/main" xmlns="" id="{00000000-0008-0000-0600-0000E385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5</xdr:col>
      <xdr:colOff>0</xdr:colOff>
      <xdr:row>34</xdr:row>
      <xdr:rowOff>209550</xdr:rowOff>
    </xdr:to>
    <xdr:sp macro="" textlink="">
      <xdr:nvSpPr>
        <xdr:cNvPr id="1279460" name="Text Box 1">
          <a:extLst>
            <a:ext uri="{FF2B5EF4-FFF2-40B4-BE49-F238E27FC236}">
              <a16:creationId xmlns:a16="http://schemas.microsoft.com/office/drawing/2014/main" xmlns="" id="{00000000-0008-0000-0600-0000E4851300}"/>
            </a:ext>
          </a:extLst>
        </xdr:cNvPr>
        <xdr:cNvSpPr txBox="1">
          <a:spLocks noChangeArrowheads="1"/>
        </xdr:cNvSpPr>
      </xdr:nvSpPr>
      <xdr:spPr bwMode="auto">
        <a:xfrm>
          <a:off x="2743200" y="117348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5</xdr:col>
      <xdr:colOff>0</xdr:colOff>
      <xdr:row>34</xdr:row>
      <xdr:rowOff>209550</xdr:rowOff>
    </xdr:to>
    <xdr:sp macro="" textlink="">
      <xdr:nvSpPr>
        <xdr:cNvPr id="1279461" name="Text Box 1">
          <a:extLst>
            <a:ext uri="{FF2B5EF4-FFF2-40B4-BE49-F238E27FC236}">
              <a16:creationId xmlns:a16="http://schemas.microsoft.com/office/drawing/2014/main" xmlns="" id="{00000000-0008-0000-0600-0000E5851300}"/>
            </a:ext>
          </a:extLst>
        </xdr:cNvPr>
        <xdr:cNvSpPr txBox="1">
          <a:spLocks noChangeArrowheads="1"/>
        </xdr:cNvSpPr>
      </xdr:nvSpPr>
      <xdr:spPr bwMode="auto">
        <a:xfrm>
          <a:off x="2743200" y="117348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5</xdr:col>
      <xdr:colOff>0</xdr:colOff>
      <xdr:row>34</xdr:row>
      <xdr:rowOff>209550</xdr:rowOff>
    </xdr:to>
    <xdr:sp macro="" textlink="">
      <xdr:nvSpPr>
        <xdr:cNvPr id="1279462" name="Text Box 1">
          <a:extLst>
            <a:ext uri="{FF2B5EF4-FFF2-40B4-BE49-F238E27FC236}">
              <a16:creationId xmlns:a16="http://schemas.microsoft.com/office/drawing/2014/main" xmlns="" id="{00000000-0008-0000-0600-0000E6851300}"/>
            </a:ext>
          </a:extLst>
        </xdr:cNvPr>
        <xdr:cNvSpPr txBox="1">
          <a:spLocks noChangeArrowheads="1"/>
        </xdr:cNvSpPr>
      </xdr:nvSpPr>
      <xdr:spPr bwMode="auto">
        <a:xfrm>
          <a:off x="2743200" y="117348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5</xdr:col>
      <xdr:colOff>0</xdr:colOff>
      <xdr:row>34</xdr:row>
      <xdr:rowOff>209550</xdr:rowOff>
    </xdr:to>
    <xdr:sp macro="" textlink="">
      <xdr:nvSpPr>
        <xdr:cNvPr id="1279463" name="Text Box 1">
          <a:extLst>
            <a:ext uri="{FF2B5EF4-FFF2-40B4-BE49-F238E27FC236}">
              <a16:creationId xmlns:a16="http://schemas.microsoft.com/office/drawing/2014/main" xmlns="" id="{00000000-0008-0000-0600-0000E7851300}"/>
            </a:ext>
          </a:extLst>
        </xdr:cNvPr>
        <xdr:cNvSpPr txBox="1">
          <a:spLocks noChangeArrowheads="1"/>
        </xdr:cNvSpPr>
      </xdr:nvSpPr>
      <xdr:spPr bwMode="auto">
        <a:xfrm>
          <a:off x="2743200" y="117348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5</xdr:col>
      <xdr:colOff>0</xdr:colOff>
      <xdr:row>34</xdr:row>
      <xdr:rowOff>209550</xdr:rowOff>
    </xdr:to>
    <xdr:sp macro="" textlink="">
      <xdr:nvSpPr>
        <xdr:cNvPr id="1279464" name="Text Box 1">
          <a:extLst>
            <a:ext uri="{FF2B5EF4-FFF2-40B4-BE49-F238E27FC236}">
              <a16:creationId xmlns:a16="http://schemas.microsoft.com/office/drawing/2014/main" xmlns="" id="{00000000-0008-0000-0600-0000E8851300}"/>
            </a:ext>
          </a:extLst>
        </xdr:cNvPr>
        <xdr:cNvSpPr txBox="1">
          <a:spLocks noChangeArrowheads="1"/>
        </xdr:cNvSpPr>
      </xdr:nvSpPr>
      <xdr:spPr bwMode="auto">
        <a:xfrm>
          <a:off x="2743200" y="117348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0</xdr:colOff>
      <xdr:row>35</xdr:row>
      <xdr:rowOff>209550</xdr:rowOff>
    </xdr:to>
    <xdr:sp macro="" textlink="">
      <xdr:nvSpPr>
        <xdr:cNvPr id="1279465" name="Text Box 1">
          <a:extLst>
            <a:ext uri="{FF2B5EF4-FFF2-40B4-BE49-F238E27FC236}">
              <a16:creationId xmlns:a16="http://schemas.microsoft.com/office/drawing/2014/main" xmlns="" id="{00000000-0008-0000-0600-0000E9851300}"/>
            </a:ext>
          </a:extLst>
        </xdr:cNvPr>
        <xdr:cNvSpPr txBox="1">
          <a:spLocks noChangeArrowheads="1"/>
        </xdr:cNvSpPr>
      </xdr:nvSpPr>
      <xdr:spPr bwMode="auto">
        <a:xfrm>
          <a:off x="2743200" y="120872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0</xdr:colOff>
      <xdr:row>35</xdr:row>
      <xdr:rowOff>209550</xdr:rowOff>
    </xdr:to>
    <xdr:sp macro="" textlink="">
      <xdr:nvSpPr>
        <xdr:cNvPr id="1279466" name="Text Box 1">
          <a:extLst>
            <a:ext uri="{FF2B5EF4-FFF2-40B4-BE49-F238E27FC236}">
              <a16:creationId xmlns:a16="http://schemas.microsoft.com/office/drawing/2014/main" xmlns="" id="{00000000-0008-0000-0600-0000EA851300}"/>
            </a:ext>
          </a:extLst>
        </xdr:cNvPr>
        <xdr:cNvSpPr txBox="1">
          <a:spLocks noChangeArrowheads="1"/>
        </xdr:cNvSpPr>
      </xdr:nvSpPr>
      <xdr:spPr bwMode="auto">
        <a:xfrm>
          <a:off x="2743200" y="120872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0</xdr:colOff>
      <xdr:row>35</xdr:row>
      <xdr:rowOff>209550</xdr:rowOff>
    </xdr:to>
    <xdr:sp macro="" textlink="">
      <xdr:nvSpPr>
        <xdr:cNvPr id="1279467" name="Text Box 1">
          <a:extLst>
            <a:ext uri="{FF2B5EF4-FFF2-40B4-BE49-F238E27FC236}">
              <a16:creationId xmlns:a16="http://schemas.microsoft.com/office/drawing/2014/main" xmlns="" id="{00000000-0008-0000-0600-0000EB851300}"/>
            </a:ext>
          </a:extLst>
        </xdr:cNvPr>
        <xdr:cNvSpPr txBox="1">
          <a:spLocks noChangeArrowheads="1"/>
        </xdr:cNvSpPr>
      </xdr:nvSpPr>
      <xdr:spPr bwMode="auto">
        <a:xfrm>
          <a:off x="2743200" y="120872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0</xdr:colOff>
      <xdr:row>35</xdr:row>
      <xdr:rowOff>209550</xdr:rowOff>
    </xdr:to>
    <xdr:sp macro="" textlink="">
      <xdr:nvSpPr>
        <xdr:cNvPr id="1279468" name="Text Box 1">
          <a:extLst>
            <a:ext uri="{FF2B5EF4-FFF2-40B4-BE49-F238E27FC236}">
              <a16:creationId xmlns:a16="http://schemas.microsoft.com/office/drawing/2014/main" xmlns="" id="{00000000-0008-0000-0600-0000EC851300}"/>
            </a:ext>
          </a:extLst>
        </xdr:cNvPr>
        <xdr:cNvSpPr txBox="1">
          <a:spLocks noChangeArrowheads="1"/>
        </xdr:cNvSpPr>
      </xdr:nvSpPr>
      <xdr:spPr bwMode="auto">
        <a:xfrm>
          <a:off x="2743200" y="120872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0</xdr:colOff>
      <xdr:row>35</xdr:row>
      <xdr:rowOff>209550</xdr:rowOff>
    </xdr:to>
    <xdr:sp macro="" textlink="">
      <xdr:nvSpPr>
        <xdr:cNvPr id="1279469" name="Text Box 1">
          <a:extLst>
            <a:ext uri="{FF2B5EF4-FFF2-40B4-BE49-F238E27FC236}">
              <a16:creationId xmlns:a16="http://schemas.microsoft.com/office/drawing/2014/main" xmlns="" id="{00000000-0008-0000-0600-0000ED851300}"/>
            </a:ext>
          </a:extLst>
        </xdr:cNvPr>
        <xdr:cNvSpPr txBox="1">
          <a:spLocks noChangeArrowheads="1"/>
        </xdr:cNvSpPr>
      </xdr:nvSpPr>
      <xdr:spPr bwMode="auto">
        <a:xfrm>
          <a:off x="2743200" y="120872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0</xdr:colOff>
      <xdr:row>35</xdr:row>
      <xdr:rowOff>209550</xdr:rowOff>
    </xdr:to>
    <xdr:sp macro="" textlink="">
      <xdr:nvSpPr>
        <xdr:cNvPr id="1279470" name="Text Box 1">
          <a:extLst>
            <a:ext uri="{FF2B5EF4-FFF2-40B4-BE49-F238E27FC236}">
              <a16:creationId xmlns:a16="http://schemas.microsoft.com/office/drawing/2014/main" xmlns="" id="{00000000-0008-0000-0600-0000EE851300}"/>
            </a:ext>
          </a:extLst>
        </xdr:cNvPr>
        <xdr:cNvSpPr txBox="1">
          <a:spLocks noChangeArrowheads="1"/>
        </xdr:cNvSpPr>
      </xdr:nvSpPr>
      <xdr:spPr bwMode="auto">
        <a:xfrm>
          <a:off x="2743200" y="120872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0</xdr:colOff>
      <xdr:row>35</xdr:row>
      <xdr:rowOff>209550</xdr:rowOff>
    </xdr:to>
    <xdr:sp macro="" textlink="">
      <xdr:nvSpPr>
        <xdr:cNvPr id="1279471" name="Text Box 1">
          <a:extLst>
            <a:ext uri="{FF2B5EF4-FFF2-40B4-BE49-F238E27FC236}">
              <a16:creationId xmlns:a16="http://schemas.microsoft.com/office/drawing/2014/main" xmlns="" id="{00000000-0008-0000-0600-0000EF851300}"/>
            </a:ext>
          </a:extLst>
        </xdr:cNvPr>
        <xdr:cNvSpPr txBox="1">
          <a:spLocks noChangeArrowheads="1"/>
        </xdr:cNvSpPr>
      </xdr:nvSpPr>
      <xdr:spPr bwMode="auto">
        <a:xfrm>
          <a:off x="2743200" y="120872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0</xdr:colOff>
      <xdr:row>35</xdr:row>
      <xdr:rowOff>209550</xdr:rowOff>
    </xdr:to>
    <xdr:sp macro="" textlink="">
      <xdr:nvSpPr>
        <xdr:cNvPr id="1279472" name="Text Box 1">
          <a:extLst>
            <a:ext uri="{FF2B5EF4-FFF2-40B4-BE49-F238E27FC236}">
              <a16:creationId xmlns:a16="http://schemas.microsoft.com/office/drawing/2014/main" xmlns="" id="{00000000-0008-0000-0600-0000F0851300}"/>
            </a:ext>
          </a:extLst>
        </xdr:cNvPr>
        <xdr:cNvSpPr txBox="1">
          <a:spLocks noChangeArrowheads="1"/>
        </xdr:cNvSpPr>
      </xdr:nvSpPr>
      <xdr:spPr bwMode="auto">
        <a:xfrm>
          <a:off x="2743200" y="120872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0</xdr:colOff>
      <xdr:row>35</xdr:row>
      <xdr:rowOff>209550</xdr:rowOff>
    </xdr:to>
    <xdr:sp macro="" textlink="">
      <xdr:nvSpPr>
        <xdr:cNvPr id="1279473" name="Text Box 1">
          <a:extLst>
            <a:ext uri="{FF2B5EF4-FFF2-40B4-BE49-F238E27FC236}">
              <a16:creationId xmlns:a16="http://schemas.microsoft.com/office/drawing/2014/main" xmlns="" id="{00000000-0008-0000-0600-0000F1851300}"/>
            </a:ext>
          </a:extLst>
        </xdr:cNvPr>
        <xdr:cNvSpPr txBox="1">
          <a:spLocks noChangeArrowheads="1"/>
        </xdr:cNvSpPr>
      </xdr:nvSpPr>
      <xdr:spPr bwMode="auto">
        <a:xfrm>
          <a:off x="2743200" y="120872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0</xdr:colOff>
      <xdr:row>35</xdr:row>
      <xdr:rowOff>209550</xdr:rowOff>
    </xdr:to>
    <xdr:sp macro="" textlink="">
      <xdr:nvSpPr>
        <xdr:cNvPr id="1279474" name="Text Box 1">
          <a:extLst>
            <a:ext uri="{FF2B5EF4-FFF2-40B4-BE49-F238E27FC236}">
              <a16:creationId xmlns:a16="http://schemas.microsoft.com/office/drawing/2014/main" xmlns="" id="{00000000-0008-0000-0600-0000F2851300}"/>
            </a:ext>
          </a:extLst>
        </xdr:cNvPr>
        <xdr:cNvSpPr txBox="1">
          <a:spLocks noChangeArrowheads="1"/>
        </xdr:cNvSpPr>
      </xdr:nvSpPr>
      <xdr:spPr bwMode="auto">
        <a:xfrm>
          <a:off x="2743200" y="120872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0</xdr:colOff>
      <xdr:row>35</xdr:row>
      <xdr:rowOff>209550</xdr:rowOff>
    </xdr:to>
    <xdr:sp macro="" textlink="">
      <xdr:nvSpPr>
        <xdr:cNvPr id="1279475" name="Text Box 1">
          <a:extLst>
            <a:ext uri="{FF2B5EF4-FFF2-40B4-BE49-F238E27FC236}">
              <a16:creationId xmlns:a16="http://schemas.microsoft.com/office/drawing/2014/main" xmlns="" id="{00000000-0008-0000-0600-0000F3851300}"/>
            </a:ext>
          </a:extLst>
        </xdr:cNvPr>
        <xdr:cNvSpPr txBox="1">
          <a:spLocks noChangeArrowheads="1"/>
        </xdr:cNvSpPr>
      </xdr:nvSpPr>
      <xdr:spPr bwMode="auto">
        <a:xfrm>
          <a:off x="2743200" y="120872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0</xdr:colOff>
      <xdr:row>36</xdr:row>
      <xdr:rowOff>209550</xdr:rowOff>
    </xdr:to>
    <xdr:sp macro="" textlink="">
      <xdr:nvSpPr>
        <xdr:cNvPr id="1279476" name="Text Box 1">
          <a:extLst>
            <a:ext uri="{FF2B5EF4-FFF2-40B4-BE49-F238E27FC236}">
              <a16:creationId xmlns:a16="http://schemas.microsoft.com/office/drawing/2014/main" xmlns="" id="{00000000-0008-0000-0600-0000F4851300}"/>
            </a:ext>
          </a:extLst>
        </xdr:cNvPr>
        <xdr:cNvSpPr txBox="1">
          <a:spLocks noChangeArrowheads="1"/>
        </xdr:cNvSpPr>
      </xdr:nvSpPr>
      <xdr:spPr bwMode="auto">
        <a:xfrm>
          <a:off x="2743200" y="12439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0</xdr:colOff>
      <xdr:row>36</xdr:row>
      <xdr:rowOff>209550</xdr:rowOff>
    </xdr:to>
    <xdr:sp macro="" textlink="">
      <xdr:nvSpPr>
        <xdr:cNvPr id="1279477" name="Text Box 1">
          <a:extLst>
            <a:ext uri="{FF2B5EF4-FFF2-40B4-BE49-F238E27FC236}">
              <a16:creationId xmlns:a16="http://schemas.microsoft.com/office/drawing/2014/main" xmlns="" id="{00000000-0008-0000-0600-0000F5851300}"/>
            </a:ext>
          </a:extLst>
        </xdr:cNvPr>
        <xdr:cNvSpPr txBox="1">
          <a:spLocks noChangeArrowheads="1"/>
        </xdr:cNvSpPr>
      </xdr:nvSpPr>
      <xdr:spPr bwMode="auto">
        <a:xfrm>
          <a:off x="2743200" y="12439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0</xdr:colOff>
      <xdr:row>36</xdr:row>
      <xdr:rowOff>209550</xdr:rowOff>
    </xdr:to>
    <xdr:sp macro="" textlink="">
      <xdr:nvSpPr>
        <xdr:cNvPr id="1279478" name="Text Box 1">
          <a:extLst>
            <a:ext uri="{FF2B5EF4-FFF2-40B4-BE49-F238E27FC236}">
              <a16:creationId xmlns:a16="http://schemas.microsoft.com/office/drawing/2014/main" xmlns="" id="{00000000-0008-0000-0600-0000F6851300}"/>
            </a:ext>
          </a:extLst>
        </xdr:cNvPr>
        <xdr:cNvSpPr txBox="1">
          <a:spLocks noChangeArrowheads="1"/>
        </xdr:cNvSpPr>
      </xdr:nvSpPr>
      <xdr:spPr bwMode="auto">
        <a:xfrm>
          <a:off x="2743200" y="12439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0</xdr:colOff>
      <xdr:row>36</xdr:row>
      <xdr:rowOff>209550</xdr:rowOff>
    </xdr:to>
    <xdr:sp macro="" textlink="">
      <xdr:nvSpPr>
        <xdr:cNvPr id="1279479" name="Text Box 1">
          <a:extLst>
            <a:ext uri="{FF2B5EF4-FFF2-40B4-BE49-F238E27FC236}">
              <a16:creationId xmlns:a16="http://schemas.microsoft.com/office/drawing/2014/main" xmlns="" id="{00000000-0008-0000-0600-0000F7851300}"/>
            </a:ext>
          </a:extLst>
        </xdr:cNvPr>
        <xdr:cNvSpPr txBox="1">
          <a:spLocks noChangeArrowheads="1"/>
        </xdr:cNvSpPr>
      </xdr:nvSpPr>
      <xdr:spPr bwMode="auto">
        <a:xfrm>
          <a:off x="2743200" y="12439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0</xdr:colOff>
      <xdr:row>36</xdr:row>
      <xdr:rowOff>209550</xdr:rowOff>
    </xdr:to>
    <xdr:sp macro="" textlink="">
      <xdr:nvSpPr>
        <xdr:cNvPr id="1279480" name="Text Box 1">
          <a:extLst>
            <a:ext uri="{FF2B5EF4-FFF2-40B4-BE49-F238E27FC236}">
              <a16:creationId xmlns:a16="http://schemas.microsoft.com/office/drawing/2014/main" xmlns="" id="{00000000-0008-0000-0600-0000F8851300}"/>
            </a:ext>
          </a:extLst>
        </xdr:cNvPr>
        <xdr:cNvSpPr txBox="1">
          <a:spLocks noChangeArrowheads="1"/>
        </xdr:cNvSpPr>
      </xdr:nvSpPr>
      <xdr:spPr bwMode="auto">
        <a:xfrm>
          <a:off x="2743200" y="12439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0</xdr:colOff>
      <xdr:row>36</xdr:row>
      <xdr:rowOff>209550</xdr:rowOff>
    </xdr:to>
    <xdr:sp macro="" textlink="">
      <xdr:nvSpPr>
        <xdr:cNvPr id="1279481" name="Text Box 1">
          <a:extLst>
            <a:ext uri="{FF2B5EF4-FFF2-40B4-BE49-F238E27FC236}">
              <a16:creationId xmlns:a16="http://schemas.microsoft.com/office/drawing/2014/main" xmlns="" id="{00000000-0008-0000-0600-0000F9851300}"/>
            </a:ext>
          </a:extLst>
        </xdr:cNvPr>
        <xdr:cNvSpPr txBox="1">
          <a:spLocks noChangeArrowheads="1"/>
        </xdr:cNvSpPr>
      </xdr:nvSpPr>
      <xdr:spPr bwMode="auto">
        <a:xfrm>
          <a:off x="2743200" y="12439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0</xdr:colOff>
      <xdr:row>36</xdr:row>
      <xdr:rowOff>209550</xdr:rowOff>
    </xdr:to>
    <xdr:sp macro="" textlink="">
      <xdr:nvSpPr>
        <xdr:cNvPr id="1279482" name="Text Box 1">
          <a:extLst>
            <a:ext uri="{FF2B5EF4-FFF2-40B4-BE49-F238E27FC236}">
              <a16:creationId xmlns:a16="http://schemas.microsoft.com/office/drawing/2014/main" xmlns="" id="{00000000-0008-0000-0600-0000FA851300}"/>
            </a:ext>
          </a:extLst>
        </xdr:cNvPr>
        <xdr:cNvSpPr txBox="1">
          <a:spLocks noChangeArrowheads="1"/>
        </xdr:cNvSpPr>
      </xdr:nvSpPr>
      <xdr:spPr bwMode="auto">
        <a:xfrm>
          <a:off x="2743200" y="12439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0</xdr:colOff>
      <xdr:row>36</xdr:row>
      <xdr:rowOff>209550</xdr:rowOff>
    </xdr:to>
    <xdr:sp macro="" textlink="">
      <xdr:nvSpPr>
        <xdr:cNvPr id="1279483" name="Text Box 1">
          <a:extLst>
            <a:ext uri="{FF2B5EF4-FFF2-40B4-BE49-F238E27FC236}">
              <a16:creationId xmlns:a16="http://schemas.microsoft.com/office/drawing/2014/main" xmlns="" id="{00000000-0008-0000-0600-0000FB851300}"/>
            </a:ext>
          </a:extLst>
        </xdr:cNvPr>
        <xdr:cNvSpPr txBox="1">
          <a:spLocks noChangeArrowheads="1"/>
        </xdr:cNvSpPr>
      </xdr:nvSpPr>
      <xdr:spPr bwMode="auto">
        <a:xfrm>
          <a:off x="2743200" y="12439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0</xdr:colOff>
      <xdr:row>36</xdr:row>
      <xdr:rowOff>209550</xdr:rowOff>
    </xdr:to>
    <xdr:sp macro="" textlink="">
      <xdr:nvSpPr>
        <xdr:cNvPr id="1279484" name="Text Box 1">
          <a:extLst>
            <a:ext uri="{FF2B5EF4-FFF2-40B4-BE49-F238E27FC236}">
              <a16:creationId xmlns:a16="http://schemas.microsoft.com/office/drawing/2014/main" xmlns="" id="{00000000-0008-0000-0600-0000FC851300}"/>
            </a:ext>
          </a:extLst>
        </xdr:cNvPr>
        <xdr:cNvSpPr txBox="1">
          <a:spLocks noChangeArrowheads="1"/>
        </xdr:cNvSpPr>
      </xdr:nvSpPr>
      <xdr:spPr bwMode="auto">
        <a:xfrm>
          <a:off x="2743200" y="12439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79485" name="Text Box 1">
          <a:extLst>
            <a:ext uri="{FF2B5EF4-FFF2-40B4-BE49-F238E27FC236}">
              <a16:creationId xmlns:a16="http://schemas.microsoft.com/office/drawing/2014/main" xmlns="" id="{00000000-0008-0000-0600-0000FD85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79486" name="Text Box 1">
          <a:extLst>
            <a:ext uri="{FF2B5EF4-FFF2-40B4-BE49-F238E27FC236}">
              <a16:creationId xmlns:a16="http://schemas.microsoft.com/office/drawing/2014/main" xmlns="" id="{00000000-0008-0000-0600-0000FE85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79487" name="Text Box 1">
          <a:extLst>
            <a:ext uri="{FF2B5EF4-FFF2-40B4-BE49-F238E27FC236}">
              <a16:creationId xmlns:a16="http://schemas.microsoft.com/office/drawing/2014/main" xmlns="" id="{00000000-0008-0000-0600-0000FF85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79488" name="Text Box 1">
          <a:extLst>
            <a:ext uri="{FF2B5EF4-FFF2-40B4-BE49-F238E27FC236}">
              <a16:creationId xmlns:a16="http://schemas.microsoft.com/office/drawing/2014/main" xmlns="" id="{00000000-0008-0000-0600-00000086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79489" name="Text Box 1">
          <a:extLst>
            <a:ext uri="{FF2B5EF4-FFF2-40B4-BE49-F238E27FC236}">
              <a16:creationId xmlns:a16="http://schemas.microsoft.com/office/drawing/2014/main" xmlns="" id="{00000000-0008-0000-0600-00000186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79490" name="Text Box 1">
          <a:extLst>
            <a:ext uri="{FF2B5EF4-FFF2-40B4-BE49-F238E27FC236}">
              <a16:creationId xmlns:a16="http://schemas.microsoft.com/office/drawing/2014/main" xmlns="" id="{00000000-0008-0000-0600-00000286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79491" name="Text Box 1">
          <a:extLst>
            <a:ext uri="{FF2B5EF4-FFF2-40B4-BE49-F238E27FC236}">
              <a16:creationId xmlns:a16="http://schemas.microsoft.com/office/drawing/2014/main" xmlns="" id="{00000000-0008-0000-0600-00000386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79492" name="Text Box 1">
          <a:extLst>
            <a:ext uri="{FF2B5EF4-FFF2-40B4-BE49-F238E27FC236}">
              <a16:creationId xmlns:a16="http://schemas.microsoft.com/office/drawing/2014/main" xmlns="" id="{00000000-0008-0000-0600-00000486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79493" name="Text Box 1">
          <a:extLst>
            <a:ext uri="{FF2B5EF4-FFF2-40B4-BE49-F238E27FC236}">
              <a16:creationId xmlns:a16="http://schemas.microsoft.com/office/drawing/2014/main" xmlns="" id="{00000000-0008-0000-0600-00000586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79494" name="Text Box 1">
          <a:extLst>
            <a:ext uri="{FF2B5EF4-FFF2-40B4-BE49-F238E27FC236}">
              <a16:creationId xmlns:a16="http://schemas.microsoft.com/office/drawing/2014/main" xmlns="" id="{00000000-0008-0000-0600-00000686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79495" name="Text Box 1">
          <a:extLst>
            <a:ext uri="{FF2B5EF4-FFF2-40B4-BE49-F238E27FC236}">
              <a16:creationId xmlns:a16="http://schemas.microsoft.com/office/drawing/2014/main" xmlns="" id="{00000000-0008-0000-0600-00000786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79496" name="Text Box 1">
          <a:extLst>
            <a:ext uri="{FF2B5EF4-FFF2-40B4-BE49-F238E27FC236}">
              <a16:creationId xmlns:a16="http://schemas.microsoft.com/office/drawing/2014/main" xmlns="" id="{00000000-0008-0000-0600-00000886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79497" name="Text Box 1">
          <a:extLst>
            <a:ext uri="{FF2B5EF4-FFF2-40B4-BE49-F238E27FC236}">
              <a16:creationId xmlns:a16="http://schemas.microsoft.com/office/drawing/2014/main" xmlns="" id="{00000000-0008-0000-0600-00000986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79498" name="Text Box 1">
          <a:extLst>
            <a:ext uri="{FF2B5EF4-FFF2-40B4-BE49-F238E27FC236}">
              <a16:creationId xmlns:a16="http://schemas.microsoft.com/office/drawing/2014/main" xmlns="" id="{00000000-0008-0000-0600-00000A86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79499" name="Text Box 1">
          <a:extLst>
            <a:ext uri="{FF2B5EF4-FFF2-40B4-BE49-F238E27FC236}">
              <a16:creationId xmlns:a16="http://schemas.microsoft.com/office/drawing/2014/main" xmlns="" id="{00000000-0008-0000-0600-00000B86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79500" name="Text Box 1">
          <a:extLst>
            <a:ext uri="{FF2B5EF4-FFF2-40B4-BE49-F238E27FC236}">
              <a16:creationId xmlns:a16="http://schemas.microsoft.com/office/drawing/2014/main" xmlns="" id="{00000000-0008-0000-0600-00000C86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79501" name="Text Box 1">
          <a:extLst>
            <a:ext uri="{FF2B5EF4-FFF2-40B4-BE49-F238E27FC236}">
              <a16:creationId xmlns:a16="http://schemas.microsoft.com/office/drawing/2014/main" xmlns="" id="{00000000-0008-0000-0600-00000D86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9502" name="Text Box 1">
          <a:extLst>
            <a:ext uri="{FF2B5EF4-FFF2-40B4-BE49-F238E27FC236}">
              <a16:creationId xmlns:a16="http://schemas.microsoft.com/office/drawing/2014/main" xmlns="" id="{00000000-0008-0000-0600-00000E86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9503" name="Text Box 1">
          <a:extLst>
            <a:ext uri="{FF2B5EF4-FFF2-40B4-BE49-F238E27FC236}">
              <a16:creationId xmlns:a16="http://schemas.microsoft.com/office/drawing/2014/main" xmlns="" id="{00000000-0008-0000-0600-00000F86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9504" name="Text Box 1">
          <a:extLst>
            <a:ext uri="{FF2B5EF4-FFF2-40B4-BE49-F238E27FC236}">
              <a16:creationId xmlns:a16="http://schemas.microsoft.com/office/drawing/2014/main" xmlns="" id="{00000000-0008-0000-0600-00001086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9505" name="Text Box 1">
          <a:extLst>
            <a:ext uri="{FF2B5EF4-FFF2-40B4-BE49-F238E27FC236}">
              <a16:creationId xmlns:a16="http://schemas.microsoft.com/office/drawing/2014/main" xmlns="" id="{00000000-0008-0000-0600-00001186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9506" name="Text Box 1">
          <a:extLst>
            <a:ext uri="{FF2B5EF4-FFF2-40B4-BE49-F238E27FC236}">
              <a16:creationId xmlns:a16="http://schemas.microsoft.com/office/drawing/2014/main" xmlns="" id="{00000000-0008-0000-0600-00001286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9507" name="Text Box 1">
          <a:extLst>
            <a:ext uri="{FF2B5EF4-FFF2-40B4-BE49-F238E27FC236}">
              <a16:creationId xmlns:a16="http://schemas.microsoft.com/office/drawing/2014/main" xmlns="" id="{00000000-0008-0000-0600-00001386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9508" name="Text Box 1">
          <a:extLst>
            <a:ext uri="{FF2B5EF4-FFF2-40B4-BE49-F238E27FC236}">
              <a16:creationId xmlns:a16="http://schemas.microsoft.com/office/drawing/2014/main" xmlns="" id="{00000000-0008-0000-0600-00001486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9509" name="Text Box 1">
          <a:extLst>
            <a:ext uri="{FF2B5EF4-FFF2-40B4-BE49-F238E27FC236}">
              <a16:creationId xmlns:a16="http://schemas.microsoft.com/office/drawing/2014/main" xmlns="" id="{00000000-0008-0000-0600-00001586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9510" name="Text Box 1">
          <a:extLst>
            <a:ext uri="{FF2B5EF4-FFF2-40B4-BE49-F238E27FC236}">
              <a16:creationId xmlns:a16="http://schemas.microsoft.com/office/drawing/2014/main" xmlns="" id="{00000000-0008-0000-0600-00001686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9511" name="Text Box 1">
          <a:extLst>
            <a:ext uri="{FF2B5EF4-FFF2-40B4-BE49-F238E27FC236}">
              <a16:creationId xmlns:a16="http://schemas.microsoft.com/office/drawing/2014/main" xmlns="" id="{00000000-0008-0000-0600-00001786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9512" name="Text Box 1">
          <a:extLst>
            <a:ext uri="{FF2B5EF4-FFF2-40B4-BE49-F238E27FC236}">
              <a16:creationId xmlns:a16="http://schemas.microsoft.com/office/drawing/2014/main" xmlns="" id="{00000000-0008-0000-0600-00001886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9513" name="Text Box 1">
          <a:extLst>
            <a:ext uri="{FF2B5EF4-FFF2-40B4-BE49-F238E27FC236}">
              <a16:creationId xmlns:a16="http://schemas.microsoft.com/office/drawing/2014/main" xmlns="" id="{00000000-0008-0000-0600-00001986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9514" name="Text Box 1">
          <a:extLst>
            <a:ext uri="{FF2B5EF4-FFF2-40B4-BE49-F238E27FC236}">
              <a16:creationId xmlns:a16="http://schemas.microsoft.com/office/drawing/2014/main" xmlns="" id="{00000000-0008-0000-0600-00001A86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9515" name="Text Box 1">
          <a:extLst>
            <a:ext uri="{FF2B5EF4-FFF2-40B4-BE49-F238E27FC236}">
              <a16:creationId xmlns:a16="http://schemas.microsoft.com/office/drawing/2014/main" xmlns="" id="{00000000-0008-0000-0600-00001B86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9516" name="Text Box 1">
          <a:extLst>
            <a:ext uri="{FF2B5EF4-FFF2-40B4-BE49-F238E27FC236}">
              <a16:creationId xmlns:a16="http://schemas.microsoft.com/office/drawing/2014/main" xmlns="" id="{00000000-0008-0000-0600-00001C86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517" name="Text Box 1">
          <a:extLst>
            <a:ext uri="{FF2B5EF4-FFF2-40B4-BE49-F238E27FC236}">
              <a16:creationId xmlns:a16="http://schemas.microsoft.com/office/drawing/2014/main" xmlns="" id="{00000000-0008-0000-0600-00001D86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518" name="Text Box 1">
          <a:extLst>
            <a:ext uri="{FF2B5EF4-FFF2-40B4-BE49-F238E27FC236}">
              <a16:creationId xmlns:a16="http://schemas.microsoft.com/office/drawing/2014/main" xmlns="" id="{00000000-0008-0000-0600-00001E86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519" name="Text Box 1">
          <a:extLst>
            <a:ext uri="{FF2B5EF4-FFF2-40B4-BE49-F238E27FC236}">
              <a16:creationId xmlns:a16="http://schemas.microsoft.com/office/drawing/2014/main" xmlns="" id="{00000000-0008-0000-0600-00001F86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520" name="Text Box 1">
          <a:extLst>
            <a:ext uri="{FF2B5EF4-FFF2-40B4-BE49-F238E27FC236}">
              <a16:creationId xmlns:a16="http://schemas.microsoft.com/office/drawing/2014/main" xmlns="" id="{00000000-0008-0000-0600-00002086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521" name="Text Box 1">
          <a:extLst>
            <a:ext uri="{FF2B5EF4-FFF2-40B4-BE49-F238E27FC236}">
              <a16:creationId xmlns:a16="http://schemas.microsoft.com/office/drawing/2014/main" xmlns="" id="{00000000-0008-0000-0600-00002186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522" name="Text Box 1">
          <a:extLst>
            <a:ext uri="{FF2B5EF4-FFF2-40B4-BE49-F238E27FC236}">
              <a16:creationId xmlns:a16="http://schemas.microsoft.com/office/drawing/2014/main" xmlns="" id="{00000000-0008-0000-0600-00002286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523" name="Text Box 1">
          <a:extLst>
            <a:ext uri="{FF2B5EF4-FFF2-40B4-BE49-F238E27FC236}">
              <a16:creationId xmlns:a16="http://schemas.microsoft.com/office/drawing/2014/main" xmlns="" id="{00000000-0008-0000-0600-00002386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524" name="Text Box 1">
          <a:extLst>
            <a:ext uri="{FF2B5EF4-FFF2-40B4-BE49-F238E27FC236}">
              <a16:creationId xmlns:a16="http://schemas.microsoft.com/office/drawing/2014/main" xmlns="" id="{00000000-0008-0000-0600-00002486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525" name="Text Box 1">
          <a:extLst>
            <a:ext uri="{FF2B5EF4-FFF2-40B4-BE49-F238E27FC236}">
              <a16:creationId xmlns:a16="http://schemas.microsoft.com/office/drawing/2014/main" xmlns="" id="{00000000-0008-0000-0600-00002586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526" name="Text Box 1">
          <a:extLst>
            <a:ext uri="{FF2B5EF4-FFF2-40B4-BE49-F238E27FC236}">
              <a16:creationId xmlns:a16="http://schemas.microsoft.com/office/drawing/2014/main" xmlns="" id="{00000000-0008-0000-0600-00002686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527" name="Text Box 1">
          <a:extLst>
            <a:ext uri="{FF2B5EF4-FFF2-40B4-BE49-F238E27FC236}">
              <a16:creationId xmlns:a16="http://schemas.microsoft.com/office/drawing/2014/main" xmlns="" id="{00000000-0008-0000-0600-00002786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528" name="Text Box 1">
          <a:extLst>
            <a:ext uri="{FF2B5EF4-FFF2-40B4-BE49-F238E27FC236}">
              <a16:creationId xmlns:a16="http://schemas.microsoft.com/office/drawing/2014/main" xmlns="" id="{00000000-0008-0000-0600-00002886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529" name="Text Box 1">
          <a:extLst>
            <a:ext uri="{FF2B5EF4-FFF2-40B4-BE49-F238E27FC236}">
              <a16:creationId xmlns:a16="http://schemas.microsoft.com/office/drawing/2014/main" xmlns="" id="{00000000-0008-0000-0600-00002986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530" name="Text Box 1">
          <a:extLst>
            <a:ext uri="{FF2B5EF4-FFF2-40B4-BE49-F238E27FC236}">
              <a16:creationId xmlns:a16="http://schemas.microsoft.com/office/drawing/2014/main" xmlns="" id="{00000000-0008-0000-0600-00002A86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531" name="Text Box 1">
          <a:extLst>
            <a:ext uri="{FF2B5EF4-FFF2-40B4-BE49-F238E27FC236}">
              <a16:creationId xmlns:a16="http://schemas.microsoft.com/office/drawing/2014/main" xmlns="" id="{00000000-0008-0000-0600-00002B86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532" name="Text Box 1">
          <a:extLst>
            <a:ext uri="{FF2B5EF4-FFF2-40B4-BE49-F238E27FC236}">
              <a16:creationId xmlns:a16="http://schemas.microsoft.com/office/drawing/2014/main" xmlns="" id="{00000000-0008-0000-0600-00002C86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533" name="Text Box 1">
          <a:extLst>
            <a:ext uri="{FF2B5EF4-FFF2-40B4-BE49-F238E27FC236}">
              <a16:creationId xmlns:a16="http://schemas.microsoft.com/office/drawing/2014/main" xmlns="" id="{00000000-0008-0000-0600-00002D86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534" name="Text Box 1">
          <a:extLst>
            <a:ext uri="{FF2B5EF4-FFF2-40B4-BE49-F238E27FC236}">
              <a16:creationId xmlns:a16="http://schemas.microsoft.com/office/drawing/2014/main" xmlns="" id="{00000000-0008-0000-0600-00002E86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535" name="Text Box 1">
          <a:extLst>
            <a:ext uri="{FF2B5EF4-FFF2-40B4-BE49-F238E27FC236}">
              <a16:creationId xmlns:a16="http://schemas.microsoft.com/office/drawing/2014/main" xmlns="" id="{00000000-0008-0000-0600-00002F86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536" name="Text Box 1">
          <a:extLst>
            <a:ext uri="{FF2B5EF4-FFF2-40B4-BE49-F238E27FC236}">
              <a16:creationId xmlns:a16="http://schemas.microsoft.com/office/drawing/2014/main" xmlns="" id="{00000000-0008-0000-0600-00003086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537" name="Text Box 1">
          <a:extLst>
            <a:ext uri="{FF2B5EF4-FFF2-40B4-BE49-F238E27FC236}">
              <a16:creationId xmlns:a16="http://schemas.microsoft.com/office/drawing/2014/main" xmlns="" id="{00000000-0008-0000-0600-00003186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538" name="Text Box 1">
          <a:extLst>
            <a:ext uri="{FF2B5EF4-FFF2-40B4-BE49-F238E27FC236}">
              <a16:creationId xmlns:a16="http://schemas.microsoft.com/office/drawing/2014/main" xmlns="" id="{00000000-0008-0000-0600-00003286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539" name="Text Box 1">
          <a:extLst>
            <a:ext uri="{FF2B5EF4-FFF2-40B4-BE49-F238E27FC236}">
              <a16:creationId xmlns:a16="http://schemas.microsoft.com/office/drawing/2014/main" xmlns="" id="{00000000-0008-0000-0600-00003386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540" name="Text Box 1">
          <a:extLst>
            <a:ext uri="{FF2B5EF4-FFF2-40B4-BE49-F238E27FC236}">
              <a16:creationId xmlns:a16="http://schemas.microsoft.com/office/drawing/2014/main" xmlns="" id="{00000000-0008-0000-0600-00003486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541" name="Text Box 1">
          <a:extLst>
            <a:ext uri="{FF2B5EF4-FFF2-40B4-BE49-F238E27FC236}">
              <a16:creationId xmlns:a16="http://schemas.microsoft.com/office/drawing/2014/main" xmlns="" id="{00000000-0008-0000-0600-00003586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542" name="Text Box 1">
          <a:extLst>
            <a:ext uri="{FF2B5EF4-FFF2-40B4-BE49-F238E27FC236}">
              <a16:creationId xmlns:a16="http://schemas.microsoft.com/office/drawing/2014/main" xmlns="" id="{00000000-0008-0000-0600-00003686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543" name="Text Box 1">
          <a:extLst>
            <a:ext uri="{FF2B5EF4-FFF2-40B4-BE49-F238E27FC236}">
              <a16:creationId xmlns:a16="http://schemas.microsoft.com/office/drawing/2014/main" xmlns="" id="{00000000-0008-0000-0600-00003786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544" name="Text Box 1">
          <a:extLst>
            <a:ext uri="{FF2B5EF4-FFF2-40B4-BE49-F238E27FC236}">
              <a16:creationId xmlns:a16="http://schemas.microsoft.com/office/drawing/2014/main" xmlns="" id="{00000000-0008-0000-0600-00003886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545" name="Text Box 1">
          <a:extLst>
            <a:ext uri="{FF2B5EF4-FFF2-40B4-BE49-F238E27FC236}">
              <a16:creationId xmlns:a16="http://schemas.microsoft.com/office/drawing/2014/main" xmlns="" id="{00000000-0008-0000-0600-00003986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546" name="Text Box 1">
          <a:extLst>
            <a:ext uri="{FF2B5EF4-FFF2-40B4-BE49-F238E27FC236}">
              <a16:creationId xmlns:a16="http://schemas.microsoft.com/office/drawing/2014/main" xmlns="" id="{00000000-0008-0000-0600-00003A86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547" name="Text Box 1">
          <a:extLst>
            <a:ext uri="{FF2B5EF4-FFF2-40B4-BE49-F238E27FC236}">
              <a16:creationId xmlns:a16="http://schemas.microsoft.com/office/drawing/2014/main" xmlns="" id="{00000000-0008-0000-0600-00003B86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548" name="Text Box 1">
          <a:extLst>
            <a:ext uri="{FF2B5EF4-FFF2-40B4-BE49-F238E27FC236}">
              <a16:creationId xmlns:a16="http://schemas.microsoft.com/office/drawing/2014/main" xmlns="" id="{00000000-0008-0000-0600-00003C86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549" name="Text Box 1">
          <a:extLst>
            <a:ext uri="{FF2B5EF4-FFF2-40B4-BE49-F238E27FC236}">
              <a16:creationId xmlns:a16="http://schemas.microsoft.com/office/drawing/2014/main" xmlns="" id="{00000000-0008-0000-0600-00003D86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550" name="Text Box 1">
          <a:extLst>
            <a:ext uri="{FF2B5EF4-FFF2-40B4-BE49-F238E27FC236}">
              <a16:creationId xmlns:a16="http://schemas.microsoft.com/office/drawing/2014/main" xmlns="" id="{00000000-0008-0000-0600-00003E86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551" name="Text Box 1">
          <a:extLst>
            <a:ext uri="{FF2B5EF4-FFF2-40B4-BE49-F238E27FC236}">
              <a16:creationId xmlns:a16="http://schemas.microsoft.com/office/drawing/2014/main" xmlns="" id="{00000000-0008-0000-0600-00003F86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552" name="Text Box 1">
          <a:extLst>
            <a:ext uri="{FF2B5EF4-FFF2-40B4-BE49-F238E27FC236}">
              <a16:creationId xmlns:a16="http://schemas.microsoft.com/office/drawing/2014/main" xmlns="" id="{00000000-0008-0000-0600-00004086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553" name="Text Box 1">
          <a:extLst>
            <a:ext uri="{FF2B5EF4-FFF2-40B4-BE49-F238E27FC236}">
              <a16:creationId xmlns:a16="http://schemas.microsoft.com/office/drawing/2014/main" xmlns="" id="{00000000-0008-0000-0600-00004186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554" name="Text Box 1">
          <a:extLst>
            <a:ext uri="{FF2B5EF4-FFF2-40B4-BE49-F238E27FC236}">
              <a16:creationId xmlns:a16="http://schemas.microsoft.com/office/drawing/2014/main" xmlns="" id="{00000000-0008-0000-0600-00004286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555" name="Text Box 1">
          <a:extLst>
            <a:ext uri="{FF2B5EF4-FFF2-40B4-BE49-F238E27FC236}">
              <a16:creationId xmlns:a16="http://schemas.microsoft.com/office/drawing/2014/main" xmlns="" id="{00000000-0008-0000-0600-00004386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556" name="Text Box 1">
          <a:extLst>
            <a:ext uri="{FF2B5EF4-FFF2-40B4-BE49-F238E27FC236}">
              <a16:creationId xmlns:a16="http://schemas.microsoft.com/office/drawing/2014/main" xmlns="" id="{00000000-0008-0000-0600-00004486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557" name="Text Box 1">
          <a:extLst>
            <a:ext uri="{FF2B5EF4-FFF2-40B4-BE49-F238E27FC236}">
              <a16:creationId xmlns:a16="http://schemas.microsoft.com/office/drawing/2014/main" xmlns="" id="{00000000-0008-0000-0600-00004586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558" name="Text Box 1">
          <a:extLst>
            <a:ext uri="{FF2B5EF4-FFF2-40B4-BE49-F238E27FC236}">
              <a16:creationId xmlns:a16="http://schemas.microsoft.com/office/drawing/2014/main" xmlns="" id="{00000000-0008-0000-0600-00004686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559" name="Text Box 1">
          <a:extLst>
            <a:ext uri="{FF2B5EF4-FFF2-40B4-BE49-F238E27FC236}">
              <a16:creationId xmlns:a16="http://schemas.microsoft.com/office/drawing/2014/main" xmlns="" id="{00000000-0008-0000-0600-00004786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560" name="Text Box 1">
          <a:extLst>
            <a:ext uri="{FF2B5EF4-FFF2-40B4-BE49-F238E27FC236}">
              <a16:creationId xmlns:a16="http://schemas.microsoft.com/office/drawing/2014/main" xmlns="" id="{00000000-0008-0000-0600-00004886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561" name="Text Box 1">
          <a:extLst>
            <a:ext uri="{FF2B5EF4-FFF2-40B4-BE49-F238E27FC236}">
              <a16:creationId xmlns:a16="http://schemas.microsoft.com/office/drawing/2014/main" xmlns="" id="{00000000-0008-0000-0600-00004986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562" name="Text Box 1">
          <a:extLst>
            <a:ext uri="{FF2B5EF4-FFF2-40B4-BE49-F238E27FC236}">
              <a16:creationId xmlns:a16="http://schemas.microsoft.com/office/drawing/2014/main" xmlns="" id="{00000000-0008-0000-0600-00004A86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563" name="Text Box 1">
          <a:extLst>
            <a:ext uri="{FF2B5EF4-FFF2-40B4-BE49-F238E27FC236}">
              <a16:creationId xmlns:a16="http://schemas.microsoft.com/office/drawing/2014/main" xmlns="" id="{00000000-0008-0000-0600-00004B86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564" name="Text Box 1">
          <a:extLst>
            <a:ext uri="{FF2B5EF4-FFF2-40B4-BE49-F238E27FC236}">
              <a16:creationId xmlns:a16="http://schemas.microsoft.com/office/drawing/2014/main" xmlns="" id="{00000000-0008-0000-0600-00004C86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565" name="Text Box 1">
          <a:extLst>
            <a:ext uri="{FF2B5EF4-FFF2-40B4-BE49-F238E27FC236}">
              <a16:creationId xmlns:a16="http://schemas.microsoft.com/office/drawing/2014/main" xmlns="" id="{00000000-0008-0000-0600-00004D86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566" name="Text Box 1">
          <a:extLst>
            <a:ext uri="{FF2B5EF4-FFF2-40B4-BE49-F238E27FC236}">
              <a16:creationId xmlns:a16="http://schemas.microsoft.com/office/drawing/2014/main" xmlns="" id="{00000000-0008-0000-0600-00004E86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567" name="Text Box 1">
          <a:extLst>
            <a:ext uri="{FF2B5EF4-FFF2-40B4-BE49-F238E27FC236}">
              <a16:creationId xmlns:a16="http://schemas.microsoft.com/office/drawing/2014/main" xmlns="" id="{00000000-0008-0000-0600-00004F86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568" name="Text Box 1">
          <a:extLst>
            <a:ext uri="{FF2B5EF4-FFF2-40B4-BE49-F238E27FC236}">
              <a16:creationId xmlns:a16="http://schemas.microsoft.com/office/drawing/2014/main" xmlns="" id="{00000000-0008-0000-0600-00005086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569" name="Text Box 1">
          <a:extLst>
            <a:ext uri="{FF2B5EF4-FFF2-40B4-BE49-F238E27FC236}">
              <a16:creationId xmlns:a16="http://schemas.microsoft.com/office/drawing/2014/main" xmlns="" id="{00000000-0008-0000-0600-00005186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570" name="Text Box 1">
          <a:extLst>
            <a:ext uri="{FF2B5EF4-FFF2-40B4-BE49-F238E27FC236}">
              <a16:creationId xmlns:a16="http://schemas.microsoft.com/office/drawing/2014/main" xmlns="" id="{00000000-0008-0000-0600-00005286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571" name="Text Box 1">
          <a:extLst>
            <a:ext uri="{FF2B5EF4-FFF2-40B4-BE49-F238E27FC236}">
              <a16:creationId xmlns:a16="http://schemas.microsoft.com/office/drawing/2014/main" xmlns="" id="{00000000-0008-0000-0600-00005386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572" name="Text Box 1">
          <a:extLst>
            <a:ext uri="{FF2B5EF4-FFF2-40B4-BE49-F238E27FC236}">
              <a16:creationId xmlns:a16="http://schemas.microsoft.com/office/drawing/2014/main" xmlns="" id="{00000000-0008-0000-0600-00005486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573" name="Text Box 1">
          <a:extLst>
            <a:ext uri="{FF2B5EF4-FFF2-40B4-BE49-F238E27FC236}">
              <a16:creationId xmlns:a16="http://schemas.microsoft.com/office/drawing/2014/main" xmlns="" id="{00000000-0008-0000-0600-00005586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574" name="Text Box 1">
          <a:extLst>
            <a:ext uri="{FF2B5EF4-FFF2-40B4-BE49-F238E27FC236}">
              <a16:creationId xmlns:a16="http://schemas.microsoft.com/office/drawing/2014/main" xmlns="" id="{00000000-0008-0000-0600-00005686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575" name="Text Box 1">
          <a:extLst>
            <a:ext uri="{FF2B5EF4-FFF2-40B4-BE49-F238E27FC236}">
              <a16:creationId xmlns:a16="http://schemas.microsoft.com/office/drawing/2014/main" xmlns="" id="{00000000-0008-0000-0600-00005786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576" name="Text Box 1">
          <a:extLst>
            <a:ext uri="{FF2B5EF4-FFF2-40B4-BE49-F238E27FC236}">
              <a16:creationId xmlns:a16="http://schemas.microsoft.com/office/drawing/2014/main" xmlns="" id="{00000000-0008-0000-0600-00005886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577" name="Text Box 1">
          <a:extLst>
            <a:ext uri="{FF2B5EF4-FFF2-40B4-BE49-F238E27FC236}">
              <a16:creationId xmlns:a16="http://schemas.microsoft.com/office/drawing/2014/main" xmlns="" id="{00000000-0008-0000-0600-00005986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578" name="Text Box 1">
          <a:extLst>
            <a:ext uri="{FF2B5EF4-FFF2-40B4-BE49-F238E27FC236}">
              <a16:creationId xmlns:a16="http://schemas.microsoft.com/office/drawing/2014/main" xmlns="" id="{00000000-0008-0000-0600-00005A86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0</xdr:colOff>
      <xdr:row>41</xdr:row>
      <xdr:rowOff>209550</xdr:rowOff>
    </xdr:to>
    <xdr:sp macro="" textlink="">
      <xdr:nvSpPr>
        <xdr:cNvPr id="1279579" name="Text Box 1">
          <a:extLst>
            <a:ext uri="{FF2B5EF4-FFF2-40B4-BE49-F238E27FC236}">
              <a16:creationId xmlns:a16="http://schemas.microsoft.com/office/drawing/2014/main" xmlns="" id="{00000000-0008-0000-0600-00005B861300}"/>
            </a:ext>
          </a:extLst>
        </xdr:cNvPr>
        <xdr:cNvSpPr txBox="1">
          <a:spLocks noChangeArrowheads="1"/>
        </xdr:cNvSpPr>
      </xdr:nvSpPr>
      <xdr:spPr bwMode="auto">
        <a:xfrm>
          <a:off x="2743200" y="14201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0</xdr:colOff>
      <xdr:row>41</xdr:row>
      <xdr:rowOff>209550</xdr:rowOff>
    </xdr:to>
    <xdr:sp macro="" textlink="">
      <xdr:nvSpPr>
        <xdr:cNvPr id="1279580" name="Text Box 1">
          <a:extLst>
            <a:ext uri="{FF2B5EF4-FFF2-40B4-BE49-F238E27FC236}">
              <a16:creationId xmlns:a16="http://schemas.microsoft.com/office/drawing/2014/main" xmlns="" id="{00000000-0008-0000-0600-00005C861300}"/>
            </a:ext>
          </a:extLst>
        </xdr:cNvPr>
        <xdr:cNvSpPr txBox="1">
          <a:spLocks noChangeArrowheads="1"/>
        </xdr:cNvSpPr>
      </xdr:nvSpPr>
      <xdr:spPr bwMode="auto">
        <a:xfrm>
          <a:off x="2743200" y="14201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0</xdr:colOff>
      <xdr:row>41</xdr:row>
      <xdr:rowOff>209550</xdr:rowOff>
    </xdr:to>
    <xdr:sp macro="" textlink="">
      <xdr:nvSpPr>
        <xdr:cNvPr id="1279581" name="Text Box 1">
          <a:extLst>
            <a:ext uri="{FF2B5EF4-FFF2-40B4-BE49-F238E27FC236}">
              <a16:creationId xmlns:a16="http://schemas.microsoft.com/office/drawing/2014/main" xmlns="" id="{00000000-0008-0000-0600-00005D861300}"/>
            </a:ext>
          </a:extLst>
        </xdr:cNvPr>
        <xdr:cNvSpPr txBox="1">
          <a:spLocks noChangeArrowheads="1"/>
        </xdr:cNvSpPr>
      </xdr:nvSpPr>
      <xdr:spPr bwMode="auto">
        <a:xfrm>
          <a:off x="2743200" y="14201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0</xdr:colOff>
      <xdr:row>41</xdr:row>
      <xdr:rowOff>209550</xdr:rowOff>
    </xdr:to>
    <xdr:sp macro="" textlink="">
      <xdr:nvSpPr>
        <xdr:cNvPr id="1279582" name="Text Box 1">
          <a:extLst>
            <a:ext uri="{FF2B5EF4-FFF2-40B4-BE49-F238E27FC236}">
              <a16:creationId xmlns:a16="http://schemas.microsoft.com/office/drawing/2014/main" xmlns="" id="{00000000-0008-0000-0600-00005E861300}"/>
            </a:ext>
          </a:extLst>
        </xdr:cNvPr>
        <xdr:cNvSpPr txBox="1">
          <a:spLocks noChangeArrowheads="1"/>
        </xdr:cNvSpPr>
      </xdr:nvSpPr>
      <xdr:spPr bwMode="auto">
        <a:xfrm>
          <a:off x="2743200" y="14201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0</xdr:colOff>
      <xdr:row>41</xdr:row>
      <xdr:rowOff>209550</xdr:rowOff>
    </xdr:to>
    <xdr:sp macro="" textlink="">
      <xdr:nvSpPr>
        <xdr:cNvPr id="1279583" name="Text Box 1">
          <a:extLst>
            <a:ext uri="{FF2B5EF4-FFF2-40B4-BE49-F238E27FC236}">
              <a16:creationId xmlns:a16="http://schemas.microsoft.com/office/drawing/2014/main" xmlns="" id="{00000000-0008-0000-0600-00005F861300}"/>
            </a:ext>
          </a:extLst>
        </xdr:cNvPr>
        <xdr:cNvSpPr txBox="1">
          <a:spLocks noChangeArrowheads="1"/>
        </xdr:cNvSpPr>
      </xdr:nvSpPr>
      <xdr:spPr bwMode="auto">
        <a:xfrm>
          <a:off x="2743200" y="14201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0</xdr:colOff>
      <xdr:row>41</xdr:row>
      <xdr:rowOff>209550</xdr:rowOff>
    </xdr:to>
    <xdr:sp macro="" textlink="">
      <xdr:nvSpPr>
        <xdr:cNvPr id="1279584" name="Text Box 1">
          <a:extLst>
            <a:ext uri="{FF2B5EF4-FFF2-40B4-BE49-F238E27FC236}">
              <a16:creationId xmlns:a16="http://schemas.microsoft.com/office/drawing/2014/main" xmlns="" id="{00000000-0008-0000-0600-000060861300}"/>
            </a:ext>
          </a:extLst>
        </xdr:cNvPr>
        <xdr:cNvSpPr txBox="1">
          <a:spLocks noChangeArrowheads="1"/>
        </xdr:cNvSpPr>
      </xdr:nvSpPr>
      <xdr:spPr bwMode="auto">
        <a:xfrm>
          <a:off x="2743200" y="14201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0</xdr:colOff>
      <xdr:row>41</xdr:row>
      <xdr:rowOff>209550</xdr:rowOff>
    </xdr:to>
    <xdr:sp macro="" textlink="">
      <xdr:nvSpPr>
        <xdr:cNvPr id="1279585" name="Text Box 1">
          <a:extLst>
            <a:ext uri="{FF2B5EF4-FFF2-40B4-BE49-F238E27FC236}">
              <a16:creationId xmlns:a16="http://schemas.microsoft.com/office/drawing/2014/main" xmlns="" id="{00000000-0008-0000-0600-000061861300}"/>
            </a:ext>
          </a:extLst>
        </xdr:cNvPr>
        <xdr:cNvSpPr txBox="1">
          <a:spLocks noChangeArrowheads="1"/>
        </xdr:cNvSpPr>
      </xdr:nvSpPr>
      <xdr:spPr bwMode="auto">
        <a:xfrm>
          <a:off x="2743200" y="14201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0</xdr:colOff>
      <xdr:row>41</xdr:row>
      <xdr:rowOff>209550</xdr:rowOff>
    </xdr:to>
    <xdr:sp macro="" textlink="">
      <xdr:nvSpPr>
        <xdr:cNvPr id="1279586" name="Text Box 1">
          <a:extLst>
            <a:ext uri="{FF2B5EF4-FFF2-40B4-BE49-F238E27FC236}">
              <a16:creationId xmlns:a16="http://schemas.microsoft.com/office/drawing/2014/main" xmlns="" id="{00000000-0008-0000-0600-000062861300}"/>
            </a:ext>
          </a:extLst>
        </xdr:cNvPr>
        <xdr:cNvSpPr txBox="1">
          <a:spLocks noChangeArrowheads="1"/>
        </xdr:cNvSpPr>
      </xdr:nvSpPr>
      <xdr:spPr bwMode="auto">
        <a:xfrm>
          <a:off x="2743200" y="14201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0</xdr:colOff>
      <xdr:row>41</xdr:row>
      <xdr:rowOff>209550</xdr:rowOff>
    </xdr:to>
    <xdr:sp macro="" textlink="">
      <xdr:nvSpPr>
        <xdr:cNvPr id="1279587" name="Text Box 1">
          <a:extLst>
            <a:ext uri="{FF2B5EF4-FFF2-40B4-BE49-F238E27FC236}">
              <a16:creationId xmlns:a16="http://schemas.microsoft.com/office/drawing/2014/main" xmlns="" id="{00000000-0008-0000-0600-000063861300}"/>
            </a:ext>
          </a:extLst>
        </xdr:cNvPr>
        <xdr:cNvSpPr txBox="1">
          <a:spLocks noChangeArrowheads="1"/>
        </xdr:cNvSpPr>
      </xdr:nvSpPr>
      <xdr:spPr bwMode="auto">
        <a:xfrm>
          <a:off x="2743200" y="14201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0</xdr:colOff>
      <xdr:row>41</xdr:row>
      <xdr:rowOff>209550</xdr:rowOff>
    </xdr:to>
    <xdr:sp macro="" textlink="">
      <xdr:nvSpPr>
        <xdr:cNvPr id="1279588" name="Text Box 1">
          <a:extLst>
            <a:ext uri="{FF2B5EF4-FFF2-40B4-BE49-F238E27FC236}">
              <a16:creationId xmlns:a16="http://schemas.microsoft.com/office/drawing/2014/main" xmlns="" id="{00000000-0008-0000-0600-000064861300}"/>
            </a:ext>
          </a:extLst>
        </xdr:cNvPr>
        <xdr:cNvSpPr txBox="1">
          <a:spLocks noChangeArrowheads="1"/>
        </xdr:cNvSpPr>
      </xdr:nvSpPr>
      <xdr:spPr bwMode="auto">
        <a:xfrm>
          <a:off x="2743200" y="14201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0</xdr:colOff>
      <xdr:row>41</xdr:row>
      <xdr:rowOff>209550</xdr:rowOff>
    </xdr:to>
    <xdr:sp macro="" textlink="">
      <xdr:nvSpPr>
        <xdr:cNvPr id="1279589" name="Text Box 1">
          <a:extLst>
            <a:ext uri="{FF2B5EF4-FFF2-40B4-BE49-F238E27FC236}">
              <a16:creationId xmlns:a16="http://schemas.microsoft.com/office/drawing/2014/main" xmlns="" id="{00000000-0008-0000-0600-000065861300}"/>
            </a:ext>
          </a:extLst>
        </xdr:cNvPr>
        <xdr:cNvSpPr txBox="1">
          <a:spLocks noChangeArrowheads="1"/>
        </xdr:cNvSpPr>
      </xdr:nvSpPr>
      <xdr:spPr bwMode="auto">
        <a:xfrm>
          <a:off x="2743200" y="14201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0</xdr:colOff>
      <xdr:row>41</xdr:row>
      <xdr:rowOff>209550</xdr:rowOff>
    </xdr:to>
    <xdr:sp macro="" textlink="">
      <xdr:nvSpPr>
        <xdr:cNvPr id="1279590" name="Text Box 1">
          <a:extLst>
            <a:ext uri="{FF2B5EF4-FFF2-40B4-BE49-F238E27FC236}">
              <a16:creationId xmlns:a16="http://schemas.microsoft.com/office/drawing/2014/main" xmlns="" id="{00000000-0008-0000-0600-000066861300}"/>
            </a:ext>
          </a:extLst>
        </xdr:cNvPr>
        <xdr:cNvSpPr txBox="1">
          <a:spLocks noChangeArrowheads="1"/>
        </xdr:cNvSpPr>
      </xdr:nvSpPr>
      <xdr:spPr bwMode="auto">
        <a:xfrm>
          <a:off x="2743200" y="14201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0</xdr:colOff>
      <xdr:row>41</xdr:row>
      <xdr:rowOff>209550</xdr:rowOff>
    </xdr:to>
    <xdr:sp macro="" textlink="">
      <xdr:nvSpPr>
        <xdr:cNvPr id="1279591" name="Text Box 1">
          <a:extLst>
            <a:ext uri="{FF2B5EF4-FFF2-40B4-BE49-F238E27FC236}">
              <a16:creationId xmlns:a16="http://schemas.microsoft.com/office/drawing/2014/main" xmlns="" id="{00000000-0008-0000-0600-000067861300}"/>
            </a:ext>
          </a:extLst>
        </xdr:cNvPr>
        <xdr:cNvSpPr txBox="1">
          <a:spLocks noChangeArrowheads="1"/>
        </xdr:cNvSpPr>
      </xdr:nvSpPr>
      <xdr:spPr bwMode="auto">
        <a:xfrm>
          <a:off x="2743200" y="14201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0</xdr:colOff>
      <xdr:row>41</xdr:row>
      <xdr:rowOff>209550</xdr:rowOff>
    </xdr:to>
    <xdr:sp macro="" textlink="">
      <xdr:nvSpPr>
        <xdr:cNvPr id="1279592" name="Text Box 1">
          <a:extLst>
            <a:ext uri="{FF2B5EF4-FFF2-40B4-BE49-F238E27FC236}">
              <a16:creationId xmlns:a16="http://schemas.microsoft.com/office/drawing/2014/main" xmlns="" id="{00000000-0008-0000-0600-000068861300}"/>
            </a:ext>
          </a:extLst>
        </xdr:cNvPr>
        <xdr:cNvSpPr txBox="1">
          <a:spLocks noChangeArrowheads="1"/>
        </xdr:cNvSpPr>
      </xdr:nvSpPr>
      <xdr:spPr bwMode="auto">
        <a:xfrm>
          <a:off x="2743200" y="14201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0</xdr:colOff>
      <xdr:row>41</xdr:row>
      <xdr:rowOff>209550</xdr:rowOff>
    </xdr:to>
    <xdr:sp macro="" textlink="">
      <xdr:nvSpPr>
        <xdr:cNvPr id="1279593" name="Text Box 1">
          <a:extLst>
            <a:ext uri="{FF2B5EF4-FFF2-40B4-BE49-F238E27FC236}">
              <a16:creationId xmlns:a16="http://schemas.microsoft.com/office/drawing/2014/main" xmlns="" id="{00000000-0008-0000-0600-000069861300}"/>
            </a:ext>
          </a:extLst>
        </xdr:cNvPr>
        <xdr:cNvSpPr txBox="1">
          <a:spLocks noChangeArrowheads="1"/>
        </xdr:cNvSpPr>
      </xdr:nvSpPr>
      <xdr:spPr bwMode="auto">
        <a:xfrm>
          <a:off x="2743200" y="14201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0</xdr:colOff>
      <xdr:row>41</xdr:row>
      <xdr:rowOff>209550</xdr:rowOff>
    </xdr:to>
    <xdr:sp macro="" textlink="">
      <xdr:nvSpPr>
        <xdr:cNvPr id="1279594" name="Text Box 1">
          <a:extLst>
            <a:ext uri="{FF2B5EF4-FFF2-40B4-BE49-F238E27FC236}">
              <a16:creationId xmlns:a16="http://schemas.microsoft.com/office/drawing/2014/main" xmlns="" id="{00000000-0008-0000-0600-00006A861300}"/>
            </a:ext>
          </a:extLst>
        </xdr:cNvPr>
        <xdr:cNvSpPr txBox="1">
          <a:spLocks noChangeArrowheads="1"/>
        </xdr:cNvSpPr>
      </xdr:nvSpPr>
      <xdr:spPr bwMode="auto">
        <a:xfrm>
          <a:off x="2743200" y="14201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0</xdr:colOff>
      <xdr:row>41</xdr:row>
      <xdr:rowOff>209550</xdr:rowOff>
    </xdr:to>
    <xdr:sp macro="" textlink="">
      <xdr:nvSpPr>
        <xdr:cNvPr id="1279595" name="Text Box 1">
          <a:extLst>
            <a:ext uri="{FF2B5EF4-FFF2-40B4-BE49-F238E27FC236}">
              <a16:creationId xmlns:a16="http://schemas.microsoft.com/office/drawing/2014/main" xmlns="" id="{00000000-0008-0000-0600-00006B861300}"/>
            </a:ext>
          </a:extLst>
        </xdr:cNvPr>
        <xdr:cNvSpPr txBox="1">
          <a:spLocks noChangeArrowheads="1"/>
        </xdr:cNvSpPr>
      </xdr:nvSpPr>
      <xdr:spPr bwMode="auto">
        <a:xfrm>
          <a:off x="2743200" y="14201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0</xdr:colOff>
      <xdr:row>41</xdr:row>
      <xdr:rowOff>209550</xdr:rowOff>
    </xdr:to>
    <xdr:sp macro="" textlink="">
      <xdr:nvSpPr>
        <xdr:cNvPr id="1279596" name="Text Box 1">
          <a:extLst>
            <a:ext uri="{FF2B5EF4-FFF2-40B4-BE49-F238E27FC236}">
              <a16:creationId xmlns:a16="http://schemas.microsoft.com/office/drawing/2014/main" xmlns="" id="{00000000-0008-0000-0600-00006C861300}"/>
            </a:ext>
          </a:extLst>
        </xdr:cNvPr>
        <xdr:cNvSpPr txBox="1">
          <a:spLocks noChangeArrowheads="1"/>
        </xdr:cNvSpPr>
      </xdr:nvSpPr>
      <xdr:spPr bwMode="auto">
        <a:xfrm>
          <a:off x="2743200" y="14201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0</xdr:colOff>
      <xdr:row>41</xdr:row>
      <xdr:rowOff>209550</xdr:rowOff>
    </xdr:to>
    <xdr:sp macro="" textlink="">
      <xdr:nvSpPr>
        <xdr:cNvPr id="1279597" name="Text Box 1">
          <a:extLst>
            <a:ext uri="{FF2B5EF4-FFF2-40B4-BE49-F238E27FC236}">
              <a16:creationId xmlns:a16="http://schemas.microsoft.com/office/drawing/2014/main" xmlns="" id="{00000000-0008-0000-0600-00006D861300}"/>
            </a:ext>
          </a:extLst>
        </xdr:cNvPr>
        <xdr:cNvSpPr txBox="1">
          <a:spLocks noChangeArrowheads="1"/>
        </xdr:cNvSpPr>
      </xdr:nvSpPr>
      <xdr:spPr bwMode="auto">
        <a:xfrm>
          <a:off x="2743200" y="14201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0</xdr:colOff>
      <xdr:row>41</xdr:row>
      <xdr:rowOff>209550</xdr:rowOff>
    </xdr:to>
    <xdr:sp macro="" textlink="">
      <xdr:nvSpPr>
        <xdr:cNvPr id="1279598" name="Text Box 1">
          <a:extLst>
            <a:ext uri="{FF2B5EF4-FFF2-40B4-BE49-F238E27FC236}">
              <a16:creationId xmlns:a16="http://schemas.microsoft.com/office/drawing/2014/main" xmlns="" id="{00000000-0008-0000-0600-00006E861300}"/>
            </a:ext>
          </a:extLst>
        </xdr:cNvPr>
        <xdr:cNvSpPr txBox="1">
          <a:spLocks noChangeArrowheads="1"/>
        </xdr:cNvSpPr>
      </xdr:nvSpPr>
      <xdr:spPr bwMode="auto">
        <a:xfrm>
          <a:off x="2743200" y="14201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0</xdr:colOff>
      <xdr:row>41</xdr:row>
      <xdr:rowOff>209550</xdr:rowOff>
    </xdr:to>
    <xdr:sp macro="" textlink="">
      <xdr:nvSpPr>
        <xdr:cNvPr id="1279599" name="Text Box 1">
          <a:extLst>
            <a:ext uri="{FF2B5EF4-FFF2-40B4-BE49-F238E27FC236}">
              <a16:creationId xmlns:a16="http://schemas.microsoft.com/office/drawing/2014/main" xmlns="" id="{00000000-0008-0000-0600-00006F861300}"/>
            </a:ext>
          </a:extLst>
        </xdr:cNvPr>
        <xdr:cNvSpPr txBox="1">
          <a:spLocks noChangeArrowheads="1"/>
        </xdr:cNvSpPr>
      </xdr:nvSpPr>
      <xdr:spPr bwMode="auto">
        <a:xfrm>
          <a:off x="2743200" y="14201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42</xdr:row>
      <xdr:rowOff>0</xdr:rowOff>
    </xdr:from>
    <xdr:to>
      <xdr:col>5</xdr:col>
      <xdr:colOff>0</xdr:colOff>
      <xdr:row>42</xdr:row>
      <xdr:rowOff>209550</xdr:rowOff>
    </xdr:to>
    <xdr:sp macro="" textlink="">
      <xdr:nvSpPr>
        <xdr:cNvPr id="1279600" name="Text Box 1">
          <a:extLst>
            <a:ext uri="{FF2B5EF4-FFF2-40B4-BE49-F238E27FC236}">
              <a16:creationId xmlns:a16="http://schemas.microsoft.com/office/drawing/2014/main" xmlns="" id="{00000000-0008-0000-0600-000070861300}"/>
            </a:ext>
          </a:extLst>
        </xdr:cNvPr>
        <xdr:cNvSpPr txBox="1">
          <a:spLocks noChangeArrowheads="1"/>
        </xdr:cNvSpPr>
      </xdr:nvSpPr>
      <xdr:spPr bwMode="auto">
        <a:xfrm>
          <a:off x="2743200" y="14554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42</xdr:row>
      <xdr:rowOff>0</xdr:rowOff>
    </xdr:from>
    <xdr:to>
      <xdr:col>5</xdr:col>
      <xdr:colOff>0</xdr:colOff>
      <xdr:row>42</xdr:row>
      <xdr:rowOff>209550</xdr:rowOff>
    </xdr:to>
    <xdr:sp macro="" textlink="">
      <xdr:nvSpPr>
        <xdr:cNvPr id="1279601" name="Text Box 1">
          <a:extLst>
            <a:ext uri="{FF2B5EF4-FFF2-40B4-BE49-F238E27FC236}">
              <a16:creationId xmlns:a16="http://schemas.microsoft.com/office/drawing/2014/main" xmlns="" id="{00000000-0008-0000-0600-000071861300}"/>
            </a:ext>
          </a:extLst>
        </xdr:cNvPr>
        <xdr:cNvSpPr txBox="1">
          <a:spLocks noChangeArrowheads="1"/>
        </xdr:cNvSpPr>
      </xdr:nvSpPr>
      <xdr:spPr bwMode="auto">
        <a:xfrm>
          <a:off x="2743200" y="14554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42</xdr:row>
      <xdr:rowOff>0</xdr:rowOff>
    </xdr:from>
    <xdr:to>
      <xdr:col>5</xdr:col>
      <xdr:colOff>0</xdr:colOff>
      <xdr:row>42</xdr:row>
      <xdr:rowOff>209550</xdr:rowOff>
    </xdr:to>
    <xdr:sp macro="" textlink="">
      <xdr:nvSpPr>
        <xdr:cNvPr id="1279602" name="Text Box 1">
          <a:extLst>
            <a:ext uri="{FF2B5EF4-FFF2-40B4-BE49-F238E27FC236}">
              <a16:creationId xmlns:a16="http://schemas.microsoft.com/office/drawing/2014/main" xmlns="" id="{00000000-0008-0000-0600-000072861300}"/>
            </a:ext>
          </a:extLst>
        </xdr:cNvPr>
        <xdr:cNvSpPr txBox="1">
          <a:spLocks noChangeArrowheads="1"/>
        </xdr:cNvSpPr>
      </xdr:nvSpPr>
      <xdr:spPr bwMode="auto">
        <a:xfrm>
          <a:off x="2743200" y="14554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42</xdr:row>
      <xdr:rowOff>0</xdr:rowOff>
    </xdr:from>
    <xdr:to>
      <xdr:col>5</xdr:col>
      <xdr:colOff>0</xdr:colOff>
      <xdr:row>42</xdr:row>
      <xdr:rowOff>209550</xdr:rowOff>
    </xdr:to>
    <xdr:sp macro="" textlink="">
      <xdr:nvSpPr>
        <xdr:cNvPr id="1279603" name="Text Box 1">
          <a:extLst>
            <a:ext uri="{FF2B5EF4-FFF2-40B4-BE49-F238E27FC236}">
              <a16:creationId xmlns:a16="http://schemas.microsoft.com/office/drawing/2014/main" xmlns="" id="{00000000-0008-0000-0600-000073861300}"/>
            </a:ext>
          </a:extLst>
        </xdr:cNvPr>
        <xdr:cNvSpPr txBox="1">
          <a:spLocks noChangeArrowheads="1"/>
        </xdr:cNvSpPr>
      </xdr:nvSpPr>
      <xdr:spPr bwMode="auto">
        <a:xfrm>
          <a:off x="2743200" y="14554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42</xdr:row>
      <xdr:rowOff>0</xdr:rowOff>
    </xdr:from>
    <xdr:to>
      <xdr:col>5</xdr:col>
      <xdr:colOff>0</xdr:colOff>
      <xdr:row>42</xdr:row>
      <xdr:rowOff>209550</xdr:rowOff>
    </xdr:to>
    <xdr:sp macro="" textlink="">
      <xdr:nvSpPr>
        <xdr:cNvPr id="1279604" name="Text Box 1">
          <a:extLst>
            <a:ext uri="{FF2B5EF4-FFF2-40B4-BE49-F238E27FC236}">
              <a16:creationId xmlns:a16="http://schemas.microsoft.com/office/drawing/2014/main" xmlns="" id="{00000000-0008-0000-0600-000074861300}"/>
            </a:ext>
          </a:extLst>
        </xdr:cNvPr>
        <xdr:cNvSpPr txBox="1">
          <a:spLocks noChangeArrowheads="1"/>
        </xdr:cNvSpPr>
      </xdr:nvSpPr>
      <xdr:spPr bwMode="auto">
        <a:xfrm>
          <a:off x="2743200" y="14554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42</xdr:row>
      <xdr:rowOff>0</xdr:rowOff>
    </xdr:from>
    <xdr:to>
      <xdr:col>5</xdr:col>
      <xdr:colOff>0</xdr:colOff>
      <xdr:row>42</xdr:row>
      <xdr:rowOff>209550</xdr:rowOff>
    </xdr:to>
    <xdr:sp macro="" textlink="">
      <xdr:nvSpPr>
        <xdr:cNvPr id="1279605" name="Text Box 1">
          <a:extLst>
            <a:ext uri="{FF2B5EF4-FFF2-40B4-BE49-F238E27FC236}">
              <a16:creationId xmlns:a16="http://schemas.microsoft.com/office/drawing/2014/main" xmlns="" id="{00000000-0008-0000-0600-000075861300}"/>
            </a:ext>
          </a:extLst>
        </xdr:cNvPr>
        <xdr:cNvSpPr txBox="1">
          <a:spLocks noChangeArrowheads="1"/>
        </xdr:cNvSpPr>
      </xdr:nvSpPr>
      <xdr:spPr bwMode="auto">
        <a:xfrm>
          <a:off x="2743200" y="14554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42</xdr:row>
      <xdr:rowOff>0</xdr:rowOff>
    </xdr:from>
    <xdr:to>
      <xdr:col>5</xdr:col>
      <xdr:colOff>0</xdr:colOff>
      <xdr:row>42</xdr:row>
      <xdr:rowOff>209550</xdr:rowOff>
    </xdr:to>
    <xdr:sp macro="" textlink="">
      <xdr:nvSpPr>
        <xdr:cNvPr id="1279606" name="Text Box 1">
          <a:extLst>
            <a:ext uri="{FF2B5EF4-FFF2-40B4-BE49-F238E27FC236}">
              <a16:creationId xmlns:a16="http://schemas.microsoft.com/office/drawing/2014/main" xmlns="" id="{00000000-0008-0000-0600-000076861300}"/>
            </a:ext>
          </a:extLst>
        </xdr:cNvPr>
        <xdr:cNvSpPr txBox="1">
          <a:spLocks noChangeArrowheads="1"/>
        </xdr:cNvSpPr>
      </xdr:nvSpPr>
      <xdr:spPr bwMode="auto">
        <a:xfrm>
          <a:off x="2743200" y="14554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42</xdr:row>
      <xdr:rowOff>0</xdr:rowOff>
    </xdr:from>
    <xdr:to>
      <xdr:col>5</xdr:col>
      <xdr:colOff>0</xdr:colOff>
      <xdr:row>42</xdr:row>
      <xdr:rowOff>209550</xdr:rowOff>
    </xdr:to>
    <xdr:sp macro="" textlink="">
      <xdr:nvSpPr>
        <xdr:cNvPr id="1279607" name="Text Box 1">
          <a:extLst>
            <a:ext uri="{FF2B5EF4-FFF2-40B4-BE49-F238E27FC236}">
              <a16:creationId xmlns:a16="http://schemas.microsoft.com/office/drawing/2014/main" xmlns="" id="{00000000-0008-0000-0600-000077861300}"/>
            </a:ext>
          </a:extLst>
        </xdr:cNvPr>
        <xdr:cNvSpPr txBox="1">
          <a:spLocks noChangeArrowheads="1"/>
        </xdr:cNvSpPr>
      </xdr:nvSpPr>
      <xdr:spPr bwMode="auto">
        <a:xfrm>
          <a:off x="2743200" y="14554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42</xdr:row>
      <xdr:rowOff>0</xdr:rowOff>
    </xdr:from>
    <xdr:to>
      <xdr:col>5</xdr:col>
      <xdr:colOff>0</xdr:colOff>
      <xdr:row>42</xdr:row>
      <xdr:rowOff>209550</xdr:rowOff>
    </xdr:to>
    <xdr:sp macro="" textlink="">
      <xdr:nvSpPr>
        <xdr:cNvPr id="1279608" name="Text Box 1">
          <a:extLst>
            <a:ext uri="{FF2B5EF4-FFF2-40B4-BE49-F238E27FC236}">
              <a16:creationId xmlns:a16="http://schemas.microsoft.com/office/drawing/2014/main" xmlns="" id="{00000000-0008-0000-0600-000078861300}"/>
            </a:ext>
          </a:extLst>
        </xdr:cNvPr>
        <xdr:cNvSpPr txBox="1">
          <a:spLocks noChangeArrowheads="1"/>
        </xdr:cNvSpPr>
      </xdr:nvSpPr>
      <xdr:spPr bwMode="auto">
        <a:xfrm>
          <a:off x="2743200" y="14554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42</xdr:row>
      <xdr:rowOff>0</xdr:rowOff>
    </xdr:from>
    <xdr:to>
      <xdr:col>5</xdr:col>
      <xdr:colOff>0</xdr:colOff>
      <xdr:row>42</xdr:row>
      <xdr:rowOff>209550</xdr:rowOff>
    </xdr:to>
    <xdr:sp macro="" textlink="">
      <xdr:nvSpPr>
        <xdr:cNvPr id="1279609" name="Text Box 1">
          <a:extLst>
            <a:ext uri="{FF2B5EF4-FFF2-40B4-BE49-F238E27FC236}">
              <a16:creationId xmlns:a16="http://schemas.microsoft.com/office/drawing/2014/main" xmlns="" id="{00000000-0008-0000-0600-000079861300}"/>
            </a:ext>
          </a:extLst>
        </xdr:cNvPr>
        <xdr:cNvSpPr txBox="1">
          <a:spLocks noChangeArrowheads="1"/>
        </xdr:cNvSpPr>
      </xdr:nvSpPr>
      <xdr:spPr bwMode="auto">
        <a:xfrm>
          <a:off x="2743200" y="14554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42</xdr:row>
      <xdr:rowOff>0</xdr:rowOff>
    </xdr:from>
    <xdr:to>
      <xdr:col>5</xdr:col>
      <xdr:colOff>0</xdr:colOff>
      <xdr:row>42</xdr:row>
      <xdr:rowOff>209550</xdr:rowOff>
    </xdr:to>
    <xdr:sp macro="" textlink="">
      <xdr:nvSpPr>
        <xdr:cNvPr id="1279610" name="Text Box 1">
          <a:extLst>
            <a:ext uri="{FF2B5EF4-FFF2-40B4-BE49-F238E27FC236}">
              <a16:creationId xmlns:a16="http://schemas.microsoft.com/office/drawing/2014/main" xmlns="" id="{00000000-0008-0000-0600-00007A861300}"/>
            </a:ext>
          </a:extLst>
        </xdr:cNvPr>
        <xdr:cNvSpPr txBox="1">
          <a:spLocks noChangeArrowheads="1"/>
        </xdr:cNvSpPr>
      </xdr:nvSpPr>
      <xdr:spPr bwMode="auto">
        <a:xfrm>
          <a:off x="2743200" y="14554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42</xdr:row>
      <xdr:rowOff>0</xdr:rowOff>
    </xdr:from>
    <xdr:to>
      <xdr:col>5</xdr:col>
      <xdr:colOff>0</xdr:colOff>
      <xdr:row>42</xdr:row>
      <xdr:rowOff>209550</xdr:rowOff>
    </xdr:to>
    <xdr:sp macro="" textlink="">
      <xdr:nvSpPr>
        <xdr:cNvPr id="1279611" name="Text Box 1">
          <a:extLst>
            <a:ext uri="{FF2B5EF4-FFF2-40B4-BE49-F238E27FC236}">
              <a16:creationId xmlns:a16="http://schemas.microsoft.com/office/drawing/2014/main" xmlns="" id="{00000000-0008-0000-0600-00007B861300}"/>
            </a:ext>
          </a:extLst>
        </xdr:cNvPr>
        <xdr:cNvSpPr txBox="1">
          <a:spLocks noChangeArrowheads="1"/>
        </xdr:cNvSpPr>
      </xdr:nvSpPr>
      <xdr:spPr bwMode="auto">
        <a:xfrm>
          <a:off x="2743200" y="14554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42</xdr:row>
      <xdr:rowOff>0</xdr:rowOff>
    </xdr:from>
    <xdr:to>
      <xdr:col>5</xdr:col>
      <xdr:colOff>0</xdr:colOff>
      <xdr:row>42</xdr:row>
      <xdr:rowOff>209550</xdr:rowOff>
    </xdr:to>
    <xdr:sp macro="" textlink="">
      <xdr:nvSpPr>
        <xdr:cNvPr id="1279612" name="Text Box 1">
          <a:extLst>
            <a:ext uri="{FF2B5EF4-FFF2-40B4-BE49-F238E27FC236}">
              <a16:creationId xmlns:a16="http://schemas.microsoft.com/office/drawing/2014/main" xmlns="" id="{00000000-0008-0000-0600-00007C861300}"/>
            </a:ext>
          </a:extLst>
        </xdr:cNvPr>
        <xdr:cNvSpPr txBox="1">
          <a:spLocks noChangeArrowheads="1"/>
        </xdr:cNvSpPr>
      </xdr:nvSpPr>
      <xdr:spPr bwMode="auto">
        <a:xfrm>
          <a:off x="2743200" y="14554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42</xdr:row>
      <xdr:rowOff>0</xdr:rowOff>
    </xdr:from>
    <xdr:to>
      <xdr:col>5</xdr:col>
      <xdr:colOff>0</xdr:colOff>
      <xdr:row>42</xdr:row>
      <xdr:rowOff>209550</xdr:rowOff>
    </xdr:to>
    <xdr:sp macro="" textlink="">
      <xdr:nvSpPr>
        <xdr:cNvPr id="1279613" name="Text Box 1">
          <a:extLst>
            <a:ext uri="{FF2B5EF4-FFF2-40B4-BE49-F238E27FC236}">
              <a16:creationId xmlns:a16="http://schemas.microsoft.com/office/drawing/2014/main" xmlns="" id="{00000000-0008-0000-0600-00007D861300}"/>
            </a:ext>
          </a:extLst>
        </xdr:cNvPr>
        <xdr:cNvSpPr txBox="1">
          <a:spLocks noChangeArrowheads="1"/>
        </xdr:cNvSpPr>
      </xdr:nvSpPr>
      <xdr:spPr bwMode="auto">
        <a:xfrm>
          <a:off x="2743200" y="14554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42</xdr:row>
      <xdr:rowOff>0</xdr:rowOff>
    </xdr:from>
    <xdr:to>
      <xdr:col>5</xdr:col>
      <xdr:colOff>0</xdr:colOff>
      <xdr:row>42</xdr:row>
      <xdr:rowOff>209550</xdr:rowOff>
    </xdr:to>
    <xdr:sp macro="" textlink="">
      <xdr:nvSpPr>
        <xdr:cNvPr id="1279614" name="Text Box 1">
          <a:extLst>
            <a:ext uri="{FF2B5EF4-FFF2-40B4-BE49-F238E27FC236}">
              <a16:creationId xmlns:a16="http://schemas.microsoft.com/office/drawing/2014/main" xmlns="" id="{00000000-0008-0000-0600-00007E861300}"/>
            </a:ext>
          </a:extLst>
        </xdr:cNvPr>
        <xdr:cNvSpPr txBox="1">
          <a:spLocks noChangeArrowheads="1"/>
        </xdr:cNvSpPr>
      </xdr:nvSpPr>
      <xdr:spPr bwMode="auto">
        <a:xfrm>
          <a:off x="2743200" y="14554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42</xdr:row>
      <xdr:rowOff>0</xdr:rowOff>
    </xdr:from>
    <xdr:to>
      <xdr:col>5</xdr:col>
      <xdr:colOff>0</xdr:colOff>
      <xdr:row>42</xdr:row>
      <xdr:rowOff>209550</xdr:rowOff>
    </xdr:to>
    <xdr:sp macro="" textlink="">
      <xdr:nvSpPr>
        <xdr:cNvPr id="1279615" name="Text Box 1">
          <a:extLst>
            <a:ext uri="{FF2B5EF4-FFF2-40B4-BE49-F238E27FC236}">
              <a16:creationId xmlns:a16="http://schemas.microsoft.com/office/drawing/2014/main" xmlns="" id="{00000000-0008-0000-0600-00007F861300}"/>
            </a:ext>
          </a:extLst>
        </xdr:cNvPr>
        <xdr:cNvSpPr txBox="1">
          <a:spLocks noChangeArrowheads="1"/>
        </xdr:cNvSpPr>
      </xdr:nvSpPr>
      <xdr:spPr bwMode="auto">
        <a:xfrm>
          <a:off x="2743200" y="14554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42</xdr:row>
      <xdr:rowOff>0</xdr:rowOff>
    </xdr:from>
    <xdr:to>
      <xdr:col>5</xdr:col>
      <xdr:colOff>0</xdr:colOff>
      <xdr:row>42</xdr:row>
      <xdr:rowOff>209550</xdr:rowOff>
    </xdr:to>
    <xdr:sp macro="" textlink="">
      <xdr:nvSpPr>
        <xdr:cNvPr id="1279616" name="Text Box 1">
          <a:extLst>
            <a:ext uri="{FF2B5EF4-FFF2-40B4-BE49-F238E27FC236}">
              <a16:creationId xmlns:a16="http://schemas.microsoft.com/office/drawing/2014/main" xmlns="" id="{00000000-0008-0000-0600-000080861300}"/>
            </a:ext>
          </a:extLst>
        </xdr:cNvPr>
        <xdr:cNvSpPr txBox="1">
          <a:spLocks noChangeArrowheads="1"/>
        </xdr:cNvSpPr>
      </xdr:nvSpPr>
      <xdr:spPr bwMode="auto">
        <a:xfrm>
          <a:off x="2743200" y="14554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42</xdr:row>
      <xdr:rowOff>0</xdr:rowOff>
    </xdr:from>
    <xdr:to>
      <xdr:col>5</xdr:col>
      <xdr:colOff>0</xdr:colOff>
      <xdr:row>42</xdr:row>
      <xdr:rowOff>209550</xdr:rowOff>
    </xdr:to>
    <xdr:sp macro="" textlink="">
      <xdr:nvSpPr>
        <xdr:cNvPr id="1279617" name="Text Box 1">
          <a:extLst>
            <a:ext uri="{FF2B5EF4-FFF2-40B4-BE49-F238E27FC236}">
              <a16:creationId xmlns:a16="http://schemas.microsoft.com/office/drawing/2014/main" xmlns="" id="{00000000-0008-0000-0600-000081861300}"/>
            </a:ext>
          </a:extLst>
        </xdr:cNvPr>
        <xdr:cNvSpPr txBox="1">
          <a:spLocks noChangeArrowheads="1"/>
        </xdr:cNvSpPr>
      </xdr:nvSpPr>
      <xdr:spPr bwMode="auto">
        <a:xfrm>
          <a:off x="2743200" y="14554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42</xdr:row>
      <xdr:rowOff>0</xdr:rowOff>
    </xdr:from>
    <xdr:to>
      <xdr:col>5</xdr:col>
      <xdr:colOff>0</xdr:colOff>
      <xdr:row>42</xdr:row>
      <xdr:rowOff>209550</xdr:rowOff>
    </xdr:to>
    <xdr:sp macro="" textlink="">
      <xdr:nvSpPr>
        <xdr:cNvPr id="1279618" name="Text Box 1">
          <a:extLst>
            <a:ext uri="{FF2B5EF4-FFF2-40B4-BE49-F238E27FC236}">
              <a16:creationId xmlns:a16="http://schemas.microsoft.com/office/drawing/2014/main" xmlns="" id="{00000000-0008-0000-0600-000082861300}"/>
            </a:ext>
          </a:extLst>
        </xdr:cNvPr>
        <xdr:cNvSpPr txBox="1">
          <a:spLocks noChangeArrowheads="1"/>
        </xdr:cNvSpPr>
      </xdr:nvSpPr>
      <xdr:spPr bwMode="auto">
        <a:xfrm>
          <a:off x="2743200" y="14554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42</xdr:row>
      <xdr:rowOff>0</xdr:rowOff>
    </xdr:from>
    <xdr:to>
      <xdr:col>5</xdr:col>
      <xdr:colOff>0</xdr:colOff>
      <xdr:row>42</xdr:row>
      <xdr:rowOff>209550</xdr:rowOff>
    </xdr:to>
    <xdr:sp macro="" textlink="">
      <xdr:nvSpPr>
        <xdr:cNvPr id="1279619" name="Text Box 1">
          <a:extLst>
            <a:ext uri="{FF2B5EF4-FFF2-40B4-BE49-F238E27FC236}">
              <a16:creationId xmlns:a16="http://schemas.microsoft.com/office/drawing/2014/main" xmlns="" id="{00000000-0008-0000-0600-000083861300}"/>
            </a:ext>
          </a:extLst>
        </xdr:cNvPr>
        <xdr:cNvSpPr txBox="1">
          <a:spLocks noChangeArrowheads="1"/>
        </xdr:cNvSpPr>
      </xdr:nvSpPr>
      <xdr:spPr bwMode="auto">
        <a:xfrm>
          <a:off x="2743200" y="14554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42</xdr:row>
      <xdr:rowOff>0</xdr:rowOff>
    </xdr:from>
    <xdr:to>
      <xdr:col>5</xdr:col>
      <xdr:colOff>0</xdr:colOff>
      <xdr:row>42</xdr:row>
      <xdr:rowOff>209550</xdr:rowOff>
    </xdr:to>
    <xdr:sp macro="" textlink="">
      <xdr:nvSpPr>
        <xdr:cNvPr id="1279620" name="Text Box 1">
          <a:extLst>
            <a:ext uri="{FF2B5EF4-FFF2-40B4-BE49-F238E27FC236}">
              <a16:creationId xmlns:a16="http://schemas.microsoft.com/office/drawing/2014/main" xmlns="" id="{00000000-0008-0000-0600-000084861300}"/>
            </a:ext>
          </a:extLst>
        </xdr:cNvPr>
        <xdr:cNvSpPr txBox="1">
          <a:spLocks noChangeArrowheads="1"/>
        </xdr:cNvSpPr>
      </xdr:nvSpPr>
      <xdr:spPr bwMode="auto">
        <a:xfrm>
          <a:off x="2743200" y="14554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42</xdr:row>
      <xdr:rowOff>0</xdr:rowOff>
    </xdr:from>
    <xdr:to>
      <xdr:col>5</xdr:col>
      <xdr:colOff>0</xdr:colOff>
      <xdr:row>42</xdr:row>
      <xdr:rowOff>209550</xdr:rowOff>
    </xdr:to>
    <xdr:sp macro="" textlink="">
      <xdr:nvSpPr>
        <xdr:cNvPr id="1279621" name="Text Box 1">
          <a:extLst>
            <a:ext uri="{FF2B5EF4-FFF2-40B4-BE49-F238E27FC236}">
              <a16:creationId xmlns:a16="http://schemas.microsoft.com/office/drawing/2014/main" xmlns="" id="{00000000-0008-0000-0600-000085861300}"/>
            </a:ext>
          </a:extLst>
        </xdr:cNvPr>
        <xdr:cNvSpPr txBox="1">
          <a:spLocks noChangeArrowheads="1"/>
        </xdr:cNvSpPr>
      </xdr:nvSpPr>
      <xdr:spPr bwMode="auto">
        <a:xfrm>
          <a:off x="2743200" y="14554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42</xdr:row>
      <xdr:rowOff>0</xdr:rowOff>
    </xdr:from>
    <xdr:to>
      <xdr:col>5</xdr:col>
      <xdr:colOff>0</xdr:colOff>
      <xdr:row>42</xdr:row>
      <xdr:rowOff>209550</xdr:rowOff>
    </xdr:to>
    <xdr:sp macro="" textlink="">
      <xdr:nvSpPr>
        <xdr:cNvPr id="1279622" name="Text Box 1">
          <a:extLst>
            <a:ext uri="{FF2B5EF4-FFF2-40B4-BE49-F238E27FC236}">
              <a16:creationId xmlns:a16="http://schemas.microsoft.com/office/drawing/2014/main" xmlns="" id="{00000000-0008-0000-0600-000086861300}"/>
            </a:ext>
          </a:extLst>
        </xdr:cNvPr>
        <xdr:cNvSpPr txBox="1">
          <a:spLocks noChangeArrowheads="1"/>
        </xdr:cNvSpPr>
      </xdr:nvSpPr>
      <xdr:spPr bwMode="auto">
        <a:xfrm>
          <a:off x="2743200" y="14554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42</xdr:row>
      <xdr:rowOff>0</xdr:rowOff>
    </xdr:from>
    <xdr:to>
      <xdr:col>5</xdr:col>
      <xdr:colOff>0</xdr:colOff>
      <xdr:row>42</xdr:row>
      <xdr:rowOff>209550</xdr:rowOff>
    </xdr:to>
    <xdr:sp macro="" textlink="">
      <xdr:nvSpPr>
        <xdr:cNvPr id="1279623" name="Text Box 1">
          <a:extLst>
            <a:ext uri="{FF2B5EF4-FFF2-40B4-BE49-F238E27FC236}">
              <a16:creationId xmlns:a16="http://schemas.microsoft.com/office/drawing/2014/main" xmlns="" id="{00000000-0008-0000-0600-000087861300}"/>
            </a:ext>
          </a:extLst>
        </xdr:cNvPr>
        <xdr:cNvSpPr txBox="1">
          <a:spLocks noChangeArrowheads="1"/>
        </xdr:cNvSpPr>
      </xdr:nvSpPr>
      <xdr:spPr bwMode="auto">
        <a:xfrm>
          <a:off x="2743200" y="14554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42</xdr:row>
      <xdr:rowOff>0</xdr:rowOff>
    </xdr:from>
    <xdr:to>
      <xdr:col>5</xdr:col>
      <xdr:colOff>0</xdr:colOff>
      <xdr:row>42</xdr:row>
      <xdr:rowOff>209550</xdr:rowOff>
    </xdr:to>
    <xdr:sp macro="" textlink="">
      <xdr:nvSpPr>
        <xdr:cNvPr id="1279624" name="Text Box 1">
          <a:extLst>
            <a:ext uri="{FF2B5EF4-FFF2-40B4-BE49-F238E27FC236}">
              <a16:creationId xmlns:a16="http://schemas.microsoft.com/office/drawing/2014/main" xmlns="" id="{00000000-0008-0000-0600-000088861300}"/>
            </a:ext>
          </a:extLst>
        </xdr:cNvPr>
        <xdr:cNvSpPr txBox="1">
          <a:spLocks noChangeArrowheads="1"/>
        </xdr:cNvSpPr>
      </xdr:nvSpPr>
      <xdr:spPr bwMode="auto">
        <a:xfrm>
          <a:off x="2743200" y="14554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625" name="Text Box 1">
          <a:extLst>
            <a:ext uri="{FF2B5EF4-FFF2-40B4-BE49-F238E27FC236}">
              <a16:creationId xmlns:a16="http://schemas.microsoft.com/office/drawing/2014/main" xmlns="" id="{00000000-0008-0000-0600-00008986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626" name="Text Box 1">
          <a:extLst>
            <a:ext uri="{FF2B5EF4-FFF2-40B4-BE49-F238E27FC236}">
              <a16:creationId xmlns:a16="http://schemas.microsoft.com/office/drawing/2014/main" xmlns="" id="{00000000-0008-0000-0600-00008A86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627" name="Text Box 1">
          <a:extLst>
            <a:ext uri="{FF2B5EF4-FFF2-40B4-BE49-F238E27FC236}">
              <a16:creationId xmlns:a16="http://schemas.microsoft.com/office/drawing/2014/main" xmlns="" id="{00000000-0008-0000-0600-00008B86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628" name="Text Box 1">
          <a:extLst>
            <a:ext uri="{FF2B5EF4-FFF2-40B4-BE49-F238E27FC236}">
              <a16:creationId xmlns:a16="http://schemas.microsoft.com/office/drawing/2014/main" xmlns="" id="{00000000-0008-0000-0600-00008C86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629" name="Text Box 1">
          <a:extLst>
            <a:ext uri="{FF2B5EF4-FFF2-40B4-BE49-F238E27FC236}">
              <a16:creationId xmlns:a16="http://schemas.microsoft.com/office/drawing/2014/main" xmlns="" id="{00000000-0008-0000-0600-00008D86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630" name="Text Box 1">
          <a:extLst>
            <a:ext uri="{FF2B5EF4-FFF2-40B4-BE49-F238E27FC236}">
              <a16:creationId xmlns:a16="http://schemas.microsoft.com/office/drawing/2014/main" xmlns="" id="{00000000-0008-0000-0600-00008E86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631" name="Text Box 1">
          <a:extLst>
            <a:ext uri="{FF2B5EF4-FFF2-40B4-BE49-F238E27FC236}">
              <a16:creationId xmlns:a16="http://schemas.microsoft.com/office/drawing/2014/main" xmlns="" id="{00000000-0008-0000-0600-00008F86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632" name="Text Box 1">
          <a:extLst>
            <a:ext uri="{FF2B5EF4-FFF2-40B4-BE49-F238E27FC236}">
              <a16:creationId xmlns:a16="http://schemas.microsoft.com/office/drawing/2014/main" xmlns="" id="{00000000-0008-0000-0600-00009086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633" name="Text Box 1">
          <a:extLst>
            <a:ext uri="{FF2B5EF4-FFF2-40B4-BE49-F238E27FC236}">
              <a16:creationId xmlns:a16="http://schemas.microsoft.com/office/drawing/2014/main" xmlns="" id="{00000000-0008-0000-0600-00009186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634" name="Text Box 1">
          <a:extLst>
            <a:ext uri="{FF2B5EF4-FFF2-40B4-BE49-F238E27FC236}">
              <a16:creationId xmlns:a16="http://schemas.microsoft.com/office/drawing/2014/main" xmlns="" id="{00000000-0008-0000-0600-00009286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635" name="Text Box 1">
          <a:extLst>
            <a:ext uri="{FF2B5EF4-FFF2-40B4-BE49-F238E27FC236}">
              <a16:creationId xmlns:a16="http://schemas.microsoft.com/office/drawing/2014/main" xmlns="" id="{00000000-0008-0000-0600-00009386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636" name="Text Box 1">
          <a:extLst>
            <a:ext uri="{FF2B5EF4-FFF2-40B4-BE49-F238E27FC236}">
              <a16:creationId xmlns:a16="http://schemas.microsoft.com/office/drawing/2014/main" xmlns="" id="{00000000-0008-0000-0600-00009486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637" name="Text Box 1">
          <a:extLst>
            <a:ext uri="{FF2B5EF4-FFF2-40B4-BE49-F238E27FC236}">
              <a16:creationId xmlns:a16="http://schemas.microsoft.com/office/drawing/2014/main" xmlns="" id="{00000000-0008-0000-0600-00009586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638" name="Text Box 1">
          <a:extLst>
            <a:ext uri="{FF2B5EF4-FFF2-40B4-BE49-F238E27FC236}">
              <a16:creationId xmlns:a16="http://schemas.microsoft.com/office/drawing/2014/main" xmlns="" id="{00000000-0008-0000-0600-00009686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639" name="Text Box 1">
          <a:extLst>
            <a:ext uri="{FF2B5EF4-FFF2-40B4-BE49-F238E27FC236}">
              <a16:creationId xmlns:a16="http://schemas.microsoft.com/office/drawing/2014/main" xmlns="" id="{00000000-0008-0000-0600-00009786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640" name="Text Box 1">
          <a:extLst>
            <a:ext uri="{FF2B5EF4-FFF2-40B4-BE49-F238E27FC236}">
              <a16:creationId xmlns:a16="http://schemas.microsoft.com/office/drawing/2014/main" xmlns="" id="{00000000-0008-0000-0600-00009886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641" name="Text Box 1">
          <a:extLst>
            <a:ext uri="{FF2B5EF4-FFF2-40B4-BE49-F238E27FC236}">
              <a16:creationId xmlns:a16="http://schemas.microsoft.com/office/drawing/2014/main" xmlns="" id="{00000000-0008-0000-0600-00009986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642" name="Text Box 1">
          <a:extLst>
            <a:ext uri="{FF2B5EF4-FFF2-40B4-BE49-F238E27FC236}">
              <a16:creationId xmlns:a16="http://schemas.microsoft.com/office/drawing/2014/main" xmlns="" id="{00000000-0008-0000-0600-00009A86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643" name="Text Box 1">
          <a:extLst>
            <a:ext uri="{FF2B5EF4-FFF2-40B4-BE49-F238E27FC236}">
              <a16:creationId xmlns:a16="http://schemas.microsoft.com/office/drawing/2014/main" xmlns="" id="{00000000-0008-0000-0600-00009B86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644" name="Text Box 1">
          <a:extLst>
            <a:ext uri="{FF2B5EF4-FFF2-40B4-BE49-F238E27FC236}">
              <a16:creationId xmlns:a16="http://schemas.microsoft.com/office/drawing/2014/main" xmlns="" id="{00000000-0008-0000-0600-00009C86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645" name="Text Box 1">
          <a:extLst>
            <a:ext uri="{FF2B5EF4-FFF2-40B4-BE49-F238E27FC236}">
              <a16:creationId xmlns:a16="http://schemas.microsoft.com/office/drawing/2014/main" xmlns="" id="{00000000-0008-0000-0600-00009D86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646" name="Text Box 1">
          <a:extLst>
            <a:ext uri="{FF2B5EF4-FFF2-40B4-BE49-F238E27FC236}">
              <a16:creationId xmlns:a16="http://schemas.microsoft.com/office/drawing/2014/main" xmlns="" id="{00000000-0008-0000-0600-00009E86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647" name="Text Box 1">
          <a:extLst>
            <a:ext uri="{FF2B5EF4-FFF2-40B4-BE49-F238E27FC236}">
              <a16:creationId xmlns:a16="http://schemas.microsoft.com/office/drawing/2014/main" xmlns="" id="{00000000-0008-0000-0600-00009F86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648" name="Text Box 1">
          <a:extLst>
            <a:ext uri="{FF2B5EF4-FFF2-40B4-BE49-F238E27FC236}">
              <a16:creationId xmlns:a16="http://schemas.microsoft.com/office/drawing/2014/main" xmlns="" id="{00000000-0008-0000-0600-0000A086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649" name="Text Box 1">
          <a:extLst>
            <a:ext uri="{FF2B5EF4-FFF2-40B4-BE49-F238E27FC236}">
              <a16:creationId xmlns:a16="http://schemas.microsoft.com/office/drawing/2014/main" xmlns="" id="{00000000-0008-0000-0600-0000A186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650" name="Text Box 1">
          <a:extLst>
            <a:ext uri="{FF2B5EF4-FFF2-40B4-BE49-F238E27FC236}">
              <a16:creationId xmlns:a16="http://schemas.microsoft.com/office/drawing/2014/main" xmlns="" id="{00000000-0008-0000-0600-0000A286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651" name="Text Box 1">
          <a:extLst>
            <a:ext uri="{FF2B5EF4-FFF2-40B4-BE49-F238E27FC236}">
              <a16:creationId xmlns:a16="http://schemas.microsoft.com/office/drawing/2014/main" xmlns="" id="{00000000-0008-0000-0600-0000A386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652" name="Text Box 1">
          <a:extLst>
            <a:ext uri="{FF2B5EF4-FFF2-40B4-BE49-F238E27FC236}">
              <a16:creationId xmlns:a16="http://schemas.microsoft.com/office/drawing/2014/main" xmlns="" id="{00000000-0008-0000-0600-0000A486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653" name="Text Box 1">
          <a:extLst>
            <a:ext uri="{FF2B5EF4-FFF2-40B4-BE49-F238E27FC236}">
              <a16:creationId xmlns:a16="http://schemas.microsoft.com/office/drawing/2014/main" xmlns="" id="{00000000-0008-0000-0600-0000A586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654" name="Text Box 1">
          <a:extLst>
            <a:ext uri="{FF2B5EF4-FFF2-40B4-BE49-F238E27FC236}">
              <a16:creationId xmlns:a16="http://schemas.microsoft.com/office/drawing/2014/main" xmlns="" id="{00000000-0008-0000-0600-0000A686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655" name="Text Box 1">
          <a:extLst>
            <a:ext uri="{FF2B5EF4-FFF2-40B4-BE49-F238E27FC236}">
              <a16:creationId xmlns:a16="http://schemas.microsoft.com/office/drawing/2014/main" xmlns="" id="{00000000-0008-0000-0600-0000A786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656" name="Text Box 1">
          <a:extLst>
            <a:ext uri="{FF2B5EF4-FFF2-40B4-BE49-F238E27FC236}">
              <a16:creationId xmlns:a16="http://schemas.microsoft.com/office/drawing/2014/main" xmlns="" id="{00000000-0008-0000-0600-0000A886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657" name="Text Box 1">
          <a:extLst>
            <a:ext uri="{FF2B5EF4-FFF2-40B4-BE49-F238E27FC236}">
              <a16:creationId xmlns:a16="http://schemas.microsoft.com/office/drawing/2014/main" xmlns="" id="{00000000-0008-0000-0600-0000A986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658" name="Text Box 1">
          <a:extLst>
            <a:ext uri="{FF2B5EF4-FFF2-40B4-BE49-F238E27FC236}">
              <a16:creationId xmlns:a16="http://schemas.microsoft.com/office/drawing/2014/main" xmlns="" id="{00000000-0008-0000-0600-0000AA86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659" name="Text Box 1">
          <a:extLst>
            <a:ext uri="{FF2B5EF4-FFF2-40B4-BE49-F238E27FC236}">
              <a16:creationId xmlns:a16="http://schemas.microsoft.com/office/drawing/2014/main" xmlns="" id="{00000000-0008-0000-0600-0000AB86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660" name="Text Box 1">
          <a:extLst>
            <a:ext uri="{FF2B5EF4-FFF2-40B4-BE49-F238E27FC236}">
              <a16:creationId xmlns:a16="http://schemas.microsoft.com/office/drawing/2014/main" xmlns="" id="{00000000-0008-0000-0600-0000AC86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661" name="Text Box 1">
          <a:extLst>
            <a:ext uri="{FF2B5EF4-FFF2-40B4-BE49-F238E27FC236}">
              <a16:creationId xmlns:a16="http://schemas.microsoft.com/office/drawing/2014/main" xmlns="" id="{00000000-0008-0000-0600-0000AD86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662" name="Text Box 1">
          <a:extLst>
            <a:ext uri="{FF2B5EF4-FFF2-40B4-BE49-F238E27FC236}">
              <a16:creationId xmlns:a16="http://schemas.microsoft.com/office/drawing/2014/main" xmlns="" id="{00000000-0008-0000-0600-0000AE86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663" name="Text Box 1">
          <a:extLst>
            <a:ext uri="{FF2B5EF4-FFF2-40B4-BE49-F238E27FC236}">
              <a16:creationId xmlns:a16="http://schemas.microsoft.com/office/drawing/2014/main" xmlns="" id="{00000000-0008-0000-0600-0000AF86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664" name="Text Box 1">
          <a:extLst>
            <a:ext uri="{FF2B5EF4-FFF2-40B4-BE49-F238E27FC236}">
              <a16:creationId xmlns:a16="http://schemas.microsoft.com/office/drawing/2014/main" xmlns="" id="{00000000-0008-0000-0600-0000B086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665" name="Text Box 1">
          <a:extLst>
            <a:ext uri="{FF2B5EF4-FFF2-40B4-BE49-F238E27FC236}">
              <a16:creationId xmlns:a16="http://schemas.microsoft.com/office/drawing/2014/main" xmlns="" id="{00000000-0008-0000-0600-0000B186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666" name="Text Box 1">
          <a:extLst>
            <a:ext uri="{FF2B5EF4-FFF2-40B4-BE49-F238E27FC236}">
              <a16:creationId xmlns:a16="http://schemas.microsoft.com/office/drawing/2014/main" xmlns="" id="{00000000-0008-0000-0600-0000B286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667" name="Text Box 1">
          <a:extLst>
            <a:ext uri="{FF2B5EF4-FFF2-40B4-BE49-F238E27FC236}">
              <a16:creationId xmlns:a16="http://schemas.microsoft.com/office/drawing/2014/main" xmlns="" id="{00000000-0008-0000-0600-0000B386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668" name="Text Box 1">
          <a:extLst>
            <a:ext uri="{FF2B5EF4-FFF2-40B4-BE49-F238E27FC236}">
              <a16:creationId xmlns:a16="http://schemas.microsoft.com/office/drawing/2014/main" xmlns="" id="{00000000-0008-0000-0600-0000B486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669" name="Text Box 1">
          <a:extLst>
            <a:ext uri="{FF2B5EF4-FFF2-40B4-BE49-F238E27FC236}">
              <a16:creationId xmlns:a16="http://schemas.microsoft.com/office/drawing/2014/main" xmlns="" id="{00000000-0008-0000-0600-0000B586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670" name="Text Box 1">
          <a:extLst>
            <a:ext uri="{FF2B5EF4-FFF2-40B4-BE49-F238E27FC236}">
              <a16:creationId xmlns:a16="http://schemas.microsoft.com/office/drawing/2014/main" xmlns="" id="{00000000-0008-0000-0600-0000B686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671" name="Text Box 1">
          <a:extLst>
            <a:ext uri="{FF2B5EF4-FFF2-40B4-BE49-F238E27FC236}">
              <a16:creationId xmlns:a16="http://schemas.microsoft.com/office/drawing/2014/main" xmlns="" id="{00000000-0008-0000-0600-0000B786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672" name="Text Box 1">
          <a:extLst>
            <a:ext uri="{FF2B5EF4-FFF2-40B4-BE49-F238E27FC236}">
              <a16:creationId xmlns:a16="http://schemas.microsoft.com/office/drawing/2014/main" xmlns="" id="{00000000-0008-0000-0600-0000B886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673" name="Text Box 1">
          <a:extLst>
            <a:ext uri="{FF2B5EF4-FFF2-40B4-BE49-F238E27FC236}">
              <a16:creationId xmlns:a16="http://schemas.microsoft.com/office/drawing/2014/main" xmlns="" id="{00000000-0008-0000-0600-0000B986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0</xdr:colOff>
      <xdr:row>44</xdr:row>
      <xdr:rowOff>209550</xdr:rowOff>
    </xdr:to>
    <xdr:sp macro="" textlink="">
      <xdr:nvSpPr>
        <xdr:cNvPr id="1279674" name="Text Box 1">
          <a:extLst>
            <a:ext uri="{FF2B5EF4-FFF2-40B4-BE49-F238E27FC236}">
              <a16:creationId xmlns:a16="http://schemas.microsoft.com/office/drawing/2014/main" xmlns="" id="{00000000-0008-0000-0600-0000BA861300}"/>
            </a:ext>
          </a:extLst>
        </xdr:cNvPr>
        <xdr:cNvSpPr txBox="1">
          <a:spLocks noChangeArrowheads="1"/>
        </xdr:cNvSpPr>
      </xdr:nvSpPr>
      <xdr:spPr bwMode="auto">
        <a:xfrm>
          <a:off x="2743200" y="15259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0</xdr:colOff>
      <xdr:row>44</xdr:row>
      <xdr:rowOff>209550</xdr:rowOff>
    </xdr:to>
    <xdr:sp macro="" textlink="">
      <xdr:nvSpPr>
        <xdr:cNvPr id="1279675" name="Text Box 1">
          <a:extLst>
            <a:ext uri="{FF2B5EF4-FFF2-40B4-BE49-F238E27FC236}">
              <a16:creationId xmlns:a16="http://schemas.microsoft.com/office/drawing/2014/main" xmlns="" id="{00000000-0008-0000-0600-0000BB861300}"/>
            </a:ext>
          </a:extLst>
        </xdr:cNvPr>
        <xdr:cNvSpPr txBox="1">
          <a:spLocks noChangeArrowheads="1"/>
        </xdr:cNvSpPr>
      </xdr:nvSpPr>
      <xdr:spPr bwMode="auto">
        <a:xfrm>
          <a:off x="2743200" y="15259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0</xdr:colOff>
      <xdr:row>44</xdr:row>
      <xdr:rowOff>209550</xdr:rowOff>
    </xdr:to>
    <xdr:sp macro="" textlink="">
      <xdr:nvSpPr>
        <xdr:cNvPr id="1279676" name="Text Box 1">
          <a:extLst>
            <a:ext uri="{FF2B5EF4-FFF2-40B4-BE49-F238E27FC236}">
              <a16:creationId xmlns:a16="http://schemas.microsoft.com/office/drawing/2014/main" xmlns="" id="{00000000-0008-0000-0600-0000BC861300}"/>
            </a:ext>
          </a:extLst>
        </xdr:cNvPr>
        <xdr:cNvSpPr txBox="1">
          <a:spLocks noChangeArrowheads="1"/>
        </xdr:cNvSpPr>
      </xdr:nvSpPr>
      <xdr:spPr bwMode="auto">
        <a:xfrm>
          <a:off x="2743200" y="15259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0</xdr:colOff>
      <xdr:row>44</xdr:row>
      <xdr:rowOff>209550</xdr:rowOff>
    </xdr:to>
    <xdr:sp macro="" textlink="">
      <xdr:nvSpPr>
        <xdr:cNvPr id="1279677" name="Text Box 1">
          <a:extLst>
            <a:ext uri="{FF2B5EF4-FFF2-40B4-BE49-F238E27FC236}">
              <a16:creationId xmlns:a16="http://schemas.microsoft.com/office/drawing/2014/main" xmlns="" id="{00000000-0008-0000-0600-0000BD861300}"/>
            </a:ext>
          </a:extLst>
        </xdr:cNvPr>
        <xdr:cNvSpPr txBox="1">
          <a:spLocks noChangeArrowheads="1"/>
        </xdr:cNvSpPr>
      </xdr:nvSpPr>
      <xdr:spPr bwMode="auto">
        <a:xfrm>
          <a:off x="2743200" y="15259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0</xdr:colOff>
      <xdr:row>44</xdr:row>
      <xdr:rowOff>209550</xdr:rowOff>
    </xdr:to>
    <xdr:sp macro="" textlink="">
      <xdr:nvSpPr>
        <xdr:cNvPr id="1279678" name="Text Box 1">
          <a:extLst>
            <a:ext uri="{FF2B5EF4-FFF2-40B4-BE49-F238E27FC236}">
              <a16:creationId xmlns:a16="http://schemas.microsoft.com/office/drawing/2014/main" xmlns="" id="{00000000-0008-0000-0600-0000BE861300}"/>
            </a:ext>
          </a:extLst>
        </xdr:cNvPr>
        <xdr:cNvSpPr txBox="1">
          <a:spLocks noChangeArrowheads="1"/>
        </xdr:cNvSpPr>
      </xdr:nvSpPr>
      <xdr:spPr bwMode="auto">
        <a:xfrm>
          <a:off x="2743200" y="15259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0</xdr:colOff>
      <xdr:row>44</xdr:row>
      <xdr:rowOff>209550</xdr:rowOff>
    </xdr:to>
    <xdr:sp macro="" textlink="">
      <xdr:nvSpPr>
        <xdr:cNvPr id="1279679" name="Text Box 1">
          <a:extLst>
            <a:ext uri="{FF2B5EF4-FFF2-40B4-BE49-F238E27FC236}">
              <a16:creationId xmlns:a16="http://schemas.microsoft.com/office/drawing/2014/main" xmlns="" id="{00000000-0008-0000-0600-0000BF861300}"/>
            </a:ext>
          </a:extLst>
        </xdr:cNvPr>
        <xdr:cNvSpPr txBox="1">
          <a:spLocks noChangeArrowheads="1"/>
        </xdr:cNvSpPr>
      </xdr:nvSpPr>
      <xdr:spPr bwMode="auto">
        <a:xfrm>
          <a:off x="2743200" y="15259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0</xdr:colOff>
      <xdr:row>44</xdr:row>
      <xdr:rowOff>209550</xdr:rowOff>
    </xdr:to>
    <xdr:sp macro="" textlink="">
      <xdr:nvSpPr>
        <xdr:cNvPr id="1279680" name="Text Box 1">
          <a:extLst>
            <a:ext uri="{FF2B5EF4-FFF2-40B4-BE49-F238E27FC236}">
              <a16:creationId xmlns:a16="http://schemas.microsoft.com/office/drawing/2014/main" xmlns="" id="{00000000-0008-0000-0600-0000C0861300}"/>
            </a:ext>
          </a:extLst>
        </xdr:cNvPr>
        <xdr:cNvSpPr txBox="1">
          <a:spLocks noChangeArrowheads="1"/>
        </xdr:cNvSpPr>
      </xdr:nvSpPr>
      <xdr:spPr bwMode="auto">
        <a:xfrm>
          <a:off x="2743200" y="15259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0</xdr:colOff>
      <xdr:row>44</xdr:row>
      <xdr:rowOff>209550</xdr:rowOff>
    </xdr:to>
    <xdr:sp macro="" textlink="">
      <xdr:nvSpPr>
        <xdr:cNvPr id="1279681" name="Text Box 1">
          <a:extLst>
            <a:ext uri="{FF2B5EF4-FFF2-40B4-BE49-F238E27FC236}">
              <a16:creationId xmlns:a16="http://schemas.microsoft.com/office/drawing/2014/main" xmlns="" id="{00000000-0008-0000-0600-0000C1861300}"/>
            </a:ext>
          </a:extLst>
        </xdr:cNvPr>
        <xdr:cNvSpPr txBox="1">
          <a:spLocks noChangeArrowheads="1"/>
        </xdr:cNvSpPr>
      </xdr:nvSpPr>
      <xdr:spPr bwMode="auto">
        <a:xfrm>
          <a:off x="2743200" y="15259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0</xdr:colOff>
      <xdr:row>44</xdr:row>
      <xdr:rowOff>209550</xdr:rowOff>
    </xdr:to>
    <xdr:sp macro="" textlink="">
      <xdr:nvSpPr>
        <xdr:cNvPr id="1279682" name="Text Box 1">
          <a:extLst>
            <a:ext uri="{FF2B5EF4-FFF2-40B4-BE49-F238E27FC236}">
              <a16:creationId xmlns:a16="http://schemas.microsoft.com/office/drawing/2014/main" xmlns="" id="{00000000-0008-0000-0600-0000C2861300}"/>
            </a:ext>
          </a:extLst>
        </xdr:cNvPr>
        <xdr:cNvSpPr txBox="1">
          <a:spLocks noChangeArrowheads="1"/>
        </xdr:cNvSpPr>
      </xdr:nvSpPr>
      <xdr:spPr bwMode="auto">
        <a:xfrm>
          <a:off x="2743200" y="15259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0</xdr:colOff>
      <xdr:row>44</xdr:row>
      <xdr:rowOff>209550</xdr:rowOff>
    </xdr:to>
    <xdr:sp macro="" textlink="">
      <xdr:nvSpPr>
        <xdr:cNvPr id="1279683" name="Text Box 1">
          <a:extLst>
            <a:ext uri="{FF2B5EF4-FFF2-40B4-BE49-F238E27FC236}">
              <a16:creationId xmlns:a16="http://schemas.microsoft.com/office/drawing/2014/main" xmlns="" id="{00000000-0008-0000-0600-0000C3861300}"/>
            </a:ext>
          </a:extLst>
        </xdr:cNvPr>
        <xdr:cNvSpPr txBox="1">
          <a:spLocks noChangeArrowheads="1"/>
        </xdr:cNvSpPr>
      </xdr:nvSpPr>
      <xdr:spPr bwMode="auto">
        <a:xfrm>
          <a:off x="2743200" y="15259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0</xdr:colOff>
      <xdr:row>44</xdr:row>
      <xdr:rowOff>209550</xdr:rowOff>
    </xdr:to>
    <xdr:sp macro="" textlink="">
      <xdr:nvSpPr>
        <xdr:cNvPr id="1279684" name="Text Box 1">
          <a:extLst>
            <a:ext uri="{FF2B5EF4-FFF2-40B4-BE49-F238E27FC236}">
              <a16:creationId xmlns:a16="http://schemas.microsoft.com/office/drawing/2014/main" xmlns="" id="{00000000-0008-0000-0600-0000C4861300}"/>
            </a:ext>
          </a:extLst>
        </xdr:cNvPr>
        <xdr:cNvSpPr txBox="1">
          <a:spLocks noChangeArrowheads="1"/>
        </xdr:cNvSpPr>
      </xdr:nvSpPr>
      <xdr:spPr bwMode="auto">
        <a:xfrm>
          <a:off x="2743200" y="15259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0</xdr:colOff>
      <xdr:row>44</xdr:row>
      <xdr:rowOff>209550</xdr:rowOff>
    </xdr:to>
    <xdr:sp macro="" textlink="">
      <xdr:nvSpPr>
        <xdr:cNvPr id="1279685" name="Text Box 1">
          <a:extLst>
            <a:ext uri="{FF2B5EF4-FFF2-40B4-BE49-F238E27FC236}">
              <a16:creationId xmlns:a16="http://schemas.microsoft.com/office/drawing/2014/main" xmlns="" id="{00000000-0008-0000-0600-0000C5861300}"/>
            </a:ext>
          </a:extLst>
        </xdr:cNvPr>
        <xdr:cNvSpPr txBox="1">
          <a:spLocks noChangeArrowheads="1"/>
        </xdr:cNvSpPr>
      </xdr:nvSpPr>
      <xdr:spPr bwMode="auto">
        <a:xfrm>
          <a:off x="2743200" y="15259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0</xdr:colOff>
      <xdr:row>44</xdr:row>
      <xdr:rowOff>209550</xdr:rowOff>
    </xdr:to>
    <xdr:sp macro="" textlink="">
      <xdr:nvSpPr>
        <xdr:cNvPr id="1279686" name="Text Box 1">
          <a:extLst>
            <a:ext uri="{FF2B5EF4-FFF2-40B4-BE49-F238E27FC236}">
              <a16:creationId xmlns:a16="http://schemas.microsoft.com/office/drawing/2014/main" xmlns="" id="{00000000-0008-0000-0600-0000C6861300}"/>
            </a:ext>
          </a:extLst>
        </xdr:cNvPr>
        <xdr:cNvSpPr txBox="1">
          <a:spLocks noChangeArrowheads="1"/>
        </xdr:cNvSpPr>
      </xdr:nvSpPr>
      <xdr:spPr bwMode="auto">
        <a:xfrm>
          <a:off x="2743200" y="15259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0</xdr:colOff>
      <xdr:row>44</xdr:row>
      <xdr:rowOff>209550</xdr:rowOff>
    </xdr:to>
    <xdr:sp macro="" textlink="">
      <xdr:nvSpPr>
        <xdr:cNvPr id="1279687" name="Text Box 1">
          <a:extLst>
            <a:ext uri="{FF2B5EF4-FFF2-40B4-BE49-F238E27FC236}">
              <a16:creationId xmlns:a16="http://schemas.microsoft.com/office/drawing/2014/main" xmlns="" id="{00000000-0008-0000-0600-0000C7861300}"/>
            </a:ext>
          </a:extLst>
        </xdr:cNvPr>
        <xdr:cNvSpPr txBox="1">
          <a:spLocks noChangeArrowheads="1"/>
        </xdr:cNvSpPr>
      </xdr:nvSpPr>
      <xdr:spPr bwMode="auto">
        <a:xfrm>
          <a:off x="2743200" y="15259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0</xdr:colOff>
      <xdr:row>44</xdr:row>
      <xdr:rowOff>209550</xdr:rowOff>
    </xdr:to>
    <xdr:sp macro="" textlink="">
      <xdr:nvSpPr>
        <xdr:cNvPr id="1279688" name="Text Box 1">
          <a:extLst>
            <a:ext uri="{FF2B5EF4-FFF2-40B4-BE49-F238E27FC236}">
              <a16:creationId xmlns:a16="http://schemas.microsoft.com/office/drawing/2014/main" xmlns="" id="{00000000-0008-0000-0600-0000C8861300}"/>
            </a:ext>
          </a:extLst>
        </xdr:cNvPr>
        <xdr:cNvSpPr txBox="1">
          <a:spLocks noChangeArrowheads="1"/>
        </xdr:cNvSpPr>
      </xdr:nvSpPr>
      <xdr:spPr bwMode="auto">
        <a:xfrm>
          <a:off x="2743200" y="15259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0</xdr:colOff>
      <xdr:row>44</xdr:row>
      <xdr:rowOff>209550</xdr:rowOff>
    </xdr:to>
    <xdr:sp macro="" textlink="">
      <xdr:nvSpPr>
        <xdr:cNvPr id="1279689" name="Text Box 1">
          <a:extLst>
            <a:ext uri="{FF2B5EF4-FFF2-40B4-BE49-F238E27FC236}">
              <a16:creationId xmlns:a16="http://schemas.microsoft.com/office/drawing/2014/main" xmlns="" id="{00000000-0008-0000-0600-0000C9861300}"/>
            </a:ext>
          </a:extLst>
        </xdr:cNvPr>
        <xdr:cNvSpPr txBox="1">
          <a:spLocks noChangeArrowheads="1"/>
        </xdr:cNvSpPr>
      </xdr:nvSpPr>
      <xdr:spPr bwMode="auto">
        <a:xfrm>
          <a:off x="2743200" y="15259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0</xdr:colOff>
      <xdr:row>44</xdr:row>
      <xdr:rowOff>209550</xdr:rowOff>
    </xdr:to>
    <xdr:sp macro="" textlink="">
      <xdr:nvSpPr>
        <xdr:cNvPr id="1279690" name="Text Box 1">
          <a:extLst>
            <a:ext uri="{FF2B5EF4-FFF2-40B4-BE49-F238E27FC236}">
              <a16:creationId xmlns:a16="http://schemas.microsoft.com/office/drawing/2014/main" xmlns="" id="{00000000-0008-0000-0600-0000CA861300}"/>
            </a:ext>
          </a:extLst>
        </xdr:cNvPr>
        <xdr:cNvSpPr txBox="1">
          <a:spLocks noChangeArrowheads="1"/>
        </xdr:cNvSpPr>
      </xdr:nvSpPr>
      <xdr:spPr bwMode="auto">
        <a:xfrm>
          <a:off x="2743200" y="15259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0</xdr:colOff>
      <xdr:row>44</xdr:row>
      <xdr:rowOff>209550</xdr:rowOff>
    </xdr:to>
    <xdr:sp macro="" textlink="">
      <xdr:nvSpPr>
        <xdr:cNvPr id="1279691" name="Text Box 1">
          <a:extLst>
            <a:ext uri="{FF2B5EF4-FFF2-40B4-BE49-F238E27FC236}">
              <a16:creationId xmlns:a16="http://schemas.microsoft.com/office/drawing/2014/main" xmlns="" id="{00000000-0008-0000-0600-0000CB861300}"/>
            </a:ext>
          </a:extLst>
        </xdr:cNvPr>
        <xdr:cNvSpPr txBox="1">
          <a:spLocks noChangeArrowheads="1"/>
        </xdr:cNvSpPr>
      </xdr:nvSpPr>
      <xdr:spPr bwMode="auto">
        <a:xfrm>
          <a:off x="2743200" y="15259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0</xdr:colOff>
      <xdr:row>44</xdr:row>
      <xdr:rowOff>209550</xdr:rowOff>
    </xdr:to>
    <xdr:sp macro="" textlink="">
      <xdr:nvSpPr>
        <xdr:cNvPr id="1279692" name="Text Box 1">
          <a:extLst>
            <a:ext uri="{FF2B5EF4-FFF2-40B4-BE49-F238E27FC236}">
              <a16:creationId xmlns:a16="http://schemas.microsoft.com/office/drawing/2014/main" xmlns="" id="{00000000-0008-0000-0600-0000CC861300}"/>
            </a:ext>
          </a:extLst>
        </xdr:cNvPr>
        <xdr:cNvSpPr txBox="1">
          <a:spLocks noChangeArrowheads="1"/>
        </xdr:cNvSpPr>
      </xdr:nvSpPr>
      <xdr:spPr bwMode="auto">
        <a:xfrm>
          <a:off x="2743200" y="15259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0</xdr:colOff>
      <xdr:row>44</xdr:row>
      <xdr:rowOff>209550</xdr:rowOff>
    </xdr:to>
    <xdr:sp macro="" textlink="">
      <xdr:nvSpPr>
        <xdr:cNvPr id="1279693" name="Text Box 1">
          <a:extLst>
            <a:ext uri="{FF2B5EF4-FFF2-40B4-BE49-F238E27FC236}">
              <a16:creationId xmlns:a16="http://schemas.microsoft.com/office/drawing/2014/main" xmlns="" id="{00000000-0008-0000-0600-0000CD861300}"/>
            </a:ext>
          </a:extLst>
        </xdr:cNvPr>
        <xdr:cNvSpPr txBox="1">
          <a:spLocks noChangeArrowheads="1"/>
        </xdr:cNvSpPr>
      </xdr:nvSpPr>
      <xdr:spPr bwMode="auto">
        <a:xfrm>
          <a:off x="2743200" y="15259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0</xdr:colOff>
      <xdr:row>44</xdr:row>
      <xdr:rowOff>209550</xdr:rowOff>
    </xdr:to>
    <xdr:sp macro="" textlink="">
      <xdr:nvSpPr>
        <xdr:cNvPr id="1279694" name="Text Box 1">
          <a:extLst>
            <a:ext uri="{FF2B5EF4-FFF2-40B4-BE49-F238E27FC236}">
              <a16:creationId xmlns:a16="http://schemas.microsoft.com/office/drawing/2014/main" xmlns="" id="{00000000-0008-0000-0600-0000CE861300}"/>
            </a:ext>
          </a:extLst>
        </xdr:cNvPr>
        <xdr:cNvSpPr txBox="1">
          <a:spLocks noChangeArrowheads="1"/>
        </xdr:cNvSpPr>
      </xdr:nvSpPr>
      <xdr:spPr bwMode="auto">
        <a:xfrm>
          <a:off x="2743200" y="15259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0</xdr:colOff>
      <xdr:row>44</xdr:row>
      <xdr:rowOff>209550</xdr:rowOff>
    </xdr:to>
    <xdr:sp macro="" textlink="">
      <xdr:nvSpPr>
        <xdr:cNvPr id="1279695" name="Text Box 1">
          <a:extLst>
            <a:ext uri="{FF2B5EF4-FFF2-40B4-BE49-F238E27FC236}">
              <a16:creationId xmlns:a16="http://schemas.microsoft.com/office/drawing/2014/main" xmlns="" id="{00000000-0008-0000-0600-0000CF861300}"/>
            </a:ext>
          </a:extLst>
        </xdr:cNvPr>
        <xdr:cNvSpPr txBox="1">
          <a:spLocks noChangeArrowheads="1"/>
        </xdr:cNvSpPr>
      </xdr:nvSpPr>
      <xdr:spPr bwMode="auto">
        <a:xfrm>
          <a:off x="2743200" y="15259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0</xdr:colOff>
      <xdr:row>44</xdr:row>
      <xdr:rowOff>209550</xdr:rowOff>
    </xdr:to>
    <xdr:sp macro="" textlink="">
      <xdr:nvSpPr>
        <xdr:cNvPr id="1279696" name="Text Box 1">
          <a:extLst>
            <a:ext uri="{FF2B5EF4-FFF2-40B4-BE49-F238E27FC236}">
              <a16:creationId xmlns:a16="http://schemas.microsoft.com/office/drawing/2014/main" xmlns="" id="{00000000-0008-0000-0600-0000D0861300}"/>
            </a:ext>
          </a:extLst>
        </xdr:cNvPr>
        <xdr:cNvSpPr txBox="1">
          <a:spLocks noChangeArrowheads="1"/>
        </xdr:cNvSpPr>
      </xdr:nvSpPr>
      <xdr:spPr bwMode="auto">
        <a:xfrm>
          <a:off x="2743200" y="15259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0</xdr:colOff>
      <xdr:row>44</xdr:row>
      <xdr:rowOff>209550</xdr:rowOff>
    </xdr:to>
    <xdr:sp macro="" textlink="">
      <xdr:nvSpPr>
        <xdr:cNvPr id="1279697" name="Text Box 1">
          <a:extLst>
            <a:ext uri="{FF2B5EF4-FFF2-40B4-BE49-F238E27FC236}">
              <a16:creationId xmlns:a16="http://schemas.microsoft.com/office/drawing/2014/main" xmlns="" id="{00000000-0008-0000-0600-0000D1861300}"/>
            </a:ext>
          </a:extLst>
        </xdr:cNvPr>
        <xdr:cNvSpPr txBox="1">
          <a:spLocks noChangeArrowheads="1"/>
        </xdr:cNvSpPr>
      </xdr:nvSpPr>
      <xdr:spPr bwMode="auto">
        <a:xfrm>
          <a:off x="2743200" y="15259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0</xdr:colOff>
      <xdr:row>44</xdr:row>
      <xdr:rowOff>209550</xdr:rowOff>
    </xdr:to>
    <xdr:sp macro="" textlink="">
      <xdr:nvSpPr>
        <xdr:cNvPr id="1279698" name="Text Box 1">
          <a:extLst>
            <a:ext uri="{FF2B5EF4-FFF2-40B4-BE49-F238E27FC236}">
              <a16:creationId xmlns:a16="http://schemas.microsoft.com/office/drawing/2014/main" xmlns="" id="{00000000-0008-0000-0600-0000D2861300}"/>
            </a:ext>
          </a:extLst>
        </xdr:cNvPr>
        <xdr:cNvSpPr txBox="1">
          <a:spLocks noChangeArrowheads="1"/>
        </xdr:cNvSpPr>
      </xdr:nvSpPr>
      <xdr:spPr bwMode="auto">
        <a:xfrm>
          <a:off x="2743200" y="15259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79699" name="Text Box 1">
          <a:extLst>
            <a:ext uri="{FF2B5EF4-FFF2-40B4-BE49-F238E27FC236}">
              <a16:creationId xmlns:a16="http://schemas.microsoft.com/office/drawing/2014/main" xmlns="" id="{00000000-0008-0000-0600-0000D386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79700" name="Text Box 1">
          <a:extLst>
            <a:ext uri="{FF2B5EF4-FFF2-40B4-BE49-F238E27FC236}">
              <a16:creationId xmlns:a16="http://schemas.microsoft.com/office/drawing/2014/main" xmlns="" id="{00000000-0008-0000-0600-0000D486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79701" name="Text Box 1">
          <a:extLst>
            <a:ext uri="{FF2B5EF4-FFF2-40B4-BE49-F238E27FC236}">
              <a16:creationId xmlns:a16="http://schemas.microsoft.com/office/drawing/2014/main" xmlns="" id="{00000000-0008-0000-0600-0000D586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79702" name="Text Box 1">
          <a:extLst>
            <a:ext uri="{FF2B5EF4-FFF2-40B4-BE49-F238E27FC236}">
              <a16:creationId xmlns:a16="http://schemas.microsoft.com/office/drawing/2014/main" xmlns="" id="{00000000-0008-0000-0600-0000D686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79703" name="Text Box 1">
          <a:extLst>
            <a:ext uri="{FF2B5EF4-FFF2-40B4-BE49-F238E27FC236}">
              <a16:creationId xmlns:a16="http://schemas.microsoft.com/office/drawing/2014/main" xmlns="" id="{00000000-0008-0000-0600-0000D786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79704" name="Text Box 1">
          <a:extLst>
            <a:ext uri="{FF2B5EF4-FFF2-40B4-BE49-F238E27FC236}">
              <a16:creationId xmlns:a16="http://schemas.microsoft.com/office/drawing/2014/main" xmlns="" id="{00000000-0008-0000-0600-0000D886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79705" name="Text Box 1">
          <a:extLst>
            <a:ext uri="{FF2B5EF4-FFF2-40B4-BE49-F238E27FC236}">
              <a16:creationId xmlns:a16="http://schemas.microsoft.com/office/drawing/2014/main" xmlns="" id="{00000000-0008-0000-0600-0000D986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79706" name="Text Box 1">
          <a:extLst>
            <a:ext uri="{FF2B5EF4-FFF2-40B4-BE49-F238E27FC236}">
              <a16:creationId xmlns:a16="http://schemas.microsoft.com/office/drawing/2014/main" xmlns="" id="{00000000-0008-0000-0600-0000DA86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79707" name="Text Box 1">
          <a:extLst>
            <a:ext uri="{FF2B5EF4-FFF2-40B4-BE49-F238E27FC236}">
              <a16:creationId xmlns:a16="http://schemas.microsoft.com/office/drawing/2014/main" xmlns="" id="{00000000-0008-0000-0600-0000DB86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79708" name="Text Box 1">
          <a:extLst>
            <a:ext uri="{FF2B5EF4-FFF2-40B4-BE49-F238E27FC236}">
              <a16:creationId xmlns:a16="http://schemas.microsoft.com/office/drawing/2014/main" xmlns="" id="{00000000-0008-0000-0600-0000DC86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79709" name="Text Box 1">
          <a:extLst>
            <a:ext uri="{FF2B5EF4-FFF2-40B4-BE49-F238E27FC236}">
              <a16:creationId xmlns:a16="http://schemas.microsoft.com/office/drawing/2014/main" xmlns="" id="{00000000-0008-0000-0600-0000DD86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79710" name="Text Box 1">
          <a:extLst>
            <a:ext uri="{FF2B5EF4-FFF2-40B4-BE49-F238E27FC236}">
              <a16:creationId xmlns:a16="http://schemas.microsoft.com/office/drawing/2014/main" xmlns="" id="{00000000-0008-0000-0600-0000DE86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79711" name="Text Box 1">
          <a:extLst>
            <a:ext uri="{FF2B5EF4-FFF2-40B4-BE49-F238E27FC236}">
              <a16:creationId xmlns:a16="http://schemas.microsoft.com/office/drawing/2014/main" xmlns="" id="{00000000-0008-0000-0600-0000DF86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79712" name="Text Box 1">
          <a:extLst>
            <a:ext uri="{FF2B5EF4-FFF2-40B4-BE49-F238E27FC236}">
              <a16:creationId xmlns:a16="http://schemas.microsoft.com/office/drawing/2014/main" xmlns="" id="{00000000-0008-0000-0600-0000E086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79713" name="Text Box 1">
          <a:extLst>
            <a:ext uri="{FF2B5EF4-FFF2-40B4-BE49-F238E27FC236}">
              <a16:creationId xmlns:a16="http://schemas.microsoft.com/office/drawing/2014/main" xmlns="" id="{00000000-0008-0000-0600-0000E186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79714" name="Text Box 1">
          <a:extLst>
            <a:ext uri="{FF2B5EF4-FFF2-40B4-BE49-F238E27FC236}">
              <a16:creationId xmlns:a16="http://schemas.microsoft.com/office/drawing/2014/main" xmlns="" id="{00000000-0008-0000-0600-0000E286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79715" name="Text Box 1">
          <a:extLst>
            <a:ext uri="{FF2B5EF4-FFF2-40B4-BE49-F238E27FC236}">
              <a16:creationId xmlns:a16="http://schemas.microsoft.com/office/drawing/2014/main" xmlns="" id="{00000000-0008-0000-0600-0000E386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79716" name="Text Box 1">
          <a:extLst>
            <a:ext uri="{FF2B5EF4-FFF2-40B4-BE49-F238E27FC236}">
              <a16:creationId xmlns:a16="http://schemas.microsoft.com/office/drawing/2014/main" xmlns="" id="{00000000-0008-0000-0600-0000E486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79717" name="Text Box 1">
          <a:extLst>
            <a:ext uri="{FF2B5EF4-FFF2-40B4-BE49-F238E27FC236}">
              <a16:creationId xmlns:a16="http://schemas.microsoft.com/office/drawing/2014/main" xmlns="" id="{00000000-0008-0000-0600-0000E586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79718" name="Text Box 1">
          <a:extLst>
            <a:ext uri="{FF2B5EF4-FFF2-40B4-BE49-F238E27FC236}">
              <a16:creationId xmlns:a16="http://schemas.microsoft.com/office/drawing/2014/main" xmlns="" id="{00000000-0008-0000-0600-0000E686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79719" name="Text Box 1">
          <a:extLst>
            <a:ext uri="{FF2B5EF4-FFF2-40B4-BE49-F238E27FC236}">
              <a16:creationId xmlns:a16="http://schemas.microsoft.com/office/drawing/2014/main" xmlns="" id="{00000000-0008-0000-0600-0000E786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79720" name="Text Box 1">
          <a:extLst>
            <a:ext uri="{FF2B5EF4-FFF2-40B4-BE49-F238E27FC236}">
              <a16:creationId xmlns:a16="http://schemas.microsoft.com/office/drawing/2014/main" xmlns="" id="{00000000-0008-0000-0600-0000E886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79721" name="Text Box 1">
          <a:extLst>
            <a:ext uri="{FF2B5EF4-FFF2-40B4-BE49-F238E27FC236}">
              <a16:creationId xmlns:a16="http://schemas.microsoft.com/office/drawing/2014/main" xmlns="" id="{00000000-0008-0000-0600-0000E986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79722" name="Text Box 1">
          <a:extLst>
            <a:ext uri="{FF2B5EF4-FFF2-40B4-BE49-F238E27FC236}">
              <a16:creationId xmlns:a16="http://schemas.microsoft.com/office/drawing/2014/main" xmlns="" id="{00000000-0008-0000-0600-0000EA86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79723" name="Text Box 1">
          <a:extLst>
            <a:ext uri="{FF2B5EF4-FFF2-40B4-BE49-F238E27FC236}">
              <a16:creationId xmlns:a16="http://schemas.microsoft.com/office/drawing/2014/main" xmlns="" id="{00000000-0008-0000-0600-0000EB86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79724" name="Text Box 1">
          <a:extLst>
            <a:ext uri="{FF2B5EF4-FFF2-40B4-BE49-F238E27FC236}">
              <a16:creationId xmlns:a16="http://schemas.microsoft.com/office/drawing/2014/main" xmlns="" id="{00000000-0008-0000-0600-0000EC86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79725" name="Text Box 1">
          <a:extLst>
            <a:ext uri="{FF2B5EF4-FFF2-40B4-BE49-F238E27FC236}">
              <a16:creationId xmlns:a16="http://schemas.microsoft.com/office/drawing/2014/main" xmlns="" id="{00000000-0008-0000-0600-0000ED86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79726" name="Text Box 1">
          <a:extLst>
            <a:ext uri="{FF2B5EF4-FFF2-40B4-BE49-F238E27FC236}">
              <a16:creationId xmlns:a16="http://schemas.microsoft.com/office/drawing/2014/main" xmlns="" id="{00000000-0008-0000-0600-0000EE86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79727" name="Text Box 1">
          <a:extLst>
            <a:ext uri="{FF2B5EF4-FFF2-40B4-BE49-F238E27FC236}">
              <a16:creationId xmlns:a16="http://schemas.microsoft.com/office/drawing/2014/main" xmlns="" id="{00000000-0008-0000-0600-0000EF86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79728" name="Text Box 1">
          <a:extLst>
            <a:ext uri="{FF2B5EF4-FFF2-40B4-BE49-F238E27FC236}">
              <a16:creationId xmlns:a16="http://schemas.microsoft.com/office/drawing/2014/main" xmlns="" id="{00000000-0008-0000-0600-0000F086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79729" name="Text Box 1">
          <a:extLst>
            <a:ext uri="{FF2B5EF4-FFF2-40B4-BE49-F238E27FC236}">
              <a16:creationId xmlns:a16="http://schemas.microsoft.com/office/drawing/2014/main" xmlns="" id="{00000000-0008-0000-0600-0000F186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79730" name="Text Box 1">
          <a:extLst>
            <a:ext uri="{FF2B5EF4-FFF2-40B4-BE49-F238E27FC236}">
              <a16:creationId xmlns:a16="http://schemas.microsoft.com/office/drawing/2014/main" xmlns="" id="{00000000-0008-0000-0600-0000F286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79731" name="Text Box 1">
          <a:extLst>
            <a:ext uri="{FF2B5EF4-FFF2-40B4-BE49-F238E27FC236}">
              <a16:creationId xmlns:a16="http://schemas.microsoft.com/office/drawing/2014/main" xmlns="" id="{00000000-0008-0000-0600-0000F386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79732" name="Text Box 1">
          <a:extLst>
            <a:ext uri="{FF2B5EF4-FFF2-40B4-BE49-F238E27FC236}">
              <a16:creationId xmlns:a16="http://schemas.microsoft.com/office/drawing/2014/main" xmlns="" id="{00000000-0008-0000-0600-0000F486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79733" name="Text Box 1">
          <a:extLst>
            <a:ext uri="{FF2B5EF4-FFF2-40B4-BE49-F238E27FC236}">
              <a16:creationId xmlns:a16="http://schemas.microsoft.com/office/drawing/2014/main" xmlns="" id="{00000000-0008-0000-0600-0000F586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79734" name="Text Box 1">
          <a:extLst>
            <a:ext uri="{FF2B5EF4-FFF2-40B4-BE49-F238E27FC236}">
              <a16:creationId xmlns:a16="http://schemas.microsoft.com/office/drawing/2014/main" xmlns="" id="{00000000-0008-0000-0600-0000F686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79735" name="Text Box 1">
          <a:extLst>
            <a:ext uri="{FF2B5EF4-FFF2-40B4-BE49-F238E27FC236}">
              <a16:creationId xmlns:a16="http://schemas.microsoft.com/office/drawing/2014/main" xmlns="" id="{00000000-0008-0000-0600-0000F786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79736" name="Text Box 1">
          <a:extLst>
            <a:ext uri="{FF2B5EF4-FFF2-40B4-BE49-F238E27FC236}">
              <a16:creationId xmlns:a16="http://schemas.microsoft.com/office/drawing/2014/main" xmlns="" id="{00000000-0008-0000-0600-0000F886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79737" name="Text Box 1">
          <a:extLst>
            <a:ext uri="{FF2B5EF4-FFF2-40B4-BE49-F238E27FC236}">
              <a16:creationId xmlns:a16="http://schemas.microsoft.com/office/drawing/2014/main" xmlns="" id="{00000000-0008-0000-0600-0000F986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79738" name="Text Box 1">
          <a:extLst>
            <a:ext uri="{FF2B5EF4-FFF2-40B4-BE49-F238E27FC236}">
              <a16:creationId xmlns:a16="http://schemas.microsoft.com/office/drawing/2014/main" xmlns="" id="{00000000-0008-0000-0600-0000FA86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79739" name="Text Box 1">
          <a:extLst>
            <a:ext uri="{FF2B5EF4-FFF2-40B4-BE49-F238E27FC236}">
              <a16:creationId xmlns:a16="http://schemas.microsoft.com/office/drawing/2014/main" xmlns="" id="{00000000-0008-0000-0600-0000FB86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79740" name="Text Box 1">
          <a:extLst>
            <a:ext uri="{FF2B5EF4-FFF2-40B4-BE49-F238E27FC236}">
              <a16:creationId xmlns:a16="http://schemas.microsoft.com/office/drawing/2014/main" xmlns="" id="{00000000-0008-0000-0600-0000FC86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79741" name="Text Box 1">
          <a:extLst>
            <a:ext uri="{FF2B5EF4-FFF2-40B4-BE49-F238E27FC236}">
              <a16:creationId xmlns:a16="http://schemas.microsoft.com/office/drawing/2014/main" xmlns="" id="{00000000-0008-0000-0600-0000FD86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79742" name="Text Box 1">
          <a:extLst>
            <a:ext uri="{FF2B5EF4-FFF2-40B4-BE49-F238E27FC236}">
              <a16:creationId xmlns:a16="http://schemas.microsoft.com/office/drawing/2014/main" xmlns="" id="{00000000-0008-0000-0600-0000FE86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79743" name="Text Box 1">
          <a:extLst>
            <a:ext uri="{FF2B5EF4-FFF2-40B4-BE49-F238E27FC236}">
              <a16:creationId xmlns:a16="http://schemas.microsoft.com/office/drawing/2014/main" xmlns="" id="{00000000-0008-0000-0600-0000FF86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79744" name="Text Box 1">
          <a:extLst>
            <a:ext uri="{FF2B5EF4-FFF2-40B4-BE49-F238E27FC236}">
              <a16:creationId xmlns:a16="http://schemas.microsoft.com/office/drawing/2014/main" xmlns="" id="{00000000-0008-0000-0600-00000087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79745" name="Text Box 1">
          <a:extLst>
            <a:ext uri="{FF2B5EF4-FFF2-40B4-BE49-F238E27FC236}">
              <a16:creationId xmlns:a16="http://schemas.microsoft.com/office/drawing/2014/main" xmlns="" id="{00000000-0008-0000-0600-00000187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79746" name="Text Box 1">
          <a:extLst>
            <a:ext uri="{FF2B5EF4-FFF2-40B4-BE49-F238E27FC236}">
              <a16:creationId xmlns:a16="http://schemas.microsoft.com/office/drawing/2014/main" xmlns="" id="{00000000-0008-0000-0600-00000287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79747" name="Text Box 1">
          <a:extLst>
            <a:ext uri="{FF2B5EF4-FFF2-40B4-BE49-F238E27FC236}">
              <a16:creationId xmlns:a16="http://schemas.microsoft.com/office/drawing/2014/main" xmlns="" id="{00000000-0008-0000-0600-00000387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9748" name="Text Box 1">
          <a:extLst>
            <a:ext uri="{FF2B5EF4-FFF2-40B4-BE49-F238E27FC236}">
              <a16:creationId xmlns:a16="http://schemas.microsoft.com/office/drawing/2014/main" xmlns="" id="{00000000-0008-0000-0600-00000487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9749" name="Text Box 1">
          <a:extLst>
            <a:ext uri="{FF2B5EF4-FFF2-40B4-BE49-F238E27FC236}">
              <a16:creationId xmlns:a16="http://schemas.microsoft.com/office/drawing/2014/main" xmlns="" id="{00000000-0008-0000-0600-00000587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9750" name="Text Box 1">
          <a:extLst>
            <a:ext uri="{FF2B5EF4-FFF2-40B4-BE49-F238E27FC236}">
              <a16:creationId xmlns:a16="http://schemas.microsoft.com/office/drawing/2014/main" xmlns="" id="{00000000-0008-0000-0600-00000687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5</xdr:col>
      <xdr:colOff>0</xdr:colOff>
      <xdr:row>34</xdr:row>
      <xdr:rowOff>209550</xdr:rowOff>
    </xdr:to>
    <xdr:sp macro="" textlink="">
      <xdr:nvSpPr>
        <xdr:cNvPr id="1279751" name="Text Box 1">
          <a:extLst>
            <a:ext uri="{FF2B5EF4-FFF2-40B4-BE49-F238E27FC236}">
              <a16:creationId xmlns:a16="http://schemas.microsoft.com/office/drawing/2014/main" xmlns="" id="{00000000-0008-0000-0600-000007871300}"/>
            </a:ext>
          </a:extLst>
        </xdr:cNvPr>
        <xdr:cNvSpPr txBox="1">
          <a:spLocks noChangeArrowheads="1"/>
        </xdr:cNvSpPr>
      </xdr:nvSpPr>
      <xdr:spPr bwMode="auto">
        <a:xfrm>
          <a:off x="2743200" y="117348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5</xdr:col>
      <xdr:colOff>0</xdr:colOff>
      <xdr:row>34</xdr:row>
      <xdr:rowOff>209550</xdr:rowOff>
    </xdr:to>
    <xdr:sp macro="" textlink="">
      <xdr:nvSpPr>
        <xdr:cNvPr id="1279752" name="Text Box 1">
          <a:extLst>
            <a:ext uri="{FF2B5EF4-FFF2-40B4-BE49-F238E27FC236}">
              <a16:creationId xmlns:a16="http://schemas.microsoft.com/office/drawing/2014/main" xmlns="" id="{00000000-0008-0000-0600-000008871300}"/>
            </a:ext>
          </a:extLst>
        </xdr:cNvPr>
        <xdr:cNvSpPr txBox="1">
          <a:spLocks noChangeArrowheads="1"/>
        </xdr:cNvSpPr>
      </xdr:nvSpPr>
      <xdr:spPr bwMode="auto">
        <a:xfrm>
          <a:off x="2743200" y="117348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5</xdr:col>
      <xdr:colOff>0</xdr:colOff>
      <xdr:row>34</xdr:row>
      <xdr:rowOff>209550</xdr:rowOff>
    </xdr:to>
    <xdr:sp macro="" textlink="">
      <xdr:nvSpPr>
        <xdr:cNvPr id="1279753" name="Text Box 1">
          <a:extLst>
            <a:ext uri="{FF2B5EF4-FFF2-40B4-BE49-F238E27FC236}">
              <a16:creationId xmlns:a16="http://schemas.microsoft.com/office/drawing/2014/main" xmlns="" id="{00000000-0008-0000-0600-000009871300}"/>
            </a:ext>
          </a:extLst>
        </xdr:cNvPr>
        <xdr:cNvSpPr txBox="1">
          <a:spLocks noChangeArrowheads="1"/>
        </xdr:cNvSpPr>
      </xdr:nvSpPr>
      <xdr:spPr bwMode="auto">
        <a:xfrm>
          <a:off x="2743200" y="117348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0</xdr:colOff>
      <xdr:row>36</xdr:row>
      <xdr:rowOff>209550</xdr:rowOff>
    </xdr:to>
    <xdr:sp macro="" textlink="">
      <xdr:nvSpPr>
        <xdr:cNvPr id="1279754" name="Text Box 1">
          <a:extLst>
            <a:ext uri="{FF2B5EF4-FFF2-40B4-BE49-F238E27FC236}">
              <a16:creationId xmlns:a16="http://schemas.microsoft.com/office/drawing/2014/main" xmlns="" id="{00000000-0008-0000-0600-00000A871300}"/>
            </a:ext>
          </a:extLst>
        </xdr:cNvPr>
        <xdr:cNvSpPr txBox="1">
          <a:spLocks noChangeArrowheads="1"/>
        </xdr:cNvSpPr>
      </xdr:nvSpPr>
      <xdr:spPr bwMode="auto">
        <a:xfrm>
          <a:off x="2743200" y="12439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0</xdr:colOff>
      <xdr:row>36</xdr:row>
      <xdr:rowOff>209550</xdr:rowOff>
    </xdr:to>
    <xdr:sp macro="" textlink="">
      <xdr:nvSpPr>
        <xdr:cNvPr id="1279755" name="Text Box 1">
          <a:extLst>
            <a:ext uri="{FF2B5EF4-FFF2-40B4-BE49-F238E27FC236}">
              <a16:creationId xmlns:a16="http://schemas.microsoft.com/office/drawing/2014/main" xmlns="" id="{00000000-0008-0000-0600-00000B871300}"/>
            </a:ext>
          </a:extLst>
        </xdr:cNvPr>
        <xdr:cNvSpPr txBox="1">
          <a:spLocks noChangeArrowheads="1"/>
        </xdr:cNvSpPr>
      </xdr:nvSpPr>
      <xdr:spPr bwMode="auto">
        <a:xfrm>
          <a:off x="2743200" y="12439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0</xdr:colOff>
      <xdr:row>36</xdr:row>
      <xdr:rowOff>209550</xdr:rowOff>
    </xdr:to>
    <xdr:sp macro="" textlink="">
      <xdr:nvSpPr>
        <xdr:cNvPr id="1279756" name="Text Box 1">
          <a:extLst>
            <a:ext uri="{FF2B5EF4-FFF2-40B4-BE49-F238E27FC236}">
              <a16:creationId xmlns:a16="http://schemas.microsoft.com/office/drawing/2014/main" xmlns="" id="{00000000-0008-0000-0600-00000C871300}"/>
            </a:ext>
          </a:extLst>
        </xdr:cNvPr>
        <xdr:cNvSpPr txBox="1">
          <a:spLocks noChangeArrowheads="1"/>
        </xdr:cNvSpPr>
      </xdr:nvSpPr>
      <xdr:spPr bwMode="auto">
        <a:xfrm>
          <a:off x="2743200" y="12439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0</xdr:colOff>
      <xdr:row>36</xdr:row>
      <xdr:rowOff>209550</xdr:rowOff>
    </xdr:to>
    <xdr:sp macro="" textlink="">
      <xdr:nvSpPr>
        <xdr:cNvPr id="1279757" name="Text Box 1">
          <a:extLst>
            <a:ext uri="{FF2B5EF4-FFF2-40B4-BE49-F238E27FC236}">
              <a16:creationId xmlns:a16="http://schemas.microsoft.com/office/drawing/2014/main" xmlns="" id="{00000000-0008-0000-0600-00000D871300}"/>
            </a:ext>
          </a:extLst>
        </xdr:cNvPr>
        <xdr:cNvSpPr txBox="1">
          <a:spLocks noChangeArrowheads="1"/>
        </xdr:cNvSpPr>
      </xdr:nvSpPr>
      <xdr:spPr bwMode="auto">
        <a:xfrm>
          <a:off x="2743200" y="12439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0</xdr:colOff>
      <xdr:row>36</xdr:row>
      <xdr:rowOff>209550</xdr:rowOff>
    </xdr:to>
    <xdr:sp macro="" textlink="">
      <xdr:nvSpPr>
        <xdr:cNvPr id="1279758" name="Text Box 1">
          <a:extLst>
            <a:ext uri="{FF2B5EF4-FFF2-40B4-BE49-F238E27FC236}">
              <a16:creationId xmlns:a16="http://schemas.microsoft.com/office/drawing/2014/main" xmlns="" id="{00000000-0008-0000-0600-00000E871300}"/>
            </a:ext>
          </a:extLst>
        </xdr:cNvPr>
        <xdr:cNvSpPr txBox="1">
          <a:spLocks noChangeArrowheads="1"/>
        </xdr:cNvSpPr>
      </xdr:nvSpPr>
      <xdr:spPr bwMode="auto">
        <a:xfrm>
          <a:off x="2743200" y="12439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0</xdr:colOff>
      <xdr:row>36</xdr:row>
      <xdr:rowOff>209550</xdr:rowOff>
    </xdr:to>
    <xdr:sp macro="" textlink="">
      <xdr:nvSpPr>
        <xdr:cNvPr id="1279759" name="Text Box 1">
          <a:extLst>
            <a:ext uri="{FF2B5EF4-FFF2-40B4-BE49-F238E27FC236}">
              <a16:creationId xmlns:a16="http://schemas.microsoft.com/office/drawing/2014/main" xmlns="" id="{00000000-0008-0000-0600-00000F871300}"/>
            </a:ext>
          </a:extLst>
        </xdr:cNvPr>
        <xdr:cNvSpPr txBox="1">
          <a:spLocks noChangeArrowheads="1"/>
        </xdr:cNvSpPr>
      </xdr:nvSpPr>
      <xdr:spPr bwMode="auto">
        <a:xfrm>
          <a:off x="2743200" y="12439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0</xdr:colOff>
      <xdr:row>36</xdr:row>
      <xdr:rowOff>209550</xdr:rowOff>
    </xdr:to>
    <xdr:sp macro="" textlink="">
      <xdr:nvSpPr>
        <xdr:cNvPr id="1279760" name="Text Box 1">
          <a:extLst>
            <a:ext uri="{FF2B5EF4-FFF2-40B4-BE49-F238E27FC236}">
              <a16:creationId xmlns:a16="http://schemas.microsoft.com/office/drawing/2014/main" xmlns="" id="{00000000-0008-0000-0600-000010871300}"/>
            </a:ext>
          </a:extLst>
        </xdr:cNvPr>
        <xdr:cNvSpPr txBox="1">
          <a:spLocks noChangeArrowheads="1"/>
        </xdr:cNvSpPr>
      </xdr:nvSpPr>
      <xdr:spPr bwMode="auto">
        <a:xfrm>
          <a:off x="2743200" y="12439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0</xdr:colOff>
      <xdr:row>36</xdr:row>
      <xdr:rowOff>209550</xdr:rowOff>
    </xdr:to>
    <xdr:sp macro="" textlink="">
      <xdr:nvSpPr>
        <xdr:cNvPr id="1279761" name="Text Box 1">
          <a:extLst>
            <a:ext uri="{FF2B5EF4-FFF2-40B4-BE49-F238E27FC236}">
              <a16:creationId xmlns:a16="http://schemas.microsoft.com/office/drawing/2014/main" xmlns="" id="{00000000-0008-0000-0600-000011871300}"/>
            </a:ext>
          </a:extLst>
        </xdr:cNvPr>
        <xdr:cNvSpPr txBox="1">
          <a:spLocks noChangeArrowheads="1"/>
        </xdr:cNvSpPr>
      </xdr:nvSpPr>
      <xdr:spPr bwMode="auto">
        <a:xfrm>
          <a:off x="2743200" y="12439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0</xdr:colOff>
      <xdr:row>36</xdr:row>
      <xdr:rowOff>209550</xdr:rowOff>
    </xdr:to>
    <xdr:sp macro="" textlink="">
      <xdr:nvSpPr>
        <xdr:cNvPr id="1279762" name="Text Box 1">
          <a:extLst>
            <a:ext uri="{FF2B5EF4-FFF2-40B4-BE49-F238E27FC236}">
              <a16:creationId xmlns:a16="http://schemas.microsoft.com/office/drawing/2014/main" xmlns="" id="{00000000-0008-0000-0600-000012871300}"/>
            </a:ext>
          </a:extLst>
        </xdr:cNvPr>
        <xdr:cNvSpPr txBox="1">
          <a:spLocks noChangeArrowheads="1"/>
        </xdr:cNvSpPr>
      </xdr:nvSpPr>
      <xdr:spPr bwMode="auto">
        <a:xfrm>
          <a:off x="2743200" y="12439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0</xdr:colOff>
      <xdr:row>36</xdr:row>
      <xdr:rowOff>209550</xdr:rowOff>
    </xdr:to>
    <xdr:sp macro="" textlink="">
      <xdr:nvSpPr>
        <xdr:cNvPr id="1279763" name="Text Box 1">
          <a:extLst>
            <a:ext uri="{FF2B5EF4-FFF2-40B4-BE49-F238E27FC236}">
              <a16:creationId xmlns:a16="http://schemas.microsoft.com/office/drawing/2014/main" xmlns="" id="{00000000-0008-0000-0600-000013871300}"/>
            </a:ext>
          </a:extLst>
        </xdr:cNvPr>
        <xdr:cNvSpPr txBox="1">
          <a:spLocks noChangeArrowheads="1"/>
        </xdr:cNvSpPr>
      </xdr:nvSpPr>
      <xdr:spPr bwMode="auto">
        <a:xfrm>
          <a:off x="2743200" y="12439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0</xdr:colOff>
      <xdr:row>36</xdr:row>
      <xdr:rowOff>209550</xdr:rowOff>
    </xdr:to>
    <xdr:sp macro="" textlink="">
      <xdr:nvSpPr>
        <xdr:cNvPr id="1279764" name="Text Box 1">
          <a:extLst>
            <a:ext uri="{FF2B5EF4-FFF2-40B4-BE49-F238E27FC236}">
              <a16:creationId xmlns:a16="http://schemas.microsoft.com/office/drawing/2014/main" xmlns="" id="{00000000-0008-0000-0600-000014871300}"/>
            </a:ext>
          </a:extLst>
        </xdr:cNvPr>
        <xdr:cNvSpPr txBox="1">
          <a:spLocks noChangeArrowheads="1"/>
        </xdr:cNvSpPr>
      </xdr:nvSpPr>
      <xdr:spPr bwMode="auto">
        <a:xfrm>
          <a:off x="2743200" y="12439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0</xdr:colOff>
      <xdr:row>36</xdr:row>
      <xdr:rowOff>209550</xdr:rowOff>
    </xdr:to>
    <xdr:sp macro="" textlink="">
      <xdr:nvSpPr>
        <xdr:cNvPr id="1279765" name="Text Box 1">
          <a:extLst>
            <a:ext uri="{FF2B5EF4-FFF2-40B4-BE49-F238E27FC236}">
              <a16:creationId xmlns:a16="http://schemas.microsoft.com/office/drawing/2014/main" xmlns="" id="{00000000-0008-0000-0600-000015871300}"/>
            </a:ext>
          </a:extLst>
        </xdr:cNvPr>
        <xdr:cNvSpPr txBox="1">
          <a:spLocks noChangeArrowheads="1"/>
        </xdr:cNvSpPr>
      </xdr:nvSpPr>
      <xdr:spPr bwMode="auto">
        <a:xfrm>
          <a:off x="2743200" y="12439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79766" name="Text Box 1">
          <a:extLst>
            <a:ext uri="{FF2B5EF4-FFF2-40B4-BE49-F238E27FC236}">
              <a16:creationId xmlns:a16="http://schemas.microsoft.com/office/drawing/2014/main" xmlns="" id="{00000000-0008-0000-0600-00001687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79767" name="Text Box 1">
          <a:extLst>
            <a:ext uri="{FF2B5EF4-FFF2-40B4-BE49-F238E27FC236}">
              <a16:creationId xmlns:a16="http://schemas.microsoft.com/office/drawing/2014/main" xmlns="" id="{00000000-0008-0000-0600-00001787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79768" name="Text Box 1">
          <a:extLst>
            <a:ext uri="{FF2B5EF4-FFF2-40B4-BE49-F238E27FC236}">
              <a16:creationId xmlns:a16="http://schemas.microsoft.com/office/drawing/2014/main" xmlns="" id="{00000000-0008-0000-0600-00001887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79769" name="Text Box 1">
          <a:extLst>
            <a:ext uri="{FF2B5EF4-FFF2-40B4-BE49-F238E27FC236}">
              <a16:creationId xmlns:a16="http://schemas.microsoft.com/office/drawing/2014/main" xmlns="" id="{00000000-0008-0000-0600-00001987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79770" name="Text Box 1">
          <a:extLst>
            <a:ext uri="{FF2B5EF4-FFF2-40B4-BE49-F238E27FC236}">
              <a16:creationId xmlns:a16="http://schemas.microsoft.com/office/drawing/2014/main" xmlns="" id="{00000000-0008-0000-0600-00001A87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79771" name="Text Box 1">
          <a:extLst>
            <a:ext uri="{FF2B5EF4-FFF2-40B4-BE49-F238E27FC236}">
              <a16:creationId xmlns:a16="http://schemas.microsoft.com/office/drawing/2014/main" xmlns="" id="{00000000-0008-0000-0600-00001B87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79772" name="Text Box 1">
          <a:extLst>
            <a:ext uri="{FF2B5EF4-FFF2-40B4-BE49-F238E27FC236}">
              <a16:creationId xmlns:a16="http://schemas.microsoft.com/office/drawing/2014/main" xmlns="" id="{00000000-0008-0000-0600-00001C87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79773" name="Text Box 1">
          <a:extLst>
            <a:ext uri="{FF2B5EF4-FFF2-40B4-BE49-F238E27FC236}">
              <a16:creationId xmlns:a16="http://schemas.microsoft.com/office/drawing/2014/main" xmlns="" id="{00000000-0008-0000-0600-00001D87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79774" name="Text Box 1">
          <a:extLst>
            <a:ext uri="{FF2B5EF4-FFF2-40B4-BE49-F238E27FC236}">
              <a16:creationId xmlns:a16="http://schemas.microsoft.com/office/drawing/2014/main" xmlns="" id="{00000000-0008-0000-0600-00001E87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79775" name="Text Box 1">
          <a:extLst>
            <a:ext uri="{FF2B5EF4-FFF2-40B4-BE49-F238E27FC236}">
              <a16:creationId xmlns:a16="http://schemas.microsoft.com/office/drawing/2014/main" xmlns="" id="{00000000-0008-0000-0600-00001F87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79776" name="Text Box 1">
          <a:extLst>
            <a:ext uri="{FF2B5EF4-FFF2-40B4-BE49-F238E27FC236}">
              <a16:creationId xmlns:a16="http://schemas.microsoft.com/office/drawing/2014/main" xmlns="" id="{00000000-0008-0000-0600-00002087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79777" name="Text Box 1">
          <a:extLst>
            <a:ext uri="{FF2B5EF4-FFF2-40B4-BE49-F238E27FC236}">
              <a16:creationId xmlns:a16="http://schemas.microsoft.com/office/drawing/2014/main" xmlns="" id="{00000000-0008-0000-0600-00002187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79778" name="Text Box 1">
          <a:extLst>
            <a:ext uri="{FF2B5EF4-FFF2-40B4-BE49-F238E27FC236}">
              <a16:creationId xmlns:a16="http://schemas.microsoft.com/office/drawing/2014/main" xmlns="" id="{00000000-0008-0000-0600-00002287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79779" name="Text Box 1">
          <a:extLst>
            <a:ext uri="{FF2B5EF4-FFF2-40B4-BE49-F238E27FC236}">
              <a16:creationId xmlns:a16="http://schemas.microsoft.com/office/drawing/2014/main" xmlns="" id="{00000000-0008-0000-0600-00002387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79780" name="Text Box 1">
          <a:extLst>
            <a:ext uri="{FF2B5EF4-FFF2-40B4-BE49-F238E27FC236}">
              <a16:creationId xmlns:a16="http://schemas.microsoft.com/office/drawing/2014/main" xmlns="" id="{00000000-0008-0000-0600-00002487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79781" name="Text Box 1">
          <a:extLst>
            <a:ext uri="{FF2B5EF4-FFF2-40B4-BE49-F238E27FC236}">
              <a16:creationId xmlns:a16="http://schemas.microsoft.com/office/drawing/2014/main" xmlns="" id="{00000000-0008-0000-0600-00002587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79782" name="Text Box 1">
          <a:extLst>
            <a:ext uri="{FF2B5EF4-FFF2-40B4-BE49-F238E27FC236}">
              <a16:creationId xmlns:a16="http://schemas.microsoft.com/office/drawing/2014/main" xmlns="" id="{00000000-0008-0000-0600-00002687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79783" name="Text Box 1">
          <a:extLst>
            <a:ext uri="{FF2B5EF4-FFF2-40B4-BE49-F238E27FC236}">
              <a16:creationId xmlns:a16="http://schemas.microsoft.com/office/drawing/2014/main" xmlns="" id="{00000000-0008-0000-0600-00002787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79784" name="Text Box 1">
          <a:extLst>
            <a:ext uri="{FF2B5EF4-FFF2-40B4-BE49-F238E27FC236}">
              <a16:creationId xmlns:a16="http://schemas.microsoft.com/office/drawing/2014/main" xmlns="" id="{00000000-0008-0000-0600-00002887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79785" name="Text Box 1">
          <a:extLst>
            <a:ext uri="{FF2B5EF4-FFF2-40B4-BE49-F238E27FC236}">
              <a16:creationId xmlns:a16="http://schemas.microsoft.com/office/drawing/2014/main" xmlns="" id="{00000000-0008-0000-0600-00002987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79786" name="Text Box 1">
          <a:extLst>
            <a:ext uri="{FF2B5EF4-FFF2-40B4-BE49-F238E27FC236}">
              <a16:creationId xmlns:a16="http://schemas.microsoft.com/office/drawing/2014/main" xmlns="" id="{00000000-0008-0000-0600-00002A87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79787" name="Text Box 1">
          <a:extLst>
            <a:ext uri="{FF2B5EF4-FFF2-40B4-BE49-F238E27FC236}">
              <a16:creationId xmlns:a16="http://schemas.microsoft.com/office/drawing/2014/main" xmlns="" id="{00000000-0008-0000-0600-00002B87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79788" name="Text Box 1">
          <a:extLst>
            <a:ext uri="{FF2B5EF4-FFF2-40B4-BE49-F238E27FC236}">
              <a16:creationId xmlns:a16="http://schemas.microsoft.com/office/drawing/2014/main" xmlns="" id="{00000000-0008-0000-0600-00002C87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79789" name="Text Box 1">
          <a:extLst>
            <a:ext uri="{FF2B5EF4-FFF2-40B4-BE49-F238E27FC236}">
              <a16:creationId xmlns:a16="http://schemas.microsoft.com/office/drawing/2014/main" xmlns="" id="{00000000-0008-0000-0600-00002D87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79790" name="Text Box 1">
          <a:extLst>
            <a:ext uri="{FF2B5EF4-FFF2-40B4-BE49-F238E27FC236}">
              <a16:creationId xmlns:a16="http://schemas.microsoft.com/office/drawing/2014/main" xmlns="" id="{00000000-0008-0000-0600-00002E87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79791" name="Text Box 1">
          <a:extLst>
            <a:ext uri="{FF2B5EF4-FFF2-40B4-BE49-F238E27FC236}">
              <a16:creationId xmlns:a16="http://schemas.microsoft.com/office/drawing/2014/main" xmlns="" id="{00000000-0008-0000-0600-00002F87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79792" name="Text Box 1">
          <a:extLst>
            <a:ext uri="{FF2B5EF4-FFF2-40B4-BE49-F238E27FC236}">
              <a16:creationId xmlns:a16="http://schemas.microsoft.com/office/drawing/2014/main" xmlns="" id="{00000000-0008-0000-0600-00003087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79793" name="Text Box 1">
          <a:extLst>
            <a:ext uri="{FF2B5EF4-FFF2-40B4-BE49-F238E27FC236}">
              <a16:creationId xmlns:a16="http://schemas.microsoft.com/office/drawing/2014/main" xmlns="" id="{00000000-0008-0000-0600-00003187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79794" name="Text Box 1">
          <a:extLst>
            <a:ext uri="{FF2B5EF4-FFF2-40B4-BE49-F238E27FC236}">
              <a16:creationId xmlns:a16="http://schemas.microsoft.com/office/drawing/2014/main" xmlns="" id="{00000000-0008-0000-0600-00003287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9795" name="Text Box 1">
          <a:extLst>
            <a:ext uri="{FF2B5EF4-FFF2-40B4-BE49-F238E27FC236}">
              <a16:creationId xmlns:a16="http://schemas.microsoft.com/office/drawing/2014/main" xmlns="" id="{00000000-0008-0000-0600-00003387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9796" name="Text Box 1">
          <a:extLst>
            <a:ext uri="{FF2B5EF4-FFF2-40B4-BE49-F238E27FC236}">
              <a16:creationId xmlns:a16="http://schemas.microsoft.com/office/drawing/2014/main" xmlns="" id="{00000000-0008-0000-0600-00003487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9797" name="Text Box 1">
          <a:extLst>
            <a:ext uri="{FF2B5EF4-FFF2-40B4-BE49-F238E27FC236}">
              <a16:creationId xmlns:a16="http://schemas.microsoft.com/office/drawing/2014/main" xmlns="" id="{00000000-0008-0000-0600-00003587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9798" name="Text Box 1">
          <a:extLst>
            <a:ext uri="{FF2B5EF4-FFF2-40B4-BE49-F238E27FC236}">
              <a16:creationId xmlns:a16="http://schemas.microsoft.com/office/drawing/2014/main" xmlns="" id="{00000000-0008-0000-0600-00003687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9799" name="Text Box 1">
          <a:extLst>
            <a:ext uri="{FF2B5EF4-FFF2-40B4-BE49-F238E27FC236}">
              <a16:creationId xmlns:a16="http://schemas.microsoft.com/office/drawing/2014/main" xmlns="" id="{00000000-0008-0000-0600-00003787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9800" name="Text Box 1">
          <a:extLst>
            <a:ext uri="{FF2B5EF4-FFF2-40B4-BE49-F238E27FC236}">
              <a16:creationId xmlns:a16="http://schemas.microsoft.com/office/drawing/2014/main" xmlns="" id="{00000000-0008-0000-0600-00003887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9801" name="Text Box 1">
          <a:extLst>
            <a:ext uri="{FF2B5EF4-FFF2-40B4-BE49-F238E27FC236}">
              <a16:creationId xmlns:a16="http://schemas.microsoft.com/office/drawing/2014/main" xmlns="" id="{00000000-0008-0000-0600-00003987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9802" name="Text Box 1">
          <a:extLst>
            <a:ext uri="{FF2B5EF4-FFF2-40B4-BE49-F238E27FC236}">
              <a16:creationId xmlns:a16="http://schemas.microsoft.com/office/drawing/2014/main" xmlns="" id="{00000000-0008-0000-0600-00003A87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9803" name="Text Box 1">
          <a:extLst>
            <a:ext uri="{FF2B5EF4-FFF2-40B4-BE49-F238E27FC236}">
              <a16:creationId xmlns:a16="http://schemas.microsoft.com/office/drawing/2014/main" xmlns="" id="{00000000-0008-0000-0600-00003B87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9804" name="Text Box 1">
          <a:extLst>
            <a:ext uri="{FF2B5EF4-FFF2-40B4-BE49-F238E27FC236}">
              <a16:creationId xmlns:a16="http://schemas.microsoft.com/office/drawing/2014/main" xmlns="" id="{00000000-0008-0000-0600-00003C87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9805" name="Text Box 1">
          <a:extLst>
            <a:ext uri="{FF2B5EF4-FFF2-40B4-BE49-F238E27FC236}">
              <a16:creationId xmlns:a16="http://schemas.microsoft.com/office/drawing/2014/main" xmlns="" id="{00000000-0008-0000-0600-00003D87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9806" name="Text Box 1">
          <a:extLst>
            <a:ext uri="{FF2B5EF4-FFF2-40B4-BE49-F238E27FC236}">
              <a16:creationId xmlns:a16="http://schemas.microsoft.com/office/drawing/2014/main" xmlns="" id="{00000000-0008-0000-0600-00003E87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9807" name="Text Box 1">
          <a:extLst>
            <a:ext uri="{FF2B5EF4-FFF2-40B4-BE49-F238E27FC236}">
              <a16:creationId xmlns:a16="http://schemas.microsoft.com/office/drawing/2014/main" xmlns="" id="{00000000-0008-0000-0600-00003F87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9808" name="Text Box 1">
          <a:extLst>
            <a:ext uri="{FF2B5EF4-FFF2-40B4-BE49-F238E27FC236}">
              <a16:creationId xmlns:a16="http://schemas.microsoft.com/office/drawing/2014/main" xmlns="" id="{00000000-0008-0000-0600-00004087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9809" name="Text Box 1">
          <a:extLst>
            <a:ext uri="{FF2B5EF4-FFF2-40B4-BE49-F238E27FC236}">
              <a16:creationId xmlns:a16="http://schemas.microsoft.com/office/drawing/2014/main" xmlns="" id="{00000000-0008-0000-0600-00004187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810" name="Text Box 1">
          <a:extLst>
            <a:ext uri="{FF2B5EF4-FFF2-40B4-BE49-F238E27FC236}">
              <a16:creationId xmlns:a16="http://schemas.microsoft.com/office/drawing/2014/main" xmlns="" id="{00000000-0008-0000-0600-00004287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811" name="Text Box 1">
          <a:extLst>
            <a:ext uri="{FF2B5EF4-FFF2-40B4-BE49-F238E27FC236}">
              <a16:creationId xmlns:a16="http://schemas.microsoft.com/office/drawing/2014/main" xmlns="" id="{00000000-0008-0000-0600-00004387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812" name="Text Box 1">
          <a:extLst>
            <a:ext uri="{FF2B5EF4-FFF2-40B4-BE49-F238E27FC236}">
              <a16:creationId xmlns:a16="http://schemas.microsoft.com/office/drawing/2014/main" xmlns="" id="{00000000-0008-0000-0600-00004487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813" name="Text Box 1">
          <a:extLst>
            <a:ext uri="{FF2B5EF4-FFF2-40B4-BE49-F238E27FC236}">
              <a16:creationId xmlns:a16="http://schemas.microsoft.com/office/drawing/2014/main" xmlns="" id="{00000000-0008-0000-0600-00004587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814" name="Text Box 1">
          <a:extLst>
            <a:ext uri="{FF2B5EF4-FFF2-40B4-BE49-F238E27FC236}">
              <a16:creationId xmlns:a16="http://schemas.microsoft.com/office/drawing/2014/main" xmlns="" id="{00000000-0008-0000-0600-00004687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815" name="Text Box 1">
          <a:extLst>
            <a:ext uri="{FF2B5EF4-FFF2-40B4-BE49-F238E27FC236}">
              <a16:creationId xmlns:a16="http://schemas.microsoft.com/office/drawing/2014/main" xmlns="" id="{00000000-0008-0000-0600-00004787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816" name="Text Box 1">
          <a:extLst>
            <a:ext uri="{FF2B5EF4-FFF2-40B4-BE49-F238E27FC236}">
              <a16:creationId xmlns:a16="http://schemas.microsoft.com/office/drawing/2014/main" xmlns="" id="{00000000-0008-0000-0600-00004887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817" name="Text Box 1">
          <a:extLst>
            <a:ext uri="{FF2B5EF4-FFF2-40B4-BE49-F238E27FC236}">
              <a16:creationId xmlns:a16="http://schemas.microsoft.com/office/drawing/2014/main" xmlns="" id="{00000000-0008-0000-0600-00004987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818" name="Text Box 1">
          <a:extLst>
            <a:ext uri="{FF2B5EF4-FFF2-40B4-BE49-F238E27FC236}">
              <a16:creationId xmlns:a16="http://schemas.microsoft.com/office/drawing/2014/main" xmlns="" id="{00000000-0008-0000-0600-00004A87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819" name="Text Box 1">
          <a:extLst>
            <a:ext uri="{FF2B5EF4-FFF2-40B4-BE49-F238E27FC236}">
              <a16:creationId xmlns:a16="http://schemas.microsoft.com/office/drawing/2014/main" xmlns="" id="{00000000-0008-0000-0600-00004B87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820" name="Text Box 1">
          <a:extLst>
            <a:ext uri="{FF2B5EF4-FFF2-40B4-BE49-F238E27FC236}">
              <a16:creationId xmlns:a16="http://schemas.microsoft.com/office/drawing/2014/main" xmlns="" id="{00000000-0008-0000-0600-00004C87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821" name="Text Box 1">
          <a:extLst>
            <a:ext uri="{FF2B5EF4-FFF2-40B4-BE49-F238E27FC236}">
              <a16:creationId xmlns:a16="http://schemas.microsoft.com/office/drawing/2014/main" xmlns="" id="{00000000-0008-0000-0600-00004D87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822" name="Text Box 1">
          <a:extLst>
            <a:ext uri="{FF2B5EF4-FFF2-40B4-BE49-F238E27FC236}">
              <a16:creationId xmlns:a16="http://schemas.microsoft.com/office/drawing/2014/main" xmlns="" id="{00000000-0008-0000-0600-00004E87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823" name="Text Box 1">
          <a:extLst>
            <a:ext uri="{FF2B5EF4-FFF2-40B4-BE49-F238E27FC236}">
              <a16:creationId xmlns:a16="http://schemas.microsoft.com/office/drawing/2014/main" xmlns="" id="{00000000-0008-0000-0600-00004F87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824" name="Text Box 1">
          <a:extLst>
            <a:ext uri="{FF2B5EF4-FFF2-40B4-BE49-F238E27FC236}">
              <a16:creationId xmlns:a16="http://schemas.microsoft.com/office/drawing/2014/main" xmlns="" id="{00000000-0008-0000-0600-00005087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825" name="Text Box 1">
          <a:extLst>
            <a:ext uri="{FF2B5EF4-FFF2-40B4-BE49-F238E27FC236}">
              <a16:creationId xmlns:a16="http://schemas.microsoft.com/office/drawing/2014/main" xmlns="" id="{00000000-0008-0000-0600-00005187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826" name="Text Box 1">
          <a:extLst>
            <a:ext uri="{FF2B5EF4-FFF2-40B4-BE49-F238E27FC236}">
              <a16:creationId xmlns:a16="http://schemas.microsoft.com/office/drawing/2014/main" xmlns="" id="{00000000-0008-0000-0600-00005287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827" name="Text Box 1">
          <a:extLst>
            <a:ext uri="{FF2B5EF4-FFF2-40B4-BE49-F238E27FC236}">
              <a16:creationId xmlns:a16="http://schemas.microsoft.com/office/drawing/2014/main" xmlns="" id="{00000000-0008-0000-0600-00005387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828" name="Text Box 1">
          <a:extLst>
            <a:ext uri="{FF2B5EF4-FFF2-40B4-BE49-F238E27FC236}">
              <a16:creationId xmlns:a16="http://schemas.microsoft.com/office/drawing/2014/main" xmlns="" id="{00000000-0008-0000-0600-00005487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829" name="Text Box 1">
          <a:extLst>
            <a:ext uri="{FF2B5EF4-FFF2-40B4-BE49-F238E27FC236}">
              <a16:creationId xmlns:a16="http://schemas.microsoft.com/office/drawing/2014/main" xmlns="" id="{00000000-0008-0000-0600-00005587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830" name="Text Box 1">
          <a:extLst>
            <a:ext uri="{FF2B5EF4-FFF2-40B4-BE49-F238E27FC236}">
              <a16:creationId xmlns:a16="http://schemas.microsoft.com/office/drawing/2014/main" xmlns="" id="{00000000-0008-0000-0600-00005687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831" name="Text Box 1">
          <a:extLst>
            <a:ext uri="{FF2B5EF4-FFF2-40B4-BE49-F238E27FC236}">
              <a16:creationId xmlns:a16="http://schemas.microsoft.com/office/drawing/2014/main" xmlns="" id="{00000000-0008-0000-0600-00005787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832" name="Text Box 1">
          <a:extLst>
            <a:ext uri="{FF2B5EF4-FFF2-40B4-BE49-F238E27FC236}">
              <a16:creationId xmlns:a16="http://schemas.microsoft.com/office/drawing/2014/main" xmlns="" id="{00000000-0008-0000-0600-00005887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833" name="Text Box 1">
          <a:extLst>
            <a:ext uri="{FF2B5EF4-FFF2-40B4-BE49-F238E27FC236}">
              <a16:creationId xmlns:a16="http://schemas.microsoft.com/office/drawing/2014/main" xmlns="" id="{00000000-0008-0000-0600-00005987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834" name="Text Box 1">
          <a:extLst>
            <a:ext uri="{FF2B5EF4-FFF2-40B4-BE49-F238E27FC236}">
              <a16:creationId xmlns:a16="http://schemas.microsoft.com/office/drawing/2014/main" xmlns="" id="{00000000-0008-0000-0600-00005A87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835" name="Text Box 1">
          <a:extLst>
            <a:ext uri="{FF2B5EF4-FFF2-40B4-BE49-F238E27FC236}">
              <a16:creationId xmlns:a16="http://schemas.microsoft.com/office/drawing/2014/main" xmlns="" id="{00000000-0008-0000-0600-00005B87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836" name="Text Box 1">
          <a:extLst>
            <a:ext uri="{FF2B5EF4-FFF2-40B4-BE49-F238E27FC236}">
              <a16:creationId xmlns:a16="http://schemas.microsoft.com/office/drawing/2014/main" xmlns="" id="{00000000-0008-0000-0600-00005C87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837" name="Text Box 1">
          <a:extLst>
            <a:ext uri="{FF2B5EF4-FFF2-40B4-BE49-F238E27FC236}">
              <a16:creationId xmlns:a16="http://schemas.microsoft.com/office/drawing/2014/main" xmlns="" id="{00000000-0008-0000-0600-00005D87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838" name="Text Box 1">
          <a:extLst>
            <a:ext uri="{FF2B5EF4-FFF2-40B4-BE49-F238E27FC236}">
              <a16:creationId xmlns:a16="http://schemas.microsoft.com/office/drawing/2014/main" xmlns="" id="{00000000-0008-0000-0600-00005E87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839" name="Text Box 1">
          <a:extLst>
            <a:ext uri="{FF2B5EF4-FFF2-40B4-BE49-F238E27FC236}">
              <a16:creationId xmlns:a16="http://schemas.microsoft.com/office/drawing/2014/main" xmlns="" id="{00000000-0008-0000-0600-00005F87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840" name="Text Box 1">
          <a:extLst>
            <a:ext uri="{FF2B5EF4-FFF2-40B4-BE49-F238E27FC236}">
              <a16:creationId xmlns:a16="http://schemas.microsoft.com/office/drawing/2014/main" xmlns="" id="{00000000-0008-0000-0600-00006087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841" name="Text Box 1">
          <a:extLst>
            <a:ext uri="{FF2B5EF4-FFF2-40B4-BE49-F238E27FC236}">
              <a16:creationId xmlns:a16="http://schemas.microsoft.com/office/drawing/2014/main" xmlns="" id="{00000000-0008-0000-0600-00006187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842" name="Text Box 1">
          <a:extLst>
            <a:ext uri="{FF2B5EF4-FFF2-40B4-BE49-F238E27FC236}">
              <a16:creationId xmlns:a16="http://schemas.microsoft.com/office/drawing/2014/main" xmlns="" id="{00000000-0008-0000-0600-00006287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843" name="Text Box 1">
          <a:extLst>
            <a:ext uri="{FF2B5EF4-FFF2-40B4-BE49-F238E27FC236}">
              <a16:creationId xmlns:a16="http://schemas.microsoft.com/office/drawing/2014/main" xmlns="" id="{00000000-0008-0000-0600-00006387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844" name="Text Box 1">
          <a:extLst>
            <a:ext uri="{FF2B5EF4-FFF2-40B4-BE49-F238E27FC236}">
              <a16:creationId xmlns:a16="http://schemas.microsoft.com/office/drawing/2014/main" xmlns="" id="{00000000-0008-0000-0600-00006487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845" name="Text Box 1">
          <a:extLst>
            <a:ext uri="{FF2B5EF4-FFF2-40B4-BE49-F238E27FC236}">
              <a16:creationId xmlns:a16="http://schemas.microsoft.com/office/drawing/2014/main" xmlns="" id="{00000000-0008-0000-0600-00006587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846" name="Text Box 1">
          <a:extLst>
            <a:ext uri="{FF2B5EF4-FFF2-40B4-BE49-F238E27FC236}">
              <a16:creationId xmlns:a16="http://schemas.microsoft.com/office/drawing/2014/main" xmlns="" id="{00000000-0008-0000-0600-00006687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847" name="Text Box 1">
          <a:extLst>
            <a:ext uri="{FF2B5EF4-FFF2-40B4-BE49-F238E27FC236}">
              <a16:creationId xmlns:a16="http://schemas.microsoft.com/office/drawing/2014/main" xmlns="" id="{00000000-0008-0000-0600-00006787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848" name="Text Box 1">
          <a:extLst>
            <a:ext uri="{FF2B5EF4-FFF2-40B4-BE49-F238E27FC236}">
              <a16:creationId xmlns:a16="http://schemas.microsoft.com/office/drawing/2014/main" xmlns="" id="{00000000-0008-0000-0600-00006887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849" name="Text Box 1">
          <a:extLst>
            <a:ext uri="{FF2B5EF4-FFF2-40B4-BE49-F238E27FC236}">
              <a16:creationId xmlns:a16="http://schemas.microsoft.com/office/drawing/2014/main" xmlns="" id="{00000000-0008-0000-0600-00006987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850" name="Text Box 1">
          <a:extLst>
            <a:ext uri="{FF2B5EF4-FFF2-40B4-BE49-F238E27FC236}">
              <a16:creationId xmlns:a16="http://schemas.microsoft.com/office/drawing/2014/main" xmlns="" id="{00000000-0008-0000-0600-00006A87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851" name="Text Box 1">
          <a:extLst>
            <a:ext uri="{FF2B5EF4-FFF2-40B4-BE49-F238E27FC236}">
              <a16:creationId xmlns:a16="http://schemas.microsoft.com/office/drawing/2014/main" xmlns="" id="{00000000-0008-0000-0600-00006B87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852" name="Text Box 1">
          <a:extLst>
            <a:ext uri="{FF2B5EF4-FFF2-40B4-BE49-F238E27FC236}">
              <a16:creationId xmlns:a16="http://schemas.microsoft.com/office/drawing/2014/main" xmlns="" id="{00000000-0008-0000-0600-00006C87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853" name="Text Box 1">
          <a:extLst>
            <a:ext uri="{FF2B5EF4-FFF2-40B4-BE49-F238E27FC236}">
              <a16:creationId xmlns:a16="http://schemas.microsoft.com/office/drawing/2014/main" xmlns="" id="{00000000-0008-0000-0600-00006D87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854" name="Text Box 1">
          <a:extLst>
            <a:ext uri="{FF2B5EF4-FFF2-40B4-BE49-F238E27FC236}">
              <a16:creationId xmlns:a16="http://schemas.microsoft.com/office/drawing/2014/main" xmlns="" id="{00000000-0008-0000-0600-00006E87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855" name="Text Box 1">
          <a:extLst>
            <a:ext uri="{FF2B5EF4-FFF2-40B4-BE49-F238E27FC236}">
              <a16:creationId xmlns:a16="http://schemas.microsoft.com/office/drawing/2014/main" xmlns="" id="{00000000-0008-0000-0600-00006F87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856" name="Text Box 1">
          <a:extLst>
            <a:ext uri="{FF2B5EF4-FFF2-40B4-BE49-F238E27FC236}">
              <a16:creationId xmlns:a16="http://schemas.microsoft.com/office/drawing/2014/main" xmlns="" id="{00000000-0008-0000-0600-00007087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857" name="Text Box 1">
          <a:extLst>
            <a:ext uri="{FF2B5EF4-FFF2-40B4-BE49-F238E27FC236}">
              <a16:creationId xmlns:a16="http://schemas.microsoft.com/office/drawing/2014/main" xmlns="" id="{00000000-0008-0000-0600-00007187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858" name="Text Box 1">
          <a:extLst>
            <a:ext uri="{FF2B5EF4-FFF2-40B4-BE49-F238E27FC236}">
              <a16:creationId xmlns:a16="http://schemas.microsoft.com/office/drawing/2014/main" xmlns="" id="{00000000-0008-0000-0600-00007287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859" name="Text Box 1">
          <a:extLst>
            <a:ext uri="{FF2B5EF4-FFF2-40B4-BE49-F238E27FC236}">
              <a16:creationId xmlns:a16="http://schemas.microsoft.com/office/drawing/2014/main" xmlns="" id="{00000000-0008-0000-0600-00007387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860" name="Text Box 1">
          <a:extLst>
            <a:ext uri="{FF2B5EF4-FFF2-40B4-BE49-F238E27FC236}">
              <a16:creationId xmlns:a16="http://schemas.microsoft.com/office/drawing/2014/main" xmlns="" id="{00000000-0008-0000-0600-00007487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861" name="Text Box 1">
          <a:extLst>
            <a:ext uri="{FF2B5EF4-FFF2-40B4-BE49-F238E27FC236}">
              <a16:creationId xmlns:a16="http://schemas.microsoft.com/office/drawing/2014/main" xmlns="" id="{00000000-0008-0000-0600-00007587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862" name="Text Box 1">
          <a:extLst>
            <a:ext uri="{FF2B5EF4-FFF2-40B4-BE49-F238E27FC236}">
              <a16:creationId xmlns:a16="http://schemas.microsoft.com/office/drawing/2014/main" xmlns="" id="{00000000-0008-0000-0600-00007687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863" name="Text Box 1">
          <a:extLst>
            <a:ext uri="{FF2B5EF4-FFF2-40B4-BE49-F238E27FC236}">
              <a16:creationId xmlns:a16="http://schemas.microsoft.com/office/drawing/2014/main" xmlns="" id="{00000000-0008-0000-0600-00007787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864" name="Text Box 1">
          <a:extLst>
            <a:ext uri="{FF2B5EF4-FFF2-40B4-BE49-F238E27FC236}">
              <a16:creationId xmlns:a16="http://schemas.microsoft.com/office/drawing/2014/main" xmlns="" id="{00000000-0008-0000-0600-000078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865" name="Text Box 1">
          <a:extLst>
            <a:ext uri="{FF2B5EF4-FFF2-40B4-BE49-F238E27FC236}">
              <a16:creationId xmlns:a16="http://schemas.microsoft.com/office/drawing/2014/main" xmlns="" id="{00000000-0008-0000-0600-000079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866" name="Text Box 1">
          <a:extLst>
            <a:ext uri="{FF2B5EF4-FFF2-40B4-BE49-F238E27FC236}">
              <a16:creationId xmlns:a16="http://schemas.microsoft.com/office/drawing/2014/main" xmlns="" id="{00000000-0008-0000-0600-00007A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867" name="Text Box 1">
          <a:extLst>
            <a:ext uri="{FF2B5EF4-FFF2-40B4-BE49-F238E27FC236}">
              <a16:creationId xmlns:a16="http://schemas.microsoft.com/office/drawing/2014/main" xmlns="" id="{00000000-0008-0000-0600-00007B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868" name="Text Box 1">
          <a:extLst>
            <a:ext uri="{FF2B5EF4-FFF2-40B4-BE49-F238E27FC236}">
              <a16:creationId xmlns:a16="http://schemas.microsoft.com/office/drawing/2014/main" xmlns="" id="{00000000-0008-0000-0600-00007C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869" name="Text Box 1">
          <a:extLst>
            <a:ext uri="{FF2B5EF4-FFF2-40B4-BE49-F238E27FC236}">
              <a16:creationId xmlns:a16="http://schemas.microsoft.com/office/drawing/2014/main" xmlns="" id="{00000000-0008-0000-0600-00007D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870" name="Text Box 1">
          <a:extLst>
            <a:ext uri="{FF2B5EF4-FFF2-40B4-BE49-F238E27FC236}">
              <a16:creationId xmlns:a16="http://schemas.microsoft.com/office/drawing/2014/main" xmlns="" id="{00000000-0008-0000-0600-00007E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871" name="Text Box 1">
          <a:extLst>
            <a:ext uri="{FF2B5EF4-FFF2-40B4-BE49-F238E27FC236}">
              <a16:creationId xmlns:a16="http://schemas.microsoft.com/office/drawing/2014/main" xmlns="" id="{00000000-0008-0000-0600-00007F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872" name="Text Box 1">
          <a:extLst>
            <a:ext uri="{FF2B5EF4-FFF2-40B4-BE49-F238E27FC236}">
              <a16:creationId xmlns:a16="http://schemas.microsoft.com/office/drawing/2014/main" xmlns="" id="{00000000-0008-0000-0600-000080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873" name="Text Box 1">
          <a:extLst>
            <a:ext uri="{FF2B5EF4-FFF2-40B4-BE49-F238E27FC236}">
              <a16:creationId xmlns:a16="http://schemas.microsoft.com/office/drawing/2014/main" xmlns="" id="{00000000-0008-0000-0600-000081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874" name="Text Box 1">
          <a:extLst>
            <a:ext uri="{FF2B5EF4-FFF2-40B4-BE49-F238E27FC236}">
              <a16:creationId xmlns:a16="http://schemas.microsoft.com/office/drawing/2014/main" xmlns="" id="{00000000-0008-0000-0600-000082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875" name="Text Box 1">
          <a:extLst>
            <a:ext uri="{FF2B5EF4-FFF2-40B4-BE49-F238E27FC236}">
              <a16:creationId xmlns:a16="http://schemas.microsoft.com/office/drawing/2014/main" xmlns="" id="{00000000-0008-0000-0600-000083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876" name="Text Box 1">
          <a:extLst>
            <a:ext uri="{FF2B5EF4-FFF2-40B4-BE49-F238E27FC236}">
              <a16:creationId xmlns:a16="http://schemas.microsoft.com/office/drawing/2014/main" xmlns="" id="{00000000-0008-0000-0600-000084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877" name="Text Box 1">
          <a:extLst>
            <a:ext uri="{FF2B5EF4-FFF2-40B4-BE49-F238E27FC236}">
              <a16:creationId xmlns:a16="http://schemas.microsoft.com/office/drawing/2014/main" xmlns="" id="{00000000-0008-0000-0600-000085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878" name="Text Box 1">
          <a:extLst>
            <a:ext uri="{FF2B5EF4-FFF2-40B4-BE49-F238E27FC236}">
              <a16:creationId xmlns:a16="http://schemas.microsoft.com/office/drawing/2014/main" xmlns="" id="{00000000-0008-0000-0600-000086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879" name="Text Box 1">
          <a:extLst>
            <a:ext uri="{FF2B5EF4-FFF2-40B4-BE49-F238E27FC236}">
              <a16:creationId xmlns:a16="http://schemas.microsoft.com/office/drawing/2014/main" xmlns="" id="{00000000-0008-0000-0600-000087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880" name="Text Box 1">
          <a:extLst>
            <a:ext uri="{FF2B5EF4-FFF2-40B4-BE49-F238E27FC236}">
              <a16:creationId xmlns:a16="http://schemas.microsoft.com/office/drawing/2014/main" xmlns="" id="{00000000-0008-0000-0600-000088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881" name="Text Box 1">
          <a:extLst>
            <a:ext uri="{FF2B5EF4-FFF2-40B4-BE49-F238E27FC236}">
              <a16:creationId xmlns:a16="http://schemas.microsoft.com/office/drawing/2014/main" xmlns="" id="{00000000-0008-0000-0600-000089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882" name="Text Box 1">
          <a:extLst>
            <a:ext uri="{FF2B5EF4-FFF2-40B4-BE49-F238E27FC236}">
              <a16:creationId xmlns:a16="http://schemas.microsoft.com/office/drawing/2014/main" xmlns="" id="{00000000-0008-0000-0600-00008A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883" name="Text Box 1">
          <a:extLst>
            <a:ext uri="{FF2B5EF4-FFF2-40B4-BE49-F238E27FC236}">
              <a16:creationId xmlns:a16="http://schemas.microsoft.com/office/drawing/2014/main" xmlns="" id="{00000000-0008-0000-0600-00008B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884" name="Text Box 1">
          <a:extLst>
            <a:ext uri="{FF2B5EF4-FFF2-40B4-BE49-F238E27FC236}">
              <a16:creationId xmlns:a16="http://schemas.microsoft.com/office/drawing/2014/main" xmlns="" id="{00000000-0008-0000-0600-00008C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885" name="Text Box 1">
          <a:extLst>
            <a:ext uri="{FF2B5EF4-FFF2-40B4-BE49-F238E27FC236}">
              <a16:creationId xmlns:a16="http://schemas.microsoft.com/office/drawing/2014/main" xmlns="" id="{00000000-0008-0000-0600-00008D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886" name="Text Box 1">
          <a:extLst>
            <a:ext uri="{FF2B5EF4-FFF2-40B4-BE49-F238E27FC236}">
              <a16:creationId xmlns:a16="http://schemas.microsoft.com/office/drawing/2014/main" xmlns="" id="{00000000-0008-0000-0600-00008E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887" name="Text Box 1">
          <a:extLst>
            <a:ext uri="{FF2B5EF4-FFF2-40B4-BE49-F238E27FC236}">
              <a16:creationId xmlns:a16="http://schemas.microsoft.com/office/drawing/2014/main" xmlns="" id="{00000000-0008-0000-0600-00008F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888" name="Text Box 1">
          <a:extLst>
            <a:ext uri="{FF2B5EF4-FFF2-40B4-BE49-F238E27FC236}">
              <a16:creationId xmlns:a16="http://schemas.microsoft.com/office/drawing/2014/main" xmlns="" id="{00000000-0008-0000-0600-000090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889" name="Text Box 1">
          <a:extLst>
            <a:ext uri="{FF2B5EF4-FFF2-40B4-BE49-F238E27FC236}">
              <a16:creationId xmlns:a16="http://schemas.microsoft.com/office/drawing/2014/main" xmlns="" id="{00000000-0008-0000-0600-000091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890" name="Text Box 1">
          <a:extLst>
            <a:ext uri="{FF2B5EF4-FFF2-40B4-BE49-F238E27FC236}">
              <a16:creationId xmlns:a16="http://schemas.microsoft.com/office/drawing/2014/main" xmlns="" id="{00000000-0008-0000-0600-000092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891" name="Text Box 1">
          <a:extLst>
            <a:ext uri="{FF2B5EF4-FFF2-40B4-BE49-F238E27FC236}">
              <a16:creationId xmlns:a16="http://schemas.microsoft.com/office/drawing/2014/main" xmlns="" id="{00000000-0008-0000-0600-000093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892" name="Text Box 1">
          <a:extLst>
            <a:ext uri="{FF2B5EF4-FFF2-40B4-BE49-F238E27FC236}">
              <a16:creationId xmlns:a16="http://schemas.microsoft.com/office/drawing/2014/main" xmlns="" id="{00000000-0008-0000-0600-000094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893" name="Text Box 1">
          <a:extLst>
            <a:ext uri="{FF2B5EF4-FFF2-40B4-BE49-F238E27FC236}">
              <a16:creationId xmlns:a16="http://schemas.microsoft.com/office/drawing/2014/main" xmlns="" id="{00000000-0008-0000-0600-000095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894" name="Text Box 1">
          <a:extLst>
            <a:ext uri="{FF2B5EF4-FFF2-40B4-BE49-F238E27FC236}">
              <a16:creationId xmlns:a16="http://schemas.microsoft.com/office/drawing/2014/main" xmlns="" id="{00000000-0008-0000-0600-000096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895" name="Text Box 1">
          <a:extLst>
            <a:ext uri="{FF2B5EF4-FFF2-40B4-BE49-F238E27FC236}">
              <a16:creationId xmlns:a16="http://schemas.microsoft.com/office/drawing/2014/main" xmlns="" id="{00000000-0008-0000-0600-000097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896" name="Text Box 1">
          <a:extLst>
            <a:ext uri="{FF2B5EF4-FFF2-40B4-BE49-F238E27FC236}">
              <a16:creationId xmlns:a16="http://schemas.microsoft.com/office/drawing/2014/main" xmlns="" id="{00000000-0008-0000-0600-000098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897" name="Text Box 1">
          <a:extLst>
            <a:ext uri="{FF2B5EF4-FFF2-40B4-BE49-F238E27FC236}">
              <a16:creationId xmlns:a16="http://schemas.microsoft.com/office/drawing/2014/main" xmlns="" id="{00000000-0008-0000-0600-000099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898" name="Text Box 1">
          <a:extLst>
            <a:ext uri="{FF2B5EF4-FFF2-40B4-BE49-F238E27FC236}">
              <a16:creationId xmlns:a16="http://schemas.microsoft.com/office/drawing/2014/main" xmlns="" id="{00000000-0008-0000-0600-00009A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899" name="Text Box 1">
          <a:extLst>
            <a:ext uri="{FF2B5EF4-FFF2-40B4-BE49-F238E27FC236}">
              <a16:creationId xmlns:a16="http://schemas.microsoft.com/office/drawing/2014/main" xmlns="" id="{00000000-0008-0000-0600-00009B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900" name="Text Box 1">
          <a:extLst>
            <a:ext uri="{FF2B5EF4-FFF2-40B4-BE49-F238E27FC236}">
              <a16:creationId xmlns:a16="http://schemas.microsoft.com/office/drawing/2014/main" xmlns="" id="{00000000-0008-0000-0600-00009C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901" name="Text Box 1">
          <a:extLst>
            <a:ext uri="{FF2B5EF4-FFF2-40B4-BE49-F238E27FC236}">
              <a16:creationId xmlns:a16="http://schemas.microsoft.com/office/drawing/2014/main" xmlns="" id="{00000000-0008-0000-0600-00009D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902" name="Text Box 1">
          <a:extLst>
            <a:ext uri="{FF2B5EF4-FFF2-40B4-BE49-F238E27FC236}">
              <a16:creationId xmlns:a16="http://schemas.microsoft.com/office/drawing/2014/main" xmlns="" id="{00000000-0008-0000-0600-00009E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903" name="Text Box 1">
          <a:extLst>
            <a:ext uri="{FF2B5EF4-FFF2-40B4-BE49-F238E27FC236}">
              <a16:creationId xmlns:a16="http://schemas.microsoft.com/office/drawing/2014/main" xmlns="" id="{00000000-0008-0000-0600-00009F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904" name="Text Box 1">
          <a:extLst>
            <a:ext uri="{FF2B5EF4-FFF2-40B4-BE49-F238E27FC236}">
              <a16:creationId xmlns:a16="http://schemas.microsoft.com/office/drawing/2014/main" xmlns="" id="{00000000-0008-0000-0600-0000A0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905" name="Text Box 1">
          <a:extLst>
            <a:ext uri="{FF2B5EF4-FFF2-40B4-BE49-F238E27FC236}">
              <a16:creationId xmlns:a16="http://schemas.microsoft.com/office/drawing/2014/main" xmlns="" id="{00000000-0008-0000-0600-0000A1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906" name="Text Box 1">
          <a:extLst>
            <a:ext uri="{FF2B5EF4-FFF2-40B4-BE49-F238E27FC236}">
              <a16:creationId xmlns:a16="http://schemas.microsoft.com/office/drawing/2014/main" xmlns="" id="{00000000-0008-0000-0600-0000A2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907" name="Text Box 1">
          <a:extLst>
            <a:ext uri="{FF2B5EF4-FFF2-40B4-BE49-F238E27FC236}">
              <a16:creationId xmlns:a16="http://schemas.microsoft.com/office/drawing/2014/main" xmlns="" id="{00000000-0008-0000-0600-0000A3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908" name="Text Box 1">
          <a:extLst>
            <a:ext uri="{FF2B5EF4-FFF2-40B4-BE49-F238E27FC236}">
              <a16:creationId xmlns:a16="http://schemas.microsoft.com/office/drawing/2014/main" xmlns="" id="{00000000-0008-0000-0600-0000A4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909" name="Text Box 1">
          <a:extLst>
            <a:ext uri="{FF2B5EF4-FFF2-40B4-BE49-F238E27FC236}">
              <a16:creationId xmlns:a16="http://schemas.microsoft.com/office/drawing/2014/main" xmlns="" id="{00000000-0008-0000-0600-0000A5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910" name="Text Box 1">
          <a:extLst>
            <a:ext uri="{FF2B5EF4-FFF2-40B4-BE49-F238E27FC236}">
              <a16:creationId xmlns:a16="http://schemas.microsoft.com/office/drawing/2014/main" xmlns="" id="{00000000-0008-0000-0600-0000A6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911" name="Text Box 1">
          <a:extLst>
            <a:ext uri="{FF2B5EF4-FFF2-40B4-BE49-F238E27FC236}">
              <a16:creationId xmlns:a16="http://schemas.microsoft.com/office/drawing/2014/main" xmlns="" id="{00000000-0008-0000-0600-0000A7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912" name="Text Box 1">
          <a:extLst>
            <a:ext uri="{FF2B5EF4-FFF2-40B4-BE49-F238E27FC236}">
              <a16:creationId xmlns:a16="http://schemas.microsoft.com/office/drawing/2014/main" xmlns="" id="{00000000-0008-0000-0600-0000A8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913" name="Text Box 1">
          <a:extLst>
            <a:ext uri="{FF2B5EF4-FFF2-40B4-BE49-F238E27FC236}">
              <a16:creationId xmlns:a16="http://schemas.microsoft.com/office/drawing/2014/main" xmlns="" id="{00000000-0008-0000-0600-0000A9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914" name="Text Box 1">
          <a:extLst>
            <a:ext uri="{FF2B5EF4-FFF2-40B4-BE49-F238E27FC236}">
              <a16:creationId xmlns:a16="http://schemas.microsoft.com/office/drawing/2014/main" xmlns="" id="{00000000-0008-0000-0600-0000AA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915" name="Text Box 1">
          <a:extLst>
            <a:ext uri="{FF2B5EF4-FFF2-40B4-BE49-F238E27FC236}">
              <a16:creationId xmlns:a16="http://schemas.microsoft.com/office/drawing/2014/main" xmlns="" id="{00000000-0008-0000-0600-0000AB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916" name="Text Box 1">
          <a:extLst>
            <a:ext uri="{FF2B5EF4-FFF2-40B4-BE49-F238E27FC236}">
              <a16:creationId xmlns:a16="http://schemas.microsoft.com/office/drawing/2014/main" xmlns="" id="{00000000-0008-0000-0600-0000AC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917" name="Text Box 1">
          <a:extLst>
            <a:ext uri="{FF2B5EF4-FFF2-40B4-BE49-F238E27FC236}">
              <a16:creationId xmlns:a16="http://schemas.microsoft.com/office/drawing/2014/main" xmlns="" id="{00000000-0008-0000-0600-0000AD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918" name="Text Box 1">
          <a:extLst>
            <a:ext uri="{FF2B5EF4-FFF2-40B4-BE49-F238E27FC236}">
              <a16:creationId xmlns:a16="http://schemas.microsoft.com/office/drawing/2014/main" xmlns="" id="{00000000-0008-0000-0600-0000AE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919" name="Text Box 1">
          <a:extLst>
            <a:ext uri="{FF2B5EF4-FFF2-40B4-BE49-F238E27FC236}">
              <a16:creationId xmlns:a16="http://schemas.microsoft.com/office/drawing/2014/main" xmlns="" id="{00000000-0008-0000-0600-0000AF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920" name="Text Box 1">
          <a:extLst>
            <a:ext uri="{FF2B5EF4-FFF2-40B4-BE49-F238E27FC236}">
              <a16:creationId xmlns:a16="http://schemas.microsoft.com/office/drawing/2014/main" xmlns="" id="{00000000-0008-0000-0600-0000B0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921" name="Text Box 1">
          <a:extLst>
            <a:ext uri="{FF2B5EF4-FFF2-40B4-BE49-F238E27FC236}">
              <a16:creationId xmlns:a16="http://schemas.microsoft.com/office/drawing/2014/main" xmlns="" id="{00000000-0008-0000-0600-0000B1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922" name="Text Box 1">
          <a:extLst>
            <a:ext uri="{FF2B5EF4-FFF2-40B4-BE49-F238E27FC236}">
              <a16:creationId xmlns:a16="http://schemas.microsoft.com/office/drawing/2014/main" xmlns="" id="{00000000-0008-0000-0600-0000B2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923" name="Text Box 1">
          <a:extLst>
            <a:ext uri="{FF2B5EF4-FFF2-40B4-BE49-F238E27FC236}">
              <a16:creationId xmlns:a16="http://schemas.microsoft.com/office/drawing/2014/main" xmlns="" id="{00000000-0008-0000-0600-0000B3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924" name="Text Box 1">
          <a:extLst>
            <a:ext uri="{FF2B5EF4-FFF2-40B4-BE49-F238E27FC236}">
              <a16:creationId xmlns:a16="http://schemas.microsoft.com/office/drawing/2014/main" xmlns="" id="{00000000-0008-0000-0600-0000B4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925" name="Text Box 1">
          <a:extLst>
            <a:ext uri="{FF2B5EF4-FFF2-40B4-BE49-F238E27FC236}">
              <a16:creationId xmlns:a16="http://schemas.microsoft.com/office/drawing/2014/main" xmlns="" id="{00000000-0008-0000-0600-0000B5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926" name="Text Box 1">
          <a:extLst>
            <a:ext uri="{FF2B5EF4-FFF2-40B4-BE49-F238E27FC236}">
              <a16:creationId xmlns:a16="http://schemas.microsoft.com/office/drawing/2014/main" xmlns="" id="{00000000-0008-0000-0600-0000B6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927" name="Text Box 1">
          <a:extLst>
            <a:ext uri="{FF2B5EF4-FFF2-40B4-BE49-F238E27FC236}">
              <a16:creationId xmlns:a16="http://schemas.microsoft.com/office/drawing/2014/main" xmlns="" id="{00000000-0008-0000-0600-0000B7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928" name="Text Box 1">
          <a:extLst>
            <a:ext uri="{FF2B5EF4-FFF2-40B4-BE49-F238E27FC236}">
              <a16:creationId xmlns:a16="http://schemas.microsoft.com/office/drawing/2014/main" xmlns="" id="{00000000-0008-0000-0600-0000B8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929" name="Text Box 1">
          <a:extLst>
            <a:ext uri="{FF2B5EF4-FFF2-40B4-BE49-F238E27FC236}">
              <a16:creationId xmlns:a16="http://schemas.microsoft.com/office/drawing/2014/main" xmlns="" id="{00000000-0008-0000-0600-0000B9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930" name="Text Box 1">
          <a:extLst>
            <a:ext uri="{FF2B5EF4-FFF2-40B4-BE49-F238E27FC236}">
              <a16:creationId xmlns:a16="http://schemas.microsoft.com/office/drawing/2014/main" xmlns="" id="{00000000-0008-0000-0600-0000BA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931" name="Text Box 1">
          <a:extLst>
            <a:ext uri="{FF2B5EF4-FFF2-40B4-BE49-F238E27FC236}">
              <a16:creationId xmlns:a16="http://schemas.microsoft.com/office/drawing/2014/main" xmlns="" id="{00000000-0008-0000-0600-0000BB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932" name="Text Box 1">
          <a:extLst>
            <a:ext uri="{FF2B5EF4-FFF2-40B4-BE49-F238E27FC236}">
              <a16:creationId xmlns:a16="http://schemas.microsoft.com/office/drawing/2014/main" xmlns="" id="{00000000-0008-0000-0600-0000BC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933" name="Text Box 1">
          <a:extLst>
            <a:ext uri="{FF2B5EF4-FFF2-40B4-BE49-F238E27FC236}">
              <a16:creationId xmlns:a16="http://schemas.microsoft.com/office/drawing/2014/main" xmlns="" id="{00000000-0008-0000-0600-0000BD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934" name="Text Box 1">
          <a:extLst>
            <a:ext uri="{FF2B5EF4-FFF2-40B4-BE49-F238E27FC236}">
              <a16:creationId xmlns:a16="http://schemas.microsoft.com/office/drawing/2014/main" xmlns="" id="{00000000-0008-0000-0600-0000BE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935" name="Text Box 1">
          <a:extLst>
            <a:ext uri="{FF2B5EF4-FFF2-40B4-BE49-F238E27FC236}">
              <a16:creationId xmlns:a16="http://schemas.microsoft.com/office/drawing/2014/main" xmlns="" id="{00000000-0008-0000-0600-0000BF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936" name="Text Box 1">
          <a:extLst>
            <a:ext uri="{FF2B5EF4-FFF2-40B4-BE49-F238E27FC236}">
              <a16:creationId xmlns:a16="http://schemas.microsoft.com/office/drawing/2014/main" xmlns="" id="{00000000-0008-0000-0600-0000C0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937" name="Text Box 1">
          <a:extLst>
            <a:ext uri="{FF2B5EF4-FFF2-40B4-BE49-F238E27FC236}">
              <a16:creationId xmlns:a16="http://schemas.microsoft.com/office/drawing/2014/main" xmlns="" id="{00000000-0008-0000-0600-0000C1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938" name="Text Box 1">
          <a:extLst>
            <a:ext uri="{FF2B5EF4-FFF2-40B4-BE49-F238E27FC236}">
              <a16:creationId xmlns:a16="http://schemas.microsoft.com/office/drawing/2014/main" xmlns="" id="{00000000-0008-0000-0600-0000C2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939" name="Text Box 1">
          <a:extLst>
            <a:ext uri="{FF2B5EF4-FFF2-40B4-BE49-F238E27FC236}">
              <a16:creationId xmlns:a16="http://schemas.microsoft.com/office/drawing/2014/main" xmlns="" id="{00000000-0008-0000-0600-0000C3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940" name="Text Box 1">
          <a:extLst>
            <a:ext uri="{FF2B5EF4-FFF2-40B4-BE49-F238E27FC236}">
              <a16:creationId xmlns:a16="http://schemas.microsoft.com/office/drawing/2014/main" xmlns="" id="{00000000-0008-0000-0600-0000C4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941" name="Text Box 1">
          <a:extLst>
            <a:ext uri="{FF2B5EF4-FFF2-40B4-BE49-F238E27FC236}">
              <a16:creationId xmlns:a16="http://schemas.microsoft.com/office/drawing/2014/main" xmlns="" id="{00000000-0008-0000-0600-0000C5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942" name="Text Box 1">
          <a:extLst>
            <a:ext uri="{FF2B5EF4-FFF2-40B4-BE49-F238E27FC236}">
              <a16:creationId xmlns:a16="http://schemas.microsoft.com/office/drawing/2014/main" xmlns="" id="{00000000-0008-0000-0600-0000C6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943" name="Text Box 1">
          <a:extLst>
            <a:ext uri="{FF2B5EF4-FFF2-40B4-BE49-F238E27FC236}">
              <a16:creationId xmlns:a16="http://schemas.microsoft.com/office/drawing/2014/main" xmlns="" id="{00000000-0008-0000-0600-0000C7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944" name="Text Box 1">
          <a:extLst>
            <a:ext uri="{FF2B5EF4-FFF2-40B4-BE49-F238E27FC236}">
              <a16:creationId xmlns:a16="http://schemas.microsoft.com/office/drawing/2014/main" xmlns="" id="{00000000-0008-0000-0600-0000C8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945" name="Text Box 1">
          <a:extLst>
            <a:ext uri="{FF2B5EF4-FFF2-40B4-BE49-F238E27FC236}">
              <a16:creationId xmlns:a16="http://schemas.microsoft.com/office/drawing/2014/main" xmlns="" id="{00000000-0008-0000-0600-0000C9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946" name="Text Box 1">
          <a:extLst>
            <a:ext uri="{FF2B5EF4-FFF2-40B4-BE49-F238E27FC236}">
              <a16:creationId xmlns:a16="http://schemas.microsoft.com/office/drawing/2014/main" xmlns="" id="{00000000-0008-0000-0600-0000CA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947" name="Text Box 1">
          <a:extLst>
            <a:ext uri="{FF2B5EF4-FFF2-40B4-BE49-F238E27FC236}">
              <a16:creationId xmlns:a16="http://schemas.microsoft.com/office/drawing/2014/main" xmlns="" id="{00000000-0008-0000-0600-0000CB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948" name="Text Box 1">
          <a:extLst>
            <a:ext uri="{FF2B5EF4-FFF2-40B4-BE49-F238E27FC236}">
              <a16:creationId xmlns:a16="http://schemas.microsoft.com/office/drawing/2014/main" xmlns="" id="{00000000-0008-0000-0600-0000CC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949" name="Text Box 1">
          <a:extLst>
            <a:ext uri="{FF2B5EF4-FFF2-40B4-BE49-F238E27FC236}">
              <a16:creationId xmlns:a16="http://schemas.microsoft.com/office/drawing/2014/main" xmlns="" id="{00000000-0008-0000-0600-0000CD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950" name="Text Box 1">
          <a:extLst>
            <a:ext uri="{FF2B5EF4-FFF2-40B4-BE49-F238E27FC236}">
              <a16:creationId xmlns:a16="http://schemas.microsoft.com/office/drawing/2014/main" xmlns="" id="{00000000-0008-0000-0600-0000CE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951" name="Text Box 1">
          <a:extLst>
            <a:ext uri="{FF2B5EF4-FFF2-40B4-BE49-F238E27FC236}">
              <a16:creationId xmlns:a16="http://schemas.microsoft.com/office/drawing/2014/main" xmlns="" id="{00000000-0008-0000-0600-0000CF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952" name="Text Box 1">
          <a:extLst>
            <a:ext uri="{FF2B5EF4-FFF2-40B4-BE49-F238E27FC236}">
              <a16:creationId xmlns:a16="http://schemas.microsoft.com/office/drawing/2014/main" xmlns="" id="{00000000-0008-0000-0600-0000D0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953" name="Text Box 1">
          <a:extLst>
            <a:ext uri="{FF2B5EF4-FFF2-40B4-BE49-F238E27FC236}">
              <a16:creationId xmlns:a16="http://schemas.microsoft.com/office/drawing/2014/main" xmlns="" id="{00000000-0008-0000-0600-0000D1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954" name="Text Box 1">
          <a:extLst>
            <a:ext uri="{FF2B5EF4-FFF2-40B4-BE49-F238E27FC236}">
              <a16:creationId xmlns:a16="http://schemas.microsoft.com/office/drawing/2014/main" xmlns="" id="{00000000-0008-0000-0600-0000D2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955" name="Text Box 1">
          <a:extLst>
            <a:ext uri="{FF2B5EF4-FFF2-40B4-BE49-F238E27FC236}">
              <a16:creationId xmlns:a16="http://schemas.microsoft.com/office/drawing/2014/main" xmlns="" id="{00000000-0008-0000-0600-0000D387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956" name="Text Box 1">
          <a:extLst>
            <a:ext uri="{FF2B5EF4-FFF2-40B4-BE49-F238E27FC236}">
              <a16:creationId xmlns:a16="http://schemas.microsoft.com/office/drawing/2014/main" xmlns="" id="{00000000-0008-0000-0600-0000D487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957" name="Text Box 1">
          <a:extLst>
            <a:ext uri="{FF2B5EF4-FFF2-40B4-BE49-F238E27FC236}">
              <a16:creationId xmlns:a16="http://schemas.microsoft.com/office/drawing/2014/main" xmlns="" id="{00000000-0008-0000-0600-0000D587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958" name="Text Box 1">
          <a:extLst>
            <a:ext uri="{FF2B5EF4-FFF2-40B4-BE49-F238E27FC236}">
              <a16:creationId xmlns:a16="http://schemas.microsoft.com/office/drawing/2014/main" xmlns="" id="{00000000-0008-0000-0600-0000D687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959" name="Text Box 1">
          <a:extLst>
            <a:ext uri="{FF2B5EF4-FFF2-40B4-BE49-F238E27FC236}">
              <a16:creationId xmlns:a16="http://schemas.microsoft.com/office/drawing/2014/main" xmlns="" id="{00000000-0008-0000-0600-0000D787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960" name="Text Box 1">
          <a:extLst>
            <a:ext uri="{FF2B5EF4-FFF2-40B4-BE49-F238E27FC236}">
              <a16:creationId xmlns:a16="http://schemas.microsoft.com/office/drawing/2014/main" xmlns="" id="{00000000-0008-0000-0600-0000D887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961" name="Text Box 1">
          <a:extLst>
            <a:ext uri="{FF2B5EF4-FFF2-40B4-BE49-F238E27FC236}">
              <a16:creationId xmlns:a16="http://schemas.microsoft.com/office/drawing/2014/main" xmlns="" id="{00000000-0008-0000-0600-0000D987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962" name="Text Box 1">
          <a:extLst>
            <a:ext uri="{FF2B5EF4-FFF2-40B4-BE49-F238E27FC236}">
              <a16:creationId xmlns:a16="http://schemas.microsoft.com/office/drawing/2014/main" xmlns="" id="{00000000-0008-0000-0600-0000DA87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963" name="Text Box 1">
          <a:extLst>
            <a:ext uri="{FF2B5EF4-FFF2-40B4-BE49-F238E27FC236}">
              <a16:creationId xmlns:a16="http://schemas.microsoft.com/office/drawing/2014/main" xmlns="" id="{00000000-0008-0000-0600-0000DB87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964" name="Text Box 1">
          <a:extLst>
            <a:ext uri="{FF2B5EF4-FFF2-40B4-BE49-F238E27FC236}">
              <a16:creationId xmlns:a16="http://schemas.microsoft.com/office/drawing/2014/main" xmlns="" id="{00000000-0008-0000-0600-0000DC87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965" name="Text Box 1">
          <a:extLst>
            <a:ext uri="{FF2B5EF4-FFF2-40B4-BE49-F238E27FC236}">
              <a16:creationId xmlns:a16="http://schemas.microsoft.com/office/drawing/2014/main" xmlns="" id="{00000000-0008-0000-0600-0000DD87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966" name="Text Box 1">
          <a:extLst>
            <a:ext uri="{FF2B5EF4-FFF2-40B4-BE49-F238E27FC236}">
              <a16:creationId xmlns:a16="http://schemas.microsoft.com/office/drawing/2014/main" xmlns="" id="{00000000-0008-0000-0600-0000DE87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967" name="Text Box 1">
          <a:extLst>
            <a:ext uri="{FF2B5EF4-FFF2-40B4-BE49-F238E27FC236}">
              <a16:creationId xmlns:a16="http://schemas.microsoft.com/office/drawing/2014/main" xmlns="" id="{00000000-0008-0000-0600-0000DF87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968" name="Text Box 1">
          <a:extLst>
            <a:ext uri="{FF2B5EF4-FFF2-40B4-BE49-F238E27FC236}">
              <a16:creationId xmlns:a16="http://schemas.microsoft.com/office/drawing/2014/main" xmlns="" id="{00000000-0008-0000-0600-0000E087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969" name="Text Box 1">
          <a:extLst>
            <a:ext uri="{FF2B5EF4-FFF2-40B4-BE49-F238E27FC236}">
              <a16:creationId xmlns:a16="http://schemas.microsoft.com/office/drawing/2014/main" xmlns="" id="{00000000-0008-0000-0600-0000E187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970" name="Text Box 1">
          <a:extLst>
            <a:ext uri="{FF2B5EF4-FFF2-40B4-BE49-F238E27FC236}">
              <a16:creationId xmlns:a16="http://schemas.microsoft.com/office/drawing/2014/main" xmlns="" id="{00000000-0008-0000-0600-0000E287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971" name="Text Box 1">
          <a:extLst>
            <a:ext uri="{FF2B5EF4-FFF2-40B4-BE49-F238E27FC236}">
              <a16:creationId xmlns:a16="http://schemas.microsoft.com/office/drawing/2014/main" xmlns="" id="{00000000-0008-0000-0600-0000E387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972" name="Text Box 1">
          <a:extLst>
            <a:ext uri="{FF2B5EF4-FFF2-40B4-BE49-F238E27FC236}">
              <a16:creationId xmlns:a16="http://schemas.microsoft.com/office/drawing/2014/main" xmlns="" id="{00000000-0008-0000-0600-0000E487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973" name="Text Box 1">
          <a:extLst>
            <a:ext uri="{FF2B5EF4-FFF2-40B4-BE49-F238E27FC236}">
              <a16:creationId xmlns:a16="http://schemas.microsoft.com/office/drawing/2014/main" xmlns="" id="{00000000-0008-0000-0600-0000E587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974" name="Text Box 1">
          <a:extLst>
            <a:ext uri="{FF2B5EF4-FFF2-40B4-BE49-F238E27FC236}">
              <a16:creationId xmlns:a16="http://schemas.microsoft.com/office/drawing/2014/main" xmlns="" id="{00000000-0008-0000-0600-0000E687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975" name="Text Box 1">
          <a:extLst>
            <a:ext uri="{FF2B5EF4-FFF2-40B4-BE49-F238E27FC236}">
              <a16:creationId xmlns:a16="http://schemas.microsoft.com/office/drawing/2014/main" xmlns="" id="{00000000-0008-0000-0600-0000E787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976" name="Text Box 1">
          <a:extLst>
            <a:ext uri="{FF2B5EF4-FFF2-40B4-BE49-F238E27FC236}">
              <a16:creationId xmlns:a16="http://schemas.microsoft.com/office/drawing/2014/main" xmlns="" id="{00000000-0008-0000-0600-0000E887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977" name="Text Box 1">
          <a:extLst>
            <a:ext uri="{FF2B5EF4-FFF2-40B4-BE49-F238E27FC236}">
              <a16:creationId xmlns:a16="http://schemas.microsoft.com/office/drawing/2014/main" xmlns="" id="{00000000-0008-0000-0600-0000E987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978" name="Text Box 1">
          <a:extLst>
            <a:ext uri="{FF2B5EF4-FFF2-40B4-BE49-F238E27FC236}">
              <a16:creationId xmlns:a16="http://schemas.microsoft.com/office/drawing/2014/main" xmlns="" id="{00000000-0008-0000-0600-0000EA87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979" name="Text Box 1">
          <a:extLst>
            <a:ext uri="{FF2B5EF4-FFF2-40B4-BE49-F238E27FC236}">
              <a16:creationId xmlns:a16="http://schemas.microsoft.com/office/drawing/2014/main" xmlns="" id="{00000000-0008-0000-0600-0000EB87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980" name="Text Box 1">
          <a:extLst>
            <a:ext uri="{FF2B5EF4-FFF2-40B4-BE49-F238E27FC236}">
              <a16:creationId xmlns:a16="http://schemas.microsoft.com/office/drawing/2014/main" xmlns="" id="{00000000-0008-0000-0600-0000EC87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981" name="Text Box 1">
          <a:extLst>
            <a:ext uri="{FF2B5EF4-FFF2-40B4-BE49-F238E27FC236}">
              <a16:creationId xmlns:a16="http://schemas.microsoft.com/office/drawing/2014/main" xmlns="" id="{00000000-0008-0000-0600-0000ED87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982" name="Text Box 1">
          <a:extLst>
            <a:ext uri="{FF2B5EF4-FFF2-40B4-BE49-F238E27FC236}">
              <a16:creationId xmlns:a16="http://schemas.microsoft.com/office/drawing/2014/main" xmlns="" id="{00000000-0008-0000-0600-0000EE87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983" name="Text Box 1">
          <a:extLst>
            <a:ext uri="{FF2B5EF4-FFF2-40B4-BE49-F238E27FC236}">
              <a16:creationId xmlns:a16="http://schemas.microsoft.com/office/drawing/2014/main" xmlns="" id="{00000000-0008-0000-0600-0000EF87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984" name="Text Box 1">
          <a:extLst>
            <a:ext uri="{FF2B5EF4-FFF2-40B4-BE49-F238E27FC236}">
              <a16:creationId xmlns:a16="http://schemas.microsoft.com/office/drawing/2014/main" xmlns="" id="{00000000-0008-0000-0600-0000F087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985" name="Text Box 1">
          <a:extLst>
            <a:ext uri="{FF2B5EF4-FFF2-40B4-BE49-F238E27FC236}">
              <a16:creationId xmlns:a16="http://schemas.microsoft.com/office/drawing/2014/main" xmlns="" id="{00000000-0008-0000-0600-0000F187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986" name="Text Box 1">
          <a:extLst>
            <a:ext uri="{FF2B5EF4-FFF2-40B4-BE49-F238E27FC236}">
              <a16:creationId xmlns:a16="http://schemas.microsoft.com/office/drawing/2014/main" xmlns="" id="{00000000-0008-0000-0600-0000F287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987" name="Text Box 1">
          <a:extLst>
            <a:ext uri="{FF2B5EF4-FFF2-40B4-BE49-F238E27FC236}">
              <a16:creationId xmlns:a16="http://schemas.microsoft.com/office/drawing/2014/main" xmlns="" id="{00000000-0008-0000-0600-0000F387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988" name="Text Box 1">
          <a:extLst>
            <a:ext uri="{FF2B5EF4-FFF2-40B4-BE49-F238E27FC236}">
              <a16:creationId xmlns:a16="http://schemas.microsoft.com/office/drawing/2014/main" xmlns="" id="{00000000-0008-0000-0600-0000F487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989" name="Text Box 1">
          <a:extLst>
            <a:ext uri="{FF2B5EF4-FFF2-40B4-BE49-F238E27FC236}">
              <a16:creationId xmlns:a16="http://schemas.microsoft.com/office/drawing/2014/main" xmlns="" id="{00000000-0008-0000-0600-0000F587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990" name="Text Box 1">
          <a:extLst>
            <a:ext uri="{FF2B5EF4-FFF2-40B4-BE49-F238E27FC236}">
              <a16:creationId xmlns:a16="http://schemas.microsoft.com/office/drawing/2014/main" xmlns="" id="{00000000-0008-0000-0600-0000F687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991" name="Text Box 1">
          <a:extLst>
            <a:ext uri="{FF2B5EF4-FFF2-40B4-BE49-F238E27FC236}">
              <a16:creationId xmlns:a16="http://schemas.microsoft.com/office/drawing/2014/main" xmlns="" id="{00000000-0008-0000-0600-0000F787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992" name="Text Box 1">
          <a:extLst>
            <a:ext uri="{FF2B5EF4-FFF2-40B4-BE49-F238E27FC236}">
              <a16:creationId xmlns:a16="http://schemas.microsoft.com/office/drawing/2014/main" xmlns="" id="{00000000-0008-0000-0600-0000F887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993" name="Text Box 1">
          <a:extLst>
            <a:ext uri="{FF2B5EF4-FFF2-40B4-BE49-F238E27FC236}">
              <a16:creationId xmlns:a16="http://schemas.microsoft.com/office/drawing/2014/main" xmlns="" id="{00000000-0008-0000-0600-0000F987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994" name="Text Box 1">
          <a:extLst>
            <a:ext uri="{FF2B5EF4-FFF2-40B4-BE49-F238E27FC236}">
              <a16:creationId xmlns:a16="http://schemas.microsoft.com/office/drawing/2014/main" xmlns="" id="{00000000-0008-0000-0600-0000FA87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995" name="Text Box 1">
          <a:extLst>
            <a:ext uri="{FF2B5EF4-FFF2-40B4-BE49-F238E27FC236}">
              <a16:creationId xmlns:a16="http://schemas.microsoft.com/office/drawing/2014/main" xmlns="" id="{00000000-0008-0000-0600-0000FB87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996" name="Text Box 1">
          <a:extLst>
            <a:ext uri="{FF2B5EF4-FFF2-40B4-BE49-F238E27FC236}">
              <a16:creationId xmlns:a16="http://schemas.microsoft.com/office/drawing/2014/main" xmlns="" id="{00000000-0008-0000-0600-0000FC87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997" name="Text Box 1">
          <a:extLst>
            <a:ext uri="{FF2B5EF4-FFF2-40B4-BE49-F238E27FC236}">
              <a16:creationId xmlns:a16="http://schemas.microsoft.com/office/drawing/2014/main" xmlns="" id="{00000000-0008-0000-0600-0000FD87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998" name="Text Box 1">
          <a:extLst>
            <a:ext uri="{FF2B5EF4-FFF2-40B4-BE49-F238E27FC236}">
              <a16:creationId xmlns:a16="http://schemas.microsoft.com/office/drawing/2014/main" xmlns="" id="{00000000-0008-0000-0600-0000FE87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999" name="Text Box 1">
          <a:extLst>
            <a:ext uri="{FF2B5EF4-FFF2-40B4-BE49-F238E27FC236}">
              <a16:creationId xmlns:a16="http://schemas.microsoft.com/office/drawing/2014/main" xmlns="" id="{00000000-0008-0000-0600-0000FF87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00" name="Text Box 1">
          <a:extLst>
            <a:ext uri="{FF2B5EF4-FFF2-40B4-BE49-F238E27FC236}">
              <a16:creationId xmlns:a16="http://schemas.microsoft.com/office/drawing/2014/main" xmlns="" id="{00000000-0008-0000-0600-000000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01" name="Text Box 1">
          <a:extLst>
            <a:ext uri="{FF2B5EF4-FFF2-40B4-BE49-F238E27FC236}">
              <a16:creationId xmlns:a16="http://schemas.microsoft.com/office/drawing/2014/main" xmlns="" id="{00000000-0008-0000-0600-000001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02" name="Text Box 1">
          <a:extLst>
            <a:ext uri="{FF2B5EF4-FFF2-40B4-BE49-F238E27FC236}">
              <a16:creationId xmlns:a16="http://schemas.microsoft.com/office/drawing/2014/main" xmlns="" id="{00000000-0008-0000-0600-000002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03" name="Text Box 1">
          <a:extLst>
            <a:ext uri="{FF2B5EF4-FFF2-40B4-BE49-F238E27FC236}">
              <a16:creationId xmlns:a16="http://schemas.microsoft.com/office/drawing/2014/main" xmlns="" id="{00000000-0008-0000-0600-000003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04" name="Text Box 1">
          <a:extLst>
            <a:ext uri="{FF2B5EF4-FFF2-40B4-BE49-F238E27FC236}">
              <a16:creationId xmlns:a16="http://schemas.microsoft.com/office/drawing/2014/main" xmlns="" id="{00000000-0008-0000-0600-000004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05" name="Text Box 1">
          <a:extLst>
            <a:ext uri="{FF2B5EF4-FFF2-40B4-BE49-F238E27FC236}">
              <a16:creationId xmlns:a16="http://schemas.microsoft.com/office/drawing/2014/main" xmlns="" id="{00000000-0008-0000-0600-000005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06" name="Text Box 1">
          <a:extLst>
            <a:ext uri="{FF2B5EF4-FFF2-40B4-BE49-F238E27FC236}">
              <a16:creationId xmlns:a16="http://schemas.microsoft.com/office/drawing/2014/main" xmlns="" id="{00000000-0008-0000-0600-000006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07" name="Text Box 1">
          <a:extLst>
            <a:ext uri="{FF2B5EF4-FFF2-40B4-BE49-F238E27FC236}">
              <a16:creationId xmlns:a16="http://schemas.microsoft.com/office/drawing/2014/main" xmlns="" id="{00000000-0008-0000-0600-000007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08" name="Text Box 1">
          <a:extLst>
            <a:ext uri="{FF2B5EF4-FFF2-40B4-BE49-F238E27FC236}">
              <a16:creationId xmlns:a16="http://schemas.microsoft.com/office/drawing/2014/main" xmlns="" id="{00000000-0008-0000-0600-000008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09" name="Text Box 1">
          <a:extLst>
            <a:ext uri="{FF2B5EF4-FFF2-40B4-BE49-F238E27FC236}">
              <a16:creationId xmlns:a16="http://schemas.microsoft.com/office/drawing/2014/main" xmlns="" id="{00000000-0008-0000-0600-000009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10" name="Text Box 1">
          <a:extLst>
            <a:ext uri="{FF2B5EF4-FFF2-40B4-BE49-F238E27FC236}">
              <a16:creationId xmlns:a16="http://schemas.microsoft.com/office/drawing/2014/main" xmlns="" id="{00000000-0008-0000-0600-00000A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11" name="Text Box 1">
          <a:extLst>
            <a:ext uri="{FF2B5EF4-FFF2-40B4-BE49-F238E27FC236}">
              <a16:creationId xmlns:a16="http://schemas.microsoft.com/office/drawing/2014/main" xmlns="" id="{00000000-0008-0000-0600-00000B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12" name="Text Box 1">
          <a:extLst>
            <a:ext uri="{FF2B5EF4-FFF2-40B4-BE49-F238E27FC236}">
              <a16:creationId xmlns:a16="http://schemas.microsoft.com/office/drawing/2014/main" xmlns="" id="{00000000-0008-0000-0600-00000C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13" name="Text Box 1">
          <a:extLst>
            <a:ext uri="{FF2B5EF4-FFF2-40B4-BE49-F238E27FC236}">
              <a16:creationId xmlns:a16="http://schemas.microsoft.com/office/drawing/2014/main" xmlns="" id="{00000000-0008-0000-0600-00000D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14" name="Text Box 1">
          <a:extLst>
            <a:ext uri="{FF2B5EF4-FFF2-40B4-BE49-F238E27FC236}">
              <a16:creationId xmlns:a16="http://schemas.microsoft.com/office/drawing/2014/main" xmlns="" id="{00000000-0008-0000-0600-00000E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15" name="Text Box 1">
          <a:extLst>
            <a:ext uri="{FF2B5EF4-FFF2-40B4-BE49-F238E27FC236}">
              <a16:creationId xmlns:a16="http://schemas.microsoft.com/office/drawing/2014/main" xmlns="" id="{00000000-0008-0000-0600-00000F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16" name="Text Box 1">
          <a:extLst>
            <a:ext uri="{FF2B5EF4-FFF2-40B4-BE49-F238E27FC236}">
              <a16:creationId xmlns:a16="http://schemas.microsoft.com/office/drawing/2014/main" xmlns="" id="{00000000-0008-0000-0600-000010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17" name="Text Box 1">
          <a:extLst>
            <a:ext uri="{FF2B5EF4-FFF2-40B4-BE49-F238E27FC236}">
              <a16:creationId xmlns:a16="http://schemas.microsoft.com/office/drawing/2014/main" xmlns="" id="{00000000-0008-0000-0600-000011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18" name="Text Box 1">
          <a:extLst>
            <a:ext uri="{FF2B5EF4-FFF2-40B4-BE49-F238E27FC236}">
              <a16:creationId xmlns:a16="http://schemas.microsoft.com/office/drawing/2014/main" xmlns="" id="{00000000-0008-0000-0600-000012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19" name="Text Box 1">
          <a:extLst>
            <a:ext uri="{FF2B5EF4-FFF2-40B4-BE49-F238E27FC236}">
              <a16:creationId xmlns:a16="http://schemas.microsoft.com/office/drawing/2014/main" xmlns="" id="{00000000-0008-0000-0600-000013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20" name="Text Box 1">
          <a:extLst>
            <a:ext uri="{FF2B5EF4-FFF2-40B4-BE49-F238E27FC236}">
              <a16:creationId xmlns:a16="http://schemas.microsoft.com/office/drawing/2014/main" xmlns="" id="{00000000-0008-0000-0600-000014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21" name="Text Box 1">
          <a:extLst>
            <a:ext uri="{FF2B5EF4-FFF2-40B4-BE49-F238E27FC236}">
              <a16:creationId xmlns:a16="http://schemas.microsoft.com/office/drawing/2014/main" xmlns="" id="{00000000-0008-0000-0600-000015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22" name="Text Box 1">
          <a:extLst>
            <a:ext uri="{FF2B5EF4-FFF2-40B4-BE49-F238E27FC236}">
              <a16:creationId xmlns:a16="http://schemas.microsoft.com/office/drawing/2014/main" xmlns="" id="{00000000-0008-0000-0600-000016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23" name="Text Box 1">
          <a:extLst>
            <a:ext uri="{FF2B5EF4-FFF2-40B4-BE49-F238E27FC236}">
              <a16:creationId xmlns:a16="http://schemas.microsoft.com/office/drawing/2014/main" xmlns="" id="{00000000-0008-0000-0600-000017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24" name="Text Box 1">
          <a:extLst>
            <a:ext uri="{FF2B5EF4-FFF2-40B4-BE49-F238E27FC236}">
              <a16:creationId xmlns:a16="http://schemas.microsoft.com/office/drawing/2014/main" xmlns="" id="{00000000-0008-0000-0600-000018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25" name="Text Box 1">
          <a:extLst>
            <a:ext uri="{FF2B5EF4-FFF2-40B4-BE49-F238E27FC236}">
              <a16:creationId xmlns:a16="http://schemas.microsoft.com/office/drawing/2014/main" xmlns="" id="{00000000-0008-0000-0600-000019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26" name="Text Box 1">
          <a:extLst>
            <a:ext uri="{FF2B5EF4-FFF2-40B4-BE49-F238E27FC236}">
              <a16:creationId xmlns:a16="http://schemas.microsoft.com/office/drawing/2014/main" xmlns="" id="{00000000-0008-0000-0600-00001A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27" name="Text Box 1">
          <a:extLst>
            <a:ext uri="{FF2B5EF4-FFF2-40B4-BE49-F238E27FC236}">
              <a16:creationId xmlns:a16="http://schemas.microsoft.com/office/drawing/2014/main" xmlns="" id="{00000000-0008-0000-0600-00001B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28" name="Text Box 1">
          <a:extLst>
            <a:ext uri="{FF2B5EF4-FFF2-40B4-BE49-F238E27FC236}">
              <a16:creationId xmlns:a16="http://schemas.microsoft.com/office/drawing/2014/main" xmlns="" id="{00000000-0008-0000-0600-00001C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29" name="Text Box 1">
          <a:extLst>
            <a:ext uri="{FF2B5EF4-FFF2-40B4-BE49-F238E27FC236}">
              <a16:creationId xmlns:a16="http://schemas.microsoft.com/office/drawing/2014/main" xmlns="" id="{00000000-0008-0000-0600-00001D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30" name="Text Box 1">
          <a:extLst>
            <a:ext uri="{FF2B5EF4-FFF2-40B4-BE49-F238E27FC236}">
              <a16:creationId xmlns:a16="http://schemas.microsoft.com/office/drawing/2014/main" xmlns="" id="{00000000-0008-0000-0600-00001E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31" name="Text Box 1">
          <a:extLst>
            <a:ext uri="{FF2B5EF4-FFF2-40B4-BE49-F238E27FC236}">
              <a16:creationId xmlns:a16="http://schemas.microsoft.com/office/drawing/2014/main" xmlns="" id="{00000000-0008-0000-0600-00001F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32" name="Text Box 1">
          <a:extLst>
            <a:ext uri="{FF2B5EF4-FFF2-40B4-BE49-F238E27FC236}">
              <a16:creationId xmlns:a16="http://schemas.microsoft.com/office/drawing/2014/main" xmlns="" id="{00000000-0008-0000-0600-000020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33" name="Text Box 1">
          <a:extLst>
            <a:ext uri="{FF2B5EF4-FFF2-40B4-BE49-F238E27FC236}">
              <a16:creationId xmlns:a16="http://schemas.microsoft.com/office/drawing/2014/main" xmlns="" id="{00000000-0008-0000-0600-000021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34" name="Text Box 1">
          <a:extLst>
            <a:ext uri="{FF2B5EF4-FFF2-40B4-BE49-F238E27FC236}">
              <a16:creationId xmlns:a16="http://schemas.microsoft.com/office/drawing/2014/main" xmlns="" id="{00000000-0008-0000-0600-000022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35" name="Text Box 1">
          <a:extLst>
            <a:ext uri="{FF2B5EF4-FFF2-40B4-BE49-F238E27FC236}">
              <a16:creationId xmlns:a16="http://schemas.microsoft.com/office/drawing/2014/main" xmlns="" id="{00000000-0008-0000-0600-000023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36" name="Text Box 1">
          <a:extLst>
            <a:ext uri="{FF2B5EF4-FFF2-40B4-BE49-F238E27FC236}">
              <a16:creationId xmlns:a16="http://schemas.microsoft.com/office/drawing/2014/main" xmlns="" id="{00000000-0008-0000-0600-000024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37" name="Text Box 1">
          <a:extLst>
            <a:ext uri="{FF2B5EF4-FFF2-40B4-BE49-F238E27FC236}">
              <a16:creationId xmlns:a16="http://schemas.microsoft.com/office/drawing/2014/main" xmlns="" id="{00000000-0008-0000-0600-000025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38" name="Text Box 1">
          <a:extLst>
            <a:ext uri="{FF2B5EF4-FFF2-40B4-BE49-F238E27FC236}">
              <a16:creationId xmlns:a16="http://schemas.microsoft.com/office/drawing/2014/main" xmlns="" id="{00000000-0008-0000-0600-000026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39" name="Text Box 1">
          <a:extLst>
            <a:ext uri="{FF2B5EF4-FFF2-40B4-BE49-F238E27FC236}">
              <a16:creationId xmlns:a16="http://schemas.microsoft.com/office/drawing/2014/main" xmlns="" id="{00000000-0008-0000-0600-000027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40" name="Text Box 1">
          <a:extLst>
            <a:ext uri="{FF2B5EF4-FFF2-40B4-BE49-F238E27FC236}">
              <a16:creationId xmlns:a16="http://schemas.microsoft.com/office/drawing/2014/main" xmlns="" id="{00000000-0008-0000-0600-000028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41" name="Text Box 1">
          <a:extLst>
            <a:ext uri="{FF2B5EF4-FFF2-40B4-BE49-F238E27FC236}">
              <a16:creationId xmlns:a16="http://schemas.microsoft.com/office/drawing/2014/main" xmlns="" id="{00000000-0008-0000-0600-000029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42" name="Text Box 1">
          <a:extLst>
            <a:ext uri="{FF2B5EF4-FFF2-40B4-BE49-F238E27FC236}">
              <a16:creationId xmlns:a16="http://schemas.microsoft.com/office/drawing/2014/main" xmlns="" id="{00000000-0008-0000-0600-00002A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43" name="Text Box 1">
          <a:extLst>
            <a:ext uri="{FF2B5EF4-FFF2-40B4-BE49-F238E27FC236}">
              <a16:creationId xmlns:a16="http://schemas.microsoft.com/office/drawing/2014/main" xmlns="" id="{00000000-0008-0000-0600-00002B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44" name="Text Box 1">
          <a:extLst>
            <a:ext uri="{FF2B5EF4-FFF2-40B4-BE49-F238E27FC236}">
              <a16:creationId xmlns:a16="http://schemas.microsoft.com/office/drawing/2014/main" xmlns="" id="{00000000-0008-0000-0600-00002C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45" name="Text Box 1">
          <a:extLst>
            <a:ext uri="{FF2B5EF4-FFF2-40B4-BE49-F238E27FC236}">
              <a16:creationId xmlns:a16="http://schemas.microsoft.com/office/drawing/2014/main" xmlns="" id="{00000000-0008-0000-0600-00002D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46" name="Text Box 1">
          <a:extLst>
            <a:ext uri="{FF2B5EF4-FFF2-40B4-BE49-F238E27FC236}">
              <a16:creationId xmlns:a16="http://schemas.microsoft.com/office/drawing/2014/main" xmlns="" id="{00000000-0008-0000-0600-00002E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47" name="Text Box 1">
          <a:extLst>
            <a:ext uri="{FF2B5EF4-FFF2-40B4-BE49-F238E27FC236}">
              <a16:creationId xmlns:a16="http://schemas.microsoft.com/office/drawing/2014/main" xmlns="" id="{00000000-0008-0000-0600-00002F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48" name="Text Box 1">
          <a:extLst>
            <a:ext uri="{FF2B5EF4-FFF2-40B4-BE49-F238E27FC236}">
              <a16:creationId xmlns:a16="http://schemas.microsoft.com/office/drawing/2014/main" xmlns="" id="{00000000-0008-0000-0600-000030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49" name="Text Box 1">
          <a:extLst>
            <a:ext uri="{FF2B5EF4-FFF2-40B4-BE49-F238E27FC236}">
              <a16:creationId xmlns:a16="http://schemas.microsoft.com/office/drawing/2014/main" xmlns="" id="{00000000-0008-0000-0600-000031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50" name="Text Box 1">
          <a:extLst>
            <a:ext uri="{FF2B5EF4-FFF2-40B4-BE49-F238E27FC236}">
              <a16:creationId xmlns:a16="http://schemas.microsoft.com/office/drawing/2014/main" xmlns="" id="{00000000-0008-0000-0600-000032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51" name="Text Box 1">
          <a:extLst>
            <a:ext uri="{FF2B5EF4-FFF2-40B4-BE49-F238E27FC236}">
              <a16:creationId xmlns:a16="http://schemas.microsoft.com/office/drawing/2014/main" xmlns="" id="{00000000-0008-0000-0600-000033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52" name="Text Box 1">
          <a:extLst>
            <a:ext uri="{FF2B5EF4-FFF2-40B4-BE49-F238E27FC236}">
              <a16:creationId xmlns:a16="http://schemas.microsoft.com/office/drawing/2014/main" xmlns="" id="{00000000-0008-0000-0600-000034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53" name="Text Box 1">
          <a:extLst>
            <a:ext uri="{FF2B5EF4-FFF2-40B4-BE49-F238E27FC236}">
              <a16:creationId xmlns:a16="http://schemas.microsoft.com/office/drawing/2014/main" xmlns="" id="{00000000-0008-0000-0600-000035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54" name="Text Box 1">
          <a:extLst>
            <a:ext uri="{FF2B5EF4-FFF2-40B4-BE49-F238E27FC236}">
              <a16:creationId xmlns:a16="http://schemas.microsoft.com/office/drawing/2014/main" xmlns="" id="{00000000-0008-0000-0600-000036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55" name="Text Box 1">
          <a:extLst>
            <a:ext uri="{FF2B5EF4-FFF2-40B4-BE49-F238E27FC236}">
              <a16:creationId xmlns:a16="http://schemas.microsoft.com/office/drawing/2014/main" xmlns="" id="{00000000-0008-0000-0600-000037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56" name="Text Box 1">
          <a:extLst>
            <a:ext uri="{FF2B5EF4-FFF2-40B4-BE49-F238E27FC236}">
              <a16:creationId xmlns:a16="http://schemas.microsoft.com/office/drawing/2014/main" xmlns="" id="{00000000-0008-0000-0600-000038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57" name="Text Box 1">
          <a:extLst>
            <a:ext uri="{FF2B5EF4-FFF2-40B4-BE49-F238E27FC236}">
              <a16:creationId xmlns:a16="http://schemas.microsoft.com/office/drawing/2014/main" xmlns="" id="{00000000-0008-0000-0600-000039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58" name="Text Box 1">
          <a:extLst>
            <a:ext uri="{FF2B5EF4-FFF2-40B4-BE49-F238E27FC236}">
              <a16:creationId xmlns:a16="http://schemas.microsoft.com/office/drawing/2014/main" xmlns="" id="{00000000-0008-0000-0600-00003A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59" name="Text Box 1">
          <a:extLst>
            <a:ext uri="{FF2B5EF4-FFF2-40B4-BE49-F238E27FC236}">
              <a16:creationId xmlns:a16="http://schemas.microsoft.com/office/drawing/2014/main" xmlns="" id="{00000000-0008-0000-0600-00003B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60" name="Text Box 1">
          <a:extLst>
            <a:ext uri="{FF2B5EF4-FFF2-40B4-BE49-F238E27FC236}">
              <a16:creationId xmlns:a16="http://schemas.microsoft.com/office/drawing/2014/main" xmlns="" id="{00000000-0008-0000-0600-00003C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61" name="Text Box 1">
          <a:extLst>
            <a:ext uri="{FF2B5EF4-FFF2-40B4-BE49-F238E27FC236}">
              <a16:creationId xmlns:a16="http://schemas.microsoft.com/office/drawing/2014/main" xmlns="" id="{00000000-0008-0000-0600-00003D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62" name="Text Box 1">
          <a:extLst>
            <a:ext uri="{FF2B5EF4-FFF2-40B4-BE49-F238E27FC236}">
              <a16:creationId xmlns:a16="http://schemas.microsoft.com/office/drawing/2014/main" xmlns="" id="{00000000-0008-0000-0600-00003E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63" name="Text Box 1">
          <a:extLst>
            <a:ext uri="{FF2B5EF4-FFF2-40B4-BE49-F238E27FC236}">
              <a16:creationId xmlns:a16="http://schemas.microsoft.com/office/drawing/2014/main" xmlns="" id="{00000000-0008-0000-0600-00003F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64" name="Text Box 1">
          <a:extLst>
            <a:ext uri="{FF2B5EF4-FFF2-40B4-BE49-F238E27FC236}">
              <a16:creationId xmlns:a16="http://schemas.microsoft.com/office/drawing/2014/main" xmlns="" id="{00000000-0008-0000-0600-000040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65" name="Text Box 1">
          <a:extLst>
            <a:ext uri="{FF2B5EF4-FFF2-40B4-BE49-F238E27FC236}">
              <a16:creationId xmlns:a16="http://schemas.microsoft.com/office/drawing/2014/main" xmlns="" id="{00000000-0008-0000-0600-000041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66" name="Text Box 1">
          <a:extLst>
            <a:ext uri="{FF2B5EF4-FFF2-40B4-BE49-F238E27FC236}">
              <a16:creationId xmlns:a16="http://schemas.microsoft.com/office/drawing/2014/main" xmlns="" id="{00000000-0008-0000-0600-000042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67" name="Text Box 1">
          <a:extLst>
            <a:ext uri="{FF2B5EF4-FFF2-40B4-BE49-F238E27FC236}">
              <a16:creationId xmlns:a16="http://schemas.microsoft.com/office/drawing/2014/main" xmlns="" id="{00000000-0008-0000-0600-000043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68" name="Text Box 1">
          <a:extLst>
            <a:ext uri="{FF2B5EF4-FFF2-40B4-BE49-F238E27FC236}">
              <a16:creationId xmlns:a16="http://schemas.microsoft.com/office/drawing/2014/main" xmlns="" id="{00000000-0008-0000-0600-000044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69" name="Text Box 1">
          <a:extLst>
            <a:ext uri="{FF2B5EF4-FFF2-40B4-BE49-F238E27FC236}">
              <a16:creationId xmlns:a16="http://schemas.microsoft.com/office/drawing/2014/main" xmlns="" id="{00000000-0008-0000-0600-000045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70" name="Text Box 1">
          <a:extLst>
            <a:ext uri="{FF2B5EF4-FFF2-40B4-BE49-F238E27FC236}">
              <a16:creationId xmlns:a16="http://schemas.microsoft.com/office/drawing/2014/main" xmlns="" id="{00000000-0008-0000-0600-000046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71" name="Text Box 1">
          <a:extLst>
            <a:ext uri="{FF2B5EF4-FFF2-40B4-BE49-F238E27FC236}">
              <a16:creationId xmlns:a16="http://schemas.microsoft.com/office/drawing/2014/main" xmlns="" id="{00000000-0008-0000-0600-000047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72" name="Text Box 1">
          <a:extLst>
            <a:ext uri="{FF2B5EF4-FFF2-40B4-BE49-F238E27FC236}">
              <a16:creationId xmlns:a16="http://schemas.microsoft.com/office/drawing/2014/main" xmlns="" id="{00000000-0008-0000-0600-000048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73" name="Text Box 1">
          <a:extLst>
            <a:ext uri="{FF2B5EF4-FFF2-40B4-BE49-F238E27FC236}">
              <a16:creationId xmlns:a16="http://schemas.microsoft.com/office/drawing/2014/main" xmlns="" id="{00000000-0008-0000-0600-000049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74" name="Text Box 1">
          <a:extLst>
            <a:ext uri="{FF2B5EF4-FFF2-40B4-BE49-F238E27FC236}">
              <a16:creationId xmlns:a16="http://schemas.microsoft.com/office/drawing/2014/main" xmlns="" id="{00000000-0008-0000-0600-00004A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75" name="Text Box 1">
          <a:extLst>
            <a:ext uri="{FF2B5EF4-FFF2-40B4-BE49-F238E27FC236}">
              <a16:creationId xmlns:a16="http://schemas.microsoft.com/office/drawing/2014/main" xmlns="" id="{00000000-0008-0000-0600-00004B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76" name="Text Box 1">
          <a:extLst>
            <a:ext uri="{FF2B5EF4-FFF2-40B4-BE49-F238E27FC236}">
              <a16:creationId xmlns:a16="http://schemas.microsoft.com/office/drawing/2014/main" xmlns="" id="{00000000-0008-0000-0600-00004C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77" name="Text Box 1">
          <a:extLst>
            <a:ext uri="{FF2B5EF4-FFF2-40B4-BE49-F238E27FC236}">
              <a16:creationId xmlns:a16="http://schemas.microsoft.com/office/drawing/2014/main" xmlns="" id="{00000000-0008-0000-0600-00004D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78" name="Text Box 1">
          <a:extLst>
            <a:ext uri="{FF2B5EF4-FFF2-40B4-BE49-F238E27FC236}">
              <a16:creationId xmlns:a16="http://schemas.microsoft.com/office/drawing/2014/main" xmlns="" id="{00000000-0008-0000-0600-00004E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79" name="Text Box 1">
          <a:extLst>
            <a:ext uri="{FF2B5EF4-FFF2-40B4-BE49-F238E27FC236}">
              <a16:creationId xmlns:a16="http://schemas.microsoft.com/office/drawing/2014/main" xmlns="" id="{00000000-0008-0000-0600-00004F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80" name="Text Box 1">
          <a:extLst>
            <a:ext uri="{FF2B5EF4-FFF2-40B4-BE49-F238E27FC236}">
              <a16:creationId xmlns:a16="http://schemas.microsoft.com/office/drawing/2014/main" xmlns="" id="{00000000-0008-0000-0600-000050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81" name="Text Box 1">
          <a:extLst>
            <a:ext uri="{FF2B5EF4-FFF2-40B4-BE49-F238E27FC236}">
              <a16:creationId xmlns:a16="http://schemas.microsoft.com/office/drawing/2014/main" xmlns="" id="{00000000-0008-0000-0600-000051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82" name="Text Box 1">
          <a:extLst>
            <a:ext uri="{FF2B5EF4-FFF2-40B4-BE49-F238E27FC236}">
              <a16:creationId xmlns:a16="http://schemas.microsoft.com/office/drawing/2014/main" xmlns="" id="{00000000-0008-0000-0600-000052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83" name="Text Box 1">
          <a:extLst>
            <a:ext uri="{FF2B5EF4-FFF2-40B4-BE49-F238E27FC236}">
              <a16:creationId xmlns:a16="http://schemas.microsoft.com/office/drawing/2014/main" xmlns="" id="{00000000-0008-0000-0600-000053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84" name="Text Box 1">
          <a:extLst>
            <a:ext uri="{FF2B5EF4-FFF2-40B4-BE49-F238E27FC236}">
              <a16:creationId xmlns:a16="http://schemas.microsoft.com/office/drawing/2014/main" xmlns="" id="{00000000-0008-0000-0600-000054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85" name="Text Box 1">
          <a:extLst>
            <a:ext uri="{FF2B5EF4-FFF2-40B4-BE49-F238E27FC236}">
              <a16:creationId xmlns:a16="http://schemas.microsoft.com/office/drawing/2014/main" xmlns="" id="{00000000-0008-0000-0600-000055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86" name="Text Box 1">
          <a:extLst>
            <a:ext uri="{FF2B5EF4-FFF2-40B4-BE49-F238E27FC236}">
              <a16:creationId xmlns:a16="http://schemas.microsoft.com/office/drawing/2014/main" xmlns="" id="{00000000-0008-0000-0600-000056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87" name="Text Box 1">
          <a:extLst>
            <a:ext uri="{FF2B5EF4-FFF2-40B4-BE49-F238E27FC236}">
              <a16:creationId xmlns:a16="http://schemas.microsoft.com/office/drawing/2014/main" xmlns="" id="{00000000-0008-0000-0600-000057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88" name="Text Box 1">
          <a:extLst>
            <a:ext uri="{FF2B5EF4-FFF2-40B4-BE49-F238E27FC236}">
              <a16:creationId xmlns:a16="http://schemas.microsoft.com/office/drawing/2014/main" xmlns="" id="{00000000-0008-0000-0600-000058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89" name="Text Box 1">
          <a:extLst>
            <a:ext uri="{FF2B5EF4-FFF2-40B4-BE49-F238E27FC236}">
              <a16:creationId xmlns:a16="http://schemas.microsoft.com/office/drawing/2014/main" xmlns="" id="{00000000-0008-0000-0600-000059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90" name="Text Box 1">
          <a:extLst>
            <a:ext uri="{FF2B5EF4-FFF2-40B4-BE49-F238E27FC236}">
              <a16:creationId xmlns:a16="http://schemas.microsoft.com/office/drawing/2014/main" xmlns="" id="{00000000-0008-0000-0600-00005A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91" name="Text Box 1">
          <a:extLst>
            <a:ext uri="{FF2B5EF4-FFF2-40B4-BE49-F238E27FC236}">
              <a16:creationId xmlns:a16="http://schemas.microsoft.com/office/drawing/2014/main" xmlns="" id="{00000000-0008-0000-0600-00005B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92" name="Text Box 1">
          <a:extLst>
            <a:ext uri="{FF2B5EF4-FFF2-40B4-BE49-F238E27FC236}">
              <a16:creationId xmlns:a16="http://schemas.microsoft.com/office/drawing/2014/main" xmlns="" id="{00000000-0008-0000-0600-00005C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93" name="Text Box 1">
          <a:extLst>
            <a:ext uri="{FF2B5EF4-FFF2-40B4-BE49-F238E27FC236}">
              <a16:creationId xmlns:a16="http://schemas.microsoft.com/office/drawing/2014/main" xmlns="" id="{00000000-0008-0000-0600-00005D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94" name="Text Box 1">
          <a:extLst>
            <a:ext uri="{FF2B5EF4-FFF2-40B4-BE49-F238E27FC236}">
              <a16:creationId xmlns:a16="http://schemas.microsoft.com/office/drawing/2014/main" xmlns="" id="{00000000-0008-0000-0600-00005E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095" name="Text Box 1">
          <a:extLst>
            <a:ext uri="{FF2B5EF4-FFF2-40B4-BE49-F238E27FC236}">
              <a16:creationId xmlns:a16="http://schemas.microsoft.com/office/drawing/2014/main" xmlns="" id="{00000000-0008-0000-0600-00005F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096" name="Text Box 1">
          <a:extLst>
            <a:ext uri="{FF2B5EF4-FFF2-40B4-BE49-F238E27FC236}">
              <a16:creationId xmlns:a16="http://schemas.microsoft.com/office/drawing/2014/main" xmlns="" id="{00000000-0008-0000-0600-000060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097" name="Text Box 1">
          <a:extLst>
            <a:ext uri="{FF2B5EF4-FFF2-40B4-BE49-F238E27FC236}">
              <a16:creationId xmlns:a16="http://schemas.microsoft.com/office/drawing/2014/main" xmlns="" id="{00000000-0008-0000-0600-000061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098" name="Text Box 1">
          <a:extLst>
            <a:ext uri="{FF2B5EF4-FFF2-40B4-BE49-F238E27FC236}">
              <a16:creationId xmlns:a16="http://schemas.microsoft.com/office/drawing/2014/main" xmlns="" id="{00000000-0008-0000-0600-000062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099" name="Text Box 1">
          <a:extLst>
            <a:ext uri="{FF2B5EF4-FFF2-40B4-BE49-F238E27FC236}">
              <a16:creationId xmlns:a16="http://schemas.microsoft.com/office/drawing/2014/main" xmlns="" id="{00000000-0008-0000-0600-000063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00" name="Text Box 1">
          <a:extLst>
            <a:ext uri="{FF2B5EF4-FFF2-40B4-BE49-F238E27FC236}">
              <a16:creationId xmlns:a16="http://schemas.microsoft.com/office/drawing/2014/main" xmlns="" id="{00000000-0008-0000-0600-000064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01" name="Text Box 1">
          <a:extLst>
            <a:ext uri="{FF2B5EF4-FFF2-40B4-BE49-F238E27FC236}">
              <a16:creationId xmlns:a16="http://schemas.microsoft.com/office/drawing/2014/main" xmlns="" id="{00000000-0008-0000-0600-000065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02" name="Text Box 1">
          <a:extLst>
            <a:ext uri="{FF2B5EF4-FFF2-40B4-BE49-F238E27FC236}">
              <a16:creationId xmlns:a16="http://schemas.microsoft.com/office/drawing/2014/main" xmlns="" id="{00000000-0008-0000-0600-000066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03" name="Text Box 1">
          <a:extLst>
            <a:ext uri="{FF2B5EF4-FFF2-40B4-BE49-F238E27FC236}">
              <a16:creationId xmlns:a16="http://schemas.microsoft.com/office/drawing/2014/main" xmlns="" id="{00000000-0008-0000-0600-000067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04" name="Text Box 1">
          <a:extLst>
            <a:ext uri="{FF2B5EF4-FFF2-40B4-BE49-F238E27FC236}">
              <a16:creationId xmlns:a16="http://schemas.microsoft.com/office/drawing/2014/main" xmlns="" id="{00000000-0008-0000-0600-000068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05" name="Text Box 1">
          <a:extLst>
            <a:ext uri="{FF2B5EF4-FFF2-40B4-BE49-F238E27FC236}">
              <a16:creationId xmlns:a16="http://schemas.microsoft.com/office/drawing/2014/main" xmlns="" id="{00000000-0008-0000-0600-000069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06" name="Text Box 1">
          <a:extLst>
            <a:ext uri="{FF2B5EF4-FFF2-40B4-BE49-F238E27FC236}">
              <a16:creationId xmlns:a16="http://schemas.microsoft.com/office/drawing/2014/main" xmlns="" id="{00000000-0008-0000-0600-00006A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07" name="Text Box 1">
          <a:extLst>
            <a:ext uri="{FF2B5EF4-FFF2-40B4-BE49-F238E27FC236}">
              <a16:creationId xmlns:a16="http://schemas.microsoft.com/office/drawing/2014/main" xmlns="" id="{00000000-0008-0000-0600-00006B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08" name="Text Box 1">
          <a:extLst>
            <a:ext uri="{FF2B5EF4-FFF2-40B4-BE49-F238E27FC236}">
              <a16:creationId xmlns:a16="http://schemas.microsoft.com/office/drawing/2014/main" xmlns="" id="{00000000-0008-0000-0600-00006C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09" name="Text Box 1">
          <a:extLst>
            <a:ext uri="{FF2B5EF4-FFF2-40B4-BE49-F238E27FC236}">
              <a16:creationId xmlns:a16="http://schemas.microsoft.com/office/drawing/2014/main" xmlns="" id="{00000000-0008-0000-0600-00006D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10" name="Text Box 1">
          <a:extLst>
            <a:ext uri="{FF2B5EF4-FFF2-40B4-BE49-F238E27FC236}">
              <a16:creationId xmlns:a16="http://schemas.microsoft.com/office/drawing/2014/main" xmlns="" id="{00000000-0008-0000-0600-00006E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11" name="Text Box 1">
          <a:extLst>
            <a:ext uri="{FF2B5EF4-FFF2-40B4-BE49-F238E27FC236}">
              <a16:creationId xmlns:a16="http://schemas.microsoft.com/office/drawing/2014/main" xmlns="" id="{00000000-0008-0000-0600-00006F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12" name="Text Box 1">
          <a:extLst>
            <a:ext uri="{FF2B5EF4-FFF2-40B4-BE49-F238E27FC236}">
              <a16:creationId xmlns:a16="http://schemas.microsoft.com/office/drawing/2014/main" xmlns="" id="{00000000-0008-0000-0600-000070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13" name="Text Box 1">
          <a:extLst>
            <a:ext uri="{FF2B5EF4-FFF2-40B4-BE49-F238E27FC236}">
              <a16:creationId xmlns:a16="http://schemas.microsoft.com/office/drawing/2014/main" xmlns="" id="{00000000-0008-0000-0600-000071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14" name="Text Box 1">
          <a:extLst>
            <a:ext uri="{FF2B5EF4-FFF2-40B4-BE49-F238E27FC236}">
              <a16:creationId xmlns:a16="http://schemas.microsoft.com/office/drawing/2014/main" xmlns="" id="{00000000-0008-0000-0600-000072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15" name="Text Box 1">
          <a:extLst>
            <a:ext uri="{FF2B5EF4-FFF2-40B4-BE49-F238E27FC236}">
              <a16:creationId xmlns:a16="http://schemas.microsoft.com/office/drawing/2014/main" xmlns="" id="{00000000-0008-0000-0600-000073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16" name="Text Box 1">
          <a:extLst>
            <a:ext uri="{FF2B5EF4-FFF2-40B4-BE49-F238E27FC236}">
              <a16:creationId xmlns:a16="http://schemas.microsoft.com/office/drawing/2014/main" xmlns="" id="{00000000-0008-0000-0600-000074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17" name="Text Box 1">
          <a:extLst>
            <a:ext uri="{FF2B5EF4-FFF2-40B4-BE49-F238E27FC236}">
              <a16:creationId xmlns:a16="http://schemas.microsoft.com/office/drawing/2014/main" xmlns="" id="{00000000-0008-0000-0600-000075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18" name="Text Box 1">
          <a:extLst>
            <a:ext uri="{FF2B5EF4-FFF2-40B4-BE49-F238E27FC236}">
              <a16:creationId xmlns:a16="http://schemas.microsoft.com/office/drawing/2014/main" xmlns="" id="{00000000-0008-0000-0600-000076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19" name="Text Box 1">
          <a:extLst>
            <a:ext uri="{FF2B5EF4-FFF2-40B4-BE49-F238E27FC236}">
              <a16:creationId xmlns:a16="http://schemas.microsoft.com/office/drawing/2014/main" xmlns="" id="{00000000-0008-0000-0600-000077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20" name="Text Box 1">
          <a:extLst>
            <a:ext uri="{FF2B5EF4-FFF2-40B4-BE49-F238E27FC236}">
              <a16:creationId xmlns:a16="http://schemas.microsoft.com/office/drawing/2014/main" xmlns="" id="{00000000-0008-0000-0600-000078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21" name="Text Box 1">
          <a:extLst>
            <a:ext uri="{FF2B5EF4-FFF2-40B4-BE49-F238E27FC236}">
              <a16:creationId xmlns:a16="http://schemas.microsoft.com/office/drawing/2014/main" xmlns="" id="{00000000-0008-0000-0600-000079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22" name="Text Box 1">
          <a:extLst>
            <a:ext uri="{FF2B5EF4-FFF2-40B4-BE49-F238E27FC236}">
              <a16:creationId xmlns:a16="http://schemas.microsoft.com/office/drawing/2014/main" xmlns="" id="{00000000-0008-0000-0600-00007A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23" name="Text Box 1">
          <a:extLst>
            <a:ext uri="{FF2B5EF4-FFF2-40B4-BE49-F238E27FC236}">
              <a16:creationId xmlns:a16="http://schemas.microsoft.com/office/drawing/2014/main" xmlns="" id="{00000000-0008-0000-0600-00007B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24" name="Text Box 1">
          <a:extLst>
            <a:ext uri="{FF2B5EF4-FFF2-40B4-BE49-F238E27FC236}">
              <a16:creationId xmlns:a16="http://schemas.microsoft.com/office/drawing/2014/main" xmlns="" id="{00000000-0008-0000-0600-00007C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25" name="Text Box 1">
          <a:extLst>
            <a:ext uri="{FF2B5EF4-FFF2-40B4-BE49-F238E27FC236}">
              <a16:creationId xmlns:a16="http://schemas.microsoft.com/office/drawing/2014/main" xmlns="" id="{00000000-0008-0000-0600-00007D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26" name="Text Box 1">
          <a:extLst>
            <a:ext uri="{FF2B5EF4-FFF2-40B4-BE49-F238E27FC236}">
              <a16:creationId xmlns:a16="http://schemas.microsoft.com/office/drawing/2014/main" xmlns="" id="{00000000-0008-0000-0600-00007E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27" name="Text Box 1">
          <a:extLst>
            <a:ext uri="{FF2B5EF4-FFF2-40B4-BE49-F238E27FC236}">
              <a16:creationId xmlns:a16="http://schemas.microsoft.com/office/drawing/2014/main" xmlns="" id="{00000000-0008-0000-0600-00007F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28" name="Text Box 1">
          <a:extLst>
            <a:ext uri="{FF2B5EF4-FFF2-40B4-BE49-F238E27FC236}">
              <a16:creationId xmlns:a16="http://schemas.microsoft.com/office/drawing/2014/main" xmlns="" id="{00000000-0008-0000-0600-000080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29" name="Text Box 1">
          <a:extLst>
            <a:ext uri="{FF2B5EF4-FFF2-40B4-BE49-F238E27FC236}">
              <a16:creationId xmlns:a16="http://schemas.microsoft.com/office/drawing/2014/main" xmlns="" id="{00000000-0008-0000-0600-000081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30" name="Text Box 1">
          <a:extLst>
            <a:ext uri="{FF2B5EF4-FFF2-40B4-BE49-F238E27FC236}">
              <a16:creationId xmlns:a16="http://schemas.microsoft.com/office/drawing/2014/main" xmlns="" id="{00000000-0008-0000-0600-000082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31" name="Text Box 1">
          <a:extLst>
            <a:ext uri="{FF2B5EF4-FFF2-40B4-BE49-F238E27FC236}">
              <a16:creationId xmlns:a16="http://schemas.microsoft.com/office/drawing/2014/main" xmlns="" id="{00000000-0008-0000-0600-000083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32" name="Text Box 1">
          <a:extLst>
            <a:ext uri="{FF2B5EF4-FFF2-40B4-BE49-F238E27FC236}">
              <a16:creationId xmlns:a16="http://schemas.microsoft.com/office/drawing/2014/main" xmlns="" id="{00000000-0008-0000-0600-000084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33" name="Text Box 1">
          <a:extLst>
            <a:ext uri="{FF2B5EF4-FFF2-40B4-BE49-F238E27FC236}">
              <a16:creationId xmlns:a16="http://schemas.microsoft.com/office/drawing/2014/main" xmlns="" id="{00000000-0008-0000-0600-000085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34" name="Text Box 1">
          <a:extLst>
            <a:ext uri="{FF2B5EF4-FFF2-40B4-BE49-F238E27FC236}">
              <a16:creationId xmlns:a16="http://schemas.microsoft.com/office/drawing/2014/main" xmlns="" id="{00000000-0008-0000-0600-000086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35" name="Text Box 1">
          <a:extLst>
            <a:ext uri="{FF2B5EF4-FFF2-40B4-BE49-F238E27FC236}">
              <a16:creationId xmlns:a16="http://schemas.microsoft.com/office/drawing/2014/main" xmlns="" id="{00000000-0008-0000-0600-000087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36" name="Text Box 1">
          <a:extLst>
            <a:ext uri="{FF2B5EF4-FFF2-40B4-BE49-F238E27FC236}">
              <a16:creationId xmlns:a16="http://schemas.microsoft.com/office/drawing/2014/main" xmlns="" id="{00000000-0008-0000-0600-000088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37" name="Text Box 1">
          <a:extLst>
            <a:ext uri="{FF2B5EF4-FFF2-40B4-BE49-F238E27FC236}">
              <a16:creationId xmlns:a16="http://schemas.microsoft.com/office/drawing/2014/main" xmlns="" id="{00000000-0008-0000-0600-000089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38" name="Text Box 1">
          <a:extLst>
            <a:ext uri="{FF2B5EF4-FFF2-40B4-BE49-F238E27FC236}">
              <a16:creationId xmlns:a16="http://schemas.microsoft.com/office/drawing/2014/main" xmlns="" id="{00000000-0008-0000-0600-00008A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39" name="Text Box 1">
          <a:extLst>
            <a:ext uri="{FF2B5EF4-FFF2-40B4-BE49-F238E27FC236}">
              <a16:creationId xmlns:a16="http://schemas.microsoft.com/office/drawing/2014/main" xmlns="" id="{00000000-0008-0000-0600-00008B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40" name="Text Box 1">
          <a:extLst>
            <a:ext uri="{FF2B5EF4-FFF2-40B4-BE49-F238E27FC236}">
              <a16:creationId xmlns:a16="http://schemas.microsoft.com/office/drawing/2014/main" xmlns="" id="{00000000-0008-0000-0600-00008C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41" name="Text Box 1">
          <a:extLst>
            <a:ext uri="{FF2B5EF4-FFF2-40B4-BE49-F238E27FC236}">
              <a16:creationId xmlns:a16="http://schemas.microsoft.com/office/drawing/2014/main" xmlns="" id="{00000000-0008-0000-0600-00008D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42" name="Text Box 1">
          <a:extLst>
            <a:ext uri="{FF2B5EF4-FFF2-40B4-BE49-F238E27FC236}">
              <a16:creationId xmlns:a16="http://schemas.microsoft.com/office/drawing/2014/main" xmlns="" id="{00000000-0008-0000-0600-00008E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43" name="Text Box 1">
          <a:extLst>
            <a:ext uri="{FF2B5EF4-FFF2-40B4-BE49-F238E27FC236}">
              <a16:creationId xmlns:a16="http://schemas.microsoft.com/office/drawing/2014/main" xmlns="" id="{00000000-0008-0000-0600-00008F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44" name="Text Box 1">
          <a:extLst>
            <a:ext uri="{FF2B5EF4-FFF2-40B4-BE49-F238E27FC236}">
              <a16:creationId xmlns:a16="http://schemas.microsoft.com/office/drawing/2014/main" xmlns="" id="{00000000-0008-0000-0600-000090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45" name="Text Box 1">
          <a:extLst>
            <a:ext uri="{FF2B5EF4-FFF2-40B4-BE49-F238E27FC236}">
              <a16:creationId xmlns:a16="http://schemas.microsoft.com/office/drawing/2014/main" xmlns="" id="{00000000-0008-0000-0600-000091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46" name="Text Box 1">
          <a:extLst>
            <a:ext uri="{FF2B5EF4-FFF2-40B4-BE49-F238E27FC236}">
              <a16:creationId xmlns:a16="http://schemas.microsoft.com/office/drawing/2014/main" xmlns="" id="{00000000-0008-0000-0600-000092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47" name="Text Box 1">
          <a:extLst>
            <a:ext uri="{FF2B5EF4-FFF2-40B4-BE49-F238E27FC236}">
              <a16:creationId xmlns:a16="http://schemas.microsoft.com/office/drawing/2014/main" xmlns="" id="{00000000-0008-0000-0600-000093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48" name="Text Box 1">
          <a:extLst>
            <a:ext uri="{FF2B5EF4-FFF2-40B4-BE49-F238E27FC236}">
              <a16:creationId xmlns:a16="http://schemas.microsoft.com/office/drawing/2014/main" xmlns="" id="{00000000-0008-0000-0600-000094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49" name="Text Box 1">
          <a:extLst>
            <a:ext uri="{FF2B5EF4-FFF2-40B4-BE49-F238E27FC236}">
              <a16:creationId xmlns:a16="http://schemas.microsoft.com/office/drawing/2014/main" xmlns="" id="{00000000-0008-0000-0600-000095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50" name="Text Box 1">
          <a:extLst>
            <a:ext uri="{FF2B5EF4-FFF2-40B4-BE49-F238E27FC236}">
              <a16:creationId xmlns:a16="http://schemas.microsoft.com/office/drawing/2014/main" xmlns="" id="{00000000-0008-0000-0600-000096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51" name="Text Box 1">
          <a:extLst>
            <a:ext uri="{FF2B5EF4-FFF2-40B4-BE49-F238E27FC236}">
              <a16:creationId xmlns:a16="http://schemas.microsoft.com/office/drawing/2014/main" xmlns="" id="{00000000-0008-0000-0600-000097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52" name="Text Box 1">
          <a:extLst>
            <a:ext uri="{FF2B5EF4-FFF2-40B4-BE49-F238E27FC236}">
              <a16:creationId xmlns:a16="http://schemas.microsoft.com/office/drawing/2014/main" xmlns="" id="{00000000-0008-0000-0600-000098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53" name="Text Box 1">
          <a:extLst>
            <a:ext uri="{FF2B5EF4-FFF2-40B4-BE49-F238E27FC236}">
              <a16:creationId xmlns:a16="http://schemas.microsoft.com/office/drawing/2014/main" xmlns="" id="{00000000-0008-0000-0600-000099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54" name="Text Box 1">
          <a:extLst>
            <a:ext uri="{FF2B5EF4-FFF2-40B4-BE49-F238E27FC236}">
              <a16:creationId xmlns:a16="http://schemas.microsoft.com/office/drawing/2014/main" xmlns="" id="{00000000-0008-0000-0600-00009A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55" name="Text Box 1">
          <a:extLst>
            <a:ext uri="{FF2B5EF4-FFF2-40B4-BE49-F238E27FC236}">
              <a16:creationId xmlns:a16="http://schemas.microsoft.com/office/drawing/2014/main" xmlns="" id="{00000000-0008-0000-0600-00009B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56" name="Text Box 1">
          <a:extLst>
            <a:ext uri="{FF2B5EF4-FFF2-40B4-BE49-F238E27FC236}">
              <a16:creationId xmlns:a16="http://schemas.microsoft.com/office/drawing/2014/main" xmlns="" id="{00000000-0008-0000-0600-00009C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57" name="Text Box 1">
          <a:extLst>
            <a:ext uri="{FF2B5EF4-FFF2-40B4-BE49-F238E27FC236}">
              <a16:creationId xmlns:a16="http://schemas.microsoft.com/office/drawing/2014/main" xmlns="" id="{00000000-0008-0000-0600-00009D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58" name="Text Box 1">
          <a:extLst>
            <a:ext uri="{FF2B5EF4-FFF2-40B4-BE49-F238E27FC236}">
              <a16:creationId xmlns:a16="http://schemas.microsoft.com/office/drawing/2014/main" xmlns="" id="{00000000-0008-0000-0600-00009E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59" name="Text Box 1">
          <a:extLst>
            <a:ext uri="{FF2B5EF4-FFF2-40B4-BE49-F238E27FC236}">
              <a16:creationId xmlns:a16="http://schemas.microsoft.com/office/drawing/2014/main" xmlns="" id="{00000000-0008-0000-0600-00009F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60" name="Text Box 1">
          <a:extLst>
            <a:ext uri="{FF2B5EF4-FFF2-40B4-BE49-F238E27FC236}">
              <a16:creationId xmlns:a16="http://schemas.microsoft.com/office/drawing/2014/main" xmlns="" id="{00000000-0008-0000-0600-0000A0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61" name="Text Box 1">
          <a:extLst>
            <a:ext uri="{FF2B5EF4-FFF2-40B4-BE49-F238E27FC236}">
              <a16:creationId xmlns:a16="http://schemas.microsoft.com/office/drawing/2014/main" xmlns="" id="{00000000-0008-0000-0600-0000A1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62" name="Text Box 1">
          <a:extLst>
            <a:ext uri="{FF2B5EF4-FFF2-40B4-BE49-F238E27FC236}">
              <a16:creationId xmlns:a16="http://schemas.microsoft.com/office/drawing/2014/main" xmlns="" id="{00000000-0008-0000-0600-0000A2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63" name="Text Box 1">
          <a:extLst>
            <a:ext uri="{FF2B5EF4-FFF2-40B4-BE49-F238E27FC236}">
              <a16:creationId xmlns:a16="http://schemas.microsoft.com/office/drawing/2014/main" xmlns="" id="{00000000-0008-0000-0600-0000A3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64" name="Text Box 1">
          <a:extLst>
            <a:ext uri="{FF2B5EF4-FFF2-40B4-BE49-F238E27FC236}">
              <a16:creationId xmlns:a16="http://schemas.microsoft.com/office/drawing/2014/main" xmlns="" id="{00000000-0008-0000-0600-0000A4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65" name="Text Box 1">
          <a:extLst>
            <a:ext uri="{FF2B5EF4-FFF2-40B4-BE49-F238E27FC236}">
              <a16:creationId xmlns:a16="http://schemas.microsoft.com/office/drawing/2014/main" xmlns="" id="{00000000-0008-0000-0600-0000A5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66" name="Text Box 1">
          <a:extLst>
            <a:ext uri="{FF2B5EF4-FFF2-40B4-BE49-F238E27FC236}">
              <a16:creationId xmlns:a16="http://schemas.microsoft.com/office/drawing/2014/main" xmlns="" id="{00000000-0008-0000-0600-0000A6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67" name="Text Box 1">
          <a:extLst>
            <a:ext uri="{FF2B5EF4-FFF2-40B4-BE49-F238E27FC236}">
              <a16:creationId xmlns:a16="http://schemas.microsoft.com/office/drawing/2014/main" xmlns="" id="{00000000-0008-0000-0600-0000A7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68" name="Text Box 1">
          <a:extLst>
            <a:ext uri="{FF2B5EF4-FFF2-40B4-BE49-F238E27FC236}">
              <a16:creationId xmlns:a16="http://schemas.microsoft.com/office/drawing/2014/main" xmlns="" id="{00000000-0008-0000-0600-0000A8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69" name="Text Box 1">
          <a:extLst>
            <a:ext uri="{FF2B5EF4-FFF2-40B4-BE49-F238E27FC236}">
              <a16:creationId xmlns:a16="http://schemas.microsoft.com/office/drawing/2014/main" xmlns="" id="{00000000-0008-0000-0600-0000A9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70" name="Text Box 1">
          <a:extLst>
            <a:ext uri="{FF2B5EF4-FFF2-40B4-BE49-F238E27FC236}">
              <a16:creationId xmlns:a16="http://schemas.microsoft.com/office/drawing/2014/main" xmlns="" id="{00000000-0008-0000-0600-0000AA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71" name="Text Box 1">
          <a:extLst>
            <a:ext uri="{FF2B5EF4-FFF2-40B4-BE49-F238E27FC236}">
              <a16:creationId xmlns:a16="http://schemas.microsoft.com/office/drawing/2014/main" xmlns="" id="{00000000-0008-0000-0600-0000AB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72" name="Text Box 1">
          <a:extLst>
            <a:ext uri="{FF2B5EF4-FFF2-40B4-BE49-F238E27FC236}">
              <a16:creationId xmlns:a16="http://schemas.microsoft.com/office/drawing/2014/main" xmlns="" id="{00000000-0008-0000-0600-0000AC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73" name="Text Box 1">
          <a:extLst>
            <a:ext uri="{FF2B5EF4-FFF2-40B4-BE49-F238E27FC236}">
              <a16:creationId xmlns:a16="http://schemas.microsoft.com/office/drawing/2014/main" xmlns="" id="{00000000-0008-0000-0600-0000AD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74" name="Text Box 1">
          <a:extLst>
            <a:ext uri="{FF2B5EF4-FFF2-40B4-BE49-F238E27FC236}">
              <a16:creationId xmlns:a16="http://schemas.microsoft.com/office/drawing/2014/main" xmlns="" id="{00000000-0008-0000-0600-0000AE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75" name="Text Box 1">
          <a:extLst>
            <a:ext uri="{FF2B5EF4-FFF2-40B4-BE49-F238E27FC236}">
              <a16:creationId xmlns:a16="http://schemas.microsoft.com/office/drawing/2014/main" xmlns="" id="{00000000-0008-0000-0600-0000AF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76" name="Text Box 1">
          <a:extLst>
            <a:ext uri="{FF2B5EF4-FFF2-40B4-BE49-F238E27FC236}">
              <a16:creationId xmlns:a16="http://schemas.microsoft.com/office/drawing/2014/main" xmlns="" id="{00000000-0008-0000-0600-0000B0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77" name="Text Box 1">
          <a:extLst>
            <a:ext uri="{FF2B5EF4-FFF2-40B4-BE49-F238E27FC236}">
              <a16:creationId xmlns:a16="http://schemas.microsoft.com/office/drawing/2014/main" xmlns="" id="{00000000-0008-0000-0600-0000B1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78" name="Text Box 1">
          <a:extLst>
            <a:ext uri="{FF2B5EF4-FFF2-40B4-BE49-F238E27FC236}">
              <a16:creationId xmlns:a16="http://schemas.microsoft.com/office/drawing/2014/main" xmlns="" id="{00000000-0008-0000-0600-0000B2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79" name="Text Box 1">
          <a:extLst>
            <a:ext uri="{FF2B5EF4-FFF2-40B4-BE49-F238E27FC236}">
              <a16:creationId xmlns:a16="http://schemas.microsoft.com/office/drawing/2014/main" xmlns="" id="{00000000-0008-0000-0600-0000B3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80" name="Text Box 1">
          <a:extLst>
            <a:ext uri="{FF2B5EF4-FFF2-40B4-BE49-F238E27FC236}">
              <a16:creationId xmlns:a16="http://schemas.microsoft.com/office/drawing/2014/main" xmlns="" id="{00000000-0008-0000-0600-0000B4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81" name="Text Box 1">
          <a:extLst>
            <a:ext uri="{FF2B5EF4-FFF2-40B4-BE49-F238E27FC236}">
              <a16:creationId xmlns:a16="http://schemas.microsoft.com/office/drawing/2014/main" xmlns="" id="{00000000-0008-0000-0600-0000B5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82" name="Text Box 1">
          <a:extLst>
            <a:ext uri="{FF2B5EF4-FFF2-40B4-BE49-F238E27FC236}">
              <a16:creationId xmlns:a16="http://schemas.microsoft.com/office/drawing/2014/main" xmlns="" id="{00000000-0008-0000-0600-0000B6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83" name="Text Box 1">
          <a:extLst>
            <a:ext uri="{FF2B5EF4-FFF2-40B4-BE49-F238E27FC236}">
              <a16:creationId xmlns:a16="http://schemas.microsoft.com/office/drawing/2014/main" xmlns="" id="{00000000-0008-0000-0600-0000B7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84" name="Text Box 1">
          <a:extLst>
            <a:ext uri="{FF2B5EF4-FFF2-40B4-BE49-F238E27FC236}">
              <a16:creationId xmlns:a16="http://schemas.microsoft.com/office/drawing/2014/main" xmlns="" id="{00000000-0008-0000-0600-0000B8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85" name="Text Box 1">
          <a:extLst>
            <a:ext uri="{FF2B5EF4-FFF2-40B4-BE49-F238E27FC236}">
              <a16:creationId xmlns:a16="http://schemas.microsoft.com/office/drawing/2014/main" xmlns="" id="{00000000-0008-0000-0600-0000B9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86" name="Text Box 1">
          <a:extLst>
            <a:ext uri="{FF2B5EF4-FFF2-40B4-BE49-F238E27FC236}">
              <a16:creationId xmlns:a16="http://schemas.microsoft.com/office/drawing/2014/main" xmlns="" id="{00000000-0008-0000-0600-0000BA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87" name="Text Box 1">
          <a:extLst>
            <a:ext uri="{FF2B5EF4-FFF2-40B4-BE49-F238E27FC236}">
              <a16:creationId xmlns:a16="http://schemas.microsoft.com/office/drawing/2014/main" xmlns="" id="{00000000-0008-0000-0600-0000BB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88" name="Text Box 1">
          <a:extLst>
            <a:ext uri="{FF2B5EF4-FFF2-40B4-BE49-F238E27FC236}">
              <a16:creationId xmlns:a16="http://schemas.microsoft.com/office/drawing/2014/main" xmlns="" id="{00000000-0008-0000-0600-0000BC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89" name="Text Box 1">
          <a:extLst>
            <a:ext uri="{FF2B5EF4-FFF2-40B4-BE49-F238E27FC236}">
              <a16:creationId xmlns:a16="http://schemas.microsoft.com/office/drawing/2014/main" xmlns="" id="{00000000-0008-0000-0600-0000BD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90" name="Text Box 1">
          <a:extLst>
            <a:ext uri="{FF2B5EF4-FFF2-40B4-BE49-F238E27FC236}">
              <a16:creationId xmlns:a16="http://schemas.microsoft.com/office/drawing/2014/main" xmlns="" id="{00000000-0008-0000-0600-0000BE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91" name="Text Box 1">
          <a:extLst>
            <a:ext uri="{FF2B5EF4-FFF2-40B4-BE49-F238E27FC236}">
              <a16:creationId xmlns:a16="http://schemas.microsoft.com/office/drawing/2014/main" xmlns="" id="{00000000-0008-0000-0600-0000BF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92" name="Text Box 1">
          <a:extLst>
            <a:ext uri="{FF2B5EF4-FFF2-40B4-BE49-F238E27FC236}">
              <a16:creationId xmlns:a16="http://schemas.microsoft.com/office/drawing/2014/main" xmlns="" id="{00000000-0008-0000-0600-0000C0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93" name="Text Box 1">
          <a:extLst>
            <a:ext uri="{FF2B5EF4-FFF2-40B4-BE49-F238E27FC236}">
              <a16:creationId xmlns:a16="http://schemas.microsoft.com/office/drawing/2014/main" xmlns="" id="{00000000-0008-0000-0600-0000C1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94" name="Text Box 1">
          <a:extLst>
            <a:ext uri="{FF2B5EF4-FFF2-40B4-BE49-F238E27FC236}">
              <a16:creationId xmlns:a16="http://schemas.microsoft.com/office/drawing/2014/main" xmlns="" id="{00000000-0008-0000-0600-0000C2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95" name="Text Box 1">
          <a:extLst>
            <a:ext uri="{FF2B5EF4-FFF2-40B4-BE49-F238E27FC236}">
              <a16:creationId xmlns:a16="http://schemas.microsoft.com/office/drawing/2014/main" xmlns="" id="{00000000-0008-0000-0600-0000C3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96" name="Text Box 1">
          <a:extLst>
            <a:ext uri="{FF2B5EF4-FFF2-40B4-BE49-F238E27FC236}">
              <a16:creationId xmlns:a16="http://schemas.microsoft.com/office/drawing/2014/main" xmlns="" id="{00000000-0008-0000-0600-0000C4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97" name="Text Box 1">
          <a:extLst>
            <a:ext uri="{FF2B5EF4-FFF2-40B4-BE49-F238E27FC236}">
              <a16:creationId xmlns:a16="http://schemas.microsoft.com/office/drawing/2014/main" xmlns="" id="{00000000-0008-0000-0600-0000C5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98" name="Text Box 1">
          <a:extLst>
            <a:ext uri="{FF2B5EF4-FFF2-40B4-BE49-F238E27FC236}">
              <a16:creationId xmlns:a16="http://schemas.microsoft.com/office/drawing/2014/main" xmlns="" id="{00000000-0008-0000-0600-0000C6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99" name="Text Box 1">
          <a:extLst>
            <a:ext uri="{FF2B5EF4-FFF2-40B4-BE49-F238E27FC236}">
              <a16:creationId xmlns:a16="http://schemas.microsoft.com/office/drawing/2014/main" xmlns="" id="{00000000-0008-0000-0600-0000C7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00" name="Text Box 1">
          <a:extLst>
            <a:ext uri="{FF2B5EF4-FFF2-40B4-BE49-F238E27FC236}">
              <a16:creationId xmlns:a16="http://schemas.microsoft.com/office/drawing/2014/main" xmlns="" id="{00000000-0008-0000-0600-0000C8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01" name="Text Box 1">
          <a:extLst>
            <a:ext uri="{FF2B5EF4-FFF2-40B4-BE49-F238E27FC236}">
              <a16:creationId xmlns:a16="http://schemas.microsoft.com/office/drawing/2014/main" xmlns="" id="{00000000-0008-0000-0600-0000C9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02" name="Text Box 1">
          <a:extLst>
            <a:ext uri="{FF2B5EF4-FFF2-40B4-BE49-F238E27FC236}">
              <a16:creationId xmlns:a16="http://schemas.microsoft.com/office/drawing/2014/main" xmlns="" id="{00000000-0008-0000-0600-0000CA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03" name="Text Box 1">
          <a:extLst>
            <a:ext uri="{FF2B5EF4-FFF2-40B4-BE49-F238E27FC236}">
              <a16:creationId xmlns:a16="http://schemas.microsoft.com/office/drawing/2014/main" xmlns="" id="{00000000-0008-0000-0600-0000CB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04" name="Text Box 1">
          <a:extLst>
            <a:ext uri="{FF2B5EF4-FFF2-40B4-BE49-F238E27FC236}">
              <a16:creationId xmlns:a16="http://schemas.microsoft.com/office/drawing/2014/main" xmlns="" id="{00000000-0008-0000-0600-0000CC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05" name="Text Box 1">
          <a:extLst>
            <a:ext uri="{FF2B5EF4-FFF2-40B4-BE49-F238E27FC236}">
              <a16:creationId xmlns:a16="http://schemas.microsoft.com/office/drawing/2014/main" xmlns="" id="{00000000-0008-0000-0600-0000CD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06" name="Text Box 1">
          <a:extLst>
            <a:ext uri="{FF2B5EF4-FFF2-40B4-BE49-F238E27FC236}">
              <a16:creationId xmlns:a16="http://schemas.microsoft.com/office/drawing/2014/main" xmlns="" id="{00000000-0008-0000-0600-0000CE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07" name="Text Box 1">
          <a:extLst>
            <a:ext uri="{FF2B5EF4-FFF2-40B4-BE49-F238E27FC236}">
              <a16:creationId xmlns:a16="http://schemas.microsoft.com/office/drawing/2014/main" xmlns="" id="{00000000-0008-0000-0600-0000CF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08" name="Text Box 1">
          <a:extLst>
            <a:ext uri="{FF2B5EF4-FFF2-40B4-BE49-F238E27FC236}">
              <a16:creationId xmlns:a16="http://schemas.microsoft.com/office/drawing/2014/main" xmlns="" id="{00000000-0008-0000-0600-0000D0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09" name="Text Box 1">
          <a:extLst>
            <a:ext uri="{FF2B5EF4-FFF2-40B4-BE49-F238E27FC236}">
              <a16:creationId xmlns:a16="http://schemas.microsoft.com/office/drawing/2014/main" xmlns="" id="{00000000-0008-0000-0600-0000D1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10" name="Text Box 1">
          <a:extLst>
            <a:ext uri="{FF2B5EF4-FFF2-40B4-BE49-F238E27FC236}">
              <a16:creationId xmlns:a16="http://schemas.microsoft.com/office/drawing/2014/main" xmlns="" id="{00000000-0008-0000-0600-0000D2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11" name="Text Box 1">
          <a:extLst>
            <a:ext uri="{FF2B5EF4-FFF2-40B4-BE49-F238E27FC236}">
              <a16:creationId xmlns:a16="http://schemas.microsoft.com/office/drawing/2014/main" xmlns="" id="{00000000-0008-0000-0600-0000D3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12" name="Text Box 1">
          <a:extLst>
            <a:ext uri="{FF2B5EF4-FFF2-40B4-BE49-F238E27FC236}">
              <a16:creationId xmlns:a16="http://schemas.microsoft.com/office/drawing/2014/main" xmlns="" id="{00000000-0008-0000-0600-0000D4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13" name="Text Box 1">
          <a:extLst>
            <a:ext uri="{FF2B5EF4-FFF2-40B4-BE49-F238E27FC236}">
              <a16:creationId xmlns:a16="http://schemas.microsoft.com/office/drawing/2014/main" xmlns="" id="{00000000-0008-0000-0600-0000D5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14" name="Text Box 1">
          <a:extLst>
            <a:ext uri="{FF2B5EF4-FFF2-40B4-BE49-F238E27FC236}">
              <a16:creationId xmlns:a16="http://schemas.microsoft.com/office/drawing/2014/main" xmlns="" id="{00000000-0008-0000-0600-0000D6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15" name="Text Box 1">
          <a:extLst>
            <a:ext uri="{FF2B5EF4-FFF2-40B4-BE49-F238E27FC236}">
              <a16:creationId xmlns:a16="http://schemas.microsoft.com/office/drawing/2014/main" xmlns="" id="{00000000-0008-0000-0600-0000D7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16" name="Text Box 1">
          <a:extLst>
            <a:ext uri="{FF2B5EF4-FFF2-40B4-BE49-F238E27FC236}">
              <a16:creationId xmlns:a16="http://schemas.microsoft.com/office/drawing/2014/main" xmlns="" id="{00000000-0008-0000-0600-0000D8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17" name="Text Box 1">
          <a:extLst>
            <a:ext uri="{FF2B5EF4-FFF2-40B4-BE49-F238E27FC236}">
              <a16:creationId xmlns:a16="http://schemas.microsoft.com/office/drawing/2014/main" xmlns="" id="{00000000-0008-0000-0600-0000D9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18" name="Text Box 1">
          <a:extLst>
            <a:ext uri="{FF2B5EF4-FFF2-40B4-BE49-F238E27FC236}">
              <a16:creationId xmlns:a16="http://schemas.microsoft.com/office/drawing/2014/main" xmlns="" id="{00000000-0008-0000-0600-0000DA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19" name="Text Box 1">
          <a:extLst>
            <a:ext uri="{FF2B5EF4-FFF2-40B4-BE49-F238E27FC236}">
              <a16:creationId xmlns:a16="http://schemas.microsoft.com/office/drawing/2014/main" xmlns="" id="{00000000-0008-0000-0600-0000DB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20" name="Text Box 1">
          <a:extLst>
            <a:ext uri="{FF2B5EF4-FFF2-40B4-BE49-F238E27FC236}">
              <a16:creationId xmlns:a16="http://schemas.microsoft.com/office/drawing/2014/main" xmlns="" id="{00000000-0008-0000-0600-0000DC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21" name="Text Box 1">
          <a:extLst>
            <a:ext uri="{FF2B5EF4-FFF2-40B4-BE49-F238E27FC236}">
              <a16:creationId xmlns:a16="http://schemas.microsoft.com/office/drawing/2014/main" xmlns="" id="{00000000-0008-0000-0600-0000DD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22" name="Text Box 1">
          <a:extLst>
            <a:ext uri="{FF2B5EF4-FFF2-40B4-BE49-F238E27FC236}">
              <a16:creationId xmlns:a16="http://schemas.microsoft.com/office/drawing/2014/main" xmlns="" id="{00000000-0008-0000-0600-0000DE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23" name="Text Box 1">
          <a:extLst>
            <a:ext uri="{FF2B5EF4-FFF2-40B4-BE49-F238E27FC236}">
              <a16:creationId xmlns:a16="http://schemas.microsoft.com/office/drawing/2014/main" xmlns="" id="{00000000-0008-0000-0600-0000DF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24" name="Text Box 1">
          <a:extLst>
            <a:ext uri="{FF2B5EF4-FFF2-40B4-BE49-F238E27FC236}">
              <a16:creationId xmlns:a16="http://schemas.microsoft.com/office/drawing/2014/main" xmlns="" id="{00000000-0008-0000-0600-0000E0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25" name="Text Box 1">
          <a:extLst>
            <a:ext uri="{FF2B5EF4-FFF2-40B4-BE49-F238E27FC236}">
              <a16:creationId xmlns:a16="http://schemas.microsoft.com/office/drawing/2014/main" xmlns="" id="{00000000-0008-0000-0600-0000E1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26" name="Text Box 1">
          <a:extLst>
            <a:ext uri="{FF2B5EF4-FFF2-40B4-BE49-F238E27FC236}">
              <a16:creationId xmlns:a16="http://schemas.microsoft.com/office/drawing/2014/main" xmlns="" id="{00000000-0008-0000-0600-0000E2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27" name="Text Box 1">
          <a:extLst>
            <a:ext uri="{FF2B5EF4-FFF2-40B4-BE49-F238E27FC236}">
              <a16:creationId xmlns:a16="http://schemas.microsoft.com/office/drawing/2014/main" xmlns="" id="{00000000-0008-0000-0600-0000E3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28" name="Text Box 1">
          <a:extLst>
            <a:ext uri="{FF2B5EF4-FFF2-40B4-BE49-F238E27FC236}">
              <a16:creationId xmlns:a16="http://schemas.microsoft.com/office/drawing/2014/main" xmlns="" id="{00000000-0008-0000-0600-0000E4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29" name="Text Box 1">
          <a:extLst>
            <a:ext uri="{FF2B5EF4-FFF2-40B4-BE49-F238E27FC236}">
              <a16:creationId xmlns:a16="http://schemas.microsoft.com/office/drawing/2014/main" xmlns="" id="{00000000-0008-0000-0600-0000E5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30" name="Text Box 1">
          <a:extLst>
            <a:ext uri="{FF2B5EF4-FFF2-40B4-BE49-F238E27FC236}">
              <a16:creationId xmlns:a16="http://schemas.microsoft.com/office/drawing/2014/main" xmlns="" id="{00000000-0008-0000-0600-0000E6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31" name="Text Box 1">
          <a:extLst>
            <a:ext uri="{FF2B5EF4-FFF2-40B4-BE49-F238E27FC236}">
              <a16:creationId xmlns:a16="http://schemas.microsoft.com/office/drawing/2014/main" xmlns="" id="{00000000-0008-0000-0600-0000E7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32" name="Text Box 1">
          <a:extLst>
            <a:ext uri="{FF2B5EF4-FFF2-40B4-BE49-F238E27FC236}">
              <a16:creationId xmlns:a16="http://schemas.microsoft.com/office/drawing/2014/main" xmlns="" id="{00000000-0008-0000-0600-0000E8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33" name="Text Box 1">
          <a:extLst>
            <a:ext uri="{FF2B5EF4-FFF2-40B4-BE49-F238E27FC236}">
              <a16:creationId xmlns:a16="http://schemas.microsoft.com/office/drawing/2014/main" xmlns="" id="{00000000-0008-0000-0600-0000E9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34" name="Text Box 1">
          <a:extLst>
            <a:ext uri="{FF2B5EF4-FFF2-40B4-BE49-F238E27FC236}">
              <a16:creationId xmlns:a16="http://schemas.microsoft.com/office/drawing/2014/main" xmlns="" id="{00000000-0008-0000-0600-0000EA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35" name="Text Box 1">
          <a:extLst>
            <a:ext uri="{FF2B5EF4-FFF2-40B4-BE49-F238E27FC236}">
              <a16:creationId xmlns:a16="http://schemas.microsoft.com/office/drawing/2014/main" xmlns="" id="{00000000-0008-0000-0600-0000EB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36" name="Text Box 1">
          <a:extLst>
            <a:ext uri="{FF2B5EF4-FFF2-40B4-BE49-F238E27FC236}">
              <a16:creationId xmlns:a16="http://schemas.microsoft.com/office/drawing/2014/main" xmlns="" id="{00000000-0008-0000-0600-0000EC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37" name="Text Box 1">
          <a:extLst>
            <a:ext uri="{FF2B5EF4-FFF2-40B4-BE49-F238E27FC236}">
              <a16:creationId xmlns:a16="http://schemas.microsoft.com/office/drawing/2014/main" xmlns="" id="{00000000-0008-0000-0600-0000ED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38" name="Text Box 1">
          <a:extLst>
            <a:ext uri="{FF2B5EF4-FFF2-40B4-BE49-F238E27FC236}">
              <a16:creationId xmlns:a16="http://schemas.microsoft.com/office/drawing/2014/main" xmlns="" id="{00000000-0008-0000-0600-0000EE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39" name="Text Box 1">
          <a:extLst>
            <a:ext uri="{FF2B5EF4-FFF2-40B4-BE49-F238E27FC236}">
              <a16:creationId xmlns:a16="http://schemas.microsoft.com/office/drawing/2014/main" xmlns="" id="{00000000-0008-0000-0600-0000EF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40" name="Text Box 1">
          <a:extLst>
            <a:ext uri="{FF2B5EF4-FFF2-40B4-BE49-F238E27FC236}">
              <a16:creationId xmlns:a16="http://schemas.microsoft.com/office/drawing/2014/main" xmlns="" id="{00000000-0008-0000-0600-0000F0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41" name="Text Box 1">
          <a:extLst>
            <a:ext uri="{FF2B5EF4-FFF2-40B4-BE49-F238E27FC236}">
              <a16:creationId xmlns:a16="http://schemas.microsoft.com/office/drawing/2014/main" xmlns="" id="{00000000-0008-0000-0600-0000F1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42" name="Text Box 1">
          <a:extLst>
            <a:ext uri="{FF2B5EF4-FFF2-40B4-BE49-F238E27FC236}">
              <a16:creationId xmlns:a16="http://schemas.microsoft.com/office/drawing/2014/main" xmlns="" id="{00000000-0008-0000-0600-0000F2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43" name="Text Box 1">
          <a:extLst>
            <a:ext uri="{FF2B5EF4-FFF2-40B4-BE49-F238E27FC236}">
              <a16:creationId xmlns:a16="http://schemas.microsoft.com/office/drawing/2014/main" xmlns="" id="{00000000-0008-0000-0600-0000F3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44" name="Text Box 1">
          <a:extLst>
            <a:ext uri="{FF2B5EF4-FFF2-40B4-BE49-F238E27FC236}">
              <a16:creationId xmlns:a16="http://schemas.microsoft.com/office/drawing/2014/main" xmlns="" id="{00000000-0008-0000-0600-0000F4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45" name="Text Box 1">
          <a:extLst>
            <a:ext uri="{FF2B5EF4-FFF2-40B4-BE49-F238E27FC236}">
              <a16:creationId xmlns:a16="http://schemas.microsoft.com/office/drawing/2014/main" xmlns="" id="{00000000-0008-0000-0600-0000F5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46" name="Text Box 1">
          <a:extLst>
            <a:ext uri="{FF2B5EF4-FFF2-40B4-BE49-F238E27FC236}">
              <a16:creationId xmlns:a16="http://schemas.microsoft.com/office/drawing/2014/main" xmlns="" id="{00000000-0008-0000-0600-0000F6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47" name="Text Box 1">
          <a:extLst>
            <a:ext uri="{FF2B5EF4-FFF2-40B4-BE49-F238E27FC236}">
              <a16:creationId xmlns:a16="http://schemas.microsoft.com/office/drawing/2014/main" xmlns="" id="{00000000-0008-0000-0600-0000F7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48" name="Text Box 1">
          <a:extLst>
            <a:ext uri="{FF2B5EF4-FFF2-40B4-BE49-F238E27FC236}">
              <a16:creationId xmlns:a16="http://schemas.microsoft.com/office/drawing/2014/main" xmlns="" id="{00000000-0008-0000-0600-0000F8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49" name="Text Box 1">
          <a:extLst>
            <a:ext uri="{FF2B5EF4-FFF2-40B4-BE49-F238E27FC236}">
              <a16:creationId xmlns:a16="http://schemas.microsoft.com/office/drawing/2014/main" xmlns="" id="{00000000-0008-0000-0600-0000F9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50" name="Text Box 1">
          <a:extLst>
            <a:ext uri="{FF2B5EF4-FFF2-40B4-BE49-F238E27FC236}">
              <a16:creationId xmlns:a16="http://schemas.microsoft.com/office/drawing/2014/main" xmlns="" id="{00000000-0008-0000-0600-0000FA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51" name="Text Box 1">
          <a:extLst>
            <a:ext uri="{FF2B5EF4-FFF2-40B4-BE49-F238E27FC236}">
              <a16:creationId xmlns:a16="http://schemas.microsoft.com/office/drawing/2014/main" xmlns="" id="{00000000-0008-0000-0600-0000FB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52" name="Text Box 1">
          <a:extLst>
            <a:ext uri="{FF2B5EF4-FFF2-40B4-BE49-F238E27FC236}">
              <a16:creationId xmlns:a16="http://schemas.microsoft.com/office/drawing/2014/main" xmlns="" id="{00000000-0008-0000-0600-0000FC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53" name="Text Box 1">
          <a:extLst>
            <a:ext uri="{FF2B5EF4-FFF2-40B4-BE49-F238E27FC236}">
              <a16:creationId xmlns:a16="http://schemas.microsoft.com/office/drawing/2014/main" xmlns="" id="{00000000-0008-0000-0600-0000FD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54" name="Text Box 1">
          <a:extLst>
            <a:ext uri="{FF2B5EF4-FFF2-40B4-BE49-F238E27FC236}">
              <a16:creationId xmlns:a16="http://schemas.microsoft.com/office/drawing/2014/main" xmlns="" id="{00000000-0008-0000-0600-0000FE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55" name="Text Box 1">
          <a:extLst>
            <a:ext uri="{FF2B5EF4-FFF2-40B4-BE49-F238E27FC236}">
              <a16:creationId xmlns:a16="http://schemas.microsoft.com/office/drawing/2014/main" xmlns="" id="{00000000-0008-0000-0600-0000FF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56" name="Text Box 1">
          <a:extLst>
            <a:ext uri="{FF2B5EF4-FFF2-40B4-BE49-F238E27FC236}">
              <a16:creationId xmlns:a16="http://schemas.microsoft.com/office/drawing/2014/main" xmlns="" id="{00000000-0008-0000-0600-00000089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57" name="Text Box 1">
          <a:extLst>
            <a:ext uri="{FF2B5EF4-FFF2-40B4-BE49-F238E27FC236}">
              <a16:creationId xmlns:a16="http://schemas.microsoft.com/office/drawing/2014/main" xmlns="" id="{00000000-0008-0000-0600-00000189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58" name="Text Box 1">
          <a:extLst>
            <a:ext uri="{FF2B5EF4-FFF2-40B4-BE49-F238E27FC236}">
              <a16:creationId xmlns:a16="http://schemas.microsoft.com/office/drawing/2014/main" xmlns="" id="{00000000-0008-0000-0600-00000289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59" name="Text Box 1">
          <a:extLst>
            <a:ext uri="{FF2B5EF4-FFF2-40B4-BE49-F238E27FC236}">
              <a16:creationId xmlns:a16="http://schemas.microsoft.com/office/drawing/2014/main" xmlns="" id="{00000000-0008-0000-0600-00000389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60" name="Text Box 1">
          <a:extLst>
            <a:ext uri="{FF2B5EF4-FFF2-40B4-BE49-F238E27FC236}">
              <a16:creationId xmlns:a16="http://schemas.microsoft.com/office/drawing/2014/main" xmlns="" id="{00000000-0008-0000-0600-00000489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61" name="Text Box 1">
          <a:extLst>
            <a:ext uri="{FF2B5EF4-FFF2-40B4-BE49-F238E27FC236}">
              <a16:creationId xmlns:a16="http://schemas.microsoft.com/office/drawing/2014/main" xmlns="" id="{00000000-0008-0000-0600-00000589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62" name="Text Box 1">
          <a:extLst>
            <a:ext uri="{FF2B5EF4-FFF2-40B4-BE49-F238E27FC236}">
              <a16:creationId xmlns:a16="http://schemas.microsoft.com/office/drawing/2014/main" xmlns="" id="{00000000-0008-0000-0600-00000689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63" name="Text Box 1">
          <a:extLst>
            <a:ext uri="{FF2B5EF4-FFF2-40B4-BE49-F238E27FC236}">
              <a16:creationId xmlns:a16="http://schemas.microsoft.com/office/drawing/2014/main" xmlns="" id="{00000000-0008-0000-0600-00000789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64" name="Text Box 1">
          <a:extLst>
            <a:ext uri="{FF2B5EF4-FFF2-40B4-BE49-F238E27FC236}">
              <a16:creationId xmlns:a16="http://schemas.microsoft.com/office/drawing/2014/main" xmlns="" id="{00000000-0008-0000-0600-00000889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65" name="Text Box 1">
          <a:extLst>
            <a:ext uri="{FF2B5EF4-FFF2-40B4-BE49-F238E27FC236}">
              <a16:creationId xmlns:a16="http://schemas.microsoft.com/office/drawing/2014/main" xmlns="" id="{00000000-0008-0000-0600-00000989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66" name="Text Box 1">
          <a:extLst>
            <a:ext uri="{FF2B5EF4-FFF2-40B4-BE49-F238E27FC236}">
              <a16:creationId xmlns:a16="http://schemas.microsoft.com/office/drawing/2014/main" xmlns="" id="{00000000-0008-0000-0600-00000A89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67" name="Text Box 1">
          <a:extLst>
            <a:ext uri="{FF2B5EF4-FFF2-40B4-BE49-F238E27FC236}">
              <a16:creationId xmlns:a16="http://schemas.microsoft.com/office/drawing/2014/main" xmlns="" id="{00000000-0008-0000-0600-00000B89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68" name="Text Box 1">
          <a:extLst>
            <a:ext uri="{FF2B5EF4-FFF2-40B4-BE49-F238E27FC236}">
              <a16:creationId xmlns:a16="http://schemas.microsoft.com/office/drawing/2014/main" xmlns="" id="{00000000-0008-0000-0600-00000C89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69" name="Text Box 1">
          <a:extLst>
            <a:ext uri="{FF2B5EF4-FFF2-40B4-BE49-F238E27FC236}">
              <a16:creationId xmlns:a16="http://schemas.microsoft.com/office/drawing/2014/main" xmlns="" id="{00000000-0008-0000-0600-00000D89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70" name="Text Box 1">
          <a:extLst>
            <a:ext uri="{FF2B5EF4-FFF2-40B4-BE49-F238E27FC236}">
              <a16:creationId xmlns:a16="http://schemas.microsoft.com/office/drawing/2014/main" xmlns="" id="{00000000-0008-0000-0600-00000E89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71" name="Text Box 1">
          <a:extLst>
            <a:ext uri="{FF2B5EF4-FFF2-40B4-BE49-F238E27FC236}">
              <a16:creationId xmlns:a16="http://schemas.microsoft.com/office/drawing/2014/main" xmlns="" id="{00000000-0008-0000-0600-00000F89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72" name="Text Box 1">
          <a:extLst>
            <a:ext uri="{FF2B5EF4-FFF2-40B4-BE49-F238E27FC236}">
              <a16:creationId xmlns:a16="http://schemas.microsoft.com/office/drawing/2014/main" xmlns="" id="{00000000-0008-0000-0600-00001089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73" name="Text Box 1">
          <a:extLst>
            <a:ext uri="{FF2B5EF4-FFF2-40B4-BE49-F238E27FC236}">
              <a16:creationId xmlns:a16="http://schemas.microsoft.com/office/drawing/2014/main" xmlns="" id="{00000000-0008-0000-0600-00001189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74" name="Text Box 1">
          <a:extLst>
            <a:ext uri="{FF2B5EF4-FFF2-40B4-BE49-F238E27FC236}">
              <a16:creationId xmlns:a16="http://schemas.microsoft.com/office/drawing/2014/main" xmlns="" id="{00000000-0008-0000-0600-00001289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75" name="Text Box 1">
          <a:extLst>
            <a:ext uri="{FF2B5EF4-FFF2-40B4-BE49-F238E27FC236}">
              <a16:creationId xmlns:a16="http://schemas.microsoft.com/office/drawing/2014/main" xmlns="" id="{00000000-0008-0000-0600-00001389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76" name="Text Box 1">
          <a:extLst>
            <a:ext uri="{FF2B5EF4-FFF2-40B4-BE49-F238E27FC236}">
              <a16:creationId xmlns:a16="http://schemas.microsoft.com/office/drawing/2014/main" xmlns="" id="{00000000-0008-0000-0600-00001489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77" name="Text Box 1">
          <a:extLst>
            <a:ext uri="{FF2B5EF4-FFF2-40B4-BE49-F238E27FC236}">
              <a16:creationId xmlns:a16="http://schemas.microsoft.com/office/drawing/2014/main" xmlns="" id="{00000000-0008-0000-0600-00001589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78" name="Text Box 1">
          <a:extLst>
            <a:ext uri="{FF2B5EF4-FFF2-40B4-BE49-F238E27FC236}">
              <a16:creationId xmlns:a16="http://schemas.microsoft.com/office/drawing/2014/main" xmlns="" id="{00000000-0008-0000-0600-00001689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79" name="Text Box 1">
          <a:extLst>
            <a:ext uri="{FF2B5EF4-FFF2-40B4-BE49-F238E27FC236}">
              <a16:creationId xmlns:a16="http://schemas.microsoft.com/office/drawing/2014/main" xmlns="" id="{00000000-0008-0000-0600-00001789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80" name="Text Box 1">
          <a:extLst>
            <a:ext uri="{FF2B5EF4-FFF2-40B4-BE49-F238E27FC236}">
              <a16:creationId xmlns:a16="http://schemas.microsoft.com/office/drawing/2014/main" xmlns="" id="{00000000-0008-0000-0600-00001889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81" name="Text Box 1">
          <a:extLst>
            <a:ext uri="{FF2B5EF4-FFF2-40B4-BE49-F238E27FC236}">
              <a16:creationId xmlns:a16="http://schemas.microsoft.com/office/drawing/2014/main" xmlns="" id="{00000000-0008-0000-0600-00001989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82" name="Text Box 1">
          <a:extLst>
            <a:ext uri="{FF2B5EF4-FFF2-40B4-BE49-F238E27FC236}">
              <a16:creationId xmlns:a16="http://schemas.microsoft.com/office/drawing/2014/main" xmlns="" id="{00000000-0008-0000-0600-00001A89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83" name="Text Box 1">
          <a:extLst>
            <a:ext uri="{FF2B5EF4-FFF2-40B4-BE49-F238E27FC236}">
              <a16:creationId xmlns:a16="http://schemas.microsoft.com/office/drawing/2014/main" xmlns="" id="{00000000-0008-0000-0600-00001B89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0</xdr:colOff>
      <xdr:row>27</xdr:row>
      <xdr:rowOff>209550</xdr:rowOff>
    </xdr:to>
    <xdr:sp macro="" textlink="">
      <xdr:nvSpPr>
        <xdr:cNvPr id="1280284" name="Text Box 1">
          <a:extLst>
            <a:ext uri="{FF2B5EF4-FFF2-40B4-BE49-F238E27FC236}">
              <a16:creationId xmlns:a16="http://schemas.microsoft.com/office/drawing/2014/main" xmlns="" id="{00000000-0008-0000-0600-00001C891300}"/>
            </a:ext>
          </a:extLst>
        </xdr:cNvPr>
        <xdr:cNvSpPr txBox="1">
          <a:spLocks noChangeArrowheads="1"/>
        </xdr:cNvSpPr>
      </xdr:nvSpPr>
      <xdr:spPr bwMode="auto">
        <a:xfrm>
          <a:off x="2743200" y="92678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0</xdr:colOff>
      <xdr:row>27</xdr:row>
      <xdr:rowOff>209550</xdr:rowOff>
    </xdr:to>
    <xdr:sp macro="" textlink="">
      <xdr:nvSpPr>
        <xdr:cNvPr id="1280285" name="Text Box 1">
          <a:extLst>
            <a:ext uri="{FF2B5EF4-FFF2-40B4-BE49-F238E27FC236}">
              <a16:creationId xmlns:a16="http://schemas.microsoft.com/office/drawing/2014/main" xmlns="" id="{00000000-0008-0000-0600-00001D891300}"/>
            </a:ext>
          </a:extLst>
        </xdr:cNvPr>
        <xdr:cNvSpPr txBox="1">
          <a:spLocks noChangeArrowheads="1"/>
        </xdr:cNvSpPr>
      </xdr:nvSpPr>
      <xdr:spPr bwMode="auto">
        <a:xfrm>
          <a:off x="2743200" y="92678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29</xdr:row>
      <xdr:rowOff>0</xdr:rowOff>
    </xdr:from>
    <xdr:to>
      <xdr:col>5</xdr:col>
      <xdr:colOff>0</xdr:colOff>
      <xdr:row>29</xdr:row>
      <xdr:rowOff>209550</xdr:rowOff>
    </xdr:to>
    <xdr:sp macro="" textlink="">
      <xdr:nvSpPr>
        <xdr:cNvPr id="1280286" name="Text Box 1">
          <a:extLst>
            <a:ext uri="{FF2B5EF4-FFF2-40B4-BE49-F238E27FC236}">
              <a16:creationId xmlns:a16="http://schemas.microsoft.com/office/drawing/2014/main" xmlns="" id="{00000000-0008-0000-0600-00001E891300}"/>
            </a:ext>
          </a:extLst>
        </xdr:cNvPr>
        <xdr:cNvSpPr txBox="1">
          <a:spLocks noChangeArrowheads="1"/>
        </xdr:cNvSpPr>
      </xdr:nvSpPr>
      <xdr:spPr bwMode="auto">
        <a:xfrm>
          <a:off x="2743200" y="9972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80287" name="Text Box 1">
          <a:extLst>
            <a:ext uri="{FF2B5EF4-FFF2-40B4-BE49-F238E27FC236}">
              <a16:creationId xmlns:a16="http://schemas.microsoft.com/office/drawing/2014/main" xmlns="" id="{00000000-0008-0000-0600-00001F89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80288" name="Text Box 1">
          <a:extLst>
            <a:ext uri="{FF2B5EF4-FFF2-40B4-BE49-F238E27FC236}">
              <a16:creationId xmlns:a16="http://schemas.microsoft.com/office/drawing/2014/main" xmlns="" id="{00000000-0008-0000-0600-00002089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0</xdr:colOff>
      <xdr:row>31</xdr:row>
      <xdr:rowOff>209550</xdr:rowOff>
    </xdr:to>
    <xdr:sp macro="" textlink="">
      <xdr:nvSpPr>
        <xdr:cNvPr id="1280289" name="Text Box 1">
          <a:extLst>
            <a:ext uri="{FF2B5EF4-FFF2-40B4-BE49-F238E27FC236}">
              <a16:creationId xmlns:a16="http://schemas.microsoft.com/office/drawing/2014/main" xmlns="" id="{00000000-0008-0000-0600-000021891300}"/>
            </a:ext>
          </a:extLst>
        </xdr:cNvPr>
        <xdr:cNvSpPr txBox="1">
          <a:spLocks noChangeArrowheads="1"/>
        </xdr:cNvSpPr>
      </xdr:nvSpPr>
      <xdr:spPr bwMode="auto">
        <a:xfrm>
          <a:off x="2743200" y="106775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0</xdr:colOff>
      <xdr:row>31</xdr:row>
      <xdr:rowOff>209550</xdr:rowOff>
    </xdr:to>
    <xdr:sp macro="" textlink="">
      <xdr:nvSpPr>
        <xdr:cNvPr id="1280290" name="Text Box 1">
          <a:extLst>
            <a:ext uri="{FF2B5EF4-FFF2-40B4-BE49-F238E27FC236}">
              <a16:creationId xmlns:a16="http://schemas.microsoft.com/office/drawing/2014/main" xmlns="" id="{00000000-0008-0000-0600-000022891300}"/>
            </a:ext>
          </a:extLst>
        </xdr:cNvPr>
        <xdr:cNvSpPr txBox="1">
          <a:spLocks noChangeArrowheads="1"/>
        </xdr:cNvSpPr>
      </xdr:nvSpPr>
      <xdr:spPr bwMode="auto">
        <a:xfrm>
          <a:off x="2743200" y="106775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32</xdr:row>
      <xdr:rowOff>0</xdr:rowOff>
    </xdr:from>
    <xdr:to>
      <xdr:col>5</xdr:col>
      <xdr:colOff>0</xdr:colOff>
      <xdr:row>32</xdr:row>
      <xdr:rowOff>209550</xdr:rowOff>
    </xdr:to>
    <xdr:sp macro="" textlink="">
      <xdr:nvSpPr>
        <xdr:cNvPr id="1280291" name="Text Box 1">
          <a:extLst>
            <a:ext uri="{FF2B5EF4-FFF2-40B4-BE49-F238E27FC236}">
              <a16:creationId xmlns:a16="http://schemas.microsoft.com/office/drawing/2014/main" xmlns="" id="{00000000-0008-0000-0600-000023891300}"/>
            </a:ext>
          </a:extLst>
        </xdr:cNvPr>
        <xdr:cNvSpPr txBox="1">
          <a:spLocks noChangeArrowheads="1"/>
        </xdr:cNvSpPr>
      </xdr:nvSpPr>
      <xdr:spPr bwMode="auto">
        <a:xfrm>
          <a:off x="2743200" y="110299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32</xdr:row>
      <xdr:rowOff>0</xdr:rowOff>
    </xdr:from>
    <xdr:to>
      <xdr:col>5</xdr:col>
      <xdr:colOff>0</xdr:colOff>
      <xdr:row>32</xdr:row>
      <xdr:rowOff>209550</xdr:rowOff>
    </xdr:to>
    <xdr:sp macro="" textlink="">
      <xdr:nvSpPr>
        <xdr:cNvPr id="1280292" name="Text Box 1">
          <a:extLst>
            <a:ext uri="{FF2B5EF4-FFF2-40B4-BE49-F238E27FC236}">
              <a16:creationId xmlns:a16="http://schemas.microsoft.com/office/drawing/2014/main" xmlns="" id="{00000000-0008-0000-0600-000024891300}"/>
            </a:ext>
          </a:extLst>
        </xdr:cNvPr>
        <xdr:cNvSpPr txBox="1">
          <a:spLocks noChangeArrowheads="1"/>
        </xdr:cNvSpPr>
      </xdr:nvSpPr>
      <xdr:spPr bwMode="auto">
        <a:xfrm>
          <a:off x="2743200" y="110299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80293" name="Text Box 1">
          <a:extLst>
            <a:ext uri="{FF2B5EF4-FFF2-40B4-BE49-F238E27FC236}">
              <a16:creationId xmlns:a16="http://schemas.microsoft.com/office/drawing/2014/main" xmlns="" id="{00000000-0008-0000-0600-00002589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80294" name="Text Box 1">
          <a:extLst>
            <a:ext uri="{FF2B5EF4-FFF2-40B4-BE49-F238E27FC236}">
              <a16:creationId xmlns:a16="http://schemas.microsoft.com/office/drawing/2014/main" xmlns="" id="{00000000-0008-0000-0600-00002689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5</xdr:col>
      <xdr:colOff>0</xdr:colOff>
      <xdr:row>34</xdr:row>
      <xdr:rowOff>209550</xdr:rowOff>
    </xdr:to>
    <xdr:sp macro="" textlink="">
      <xdr:nvSpPr>
        <xdr:cNvPr id="1280295" name="Text Box 1">
          <a:extLst>
            <a:ext uri="{FF2B5EF4-FFF2-40B4-BE49-F238E27FC236}">
              <a16:creationId xmlns:a16="http://schemas.microsoft.com/office/drawing/2014/main" xmlns="" id="{00000000-0008-0000-0600-000027891300}"/>
            </a:ext>
          </a:extLst>
        </xdr:cNvPr>
        <xdr:cNvSpPr txBox="1">
          <a:spLocks noChangeArrowheads="1"/>
        </xdr:cNvSpPr>
      </xdr:nvSpPr>
      <xdr:spPr bwMode="auto">
        <a:xfrm>
          <a:off x="2743200" y="117348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5</xdr:col>
      <xdr:colOff>0</xdr:colOff>
      <xdr:row>34</xdr:row>
      <xdr:rowOff>209550</xdr:rowOff>
    </xdr:to>
    <xdr:sp macro="" textlink="">
      <xdr:nvSpPr>
        <xdr:cNvPr id="1280296" name="Text Box 1">
          <a:extLst>
            <a:ext uri="{FF2B5EF4-FFF2-40B4-BE49-F238E27FC236}">
              <a16:creationId xmlns:a16="http://schemas.microsoft.com/office/drawing/2014/main" xmlns="" id="{00000000-0008-0000-0600-000028891300}"/>
            </a:ext>
          </a:extLst>
        </xdr:cNvPr>
        <xdr:cNvSpPr txBox="1">
          <a:spLocks noChangeArrowheads="1"/>
        </xdr:cNvSpPr>
      </xdr:nvSpPr>
      <xdr:spPr bwMode="auto">
        <a:xfrm>
          <a:off x="2743200" y="117348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5</xdr:col>
      <xdr:colOff>0</xdr:colOff>
      <xdr:row>34</xdr:row>
      <xdr:rowOff>209550</xdr:rowOff>
    </xdr:to>
    <xdr:sp macro="" textlink="">
      <xdr:nvSpPr>
        <xdr:cNvPr id="1280297" name="Text Box 1">
          <a:extLst>
            <a:ext uri="{FF2B5EF4-FFF2-40B4-BE49-F238E27FC236}">
              <a16:creationId xmlns:a16="http://schemas.microsoft.com/office/drawing/2014/main" xmlns="" id="{00000000-0008-0000-0600-000029891300}"/>
            </a:ext>
          </a:extLst>
        </xdr:cNvPr>
        <xdr:cNvSpPr txBox="1">
          <a:spLocks noChangeArrowheads="1"/>
        </xdr:cNvSpPr>
      </xdr:nvSpPr>
      <xdr:spPr bwMode="auto">
        <a:xfrm>
          <a:off x="2743200" y="117348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5</xdr:col>
      <xdr:colOff>0</xdr:colOff>
      <xdr:row>34</xdr:row>
      <xdr:rowOff>209550</xdr:rowOff>
    </xdr:to>
    <xdr:sp macro="" textlink="">
      <xdr:nvSpPr>
        <xdr:cNvPr id="1280298" name="Text Box 1">
          <a:extLst>
            <a:ext uri="{FF2B5EF4-FFF2-40B4-BE49-F238E27FC236}">
              <a16:creationId xmlns:a16="http://schemas.microsoft.com/office/drawing/2014/main" xmlns="" id="{00000000-0008-0000-0600-00002A891300}"/>
            </a:ext>
          </a:extLst>
        </xdr:cNvPr>
        <xdr:cNvSpPr txBox="1">
          <a:spLocks noChangeArrowheads="1"/>
        </xdr:cNvSpPr>
      </xdr:nvSpPr>
      <xdr:spPr bwMode="auto">
        <a:xfrm>
          <a:off x="2743200" y="117348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0</xdr:colOff>
      <xdr:row>35</xdr:row>
      <xdr:rowOff>209550</xdr:rowOff>
    </xdr:to>
    <xdr:sp macro="" textlink="">
      <xdr:nvSpPr>
        <xdr:cNvPr id="1280299" name="Text Box 1">
          <a:extLst>
            <a:ext uri="{FF2B5EF4-FFF2-40B4-BE49-F238E27FC236}">
              <a16:creationId xmlns:a16="http://schemas.microsoft.com/office/drawing/2014/main" xmlns="" id="{00000000-0008-0000-0600-00002B891300}"/>
            </a:ext>
          </a:extLst>
        </xdr:cNvPr>
        <xdr:cNvSpPr txBox="1">
          <a:spLocks noChangeArrowheads="1"/>
        </xdr:cNvSpPr>
      </xdr:nvSpPr>
      <xdr:spPr bwMode="auto">
        <a:xfrm>
          <a:off x="2743200" y="120872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0</xdr:colOff>
      <xdr:row>35</xdr:row>
      <xdr:rowOff>209550</xdr:rowOff>
    </xdr:to>
    <xdr:sp macro="" textlink="">
      <xdr:nvSpPr>
        <xdr:cNvPr id="1280300" name="Text Box 1">
          <a:extLst>
            <a:ext uri="{FF2B5EF4-FFF2-40B4-BE49-F238E27FC236}">
              <a16:creationId xmlns:a16="http://schemas.microsoft.com/office/drawing/2014/main" xmlns="" id="{00000000-0008-0000-0600-00002C891300}"/>
            </a:ext>
          </a:extLst>
        </xdr:cNvPr>
        <xdr:cNvSpPr txBox="1">
          <a:spLocks noChangeArrowheads="1"/>
        </xdr:cNvSpPr>
      </xdr:nvSpPr>
      <xdr:spPr bwMode="auto">
        <a:xfrm>
          <a:off x="2743200" y="120872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0</xdr:colOff>
      <xdr:row>35</xdr:row>
      <xdr:rowOff>209550</xdr:rowOff>
    </xdr:to>
    <xdr:sp macro="" textlink="">
      <xdr:nvSpPr>
        <xdr:cNvPr id="1280301" name="Text Box 1">
          <a:extLst>
            <a:ext uri="{FF2B5EF4-FFF2-40B4-BE49-F238E27FC236}">
              <a16:creationId xmlns:a16="http://schemas.microsoft.com/office/drawing/2014/main" xmlns="" id="{00000000-0008-0000-0600-00002D891300}"/>
            </a:ext>
          </a:extLst>
        </xdr:cNvPr>
        <xdr:cNvSpPr txBox="1">
          <a:spLocks noChangeArrowheads="1"/>
        </xdr:cNvSpPr>
      </xdr:nvSpPr>
      <xdr:spPr bwMode="auto">
        <a:xfrm>
          <a:off x="2743200" y="120872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0</xdr:colOff>
      <xdr:row>35</xdr:row>
      <xdr:rowOff>209550</xdr:rowOff>
    </xdr:to>
    <xdr:sp macro="" textlink="">
      <xdr:nvSpPr>
        <xdr:cNvPr id="1280302" name="Text Box 1">
          <a:extLst>
            <a:ext uri="{FF2B5EF4-FFF2-40B4-BE49-F238E27FC236}">
              <a16:creationId xmlns:a16="http://schemas.microsoft.com/office/drawing/2014/main" xmlns="" id="{00000000-0008-0000-0600-00002E891300}"/>
            </a:ext>
          </a:extLst>
        </xdr:cNvPr>
        <xdr:cNvSpPr txBox="1">
          <a:spLocks noChangeArrowheads="1"/>
        </xdr:cNvSpPr>
      </xdr:nvSpPr>
      <xdr:spPr bwMode="auto">
        <a:xfrm>
          <a:off x="2743200" y="120872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0</xdr:colOff>
      <xdr:row>36</xdr:row>
      <xdr:rowOff>209550</xdr:rowOff>
    </xdr:to>
    <xdr:sp macro="" textlink="">
      <xdr:nvSpPr>
        <xdr:cNvPr id="1280303" name="Text Box 1">
          <a:extLst>
            <a:ext uri="{FF2B5EF4-FFF2-40B4-BE49-F238E27FC236}">
              <a16:creationId xmlns:a16="http://schemas.microsoft.com/office/drawing/2014/main" xmlns="" id="{00000000-0008-0000-0600-00002F891300}"/>
            </a:ext>
          </a:extLst>
        </xdr:cNvPr>
        <xdr:cNvSpPr txBox="1">
          <a:spLocks noChangeArrowheads="1"/>
        </xdr:cNvSpPr>
      </xdr:nvSpPr>
      <xdr:spPr bwMode="auto">
        <a:xfrm>
          <a:off x="2743200" y="12439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0</xdr:colOff>
      <xdr:row>36</xdr:row>
      <xdr:rowOff>209550</xdr:rowOff>
    </xdr:to>
    <xdr:sp macro="" textlink="">
      <xdr:nvSpPr>
        <xdr:cNvPr id="1280304" name="Text Box 1">
          <a:extLst>
            <a:ext uri="{FF2B5EF4-FFF2-40B4-BE49-F238E27FC236}">
              <a16:creationId xmlns:a16="http://schemas.microsoft.com/office/drawing/2014/main" xmlns="" id="{00000000-0008-0000-0600-000030891300}"/>
            </a:ext>
          </a:extLst>
        </xdr:cNvPr>
        <xdr:cNvSpPr txBox="1">
          <a:spLocks noChangeArrowheads="1"/>
        </xdr:cNvSpPr>
      </xdr:nvSpPr>
      <xdr:spPr bwMode="auto">
        <a:xfrm>
          <a:off x="2743200" y="12439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0</xdr:colOff>
      <xdr:row>36</xdr:row>
      <xdr:rowOff>209550</xdr:rowOff>
    </xdr:to>
    <xdr:sp macro="" textlink="">
      <xdr:nvSpPr>
        <xdr:cNvPr id="1280305" name="Text Box 1">
          <a:extLst>
            <a:ext uri="{FF2B5EF4-FFF2-40B4-BE49-F238E27FC236}">
              <a16:creationId xmlns:a16="http://schemas.microsoft.com/office/drawing/2014/main" xmlns="" id="{00000000-0008-0000-0600-000031891300}"/>
            </a:ext>
          </a:extLst>
        </xdr:cNvPr>
        <xdr:cNvSpPr txBox="1">
          <a:spLocks noChangeArrowheads="1"/>
        </xdr:cNvSpPr>
      </xdr:nvSpPr>
      <xdr:spPr bwMode="auto">
        <a:xfrm>
          <a:off x="2743200" y="12439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0</xdr:colOff>
      <xdr:row>36</xdr:row>
      <xdr:rowOff>209550</xdr:rowOff>
    </xdr:to>
    <xdr:sp macro="" textlink="">
      <xdr:nvSpPr>
        <xdr:cNvPr id="1280306" name="Text Box 1">
          <a:extLst>
            <a:ext uri="{FF2B5EF4-FFF2-40B4-BE49-F238E27FC236}">
              <a16:creationId xmlns:a16="http://schemas.microsoft.com/office/drawing/2014/main" xmlns="" id="{00000000-0008-0000-0600-000032891300}"/>
            </a:ext>
          </a:extLst>
        </xdr:cNvPr>
        <xdr:cNvSpPr txBox="1">
          <a:spLocks noChangeArrowheads="1"/>
        </xdr:cNvSpPr>
      </xdr:nvSpPr>
      <xdr:spPr bwMode="auto">
        <a:xfrm>
          <a:off x="2743200" y="12439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80307" name="Text Box 1">
          <a:extLst>
            <a:ext uri="{FF2B5EF4-FFF2-40B4-BE49-F238E27FC236}">
              <a16:creationId xmlns:a16="http://schemas.microsoft.com/office/drawing/2014/main" xmlns="" id="{00000000-0008-0000-0600-00003389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80308" name="Text Box 1">
          <a:extLst>
            <a:ext uri="{FF2B5EF4-FFF2-40B4-BE49-F238E27FC236}">
              <a16:creationId xmlns:a16="http://schemas.microsoft.com/office/drawing/2014/main" xmlns="" id="{00000000-0008-0000-0600-00003489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80309" name="Text Box 1">
          <a:extLst>
            <a:ext uri="{FF2B5EF4-FFF2-40B4-BE49-F238E27FC236}">
              <a16:creationId xmlns:a16="http://schemas.microsoft.com/office/drawing/2014/main" xmlns="" id="{00000000-0008-0000-0600-00003589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80310" name="Text Box 1">
          <a:extLst>
            <a:ext uri="{FF2B5EF4-FFF2-40B4-BE49-F238E27FC236}">
              <a16:creationId xmlns:a16="http://schemas.microsoft.com/office/drawing/2014/main" xmlns="" id="{00000000-0008-0000-0600-00003689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80311" name="Text Box 1">
          <a:extLst>
            <a:ext uri="{FF2B5EF4-FFF2-40B4-BE49-F238E27FC236}">
              <a16:creationId xmlns:a16="http://schemas.microsoft.com/office/drawing/2014/main" xmlns="" id="{00000000-0008-0000-0600-00003789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80312" name="Text Box 1">
          <a:extLst>
            <a:ext uri="{FF2B5EF4-FFF2-40B4-BE49-F238E27FC236}">
              <a16:creationId xmlns:a16="http://schemas.microsoft.com/office/drawing/2014/main" xmlns="" id="{00000000-0008-0000-0600-00003889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80313" name="Text Box 1">
          <a:extLst>
            <a:ext uri="{FF2B5EF4-FFF2-40B4-BE49-F238E27FC236}">
              <a16:creationId xmlns:a16="http://schemas.microsoft.com/office/drawing/2014/main" xmlns="" id="{00000000-0008-0000-0600-00003989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80314" name="Text Box 1">
          <a:extLst>
            <a:ext uri="{FF2B5EF4-FFF2-40B4-BE49-F238E27FC236}">
              <a16:creationId xmlns:a16="http://schemas.microsoft.com/office/drawing/2014/main" xmlns="" id="{00000000-0008-0000-0600-00003A89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315" name="Text Box 1">
          <a:extLst>
            <a:ext uri="{FF2B5EF4-FFF2-40B4-BE49-F238E27FC236}">
              <a16:creationId xmlns:a16="http://schemas.microsoft.com/office/drawing/2014/main" xmlns="" id="{00000000-0008-0000-0600-00003B89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316" name="Text Box 1">
          <a:extLst>
            <a:ext uri="{FF2B5EF4-FFF2-40B4-BE49-F238E27FC236}">
              <a16:creationId xmlns:a16="http://schemas.microsoft.com/office/drawing/2014/main" xmlns="" id="{00000000-0008-0000-0600-00003C89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317" name="Text Box 1">
          <a:extLst>
            <a:ext uri="{FF2B5EF4-FFF2-40B4-BE49-F238E27FC236}">
              <a16:creationId xmlns:a16="http://schemas.microsoft.com/office/drawing/2014/main" xmlns="" id="{00000000-0008-0000-0600-00003D89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318" name="Text Box 1">
          <a:extLst>
            <a:ext uri="{FF2B5EF4-FFF2-40B4-BE49-F238E27FC236}">
              <a16:creationId xmlns:a16="http://schemas.microsoft.com/office/drawing/2014/main" xmlns="" id="{00000000-0008-0000-0600-00003E89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319" name="Text Box 1">
          <a:extLst>
            <a:ext uri="{FF2B5EF4-FFF2-40B4-BE49-F238E27FC236}">
              <a16:creationId xmlns:a16="http://schemas.microsoft.com/office/drawing/2014/main" xmlns="" id="{00000000-0008-0000-0600-00003F89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320" name="Text Box 1">
          <a:extLst>
            <a:ext uri="{FF2B5EF4-FFF2-40B4-BE49-F238E27FC236}">
              <a16:creationId xmlns:a16="http://schemas.microsoft.com/office/drawing/2014/main" xmlns="" id="{00000000-0008-0000-0600-00004089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321" name="Text Box 1">
          <a:extLst>
            <a:ext uri="{FF2B5EF4-FFF2-40B4-BE49-F238E27FC236}">
              <a16:creationId xmlns:a16="http://schemas.microsoft.com/office/drawing/2014/main" xmlns="" id="{00000000-0008-0000-0600-00004189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322" name="Text Box 1">
          <a:extLst>
            <a:ext uri="{FF2B5EF4-FFF2-40B4-BE49-F238E27FC236}">
              <a16:creationId xmlns:a16="http://schemas.microsoft.com/office/drawing/2014/main" xmlns="" id="{00000000-0008-0000-0600-00004289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0</xdr:colOff>
      <xdr:row>41</xdr:row>
      <xdr:rowOff>209550</xdr:rowOff>
    </xdr:to>
    <xdr:sp macro="" textlink="">
      <xdr:nvSpPr>
        <xdr:cNvPr id="1280323" name="Text Box 1">
          <a:extLst>
            <a:ext uri="{FF2B5EF4-FFF2-40B4-BE49-F238E27FC236}">
              <a16:creationId xmlns:a16="http://schemas.microsoft.com/office/drawing/2014/main" xmlns="" id="{00000000-0008-0000-0600-000043891300}"/>
            </a:ext>
          </a:extLst>
        </xdr:cNvPr>
        <xdr:cNvSpPr txBox="1">
          <a:spLocks noChangeArrowheads="1"/>
        </xdr:cNvSpPr>
      </xdr:nvSpPr>
      <xdr:spPr bwMode="auto">
        <a:xfrm>
          <a:off x="2743200" y="14201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0</xdr:colOff>
      <xdr:row>41</xdr:row>
      <xdr:rowOff>209550</xdr:rowOff>
    </xdr:to>
    <xdr:sp macro="" textlink="">
      <xdr:nvSpPr>
        <xdr:cNvPr id="1280324" name="Text Box 1">
          <a:extLst>
            <a:ext uri="{FF2B5EF4-FFF2-40B4-BE49-F238E27FC236}">
              <a16:creationId xmlns:a16="http://schemas.microsoft.com/office/drawing/2014/main" xmlns="" id="{00000000-0008-0000-0600-000044891300}"/>
            </a:ext>
          </a:extLst>
        </xdr:cNvPr>
        <xdr:cNvSpPr txBox="1">
          <a:spLocks noChangeArrowheads="1"/>
        </xdr:cNvSpPr>
      </xdr:nvSpPr>
      <xdr:spPr bwMode="auto">
        <a:xfrm>
          <a:off x="2743200" y="14201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0</xdr:colOff>
      <xdr:row>41</xdr:row>
      <xdr:rowOff>209550</xdr:rowOff>
    </xdr:to>
    <xdr:sp macro="" textlink="">
      <xdr:nvSpPr>
        <xdr:cNvPr id="1280325" name="Text Box 1">
          <a:extLst>
            <a:ext uri="{FF2B5EF4-FFF2-40B4-BE49-F238E27FC236}">
              <a16:creationId xmlns:a16="http://schemas.microsoft.com/office/drawing/2014/main" xmlns="" id="{00000000-0008-0000-0600-000045891300}"/>
            </a:ext>
          </a:extLst>
        </xdr:cNvPr>
        <xdr:cNvSpPr txBox="1">
          <a:spLocks noChangeArrowheads="1"/>
        </xdr:cNvSpPr>
      </xdr:nvSpPr>
      <xdr:spPr bwMode="auto">
        <a:xfrm>
          <a:off x="2743200" y="14201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0</xdr:colOff>
      <xdr:row>41</xdr:row>
      <xdr:rowOff>209550</xdr:rowOff>
    </xdr:to>
    <xdr:sp macro="" textlink="">
      <xdr:nvSpPr>
        <xdr:cNvPr id="1280326" name="Text Box 1">
          <a:extLst>
            <a:ext uri="{FF2B5EF4-FFF2-40B4-BE49-F238E27FC236}">
              <a16:creationId xmlns:a16="http://schemas.microsoft.com/office/drawing/2014/main" xmlns="" id="{00000000-0008-0000-0600-000046891300}"/>
            </a:ext>
          </a:extLst>
        </xdr:cNvPr>
        <xdr:cNvSpPr txBox="1">
          <a:spLocks noChangeArrowheads="1"/>
        </xdr:cNvSpPr>
      </xdr:nvSpPr>
      <xdr:spPr bwMode="auto">
        <a:xfrm>
          <a:off x="2743200" y="14201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80327" name="Text Box 1">
          <a:extLst>
            <a:ext uri="{FF2B5EF4-FFF2-40B4-BE49-F238E27FC236}">
              <a16:creationId xmlns:a16="http://schemas.microsoft.com/office/drawing/2014/main" xmlns="" id="{00000000-0008-0000-0600-00004789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80328" name="Text Box 1">
          <a:extLst>
            <a:ext uri="{FF2B5EF4-FFF2-40B4-BE49-F238E27FC236}">
              <a16:creationId xmlns:a16="http://schemas.microsoft.com/office/drawing/2014/main" xmlns="" id="{00000000-0008-0000-0600-00004889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0</xdr:colOff>
      <xdr:row>31</xdr:row>
      <xdr:rowOff>209550</xdr:rowOff>
    </xdr:to>
    <xdr:sp macro="" textlink="">
      <xdr:nvSpPr>
        <xdr:cNvPr id="1280329" name="Text Box 1">
          <a:extLst>
            <a:ext uri="{FF2B5EF4-FFF2-40B4-BE49-F238E27FC236}">
              <a16:creationId xmlns:a16="http://schemas.microsoft.com/office/drawing/2014/main" xmlns="" id="{00000000-0008-0000-0600-000049891300}"/>
            </a:ext>
          </a:extLst>
        </xdr:cNvPr>
        <xdr:cNvSpPr txBox="1">
          <a:spLocks noChangeArrowheads="1"/>
        </xdr:cNvSpPr>
      </xdr:nvSpPr>
      <xdr:spPr bwMode="auto">
        <a:xfrm>
          <a:off x="2743200" y="106775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0</xdr:colOff>
      <xdr:row>31</xdr:row>
      <xdr:rowOff>209550</xdr:rowOff>
    </xdr:to>
    <xdr:sp macro="" textlink="">
      <xdr:nvSpPr>
        <xdr:cNvPr id="1280330" name="Text Box 1">
          <a:extLst>
            <a:ext uri="{FF2B5EF4-FFF2-40B4-BE49-F238E27FC236}">
              <a16:creationId xmlns:a16="http://schemas.microsoft.com/office/drawing/2014/main" xmlns="" id="{00000000-0008-0000-0600-00004A891300}"/>
            </a:ext>
          </a:extLst>
        </xdr:cNvPr>
        <xdr:cNvSpPr txBox="1">
          <a:spLocks noChangeArrowheads="1"/>
        </xdr:cNvSpPr>
      </xdr:nvSpPr>
      <xdr:spPr bwMode="auto">
        <a:xfrm>
          <a:off x="2743200" y="106775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32</xdr:row>
      <xdr:rowOff>0</xdr:rowOff>
    </xdr:from>
    <xdr:to>
      <xdr:col>5</xdr:col>
      <xdr:colOff>0</xdr:colOff>
      <xdr:row>32</xdr:row>
      <xdr:rowOff>209550</xdr:rowOff>
    </xdr:to>
    <xdr:sp macro="" textlink="">
      <xdr:nvSpPr>
        <xdr:cNvPr id="1280331" name="Text Box 1">
          <a:extLst>
            <a:ext uri="{FF2B5EF4-FFF2-40B4-BE49-F238E27FC236}">
              <a16:creationId xmlns:a16="http://schemas.microsoft.com/office/drawing/2014/main" xmlns="" id="{00000000-0008-0000-0600-00004B891300}"/>
            </a:ext>
          </a:extLst>
        </xdr:cNvPr>
        <xdr:cNvSpPr txBox="1">
          <a:spLocks noChangeArrowheads="1"/>
        </xdr:cNvSpPr>
      </xdr:nvSpPr>
      <xdr:spPr bwMode="auto">
        <a:xfrm>
          <a:off x="2743200" y="110299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32</xdr:row>
      <xdr:rowOff>0</xdr:rowOff>
    </xdr:from>
    <xdr:to>
      <xdr:col>5</xdr:col>
      <xdr:colOff>0</xdr:colOff>
      <xdr:row>32</xdr:row>
      <xdr:rowOff>209550</xdr:rowOff>
    </xdr:to>
    <xdr:sp macro="" textlink="">
      <xdr:nvSpPr>
        <xdr:cNvPr id="1280332" name="Text Box 1">
          <a:extLst>
            <a:ext uri="{FF2B5EF4-FFF2-40B4-BE49-F238E27FC236}">
              <a16:creationId xmlns:a16="http://schemas.microsoft.com/office/drawing/2014/main" xmlns="" id="{00000000-0008-0000-0600-00004C891300}"/>
            </a:ext>
          </a:extLst>
        </xdr:cNvPr>
        <xdr:cNvSpPr txBox="1">
          <a:spLocks noChangeArrowheads="1"/>
        </xdr:cNvSpPr>
      </xdr:nvSpPr>
      <xdr:spPr bwMode="auto">
        <a:xfrm>
          <a:off x="2743200" y="110299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0</xdr:colOff>
      <xdr:row>36</xdr:row>
      <xdr:rowOff>209550</xdr:rowOff>
    </xdr:to>
    <xdr:sp macro="" textlink="">
      <xdr:nvSpPr>
        <xdr:cNvPr id="1280333" name="Text Box 1">
          <a:extLst>
            <a:ext uri="{FF2B5EF4-FFF2-40B4-BE49-F238E27FC236}">
              <a16:creationId xmlns:a16="http://schemas.microsoft.com/office/drawing/2014/main" xmlns="" id="{00000000-0008-0000-0600-00004D891300}"/>
            </a:ext>
          </a:extLst>
        </xdr:cNvPr>
        <xdr:cNvSpPr txBox="1">
          <a:spLocks noChangeArrowheads="1"/>
        </xdr:cNvSpPr>
      </xdr:nvSpPr>
      <xdr:spPr bwMode="auto">
        <a:xfrm>
          <a:off x="2743200" y="12439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0</xdr:colOff>
      <xdr:row>36</xdr:row>
      <xdr:rowOff>209550</xdr:rowOff>
    </xdr:to>
    <xdr:sp macro="" textlink="">
      <xdr:nvSpPr>
        <xdr:cNvPr id="1280334" name="Text Box 1">
          <a:extLst>
            <a:ext uri="{FF2B5EF4-FFF2-40B4-BE49-F238E27FC236}">
              <a16:creationId xmlns:a16="http://schemas.microsoft.com/office/drawing/2014/main" xmlns="" id="{00000000-0008-0000-0600-00004E891300}"/>
            </a:ext>
          </a:extLst>
        </xdr:cNvPr>
        <xdr:cNvSpPr txBox="1">
          <a:spLocks noChangeArrowheads="1"/>
        </xdr:cNvSpPr>
      </xdr:nvSpPr>
      <xdr:spPr bwMode="auto">
        <a:xfrm>
          <a:off x="2743200" y="12439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0</xdr:colOff>
      <xdr:row>36</xdr:row>
      <xdr:rowOff>209550</xdr:rowOff>
    </xdr:to>
    <xdr:sp macro="" textlink="">
      <xdr:nvSpPr>
        <xdr:cNvPr id="1280335" name="Text Box 1">
          <a:extLst>
            <a:ext uri="{FF2B5EF4-FFF2-40B4-BE49-F238E27FC236}">
              <a16:creationId xmlns:a16="http://schemas.microsoft.com/office/drawing/2014/main" xmlns="" id="{00000000-0008-0000-0600-00004F891300}"/>
            </a:ext>
          </a:extLst>
        </xdr:cNvPr>
        <xdr:cNvSpPr txBox="1">
          <a:spLocks noChangeArrowheads="1"/>
        </xdr:cNvSpPr>
      </xdr:nvSpPr>
      <xdr:spPr bwMode="auto">
        <a:xfrm>
          <a:off x="2743200" y="12439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0</xdr:colOff>
      <xdr:row>36</xdr:row>
      <xdr:rowOff>209550</xdr:rowOff>
    </xdr:to>
    <xdr:sp macro="" textlink="">
      <xdr:nvSpPr>
        <xdr:cNvPr id="1280336" name="Text Box 1">
          <a:extLst>
            <a:ext uri="{FF2B5EF4-FFF2-40B4-BE49-F238E27FC236}">
              <a16:creationId xmlns:a16="http://schemas.microsoft.com/office/drawing/2014/main" xmlns="" id="{00000000-0008-0000-0600-000050891300}"/>
            </a:ext>
          </a:extLst>
        </xdr:cNvPr>
        <xdr:cNvSpPr txBox="1">
          <a:spLocks noChangeArrowheads="1"/>
        </xdr:cNvSpPr>
      </xdr:nvSpPr>
      <xdr:spPr bwMode="auto">
        <a:xfrm>
          <a:off x="2743200" y="12439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80337" name="Text Box 1">
          <a:extLst>
            <a:ext uri="{FF2B5EF4-FFF2-40B4-BE49-F238E27FC236}">
              <a16:creationId xmlns:a16="http://schemas.microsoft.com/office/drawing/2014/main" xmlns="" id="{00000000-0008-0000-0600-00005189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80338" name="Text Box 1">
          <a:extLst>
            <a:ext uri="{FF2B5EF4-FFF2-40B4-BE49-F238E27FC236}">
              <a16:creationId xmlns:a16="http://schemas.microsoft.com/office/drawing/2014/main" xmlns="" id="{00000000-0008-0000-0600-00005289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80339" name="Text Box 1">
          <a:extLst>
            <a:ext uri="{FF2B5EF4-FFF2-40B4-BE49-F238E27FC236}">
              <a16:creationId xmlns:a16="http://schemas.microsoft.com/office/drawing/2014/main" xmlns="" id="{00000000-0008-0000-0600-00005389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80340" name="Text Box 1">
          <a:extLst>
            <a:ext uri="{FF2B5EF4-FFF2-40B4-BE49-F238E27FC236}">
              <a16:creationId xmlns:a16="http://schemas.microsoft.com/office/drawing/2014/main" xmlns="" id="{00000000-0008-0000-0600-00005489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80341" name="Text Box 1">
          <a:extLst>
            <a:ext uri="{FF2B5EF4-FFF2-40B4-BE49-F238E27FC236}">
              <a16:creationId xmlns:a16="http://schemas.microsoft.com/office/drawing/2014/main" xmlns="" id="{00000000-0008-0000-0600-00005589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80342" name="Text Box 1">
          <a:extLst>
            <a:ext uri="{FF2B5EF4-FFF2-40B4-BE49-F238E27FC236}">
              <a16:creationId xmlns:a16="http://schemas.microsoft.com/office/drawing/2014/main" xmlns="" id="{00000000-0008-0000-0600-00005689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343" name="Text Box 1">
          <a:extLst>
            <a:ext uri="{FF2B5EF4-FFF2-40B4-BE49-F238E27FC236}">
              <a16:creationId xmlns:a16="http://schemas.microsoft.com/office/drawing/2014/main" xmlns="" id="{00000000-0008-0000-0600-00005789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344" name="Text Box 1">
          <a:extLst>
            <a:ext uri="{FF2B5EF4-FFF2-40B4-BE49-F238E27FC236}">
              <a16:creationId xmlns:a16="http://schemas.microsoft.com/office/drawing/2014/main" xmlns="" id="{00000000-0008-0000-0600-00005889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345" name="Text Box 1">
          <a:extLst>
            <a:ext uri="{FF2B5EF4-FFF2-40B4-BE49-F238E27FC236}">
              <a16:creationId xmlns:a16="http://schemas.microsoft.com/office/drawing/2014/main" xmlns="" id="{00000000-0008-0000-0600-00005989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346" name="Text Box 1">
          <a:extLst>
            <a:ext uri="{FF2B5EF4-FFF2-40B4-BE49-F238E27FC236}">
              <a16:creationId xmlns:a16="http://schemas.microsoft.com/office/drawing/2014/main" xmlns="" id="{00000000-0008-0000-0600-00005A89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347" name="Text Box 1">
          <a:extLst>
            <a:ext uri="{FF2B5EF4-FFF2-40B4-BE49-F238E27FC236}">
              <a16:creationId xmlns:a16="http://schemas.microsoft.com/office/drawing/2014/main" xmlns="" id="{00000000-0008-0000-0600-00005B89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348" name="Text Box 1">
          <a:extLst>
            <a:ext uri="{FF2B5EF4-FFF2-40B4-BE49-F238E27FC236}">
              <a16:creationId xmlns:a16="http://schemas.microsoft.com/office/drawing/2014/main" xmlns="" id="{00000000-0008-0000-0600-00005C89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349" name="Text Box 1">
          <a:extLst>
            <a:ext uri="{FF2B5EF4-FFF2-40B4-BE49-F238E27FC236}">
              <a16:creationId xmlns:a16="http://schemas.microsoft.com/office/drawing/2014/main" xmlns="" id="{00000000-0008-0000-0600-00005D89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350" name="Text Box 1">
          <a:extLst>
            <a:ext uri="{FF2B5EF4-FFF2-40B4-BE49-F238E27FC236}">
              <a16:creationId xmlns:a16="http://schemas.microsoft.com/office/drawing/2014/main" xmlns="" id="{00000000-0008-0000-0600-00005E89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351" name="Text Box 1">
          <a:extLst>
            <a:ext uri="{FF2B5EF4-FFF2-40B4-BE49-F238E27FC236}">
              <a16:creationId xmlns:a16="http://schemas.microsoft.com/office/drawing/2014/main" xmlns="" id="{00000000-0008-0000-0600-00005F89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352" name="Text Box 1">
          <a:extLst>
            <a:ext uri="{FF2B5EF4-FFF2-40B4-BE49-F238E27FC236}">
              <a16:creationId xmlns:a16="http://schemas.microsoft.com/office/drawing/2014/main" xmlns="" id="{00000000-0008-0000-0600-00006089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353" name="Text Box 1">
          <a:extLst>
            <a:ext uri="{FF2B5EF4-FFF2-40B4-BE49-F238E27FC236}">
              <a16:creationId xmlns:a16="http://schemas.microsoft.com/office/drawing/2014/main" xmlns="" id="{00000000-0008-0000-0600-00006189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354" name="Text Box 1">
          <a:extLst>
            <a:ext uri="{FF2B5EF4-FFF2-40B4-BE49-F238E27FC236}">
              <a16:creationId xmlns:a16="http://schemas.microsoft.com/office/drawing/2014/main" xmlns="" id="{00000000-0008-0000-0600-00006289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355" name="Text Box 1">
          <a:extLst>
            <a:ext uri="{FF2B5EF4-FFF2-40B4-BE49-F238E27FC236}">
              <a16:creationId xmlns:a16="http://schemas.microsoft.com/office/drawing/2014/main" xmlns="" id="{00000000-0008-0000-0600-00006389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356" name="Text Box 1">
          <a:extLst>
            <a:ext uri="{FF2B5EF4-FFF2-40B4-BE49-F238E27FC236}">
              <a16:creationId xmlns:a16="http://schemas.microsoft.com/office/drawing/2014/main" xmlns="" id="{00000000-0008-0000-0600-00006489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357" name="Text Box 1">
          <a:extLst>
            <a:ext uri="{FF2B5EF4-FFF2-40B4-BE49-F238E27FC236}">
              <a16:creationId xmlns:a16="http://schemas.microsoft.com/office/drawing/2014/main" xmlns="" id="{00000000-0008-0000-0600-00006589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358" name="Text Box 1">
          <a:extLst>
            <a:ext uri="{FF2B5EF4-FFF2-40B4-BE49-F238E27FC236}">
              <a16:creationId xmlns:a16="http://schemas.microsoft.com/office/drawing/2014/main" xmlns="" id="{00000000-0008-0000-0600-00006689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80359" name="Text Box 1">
          <a:extLst>
            <a:ext uri="{FF2B5EF4-FFF2-40B4-BE49-F238E27FC236}">
              <a16:creationId xmlns:a16="http://schemas.microsoft.com/office/drawing/2014/main" xmlns="" id="{00000000-0008-0000-0600-00006789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80360" name="Text Box 1">
          <a:extLst>
            <a:ext uri="{FF2B5EF4-FFF2-40B4-BE49-F238E27FC236}">
              <a16:creationId xmlns:a16="http://schemas.microsoft.com/office/drawing/2014/main" xmlns="" id="{00000000-0008-0000-0600-00006889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80361" name="Text Box 1">
          <a:extLst>
            <a:ext uri="{FF2B5EF4-FFF2-40B4-BE49-F238E27FC236}">
              <a16:creationId xmlns:a16="http://schemas.microsoft.com/office/drawing/2014/main" xmlns="" id="{00000000-0008-0000-0600-00006989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0</xdr:colOff>
      <xdr:row>31</xdr:row>
      <xdr:rowOff>209550</xdr:rowOff>
    </xdr:to>
    <xdr:sp macro="" textlink="">
      <xdr:nvSpPr>
        <xdr:cNvPr id="1280362" name="Text Box 1">
          <a:extLst>
            <a:ext uri="{FF2B5EF4-FFF2-40B4-BE49-F238E27FC236}">
              <a16:creationId xmlns:a16="http://schemas.microsoft.com/office/drawing/2014/main" xmlns="" id="{00000000-0008-0000-0600-00006A891300}"/>
            </a:ext>
          </a:extLst>
        </xdr:cNvPr>
        <xdr:cNvSpPr txBox="1">
          <a:spLocks noChangeArrowheads="1"/>
        </xdr:cNvSpPr>
      </xdr:nvSpPr>
      <xdr:spPr bwMode="auto">
        <a:xfrm>
          <a:off x="2743200" y="106775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0</xdr:colOff>
      <xdr:row>31</xdr:row>
      <xdr:rowOff>209550</xdr:rowOff>
    </xdr:to>
    <xdr:sp macro="" textlink="">
      <xdr:nvSpPr>
        <xdr:cNvPr id="1280363" name="Text Box 1">
          <a:extLst>
            <a:ext uri="{FF2B5EF4-FFF2-40B4-BE49-F238E27FC236}">
              <a16:creationId xmlns:a16="http://schemas.microsoft.com/office/drawing/2014/main" xmlns="" id="{00000000-0008-0000-0600-00006B891300}"/>
            </a:ext>
          </a:extLst>
        </xdr:cNvPr>
        <xdr:cNvSpPr txBox="1">
          <a:spLocks noChangeArrowheads="1"/>
        </xdr:cNvSpPr>
      </xdr:nvSpPr>
      <xdr:spPr bwMode="auto">
        <a:xfrm>
          <a:off x="2743200" y="106775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0</xdr:colOff>
      <xdr:row>31</xdr:row>
      <xdr:rowOff>209550</xdr:rowOff>
    </xdr:to>
    <xdr:sp macro="" textlink="">
      <xdr:nvSpPr>
        <xdr:cNvPr id="1280364" name="Text Box 1">
          <a:extLst>
            <a:ext uri="{FF2B5EF4-FFF2-40B4-BE49-F238E27FC236}">
              <a16:creationId xmlns:a16="http://schemas.microsoft.com/office/drawing/2014/main" xmlns="" id="{00000000-0008-0000-0600-00006C891300}"/>
            </a:ext>
          </a:extLst>
        </xdr:cNvPr>
        <xdr:cNvSpPr txBox="1">
          <a:spLocks noChangeArrowheads="1"/>
        </xdr:cNvSpPr>
      </xdr:nvSpPr>
      <xdr:spPr bwMode="auto">
        <a:xfrm>
          <a:off x="2743200" y="106775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32</xdr:row>
      <xdr:rowOff>0</xdr:rowOff>
    </xdr:from>
    <xdr:to>
      <xdr:col>5</xdr:col>
      <xdr:colOff>0</xdr:colOff>
      <xdr:row>32</xdr:row>
      <xdr:rowOff>209550</xdr:rowOff>
    </xdr:to>
    <xdr:sp macro="" textlink="">
      <xdr:nvSpPr>
        <xdr:cNvPr id="1280365" name="Text Box 1">
          <a:extLst>
            <a:ext uri="{FF2B5EF4-FFF2-40B4-BE49-F238E27FC236}">
              <a16:creationId xmlns:a16="http://schemas.microsoft.com/office/drawing/2014/main" xmlns="" id="{00000000-0008-0000-0600-00006D891300}"/>
            </a:ext>
          </a:extLst>
        </xdr:cNvPr>
        <xdr:cNvSpPr txBox="1">
          <a:spLocks noChangeArrowheads="1"/>
        </xdr:cNvSpPr>
      </xdr:nvSpPr>
      <xdr:spPr bwMode="auto">
        <a:xfrm>
          <a:off x="2743200" y="110299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32</xdr:row>
      <xdr:rowOff>0</xdr:rowOff>
    </xdr:from>
    <xdr:to>
      <xdr:col>5</xdr:col>
      <xdr:colOff>0</xdr:colOff>
      <xdr:row>32</xdr:row>
      <xdr:rowOff>209550</xdr:rowOff>
    </xdr:to>
    <xdr:sp macro="" textlink="">
      <xdr:nvSpPr>
        <xdr:cNvPr id="1280366" name="Text Box 1">
          <a:extLst>
            <a:ext uri="{FF2B5EF4-FFF2-40B4-BE49-F238E27FC236}">
              <a16:creationId xmlns:a16="http://schemas.microsoft.com/office/drawing/2014/main" xmlns="" id="{00000000-0008-0000-0600-00006E891300}"/>
            </a:ext>
          </a:extLst>
        </xdr:cNvPr>
        <xdr:cNvSpPr txBox="1">
          <a:spLocks noChangeArrowheads="1"/>
        </xdr:cNvSpPr>
      </xdr:nvSpPr>
      <xdr:spPr bwMode="auto">
        <a:xfrm>
          <a:off x="2743200" y="110299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32</xdr:row>
      <xdr:rowOff>0</xdr:rowOff>
    </xdr:from>
    <xdr:to>
      <xdr:col>5</xdr:col>
      <xdr:colOff>0</xdr:colOff>
      <xdr:row>32</xdr:row>
      <xdr:rowOff>209550</xdr:rowOff>
    </xdr:to>
    <xdr:sp macro="" textlink="">
      <xdr:nvSpPr>
        <xdr:cNvPr id="1280367" name="Text Box 1">
          <a:extLst>
            <a:ext uri="{FF2B5EF4-FFF2-40B4-BE49-F238E27FC236}">
              <a16:creationId xmlns:a16="http://schemas.microsoft.com/office/drawing/2014/main" xmlns="" id="{00000000-0008-0000-0600-00006F891300}"/>
            </a:ext>
          </a:extLst>
        </xdr:cNvPr>
        <xdr:cNvSpPr txBox="1">
          <a:spLocks noChangeArrowheads="1"/>
        </xdr:cNvSpPr>
      </xdr:nvSpPr>
      <xdr:spPr bwMode="auto">
        <a:xfrm>
          <a:off x="2743200" y="110299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32</xdr:row>
      <xdr:rowOff>0</xdr:rowOff>
    </xdr:from>
    <xdr:to>
      <xdr:col>5</xdr:col>
      <xdr:colOff>0</xdr:colOff>
      <xdr:row>32</xdr:row>
      <xdr:rowOff>209550</xdr:rowOff>
    </xdr:to>
    <xdr:sp macro="" textlink="">
      <xdr:nvSpPr>
        <xdr:cNvPr id="1280368" name="Text Box 1">
          <a:extLst>
            <a:ext uri="{FF2B5EF4-FFF2-40B4-BE49-F238E27FC236}">
              <a16:creationId xmlns:a16="http://schemas.microsoft.com/office/drawing/2014/main" xmlns="" id="{00000000-0008-0000-0600-000070891300}"/>
            </a:ext>
          </a:extLst>
        </xdr:cNvPr>
        <xdr:cNvSpPr txBox="1">
          <a:spLocks noChangeArrowheads="1"/>
        </xdr:cNvSpPr>
      </xdr:nvSpPr>
      <xdr:spPr bwMode="auto">
        <a:xfrm>
          <a:off x="2743200" y="110299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32</xdr:row>
      <xdr:rowOff>0</xdr:rowOff>
    </xdr:from>
    <xdr:to>
      <xdr:col>5</xdr:col>
      <xdr:colOff>0</xdr:colOff>
      <xdr:row>32</xdr:row>
      <xdr:rowOff>209550</xdr:rowOff>
    </xdr:to>
    <xdr:sp macro="" textlink="">
      <xdr:nvSpPr>
        <xdr:cNvPr id="1280369" name="Text Box 1">
          <a:extLst>
            <a:ext uri="{FF2B5EF4-FFF2-40B4-BE49-F238E27FC236}">
              <a16:creationId xmlns:a16="http://schemas.microsoft.com/office/drawing/2014/main" xmlns="" id="{00000000-0008-0000-0600-000071891300}"/>
            </a:ext>
          </a:extLst>
        </xdr:cNvPr>
        <xdr:cNvSpPr txBox="1">
          <a:spLocks noChangeArrowheads="1"/>
        </xdr:cNvSpPr>
      </xdr:nvSpPr>
      <xdr:spPr bwMode="auto">
        <a:xfrm>
          <a:off x="2743200" y="110299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32</xdr:row>
      <xdr:rowOff>0</xdr:rowOff>
    </xdr:from>
    <xdr:to>
      <xdr:col>5</xdr:col>
      <xdr:colOff>0</xdr:colOff>
      <xdr:row>32</xdr:row>
      <xdr:rowOff>209550</xdr:rowOff>
    </xdr:to>
    <xdr:sp macro="" textlink="">
      <xdr:nvSpPr>
        <xdr:cNvPr id="1280370" name="Text Box 1">
          <a:extLst>
            <a:ext uri="{FF2B5EF4-FFF2-40B4-BE49-F238E27FC236}">
              <a16:creationId xmlns:a16="http://schemas.microsoft.com/office/drawing/2014/main" xmlns="" id="{00000000-0008-0000-0600-000072891300}"/>
            </a:ext>
          </a:extLst>
        </xdr:cNvPr>
        <xdr:cNvSpPr txBox="1">
          <a:spLocks noChangeArrowheads="1"/>
        </xdr:cNvSpPr>
      </xdr:nvSpPr>
      <xdr:spPr bwMode="auto">
        <a:xfrm>
          <a:off x="2743200" y="110299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32</xdr:row>
      <xdr:rowOff>0</xdr:rowOff>
    </xdr:from>
    <xdr:to>
      <xdr:col>5</xdr:col>
      <xdr:colOff>0</xdr:colOff>
      <xdr:row>32</xdr:row>
      <xdr:rowOff>209550</xdr:rowOff>
    </xdr:to>
    <xdr:sp macro="" textlink="">
      <xdr:nvSpPr>
        <xdr:cNvPr id="1280371" name="Text Box 1">
          <a:extLst>
            <a:ext uri="{FF2B5EF4-FFF2-40B4-BE49-F238E27FC236}">
              <a16:creationId xmlns:a16="http://schemas.microsoft.com/office/drawing/2014/main" xmlns="" id="{00000000-0008-0000-0600-000073891300}"/>
            </a:ext>
          </a:extLst>
        </xdr:cNvPr>
        <xdr:cNvSpPr txBox="1">
          <a:spLocks noChangeArrowheads="1"/>
        </xdr:cNvSpPr>
      </xdr:nvSpPr>
      <xdr:spPr bwMode="auto">
        <a:xfrm>
          <a:off x="2743200" y="110299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80372" name="Text Box 1">
          <a:extLst>
            <a:ext uri="{FF2B5EF4-FFF2-40B4-BE49-F238E27FC236}">
              <a16:creationId xmlns:a16="http://schemas.microsoft.com/office/drawing/2014/main" xmlns="" id="{00000000-0008-0000-0600-00007489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80373" name="Text Box 1">
          <a:extLst>
            <a:ext uri="{FF2B5EF4-FFF2-40B4-BE49-F238E27FC236}">
              <a16:creationId xmlns:a16="http://schemas.microsoft.com/office/drawing/2014/main" xmlns="" id="{00000000-0008-0000-0600-00007589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80374" name="Text Box 1">
          <a:extLst>
            <a:ext uri="{FF2B5EF4-FFF2-40B4-BE49-F238E27FC236}">
              <a16:creationId xmlns:a16="http://schemas.microsoft.com/office/drawing/2014/main" xmlns="" id="{00000000-0008-0000-0600-00007689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5</xdr:col>
      <xdr:colOff>0</xdr:colOff>
      <xdr:row>34</xdr:row>
      <xdr:rowOff>209550</xdr:rowOff>
    </xdr:to>
    <xdr:sp macro="" textlink="">
      <xdr:nvSpPr>
        <xdr:cNvPr id="1280375" name="Text Box 1">
          <a:extLst>
            <a:ext uri="{FF2B5EF4-FFF2-40B4-BE49-F238E27FC236}">
              <a16:creationId xmlns:a16="http://schemas.microsoft.com/office/drawing/2014/main" xmlns="" id="{00000000-0008-0000-0600-000077891300}"/>
            </a:ext>
          </a:extLst>
        </xdr:cNvPr>
        <xdr:cNvSpPr txBox="1">
          <a:spLocks noChangeArrowheads="1"/>
        </xdr:cNvSpPr>
      </xdr:nvSpPr>
      <xdr:spPr bwMode="auto">
        <a:xfrm>
          <a:off x="2743200" y="117348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5</xdr:col>
      <xdr:colOff>0</xdr:colOff>
      <xdr:row>34</xdr:row>
      <xdr:rowOff>209550</xdr:rowOff>
    </xdr:to>
    <xdr:sp macro="" textlink="">
      <xdr:nvSpPr>
        <xdr:cNvPr id="1280376" name="Text Box 1">
          <a:extLst>
            <a:ext uri="{FF2B5EF4-FFF2-40B4-BE49-F238E27FC236}">
              <a16:creationId xmlns:a16="http://schemas.microsoft.com/office/drawing/2014/main" xmlns="" id="{00000000-0008-0000-0600-000078891300}"/>
            </a:ext>
          </a:extLst>
        </xdr:cNvPr>
        <xdr:cNvSpPr txBox="1">
          <a:spLocks noChangeArrowheads="1"/>
        </xdr:cNvSpPr>
      </xdr:nvSpPr>
      <xdr:spPr bwMode="auto">
        <a:xfrm>
          <a:off x="2743200" y="117348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5</xdr:col>
      <xdr:colOff>0</xdr:colOff>
      <xdr:row>34</xdr:row>
      <xdr:rowOff>209550</xdr:rowOff>
    </xdr:to>
    <xdr:sp macro="" textlink="">
      <xdr:nvSpPr>
        <xdr:cNvPr id="1280377" name="Text Box 1">
          <a:extLst>
            <a:ext uri="{FF2B5EF4-FFF2-40B4-BE49-F238E27FC236}">
              <a16:creationId xmlns:a16="http://schemas.microsoft.com/office/drawing/2014/main" xmlns="" id="{00000000-0008-0000-0600-000079891300}"/>
            </a:ext>
          </a:extLst>
        </xdr:cNvPr>
        <xdr:cNvSpPr txBox="1">
          <a:spLocks noChangeArrowheads="1"/>
        </xdr:cNvSpPr>
      </xdr:nvSpPr>
      <xdr:spPr bwMode="auto">
        <a:xfrm>
          <a:off x="2743200" y="117348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5</xdr:col>
      <xdr:colOff>0</xdr:colOff>
      <xdr:row>34</xdr:row>
      <xdr:rowOff>209550</xdr:rowOff>
    </xdr:to>
    <xdr:sp macro="" textlink="">
      <xdr:nvSpPr>
        <xdr:cNvPr id="1280378" name="Text Box 1">
          <a:extLst>
            <a:ext uri="{FF2B5EF4-FFF2-40B4-BE49-F238E27FC236}">
              <a16:creationId xmlns:a16="http://schemas.microsoft.com/office/drawing/2014/main" xmlns="" id="{00000000-0008-0000-0600-00007A891300}"/>
            </a:ext>
          </a:extLst>
        </xdr:cNvPr>
        <xdr:cNvSpPr txBox="1">
          <a:spLocks noChangeArrowheads="1"/>
        </xdr:cNvSpPr>
      </xdr:nvSpPr>
      <xdr:spPr bwMode="auto">
        <a:xfrm>
          <a:off x="2743200" y="117348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5</xdr:col>
      <xdr:colOff>0</xdr:colOff>
      <xdr:row>34</xdr:row>
      <xdr:rowOff>209550</xdr:rowOff>
    </xdr:to>
    <xdr:sp macro="" textlink="">
      <xdr:nvSpPr>
        <xdr:cNvPr id="1280379" name="Text Box 1">
          <a:extLst>
            <a:ext uri="{FF2B5EF4-FFF2-40B4-BE49-F238E27FC236}">
              <a16:creationId xmlns:a16="http://schemas.microsoft.com/office/drawing/2014/main" xmlns="" id="{00000000-0008-0000-0600-00007B891300}"/>
            </a:ext>
          </a:extLst>
        </xdr:cNvPr>
        <xdr:cNvSpPr txBox="1">
          <a:spLocks noChangeArrowheads="1"/>
        </xdr:cNvSpPr>
      </xdr:nvSpPr>
      <xdr:spPr bwMode="auto">
        <a:xfrm>
          <a:off x="2743200" y="117348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0</xdr:colOff>
      <xdr:row>35</xdr:row>
      <xdr:rowOff>209550</xdr:rowOff>
    </xdr:to>
    <xdr:sp macro="" textlink="">
      <xdr:nvSpPr>
        <xdr:cNvPr id="1280380" name="Text Box 1">
          <a:extLst>
            <a:ext uri="{FF2B5EF4-FFF2-40B4-BE49-F238E27FC236}">
              <a16:creationId xmlns:a16="http://schemas.microsoft.com/office/drawing/2014/main" xmlns="" id="{00000000-0008-0000-0600-00007C891300}"/>
            </a:ext>
          </a:extLst>
        </xdr:cNvPr>
        <xdr:cNvSpPr txBox="1">
          <a:spLocks noChangeArrowheads="1"/>
        </xdr:cNvSpPr>
      </xdr:nvSpPr>
      <xdr:spPr bwMode="auto">
        <a:xfrm>
          <a:off x="2743200" y="120872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0</xdr:colOff>
      <xdr:row>35</xdr:row>
      <xdr:rowOff>209550</xdr:rowOff>
    </xdr:to>
    <xdr:sp macro="" textlink="">
      <xdr:nvSpPr>
        <xdr:cNvPr id="1280381" name="Text Box 1">
          <a:extLst>
            <a:ext uri="{FF2B5EF4-FFF2-40B4-BE49-F238E27FC236}">
              <a16:creationId xmlns:a16="http://schemas.microsoft.com/office/drawing/2014/main" xmlns="" id="{00000000-0008-0000-0600-00007D891300}"/>
            </a:ext>
          </a:extLst>
        </xdr:cNvPr>
        <xdr:cNvSpPr txBox="1">
          <a:spLocks noChangeArrowheads="1"/>
        </xdr:cNvSpPr>
      </xdr:nvSpPr>
      <xdr:spPr bwMode="auto">
        <a:xfrm>
          <a:off x="2743200" y="120872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0</xdr:colOff>
      <xdr:row>35</xdr:row>
      <xdr:rowOff>209550</xdr:rowOff>
    </xdr:to>
    <xdr:sp macro="" textlink="">
      <xdr:nvSpPr>
        <xdr:cNvPr id="1280382" name="Text Box 1">
          <a:extLst>
            <a:ext uri="{FF2B5EF4-FFF2-40B4-BE49-F238E27FC236}">
              <a16:creationId xmlns:a16="http://schemas.microsoft.com/office/drawing/2014/main" xmlns="" id="{00000000-0008-0000-0600-00007E891300}"/>
            </a:ext>
          </a:extLst>
        </xdr:cNvPr>
        <xdr:cNvSpPr txBox="1">
          <a:spLocks noChangeArrowheads="1"/>
        </xdr:cNvSpPr>
      </xdr:nvSpPr>
      <xdr:spPr bwMode="auto">
        <a:xfrm>
          <a:off x="2743200" y="120872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0</xdr:colOff>
      <xdr:row>35</xdr:row>
      <xdr:rowOff>209550</xdr:rowOff>
    </xdr:to>
    <xdr:sp macro="" textlink="">
      <xdr:nvSpPr>
        <xdr:cNvPr id="1280383" name="Text Box 1">
          <a:extLst>
            <a:ext uri="{FF2B5EF4-FFF2-40B4-BE49-F238E27FC236}">
              <a16:creationId xmlns:a16="http://schemas.microsoft.com/office/drawing/2014/main" xmlns="" id="{00000000-0008-0000-0600-00007F891300}"/>
            </a:ext>
          </a:extLst>
        </xdr:cNvPr>
        <xdr:cNvSpPr txBox="1">
          <a:spLocks noChangeArrowheads="1"/>
        </xdr:cNvSpPr>
      </xdr:nvSpPr>
      <xdr:spPr bwMode="auto">
        <a:xfrm>
          <a:off x="2743200" y="120872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0</xdr:colOff>
      <xdr:row>35</xdr:row>
      <xdr:rowOff>209550</xdr:rowOff>
    </xdr:to>
    <xdr:sp macro="" textlink="">
      <xdr:nvSpPr>
        <xdr:cNvPr id="1280384" name="Text Box 1">
          <a:extLst>
            <a:ext uri="{FF2B5EF4-FFF2-40B4-BE49-F238E27FC236}">
              <a16:creationId xmlns:a16="http://schemas.microsoft.com/office/drawing/2014/main" xmlns="" id="{00000000-0008-0000-0600-000080891300}"/>
            </a:ext>
          </a:extLst>
        </xdr:cNvPr>
        <xdr:cNvSpPr txBox="1">
          <a:spLocks noChangeArrowheads="1"/>
        </xdr:cNvSpPr>
      </xdr:nvSpPr>
      <xdr:spPr bwMode="auto">
        <a:xfrm>
          <a:off x="2743200" y="120872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0</xdr:colOff>
      <xdr:row>35</xdr:row>
      <xdr:rowOff>209550</xdr:rowOff>
    </xdr:to>
    <xdr:sp macro="" textlink="">
      <xdr:nvSpPr>
        <xdr:cNvPr id="1280385" name="Text Box 1">
          <a:extLst>
            <a:ext uri="{FF2B5EF4-FFF2-40B4-BE49-F238E27FC236}">
              <a16:creationId xmlns:a16="http://schemas.microsoft.com/office/drawing/2014/main" xmlns="" id="{00000000-0008-0000-0600-000081891300}"/>
            </a:ext>
          </a:extLst>
        </xdr:cNvPr>
        <xdr:cNvSpPr txBox="1">
          <a:spLocks noChangeArrowheads="1"/>
        </xdr:cNvSpPr>
      </xdr:nvSpPr>
      <xdr:spPr bwMode="auto">
        <a:xfrm>
          <a:off x="2743200" y="120872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0</xdr:colOff>
      <xdr:row>35</xdr:row>
      <xdr:rowOff>209550</xdr:rowOff>
    </xdr:to>
    <xdr:sp macro="" textlink="">
      <xdr:nvSpPr>
        <xdr:cNvPr id="1280386" name="Text Box 1">
          <a:extLst>
            <a:ext uri="{FF2B5EF4-FFF2-40B4-BE49-F238E27FC236}">
              <a16:creationId xmlns:a16="http://schemas.microsoft.com/office/drawing/2014/main" xmlns="" id="{00000000-0008-0000-0600-000082891300}"/>
            </a:ext>
          </a:extLst>
        </xdr:cNvPr>
        <xdr:cNvSpPr txBox="1">
          <a:spLocks noChangeArrowheads="1"/>
        </xdr:cNvSpPr>
      </xdr:nvSpPr>
      <xdr:spPr bwMode="auto">
        <a:xfrm>
          <a:off x="2743200" y="120872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0</xdr:colOff>
      <xdr:row>35</xdr:row>
      <xdr:rowOff>209550</xdr:rowOff>
    </xdr:to>
    <xdr:sp macro="" textlink="">
      <xdr:nvSpPr>
        <xdr:cNvPr id="1280387" name="Text Box 1">
          <a:extLst>
            <a:ext uri="{FF2B5EF4-FFF2-40B4-BE49-F238E27FC236}">
              <a16:creationId xmlns:a16="http://schemas.microsoft.com/office/drawing/2014/main" xmlns="" id="{00000000-0008-0000-0600-000083891300}"/>
            </a:ext>
          </a:extLst>
        </xdr:cNvPr>
        <xdr:cNvSpPr txBox="1">
          <a:spLocks noChangeArrowheads="1"/>
        </xdr:cNvSpPr>
      </xdr:nvSpPr>
      <xdr:spPr bwMode="auto">
        <a:xfrm>
          <a:off x="2743200" y="120872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0</xdr:colOff>
      <xdr:row>35</xdr:row>
      <xdr:rowOff>209550</xdr:rowOff>
    </xdr:to>
    <xdr:sp macro="" textlink="">
      <xdr:nvSpPr>
        <xdr:cNvPr id="1280388" name="Text Box 1">
          <a:extLst>
            <a:ext uri="{FF2B5EF4-FFF2-40B4-BE49-F238E27FC236}">
              <a16:creationId xmlns:a16="http://schemas.microsoft.com/office/drawing/2014/main" xmlns="" id="{00000000-0008-0000-0600-000084891300}"/>
            </a:ext>
          </a:extLst>
        </xdr:cNvPr>
        <xdr:cNvSpPr txBox="1">
          <a:spLocks noChangeArrowheads="1"/>
        </xdr:cNvSpPr>
      </xdr:nvSpPr>
      <xdr:spPr bwMode="auto">
        <a:xfrm>
          <a:off x="2743200" y="120872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0</xdr:colOff>
      <xdr:row>35</xdr:row>
      <xdr:rowOff>209550</xdr:rowOff>
    </xdr:to>
    <xdr:sp macro="" textlink="">
      <xdr:nvSpPr>
        <xdr:cNvPr id="1280389" name="Text Box 1">
          <a:extLst>
            <a:ext uri="{FF2B5EF4-FFF2-40B4-BE49-F238E27FC236}">
              <a16:creationId xmlns:a16="http://schemas.microsoft.com/office/drawing/2014/main" xmlns="" id="{00000000-0008-0000-0600-000085891300}"/>
            </a:ext>
          </a:extLst>
        </xdr:cNvPr>
        <xdr:cNvSpPr txBox="1">
          <a:spLocks noChangeArrowheads="1"/>
        </xdr:cNvSpPr>
      </xdr:nvSpPr>
      <xdr:spPr bwMode="auto">
        <a:xfrm>
          <a:off x="2743200" y="120872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0</xdr:colOff>
      <xdr:row>35</xdr:row>
      <xdr:rowOff>209550</xdr:rowOff>
    </xdr:to>
    <xdr:sp macro="" textlink="">
      <xdr:nvSpPr>
        <xdr:cNvPr id="1280390" name="Text Box 1">
          <a:extLst>
            <a:ext uri="{FF2B5EF4-FFF2-40B4-BE49-F238E27FC236}">
              <a16:creationId xmlns:a16="http://schemas.microsoft.com/office/drawing/2014/main" xmlns="" id="{00000000-0008-0000-0600-000086891300}"/>
            </a:ext>
          </a:extLst>
        </xdr:cNvPr>
        <xdr:cNvSpPr txBox="1">
          <a:spLocks noChangeArrowheads="1"/>
        </xdr:cNvSpPr>
      </xdr:nvSpPr>
      <xdr:spPr bwMode="auto">
        <a:xfrm>
          <a:off x="2743200" y="120872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0</xdr:colOff>
      <xdr:row>36</xdr:row>
      <xdr:rowOff>209550</xdr:rowOff>
    </xdr:to>
    <xdr:sp macro="" textlink="">
      <xdr:nvSpPr>
        <xdr:cNvPr id="1280391" name="Text Box 1">
          <a:extLst>
            <a:ext uri="{FF2B5EF4-FFF2-40B4-BE49-F238E27FC236}">
              <a16:creationId xmlns:a16="http://schemas.microsoft.com/office/drawing/2014/main" xmlns="" id="{00000000-0008-0000-0600-000087891300}"/>
            </a:ext>
          </a:extLst>
        </xdr:cNvPr>
        <xdr:cNvSpPr txBox="1">
          <a:spLocks noChangeArrowheads="1"/>
        </xdr:cNvSpPr>
      </xdr:nvSpPr>
      <xdr:spPr bwMode="auto">
        <a:xfrm>
          <a:off x="2743200" y="12439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0</xdr:colOff>
      <xdr:row>36</xdr:row>
      <xdr:rowOff>209550</xdr:rowOff>
    </xdr:to>
    <xdr:sp macro="" textlink="">
      <xdr:nvSpPr>
        <xdr:cNvPr id="1280392" name="Text Box 1">
          <a:extLst>
            <a:ext uri="{FF2B5EF4-FFF2-40B4-BE49-F238E27FC236}">
              <a16:creationId xmlns:a16="http://schemas.microsoft.com/office/drawing/2014/main" xmlns="" id="{00000000-0008-0000-0600-000088891300}"/>
            </a:ext>
          </a:extLst>
        </xdr:cNvPr>
        <xdr:cNvSpPr txBox="1">
          <a:spLocks noChangeArrowheads="1"/>
        </xdr:cNvSpPr>
      </xdr:nvSpPr>
      <xdr:spPr bwMode="auto">
        <a:xfrm>
          <a:off x="2743200" y="12439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0</xdr:colOff>
      <xdr:row>36</xdr:row>
      <xdr:rowOff>209550</xdr:rowOff>
    </xdr:to>
    <xdr:sp macro="" textlink="">
      <xdr:nvSpPr>
        <xdr:cNvPr id="1280393" name="Text Box 1">
          <a:extLst>
            <a:ext uri="{FF2B5EF4-FFF2-40B4-BE49-F238E27FC236}">
              <a16:creationId xmlns:a16="http://schemas.microsoft.com/office/drawing/2014/main" xmlns="" id="{00000000-0008-0000-0600-000089891300}"/>
            </a:ext>
          </a:extLst>
        </xdr:cNvPr>
        <xdr:cNvSpPr txBox="1">
          <a:spLocks noChangeArrowheads="1"/>
        </xdr:cNvSpPr>
      </xdr:nvSpPr>
      <xdr:spPr bwMode="auto">
        <a:xfrm>
          <a:off x="2743200" y="12439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0</xdr:colOff>
      <xdr:row>36</xdr:row>
      <xdr:rowOff>209550</xdr:rowOff>
    </xdr:to>
    <xdr:sp macro="" textlink="">
      <xdr:nvSpPr>
        <xdr:cNvPr id="1280394" name="Text Box 1">
          <a:extLst>
            <a:ext uri="{FF2B5EF4-FFF2-40B4-BE49-F238E27FC236}">
              <a16:creationId xmlns:a16="http://schemas.microsoft.com/office/drawing/2014/main" xmlns="" id="{00000000-0008-0000-0600-00008A891300}"/>
            </a:ext>
          </a:extLst>
        </xdr:cNvPr>
        <xdr:cNvSpPr txBox="1">
          <a:spLocks noChangeArrowheads="1"/>
        </xdr:cNvSpPr>
      </xdr:nvSpPr>
      <xdr:spPr bwMode="auto">
        <a:xfrm>
          <a:off x="2743200" y="12439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0</xdr:colOff>
      <xdr:row>36</xdr:row>
      <xdr:rowOff>209550</xdr:rowOff>
    </xdr:to>
    <xdr:sp macro="" textlink="">
      <xdr:nvSpPr>
        <xdr:cNvPr id="1280395" name="Text Box 1">
          <a:extLst>
            <a:ext uri="{FF2B5EF4-FFF2-40B4-BE49-F238E27FC236}">
              <a16:creationId xmlns:a16="http://schemas.microsoft.com/office/drawing/2014/main" xmlns="" id="{00000000-0008-0000-0600-00008B891300}"/>
            </a:ext>
          </a:extLst>
        </xdr:cNvPr>
        <xdr:cNvSpPr txBox="1">
          <a:spLocks noChangeArrowheads="1"/>
        </xdr:cNvSpPr>
      </xdr:nvSpPr>
      <xdr:spPr bwMode="auto">
        <a:xfrm>
          <a:off x="2743200" y="12439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0</xdr:colOff>
      <xdr:row>36</xdr:row>
      <xdr:rowOff>209550</xdr:rowOff>
    </xdr:to>
    <xdr:sp macro="" textlink="">
      <xdr:nvSpPr>
        <xdr:cNvPr id="1280396" name="Text Box 1">
          <a:extLst>
            <a:ext uri="{FF2B5EF4-FFF2-40B4-BE49-F238E27FC236}">
              <a16:creationId xmlns:a16="http://schemas.microsoft.com/office/drawing/2014/main" xmlns="" id="{00000000-0008-0000-0600-00008C891300}"/>
            </a:ext>
          </a:extLst>
        </xdr:cNvPr>
        <xdr:cNvSpPr txBox="1">
          <a:spLocks noChangeArrowheads="1"/>
        </xdr:cNvSpPr>
      </xdr:nvSpPr>
      <xdr:spPr bwMode="auto">
        <a:xfrm>
          <a:off x="2743200" y="12439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0</xdr:colOff>
      <xdr:row>36</xdr:row>
      <xdr:rowOff>209550</xdr:rowOff>
    </xdr:to>
    <xdr:sp macro="" textlink="">
      <xdr:nvSpPr>
        <xdr:cNvPr id="1280397" name="Text Box 1">
          <a:extLst>
            <a:ext uri="{FF2B5EF4-FFF2-40B4-BE49-F238E27FC236}">
              <a16:creationId xmlns:a16="http://schemas.microsoft.com/office/drawing/2014/main" xmlns="" id="{00000000-0008-0000-0600-00008D891300}"/>
            </a:ext>
          </a:extLst>
        </xdr:cNvPr>
        <xdr:cNvSpPr txBox="1">
          <a:spLocks noChangeArrowheads="1"/>
        </xdr:cNvSpPr>
      </xdr:nvSpPr>
      <xdr:spPr bwMode="auto">
        <a:xfrm>
          <a:off x="2743200" y="12439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0</xdr:colOff>
      <xdr:row>36</xdr:row>
      <xdr:rowOff>209550</xdr:rowOff>
    </xdr:to>
    <xdr:sp macro="" textlink="">
      <xdr:nvSpPr>
        <xdr:cNvPr id="1280398" name="Text Box 1">
          <a:extLst>
            <a:ext uri="{FF2B5EF4-FFF2-40B4-BE49-F238E27FC236}">
              <a16:creationId xmlns:a16="http://schemas.microsoft.com/office/drawing/2014/main" xmlns="" id="{00000000-0008-0000-0600-00008E891300}"/>
            </a:ext>
          </a:extLst>
        </xdr:cNvPr>
        <xdr:cNvSpPr txBox="1">
          <a:spLocks noChangeArrowheads="1"/>
        </xdr:cNvSpPr>
      </xdr:nvSpPr>
      <xdr:spPr bwMode="auto">
        <a:xfrm>
          <a:off x="2743200" y="12439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0</xdr:colOff>
      <xdr:row>36</xdr:row>
      <xdr:rowOff>209550</xdr:rowOff>
    </xdr:to>
    <xdr:sp macro="" textlink="">
      <xdr:nvSpPr>
        <xdr:cNvPr id="1280399" name="Text Box 1">
          <a:extLst>
            <a:ext uri="{FF2B5EF4-FFF2-40B4-BE49-F238E27FC236}">
              <a16:creationId xmlns:a16="http://schemas.microsoft.com/office/drawing/2014/main" xmlns="" id="{00000000-0008-0000-0600-00008F891300}"/>
            </a:ext>
          </a:extLst>
        </xdr:cNvPr>
        <xdr:cNvSpPr txBox="1">
          <a:spLocks noChangeArrowheads="1"/>
        </xdr:cNvSpPr>
      </xdr:nvSpPr>
      <xdr:spPr bwMode="auto">
        <a:xfrm>
          <a:off x="2743200" y="12439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80400" name="Text Box 1">
          <a:extLst>
            <a:ext uri="{FF2B5EF4-FFF2-40B4-BE49-F238E27FC236}">
              <a16:creationId xmlns:a16="http://schemas.microsoft.com/office/drawing/2014/main" xmlns="" id="{00000000-0008-0000-0600-00009089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80401" name="Text Box 1">
          <a:extLst>
            <a:ext uri="{FF2B5EF4-FFF2-40B4-BE49-F238E27FC236}">
              <a16:creationId xmlns:a16="http://schemas.microsoft.com/office/drawing/2014/main" xmlns="" id="{00000000-0008-0000-0600-00009189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80402" name="Text Box 1">
          <a:extLst>
            <a:ext uri="{FF2B5EF4-FFF2-40B4-BE49-F238E27FC236}">
              <a16:creationId xmlns:a16="http://schemas.microsoft.com/office/drawing/2014/main" xmlns="" id="{00000000-0008-0000-0600-00009289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80403" name="Text Box 1">
          <a:extLst>
            <a:ext uri="{FF2B5EF4-FFF2-40B4-BE49-F238E27FC236}">
              <a16:creationId xmlns:a16="http://schemas.microsoft.com/office/drawing/2014/main" xmlns="" id="{00000000-0008-0000-0600-00009389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80404" name="Text Box 1">
          <a:extLst>
            <a:ext uri="{FF2B5EF4-FFF2-40B4-BE49-F238E27FC236}">
              <a16:creationId xmlns:a16="http://schemas.microsoft.com/office/drawing/2014/main" xmlns="" id="{00000000-0008-0000-0600-00009489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80405" name="Text Box 1">
          <a:extLst>
            <a:ext uri="{FF2B5EF4-FFF2-40B4-BE49-F238E27FC236}">
              <a16:creationId xmlns:a16="http://schemas.microsoft.com/office/drawing/2014/main" xmlns="" id="{00000000-0008-0000-0600-00009589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80406" name="Text Box 1">
          <a:extLst>
            <a:ext uri="{FF2B5EF4-FFF2-40B4-BE49-F238E27FC236}">
              <a16:creationId xmlns:a16="http://schemas.microsoft.com/office/drawing/2014/main" xmlns="" id="{00000000-0008-0000-0600-00009689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80407" name="Text Box 1">
          <a:extLst>
            <a:ext uri="{FF2B5EF4-FFF2-40B4-BE49-F238E27FC236}">
              <a16:creationId xmlns:a16="http://schemas.microsoft.com/office/drawing/2014/main" xmlns="" id="{00000000-0008-0000-0600-00009789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80408" name="Text Box 1">
          <a:extLst>
            <a:ext uri="{FF2B5EF4-FFF2-40B4-BE49-F238E27FC236}">
              <a16:creationId xmlns:a16="http://schemas.microsoft.com/office/drawing/2014/main" xmlns="" id="{00000000-0008-0000-0600-00009889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80409" name="Text Box 1">
          <a:extLst>
            <a:ext uri="{FF2B5EF4-FFF2-40B4-BE49-F238E27FC236}">
              <a16:creationId xmlns:a16="http://schemas.microsoft.com/office/drawing/2014/main" xmlns="" id="{00000000-0008-0000-0600-00009989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80410" name="Text Box 1">
          <a:extLst>
            <a:ext uri="{FF2B5EF4-FFF2-40B4-BE49-F238E27FC236}">
              <a16:creationId xmlns:a16="http://schemas.microsoft.com/office/drawing/2014/main" xmlns="" id="{00000000-0008-0000-0600-00009A89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80411" name="Text Box 1">
          <a:extLst>
            <a:ext uri="{FF2B5EF4-FFF2-40B4-BE49-F238E27FC236}">
              <a16:creationId xmlns:a16="http://schemas.microsoft.com/office/drawing/2014/main" xmlns="" id="{00000000-0008-0000-0600-00009B89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80412" name="Text Box 1">
          <a:extLst>
            <a:ext uri="{FF2B5EF4-FFF2-40B4-BE49-F238E27FC236}">
              <a16:creationId xmlns:a16="http://schemas.microsoft.com/office/drawing/2014/main" xmlns="" id="{00000000-0008-0000-0600-00009C89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80413" name="Text Box 1">
          <a:extLst>
            <a:ext uri="{FF2B5EF4-FFF2-40B4-BE49-F238E27FC236}">
              <a16:creationId xmlns:a16="http://schemas.microsoft.com/office/drawing/2014/main" xmlns="" id="{00000000-0008-0000-0600-00009D89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80414" name="Text Box 1">
          <a:extLst>
            <a:ext uri="{FF2B5EF4-FFF2-40B4-BE49-F238E27FC236}">
              <a16:creationId xmlns:a16="http://schemas.microsoft.com/office/drawing/2014/main" xmlns="" id="{00000000-0008-0000-0600-00009E89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80415" name="Text Box 1">
          <a:extLst>
            <a:ext uri="{FF2B5EF4-FFF2-40B4-BE49-F238E27FC236}">
              <a16:creationId xmlns:a16="http://schemas.microsoft.com/office/drawing/2014/main" xmlns="" id="{00000000-0008-0000-0600-00009F89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80416" name="Text Box 1">
          <a:extLst>
            <a:ext uri="{FF2B5EF4-FFF2-40B4-BE49-F238E27FC236}">
              <a16:creationId xmlns:a16="http://schemas.microsoft.com/office/drawing/2014/main" xmlns="" id="{00000000-0008-0000-0600-0000A089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80417" name="Text Box 1">
          <a:extLst>
            <a:ext uri="{FF2B5EF4-FFF2-40B4-BE49-F238E27FC236}">
              <a16:creationId xmlns:a16="http://schemas.microsoft.com/office/drawing/2014/main" xmlns="" id="{00000000-0008-0000-0600-0000A189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80418" name="Text Box 1">
          <a:extLst>
            <a:ext uri="{FF2B5EF4-FFF2-40B4-BE49-F238E27FC236}">
              <a16:creationId xmlns:a16="http://schemas.microsoft.com/office/drawing/2014/main" xmlns="" id="{00000000-0008-0000-0600-0000A289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80419" name="Text Box 1">
          <a:extLst>
            <a:ext uri="{FF2B5EF4-FFF2-40B4-BE49-F238E27FC236}">
              <a16:creationId xmlns:a16="http://schemas.microsoft.com/office/drawing/2014/main" xmlns="" id="{00000000-0008-0000-0600-0000A389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80420" name="Text Box 1">
          <a:extLst>
            <a:ext uri="{FF2B5EF4-FFF2-40B4-BE49-F238E27FC236}">
              <a16:creationId xmlns:a16="http://schemas.microsoft.com/office/drawing/2014/main" xmlns="" id="{00000000-0008-0000-0600-0000A489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80421" name="Text Box 1">
          <a:extLst>
            <a:ext uri="{FF2B5EF4-FFF2-40B4-BE49-F238E27FC236}">
              <a16:creationId xmlns:a16="http://schemas.microsoft.com/office/drawing/2014/main" xmlns="" id="{00000000-0008-0000-0600-0000A589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80422" name="Text Box 1">
          <a:extLst>
            <a:ext uri="{FF2B5EF4-FFF2-40B4-BE49-F238E27FC236}">
              <a16:creationId xmlns:a16="http://schemas.microsoft.com/office/drawing/2014/main" xmlns="" id="{00000000-0008-0000-0600-0000A689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80423" name="Text Box 1">
          <a:extLst>
            <a:ext uri="{FF2B5EF4-FFF2-40B4-BE49-F238E27FC236}">
              <a16:creationId xmlns:a16="http://schemas.microsoft.com/office/drawing/2014/main" xmlns="" id="{00000000-0008-0000-0600-0000A789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80424" name="Text Box 1">
          <a:extLst>
            <a:ext uri="{FF2B5EF4-FFF2-40B4-BE49-F238E27FC236}">
              <a16:creationId xmlns:a16="http://schemas.microsoft.com/office/drawing/2014/main" xmlns="" id="{00000000-0008-0000-0600-0000A889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80425" name="Text Box 1">
          <a:extLst>
            <a:ext uri="{FF2B5EF4-FFF2-40B4-BE49-F238E27FC236}">
              <a16:creationId xmlns:a16="http://schemas.microsoft.com/office/drawing/2014/main" xmlns="" id="{00000000-0008-0000-0600-0000A989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80426" name="Text Box 1">
          <a:extLst>
            <a:ext uri="{FF2B5EF4-FFF2-40B4-BE49-F238E27FC236}">
              <a16:creationId xmlns:a16="http://schemas.microsoft.com/office/drawing/2014/main" xmlns="" id="{00000000-0008-0000-0600-0000AA89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80427" name="Text Box 1">
          <a:extLst>
            <a:ext uri="{FF2B5EF4-FFF2-40B4-BE49-F238E27FC236}">
              <a16:creationId xmlns:a16="http://schemas.microsoft.com/office/drawing/2014/main" xmlns="" id="{00000000-0008-0000-0600-0000AB89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80428" name="Text Box 1">
          <a:extLst>
            <a:ext uri="{FF2B5EF4-FFF2-40B4-BE49-F238E27FC236}">
              <a16:creationId xmlns:a16="http://schemas.microsoft.com/office/drawing/2014/main" xmlns="" id="{00000000-0008-0000-0600-0000AC89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80429" name="Text Box 1">
          <a:extLst>
            <a:ext uri="{FF2B5EF4-FFF2-40B4-BE49-F238E27FC236}">
              <a16:creationId xmlns:a16="http://schemas.microsoft.com/office/drawing/2014/main" xmlns="" id="{00000000-0008-0000-0600-0000AD89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80430" name="Text Box 1">
          <a:extLst>
            <a:ext uri="{FF2B5EF4-FFF2-40B4-BE49-F238E27FC236}">
              <a16:creationId xmlns:a16="http://schemas.microsoft.com/office/drawing/2014/main" xmlns="" id="{00000000-0008-0000-0600-0000AE89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80431" name="Text Box 1">
          <a:extLst>
            <a:ext uri="{FF2B5EF4-FFF2-40B4-BE49-F238E27FC236}">
              <a16:creationId xmlns:a16="http://schemas.microsoft.com/office/drawing/2014/main" xmlns="" id="{00000000-0008-0000-0600-0000AF89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432" name="Text Box 1">
          <a:extLst>
            <a:ext uri="{FF2B5EF4-FFF2-40B4-BE49-F238E27FC236}">
              <a16:creationId xmlns:a16="http://schemas.microsoft.com/office/drawing/2014/main" xmlns="" id="{00000000-0008-0000-0600-0000B089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433" name="Text Box 1">
          <a:extLst>
            <a:ext uri="{FF2B5EF4-FFF2-40B4-BE49-F238E27FC236}">
              <a16:creationId xmlns:a16="http://schemas.microsoft.com/office/drawing/2014/main" xmlns="" id="{00000000-0008-0000-0600-0000B189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434" name="Text Box 1">
          <a:extLst>
            <a:ext uri="{FF2B5EF4-FFF2-40B4-BE49-F238E27FC236}">
              <a16:creationId xmlns:a16="http://schemas.microsoft.com/office/drawing/2014/main" xmlns="" id="{00000000-0008-0000-0600-0000B289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435" name="Text Box 1">
          <a:extLst>
            <a:ext uri="{FF2B5EF4-FFF2-40B4-BE49-F238E27FC236}">
              <a16:creationId xmlns:a16="http://schemas.microsoft.com/office/drawing/2014/main" xmlns="" id="{00000000-0008-0000-0600-0000B389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436" name="Text Box 1">
          <a:extLst>
            <a:ext uri="{FF2B5EF4-FFF2-40B4-BE49-F238E27FC236}">
              <a16:creationId xmlns:a16="http://schemas.microsoft.com/office/drawing/2014/main" xmlns="" id="{00000000-0008-0000-0600-0000B489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437" name="Text Box 1">
          <a:extLst>
            <a:ext uri="{FF2B5EF4-FFF2-40B4-BE49-F238E27FC236}">
              <a16:creationId xmlns:a16="http://schemas.microsoft.com/office/drawing/2014/main" xmlns="" id="{00000000-0008-0000-0600-0000B589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438" name="Text Box 1">
          <a:extLst>
            <a:ext uri="{FF2B5EF4-FFF2-40B4-BE49-F238E27FC236}">
              <a16:creationId xmlns:a16="http://schemas.microsoft.com/office/drawing/2014/main" xmlns="" id="{00000000-0008-0000-0600-0000B689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439" name="Text Box 1">
          <a:extLst>
            <a:ext uri="{FF2B5EF4-FFF2-40B4-BE49-F238E27FC236}">
              <a16:creationId xmlns:a16="http://schemas.microsoft.com/office/drawing/2014/main" xmlns="" id="{00000000-0008-0000-0600-0000B789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440" name="Text Box 1">
          <a:extLst>
            <a:ext uri="{FF2B5EF4-FFF2-40B4-BE49-F238E27FC236}">
              <a16:creationId xmlns:a16="http://schemas.microsoft.com/office/drawing/2014/main" xmlns="" id="{00000000-0008-0000-0600-0000B889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441" name="Text Box 1">
          <a:extLst>
            <a:ext uri="{FF2B5EF4-FFF2-40B4-BE49-F238E27FC236}">
              <a16:creationId xmlns:a16="http://schemas.microsoft.com/office/drawing/2014/main" xmlns="" id="{00000000-0008-0000-0600-0000B989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442" name="Text Box 1">
          <a:extLst>
            <a:ext uri="{FF2B5EF4-FFF2-40B4-BE49-F238E27FC236}">
              <a16:creationId xmlns:a16="http://schemas.microsoft.com/office/drawing/2014/main" xmlns="" id="{00000000-0008-0000-0600-0000BA89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443" name="Text Box 1">
          <a:extLst>
            <a:ext uri="{FF2B5EF4-FFF2-40B4-BE49-F238E27FC236}">
              <a16:creationId xmlns:a16="http://schemas.microsoft.com/office/drawing/2014/main" xmlns="" id="{00000000-0008-0000-0600-0000BB89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444" name="Text Box 1">
          <a:extLst>
            <a:ext uri="{FF2B5EF4-FFF2-40B4-BE49-F238E27FC236}">
              <a16:creationId xmlns:a16="http://schemas.microsoft.com/office/drawing/2014/main" xmlns="" id="{00000000-0008-0000-0600-0000BC89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445" name="Text Box 1">
          <a:extLst>
            <a:ext uri="{FF2B5EF4-FFF2-40B4-BE49-F238E27FC236}">
              <a16:creationId xmlns:a16="http://schemas.microsoft.com/office/drawing/2014/main" xmlns="" id="{00000000-0008-0000-0600-0000BD89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446" name="Text Box 1">
          <a:extLst>
            <a:ext uri="{FF2B5EF4-FFF2-40B4-BE49-F238E27FC236}">
              <a16:creationId xmlns:a16="http://schemas.microsoft.com/office/drawing/2014/main" xmlns="" id="{00000000-0008-0000-0600-0000BE89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447" name="Text Box 1">
          <a:extLst>
            <a:ext uri="{FF2B5EF4-FFF2-40B4-BE49-F238E27FC236}">
              <a16:creationId xmlns:a16="http://schemas.microsoft.com/office/drawing/2014/main" xmlns="" id="{00000000-0008-0000-0600-0000BF89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448" name="Text Box 1">
          <a:extLst>
            <a:ext uri="{FF2B5EF4-FFF2-40B4-BE49-F238E27FC236}">
              <a16:creationId xmlns:a16="http://schemas.microsoft.com/office/drawing/2014/main" xmlns="" id="{00000000-0008-0000-0600-0000C089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449" name="Text Box 1">
          <a:extLst>
            <a:ext uri="{FF2B5EF4-FFF2-40B4-BE49-F238E27FC236}">
              <a16:creationId xmlns:a16="http://schemas.microsoft.com/office/drawing/2014/main" xmlns="" id="{00000000-0008-0000-0600-0000C189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450" name="Text Box 1">
          <a:extLst>
            <a:ext uri="{FF2B5EF4-FFF2-40B4-BE49-F238E27FC236}">
              <a16:creationId xmlns:a16="http://schemas.microsoft.com/office/drawing/2014/main" xmlns="" id="{00000000-0008-0000-0600-0000C289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451" name="Text Box 1">
          <a:extLst>
            <a:ext uri="{FF2B5EF4-FFF2-40B4-BE49-F238E27FC236}">
              <a16:creationId xmlns:a16="http://schemas.microsoft.com/office/drawing/2014/main" xmlns="" id="{00000000-0008-0000-0600-0000C389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452" name="Text Box 1">
          <a:extLst>
            <a:ext uri="{FF2B5EF4-FFF2-40B4-BE49-F238E27FC236}">
              <a16:creationId xmlns:a16="http://schemas.microsoft.com/office/drawing/2014/main" xmlns="" id="{00000000-0008-0000-0600-0000C489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453" name="Text Box 1">
          <a:extLst>
            <a:ext uri="{FF2B5EF4-FFF2-40B4-BE49-F238E27FC236}">
              <a16:creationId xmlns:a16="http://schemas.microsoft.com/office/drawing/2014/main" xmlns="" id="{00000000-0008-0000-0600-0000C589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454" name="Text Box 1">
          <a:extLst>
            <a:ext uri="{FF2B5EF4-FFF2-40B4-BE49-F238E27FC236}">
              <a16:creationId xmlns:a16="http://schemas.microsoft.com/office/drawing/2014/main" xmlns="" id="{00000000-0008-0000-0600-0000C689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455" name="Text Box 1">
          <a:extLst>
            <a:ext uri="{FF2B5EF4-FFF2-40B4-BE49-F238E27FC236}">
              <a16:creationId xmlns:a16="http://schemas.microsoft.com/office/drawing/2014/main" xmlns="" id="{00000000-0008-0000-0600-0000C789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456" name="Text Box 1">
          <a:extLst>
            <a:ext uri="{FF2B5EF4-FFF2-40B4-BE49-F238E27FC236}">
              <a16:creationId xmlns:a16="http://schemas.microsoft.com/office/drawing/2014/main" xmlns="" id="{00000000-0008-0000-0600-0000C889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457" name="Text Box 1">
          <a:extLst>
            <a:ext uri="{FF2B5EF4-FFF2-40B4-BE49-F238E27FC236}">
              <a16:creationId xmlns:a16="http://schemas.microsoft.com/office/drawing/2014/main" xmlns="" id="{00000000-0008-0000-0600-0000C989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458" name="Text Box 1">
          <a:extLst>
            <a:ext uri="{FF2B5EF4-FFF2-40B4-BE49-F238E27FC236}">
              <a16:creationId xmlns:a16="http://schemas.microsoft.com/office/drawing/2014/main" xmlns="" id="{00000000-0008-0000-0600-0000CA89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459" name="Text Box 1">
          <a:extLst>
            <a:ext uri="{FF2B5EF4-FFF2-40B4-BE49-F238E27FC236}">
              <a16:creationId xmlns:a16="http://schemas.microsoft.com/office/drawing/2014/main" xmlns="" id="{00000000-0008-0000-0600-0000CB89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460" name="Text Box 1">
          <a:extLst>
            <a:ext uri="{FF2B5EF4-FFF2-40B4-BE49-F238E27FC236}">
              <a16:creationId xmlns:a16="http://schemas.microsoft.com/office/drawing/2014/main" xmlns="" id="{00000000-0008-0000-0600-0000CC89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461" name="Text Box 1">
          <a:extLst>
            <a:ext uri="{FF2B5EF4-FFF2-40B4-BE49-F238E27FC236}">
              <a16:creationId xmlns:a16="http://schemas.microsoft.com/office/drawing/2014/main" xmlns="" id="{00000000-0008-0000-0600-0000CD89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462" name="Text Box 1">
          <a:extLst>
            <a:ext uri="{FF2B5EF4-FFF2-40B4-BE49-F238E27FC236}">
              <a16:creationId xmlns:a16="http://schemas.microsoft.com/office/drawing/2014/main" xmlns="" id="{00000000-0008-0000-0600-0000CE89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463" name="Text Box 1">
          <a:extLst>
            <a:ext uri="{FF2B5EF4-FFF2-40B4-BE49-F238E27FC236}">
              <a16:creationId xmlns:a16="http://schemas.microsoft.com/office/drawing/2014/main" xmlns="" id="{00000000-0008-0000-0600-0000CF89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464" name="Text Box 1">
          <a:extLst>
            <a:ext uri="{FF2B5EF4-FFF2-40B4-BE49-F238E27FC236}">
              <a16:creationId xmlns:a16="http://schemas.microsoft.com/office/drawing/2014/main" xmlns="" id="{00000000-0008-0000-0600-0000D089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465" name="Text Box 1">
          <a:extLst>
            <a:ext uri="{FF2B5EF4-FFF2-40B4-BE49-F238E27FC236}">
              <a16:creationId xmlns:a16="http://schemas.microsoft.com/office/drawing/2014/main" xmlns="" id="{00000000-0008-0000-0600-0000D189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466" name="Text Box 1">
          <a:extLst>
            <a:ext uri="{FF2B5EF4-FFF2-40B4-BE49-F238E27FC236}">
              <a16:creationId xmlns:a16="http://schemas.microsoft.com/office/drawing/2014/main" xmlns="" id="{00000000-0008-0000-0600-0000D289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467" name="Text Box 1">
          <a:extLst>
            <a:ext uri="{FF2B5EF4-FFF2-40B4-BE49-F238E27FC236}">
              <a16:creationId xmlns:a16="http://schemas.microsoft.com/office/drawing/2014/main" xmlns="" id="{00000000-0008-0000-0600-0000D389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468" name="Text Box 1">
          <a:extLst>
            <a:ext uri="{FF2B5EF4-FFF2-40B4-BE49-F238E27FC236}">
              <a16:creationId xmlns:a16="http://schemas.microsoft.com/office/drawing/2014/main" xmlns="" id="{00000000-0008-0000-0600-0000D489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469" name="Text Box 1">
          <a:extLst>
            <a:ext uri="{FF2B5EF4-FFF2-40B4-BE49-F238E27FC236}">
              <a16:creationId xmlns:a16="http://schemas.microsoft.com/office/drawing/2014/main" xmlns="" id="{00000000-0008-0000-0600-0000D589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470" name="Text Box 1">
          <a:extLst>
            <a:ext uri="{FF2B5EF4-FFF2-40B4-BE49-F238E27FC236}">
              <a16:creationId xmlns:a16="http://schemas.microsoft.com/office/drawing/2014/main" xmlns="" id="{00000000-0008-0000-0600-0000D689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471" name="Text Box 1">
          <a:extLst>
            <a:ext uri="{FF2B5EF4-FFF2-40B4-BE49-F238E27FC236}">
              <a16:creationId xmlns:a16="http://schemas.microsoft.com/office/drawing/2014/main" xmlns="" id="{00000000-0008-0000-0600-0000D789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472" name="Text Box 1">
          <a:extLst>
            <a:ext uri="{FF2B5EF4-FFF2-40B4-BE49-F238E27FC236}">
              <a16:creationId xmlns:a16="http://schemas.microsoft.com/office/drawing/2014/main" xmlns="" id="{00000000-0008-0000-0600-0000D889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473" name="Text Box 1">
          <a:extLst>
            <a:ext uri="{FF2B5EF4-FFF2-40B4-BE49-F238E27FC236}">
              <a16:creationId xmlns:a16="http://schemas.microsoft.com/office/drawing/2014/main" xmlns="" id="{00000000-0008-0000-0600-0000D989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474" name="Text Box 1">
          <a:extLst>
            <a:ext uri="{FF2B5EF4-FFF2-40B4-BE49-F238E27FC236}">
              <a16:creationId xmlns:a16="http://schemas.microsoft.com/office/drawing/2014/main" xmlns="" id="{00000000-0008-0000-0600-0000DA89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475" name="Text Box 1">
          <a:extLst>
            <a:ext uri="{FF2B5EF4-FFF2-40B4-BE49-F238E27FC236}">
              <a16:creationId xmlns:a16="http://schemas.microsoft.com/office/drawing/2014/main" xmlns="" id="{00000000-0008-0000-0600-0000DB89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476" name="Text Box 1">
          <a:extLst>
            <a:ext uri="{FF2B5EF4-FFF2-40B4-BE49-F238E27FC236}">
              <a16:creationId xmlns:a16="http://schemas.microsoft.com/office/drawing/2014/main" xmlns="" id="{00000000-0008-0000-0600-0000DC89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477" name="Text Box 1">
          <a:extLst>
            <a:ext uri="{FF2B5EF4-FFF2-40B4-BE49-F238E27FC236}">
              <a16:creationId xmlns:a16="http://schemas.microsoft.com/office/drawing/2014/main" xmlns="" id="{00000000-0008-0000-0600-0000DD89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478" name="Text Box 1">
          <a:extLst>
            <a:ext uri="{FF2B5EF4-FFF2-40B4-BE49-F238E27FC236}">
              <a16:creationId xmlns:a16="http://schemas.microsoft.com/office/drawing/2014/main" xmlns="" id="{00000000-0008-0000-0600-0000DE89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479" name="Text Box 1">
          <a:extLst>
            <a:ext uri="{FF2B5EF4-FFF2-40B4-BE49-F238E27FC236}">
              <a16:creationId xmlns:a16="http://schemas.microsoft.com/office/drawing/2014/main" xmlns="" id="{00000000-0008-0000-0600-0000DF89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480" name="Text Box 1">
          <a:extLst>
            <a:ext uri="{FF2B5EF4-FFF2-40B4-BE49-F238E27FC236}">
              <a16:creationId xmlns:a16="http://schemas.microsoft.com/office/drawing/2014/main" xmlns="" id="{00000000-0008-0000-0600-0000E089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481" name="Text Box 1">
          <a:extLst>
            <a:ext uri="{FF2B5EF4-FFF2-40B4-BE49-F238E27FC236}">
              <a16:creationId xmlns:a16="http://schemas.microsoft.com/office/drawing/2014/main" xmlns="" id="{00000000-0008-0000-0600-0000E189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482" name="Text Box 1">
          <a:extLst>
            <a:ext uri="{FF2B5EF4-FFF2-40B4-BE49-F238E27FC236}">
              <a16:creationId xmlns:a16="http://schemas.microsoft.com/office/drawing/2014/main" xmlns="" id="{00000000-0008-0000-0600-0000E289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483" name="Text Box 1">
          <a:extLst>
            <a:ext uri="{FF2B5EF4-FFF2-40B4-BE49-F238E27FC236}">
              <a16:creationId xmlns:a16="http://schemas.microsoft.com/office/drawing/2014/main" xmlns="" id="{00000000-0008-0000-0600-0000E389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484" name="Text Box 1">
          <a:extLst>
            <a:ext uri="{FF2B5EF4-FFF2-40B4-BE49-F238E27FC236}">
              <a16:creationId xmlns:a16="http://schemas.microsoft.com/office/drawing/2014/main" xmlns="" id="{00000000-0008-0000-0600-0000E489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485" name="Text Box 1">
          <a:extLst>
            <a:ext uri="{FF2B5EF4-FFF2-40B4-BE49-F238E27FC236}">
              <a16:creationId xmlns:a16="http://schemas.microsoft.com/office/drawing/2014/main" xmlns="" id="{00000000-0008-0000-0600-0000E589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486" name="Text Box 1">
          <a:extLst>
            <a:ext uri="{FF2B5EF4-FFF2-40B4-BE49-F238E27FC236}">
              <a16:creationId xmlns:a16="http://schemas.microsoft.com/office/drawing/2014/main" xmlns="" id="{00000000-0008-0000-0600-0000E689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487" name="Text Box 1">
          <a:extLst>
            <a:ext uri="{FF2B5EF4-FFF2-40B4-BE49-F238E27FC236}">
              <a16:creationId xmlns:a16="http://schemas.microsoft.com/office/drawing/2014/main" xmlns="" id="{00000000-0008-0000-0600-0000E789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488" name="Text Box 1">
          <a:extLst>
            <a:ext uri="{FF2B5EF4-FFF2-40B4-BE49-F238E27FC236}">
              <a16:creationId xmlns:a16="http://schemas.microsoft.com/office/drawing/2014/main" xmlns="" id="{00000000-0008-0000-0600-0000E889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489" name="Text Box 1">
          <a:extLst>
            <a:ext uri="{FF2B5EF4-FFF2-40B4-BE49-F238E27FC236}">
              <a16:creationId xmlns:a16="http://schemas.microsoft.com/office/drawing/2014/main" xmlns="" id="{00000000-0008-0000-0600-0000E989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490" name="Text Box 1">
          <a:extLst>
            <a:ext uri="{FF2B5EF4-FFF2-40B4-BE49-F238E27FC236}">
              <a16:creationId xmlns:a16="http://schemas.microsoft.com/office/drawing/2014/main" xmlns="" id="{00000000-0008-0000-0600-0000EA89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491" name="Text Box 1">
          <a:extLst>
            <a:ext uri="{FF2B5EF4-FFF2-40B4-BE49-F238E27FC236}">
              <a16:creationId xmlns:a16="http://schemas.microsoft.com/office/drawing/2014/main" xmlns="" id="{00000000-0008-0000-0600-0000EB89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492" name="Text Box 1">
          <a:extLst>
            <a:ext uri="{FF2B5EF4-FFF2-40B4-BE49-F238E27FC236}">
              <a16:creationId xmlns:a16="http://schemas.microsoft.com/office/drawing/2014/main" xmlns="" id="{00000000-0008-0000-0600-0000EC89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493" name="Text Box 1">
          <a:extLst>
            <a:ext uri="{FF2B5EF4-FFF2-40B4-BE49-F238E27FC236}">
              <a16:creationId xmlns:a16="http://schemas.microsoft.com/office/drawing/2014/main" xmlns="" id="{00000000-0008-0000-0600-0000ED89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0</xdr:colOff>
      <xdr:row>41</xdr:row>
      <xdr:rowOff>209550</xdr:rowOff>
    </xdr:to>
    <xdr:sp macro="" textlink="">
      <xdr:nvSpPr>
        <xdr:cNvPr id="1280494" name="Text Box 1">
          <a:extLst>
            <a:ext uri="{FF2B5EF4-FFF2-40B4-BE49-F238E27FC236}">
              <a16:creationId xmlns:a16="http://schemas.microsoft.com/office/drawing/2014/main" xmlns="" id="{00000000-0008-0000-0600-0000EE891300}"/>
            </a:ext>
          </a:extLst>
        </xdr:cNvPr>
        <xdr:cNvSpPr txBox="1">
          <a:spLocks noChangeArrowheads="1"/>
        </xdr:cNvSpPr>
      </xdr:nvSpPr>
      <xdr:spPr bwMode="auto">
        <a:xfrm>
          <a:off x="2743200" y="14201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0</xdr:colOff>
      <xdr:row>41</xdr:row>
      <xdr:rowOff>209550</xdr:rowOff>
    </xdr:to>
    <xdr:sp macro="" textlink="">
      <xdr:nvSpPr>
        <xdr:cNvPr id="1280495" name="Text Box 1">
          <a:extLst>
            <a:ext uri="{FF2B5EF4-FFF2-40B4-BE49-F238E27FC236}">
              <a16:creationId xmlns:a16="http://schemas.microsoft.com/office/drawing/2014/main" xmlns="" id="{00000000-0008-0000-0600-0000EF891300}"/>
            </a:ext>
          </a:extLst>
        </xdr:cNvPr>
        <xdr:cNvSpPr txBox="1">
          <a:spLocks noChangeArrowheads="1"/>
        </xdr:cNvSpPr>
      </xdr:nvSpPr>
      <xdr:spPr bwMode="auto">
        <a:xfrm>
          <a:off x="2743200" y="14201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0</xdr:colOff>
      <xdr:row>41</xdr:row>
      <xdr:rowOff>209550</xdr:rowOff>
    </xdr:to>
    <xdr:sp macro="" textlink="">
      <xdr:nvSpPr>
        <xdr:cNvPr id="1280496" name="Text Box 1">
          <a:extLst>
            <a:ext uri="{FF2B5EF4-FFF2-40B4-BE49-F238E27FC236}">
              <a16:creationId xmlns:a16="http://schemas.microsoft.com/office/drawing/2014/main" xmlns="" id="{00000000-0008-0000-0600-0000F0891300}"/>
            </a:ext>
          </a:extLst>
        </xdr:cNvPr>
        <xdr:cNvSpPr txBox="1">
          <a:spLocks noChangeArrowheads="1"/>
        </xdr:cNvSpPr>
      </xdr:nvSpPr>
      <xdr:spPr bwMode="auto">
        <a:xfrm>
          <a:off x="2743200" y="14201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0</xdr:colOff>
      <xdr:row>41</xdr:row>
      <xdr:rowOff>209550</xdr:rowOff>
    </xdr:to>
    <xdr:sp macro="" textlink="">
      <xdr:nvSpPr>
        <xdr:cNvPr id="1280497" name="Text Box 1">
          <a:extLst>
            <a:ext uri="{FF2B5EF4-FFF2-40B4-BE49-F238E27FC236}">
              <a16:creationId xmlns:a16="http://schemas.microsoft.com/office/drawing/2014/main" xmlns="" id="{00000000-0008-0000-0600-0000F1891300}"/>
            </a:ext>
          </a:extLst>
        </xdr:cNvPr>
        <xdr:cNvSpPr txBox="1">
          <a:spLocks noChangeArrowheads="1"/>
        </xdr:cNvSpPr>
      </xdr:nvSpPr>
      <xdr:spPr bwMode="auto">
        <a:xfrm>
          <a:off x="2743200" y="14201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0</xdr:colOff>
      <xdr:row>41</xdr:row>
      <xdr:rowOff>209550</xdr:rowOff>
    </xdr:to>
    <xdr:sp macro="" textlink="">
      <xdr:nvSpPr>
        <xdr:cNvPr id="1280498" name="Text Box 1">
          <a:extLst>
            <a:ext uri="{FF2B5EF4-FFF2-40B4-BE49-F238E27FC236}">
              <a16:creationId xmlns:a16="http://schemas.microsoft.com/office/drawing/2014/main" xmlns="" id="{00000000-0008-0000-0600-0000F2891300}"/>
            </a:ext>
          </a:extLst>
        </xdr:cNvPr>
        <xdr:cNvSpPr txBox="1">
          <a:spLocks noChangeArrowheads="1"/>
        </xdr:cNvSpPr>
      </xdr:nvSpPr>
      <xdr:spPr bwMode="auto">
        <a:xfrm>
          <a:off x="2743200" y="14201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0</xdr:colOff>
      <xdr:row>41</xdr:row>
      <xdr:rowOff>209550</xdr:rowOff>
    </xdr:to>
    <xdr:sp macro="" textlink="">
      <xdr:nvSpPr>
        <xdr:cNvPr id="1280499" name="Text Box 1">
          <a:extLst>
            <a:ext uri="{FF2B5EF4-FFF2-40B4-BE49-F238E27FC236}">
              <a16:creationId xmlns:a16="http://schemas.microsoft.com/office/drawing/2014/main" xmlns="" id="{00000000-0008-0000-0600-0000F3891300}"/>
            </a:ext>
          </a:extLst>
        </xdr:cNvPr>
        <xdr:cNvSpPr txBox="1">
          <a:spLocks noChangeArrowheads="1"/>
        </xdr:cNvSpPr>
      </xdr:nvSpPr>
      <xdr:spPr bwMode="auto">
        <a:xfrm>
          <a:off x="2743200" y="14201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0</xdr:colOff>
      <xdr:row>41</xdr:row>
      <xdr:rowOff>209550</xdr:rowOff>
    </xdr:to>
    <xdr:sp macro="" textlink="">
      <xdr:nvSpPr>
        <xdr:cNvPr id="1280500" name="Text Box 1">
          <a:extLst>
            <a:ext uri="{FF2B5EF4-FFF2-40B4-BE49-F238E27FC236}">
              <a16:creationId xmlns:a16="http://schemas.microsoft.com/office/drawing/2014/main" xmlns="" id="{00000000-0008-0000-0600-0000F4891300}"/>
            </a:ext>
          </a:extLst>
        </xdr:cNvPr>
        <xdr:cNvSpPr txBox="1">
          <a:spLocks noChangeArrowheads="1"/>
        </xdr:cNvSpPr>
      </xdr:nvSpPr>
      <xdr:spPr bwMode="auto">
        <a:xfrm>
          <a:off x="2743200" y="14201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0</xdr:colOff>
      <xdr:row>41</xdr:row>
      <xdr:rowOff>209550</xdr:rowOff>
    </xdr:to>
    <xdr:sp macro="" textlink="">
      <xdr:nvSpPr>
        <xdr:cNvPr id="1280501" name="Text Box 1">
          <a:extLst>
            <a:ext uri="{FF2B5EF4-FFF2-40B4-BE49-F238E27FC236}">
              <a16:creationId xmlns:a16="http://schemas.microsoft.com/office/drawing/2014/main" xmlns="" id="{00000000-0008-0000-0600-0000F5891300}"/>
            </a:ext>
          </a:extLst>
        </xdr:cNvPr>
        <xdr:cNvSpPr txBox="1">
          <a:spLocks noChangeArrowheads="1"/>
        </xdr:cNvSpPr>
      </xdr:nvSpPr>
      <xdr:spPr bwMode="auto">
        <a:xfrm>
          <a:off x="2743200" y="14201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0</xdr:colOff>
      <xdr:row>41</xdr:row>
      <xdr:rowOff>209550</xdr:rowOff>
    </xdr:to>
    <xdr:sp macro="" textlink="">
      <xdr:nvSpPr>
        <xdr:cNvPr id="1280502" name="Text Box 1">
          <a:extLst>
            <a:ext uri="{FF2B5EF4-FFF2-40B4-BE49-F238E27FC236}">
              <a16:creationId xmlns:a16="http://schemas.microsoft.com/office/drawing/2014/main" xmlns="" id="{00000000-0008-0000-0600-0000F6891300}"/>
            </a:ext>
          </a:extLst>
        </xdr:cNvPr>
        <xdr:cNvSpPr txBox="1">
          <a:spLocks noChangeArrowheads="1"/>
        </xdr:cNvSpPr>
      </xdr:nvSpPr>
      <xdr:spPr bwMode="auto">
        <a:xfrm>
          <a:off x="2743200" y="14201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0</xdr:colOff>
      <xdr:row>41</xdr:row>
      <xdr:rowOff>209550</xdr:rowOff>
    </xdr:to>
    <xdr:sp macro="" textlink="">
      <xdr:nvSpPr>
        <xdr:cNvPr id="1280503" name="Text Box 1">
          <a:extLst>
            <a:ext uri="{FF2B5EF4-FFF2-40B4-BE49-F238E27FC236}">
              <a16:creationId xmlns:a16="http://schemas.microsoft.com/office/drawing/2014/main" xmlns="" id="{00000000-0008-0000-0600-0000F7891300}"/>
            </a:ext>
          </a:extLst>
        </xdr:cNvPr>
        <xdr:cNvSpPr txBox="1">
          <a:spLocks noChangeArrowheads="1"/>
        </xdr:cNvSpPr>
      </xdr:nvSpPr>
      <xdr:spPr bwMode="auto">
        <a:xfrm>
          <a:off x="2743200" y="14201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0</xdr:colOff>
      <xdr:row>41</xdr:row>
      <xdr:rowOff>209550</xdr:rowOff>
    </xdr:to>
    <xdr:sp macro="" textlink="">
      <xdr:nvSpPr>
        <xdr:cNvPr id="1280504" name="Text Box 1">
          <a:extLst>
            <a:ext uri="{FF2B5EF4-FFF2-40B4-BE49-F238E27FC236}">
              <a16:creationId xmlns:a16="http://schemas.microsoft.com/office/drawing/2014/main" xmlns="" id="{00000000-0008-0000-0600-0000F8891300}"/>
            </a:ext>
          </a:extLst>
        </xdr:cNvPr>
        <xdr:cNvSpPr txBox="1">
          <a:spLocks noChangeArrowheads="1"/>
        </xdr:cNvSpPr>
      </xdr:nvSpPr>
      <xdr:spPr bwMode="auto">
        <a:xfrm>
          <a:off x="2743200" y="14201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0</xdr:colOff>
      <xdr:row>41</xdr:row>
      <xdr:rowOff>209550</xdr:rowOff>
    </xdr:to>
    <xdr:sp macro="" textlink="">
      <xdr:nvSpPr>
        <xdr:cNvPr id="1280505" name="Text Box 1">
          <a:extLst>
            <a:ext uri="{FF2B5EF4-FFF2-40B4-BE49-F238E27FC236}">
              <a16:creationId xmlns:a16="http://schemas.microsoft.com/office/drawing/2014/main" xmlns="" id="{00000000-0008-0000-0600-0000F9891300}"/>
            </a:ext>
          </a:extLst>
        </xdr:cNvPr>
        <xdr:cNvSpPr txBox="1">
          <a:spLocks noChangeArrowheads="1"/>
        </xdr:cNvSpPr>
      </xdr:nvSpPr>
      <xdr:spPr bwMode="auto">
        <a:xfrm>
          <a:off x="2743200" y="14201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0</xdr:colOff>
      <xdr:row>41</xdr:row>
      <xdr:rowOff>209550</xdr:rowOff>
    </xdr:to>
    <xdr:sp macro="" textlink="">
      <xdr:nvSpPr>
        <xdr:cNvPr id="1280506" name="Text Box 1">
          <a:extLst>
            <a:ext uri="{FF2B5EF4-FFF2-40B4-BE49-F238E27FC236}">
              <a16:creationId xmlns:a16="http://schemas.microsoft.com/office/drawing/2014/main" xmlns="" id="{00000000-0008-0000-0600-0000FA891300}"/>
            </a:ext>
          </a:extLst>
        </xdr:cNvPr>
        <xdr:cNvSpPr txBox="1">
          <a:spLocks noChangeArrowheads="1"/>
        </xdr:cNvSpPr>
      </xdr:nvSpPr>
      <xdr:spPr bwMode="auto">
        <a:xfrm>
          <a:off x="2743200" y="14201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0</xdr:colOff>
      <xdr:row>41</xdr:row>
      <xdr:rowOff>209550</xdr:rowOff>
    </xdr:to>
    <xdr:sp macro="" textlink="">
      <xdr:nvSpPr>
        <xdr:cNvPr id="1280507" name="Text Box 1">
          <a:extLst>
            <a:ext uri="{FF2B5EF4-FFF2-40B4-BE49-F238E27FC236}">
              <a16:creationId xmlns:a16="http://schemas.microsoft.com/office/drawing/2014/main" xmlns="" id="{00000000-0008-0000-0600-0000FB891300}"/>
            </a:ext>
          </a:extLst>
        </xdr:cNvPr>
        <xdr:cNvSpPr txBox="1">
          <a:spLocks noChangeArrowheads="1"/>
        </xdr:cNvSpPr>
      </xdr:nvSpPr>
      <xdr:spPr bwMode="auto">
        <a:xfrm>
          <a:off x="2743200" y="14201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0</xdr:colOff>
      <xdr:row>41</xdr:row>
      <xdr:rowOff>209550</xdr:rowOff>
    </xdr:to>
    <xdr:sp macro="" textlink="">
      <xdr:nvSpPr>
        <xdr:cNvPr id="1280508" name="Text Box 1">
          <a:extLst>
            <a:ext uri="{FF2B5EF4-FFF2-40B4-BE49-F238E27FC236}">
              <a16:creationId xmlns:a16="http://schemas.microsoft.com/office/drawing/2014/main" xmlns="" id="{00000000-0008-0000-0600-0000FC891300}"/>
            </a:ext>
          </a:extLst>
        </xdr:cNvPr>
        <xdr:cNvSpPr txBox="1">
          <a:spLocks noChangeArrowheads="1"/>
        </xdr:cNvSpPr>
      </xdr:nvSpPr>
      <xdr:spPr bwMode="auto">
        <a:xfrm>
          <a:off x="2743200" y="14201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0</xdr:colOff>
      <xdr:row>41</xdr:row>
      <xdr:rowOff>209550</xdr:rowOff>
    </xdr:to>
    <xdr:sp macro="" textlink="">
      <xdr:nvSpPr>
        <xdr:cNvPr id="1280509" name="Text Box 1">
          <a:extLst>
            <a:ext uri="{FF2B5EF4-FFF2-40B4-BE49-F238E27FC236}">
              <a16:creationId xmlns:a16="http://schemas.microsoft.com/office/drawing/2014/main" xmlns="" id="{00000000-0008-0000-0600-0000FD891300}"/>
            </a:ext>
          </a:extLst>
        </xdr:cNvPr>
        <xdr:cNvSpPr txBox="1">
          <a:spLocks noChangeArrowheads="1"/>
        </xdr:cNvSpPr>
      </xdr:nvSpPr>
      <xdr:spPr bwMode="auto">
        <a:xfrm>
          <a:off x="2743200" y="14201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0</xdr:colOff>
      <xdr:row>41</xdr:row>
      <xdr:rowOff>209550</xdr:rowOff>
    </xdr:to>
    <xdr:sp macro="" textlink="">
      <xdr:nvSpPr>
        <xdr:cNvPr id="1280510" name="Text Box 1">
          <a:extLst>
            <a:ext uri="{FF2B5EF4-FFF2-40B4-BE49-F238E27FC236}">
              <a16:creationId xmlns:a16="http://schemas.microsoft.com/office/drawing/2014/main" xmlns="" id="{00000000-0008-0000-0600-0000FE891300}"/>
            </a:ext>
          </a:extLst>
        </xdr:cNvPr>
        <xdr:cNvSpPr txBox="1">
          <a:spLocks noChangeArrowheads="1"/>
        </xdr:cNvSpPr>
      </xdr:nvSpPr>
      <xdr:spPr bwMode="auto">
        <a:xfrm>
          <a:off x="2743200" y="14201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0</xdr:colOff>
      <xdr:row>41</xdr:row>
      <xdr:rowOff>209550</xdr:rowOff>
    </xdr:to>
    <xdr:sp macro="" textlink="">
      <xdr:nvSpPr>
        <xdr:cNvPr id="1280511" name="Text Box 1">
          <a:extLst>
            <a:ext uri="{FF2B5EF4-FFF2-40B4-BE49-F238E27FC236}">
              <a16:creationId xmlns:a16="http://schemas.microsoft.com/office/drawing/2014/main" xmlns="" id="{00000000-0008-0000-0600-0000FF891300}"/>
            </a:ext>
          </a:extLst>
        </xdr:cNvPr>
        <xdr:cNvSpPr txBox="1">
          <a:spLocks noChangeArrowheads="1"/>
        </xdr:cNvSpPr>
      </xdr:nvSpPr>
      <xdr:spPr bwMode="auto">
        <a:xfrm>
          <a:off x="2743200" y="14201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0</xdr:colOff>
      <xdr:row>41</xdr:row>
      <xdr:rowOff>209550</xdr:rowOff>
    </xdr:to>
    <xdr:sp macro="" textlink="">
      <xdr:nvSpPr>
        <xdr:cNvPr id="1280512" name="Text Box 1">
          <a:extLst>
            <a:ext uri="{FF2B5EF4-FFF2-40B4-BE49-F238E27FC236}">
              <a16:creationId xmlns:a16="http://schemas.microsoft.com/office/drawing/2014/main" xmlns="" id="{00000000-0008-0000-0600-0000008A1300}"/>
            </a:ext>
          </a:extLst>
        </xdr:cNvPr>
        <xdr:cNvSpPr txBox="1">
          <a:spLocks noChangeArrowheads="1"/>
        </xdr:cNvSpPr>
      </xdr:nvSpPr>
      <xdr:spPr bwMode="auto">
        <a:xfrm>
          <a:off x="2743200" y="14201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0</xdr:colOff>
      <xdr:row>41</xdr:row>
      <xdr:rowOff>209550</xdr:rowOff>
    </xdr:to>
    <xdr:sp macro="" textlink="">
      <xdr:nvSpPr>
        <xdr:cNvPr id="1280513" name="Text Box 1">
          <a:extLst>
            <a:ext uri="{FF2B5EF4-FFF2-40B4-BE49-F238E27FC236}">
              <a16:creationId xmlns:a16="http://schemas.microsoft.com/office/drawing/2014/main" xmlns="" id="{00000000-0008-0000-0600-0000018A1300}"/>
            </a:ext>
          </a:extLst>
        </xdr:cNvPr>
        <xdr:cNvSpPr txBox="1">
          <a:spLocks noChangeArrowheads="1"/>
        </xdr:cNvSpPr>
      </xdr:nvSpPr>
      <xdr:spPr bwMode="auto">
        <a:xfrm>
          <a:off x="2743200" y="14201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0</xdr:colOff>
      <xdr:row>41</xdr:row>
      <xdr:rowOff>209550</xdr:rowOff>
    </xdr:to>
    <xdr:sp macro="" textlink="">
      <xdr:nvSpPr>
        <xdr:cNvPr id="1280514" name="Text Box 1">
          <a:extLst>
            <a:ext uri="{FF2B5EF4-FFF2-40B4-BE49-F238E27FC236}">
              <a16:creationId xmlns:a16="http://schemas.microsoft.com/office/drawing/2014/main" xmlns="" id="{00000000-0008-0000-0600-0000028A1300}"/>
            </a:ext>
          </a:extLst>
        </xdr:cNvPr>
        <xdr:cNvSpPr txBox="1">
          <a:spLocks noChangeArrowheads="1"/>
        </xdr:cNvSpPr>
      </xdr:nvSpPr>
      <xdr:spPr bwMode="auto">
        <a:xfrm>
          <a:off x="2743200" y="14201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42</xdr:row>
      <xdr:rowOff>0</xdr:rowOff>
    </xdr:from>
    <xdr:to>
      <xdr:col>5</xdr:col>
      <xdr:colOff>0</xdr:colOff>
      <xdr:row>42</xdr:row>
      <xdr:rowOff>209550</xdr:rowOff>
    </xdr:to>
    <xdr:sp macro="" textlink="">
      <xdr:nvSpPr>
        <xdr:cNvPr id="1280515" name="Text Box 1">
          <a:extLst>
            <a:ext uri="{FF2B5EF4-FFF2-40B4-BE49-F238E27FC236}">
              <a16:creationId xmlns:a16="http://schemas.microsoft.com/office/drawing/2014/main" xmlns="" id="{00000000-0008-0000-0600-0000038A1300}"/>
            </a:ext>
          </a:extLst>
        </xdr:cNvPr>
        <xdr:cNvSpPr txBox="1">
          <a:spLocks noChangeArrowheads="1"/>
        </xdr:cNvSpPr>
      </xdr:nvSpPr>
      <xdr:spPr bwMode="auto">
        <a:xfrm>
          <a:off x="2743200" y="14554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42</xdr:row>
      <xdr:rowOff>0</xdr:rowOff>
    </xdr:from>
    <xdr:to>
      <xdr:col>5</xdr:col>
      <xdr:colOff>0</xdr:colOff>
      <xdr:row>42</xdr:row>
      <xdr:rowOff>209550</xdr:rowOff>
    </xdr:to>
    <xdr:sp macro="" textlink="">
      <xdr:nvSpPr>
        <xdr:cNvPr id="1280516" name="Text Box 1">
          <a:extLst>
            <a:ext uri="{FF2B5EF4-FFF2-40B4-BE49-F238E27FC236}">
              <a16:creationId xmlns:a16="http://schemas.microsoft.com/office/drawing/2014/main" xmlns="" id="{00000000-0008-0000-0600-0000048A1300}"/>
            </a:ext>
          </a:extLst>
        </xdr:cNvPr>
        <xdr:cNvSpPr txBox="1">
          <a:spLocks noChangeArrowheads="1"/>
        </xdr:cNvSpPr>
      </xdr:nvSpPr>
      <xdr:spPr bwMode="auto">
        <a:xfrm>
          <a:off x="2743200" y="14554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42</xdr:row>
      <xdr:rowOff>0</xdr:rowOff>
    </xdr:from>
    <xdr:to>
      <xdr:col>5</xdr:col>
      <xdr:colOff>0</xdr:colOff>
      <xdr:row>42</xdr:row>
      <xdr:rowOff>209550</xdr:rowOff>
    </xdr:to>
    <xdr:sp macro="" textlink="">
      <xdr:nvSpPr>
        <xdr:cNvPr id="1280517" name="Text Box 1">
          <a:extLst>
            <a:ext uri="{FF2B5EF4-FFF2-40B4-BE49-F238E27FC236}">
              <a16:creationId xmlns:a16="http://schemas.microsoft.com/office/drawing/2014/main" xmlns="" id="{00000000-0008-0000-0600-0000058A1300}"/>
            </a:ext>
          </a:extLst>
        </xdr:cNvPr>
        <xdr:cNvSpPr txBox="1">
          <a:spLocks noChangeArrowheads="1"/>
        </xdr:cNvSpPr>
      </xdr:nvSpPr>
      <xdr:spPr bwMode="auto">
        <a:xfrm>
          <a:off x="2743200" y="14554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42</xdr:row>
      <xdr:rowOff>0</xdr:rowOff>
    </xdr:from>
    <xdr:to>
      <xdr:col>5</xdr:col>
      <xdr:colOff>0</xdr:colOff>
      <xdr:row>42</xdr:row>
      <xdr:rowOff>209550</xdr:rowOff>
    </xdr:to>
    <xdr:sp macro="" textlink="">
      <xdr:nvSpPr>
        <xdr:cNvPr id="1280518" name="Text Box 1">
          <a:extLst>
            <a:ext uri="{FF2B5EF4-FFF2-40B4-BE49-F238E27FC236}">
              <a16:creationId xmlns:a16="http://schemas.microsoft.com/office/drawing/2014/main" xmlns="" id="{00000000-0008-0000-0600-0000068A1300}"/>
            </a:ext>
          </a:extLst>
        </xdr:cNvPr>
        <xdr:cNvSpPr txBox="1">
          <a:spLocks noChangeArrowheads="1"/>
        </xdr:cNvSpPr>
      </xdr:nvSpPr>
      <xdr:spPr bwMode="auto">
        <a:xfrm>
          <a:off x="2743200" y="14554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42</xdr:row>
      <xdr:rowOff>0</xdr:rowOff>
    </xdr:from>
    <xdr:to>
      <xdr:col>5</xdr:col>
      <xdr:colOff>0</xdr:colOff>
      <xdr:row>42</xdr:row>
      <xdr:rowOff>209550</xdr:rowOff>
    </xdr:to>
    <xdr:sp macro="" textlink="">
      <xdr:nvSpPr>
        <xdr:cNvPr id="1280519" name="Text Box 1">
          <a:extLst>
            <a:ext uri="{FF2B5EF4-FFF2-40B4-BE49-F238E27FC236}">
              <a16:creationId xmlns:a16="http://schemas.microsoft.com/office/drawing/2014/main" xmlns="" id="{00000000-0008-0000-0600-0000078A1300}"/>
            </a:ext>
          </a:extLst>
        </xdr:cNvPr>
        <xdr:cNvSpPr txBox="1">
          <a:spLocks noChangeArrowheads="1"/>
        </xdr:cNvSpPr>
      </xdr:nvSpPr>
      <xdr:spPr bwMode="auto">
        <a:xfrm>
          <a:off x="2743200" y="14554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42</xdr:row>
      <xdr:rowOff>0</xdr:rowOff>
    </xdr:from>
    <xdr:to>
      <xdr:col>5</xdr:col>
      <xdr:colOff>0</xdr:colOff>
      <xdr:row>42</xdr:row>
      <xdr:rowOff>209550</xdr:rowOff>
    </xdr:to>
    <xdr:sp macro="" textlink="">
      <xdr:nvSpPr>
        <xdr:cNvPr id="1280520" name="Text Box 1">
          <a:extLst>
            <a:ext uri="{FF2B5EF4-FFF2-40B4-BE49-F238E27FC236}">
              <a16:creationId xmlns:a16="http://schemas.microsoft.com/office/drawing/2014/main" xmlns="" id="{00000000-0008-0000-0600-0000088A1300}"/>
            </a:ext>
          </a:extLst>
        </xdr:cNvPr>
        <xdr:cNvSpPr txBox="1">
          <a:spLocks noChangeArrowheads="1"/>
        </xdr:cNvSpPr>
      </xdr:nvSpPr>
      <xdr:spPr bwMode="auto">
        <a:xfrm>
          <a:off x="2743200" y="14554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42</xdr:row>
      <xdr:rowOff>0</xdr:rowOff>
    </xdr:from>
    <xdr:to>
      <xdr:col>5</xdr:col>
      <xdr:colOff>0</xdr:colOff>
      <xdr:row>42</xdr:row>
      <xdr:rowOff>209550</xdr:rowOff>
    </xdr:to>
    <xdr:sp macro="" textlink="">
      <xdr:nvSpPr>
        <xdr:cNvPr id="1280521" name="Text Box 1">
          <a:extLst>
            <a:ext uri="{FF2B5EF4-FFF2-40B4-BE49-F238E27FC236}">
              <a16:creationId xmlns:a16="http://schemas.microsoft.com/office/drawing/2014/main" xmlns="" id="{00000000-0008-0000-0600-0000098A1300}"/>
            </a:ext>
          </a:extLst>
        </xdr:cNvPr>
        <xdr:cNvSpPr txBox="1">
          <a:spLocks noChangeArrowheads="1"/>
        </xdr:cNvSpPr>
      </xdr:nvSpPr>
      <xdr:spPr bwMode="auto">
        <a:xfrm>
          <a:off x="2743200" y="14554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42</xdr:row>
      <xdr:rowOff>0</xdr:rowOff>
    </xdr:from>
    <xdr:to>
      <xdr:col>5</xdr:col>
      <xdr:colOff>0</xdr:colOff>
      <xdr:row>42</xdr:row>
      <xdr:rowOff>209550</xdr:rowOff>
    </xdr:to>
    <xdr:sp macro="" textlink="">
      <xdr:nvSpPr>
        <xdr:cNvPr id="1280522" name="Text Box 1">
          <a:extLst>
            <a:ext uri="{FF2B5EF4-FFF2-40B4-BE49-F238E27FC236}">
              <a16:creationId xmlns:a16="http://schemas.microsoft.com/office/drawing/2014/main" xmlns="" id="{00000000-0008-0000-0600-00000A8A1300}"/>
            </a:ext>
          </a:extLst>
        </xdr:cNvPr>
        <xdr:cNvSpPr txBox="1">
          <a:spLocks noChangeArrowheads="1"/>
        </xdr:cNvSpPr>
      </xdr:nvSpPr>
      <xdr:spPr bwMode="auto">
        <a:xfrm>
          <a:off x="2743200" y="14554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42</xdr:row>
      <xdr:rowOff>0</xdr:rowOff>
    </xdr:from>
    <xdr:to>
      <xdr:col>5</xdr:col>
      <xdr:colOff>0</xdr:colOff>
      <xdr:row>42</xdr:row>
      <xdr:rowOff>209550</xdr:rowOff>
    </xdr:to>
    <xdr:sp macro="" textlink="">
      <xdr:nvSpPr>
        <xdr:cNvPr id="1280523" name="Text Box 1">
          <a:extLst>
            <a:ext uri="{FF2B5EF4-FFF2-40B4-BE49-F238E27FC236}">
              <a16:creationId xmlns:a16="http://schemas.microsoft.com/office/drawing/2014/main" xmlns="" id="{00000000-0008-0000-0600-00000B8A1300}"/>
            </a:ext>
          </a:extLst>
        </xdr:cNvPr>
        <xdr:cNvSpPr txBox="1">
          <a:spLocks noChangeArrowheads="1"/>
        </xdr:cNvSpPr>
      </xdr:nvSpPr>
      <xdr:spPr bwMode="auto">
        <a:xfrm>
          <a:off x="2743200" y="14554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42</xdr:row>
      <xdr:rowOff>0</xdr:rowOff>
    </xdr:from>
    <xdr:to>
      <xdr:col>5</xdr:col>
      <xdr:colOff>0</xdr:colOff>
      <xdr:row>42</xdr:row>
      <xdr:rowOff>209550</xdr:rowOff>
    </xdr:to>
    <xdr:sp macro="" textlink="">
      <xdr:nvSpPr>
        <xdr:cNvPr id="1280524" name="Text Box 1">
          <a:extLst>
            <a:ext uri="{FF2B5EF4-FFF2-40B4-BE49-F238E27FC236}">
              <a16:creationId xmlns:a16="http://schemas.microsoft.com/office/drawing/2014/main" xmlns="" id="{00000000-0008-0000-0600-00000C8A1300}"/>
            </a:ext>
          </a:extLst>
        </xdr:cNvPr>
        <xdr:cNvSpPr txBox="1">
          <a:spLocks noChangeArrowheads="1"/>
        </xdr:cNvSpPr>
      </xdr:nvSpPr>
      <xdr:spPr bwMode="auto">
        <a:xfrm>
          <a:off x="2743200" y="14554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42</xdr:row>
      <xdr:rowOff>0</xdr:rowOff>
    </xdr:from>
    <xdr:to>
      <xdr:col>5</xdr:col>
      <xdr:colOff>0</xdr:colOff>
      <xdr:row>42</xdr:row>
      <xdr:rowOff>209550</xdr:rowOff>
    </xdr:to>
    <xdr:sp macro="" textlink="">
      <xdr:nvSpPr>
        <xdr:cNvPr id="1280525" name="Text Box 1">
          <a:extLst>
            <a:ext uri="{FF2B5EF4-FFF2-40B4-BE49-F238E27FC236}">
              <a16:creationId xmlns:a16="http://schemas.microsoft.com/office/drawing/2014/main" xmlns="" id="{00000000-0008-0000-0600-00000D8A1300}"/>
            </a:ext>
          </a:extLst>
        </xdr:cNvPr>
        <xdr:cNvSpPr txBox="1">
          <a:spLocks noChangeArrowheads="1"/>
        </xdr:cNvSpPr>
      </xdr:nvSpPr>
      <xdr:spPr bwMode="auto">
        <a:xfrm>
          <a:off x="2743200" y="14554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42</xdr:row>
      <xdr:rowOff>0</xdr:rowOff>
    </xdr:from>
    <xdr:to>
      <xdr:col>5</xdr:col>
      <xdr:colOff>0</xdr:colOff>
      <xdr:row>42</xdr:row>
      <xdr:rowOff>209550</xdr:rowOff>
    </xdr:to>
    <xdr:sp macro="" textlink="">
      <xdr:nvSpPr>
        <xdr:cNvPr id="1280526" name="Text Box 1">
          <a:extLst>
            <a:ext uri="{FF2B5EF4-FFF2-40B4-BE49-F238E27FC236}">
              <a16:creationId xmlns:a16="http://schemas.microsoft.com/office/drawing/2014/main" xmlns="" id="{00000000-0008-0000-0600-00000E8A1300}"/>
            </a:ext>
          </a:extLst>
        </xdr:cNvPr>
        <xdr:cNvSpPr txBox="1">
          <a:spLocks noChangeArrowheads="1"/>
        </xdr:cNvSpPr>
      </xdr:nvSpPr>
      <xdr:spPr bwMode="auto">
        <a:xfrm>
          <a:off x="2743200" y="14554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42</xdr:row>
      <xdr:rowOff>0</xdr:rowOff>
    </xdr:from>
    <xdr:to>
      <xdr:col>5</xdr:col>
      <xdr:colOff>0</xdr:colOff>
      <xdr:row>42</xdr:row>
      <xdr:rowOff>209550</xdr:rowOff>
    </xdr:to>
    <xdr:sp macro="" textlink="">
      <xdr:nvSpPr>
        <xdr:cNvPr id="1280527" name="Text Box 1">
          <a:extLst>
            <a:ext uri="{FF2B5EF4-FFF2-40B4-BE49-F238E27FC236}">
              <a16:creationId xmlns:a16="http://schemas.microsoft.com/office/drawing/2014/main" xmlns="" id="{00000000-0008-0000-0600-00000F8A1300}"/>
            </a:ext>
          </a:extLst>
        </xdr:cNvPr>
        <xdr:cNvSpPr txBox="1">
          <a:spLocks noChangeArrowheads="1"/>
        </xdr:cNvSpPr>
      </xdr:nvSpPr>
      <xdr:spPr bwMode="auto">
        <a:xfrm>
          <a:off x="2743200" y="14554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42</xdr:row>
      <xdr:rowOff>0</xdr:rowOff>
    </xdr:from>
    <xdr:to>
      <xdr:col>5</xdr:col>
      <xdr:colOff>0</xdr:colOff>
      <xdr:row>42</xdr:row>
      <xdr:rowOff>209550</xdr:rowOff>
    </xdr:to>
    <xdr:sp macro="" textlink="">
      <xdr:nvSpPr>
        <xdr:cNvPr id="1280528" name="Text Box 1">
          <a:extLst>
            <a:ext uri="{FF2B5EF4-FFF2-40B4-BE49-F238E27FC236}">
              <a16:creationId xmlns:a16="http://schemas.microsoft.com/office/drawing/2014/main" xmlns="" id="{00000000-0008-0000-0600-0000108A1300}"/>
            </a:ext>
          </a:extLst>
        </xdr:cNvPr>
        <xdr:cNvSpPr txBox="1">
          <a:spLocks noChangeArrowheads="1"/>
        </xdr:cNvSpPr>
      </xdr:nvSpPr>
      <xdr:spPr bwMode="auto">
        <a:xfrm>
          <a:off x="2743200" y="14554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42</xdr:row>
      <xdr:rowOff>0</xdr:rowOff>
    </xdr:from>
    <xdr:to>
      <xdr:col>5</xdr:col>
      <xdr:colOff>0</xdr:colOff>
      <xdr:row>42</xdr:row>
      <xdr:rowOff>209550</xdr:rowOff>
    </xdr:to>
    <xdr:sp macro="" textlink="">
      <xdr:nvSpPr>
        <xdr:cNvPr id="1280529" name="Text Box 1">
          <a:extLst>
            <a:ext uri="{FF2B5EF4-FFF2-40B4-BE49-F238E27FC236}">
              <a16:creationId xmlns:a16="http://schemas.microsoft.com/office/drawing/2014/main" xmlns="" id="{00000000-0008-0000-0600-0000118A1300}"/>
            </a:ext>
          </a:extLst>
        </xdr:cNvPr>
        <xdr:cNvSpPr txBox="1">
          <a:spLocks noChangeArrowheads="1"/>
        </xdr:cNvSpPr>
      </xdr:nvSpPr>
      <xdr:spPr bwMode="auto">
        <a:xfrm>
          <a:off x="2743200" y="14554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42</xdr:row>
      <xdr:rowOff>0</xdr:rowOff>
    </xdr:from>
    <xdr:to>
      <xdr:col>5</xdr:col>
      <xdr:colOff>0</xdr:colOff>
      <xdr:row>42</xdr:row>
      <xdr:rowOff>209550</xdr:rowOff>
    </xdr:to>
    <xdr:sp macro="" textlink="">
      <xdr:nvSpPr>
        <xdr:cNvPr id="1280530" name="Text Box 1">
          <a:extLst>
            <a:ext uri="{FF2B5EF4-FFF2-40B4-BE49-F238E27FC236}">
              <a16:creationId xmlns:a16="http://schemas.microsoft.com/office/drawing/2014/main" xmlns="" id="{00000000-0008-0000-0600-0000128A1300}"/>
            </a:ext>
          </a:extLst>
        </xdr:cNvPr>
        <xdr:cNvSpPr txBox="1">
          <a:spLocks noChangeArrowheads="1"/>
        </xdr:cNvSpPr>
      </xdr:nvSpPr>
      <xdr:spPr bwMode="auto">
        <a:xfrm>
          <a:off x="2743200" y="14554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42</xdr:row>
      <xdr:rowOff>0</xdr:rowOff>
    </xdr:from>
    <xdr:to>
      <xdr:col>5</xdr:col>
      <xdr:colOff>0</xdr:colOff>
      <xdr:row>42</xdr:row>
      <xdr:rowOff>209550</xdr:rowOff>
    </xdr:to>
    <xdr:sp macro="" textlink="">
      <xdr:nvSpPr>
        <xdr:cNvPr id="1280531" name="Text Box 1">
          <a:extLst>
            <a:ext uri="{FF2B5EF4-FFF2-40B4-BE49-F238E27FC236}">
              <a16:creationId xmlns:a16="http://schemas.microsoft.com/office/drawing/2014/main" xmlns="" id="{00000000-0008-0000-0600-0000138A1300}"/>
            </a:ext>
          </a:extLst>
        </xdr:cNvPr>
        <xdr:cNvSpPr txBox="1">
          <a:spLocks noChangeArrowheads="1"/>
        </xdr:cNvSpPr>
      </xdr:nvSpPr>
      <xdr:spPr bwMode="auto">
        <a:xfrm>
          <a:off x="2743200" y="14554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42</xdr:row>
      <xdr:rowOff>0</xdr:rowOff>
    </xdr:from>
    <xdr:to>
      <xdr:col>5</xdr:col>
      <xdr:colOff>0</xdr:colOff>
      <xdr:row>42</xdr:row>
      <xdr:rowOff>209550</xdr:rowOff>
    </xdr:to>
    <xdr:sp macro="" textlink="">
      <xdr:nvSpPr>
        <xdr:cNvPr id="1280532" name="Text Box 1">
          <a:extLst>
            <a:ext uri="{FF2B5EF4-FFF2-40B4-BE49-F238E27FC236}">
              <a16:creationId xmlns:a16="http://schemas.microsoft.com/office/drawing/2014/main" xmlns="" id="{00000000-0008-0000-0600-0000148A1300}"/>
            </a:ext>
          </a:extLst>
        </xdr:cNvPr>
        <xdr:cNvSpPr txBox="1">
          <a:spLocks noChangeArrowheads="1"/>
        </xdr:cNvSpPr>
      </xdr:nvSpPr>
      <xdr:spPr bwMode="auto">
        <a:xfrm>
          <a:off x="2743200" y="14554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42</xdr:row>
      <xdr:rowOff>0</xdr:rowOff>
    </xdr:from>
    <xdr:to>
      <xdr:col>5</xdr:col>
      <xdr:colOff>0</xdr:colOff>
      <xdr:row>42</xdr:row>
      <xdr:rowOff>209550</xdr:rowOff>
    </xdr:to>
    <xdr:sp macro="" textlink="">
      <xdr:nvSpPr>
        <xdr:cNvPr id="1280533" name="Text Box 1">
          <a:extLst>
            <a:ext uri="{FF2B5EF4-FFF2-40B4-BE49-F238E27FC236}">
              <a16:creationId xmlns:a16="http://schemas.microsoft.com/office/drawing/2014/main" xmlns="" id="{00000000-0008-0000-0600-0000158A1300}"/>
            </a:ext>
          </a:extLst>
        </xdr:cNvPr>
        <xdr:cNvSpPr txBox="1">
          <a:spLocks noChangeArrowheads="1"/>
        </xdr:cNvSpPr>
      </xdr:nvSpPr>
      <xdr:spPr bwMode="auto">
        <a:xfrm>
          <a:off x="2743200" y="14554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42</xdr:row>
      <xdr:rowOff>0</xdr:rowOff>
    </xdr:from>
    <xdr:to>
      <xdr:col>5</xdr:col>
      <xdr:colOff>0</xdr:colOff>
      <xdr:row>42</xdr:row>
      <xdr:rowOff>209550</xdr:rowOff>
    </xdr:to>
    <xdr:sp macro="" textlink="">
      <xdr:nvSpPr>
        <xdr:cNvPr id="1280534" name="Text Box 1">
          <a:extLst>
            <a:ext uri="{FF2B5EF4-FFF2-40B4-BE49-F238E27FC236}">
              <a16:creationId xmlns:a16="http://schemas.microsoft.com/office/drawing/2014/main" xmlns="" id="{00000000-0008-0000-0600-0000168A1300}"/>
            </a:ext>
          </a:extLst>
        </xdr:cNvPr>
        <xdr:cNvSpPr txBox="1">
          <a:spLocks noChangeArrowheads="1"/>
        </xdr:cNvSpPr>
      </xdr:nvSpPr>
      <xdr:spPr bwMode="auto">
        <a:xfrm>
          <a:off x="2743200" y="14554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42</xdr:row>
      <xdr:rowOff>0</xdr:rowOff>
    </xdr:from>
    <xdr:to>
      <xdr:col>5</xdr:col>
      <xdr:colOff>0</xdr:colOff>
      <xdr:row>42</xdr:row>
      <xdr:rowOff>209550</xdr:rowOff>
    </xdr:to>
    <xdr:sp macro="" textlink="">
      <xdr:nvSpPr>
        <xdr:cNvPr id="1280535" name="Text Box 1">
          <a:extLst>
            <a:ext uri="{FF2B5EF4-FFF2-40B4-BE49-F238E27FC236}">
              <a16:creationId xmlns:a16="http://schemas.microsoft.com/office/drawing/2014/main" xmlns="" id="{00000000-0008-0000-0600-0000178A1300}"/>
            </a:ext>
          </a:extLst>
        </xdr:cNvPr>
        <xdr:cNvSpPr txBox="1">
          <a:spLocks noChangeArrowheads="1"/>
        </xdr:cNvSpPr>
      </xdr:nvSpPr>
      <xdr:spPr bwMode="auto">
        <a:xfrm>
          <a:off x="2743200" y="14554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42</xdr:row>
      <xdr:rowOff>0</xdr:rowOff>
    </xdr:from>
    <xdr:to>
      <xdr:col>5</xdr:col>
      <xdr:colOff>0</xdr:colOff>
      <xdr:row>42</xdr:row>
      <xdr:rowOff>209550</xdr:rowOff>
    </xdr:to>
    <xdr:sp macro="" textlink="">
      <xdr:nvSpPr>
        <xdr:cNvPr id="1280536" name="Text Box 1">
          <a:extLst>
            <a:ext uri="{FF2B5EF4-FFF2-40B4-BE49-F238E27FC236}">
              <a16:creationId xmlns:a16="http://schemas.microsoft.com/office/drawing/2014/main" xmlns="" id="{00000000-0008-0000-0600-0000188A1300}"/>
            </a:ext>
          </a:extLst>
        </xdr:cNvPr>
        <xdr:cNvSpPr txBox="1">
          <a:spLocks noChangeArrowheads="1"/>
        </xdr:cNvSpPr>
      </xdr:nvSpPr>
      <xdr:spPr bwMode="auto">
        <a:xfrm>
          <a:off x="2743200" y="14554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42</xdr:row>
      <xdr:rowOff>0</xdr:rowOff>
    </xdr:from>
    <xdr:to>
      <xdr:col>5</xdr:col>
      <xdr:colOff>0</xdr:colOff>
      <xdr:row>42</xdr:row>
      <xdr:rowOff>209550</xdr:rowOff>
    </xdr:to>
    <xdr:sp macro="" textlink="">
      <xdr:nvSpPr>
        <xdr:cNvPr id="1280537" name="Text Box 1">
          <a:extLst>
            <a:ext uri="{FF2B5EF4-FFF2-40B4-BE49-F238E27FC236}">
              <a16:creationId xmlns:a16="http://schemas.microsoft.com/office/drawing/2014/main" xmlns="" id="{00000000-0008-0000-0600-0000198A1300}"/>
            </a:ext>
          </a:extLst>
        </xdr:cNvPr>
        <xdr:cNvSpPr txBox="1">
          <a:spLocks noChangeArrowheads="1"/>
        </xdr:cNvSpPr>
      </xdr:nvSpPr>
      <xdr:spPr bwMode="auto">
        <a:xfrm>
          <a:off x="2743200" y="14554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42</xdr:row>
      <xdr:rowOff>0</xdr:rowOff>
    </xdr:from>
    <xdr:to>
      <xdr:col>5</xdr:col>
      <xdr:colOff>0</xdr:colOff>
      <xdr:row>42</xdr:row>
      <xdr:rowOff>209550</xdr:rowOff>
    </xdr:to>
    <xdr:sp macro="" textlink="">
      <xdr:nvSpPr>
        <xdr:cNvPr id="1280538" name="Text Box 1">
          <a:extLst>
            <a:ext uri="{FF2B5EF4-FFF2-40B4-BE49-F238E27FC236}">
              <a16:creationId xmlns:a16="http://schemas.microsoft.com/office/drawing/2014/main" xmlns="" id="{00000000-0008-0000-0600-00001A8A1300}"/>
            </a:ext>
          </a:extLst>
        </xdr:cNvPr>
        <xdr:cNvSpPr txBox="1">
          <a:spLocks noChangeArrowheads="1"/>
        </xdr:cNvSpPr>
      </xdr:nvSpPr>
      <xdr:spPr bwMode="auto">
        <a:xfrm>
          <a:off x="2743200" y="14554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42</xdr:row>
      <xdr:rowOff>0</xdr:rowOff>
    </xdr:from>
    <xdr:to>
      <xdr:col>5</xdr:col>
      <xdr:colOff>0</xdr:colOff>
      <xdr:row>42</xdr:row>
      <xdr:rowOff>209550</xdr:rowOff>
    </xdr:to>
    <xdr:sp macro="" textlink="">
      <xdr:nvSpPr>
        <xdr:cNvPr id="1280539" name="Text Box 1">
          <a:extLst>
            <a:ext uri="{FF2B5EF4-FFF2-40B4-BE49-F238E27FC236}">
              <a16:creationId xmlns:a16="http://schemas.microsoft.com/office/drawing/2014/main" xmlns="" id="{00000000-0008-0000-0600-00001B8A1300}"/>
            </a:ext>
          </a:extLst>
        </xdr:cNvPr>
        <xdr:cNvSpPr txBox="1">
          <a:spLocks noChangeArrowheads="1"/>
        </xdr:cNvSpPr>
      </xdr:nvSpPr>
      <xdr:spPr bwMode="auto">
        <a:xfrm>
          <a:off x="2743200" y="14554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540" name="Text Box 1">
          <a:extLst>
            <a:ext uri="{FF2B5EF4-FFF2-40B4-BE49-F238E27FC236}">
              <a16:creationId xmlns:a16="http://schemas.microsoft.com/office/drawing/2014/main" xmlns="" id="{00000000-0008-0000-0600-00001C8A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541" name="Text Box 1">
          <a:extLst>
            <a:ext uri="{FF2B5EF4-FFF2-40B4-BE49-F238E27FC236}">
              <a16:creationId xmlns:a16="http://schemas.microsoft.com/office/drawing/2014/main" xmlns="" id="{00000000-0008-0000-0600-00001D8A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542" name="Text Box 1">
          <a:extLst>
            <a:ext uri="{FF2B5EF4-FFF2-40B4-BE49-F238E27FC236}">
              <a16:creationId xmlns:a16="http://schemas.microsoft.com/office/drawing/2014/main" xmlns="" id="{00000000-0008-0000-0600-00001E8A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543" name="Text Box 1">
          <a:extLst>
            <a:ext uri="{FF2B5EF4-FFF2-40B4-BE49-F238E27FC236}">
              <a16:creationId xmlns:a16="http://schemas.microsoft.com/office/drawing/2014/main" xmlns="" id="{00000000-0008-0000-0600-00001F8A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544" name="Text Box 1">
          <a:extLst>
            <a:ext uri="{FF2B5EF4-FFF2-40B4-BE49-F238E27FC236}">
              <a16:creationId xmlns:a16="http://schemas.microsoft.com/office/drawing/2014/main" xmlns="" id="{00000000-0008-0000-0600-0000208A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545" name="Text Box 1">
          <a:extLst>
            <a:ext uri="{FF2B5EF4-FFF2-40B4-BE49-F238E27FC236}">
              <a16:creationId xmlns:a16="http://schemas.microsoft.com/office/drawing/2014/main" xmlns="" id="{00000000-0008-0000-0600-0000218A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546" name="Text Box 1">
          <a:extLst>
            <a:ext uri="{FF2B5EF4-FFF2-40B4-BE49-F238E27FC236}">
              <a16:creationId xmlns:a16="http://schemas.microsoft.com/office/drawing/2014/main" xmlns="" id="{00000000-0008-0000-0600-0000228A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547" name="Text Box 1">
          <a:extLst>
            <a:ext uri="{FF2B5EF4-FFF2-40B4-BE49-F238E27FC236}">
              <a16:creationId xmlns:a16="http://schemas.microsoft.com/office/drawing/2014/main" xmlns="" id="{00000000-0008-0000-0600-0000238A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548" name="Text Box 1">
          <a:extLst>
            <a:ext uri="{FF2B5EF4-FFF2-40B4-BE49-F238E27FC236}">
              <a16:creationId xmlns:a16="http://schemas.microsoft.com/office/drawing/2014/main" xmlns="" id="{00000000-0008-0000-0600-0000248A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549" name="Text Box 1">
          <a:extLst>
            <a:ext uri="{FF2B5EF4-FFF2-40B4-BE49-F238E27FC236}">
              <a16:creationId xmlns:a16="http://schemas.microsoft.com/office/drawing/2014/main" xmlns="" id="{00000000-0008-0000-0600-0000258A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550" name="Text Box 1">
          <a:extLst>
            <a:ext uri="{FF2B5EF4-FFF2-40B4-BE49-F238E27FC236}">
              <a16:creationId xmlns:a16="http://schemas.microsoft.com/office/drawing/2014/main" xmlns="" id="{00000000-0008-0000-0600-0000268A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551" name="Text Box 1">
          <a:extLst>
            <a:ext uri="{FF2B5EF4-FFF2-40B4-BE49-F238E27FC236}">
              <a16:creationId xmlns:a16="http://schemas.microsoft.com/office/drawing/2014/main" xmlns="" id="{00000000-0008-0000-0600-0000278A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552" name="Text Box 1">
          <a:extLst>
            <a:ext uri="{FF2B5EF4-FFF2-40B4-BE49-F238E27FC236}">
              <a16:creationId xmlns:a16="http://schemas.microsoft.com/office/drawing/2014/main" xmlns="" id="{00000000-0008-0000-0600-0000288A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553" name="Text Box 1">
          <a:extLst>
            <a:ext uri="{FF2B5EF4-FFF2-40B4-BE49-F238E27FC236}">
              <a16:creationId xmlns:a16="http://schemas.microsoft.com/office/drawing/2014/main" xmlns="" id="{00000000-0008-0000-0600-0000298A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554" name="Text Box 1">
          <a:extLst>
            <a:ext uri="{FF2B5EF4-FFF2-40B4-BE49-F238E27FC236}">
              <a16:creationId xmlns:a16="http://schemas.microsoft.com/office/drawing/2014/main" xmlns="" id="{00000000-0008-0000-0600-00002A8A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555" name="Text Box 1">
          <a:extLst>
            <a:ext uri="{FF2B5EF4-FFF2-40B4-BE49-F238E27FC236}">
              <a16:creationId xmlns:a16="http://schemas.microsoft.com/office/drawing/2014/main" xmlns="" id="{00000000-0008-0000-0600-00002B8A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556" name="Text Box 1">
          <a:extLst>
            <a:ext uri="{FF2B5EF4-FFF2-40B4-BE49-F238E27FC236}">
              <a16:creationId xmlns:a16="http://schemas.microsoft.com/office/drawing/2014/main" xmlns="" id="{00000000-0008-0000-0600-00002C8A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557" name="Text Box 1">
          <a:extLst>
            <a:ext uri="{FF2B5EF4-FFF2-40B4-BE49-F238E27FC236}">
              <a16:creationId xmlns:a16="http://schemas.microsoft.com/office/drawing/2014/main" xmlns="" id="{00000000-0008-0000-0600-00002D8A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558" name="Text Box 1">
          <a:extLst>
            <a:ext uri="{FF2B5EF4-FFF2-40B4-BE49-F238E27FC236}">
              <a16:creationId xmlns:a16="http://schemas.microsoft.com/office/drawing/2014/main" xmlns="" id="{00000000-0008-0000-0600-00002E8A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559" name="Text Box 1">
          <a:extLst>
            <a:ext uri="{FF2B5EF4-FFF2-40B4-BE49-F238E27FC236}">
              <a16:creationId xmlns:a16="http://schemas.microsoft.com/office/drawing/2014/main" xmlns="" id="{00000000-0008-0000-0600-00002F8A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560" name="Text Box 1">
          <a:extLst>
            <a:ext uri="{FF2B5EF4-FFF2-40B4-BE49-F238E27FC236}">
              <a16:creationId xmlns:a16="http://schemas.microsoft.com/office/drawing/2014/main" xmlns="" id="{00000000-0008-0000-0600-0000308A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561" name="Text Box 1">
          <a:extLst>
            <a:ext uri="{FF2B5EF4-FFF2-40B4-BE49-F238E27FC236}">
              <a16:creationId xmlns:a16="http://schemas.microsoft.com/office/drawing/2014/main" xmlns="" id="{00000000-0008-0000-0600-0000318A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562" name="Text Box 1">
          <a:extLst>
            <a:ext uri="{FF2B5EF4-FFF2-40B4-BE49-F238E27FC236}">
              <a16:creationId xmlns:a16="http://schemas.microsoft.com/office/drawing/2014/main" xmlns="" id="{00000000-0008-0000-0600-0000328A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563" name="Text Box 1">
          <a:extLst>
            <a:ext uri="{FF2B5EF4-FFF2-40B4-BE49-F238E27FC236}">
              <a16:creationId xmlns:a16="http://schemas.microsoft.com/office/drawing/2014/main" xmlns="" id="{00000000-0008-0000-0600-0000338A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564" name="Text Box 1">
          <a:extLst>
            <a:ext uri="{FF2B5EF4-FFF2-40B4-BE49-F238E27FC236}">
              <a16:creationId xmlns:a16="http://schemas.microsoft.com/office/drawing/2014/main" xmlns="" id="{00000000-0008-0000-0600-0000348A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565" name="Text Box 1">
          <a:extLst>
            <a:ext uri="{FF2B5EF4-FFF2-40B4-BE49-F238E27FC236}">
              <a16:creationId xmlns:a16="http://schemas.microsoft.com/office/drawing/2014/main" xmlns="" id="{00000000-0008-0000-0600-0000358A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566" name="Text Box 1">
          <a:extLst>
            <a:ext uri="{FF2B5EF4-FFF2-40B4-BE49-F238E27FC236}">
              <a16:creationId xmlns:a16="http://schemas.microsoft.com/office/drawing/2014/main" xmlns="" id="{00000000-0008-0000-0600-0000368A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567" name="Text Box 1">
          <a:extLst>
            <a:ext uri="{FF2B5EF4-FFF2-40B4-BE49-F238E27FC236}">
              <a16:creationId xmlns:a16="http://schemas.microsoft.com/office/drawing/2014/main" xmlns="" id="{00000000-0008-0000-0600-0000378A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568" name="Text Box 1">
          <a:extLst>
            <a:ext uri="{FF2B5EF4-FFF2-40B4-BE49-F238E27FC236}">
              <a16:creationId xmlns:a16="http://schemas.microsoft.com/office/drawing/2014/main" xmlns="" id="{00000000-0008-0000-0600-0000388A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569" name="Text Box 1">
          <a:extLst>
            <a:ext uri="{FF2B5EF4-FFF2-40B4-BE49-F238E27FC236}">
              <a16:creationId xmlns:a16="http://schemas.microsoft.com/office/drawing/2014/main" xmlns="" id="{00000000-0008-0000-0600-0000398A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570" name="Text Box 1">
          <a:extLst>
            <a:ext uri="{FF2B5EF4-FFF2-40B4-BE49-F238E27FC236}">
              <a16:creationId xmlns:a16="http://schemas.microsoft.com/office/drawing/2014/main" xmlns="" id="{00000000-0008-0000-0600-00003A8A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571" name="Text Box 1">
          <a:extLst>
            <a:ext uri="{FF2B5EF4-FFF2-40B4-BE49-F238E27FC236}">
              <a16:creationId xmlns:a16="http://schemas.microsoft.com/office/drawing/2014/main" xmlns="" id="{00000000-0008-0000-0600-00003B8A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572" name="Text Box 1">
          <a:extLst>
            <a:ext uri="{FF2B5EF4-FFF2-40B4-BE49-F238E27FC236}">
              <a16:creationId xmlns:a16="http://schemas.microsoft.com/office/drawing/2014/main" xmlns="" id="{00000000-0008-0000-0600-00003C8A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573" name="Text Box 1">
          <a:extLst>
            <a:ext uri="{FF2B5EF4-FFF2-40B4-BE49-F238E27FC236}">
              <a16:creationId xmlns:a16="http://schemas.microsoft.com/office/drawing/2014/main" xmlns="" id="{00000000-0008-0000-0600-00003D8A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574" name="Text Box 1">
          <a:extLst>
            <a:ext uri="{FF2B5EF4-FFF2-40B4-BE49-F238E27FC236}">
              <a16:creationId xmlns:a16="http://schemas.microsoft.com/office/drawing/2014/main" xmlns="" id="{00000000-0008-0000-0600-00003E8A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575" name="Text Box 1">
          <a:extLst>
            <a:ext uri="{FF2B5EF4-FFF2-40B4-BE49-F238E27FC236}">
              <a16:creationId xmlns:a16="http://schemas.microsoft.com/office/drawing/2014/main" xmlns="" id="{00000000-0008-0000-0600-00003F8A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576" name="Text Box 1">
          <a:extLst>
            <a:ext uri="{FF2B5EF4-FFF2-40B4-BE49-F238E27FC236}">
              <a16:creationId xmlns:a16="http://schemas.microsoft.com/office/drawing/2014/main" xmlns="" id="{00000000-0008-0000-0600-0000408A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577" name="Text Box 1">
          <a:extLst>
            <a:ext uri="{FF2B5EF4-FFF2-40B4-BE49-F238E27FC236}">
              <a16:creationId xmlns:a16="http://schemas.microsoft.com/office/drawing/2014/main" xmlns="" id="{00000000-0008-0000-0600-0000418A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578" name="Text Box 1">
          <a:extLst>
            <a:ext uri="{FF2B5EF4-FFF2-40B4-BE49-F238E27FC236}">
              <a16:creationId xmlns:a16="http://schemas.microsoft.com/office/drawing/2014/main" xmlns="" id="{00000000-0008-0000-0600-0000428A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579" name="Text Box 1">
          <a:extLst>
            <a:ext uri="{FF2B5EF4-FFF2-40B4-BE49-F238E27FC236}">
              <a16:creationId xmlns:a16="http://schemas.microsoft.com/office/drawing/2014/main" xmlns="" id="{00000000-0008-0000-0600-0000438A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580" name="Text Box 1">
          <a:extLst>
            <a:ext uri="{FF2B5EF4-FFF2-40B4-BE49-F238E27FC236}">
              <a16:creationId xmlns:a16="http://schemas.microsoft.com/office/drawing/2014/main" xmlns="" id="{00000000-0008-0000-0600-0000448A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581" name="Text Box 1">
          <a:extLst>
            <a:ext uri="{FF2B5EF4-FFF2-40B4-BE49-F238E27FC236}">
              <a16:creationId xmlns:a16="http://schemas.microsoft.com/office/drawing/2014/main" xmlns="" id="{00000000-0008-0000-0600-0000458A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582" name="Text Box 1">
          <a:extLst>
            <a:ext uri="{FF2B5EF4-FFF2-40B4-BE49-F238E27FC236}">
              <a16:creationId xmlns:a16="http://schemas.microsoft.com/office/drawing/2014/main" xmlns="" id="{00000000-0008-0000-0600-0000468A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583" name="Text Box 1">
          <a:extLst>
            <a:ext uri="{FF2B5EF4-FFF2-40B4-BE49-F238E27FC236}">
              <a16:creationId xmlns:a16="http://schemas.microsoft.com/office/drawing/2014/main" xmlns="" id="{00000000-0008-0000-0600-0000478A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584" name="Text Box 1">
          <a:extLst>
            <a:ext uri="{FF2B5EF4-FFF2-40B4-BE49-F238E27FC236}">
              <a16:creationId xmlns:a16="http://schemas.microsoft.com/office/drawing/2014/main" xmlns="" id="{00000000-0008-0000-0600-0000488A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585" name="Text Box 1">
          <a:extLst>
            <a:ext uri="{FF2B5EF4-FFF2-40B4-BE49-F238E27FC236}">
              <a16:creationId xmlns:a16="http://schemas.microsoft.com/office/drawing/2014/main" xmlns="" id="{00000000-0008-0000-0600-0000498A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586" name="Text Box 1">
          <a:extLst>
            <a:ext uri="{FF2B5EF4-FFF2-40B4-BE49-F238E27FC236}">
              <a16:creationId xmlns:a16="http://schemas.microsoft.com/office/drawing/2014/main" xmlns="" id="{00000000-0008-0000-0600-00004A8A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587" name="Text Box 1">
          <a:extLst>
            <a:ext uri="{FF2B5EF4-FFF2-40B4-BE49-F238E27FC236}">
              <a16:creationId xmlns:a16="http://schemas.microsoft.com/office/drawing/2014/main" xmlns="" id="{00000000-0008-0000-0600-00004B8A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588" name="Text Box 1">
          <a:extLst>
            <a:ext uri="{FF2B5EF4-FFF2-40B4-BE49-F238E27FC236}">
              <a16:creationId xmlns:a16="http://schemas.microsoft.com/office/drawing/2014/main" xmlns="" id="{00000000-0008-0000-0600-00004C8A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0</xdr:colOff>
      <xdr:row>44</xdr:row>
      <xdr:rowOff>209550</xdr:rowOff>
    </xdr:to>
    <xdr:sp macro="" textlink="">
      <xdr:nvSpPr>
        <xdr:cNvPr id="1280589" name="Text Box 1">
          <a:extLst>
            <a:ext uri="{FF2B5EF4-FFF2-40B4-BE49-F238E27FC236}">
              <a16:creationId xmlns:a16="http://schemas.microsoft.com/office/drawing/2014/main" xmlns="" id="{00000000-0008-0000-0600-00004D8A1300}"/>
            </a:ext>
          </a:extLst>
        </xdr:cNvPr>
        <xdr:cNvSpPr txBox="1">
          <a:spLocks noChangeArrowheads="1"/>
        </xdr:cNvSpPr>
      </xdr:nvSpPr>
      <xdr:spPr bwMode="auto">
        <a:xfrm>
          <a:off x="2743200" y="15259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0</xdr:colOff>
      <xdr:row>44</xdr:row>
      <xdr:rowOff>209550</xdr:rowOff>
    </xdr:to>
    <xdr:sp macro="" textlink="">
      <xdr:nvSpPr>
        <xdr:cNvPr id="1280590" name="Text Box 1">
          <a:extLst>
            <a:ext uri="{FF2B5EF4-FFF2-40B4-BE49-F238E27FC236}">
              <a16:creationId xmlns:a16="http://schemas.microsoft.com/office/drawing/2014/main" xmlns="" id="{00000000-0008-0000-0600-00004E8A1300}"/>
            </a:ext>
          </a:extLst>
        </xdr:cNvPr>
        <xdr:cNvSpPr txBox="1">
          <a:spLocks noChangeArrowheads="1"/>
        </xdr:cNvSpPr>
      </xdr:nvSpPr>
      <xdr:spPr bwMode="auto">
        <a:xfrm>
          <a:off x="2743200" y="15259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0</xdr:colOff>
      <xdr:row>44</xdr:row>
      <xdr:rowOff>209550</xdr:rowOff>
    </xdr:to>
    <xdr:sp macro="" textlink="">
      <xdr:nvSpPr>
        <xdr:cNvPr id="1280591" name="Text Box 1">
          <a:extLst>
            <a:ext uri="{FF2B5EF4-FFF2-40B4-BE49-F238E27FC236}">
              <a16:creationId xmlns:a16="http://schemas.microsoft.com/office/drawing/2014/main" xmlns="" id="{00000000-0008-0000-0600-00004F8A1300}"/>
            </a:ext>
          </a:extLst>
        </xdr:cNvPr>
        <xdr:cNvSpPr txBox="1">
          <a:spLocks noChangeArrowheads="1"/>
        </xdr:cNvSpPr>
      </xdr:nvSpPr>
      <xdr:spPr bwMode="auto">
        <a:xfrm>
          <a:off x="2743200" y="15259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0</xdr:colOff>
      <xdr:row>44</xdr:row>
      <xdr:rowOff>209550</xdr:rowOff>
    </xdr:to>
    <xdr:sp macro="" textlink="">
      <xdr:nvSpPr>
        <xdr:cNvPr id="1280592" name="Text Box 1">
          <a:extLst>
            <a:ext uri="{FF2B5EF4-FFF2-40B4-BE49-F238E27FC236}">
              <a16:creationId xmlns:a16="http://schemas.microsoft.com/office/drawing/2014/main" xmlns="" id="{00000000-0008-0000-0600-0000508A1300}"/>
            </a:ext>
          </a:extLst>
        </xdr:cNvPr>
        <xdr:cNvSpPr txBox="1">
          <a:spLocks noChangeArrowheads="1"/>
        </xdr:cNvSpPr>
      </xdr:nvSpPr>
      <xdr:spPr bwMode="auto">
        <a:xfrm>
          <a:off x="2743200" y="15259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0</xdr:colOff>
      <xdr:row>44</xdr:row>
      <xdr:rowOff>209550</xdr:rowOff>
    </xdr:to>
    <xdr:sp macro="" textlink="">
      <xdr:nvSpPr>
        <xdr:cNvPr id="1280593" name="Text Box 1">
          <a:extLst>
            <a:ext uri="{FF2B5EF4-FFF2-40B4-BE49-F238E27FC236}">
              <a16:creationId xmlns:a16="http://schemas.microsoft.com/office/drawing/2014/main" xmlns="" id="{00000000-0008-0000-0600-0000518A1300}"/>
            </a:ext>
          </a:extLst>
        </xdr:cNvPr>
        <xdr:cNvSpPr txBox="1">
          <a:spLocks noChangeArrowheads="1"/>
        </xdr:cNvSpPr>
      </xdr:nvSpPr>
      <xdr:spPr bwMode="auto">
        <a:xfrm>
          <a:off x="2743200" y="15259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0</xdr:colOff>
      <xdr:row>44</xdr:row>
      <xdr:rowOff>209550</xdr:rowOff>
    </xdr:to>
    <xdr:sp macro="" textlink="">
      <xdr:nvSpPr>
        <xdr:cNvPr id="1280594" name="Text Box 1">
          <a:extLst>
            <a:ext uri="{FF2B5EF4-FFF2-40B4-BE49-F238E27FC236}">
              <a16:creationId xmlns:a16="http://schemas.microsoft.com/office/drawing/2014/main" xmlns="" id="{00000000-0008-0000-0600-0000528A1300}"/>
            </a:ext>
          </a:extLst>
        </xdr:cNvPr>
        <xdr:cNvSpPr txBox="1">
          <a:spLocks noChangeArrowheads="1"/>
        </xdr:cNvSpPr>
      </xdr:nvSpPr>
      <xdr:spPr bwMode="auto">
        <a:xfrm>
          <a:off x="2743200" y="15259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0</xdr:colOff>
      <xdr:row>44</xdr:row>
      <xdr:rowOff>209550</xdr:rowOff>
    </xdr:to>
    <xdr:sp macro="" textlink="">
      <xdr:nvSpPr>
        <xdr:cNvPr id="1280595" name="Text Box 1">
          <a:extLst>
            <a:ext uri="{FF2B5EF4-FFF2-40B4-BE49-F238E27FC236}">
              <a16:creationId xmlns:a16="http://schemas.microsoft.com/office/drawing/2014/main" xmlns="" id="{00000000-0008-0000-0600-0000538A1300}"/>
            </a:ext>
          </a:extLst>
        </xdr:cNvPr>
        <xdr:cNvSpPr txBox="1">
          <a:spLocks noChangeArrowheads="1"/>
        </xdr:cNvSpPr>
      </xdr:nvSpPr>
      <xdr:spPr bwMode="auto">
        <a:xfrm>
          <a:off x="2743200" y="15259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0</xdr:colOff>
      <xdr:row>44</xdr:row>
      <xdr:rowOff>209550</xdr:rowOff>
    </xdr:to>
    <xdr:sp macro="" textlink="">
      <xdr:nvSpPr>
        <xdr:cNvPr id="1280596" name="Text Box 1">
          <a:extLst>
            <a:ext uri="{FF2B5EF4-FFF2-40B4-BE49-F238E27FC236}">
              <a16:creationId xmlns:a16="http://schemas.microsoft.com/office/drawing/2014/main" xmlns="" id="{00000000-0008-0000-0600-0000548A1300}"/>
            </a:ext>
          </a:extLst>
        </xdr:cNvPr>
        <xdr:cNvSpPr txBox="1">
          <a:spLocks noChangeArrowheads="1"/>
        </xdr:cNvSpPr>
      </xdr:nvSpPr>
      <xdr:spPr bwMode="auto">
        <a:xfrm>
          <a:off x="2743200" y="15259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0</xdr:colOff>
      <xdr:row>44</xdr:row>
      <xdr:rowOff>209550</xdr:rowOff>
    </xdr:to>
    <xdr:sp macro="" textlink="">
      <xdr:nvSpPr>
        <xdr:cNvPr id="1280597" name="Text Box 1">
          <a:extLst>
            <a:ext uri="{FF2B5EF4-FFF2-40B4-BE49-F238E27FC236}">
              <a16:creationId xmlns:a16="http://schemas.microsoft.com/office/drawing/2014/main" xmlns="" id="{00000000-0008-0000-0600-0000558A1300}"/>
            </a:ext>
          </a:extLst>
        </xdr:cNvPr>
        <xdr:cNvSpPr txBox="1">
          <a:spLocks noChangeArrowheads="1"/>
        </xdr:cNvSpPr>
      </xdr:nvSpPr>
      <xdr:spPr bwMode="auto">
        <a:xfrm>
          <a:off x="2743200" y="15259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0</xdr:colOff>
      <xdr:row>44</xdr:row>
      <xdr:rowOff>209550</xdr:rowOff>
    </xdr:to>
    <xdr:sp macro="" textlink="">
      <xdr:nvSpPr>
        <xdr:cNvPr id="1280598" name="Text Box 1">
          <a:extLst>
            <a:ext uri="{FF2B5EF4-FFF2-40B4-BE49-F238E27FC236}">
              <a16:creationId xmlns:a16="http://schemas.microsoft.com/office/drawing/2014/main" xmlns="" id="{00000000-0008-0000-0600-0000568A1300}"/>
            </a:ext>
          </a:extLst>
        </xdr:cNvPr>
        <xdr:cNvSpPr txBox="1">
          <a:spLocks noChangeArrowheads="1"/>
        </xdr:cNvSpPr>
      </xdr:nvSpPr>
      <xdr:spPr bwMode="auto">
        <a:xfrm>
          <a:off x="2743200" y="15259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0</xdr:colOff>
      <xdr:row>44</xdr:row>
      <xdr:rowOff>209550</xdr:rowOff>
    </xdr:to>
    <xdr:sp macro="" textlink="">
      <xdr:nvSpPr>
        <xdr:cNvPr id="1280599" name="Text Box 1">
          <a:extLst>
            <a:ext uri="{FF2B5EF4-FFF2-40B4-BE49-F238E27FC236}">
              <a16:creationId xmlns:a16="http://schemas.microsoft.com/office/drawing/2014/main" xmlns="" id="{00000000-0008-0000-0600-0000578A1300}"/>
            </a:ext>
          </a:extLst>
        </xdr:cNvPr>
        <xdr:cNvSpPr txBox="1">
          <a:spLocks noChangeArrowheads="1"/>
        </xdr:cNvSpPr>
      </xdr:nvSpPr>
      <xdr:spPr bwMode="auto">
        <a:xfrm>
          <a:off x="2743200" y="15259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0</xdr:colOff>
      <xdr:row>44</xdr:row>
      <xdr:rowOff>209550</xdr:rowOff>
    </xdr:to>
    <xdr:sp macro="" textlink="">
      <xdr:nvSpPr>
        <xdr:cNvPr id="1280600" name="Text Box 1">
          <a:extLst>
            <a:ext uri="{FF2B5EF4-FFF2-40B4-BE49-F238E27FC236}">
              <a16:creationId xmlns:a16="http://schemas.microsoft.com/office/drawing/2014/main" xmlns="" id="{00000000-0008-0000-0600-0000588A1300}"/>
            </a:ext>
          </a:extLst>
        </xdr:cNvPr>
        <xdr:cNvSpPr txBox="1">
          <a:spLocks noChangeArrowheads="1"/>
        </xdr:cNvSpPr>
      </xdr:nvSpPr>
      <xdr:spPr bwMode="auto">
        <a:xfrm>
          <a:off x="2743200" y="15259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0</xdr:colOff>
      <xdr:row>44</xdr:row>
      <xdr:rowOff>209550</xdr:rowOff>
    </xdr:to>
    <xdr:sp macro="" textlink="">
      <xdr:nvSpPr>
        <xdr:cNvPr id="1280601" name="Text Box 1">
          <a:extLst>
            <a:ext uri="{FF2B5EF4-FFF2-40B4-BE49-F238E27FC236}">
              <a16:creationId xmlns:a16="http://schemas.microsoft.com/office/drawing/2014/main" xmlns="" id="{00000000-0008-0000-0600-0000598A1300}"/>
            </a:ext>
          </a:extLst>
        </xdr:cNvPr>
        <xdr:cNvSpPr txBox="1">
          <a:spLocks noChangeArrowheads="1"/>
        </xdr:cNvSpPr>
      </xdr:nvSpPr>
      <xdr:spPr bwMode="auto">
        <a:xfrm>
          <a:off x="2743200" y="15259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0</xdr:colOff>
      <xdr:row>44</xdr:row>
      <xdr:rowOff>209550</xdr:rowOff>
    </xdr:to>
    <xdr:sp macro="" textlink="">
      <xdr:nvSpPr>
        <xdr:cNvPr id="1280602" name="Text Box 1">
          <a:extLst>
            <a:ext uri="{FF2B5EF4-FFF2-40B4-BE49-F238E27FC236}">
              <a16:creationId xmlns:a16="http://schemas.microsoft.com/office/drawing/2014/main" xmlns="" id="{00000000-0008-0000-0600-00005A8A1300}"/>
            </a:ext>
          </a:extLst>
        </xdr:cNvPr>
        <xdr:cNvSpPr txBox="1">
          <a:spLocks noChangeArrowheads="1"/>
        </xdr:cNvSpPr>
      </xdr:nvSpPr>
      <xdr:spPr bwMode="auto">
        <a:xfrm>
          <a:off x="2743200" y="15259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0</xdr:colOff>
      <xdr:row>44</xdr:row>
      <xdr:rowOff>209550</xdr:rowOff>
    </xdr:to>
    <xdr:sp macro="" textlink="">
      <xdr:nvSpPr>
        <xdr:cNvPr id="1280603" name="Text Box 1">
          <a:extLst>
            <a:ext uri="{FF2B5EF4-FFF2-40B4-BE49-F238E27FC236}">
              <a16:creationId xmlns:a16="http://schemas.microsoft.com/office/drawing/2014/main" xmlns="" id="{00000000-0008-0000-0600-00005B8A1300}"/>
            </a:ext>
          </a:extLst>
        </xdr:cNvPr>
        <xdr:cNvSpPr txBox="1">
          <a:spLocks noChangeArrowheads="1"/>
        </xdr:cNvSpPr>
      </xdr:nvSpPr>
      <xdr:spPr bwMode="auto">
        <a:xfrm>
          <a:off x="2743200" y="15259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0</xdr:colOff>
      <xdr:row>44</xdr:row>
      <xdr:rowOff>209550</xdr:rowOff>
    </xdr:to>
    <xdr:sp macro="" textlink="">
      <xdr:nvSpPr>
        <xdr:cNvPr id="1280604" name="Text Box 1">
          <a:extLst>
            <a:ext uri="{FF2B5EF4-FFF2-40B4-BE49-F238E27FC236}">
              <a16:creationId xmlns:a16="http://schemas.microsoft.com/office/drawing/2014/main" xmlns="" id="{00000000-0008-0000-0600-00005C8A1300}"/>
            </a:ext>
          </a:extLst>
        </xdr:cNvPr>
        <xdr:cNvSpPr txBox="1">
          <a:spLocks noChangeArrowheads="1"/>
        </xdr:cNvSpPr>
      </xdr:nvSpPr>
      <xdr:spPr bwMode="auto">
        <a:xfrm>
          <a:off x="2743200" y="15259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0</xdr:colOff>
      <xdr:row>44</xdr:row>
      <xdr:rowOff>209550</xdr:rowOff>
    </xdr:to>
    <xdr:sp macro="" textlink="">
      <xdr:nvSpPr>
        <xdr:cNvPr id="1280605" name="Text Box 1">
          <a:extLst>
            <a:ext uri="{FF2B5EF4-FFF2-40B4-BE49-F238E27FC236}">
              <a16:creationId xmlns:a16="http://schemas.microsoft.com/office/drawing/2014/main" xmlns="" id="{00000000-0008-0000-0600-00005D8A1300}"/>
            </a:ext>
          </a:extLst>
        </xdr:cNvPr>
        <xdr:cNvSpPr txBox="1">
          <a:spLocks noChangeArrowheads="1"/>
        </xdr:cNvSpPr>
      </xdr:nvSpPr>
      <xdr:spPr bwMode="auto">
        <a:xfrm>
          <a:off x="2743200" y="15259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0</xdr:colOff>
      <xdr:row>44</xdr:row>
      <xdr:rowOff>209550</xdr:rowOff>
    </xdr:to>
    <xdr:sp macro="" textlink="">
      <xdr:nvSpPr>
        <xdr:cNvPr id="1280606" name="Text Box 1">
          <a:extLst>
            <a:ext uri="{FF2B5EF4-FFF2-40B4-BE49-F238E27FC236}">
              <a16:creationId xmlns:a16="http://schemas.microsoft.com/office/drawing/2014/main" xmlns="" id="{00000000-0008-0000-0600-00005E8A1300}"/>
            </a:ext>
          </a:extLst>
        </xdr:cNvPr>
        <xdr:cNvSpPr txBox="1">
          <a:spLocks noChangeArrowheads="1"/>
        </xdr:cNvSpPr>
      </xdr:nvSpPr>
      <xdr:spPr bwMode="auto">
        <a:xfrm>
          <a:off x="2743200" y="15259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0</xdr:colOff>
      <xdr:row>44</xdr:row>
      <xdr:rowOff>209550</xdr:rowOff>
    </xdr:to>
    <xdr:sp macro="" textlink="">
      <xdr:nvSpPr>
        <xdr:cNvPr id="1280607" name="Text Box 1">
          <a:extLst>
            <a:ext uri="{FF2B5EF4-FFF2-40B4-BE49-F238E27FC236}">
              <a16:creationId xmlns:a16="http://schemas.microsoft.com/office/drawing/2014/main" xmlns="" id="{00000000-0008-0000-0600-00005F8A1300}"/>
            </a:ext>
          </a:extLst>
        </xdr:cNvPr>
        <xdr:cNvSpPr txBox="1">
          <a:spLocks noChangeArrowheads="1"/>
        </xdr:cNvSpPr>
      </xdr:nvSpPr>
      <xdr:spPr bwMode="auto">
        <a:xfrm>
          <a:off x="2743200" y="15259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0</xdr:colOff>
      <xdr:row>44</xdr:row>
      <xdr:rowOff>209550</xdr:rowOff>
    </xdr:to>
    <xdr:sp macro="" textlink="">
      <xdr:nvSpPr>
        <xdr:cNvPr id="1280608" name="Text Box 1">
          <a:extLst>
            <a:ext uri="{FF2B5EF4-FFF2-40B4-BE49-F238E27FC236}">
              <a16:creationId xmlns:a16="http://schemas.microsoft.com/office/drawing/2014/main" xmlns="" id="{00000000-0008-0000-0600-0000608A1300}"/>
            </a:ext>
          </a:extLst>
        </xdr:cNvPr>
        <xdr:cNvSpPr txBox="1">
          <a:spLocks noChangeArrowheads="1"/>
        </xdr:cNvSpPr>
      </xdr:nvSpPr>
      <xdr:spPr bwMode="auto">
        <a:xfrm>
          <a:off x="2743200" y="15259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0</xdr:colOff>
      <xdr:row>44</xdr:row>
      <xdr:rowOff>209550</xdr:rowOff>
    </xdr:to>
    <xdr:sp macro="" textlink="">
      <xdr:nvSpPr>
        <xdr:cNvPr id="1280609" name="Text Box 1">
          <a:extLst>
            <a:ext uri="{FF2B5EF4-FFF2-40B4-BE49-F238E27FC236}">
              <a16:creationId xmlns:a16="http://schemas.microsoft.com/office/drawing/2014/main" xmlns="" id="{00000000-0008-0000-0600-0000618A1300}"/>
            </a:ext>
          </a:extLst>
        </xdr:cNvPr>
        <xdr:cNvSpPr txBox="1">
          <a:spLocks noChangeArrowheads="1"/>
        </xdr:cNvSpPr>
      </xdr:nvSpPr>
      <xdr:spPr bwMode="auto">
        <a:xfrm>
          <a:off x="2743200" y="15259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0</xdr:colOff>
      <xdr:row>44</xdr:row>
      <xdr:rowOff>209550</xdr:rowOff>
    </xdr:to>
    <xdr:sp macro="" textlink="">
      <xdr:nvSpPr>
        <xdr:cNvPr id="1280610" name="Text Box 1">
          <a:extLst>
            <a:ext uri="{FF2B5EF4-FFF2-40B4-BE49-F238E27FC236}">
              <a16:creationId xmlns:a16="http://schemas.microsoft.com/office/drawing/2014/main" xmlns="" id="{00000000-0008-0000-0600-0000628A1300}"/>
            </a:ext>
          </a:extLst>
        </xdr:cNvPr>
        <xdr:cNvSpPr txBox="1">
          <a:spLocks noChangeArrowheads="1"/>
        </xdr:cNvSpPr>
      </xdr:nvSpPr>
      <xdr:spPr bwMode="auto">
        <a:xfrm>
          <a:off x="2743200" y="15259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0</xdr:colOff>
      <xdr:row>44</xdr:row>
      <xdr:rowOff>209550</xdr:rowOff>
    </xdr:to>
    <xdr:sp macro="" textlink="">
      <xdr:nvSpPr>
        <xdr:cNvPr id="1280611" name="Text Box 1">
          <a:extLst>
            <a:ext uri="{FF2B5EF4-FFF2-40B4-BE49-F238E27FC236}">
              <a16:creationId xmlns:a16="http://schemas.microsoft.com/office/drawing/2014/main" xmlns="" id="{00000000-0008-0000-0600-0000638A1300}"/>
            </a:ext>
          </a:extLst>
        </xdr:cNvPr>
        <xdr:cNvSpPr txBox="1">
          <a:spLocks noChangeArrowheads="1"/>
        </xdr:cNvSpPr>
      </xdr:nvSpPr>
      <xdr:spPr bwMode="auto">
        <a:xfrm>
          <a:off x="2743200" y="15259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0</xdr:colOff>
      <xdr:row>44</xdr:row>
      <xdr:rowOff>209550</xdr:rowOff>
    </xdr:to>
    <xdr:sp macro="" textlink="">
      <xdr:nvSpPr>
        <xdr:cNvPr id="1280612" name="Text Box 1">
          <a:extLst>
            <a:ext uri="{FF2B5EF4-FFF2-40B4-BE49-F238E27FC236}">
              <a16:creationId xmlns:a16="http://schemas.microsoft.com/office/drawing/2014/main" xmlns="" id="{00000000-0008-0000-0600-0000648A1300}"/>
            </a:ext>
          </a:extLst>
        </xdr:cNvPr>
        <xdr:cNvSpPr txBox="1">
          <a:spLocks noChangeArrowheads="1"/>
        </xdr:cNvSpPr>
      </xdr:nvSpPr>
      <xdr:spPr bwMode="auto">
        <a:xfrm>
          <a:off x="2743200" y="15259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0</xdr:colOff>
      <xdr:row>44</xdr:row>
      <xdr:rowOff>209550</xdr:rowOff>
    </xdr:to>
    <xdr:sp macro="" textlink="">
      <xdr:nvSpPr>
        <xdr:cNvPr id="1280613" name="Text Box 1">
          <a:extLst>
            <a:ext uri="{FF2B5EF4-FFF2-40B4-BE49-F238E27FC236}">
              <a16:creationId xmlns:a16="http://schemas.microsoft.com/office/drawing/2014/main" xmlns="" id="{00000000-0008-0000-0600-0000658A1300}"/>
            </a:ext>
          </a:extLst>
        </xdr:cNvPr>
        <xdr:cNvSpPr txBox="1">
          <a:spLocks noChangeArrowheads="1"/>
        </xdr:cNvSpPr>
      </xdr:nvSpPr>
      <xdr:spPr bwMode="auto">
        <a:xfrm>
          <a:off x="2743200" y="15259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614" name="Text Box 1">
          <a:extLst>
            <a:ext uri="{FF2B5EF4-FFF2-40B4-BE49-F238E27FC236}">
              <a16:creationId xmlns:a16="http://schemas.microsoft.com/office/drawing/2014/main" xmlns="" id="{00000000-0008-0000-0600-0000668A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615" name="Text Box 1">
          <a:extLst>
            <a:ext uri="{FF2B5EF4-FFF2-40B4-BE49-F238E27FC236}">
              <a16:creationId xmlns:a16="http://schemas.microsoft.com/office/drawing/2014/main" xmlns="" id="{00000000-0008-0000-0600-0000678A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616" name="Text Box 1">
          <a:extLst>
            <a:ext uri="{FF2B5EF4-FFF2-40B4-BE49-F238E27FC236}">
              <a16:creationId xmlns:a16="http://schemas.microsoft.com/office/drawing/2014/main" xmlns="" id="{00000000-0008-0000-0600-0000688A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617" name="Text Box 1">
          <a:extLst>
            <a:ext uri="{FF2B5EF4-FFF2-40B4-BE49-F238E27FC236}">
              <a16:creationId xmlns:a16="http://schemas.microsoft.com/office/drawing/2014/main" xmlns="" id="{00000000-0008-0000-0600-0000698A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618" name="Text Box 1">
          <a:extLst>
            <a:ext uri="{FF2B5EF4-FFF2-40B4-BE49-F238E27FC236}">
              <a16:creationId xmlns:a16="http://schemas.microsoft.com/office/drawing/2014/main" xmlns="" id="{00000000-0008-0000-0600-00006A8A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619" name="Text Box 1">
          <a:extLst>
            <a:ext uri="{FF2B5EF4-FFF2-40B4-BE49-F238E27FC236}">
              <a16:creationId xmlns:a16="http://schemas.microsoft.com/office/drawing/2014/main" xmlns="" id="{00000000-0008-0000-0600-00006B8A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620" name="Text Box 1">
          <a:extLst>
            <a:ext uri="{FF2B5EF4-FFF2-40B4-BE49-F238E27FC236}">
              <a16:creationId xmlns:a16="http://schemas.microsoft.com/office/drawing/2014/main" xmlns="" id="{00000000-0008-0000-0600-00006C8A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621" name="Text Box 1">
          <a:extLst>
            <a:ext uri="{FF2B5EF4-FFF2-40B4-BE49-F238E27FC236}">
              <a16:creationId xmlns:a16="http://schemas.microsoft.com/office/drawing/2014/main" xmlns="" id="{00000000-0008-0000-0600-00006D8A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622" name="Text Box 1">
          <a:extLst>
            <a:ext uri="{FF2B5EF4-FFF2-40B4-BE49-F238E27FC236}">
              <a16:creationId xmlns:a16="http://schemas.microsoft.com/office/drawing/2014/main" xmlns="" id="{00000000-0008-0000-0600-00006E8A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623" name="Text Box 1">
          <a:extLst>
            <a:ext uri="{FF2B5EF4-FFF2-40B4-BE49-F238E27FC236}">
              <a16:creationId xmlns:a16="http://schemas.microsoft.com/office/drawing/2014/main" xmlns="" id="{00000000-0008-0000-0600-00006F8A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624" name="Text Box 1">
          <a:extLst>
            <a:ext uri="{FF2B5EF4-FFF2-40B4-BE49-F238E27FC236}">
              <a16:creationId xmlns:a16="http://schemas.microsoft.com/office/drawing/2014/main" xmlns="" id="{00000000-0008-0000-0600-0000708A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625" name="Text Box 1">
          <a:extLst>
            <a:ext uri="{FF2B5EF4-FFF2-40B4-BE49-F238E27FC236}">
              <a16:creationId xmlns:a16="http://schemas.microsoft.com/office/drawing/2014/main" xmlns="" id="{00000000-0008-0000-0600-0000718A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626" name="Text Box 1">
          <a:extLst>
            <a:ext uri="{FF2B5EF4-FFF2-40B4-BE49-F238E27FC236}">
              <a16:creationId xmlns:a16="http://schemas.microsoft.com/office/drawing/2014/main" xmlns="" id="{00000000-0008-0000-0600-0000728A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627" name="Text Box 1">
          <a:extLst>
            <a:ext uri="{FF2B5EF4-FFF2-40B4-BE49-F238E27FC236}">
              <a16:creationId xmlns:a16="http://schemas.microsoft.com/office/drawing/2014/main" xmlns="" id="{00000000-0008-0000-0600-0000738A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628" name="Text Box 1">
          <a:extLst>
            <a:ext uri="{FF2B5EF4-FFF2-40B4-BE49-F238E27FC236}">
              <a16:creationId xmlns:a16="http://schemas.microsoft.com/office/drawing/2014/main" xmlns="" id="{00000000-0008-0000-0600-0000748A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629" name="Text Box 1">
          <a:extLst>
            <a:ext uri="{FF2B5EF4-FFF2-40B4-BE49-F238E27FC236}">
              <a16:creationId xmlns:a16="http://schemas.microsoft.com/office/drawing/2014/main" xmlns="" id="{00000000-0008-0000-0600-0000758A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630" name="Text Box 1">
          <a:extLst>
            <a:ext uri="{FF2B5EF4-FFF2-40B4-BE49-F238E27FC236}">
              <a16:creationId xmlns:a16="http://schemas.microsoft.com/office/drawing/2014/main" xmlns="" id="{00000000-0008-0000-0600-0000768A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631" name="Text Box 1">
          <a:extLst>
            <a:ext uri="{FF2B5EF4-FFF2-40B4-BE49-F238E27FC236}">
              <a16:creationId xmlns:a16="http://schemas.microsoft.com/office/drawing/2014/main" xmlns="" id="{00000000-0008-0000-0600-0000778A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632" name="Text Box 1">
          <a:extLst>
            <a:ext uri="{FF2B5EF4-FFF2-40B4-BE49-F238E27FC236}">
              <a16:creationId xmlns:a16="http://schemas.microsoft.com/office/drawing/2014/main" xmlns="" id="{00000000-0008-0000-0600-0000788A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633" name="Text Box 1">
          <a:extLst>
            <a:ext uri="{FF2B5EF4-FFF2-40B4-BE49-F238E27FC236}">
              <a16:creationId xmlns:a16="http://schemas.microsoft.com/office/drawing/2014/main" xmlns="" id="{00000000-0008-0000-0600-0000798A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634" name="Text Box 1">
          <a:extLst>
            <a:ext uri="{FF2B5EF4-FFF2-40B4-BE49-F238E27FC236}">
              <a16:creationId xmlns:a16="http://schemas.microsoft.com/office/drawing/2014/main" xmlns="" id="{00000000-0008-0000-0600-00007A8A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635" name="Text Box 1">
          <a:extLst>
            <a:ext uri="{FF2B5EF4-FFF2-40B4-BE49-F238E27FC236}">
              <a16:creationId xmlns:a16="http://schemas.microsoft.com/office/drawing/2014/main" xmlns="" id="{00000000-0008-0000-0600-00007B8A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636" name="Text Box 1">
          <a:extLst>
            <a:ext uri="{FF2B5EF4-FFF2-40B4-BE49-F238E27FC236}">
              <a16:creationId xmlns:a16="http://schemas.microsoft.com/office/drawing/2014/main" xmlns="" id="{00000000-0008-0000-0600-00007C8A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637" name="Text Box 1">
          <a:extLst>
            <a:ext uri="{FF2B5EF4-FFF2-40B4-BE49-F238E27FC236}">
              <a16:creationId xmlns:a16="http://schemas.microsoft.com/office/drawing/2014/main" xmlns="" id="{00000000-0008-0000-0600-00007D8A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638" name="Text Box 1">
          <a:extLst>
            <a:ext uri="{FF2B5EF4-FFF2-40B4-BE49-F238E27FC236}">
              <a16:creationId xmlns:a16="http://schemas.microsoft.com/office/drawing/2014/main" xmlns="" id="{00000000-0008-0000-0600-00007E8A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639" name="Text Box 1">
          <a:extLst>
            <a:ext uri="{FF2B5EF4-FFF2-40B4-BE49-F238E27FC236}">
              <a16:creationId xmlns:a16="http://schemas.microsoft.com/office/drawing/2014/main" xmlns="" id="{00000000-0008-0000-0600-00007F8A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640" name="Text Box 1">
          <a:extLst>
            <a:ext uri="{FF2B5EF4-FFF2-40B4-BE49-F238E27FC236}">
              <a16:creationId xmlns:a16="http://schemas.microsoft.com/office/drawing/2014/main" xmlns="" id="{00000000-0008-0000-0600-0000808A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641" name="Text Box 1">
          <a:extLst>
            <a:ext uri="{FF2B5EF4-FFF2-40B4-BE49-F238E27FC236}">
              <a16:creationId xmlns:a16="http://schemas.microsoft.com/office/drawing/2014/main" xmlns="" id="{00000000-0008-0000-0600-0000818A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642" name="Text Box 1">
          <a:extLst>
            <a:ext uri="{FF2B5EF4-FFF2-40B4-BE49-F238E27FC236}">
              <a16:creationId xmlns:a16="http://schemas.microsoft.com/office/drawing/2014/main" xmlns="" id="{00000000-0008-0000-0600-0000828A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643" name="Text Box 1">
          <a:extLst>
            <a:ext uri="{FF2B5EF4-FFF2-40B4-BE49-F238E27FC236}">
              <a16:creationId xmlns:a16="http://schemas.microsoft.com/office/drawing/2014/main" xmlns="" id="{00000000-0008-0000-0600-0000838A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644" name="Text Box 1">
          <a:extLst>
            <a:ext uri="{FF2B5EF4-FFF2-40B4-BE49-F238E27FC236}">
              <a16:creationId xmlns:a16="http://schemas.microsoft.com/office/drawing/2014/main" xmlns="" id="{00000000-0008-0000-0600-0000848A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645" name="Text Box 1">
          <a:extLst>
            <a:ext uri="{FF2B5EF4-FFF2-40B4-BE49-F238E27FC236}">
              <a16:creationId xmlns:a16="http://schemas.microsoft.com/office/drawing/2014/main" xmlns="" id="{00000000-0008-0000-0600-0000858A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646" name="Text Box 1">
          <a:extLst>
            <a:ext uri="{FF2B5EF4-FFF2-40B4-BE49-F238E27FC236}">
              <a16:creationId xmlns:a16="http://schemas.microsoft.com/office/drawing/2014/main" xmlns="" id="{00000000-0008-0000-0600-0000868A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647" name="Text Box 1">
          <a:extLst>
            <a:ext uri="{FF2B5EF4-FFF2-40B4-BE49-F238E27FC236}">
              <a16:creationId xmlns:a16="http://schemas.microsoft.com/office/drawing/2014/main" xmlns="" id="{00000000-0008-0000-0600-0000878A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648" name="Text Box 1">
          <a:extLst>
            <a:ext uri="{FF2B5EF4-FFF2-40B4-BE49-F238E27FC236}">
              <a16:creationId xmlns:a16="http://schemas.microsoft.com/office/drawing/2014/main" xmlns="" id="{00000000-0008-0000-0600-0000888A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649" name="Text Box 1">
          <a:extLst>
            <a:ext uri="{FF2B5EF4-FFF2-40B4-BE49-F238E27FC236}">
              <a16:creationId xmlns:a16="http://schemas.microsoft.com/office/drawing/2014/main" xmlns="" id="{00000000-0008-0000-0600-0000898A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650" name="Text Box 1">
          <a:extLst>
            <a:ext uri="{FF2B5EF4-FFF2-40B4-BE49-F238E27FC236}">
              <a16:creationId xmlns:a16="http://schemas.microsoft.com/office/drawing/2014/main" xmlns="" id="{00000000-0008-0000-0600-00008A8A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651" name="Text Box 1">
          <a:extLst>
            <a:ext uri="{FF2B5EF4-FFF2-40B4-BE49-F238E27FC236}">
              <a16:creationId xmlns:a16="http://schemas.microsoft.com/office/drawing/2014/main" xmlns="" id="{00000000-0008-0000-0600-00008B8A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652" name="Text Box 1">
          <a:extLst>
            <a:ext uri="{FF2B5EF4-FFF2-40B4-BE49-F238E27FC236}">
              <a16:creationId xmlns:a16="http://schemas.microsoft.com/office/drawing/2014/main" xmlns="" id="{00000000-0008-0000-0600-00008C8A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653" name="Text Box 1">
          <a:extLst>
            <a:ext uri="{FF2B5EF4-FFF2-40B4-BE49-F238E27FC236}">
              <a16:creationId xmlns:a16="http://schemas.microsoft.com/office/drawing/2014/main" xmlns="" id="{00000000-0008-0000-0600-00008D8A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654" name="Text Box 1">
          <a:extLst>
            <a:ext uri="{FF2B5EF4-FFF2-40B4-BE49-F238E27FC236}">
              <a16:creationId xmlns:a16="http://schemas.microsoft.com/office/drawing/2014/main" xmlns="" id="{00000000-0008-0000-0600-00008E8A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655" name="Text Box 1">
          <a:extLst>
            <a:ext uri="{FF2B5EF4-FFF2-40B4-BE49-F238E27FC236}">
              <a16:creationId xmlns:a16="http://schemas.microsoft.com/office/drawing/2014/main" xmlns="" id="{00000000-0008-0000-0600-00008F8A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656" name="Text Box 1">
          <a:extLst>
            <a:ext uri="{FF2B5EF4-FFF2-40B4-BE49-F238E27FC236}">
              <a16:creationId xmlns:a16="http://schemas.microsoft.com/office/drawing/2014/main" xmlns="" id="{00000000-0008-0000-0600-0000908A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657" name="Text Box 1">
          <a:extLst>
            <a:ext uri="{FF2B5EF4-FFF2-40B4-BE49-F238E27FC236}">
              <a16:creationId xmlns:a16="http://schemas.microsoft.com/office/drawing/2014/main" xmlns="" id="{00000000-0008-0000-0600-0000918A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658" name="Text Box 1">
          <a:extLst>
            <a:ext uri="{FF2B5EF4-FFF2-40B4-BE49-F238E27FC236}">
              <a16:creationId xmlns:a16="http://schemas.microsoft.com/office/drawing/2014/main" xmlns="" id="{00000000-0008-0000-0600-0000928A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659" name="Text Box 1">
          <a:extLst>
            <a:ext uri="{FF2B5EF4-FFF2-40B4-BE49-F238E27FC236}">
              <a16:creationId xmlns:a16="http://schemas.microsoft.com/office/drawing/2014/main" xmlns="" id="{00000000-0008-0000-0600-0000938A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660" name="Text Box 1">
          <a:extLst>
            <a:ext uri="{FF2B5EF4-FFF2-40B4-BE49-F238E27FC236}">
              <a16:creationId xmlns:a16="http://schemas.microsoft.com/office/drawing/2014/main" xmlns="" id="{00000000-0008-0000-0600-0000948A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661" name="Text Box 1">
          <a:extLst>
            <a:ext uri="{FF2B5EF4-FFF2-40B4-BE49-F238E27FC236}">
              <a16:creationId xmlns:a16="http://schemas.microsoft.com/office/drawing/2014/main" xmlns="" id="{00000000-0008-0000-0600-0000958A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662" name="Text Box 1">
          <a:extLst>
            <a:ext uri="{FF2B5EF4-FFF2-40B4-BE49-F238E27FC236}">
              <a16:creationId xmlns:a16="http://schemas.microsoft.com/office/drawing/2014/main" xmlns="" id="{00000000-0008-0000-0600-0000968A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80663" name="Text Box 1">
          <a:extLst>
            <a:ext uri="{FF2B5EF4-FFF2-40B4-BE49-F238E27FC236}">
              <a16:creationId xmlns:a16="http://schemas.microsoft.com/office/drawing/2014/main" xmlns="" id="{00000000-0008-0000-0600-0000978A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80664" name="Text Box 1">
          <a:extLst>
            <a:ext uri="{FF2B5EF4-FFF2-40B4-BE49-F238E27FC236}">
              <a16:creationId xmlns:a16="http://schemas.microsoft.com/office/drawing/2014/main" xmlns="" id="{00000000-0008-0000-0600-0000988A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80665" name="Text Box 1">
          <a:extLst>
            <a:ext uri="{FF2B5EF4-FFF2-40B4-BE49-F238E27FC236}">
              <a16:creationId xmlns:a16="http://schemas.microsoft.com/office/drawing/2014/main" xmlns="" id="{00000000-0008-0000-0600-0000998A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5</xdr:col>
      <xdr:colOff>0</xdr:colOff>
      <xdr:row>34</xdr:row>
      <xdr:rowOff>209550</xdr:rowOff>
    </xdr:to>
    <xdr:sp macro="" textlink="">
      <xdr:nvSpPr>
        <xdr:cNvPr id="1280666" name="Text Box 1">
          <a:extLst>
            <a:ext uri="{FF2B5EF4-FFF2-40B4-BE49-F238E27FC236}">
              <a16:creationId xmlns:a16="http://schemas.microsoft.com/office/drawing/2014/main" xmlns="" id="{00000000-0008-0000-0600-00009A8A1300}"/>
            </a:ext>
          </a:extLst>
        </xdr:cNvPr>
        <xdr:cNvSpPr txBox="1">
          <a:spLocks noChangeArrowheads="1"/>
        </xdr:cNvSpPr>
      </xdr:nvSpPr>
      <xdr:spPr bwMode="auto">
        <a:xfrm>
          <a:off x="2743200" y="117348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5</xdr:col>
      <xdr:colOff>0</xdr:colOff>
      <xdr:row>34</xdr:row>
      <xdr:rowOff>209550</xdr:rowOff>
    </xdr:to>
    <xdr:sp macro="" textlink="">
      <xdr:nvSpPr>
        <xdr:cNvPr id="1280667" name="Text Box 1">
          <a:extLst>
            <a:ext uri="{FF2B5EF4-FFF2-40B4-BE49-F238E27FC236}">
              <a16:creationId xmlns:a16="http://schemas.microsoft.com/office/drawing/2014/main" xmlns="" id="{00000000-0008-0000-0600-00009B8A1300}"/>
            </a:ext>
          </a:extLst>
        </xdr:cNvPr>
        <xdr:cNvSpPr txBox="1">
          <a:spLocks noChangeArrowheads="1"/>
        </xdr:cNvSpPr>
      </xdr:nvSpPr>
      <xdr:spPr bwMode="auto">
        <a:xfrm>
          <a:off x="2743200" y="117348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5</xdr:col>
      <xdr:colOff>0</xdr:colOff>
      <xdr:row>34</xdr:row>
      <xdr:rowOff>209550</xdr:rowOff>
    </xdr:to>
    <xdr:sp macro="" textlink="">
      <xdr:nvSpPr>
        <xdr:cNvPr id="1280668" name="Text Box 1">
          <a:extLst>
            <a:ext uri="{FF2B5EF4-FFF2-40B4-BE49-F238E27FC236}">
              <a16:creationId xmlns:a16="http://schemas.microsoft.com/office/drawing/2014/main" xmlns="" id="{00000000-0008-0000-0600-00009C8A1300}"/>
            </a:ext>
          </a:extLst>
        </xdr:cNvPr>
        <xdr:cNvSpPr txBox="1">
          <a:spLocks noChangeArrowheads="1"/>
        </xdr:cNvSpPr>
      </xdr:nvSpPr>
      <xdr:spPr bwMode="auto">
        <a:xfrm>
          <a:off x="2743200" y="117348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0</xdr:colOff>
      <xdr:row>36</xdr:row>
      <xdr:rowOff>209550</xdr:rowOff>
    </xdr:to>
    <xdr:sp macro="" textlink="">
      <xdr:nvSpPr>
        <xdr:cNvPr id="1280669" name="Text Box 1">
          <a:extLst>
            <a:ext uri="{FF2B5EF4-FFF2-40B4-BE49-F238E27FC236}">
              <a16:creationId xmlns:a16="http://schemas.microsoft.com/office/drawing/2014/main" xmlns="" id="{00000000-0008-0000-0600-00009D8A1300}"/>
            </a:ext>
          </a:extLst>
        </xdr:cNvPr>
        <xdr:cNvSpPr txBox="1">
          <a:spLocks noChangeArrowheads="1"/>
        </xdr:cNvSpPr>
      </xdr:nvSpPr>
      <xdr:spPr bwMode="auto">
        <a:xfrm>
          <a:off x="2743200" y="12439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0</xdr:colOff>
      <xdr:row>36</xdr:row>
      <xdr:rowOff>209550</xdr:rowOff>
    </xdr:to>
    <xdr:sp macro="" textlink="">
      <xdr:nvSpPr>
        <xdr:cNvPr id="1280670" name="Text Box 1">
          <a:extLst>
            <a:ext uri="{FF2B5EF4-FFF2-40B4-BE49-F238E27FC236}">
              <a16:creationId xmlns:a16="http://schemas.microsoft.com/office/drawing/2014/main" xmlns="" id="{00000000-0008-0000-0600-00009E8A1300}"/>
            </a:ext>
          </a:extLst>
        </xdr:cNvPr>
        <xdr:cNvSpPr txBox="1">
          <a:spLocks noChangeArrowheads="1"/>
        </xdr:cNvSpPr>
      </xdr:nvSpPr>
      <xdr:spPr bwMode="auto">
        <a:xfrm>
          <a:off x="2743200" y="12439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0</xdr:colOff>
      <xdr:row>36</xdr:row>
      <xdr:rowOff>209550</xdr:rowOff>
    </xdr:to>
    <xdr:sp macro="" textlink="">
      <xdr:nvSpPr>
        <xdr:cNvPr id="1280671" name="Text Box 1">
          <a:extLst>
            <a:ext uri="{FF2B5EF4-FFF2-40B4-BE49-F238E27FC236}">
              <a16:creationId xmlns:a16="http://schemas.microsoft.com/office/drawing/2014/main" xmlns="" id="{00000000-0008-0000-0600-00009F8A1300}"/>
            </a:ext>
          </a:extLst>
        </xdr:cNvPr>
        <xdr:cNvSpPr txBox="1">
          <a:spLocks noChangeArrowheads="1"/>
        </xdr:cNvSpPr>
      </xdr:nvSpPr>
      <xdr:spPr bwMode="auto">
        <a:xfrm>
          <a:off x="2743200" y="12439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0</xdr:colOff>
      <xdr:row>36</xdr:row>
      <xdr:rowOff>209550</xdr:rowOff>
    </xdr:to>
    <xdr:sp macro="" textlink="">
      <xdr:nvSpPr>
        <xdr:cNvPr id="1280672" name="Text Box 1">
          <a:extLst>
            <a:ext uri="{FF2B5EF4-FFF2-40B4-BE49-F238E27FC236}">
              <a16:creationId xmlns:a16="http://schemas.microsoft.com/office/drawing/2014/main" xmlns="" id="{00000000-0008-0000-0600-0000A08A1300}"/>
            </a:ext>
          </a:extLst>
        </xdr:cNvPr>
        <xdr:cNvSpPr txBox="1">
          <a:spLocks noChangeArrowheads="1"/>
        </xdr:cNvSpPr>
      </xdr:nvSpPr>
      <xdr:spPr bwMode="auto">
        <a:xfrm>
          <a:off x="2743200" y="12439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0</xdr:colOff>
      <xdr:row>36</xdr:row>
      <xdr:rowOff>209550</xdr:rowOff>
    </xdr:to>
    <xdr:sp macro="" textlink="">
      <xdr:nvSpPr>
        <xdr:cNvPr id="1280673" name="Text Box 1">
          <a:extLst>
            <a:ext uri="{FF2B5EF4-FFF2-40B4-BE49-F238E27FC236}">
              <a16:creationId xmlns:a16="http://schemas.microsoft.com/office/drawing/2014/main" xmlns="" id="{00000000-0008-0000-0600-0000A18A1300}"/>
            </a:ext>
          </a:extLst>
        </xdr:cNvPr>
        <xdr:cNvSpPr txBox="1">
          <a:spLocks noChangeArrowheads="1"/>
        </xdr:cNvSpPr>
      </xdr:nvSpPr>
      <xdr:spPr bwMode="auto">
        <a:xfrm>
          <a:off x="2743200" y="12439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0</xdr:colOff>
      <xdr:row>36</xdr:row>
      <xdr:rowOff>209550</xdr:rowOff>
    </xdr:to>
    <xdr:sp macro="" textlink="">
      <xdr:nvSpPr>
        <xdr:cNvPr id="1280674" name="Text Box 1">
          <a:extLst>
            <a:ext uri="{FF2B5EF4-FFF2-40B4-BE49-F238E27FC236}">
              <a16:creationId xmlns:a16="http://schemas.microsoft.com/office/drawing/2014/main" xmlns="" id="{00000000-0008-0000-0600-0000A28A1300}"/>
            </a:ext>
          </a:extLst>
        </xdr:cNvPr>
        <xdr:cNvSpPr txBox="1">
          <a:spLocks noChangeArrowheads="1"/>
        </xdr:cNvSpPr>
      </xdr:nvSpPr>
      <xdr:spPr bwMode="auto">
        <a:xfrm>
          <a:off x="2743200" y="12439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0</xdr:colOff>
      <xdr:row>36</xdr:row>
      <xdr:rowOff>209550</xdr:rowOff>
    </xdr:to>
    <xdr:sp macro="" textlink="">
      <xdr:nvSpPr>
        <xdr:cNvPr id="1280675" name="Text Box 1">
          <a:extLst>
            <a:ext uri="{FF2B5EF4-FFF2-40B4-BE49-F238E27FC236}">
              <a16:creationId xmlns:a16="http://schemas.microsoft.com/office/drawing/2014/main" xmlns="" id="{00000000-0008-0000-0600-0000A38A1300}"/>
            </a:ext>
          </a:extLst>
        </xdr:cNvPr>
        <xdr:cNvSpPr txBox="1">
          <a:spLocks noChangeArrowheads="1"/>
        </xdr:cNvSpPr>
      </xdr:nvSpPr>
      <xdr:spPr bwMode="auto">
        <a:xfrm>
          <a:off x="2743200" y="12439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0</xdr:colOff>
      <xdr:row>36</xdr:row>
      <xdr:rowOff>209550</xdr:rowOff>
    </xdr:to>
    <xdr:sp macro="" textlink="">
      <xdr:nvSpPr>
        <xdr:cNvPr id="1280676" name="Text Box 1">
          <a:extLst>
            <a:ext uri="{FF2B5EF4-FFF2-40B4-BE49-F238E27FC236}">
              <a16:creationId xmlns:a16="http://schemas.microsoft.com/office/drawing/2014/main" xmlns="" id="{00000000-0008-0000-0600-0000A48A1300}"/>
            </a:ext>
          </a:extLst>
        </xdr:cNvPr>
        <xdr:cNvSpPr txBox="1">
          <a:spLocks noChangeArrowheads="1"/>
        </xdr:cNvSpPr>
      </xdr:nvSpPr>
      <xdr:spPr bwMode="auto">
        <a:xfrm>
          <a:off x="2743200" y="12439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0</xdr:colOff>
      <xdr:row>36</xdr:row>
      <xdr:rowOff>209550</xdr:rowOff>
    </xdr:to>
    <xdr:sp macro="" textlink="">
      <xdr:nvSpPr>
        <xdr:cNvPr id="1280677" name="Text Box 1">
          <a:extLst>
            <a:ext uri="{FF2B5EF4-FFF2-40B4-BE49-F238E27FC236}">
              <a16:creationId xmlns:a16="http://schemas.microsoft.com/office/drawing/2014/main" xmlns="" id="{00000000-0008-0000-0600-0000A58A1300}"/>
            </a:ext>
          </a:extLst>
        </xdr:cNvPr>
        <xdr:cNvSpPr txBox="1">
          <a:spLocks noChangeArrowheads="1"/>
        </xdr:cNvSpPr>
      </xdr:nvSpPr>
      <xdr:spPr bwMode="auto">
        <a:xfrm>
          <a:off x="2743200" y="12439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0</xdr:colOff>
      <xdr:row>36</xdr:row>
      <xdr:rowOff>209550</xdr:rowOff>
    </xdr:to>
    <xdr:sp macro="" textlink="">
      <xdr:nvSpPr>
        <xdr:cNvPr id="1280678" name="Text Box 1">
          <a:extLst>
            <a:ext uri="{FF2B5EF4-FFF2-40B4-BE49-F238E27FC236}">
              <a16:creationId xmlns:a16="http://schemas.microsoft.com/office/drawing/2014/main" xmlns="" id="{00000000-0008-0000-0600-0000A68A1300}"/>
            </a:ext>
          </a:extLst>
        </xdr:cNvPr>
        <xdr:cNvSpPr txBox="1">
          <a:spLocks noChangeArrowheads="1"/>
        </xdr:cNvSpPr>
      </xdr:nvSpPr>
      <xdr:spPr bwMode="auto">
        <a:xfrm>
          <a:off x="2743200" y="12439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0</xdr:colOff>
      <xdr:row>36</xdr:row>
      <xdr:rowOff>209550</xdr:rowOff>
    </xdr:to>
    <xdr:sp macro="" textlink="">
      <xdr:nvSpPr>
        <xdr:cNvPr id="1280679" name="Text Box 1">
          <a:extLst>
            <a:ext uri="{FF2B5EF4-FFF2-40B4-BE49-F238E27FC236}">
              <a16:creationId xmlns:a16="http://schemas.microsoft.com/office/drawing/2014/main" xmlns="" id="{00000000-0008-0000-0600-0000A78A1300}"/>
            </a:ext>
          </a:extLst>
        </xdr:cNvPr>
        <xdr:cNvSpPr txBox="1">
          <a:spLocks noChangeArrowheads="1"/>
        </xdr:cNvSpPr>
      </xdr:nvSpPr>
      <xdr:spPr bwMode="auto">
        <a:xfrm>
          <a:off x="2743200" y="12439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0</xdr:colOff>
      <xdr:row>36</xdr:row>
      <xdr:rowOff>209550</xdr:rowOff>
    </xdr:to>
    <xdr:sp macro="" textlink="">
      <xdr:nvSpPr>
        <xdr:cNvPr id="1280680" name="Text Box 1">
          <a:extLst>
            <a:ext uri="{FF2B5EF4-FFF2-40B4-BE49-F238E27FC236}">
              <a16:creationId xmlns:a16="http://schemas.microsoft.com/office/drawing/2014/main" xmlns="" id="{00000000-0008-0000-0600-0000A88A1300}"/>
            </a:ext>
          </a:extLst>
        </xdr:cNvPr>
        <xdr:cNvSpPr txBox="1">
          <a:spLocks noChangeArrowheads="1"/>
        </xdr:cNvSpPr>
      </xdr:nvSpPr>
      <xdr:spPr bwMode="auto">
        <a:xfrm>
          <a:off x="2743200" y="12439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80681" name="Text Box 1">
          <a:extLst>
            <a:ext uri="{FF2B5EF4-FFF2-40B4-BE49-F238E27FC236}">
              <a16:creationId xmlns:a16="http://schemas.microsoft.com/office/drawing/2014/main" xmlns="" id="{00000000-0008-0000-0600-0000A98A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80682" name="Text Box 1">
          <a:extLst>
            <a:ext uri="{FF2B5EF4-FFF2-40B4-BE49-F238E27FC236}">
              <a16:creationId xmlns:a16="http://schemas.microsoft.com/office/drawing/2014/main" xmlns="" id="{00000000-0008-0000-0600-0000AA8A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80683" name="Text Box 1">
          <a:extLst>
            <a:ext uri="{FF2B5EF4-FFF2-40B4-BE49-F238E27FC236}">
              <a16:creationId xmlns:a16="http://schemas.microsoft.com/office/drawing/2014/main" xmlns="" id="{00000000-0008-0000-0600-0000AB8A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80684" name="Text Box 1">
          <a:extLst>
            <a:ext uri="{FF2B5EF4-FFF2-40B4-BE49-F238E27FC236}">
              <a16:creationId xmlns:a16="http://schemas.microsoft.com/office/drawing/2014/main" xmlns="" id="{00000000-0008-0000-0600-0000AC8A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80685" name="Text Box 1">
          <a:extLst>
            <a:ext uri="{FF2B5EF4-FFF2-40B4-BE49-F238E27FC236}">
              <a16:creationId xmlns:a16="http://schemas.microsoft.com/office/drawing/2014/main" xmlns="" id="{00000000-0008-0000-0600-0000AD8A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80686" name="Text Box 1">
          <a:extLst>
            <a:ext uri="{FF2B5EF4-FFF2-40B4-BE49-F238E27FC236}">
              <a16:creationId xmlns:a16="http://schemas.microsoft.com/office/drawing/2014/main" xmlns="" id="{00000000-0008-0000-0600-0000AE8A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80687" name="Text Box 1">
          <a:extLst>
            <a:ext uri="{FF2B5EF4-FFF2-40B4-BE49-F238E27FC236}">
              <a16:creationId xmlns:a16="http://schemas.microsoft.com/office/drawing/2014/main" xmlns="" id="{00000000-0008-0000-0600-0000AF8A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80688" name="Text Box 1">
          <a:extLst>
            <a:ext uri="{FF2B5EF4-FFF2-40B4-BE49-F238E27FC236}">
              <a16:creationId xmlns:a16="http://schemas.microsoft.com/office/drawing/2014/main" xmlns="" id="{00000000-0008-0000-0600-0000B08A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80689" name="Text Box 1">
          <a:extLst>
            <a:ext uri="{FF2B5EF4-FFF2-40B4-BE49-F238E27FC236}">
              <a16:creationId xmlns:a16="http://schemas.microsoft.com/office/drawing/2014/main" xmlns="" id="{00000000-0008-0000-0600-0000B18A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80690" name="Text Box 1">
          <a:extLst>
            <a:ext uri="{FF2B5EF4-FFF2-40B4-BE49-F238E27FC236}">
              <a16:creationId xmlns:a16="http://schemas.microsoft.com/office/drawing/2014/main" xmlns="" id="{00000000-0008-0000-0600-0000B28A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80691" name="Text Box 1">
          <a:extLst>
            <a:ext uri="{FF2B5EF4-FFF2-40B4-BE49-F238E27FC236}">
              <a16:creationId xmlns:a16="http://schemas.microsoft.com/office/drawing/2014/main" xmlns="" id="{00000000-0008-0000-0600-0000B38A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80692" name="Text Box 1">
          <a:extLst>
            <a:ext uri="{FF2B5EF4-FFF2-40B4-BE49-F238E27FC236}">
              <a16:creationId xmlns:a16="http://schemas.microsoft.com/office/drawing/2014/main" xmlns="" id="{00000000-0008-0000-0600-0000B48A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80693" name="Text Box 1">
          <a:extLst>
            <a:ext uri="{FF2B5EF4-FFF2-40B4-BE49-F238E27FC236}">
              <a16:creationId xmlns:a16="http://schemas.microsoft.com/office/drawing/2014/main" xmlns="" id="{00000000-0008-0000-0600-0000B58A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80694" name="Text Box 1">
          <a:extLst>
            <a:ext uri="{FF2B5EF4-FFF2-40B4-BE49-F238E27FC236}">
              <a16:creationId xmlns:a16="http://schemas.microsoft.com/office/drawing/2014/main" xmlns="" id="{00000000-0008-0000-0600-0000B68A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80695" name="Text Box 1">
          <a:extLst>
            <a:ext uri="{FF2B5EF4-FFF2-40B4-BE49-F238E27FC236}">
              <a16:creationId xmlns:a16="http://schemas.microsoft.com/office/drawing/2014/main" xmlns="" id="{00000000-0008-0000-0600-0000B78A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80696" name="Text Box 1">
          <a:extLst>
            <a:ext uri="{FF2B5EF4-FFF2-40B4-BE49-F238E27FC236}">
              <a16:creationId xmlns:a16="http://schemas.microsoft.com/office/drawing/2014/main" xmlns="" id="{00000000-0008-0000-0600-0000B88A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80697" name="Text Box 1">
          <a:extLst>
            <a:ext uri="{FF2B5EF4-FFF2-40B4-BE49-F238E27FC236}">
              <a16:creationId xmlns:a16="http://schemas.microsoft.com/office/drawing/2014/main" xmlns="" id="{00000000-0008-0000-0600-0000B98A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80698" name="Text Box 1">
          <a:extLst>
            <a:ext uri="{FF2B5EF4-FFF2-40B4-BE49-F238E27FC236}">
              <a16:creationId xmlns:a16="http://schemas.microsoft.com/office/drawing/2014/main" xmlns="" id="{00000000-0008-0000-0600-0000BA8A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80699" name="Text Box 1">
          <a:extLst>
            <a:ext uri="{FF2B5EF4-FFF2-40B4-BE49-F238E27FC236}">
              <a16:creationId xmlns:a16="http://schemas.microsoft.com/office/drawing/2014/main" xmlns="" id="{00000000-0008-0000-0600-0000BB8A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80700" name="Text Box 1">
          <a:extLst>
            <a:ext uri="{FF2B5EF4-FFF2-40B4-BE49-F238E27FC236}">
              <a16:creationId xmlns:a16="http://schemas.microsoft.com/office/drawing/2014/main" xmlns="" id="{00000000-0008-0000-0600-0000BC8A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80701" name="Text Box 1">
          <a:extLst>
            <a:ext uri="{FF2B5EF4-FFF2-40B4-BE49-F238E27FC236}">
              <a16:creationId xmlns:a16="http://schemas.microsoft.com/office/drawing/2014/main" xmlns="" id="{00000000-0008-0000-0600-0000BD8A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80702" name="Text Box 1">
          <a:extLst>
            <a:ext uri="{FF2B5EF4-FFF2-40B4-BE49-F238E27FC236}">
              <a16:creationId xmlns:a16="http://schemas.microsoft.com/office/drawing/2014/main" xmlns="" id="{00000000-0008-0000-0600-0000BE8A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80703" name="Text Box 1">
          <a:extLst>
            <a:ext uri="{FF2B5EF4-FFF2-40B4-BE49-F238E27FC236}">
              <a16:creationId xmlns:a16="http://schemas.microsoft.com/office/drawing/2014/main" xmlns="" id="{00000000-0008-0000-0600-0000BF8A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80704" name="Text Box 1">
          <a:extLst>
            <a:ext uri="{FF2B5EF4-FFF2-40B4-BE49-F238E27FC236}">
              <a16:creationId xmlns:a16="http://schemas.microsoft.com/office/drawing/2014/main" xmlns="" id="{00000000-0008-0000-0600-0000C08A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80705" name="Text Box 1">
          <a:extLst>
            <a:ext uri="{FF2B5EF4-FFF2-40B4-BE49-F238E27FC236}">
              <a16:creationId xmlns:a16="http://schemas.microsoft.com/office/drawing/2014/main" xmlns="" id="{00000000-0008-0000-0600-0000C18A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80706" name="Text Box 1">
          <a:extLst>
            <a:ext uri="{FF2B5EF4-FFF2-40B4-BE49-F238E27FC236}">
              <a16:creationId xmlns:a16="http://schemas.microsoft.com/office/drawing/2014/main" xmlns="" id="{00000000-0008-0000-0600-0000C28A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80707" name="Text Box 1">
          <a:extLst>
            <a:ext uri="{FF2B5EF4-FFF2-40B4-BE49-F238E27FC236}">
              <a16:creationId xmlns:a16="http://schemas.microsoft.com/office/drawing/2014/main" xmlns="" id="{00000000-0008-0000-0600-0000C38A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80708" name="Text Box 1">
          <a:extLst>
            <a:ext uri="{FF2B5EF4-FFF2-40B4-BE49-F238E27FC236}">
              <a16:creationId xmlns:a16="http://schemas.microsoft.com/office/drawing/2014/main" xmlns="" id="{00000000-0008-0000-0600-0000C48A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80709" name="Text Box 1">
          <a:extLst>
            <a:ext uri="{FF2B5EF4-FFF2-40B4-BE49-F238E27FC236}">
              <a16:creationId xmlns:a16="http://schemas.microsoft.com/office/drawing/2014/main" xmlns="" id="{00000000-0008-0000-0600-0000C58A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80710" name="Text Box 1">
          <a:extLst>
            <a:ext uri="{FF2B5EF4-FFF2-40B4-BE49-F238E27FC236}">
              <a16:creationId xmlns:a16="http://schemas.microsoft.com/office/drawing/2014/main" xmlns="" id="{00000000-0008-0000-0600-0000C68A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80711" name="Text Box 1">
          <a:extLst>
            <a:ext uri="{FF2B5EF4-FFF2-40B4-BE49-F238E27FC236}">
              <a16:creationId xmlns:a16="http://schemas.microsoft.com/office/drawing/2014/main" xmlns="" id="{00000000-0008-0000-0600-0000C78A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80712" name="Text Box 1">
          <a:extLst>
            <a:ext uri="{FF2B5EF4-FFF2-40B4-BE49-F238E27FC236}">
              <a16:creationId xmlns:a16="http://schemas.microsoft.com/office/drawing/2014/main" xmlns="" id="{00000000-0008-0000-0600-0000C88A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80713" name="Text Box 1">
          <a:extLst>
            <a:ext uri="{FF2B5EF4-FFF2-40B4-BE49-F238E27FC236}">
              <a16:creationId xmlns:a16="http://schemas.microsoft.com/office/drawing/2014/main" xmlns="" id="{00000000-0008-0000-0600-0000C98A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80714" name="Text Box 1">
          <a:extLst>
            <a:ext uri="{FF2B5EF4-FFF2-40B4-BE49-F238E27FC236}">
              <a16:creationId xmlns:a16="http://schemas.microsoft.com/office/drawing/2014/main" xmlns="" id="{00000000-0008-0000-0600-0000CA8A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80715" name="Text Box 1">
          <a:extLst>
            <a:ext uri="{FF2B5EF4-FFF2-40B4-BE49-F238E27FC236}">
              <a16:creationId xmlns:a16="http://schemas.microsoft.com/office/drawing/2014/main" xmlns="" id="{00000000-0008-0000-0600-0000CB8A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80716" name="Text Box 1">
          <a:extLst>
            <a:ext uri="{FF2B5EF4-FFF2-40B4-BE49-F238E27FC236}">
              <a16:creationId xmlns:a16="http://schemas.microsoft.com/office/drawing/2014/main" xmlns="" id="{00000000-0008-0000-0600-0000CC8A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80717" name="Text Box 1">
          <a:extLst>
            <a:ext uri="{FF2B5EF4-FFF2-40B4-BE49-F238E27FC236}">
              <a16:creationId xmlns:a16="http://schemas.microsoft.com/office/drawing/2014/main" xmlns="" id="{00000000-0008-0000-0600-0000CD8A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80718" name="Text Box 1">
          <a:extLst>
            <a:ext uri="{FF2B5EF4-FFF2-40B4-BE49-F238E27FC236}">
              <a16:creationId xmlns:a16="http://schemas.microsoft.com/office/drawing/2014/main" xmlns="" id="{00000000-0008-0000-0600-0000CE8A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80719" name="Text Box 1">
          <a:extLst>
            <a:ext uri="{FF2B5EF4-FFF2-40B4-BE49-F238E27FC236}">
              <a16:creationId xmlns:a16="http://schemas.microsoft.com/office/drawing/2014/main" xmlns="" id="{00000000-0008-0000-0600-0000CF8A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80720" name="Text Box 1">
          <a:extLst>
            <a:ext uri="{FF2B5EF4-FFF2-40B4-BE49-F238E27FC236}">
              <a16:creationId xmlns:a16="http://schemas.microsoft.com/office/drawing/2014/main" xmlns="" id="{00000000-0008-0000-0600-0000D08A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80721" name="Text Box 1">
          <a:extLst>
            <a:ext uri="{FF2B5EF4-FFF2-40B4-BE49-F238E27FC236}">
              <a16:creationId xmlns:a16="http://schemas.microsoft.com/office/drawing/2014/main" xmlns="" id="{00000000-0008-0000-0600-0000D18A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80722" name="Text Box 1">
          <a:extLst>
            <a:ext uri="{FF2B5EF4-FFF2-40B4-BE49-F238E27FC236}">
              <a16:creationId xmlns:a16="http://schemas.microsoft.com/office/drawing/2014/main" xmlns="" id="{00000000-0008-0000-0600-0000D28A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80723" name="Text Box 1">
          <a:extLst>
            <a:ext uri="{FF2B5EF4-FFF2-40B4-BE49-F238E27FC236}">
              <a16:creationId xmlns:a16="http://schemas.microsoft.com/office/drawing/2014/main" xmlns="" id="{00000000-0008-0000-0600-0000D38A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80724" name="Text Box 1">
          <a:extLst>
            <a:ext uri="{FF2B5EF4-FFF2-40B4-BE49-F238E27FC236}">
              <a16:creationId xmlns:a16="http://schemas.microsoft.com/office/drawing/2014/main" xmlns="" id="{00000000-0008-0000-0600-0000D48A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725" name="Text Box 1">
          <a:extLst>
            <a:ext uri="{FF2B5EF4-FFF2-40B4-BE49-F238E27FC236}">
              <a16:creationId xmlns:a16="http://schemas.microsoft.com/office/drawing/2014/main" xmlns="" id="{00000000-0008-0000-0600-0000D58A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726" name="Text Box 1">
          <a:extLst>
            <a:ext uri="{FF2B5EF4-FFF2-40B4-BE49-F238E27FC236}">
              <a16:creationId xmlns:a16="http://schemas.microsoft.com/office/drawing/2014/main" xmlns="" id="{00000000-0008-0000-0600-0000D68A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727" name="Text Box 1">
          <a:extLst>
            <a:ext uri="{FF2B5EF4-FFF2-40B4-BE49-F238E27FC236}">
              <a16:creationId xmlns:a16="http://schemas.microsoft.com/office/drawing/2014/main" xmlns="" id="{00000000-0008-0000-0600-0000D78A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728" name="Text Box 1">
          <a:extLst>
            <a:ext uri="{FF2B5EF4-FFF2-40B4-BE49-F238E27FC236}">
              <a16:creationId xmlns:a16="http://schemas.microsoft.com/office/drawing/2014/main" xmlns="" id="{00000000-0008-0000-0600-0000D88A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729" name="Text Box 1">
          <a:extLst>
            <a:ext uri="{FF2B5EF4-FFF2-40B4-BE49-F238E27FC236}">
              <a16:creationId xmlns:a16="http://schemas.microsoft.com/office/drawing/2014/main" xmlns="" id="{00000000-0008-0000-0600-0000D98A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730" name="Text Box 1">
          <a:extLst>
            <a:ext uri="{FF2B5EF4-FFF2-40B4-BE49-F238E27FC236}">
              <a16:creationId xmlns:a16="http://schemas.microsoft.com/office/drawing/2014/main" xmlns="" id="{00000000-0008-0000-0600-0000DA8A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731" name="Text Box 1">
          <a:extLst>
            <a:ext uri="{FF2B5EF4-FFF2-40B4-BE49-F238E27FC236}">
              <a16:creationId xmlns:a16="http://schemas.microsoft.com/office/drawing/2014/main" xmlns="" id="{00000000-0008-0000-0600-0000DB8A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732" name="Text Box 1">
          <a:extLst>
            <a:ext uri="{FF2B5EF4-FFF2-40B4-BE49-F238E27FC236}">
              <a16:creationId xmlns:a16="http://schemas.microsoft.com/office/drawing/2014/main" xmlns="" id="{00000000-0008-0000-0600-0000DC8A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733" name="Text Box 1">
          <a:extLst>
            <a:ext uri="{FF2B5EF4-FFF2-40B4-BE49-F238E27FC236}">
              <a16:creationId xmlns:a16="http://schemas.microsoft.com/office/drawing/2014/main" xmlns="" id="{00000000-0008-0000-0600-0000DD8A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734" name="Text Box 1">
          <a:extLst>
            <a:ext uri="{FF2B5EF4-FFF2-40B4-BE49-F238E27FC236}">
              <a16:creationId xmlns:a16="http://schemas.microsoft.com/office/drawing/2014/main" xmlns="" id="{00000000-0008-0000-0600-0000DE8A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735" name="Text Box 1">
          <a:extLst>
            <a:ext uri="{FF2B5EF4-FFF2-40B4-BE49-F238E27FC236}">
              <a16:creationId xmlns:a16="http://schemas.microsoft.com/office/drawing/2014/main" xmlns="" id="{00000000-0008-0000-0600-0000DF8A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736" name="Text Box 1">
          <a:extLst>
            <a:ext uri="{FF2B5EF4-FFF2-40B4-BE49-F238E27FC236}">
              <a16:creationId xmlns:a16="http://schemas.microsoft.com/office/drawing/2014/main" xmlns="" id="{00000000-0008-0000-0600-0000E08A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737" name="Text Box 1">
          <a:extLst>
            <a:ext uri="{FF2B5EF4-FFF2-40B4-BE49-F238E27FC236}">
              <a16:creationId xmlns:a16="http://schemas.microsoft.com/office/drawing/2014/main" xmlns="" id="{00000000-0008-0000-0600-0000E18A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738" name="Text Box 1">
          <a:extLst>
            <a:ext uri="{FF2B5EF4-FFF2-40B4-BE49-F238E27FC236}">
              <a16:creationId xmlns:a16="http://schemas.microsoft.com/office/drawing/2014/main" xmlns="" id="{00000000-0008-0000-0600-0000E28A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739" name="Text Box 1">
          <a:extLst>
            <a:ext uri="{FF2B5EF4-FFF2-40B4-BE49-F238E27FC236}">
              <a16:creationId xmlns:a16="http://schemas.microsoft.com/office/drawing/2014/main" xmlns="" id="{00000000-0008-0000-0600-0000E38A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740" name="Text Box 1">
          <a:extLst>
            <a:ext uri="{FF2B5EF4-FFF2-40B4-BE49-F238E27FC236}">
              <a16:creationId xmlns:a16="http://schemas.microsoft.com/office/drawing/2014/main" xmlns="" id="{00000000-0008-0000-0600-0000E48A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741" name="Text Box 1">
          <a:extLst>
            <a:ext uri="{FF2B5EF4-FFF2-40B4-BE49-F238E27FC236}">
              <a16:creationId xmlns:a16="http://schemas.microsoft.com/office/drawing/2014/main" xmlns="" id="{00000000-0008-0000-0600-0000E58A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742" name="Text Box 1">
          <a:extLst>
            <a:ext uri="{FF2B5EF4-FFF2-40B4-BE49-F238E27FC236}">
              <a16:creationId xmlns:a16="http://schemas.microsoft.com/office/drawing/2014/main" xmlns="" id="{00000000-0008-0000-0600-0000E68A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743" name="Text Box 1">
          <a:extLst>
            <a:ext uri="{FF2B5EF4-FFF2-40B4-BE49-F238E27FC236}">
              <a16:creationId xmlns:a16="http://schemas.microsoft.com/office/drawing/2014/main" xmlns="" id="{00000000-0008-0000-0600-0000E78A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744" name="Text Box 1">
          <a:extLst>
            <a:ext uri="{FF2B5EF4-FFF2-40B4-BE49-F238E27FC236}">
              <a16:creationId xmlns:a16="http://schemas.microsoft.com/office/drawing/2014/main" xmlns="" id="{00000000-0008-0000-0600-0000E88A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745" name="Text Box 1">
          <a:extLst>
            <a:ext uri="{FF2B5EF4-FFF2-40B4-BE49-F238E27FC236}">
              <a16:creationId xmlns:a16="http://schemas.microsoft.com/office/drawing/2014/main" xmlns="" id="{00000000-0008-0000-0600-0000E98A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746" name="Text Box 1">
          <a:extLst>
            <a:ext uri="{FF2B5EF4-FFF2-40B4-BE49-F238E27FC236}">
              <a16:creationId xmlns:a16="http://schemas.microsoft.com/office/drawing/2014/main" xmlns="" id="{00000000-0008-0000-0600-0000EA8A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747" name="Text Box 1">
          <a:extLst>
            <a:ext uri="{FF2B5EF4-FFF2-40B4-BE49-F238E27FC236}">
              <a16:creationId xmlns:a16="http://schemas.microsoft.com/office/drawing/2014/main" xmlns="" id="{00000000-0008-0000-0600-0000EB8A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748" name="Text Box 1">
          <a:extLst>
            <a:ext uri="{FF2B5EF4-FFF2-40B4-BE49-F238E27FC236}">
              <a16:creationId xmlns:a16="http://schemas.microsoft.com/office/drawing/2014/main" xmlns="" id="{00000000-0008-0000-0600-0000EC8A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749" name="Text Box 1">
          <a:extLst>
            <a:ext uri="{FF2B5EF4-FFF2-40B4-BE49-F238E27FC236}">
              <a16:creationId xmlns:a16="http://schemas.microsoft.com/office/drawing/2014/main" xmlns="" id="{00000000-0008-0000-0600-0000ED8A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750" name="Text Box 1">
          <a:extLst>
            <a:ext uri="{FF2B5EF4-FFF2-40B4-BE49-F238E27FC236}">
              <a16:creationId xmlns:a16="http://schemas.microsoft.com/office/drawing/2014/main" xmlns="" id="{00000000-0008-0000-0600-0000EE8A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751" name="Text Box 1">
          <a:extLst>
            <a:ext uri="{FF2B5EF4-FFF2-40B4-BE49-F238E27FC236}">
              <a16:creationId xmlns:a16="http://schemas.microsoft.com/office/drawing/2014/main" xmlns="" id="{00000000-0008-0000-0600-0000EF8A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752" name="Text Box 1">
          <a:extLst>
            <a:ext uri="{FF2B5EF4-FFF2-40B4-BE49-F238E27FC236}">
              <a16:creationId xmlns:a16="http://schemas.microsoft.com/office/drawing/2014/main" xmlns="" id="{00000000-0008-0000-0600-0000F08A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753" name="Text Box 1">
          <a:extLst>
            <a:ext uri="{FF2B5EF4-FFF2-40B4-BE49-F238E27FC236}">
              <a16:creationId xmlns:a16="http://schemas.microsoft.com/office/drawing/2014/main" xmlns="" id="{00000000-0008-0000-0600-0000F18A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754" name="Text Box 1">
          <a:extLst>
            <a:ext uri="{FF2B5EF4-FFF2-40B4-BE49-F238E27FC236}">
              <a16:creationId xmlns:a16="http://schemas.microsoft.com/office/drawing/2014/main" xmlns="" id="{00000000-0008-0000-0600-0000F28A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755" name="Text Box 1">
          <a:extLst>
            <a:ext uri="{FF2B5EF4-FFF2-40B4-BE49-F238E27FC236}">
              <a16:creationId xmlns:a16="http://schemas.microsoft.com/office/drawing/2014/main" xmlns="" id="{00000000-0008-0000-0600-0000F38A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756" name="Text Box 1">
          <a:extLst>
            <a:ext uri="{FF2B5EF4-FFF2-40B4-BE49-F238E27FC236}">
              <a16:creationId xmlns:a16="http://schemas.microsoft.com/office/drawing/2014/main" xmlns="" id="{00000000-0008-0000-0600-0000F48A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757" name="Text Box 1">
          <a:extLst>
            <a:ext uri="{FF2B5EF4-FFF2-40B4-BE49-F238E27FC236}">
              <a16:creationId xmlns:a16="http://schemas.microsoft.com/office/drawing/2014/main" xmlns="" id="{00000000-0008-0000-0600-0000F58A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758" name="Text Box 1">
          <a:extLst>
            <a:ext uri="{FF2B5EF4-FFF2-40B4-BE49-F238E27FC236}">
              <a16:creationId xmlns:a16="http://schemas.microsoft.com/office/drawing/2014/main" xmlns="" id="{00000000-0008-0000-0600-0000F68A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759" name="Text Box 1">
          <a:extLst>
            <a:ext uri="{FF2B5EF4-FFF2-40B4-BE49-F238E27FC236}">
              <a16:creationId xmlns:a16="http://schemas.microsoft.com/office/drawing/2014/main" xmlns="" id="{00000000-0008-0000-0600-0000F78A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760" name="Text Box 1">
          <a:extLst>
            <a:ext uri="{FF2B5EF4-FFF2-40B4-BE49-F238E27FC236}">
              <a16:creationId xmlns:a16="http://schemas.microsoft.com/office/drawing/2014/main" xmlns="" id="{00000000-0008-0000-0600-0000F88A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761" name="Text Box 1">
          <a:extLst>
            <a:ext uri="{FF2B5EF4-FFF2-40B4-BE49-F238E27FC236}">
              <a16:creationId xmlns:a16="http://schemas.microsoft.com/office/drawing/2014/main" xmlns="" id="{00000000-0008-0000-0600-0000F98A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762" name="Text Box 1">
          <a:extLst>
            <a:ext uri="{FF2B5EF4-FFF2-40B4-BE49-F238E27FC236}">
              <a16:creationId xmlns:a16="http://schemas.microsoft.com/office/drawing/2014/main" xmlns="" id="{00000000-0008-0000-0600-0000FA8A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763" name="Text Box 1">
          <a:extLst>
            <a:ext uri="{FF2B5EF4-FFF2-40B4-BE49-F238E27FC236}">
              <a16:creationId xmlns:a16="http://schemas.microsoft.com/office/drawing/2014/main" xmlns="" id="{00000000-0008-0000-0600-0000FB8A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764" name="Text Box 1">
          <a:extLst>
            <a:ext uri="{FF2B5EF4-FFF2-40B4-BE49-F238E27FC236}">
              <a16:creationId xmlns:a16="http://schemas.microsoft.com/office/drawing/2014/main" xmlns="" id="{00000000-0008-0000-0600-0000FC8A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765" name="Text Box 1">
          <a:extLst>
            <a:ext uri="{FF2B5EF4-FFF2-40B4-BE49-F238E27FC236}">
              <a16:creationId xmlns:a16="http://schemas.microsoft.com/office/drawing/2014/main" xmlns="" id="{00000000-0008-0000-0600-0000FD8A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766" name="Text Box 1">
          <a:extLst>
            <a:ext uri="{FF2B5EF4-FFF2-40B4-BE49-F238E27FC236}">
              <a16:creationId xmlns:a16="http://schemas.microsoft.com/office/drawing/2014/main" xmlns="" id="{00000000-0008-0000-0600-0000FE8A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767" name="Text Box 1">
          <a:extLst>
            <a:ext uri="{FF2B5EF4-FFF2-40B4-BE49-F238E27FC236}">
              <a16:creationId xmlns:a16="http://schemas.microsoft.com/office/drawing/2014/main" xmlns="" id="{00000000-0008-0000-0600-0000FF8A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768" name="Text Box 1">
          <a:extLst>
            <a:ext uri="{FF2B5EF4-FFF2-40B4-BE49-F238E27FC236}">
              <a16:creationId xmlns:a16="http://schemas.microsoft.com/office/drawing/2014/main" xmlns="" id="{00000000-0008-0000-0600-0000008B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769" name="Text Box 1">
          <a:extLst>
            <a:ext uri="{FF2B5EF4-FFF2-40B4-BE49-F238E27FC236}">
              <a16:creationId xmlns:a16="http://schemas.microsoft.com/office/drawing/2014/main" xmlns="" id="{00000000-0008-0000-0600-0000018B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770" name="Text Box 1">
          <a:extLst>
            <a:ext uri="{FF2B5EF4-FFF2-40B4-BE49-F238E27FC236}">
              <a16:creationId xmlns:a16="http://schemas.microsoft.com/office/drawing/2014/main" xmlns="" id="{00000000-0008-0000-0600-0000028B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771" name="Text Box 1">
          <a:extLst>
            <a:ext uri="{FF2B5EF4-FFF2-40B4-BE49-F238E27FC236}">
              <a16:creationId xmlns:a16="http://schemas.microsoft.com/office/drawing/2014/main" xmlns="" id="{00000000-0008-0000-0600-0000038B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772" name="Text Box 1">
          <a:extLst>
            <a:ext uri="{FF2B5EF4-FFF2-40B4-BE49-F238E27FC236}">
              <a16:creationId xmlns:a16="http://schemas.microsoft.com/office/drawing/2014/main" xmlns="" id="{00000000-0008-0000-0600-0000048B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773" name="Text Box 1">
          <a:extLst>
            <a:ext uri="{FF2B5EF4-FFF2-40B4-BE49-F238E27FC236}">
              <a16:creationId xmlns:a16="http://schemas.microsoft.com/office/drawing/2014/main" xmlns="" id="{00000000-0008-0000-0600-0000058B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774" name="Text Box 1">
          <a:extLst>
            <a:ext uri="{FF2B5EF4-FFF2-40B4-BE49-F238E27FC236}">
              <a16:creationId xmlns:a16="http://schemas.microsoft.com/office/drawing/2014/main" xmlns="" id="{00000000-0008-0000-0600-0000068B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775" name="Text Box 1">
          <a:extLst>
            <a:ext uri="{FF2B5EF4-FFF2-40B4-BE49-F238E27FC236}">
              <a16:creationId xmlns:a16="http://schemas.microsoft.com/office/drawing/2014/main" xmlns="" id="{00000000-0008-0000-0600-0000078B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776" name="Text Box 1">
          <a:extLst>
            <a:ext uri="{FF2B5EF4-FFF2-40B4-BE49-F238E27FC236}">
              <a16:creationId xmlns:a16="http://schemas.microsoft.com/office/drawing/2014/main" xmlns="" id="{00000000-0008-0000-0600-0000088B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777" name="Text Box 1">
          <a:extLst>
            <a:ext uri="{FF2B5EF4-FFF2-40B4-BE49-F238E27FC236}">
              <a16:creationId xmlns:a16="http://schemas.microsoft.com/office/drawing/2014/main" xmlns="" id="{00000000-0008-0000-0600-0000098B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778" name="Text Box 1">
          <a:extLst>
            <a:ext uri="{FF2B5EF4-FFF2-40B4-BE49-F238E27FC236}">
              <a16:creationId xmlns:a16="http://schemas.microsoft.com/office/drawing/2014/main" xmlns="" id="{00000000-0008-0000-0600-00000A8B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779" name="Text Box 1">
          <a:extLst>
            <a:ext uri="{FF2B5EF4-FFF2-40B4-BE49-F238E27FC236}">
              <a16:creationId xmlns:a16="http://schemas.microsoft.com/office/drawing/2014/main" xmlns="" id="{00000000-0008-0000-0600-00000B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780" name="Text Box 1">
          <a:extLst>
            <a:ext uri="{FF2B5EF4-FFF2-40B4-BE49-F238E27FC236}">
              <a16:creationId xmlns:a16="http://schemas.microsoft.com/office/drawing/2014/main" xmlns="" id="{00000000-0008-0000-0600-00000C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781" name="Text Box 1">
          <a:extLst>
            <a:ext uri="{FF2B5EF4-FFF2-40B4-BE49-F238E27FC236}">
              <a16:creationId xmlns:a16="http://schemas.microsoft.com/office/drawing/2014/main" xmlns="" id="{00000000-0008-0000-0600-00000D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782" name="Text Box 1">
          <a:extLst>
            <a:ext uri="{FF2B5EF4-FFF2-40B4-BE49-F238E27FC236}">
              <a16:creationId xmlns:a16="http://schemas.microsoft.com/office/drawing/2014/main" xmlns="" id="{00000000-0008-0000-0600-00000E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783" name="Text Box 1">
          <a:extLst>
            <a:ext uri="{FF2B5EF4-FFF2-40B4-BE49-F238E27FC236}">
              <a16:creationId xmlns:a16="http://schemas.microsoft.com/office/drawing/2014/main" xmlns="" id="{00000000-0008-0000-0600-00000F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784" name="Text Box 1">
          <a:extLst>
            <a:ext uri="{FF2B5EF4-FFF2-40B4-BE49-F238E27FC236}">
              <a16:creationId xmlns:a16="http://schemas.microsoft.com/office/drawing/2014/main" xmlns="" id="{00000000-0008-0000-0600-000010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785" name="Text Box 1">
          <a:extLst>
            <a:ext uri="{FF2B5EF4-FFF2-40B4-BE49-F238E27FC236}">
              <a16:creationId xmlns:a16="http://schemas.microsoft.com/office/drawing/2014/main" xmlns="" id="{00000000-0008-0000-0600-000011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786" name="Text Box 1">
          <a:extLst>
            <a:ext uri="{FF2B5EF4-FFF2-40B4-BE49-F238E27FC236}">
              <a16:creationId xmlns:a16="http://schemas.microsoft.com/office/drawing/2014/main" xmlns="" id="{00000000-0008-0000-0600-000012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787" name="Text Box 1">
          <a:extLst>
            <a:ext uri="{FF2B5EF4-FFF2-40B4-BE49-F238E27FC236}">
              <a16:creationId xmlns:a16="http://schemas.microsoft.com/office/drawing/2014/main" xmlns="" id="{00000000-0008-0000-0600-000013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788" name="Text Box 1">
          <a:extLst>
            <a:ext uri="{FF2B5EF4-FFF2-40B4-BE49-F238E27FC236}">
              <a16:creationId xmlns:a16="http://schemas.microsoft.com/office/drawing/2014/main" xmlns="" id="{00000000-0008-0000-0600-000014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789" name="Text Box 1">
          <a:extLst>
            <a:ext uri="{FF2B5EF4-FFF2-40B4-BE49-F238E27FC236}">
              <a16:creationId xmlns:a16="http://schemas.microsoft.com/office/drawing/2014/main" xmlns="" id="{00000000-0008-0000-0600-000015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790" name="Text Box 1">
          <a:extLst>
            <a:ext uri="{FF2B5EF4-FFF2-40B4-BE49-F238E27FC236}">
              <a16:creationId xmlns:a16="http://schemas.microsoft.com/office/drawing/2014/main" xmlns="" id="{00000000-0008-0000-0600-000016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791" name="Text Box 1">
          <a:extLst>
            <a:ext uri="{FF2B5EF4-FFF2-40B4-BE49-F238E27FC236}">
              <a16:creationId xmlns:a16="http://schemas.microsoft.com/office/drawing/2014/main" xmlns="" id="{00000000-0008-0000-0600-000017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792" name="Text Box 1">
          <a:extLst>
            <a:ext uri="{FF2B5EF4-FFF2-40B4-BE49-F238E27FC236}">
              <a16:creationId xmlns:a16="http://schemas.microsoft.com/office/drawing/2014/main" xmlns="" id="{00000000-0008-0000-0600-000018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793" name="Text Box 1">
          <a:extLst>
            <a:ext uri="{FF2B5EF4-FFF2-40B4-BE49-F238E27FC236}">
              <a16:creationId xmlns:a16="http://schemas.microsoft.com/office/drawing/2014/main" xmlns="" id="{00000000-0008-0000-0600-000019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794" name="Text Box 1">
          <a:extLst>
            <a:ext uri="{FF2B5EF4-FFF2-40B4-BE49-F238E27FC236}">
              <a16:creationId xmlns:a16="http://schemas.microsoft.com/office/drawing/2014/main" xmlns="" id="{00000000-0008-0000-0600-00001A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795" name="Text Box 1">
          <a:extLst>
            <a:ext uri="{FF2B5EF4-FFF2-40B4-BE49-F238E27FC236}">
              <a16:creationId xmlns:a16="http://schemas.microsoft.com/office/drawing/2014/main" xmlns="" id="{00000000-0008-0000-0600-00001B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796" name="Text Box 1">
          <a:extLst>
            <a:ext uri="{FF2B5EF4-FFF2-40B4-BE49-F238E27FC236}">
              <a16:creationId xmlns:a16="http://schemas.microsoft.com/office/drawing/2014/main" xmlns="" id="{00000000-0008-0000-0600-00001C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797" name="Text Box 1">
          <a:extLst>
            <a:ext uri="{FF2B5EF4-FFF2-40B4-BE49-F238E27FC236}">
              <a16:creationId xmlns:a16="http://schemas.microsoft.com/office/drawing/2014/main" xmlns="" id="{00000000-0008-0000-0600-00001D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798" name="Text Box 1">
          <a:extLst>
            <a:ext uri="{FF2B5EF4-FFF2-40B4-BE49-F238E27FC236}">
              <a16:creationId xmlns:a16="http://schemas.microsoft.com/office/drawing/2014/main" xmlns="" id="{00000000-0008-0000-0600-00001E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799" name="Text Box 1">
          <a:extLst>
            <a:ext uri="{FF2B5EF4-FFF2-40B4-BE49-F238E27FC236}">
              <a16:creationId xmlns:a16="http://schemas.microsoft.com/office/drawing/2014/main" xmlns="" id="{00000000-0008-0000-0600-00001F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00" name="Text Box 1">
          <a:extLst>
            <a:ext uri="{FF2B5EF4-FFF2-40B4-BE49-F238E27FC236}">
              <a16:creationId xmlns:a16="http://schemas.microsoft.com/office/drawing/2014/main" xmlns="" id="{00000000-0008-0000-0600-000020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01" name="Text Box 1">
          <a:extLst>
            <a:ext uri="{FF2B5EF4-FFF2-40B4-BE49-F238E27FC236}">
              <a16:creationId xmlns:a16="http://schemas.microsoft.com/office/drawing/2014/main" xmlns="" id="{00000000-0008-0000-0600-000021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02" name="Text Box 1">
          <a:extLst>
            <a:ext uri="{FF2B5EF4-FFF2-40B4-BE49-F238E27FC236}">
              <a16:creationId xmlns:a16="http://schemas.microsoft.com/office/drawing/2014/main" xmlns="" id="{00000000-0008-0000-0600-000022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03" name="Text Box 1">
          <a:extLst>
            <a:ext uri="{FF2B5EF4-FFF2-40B4-BE49-F238E27FC236}">
              <a16:creationId xmlns:a16="http://schemas.microsoft.com/office/drawing/2014/main" xmlns="" id="{00000000-0008-0000-0600-000023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04" name="Text Box 1">
          <a:extLst>
            <a:ext uri="{FF2B5EF4-FFF2-40B4-BE49-F238E27FC236}">
              <a16:creationId xmlns:a16="http://schemas.microsoft.com/office/drawing/2014/main" xmlns="" id="{00000000-0008-0000-0600-000024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05" name="Text Box 1">
          <a:extLst>
            <a:ext uri="{FF2B5EF4-FFF2-40B4-BE49-F238E27FC236}">
              <a16:creationId xmlns:a16="http://schemas.microsoft.com/office/drawing/2014/main" xmlns="" id="{00000000-0008-0000-0600-000025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06" name="Text Box 1">
          <a:extLst>
            <a:ext uri="{FF2B5EF4-FFF2-40B4-BE49-F238E27FC236}">
              <a16:creationId xmlns:a16="http://schemas.microsoft.com/office/drawing/2014/main" xmlns="" id="{00000000-0008-0000-0600-000026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07" name="Text Box 1">
          <a:extLst>
            <a:ext uri="{FF2B5EF4-FFF2-40B4-BE49-F238E27FC236}">
              <a16:creationId xmlns:a16="http://schemas.microsoft.com/office/drawing/2014/main" xmlns="" id="{00000000-0008-0000-0600-000027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08" name="Text Box 1">
          <a:extLst>
            <a:ext uri="{FF2B5EF4-FFF2-40B4-BE49-F238E27FC236}">
              <a16:creationId xmlns:a16="http://schemas.microsoft.com/office/drawing/2014/main" xmlns="" id="{00000000-0008-0000-0600-000028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09" name="Text Box 1">
          <a:extLst>
            <a:ext uri="{FF2B5EF4-FFF2-40B4-BE49-F238E27FC236}">
              <a16:creationId xmlns:a16="http://schemas.microsoft.com/office/drawing/2014/main" xmlns="" id="{00000000-0008-0000-0600-000029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10" name="Text Box 1">
          <a:extLst>
            <a:ext uri="{FF2B5EF4-FFF2-40B4-BE49-F238E27FC236}">
              <a16:creationId xmlns:a16="http://schemas.microsoft.com/office/drawing/2014/main" xmlns="" id="{00000000-0008-0000-0600-00002A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11" name="Text Box 1">
          <a:extLst>
            <a:ext uri="{FF2B5EF4-FFF2-40B4-BE49-F238E27FC236}">
              <a16:creationId xmlns:a16="http://schemas.microsoft.com/office/drawing/2014/main" xmlns="" id="{00000000-0008-0000-0600-00002B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12" name="Text Box 1">
          <a:extLst>
            <a:ext uri="{FF2B5EF4-FFF2-40B4-BE49-F238E27FC236}">
              <a16:creationId xmlns:a16="http://schemas.microsoft.com/office/drawing/2014/main" xmlns="" id="{00000000-0008-0000-0600-00002C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13" name="Text Box 1">
          <a:extLst>
            <a:ext uri="{FF2B5EF4-FFF2-40B4-BE49-F238E27FC236}">
              <a16:creationId xmlns:a16="http://schemas.microsoft.com/office/drawing/2014/main" xmlns="" id="{00000000-0008-0000-0600-00002D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14" name="Text Box 1">
          <a:extLst>
            <a:ext uri="{FF2B5EF4-FFF2-40B4-BE49-F238E27FC236}">
              <a16:creationId xmlns:a16="http://schemas.microsoft.com/office/drawing/2014/main" xmlns="" id="{00000000-0008-0000-0600-00002E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15" name="Text Box 1">
          <a:extLst>
            <a:ext uri="{FF2B5EF4-FFF2-40B4-BE49-F238E27FC236}">
              <a16:creationId xmlns:a16="http://schemas.microsoft.com/office/drawing/2014/main" xmlns="" id="{00000000-0008-0000-0600-00002F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16" name="Text Box 1">
          <a:extLst>
            <a:ext uri="{FF2B5EF4-FFF2-40B4-BE49-F238E27FC236}">
              <a16:creationId xmlns:a16="http://schemas.microsoft.com/office/drawing/2014/main" xmlns="" id="{00000000-0008-0000-0600-000030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17" name="Text Box 1">
          <a:extLst>
            <a:ext uri="{FF2B5EF4-FFF2-40B4-BE49-F238E27FC236}">
              <a16:creationId xmlns:a16="http://schemas.microsoft.com/office/drawing/2014/main" xmlns="" id="{00000000-0008-0000-0600-000031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18" name="Text Box 1">
          <a:extLst>
            <a:ext uri="{FF2B5EF4-FFF2-40B4-BE49-F238E27FC236}">
              <a16:creationId xmlns:a16="http://schemas.microsoft.com/office/drawing/2014/main" xmlns="" id="{00000000-0008-0000-0600-000032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19" name="Text Box 1">
          <a:extLst>
            <a:ext uri="{FF2B5EF4-FFF2-40B4-BE49-F238E27FC236}">
              <a16:creationId xmlns:a16="http://schemas.microsoft.com/office/drawing/2014/main" xmlns="" id="{00000000-0008-0000-0600-000033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20" name="Text Box 1">
          <a:extLst>
            <a:ext uri="{FF2B5EF4-FFF2-40B4-BE49-F238E27FC236}">
              <a16:creationId xmlns:a16="http://schemas.microsoft.com/office/drawing/2014/main" xmlns="" id="{00000000-0008-0000-0600-000034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21" name="Text Box 1">
          <a:extLst>
            <a:ext uri="{FF2B5EF4-FFF2-40B4-BE49-F238E27FC236}">
              <a16:creationId xmlns:a16="http://schemas.microsoft.com/office/drawing/2014/main" xmlns="" id="{00000000-0008-0000-0600-000035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22" name="Text Box 1">
          <a:extLst>
            <a:ext uri="{FF2B5EF4-FFF2-40B4-BE49-F238E27FC236}">
              <a16:creationId xmlns:a16="http://schemas.microsoft.com/office/drawing/2014/main" xmlns="" id="{00000000-0008-0000-0600-000036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23" name="Text Box 1">
          <a:extLst>
            <a:ext uri="{FF2B5EF4-FFF2-40B4-BE49-F238E27FC236}">
              <a16:creationId xmlns:a16="http://schemas.microsoft.com/office/drawing/2014/main" xmlns="" id="{00000000-0008-0000-0600-000037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24" name="Text Box 1">
          <a:extLst>
            <a:ext uri="{FF2B5EF4-FFF2-40B4-BE49-F238E27FC236}">
              <a16:creationId xmlns:a16="http://schemas.microsoft.com/office/drawing/2014/main" xmlns="" id="{00000000-0008-0000-0600-000038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25" name="Text Box 1">
          <a:extLst>
            <a:ext uri="{FF2B5EF4-FFF2-40B4-BE49-F238E27FC236}">
              <a16:creationId xmlns:a16="http://schemas.microsoft.com/office/drawing/2014/main" xmlns="" id="{00000000-0008-0000-0600-000039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26" name="Text Box 1">
          <a:extLst>
            <a:ext uri="{FF2B5EF4-FFF2-40B4-BE49-F238E27FC236}">
              <a16:creationId xmlns:a16="http://schemas.microsoft.com/office/drawing/2014/main" xmlns="" id="{00000000-0008-0000-0600-00003A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27" name="Text Box 1">
          <a:extLst>
            <a:ext uri="{FF2B5EF4-FFF2-40B4-BE49-F238E27FC236}">
              <a16:creationId xmlns:a16="http://schemas.microsoft.com/office/drawing/2014/main" xmlns="" id="{00000000-0008-0000-0600-00003B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28" name="Text Box 1">
          <a:extLst>
            <a:ext uri="{FF2B5EF4-FFF2-40B4-BE49-F238E27FC236}">
              <a16:creationId xmlns:a16="http://schemas.microsoft.com/office/drawing/2014/main" xmlns="" id="{00000000-0008-0000-0600-00003C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29" name="Text Box 1">
          <a:extLst>
            <a:ext uri="{FF2B5EF4-FFF2-40B4-BE49-F238E27FC236}">
              <a16:creationId xmlns:a16="http://schemas.microsoft.com/office/drawing/2014/main" xmlns="" id="{00000000-0008-0000-0600-00003D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30" name="Text Box 1">
          <a:extLst>
            <a:ext uri="{FF2B5EF4-FFF2-40B4-BE49-F238E27FC236}">
              <a16:creationId xmlns:a16="http://schemas.microsoft.com/office/drawing/2014/main" xmlns="" id="{00000000-0008-0000-0600-00003E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31" name="Text Box 1">
          <a:extLst>
            <a:ext uri="{FF2B5EF4-FFF2-40B4-BE49-F238E27FC236}">
              <a16:creationId xmlns:a16="http://schemas.microsoft.com/office/drawing/2014/main" xmlns="" id="{00000000-0008-0000-0600-00003F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32" name="Text Box 1">
          <a:extLst>
            <a:ext uri="{FF2B5EF4-FFF2-40B4-BE49-F238E27FC236}">
              <a16:creationId xmlns:a16="http://schemas.microsoft.com/office/drawing/2014/main" xmlns="" id="{00000000-0008-0000-0600-000040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33" name="Text Box 1">
          <a:extLst>
            <a:ext uri="{FF2B5EF4-FFF2-40B4-BE49-F238E27FC236}">
              <a16:creationId xmlns:a16="http://schemas.microsoft.com/office/drawing/2014/main" xmlns="" id="{00000000-0008-0000-0600-000041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34" name="Text Box 1">
          <a:extLst>
            <a:ext uri="{FF2B5EF4-FFF2-40B4-BE49-F238E27FC236}">
              <a16:creationId xmlns:a16="http://schemas.microsoft.com/office/drawing/2014/main" xmlns="" id="{00000000-0008-0000-0600-000042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35" name="Text Box 1">
          <a:extLst>
            <a:ext uri="{FF2B5EF4-FFF2-40B4-BE49-F238E27FC236}">
              <a16:creationId xmlns:a16="http://schemas.microsoft.com/office/drawing/2014/main" xmlns="" id="{00000000-0008-0000-0600-000043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36" name="Text Box 1">
          <a:extLst>
            <a:ext uri="{FF2B5EF4-FFF2-40B4-BE49-F238E27FC236}">
              <a16:creationId xmlns:a16="http://schemas.microsoft.com/office/drawing/2014/main" xmlns="" id="{00000000-0008-0000-0600-000044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37" name="Text Box 1">
          <a:extLst>
            <a:ext uri="{FF2B5EF4-FFF2-40B4-BE49-F238E27FC236}">
              <a16:creationId xmlns:a16="http://schemas.microsoft.com/office/drawing/2014/main" xmlns="" id="{00000000-0008-0000-0600-000045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38" name="Text Box 1">
          <a:extLst>
            <a:ext uri="{FF2B5EF4-FFF2-40B4-BE49-F238E27FC236}">
              <a16:creationId xmlns:a16="http://schemas.microsoft.com/office/drawing/2014/main" xmlns="" id="{00000000-0008-0000-0600-000046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39" name="Text Box 1">
          <a:extLst>
            <a:ext uri="{FF2B5EF4-FFF2-40B4-BE49-F238E27FC236}">
              <a16:creationId xmlns:a16="http://schemas.microsoft.com/office/drawing/2014/main" xmlns="" id="{00000000-0008-0000-0600-000047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40" name="Text Box 1">
          <a:extLst>
            <a:ext uri="{FF2B5EF4-FFF2-40B4-BE49-F238E27FC236}">
              <a16:creationId xmlns:a16="http://schemas.microsoft.com/office/drawing/2014/main" xmlns="" id="{00000000-0008-0000-0600-000048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41" name="Text Box 1">
          <a:extLst>
            <a:ext uri="{FF2B5EF4-FFF2-40B4-BE49-F238E27FC236}">
              <a16:creationId xmlns:a16="http://schemas.microsoft.com/office/drawing/2014/main" xmlns="" id="{00000000-0008-0000-0600-000049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42" name="Text Box 1">
          <a:extLst>
            <a:ext uri="{FF2B5EF4-FFF2-40B4-BE49-F238E27FC236}">
              <a16:creationId xmlns:a16="http://schemas.microsoft.com/office/drawing/2014/main" xmlns="" id="{00000000-0008-0000-0600-00004A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43" name="Text Box 1">
          <a:extLst>
            <a:ext uri="{FF2B5EF4-FFF2-40B4-BE49-F238E27FC236}">
              <a16:creationId xmlns:a16="http://schemas.microsoft.com/office/drawing/2014/main" xmlns="" id="{00000000-0008-0000-0600-00004B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44" name="Text Box 1">
          <a:extLst>
            <a:ext uri="{FF2B5EF4-FFF2-40B4-BE49-F238E27FC236}">
              <a16:creationId xmlns:a16="http://schemas.microsoft.com/office/drawing/2014/main" xmlns="" id="{00000000-0008-0000-0600-00004C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45" name="Text Box 1">
          <a:extLst>
            <a:ext uri="{FF2B5EF4-FFF2-40B4-BE49-F238E27FC236}">
              <a16:creationId xmlns:a16="http://schemas.microsoft.com/office/drawing/2014/main" xmlns="" id="{00000000-0008-0000-0600-00004D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46" name="Text Box 1">
          <a:extLst>
            <a:ext uri="{FF2B5EF4-FFF2-40B4-BE49-F238E27FC236}">
              <a16:creationId xmlns:a16="http://schemas.microsoft.com/office/drawing/2014/main" xmlns="" id="{00000000-0008-0000-0600-00004E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47" name="Text Box 1">
          <a:extLst>
            <a:ext uri="{FF2B5EF4-FFF2-40B4-BE49-F238E27FC236}">
              <a16:creationId xmlns:a16="http://schemas.microsoft.com/office/drawing/2014/main" xmlns="" id="{00000000-0008-0000-0600-00004F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48" name="Text Box 1">
          <a:extLst>
            <a:ext uri="{FF2B5EF4-FFF2-40B4-BE49-F238E27FC236}">
              <a16:creationId xmlns:a16="http://schemas.microsoft.com/office/drawing/2014/main" xmlns="" id="{00000000-0008-0000-0600-000050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49" name="Text Box 1">
          <a:extLst>
            <a:ext uri="{FF2B5EF4-FFF2-40B4-BE49-F238E27FC236}">
              <a16:creationId xmlns:a16="http://schemas.microsoft.com/office/drawing/2014/main" xmlns="" id="{00000000-0008-0000-0600-000051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50" name="Text Box 1">
          <a:extLst>
            <a:ext uri="{FF2B5EF4-FFF2-40B4-BE49-F238E27FC236}">
              <a16:creationId xmlns:a16="http://schemas.microsoft.com/office/drawing/2014/main" xmlns="" id="{00000000-0008-0000-0600-000052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51" name="Text Box 1">
          <a:extLst>
            <a:ext uri="{FF2B5EF4-FFF2-40B4-BE49-F238E27FC236}">
              <a16:creationId xmlns:a16="http://schemas.microsoft.com/office/drawing/2014/main" xmlns="" id="{00000000-0008-0000-0600-000053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52" name="Text Box 1">
          <a:extLst>
            <a:ext uri="{FF2B5EF4-FFF2-40B4-BE49-F238E27FC236}">
              <a16:creationId xmlns:a16="http://schemas.microsoft.com/office/drawing/2014/main" xmlns="" id="{00000000-0008-0000-0600-000054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53" name="Text Box 1">
          <a:extLst>
            <a:ext uri="{FF2B5EF4-FFF2-40B4-BE49-F238E27FC236}">
              <a16:creationId xmlns:a16="http://schemas.microsoft.com/office/drawing/2014/main" xmlns="" id="{00000000-0008-0000-0600-000055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54" name="Text Box 1">
          <a:extLst>
            <a:ext uri="{FF2B5EF4-FFF2-40B4-BE49-F238E27FC236}">
              <a16:creationId xmlns:a16="http://schemas.microsoft.com/office/drawing/2014/main" xmlns="" id="{00000000-0008-0000-0600-000056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55" name="Text Box 1">
          <a:extLst>
            <a:ext uri="{FF2B5EF4-FFF2-40B4-BE49-F238E27FC236}">
              <a16:creationId xmlns:a16="http://schemas.microsoft.com/office/drawing/2014/main" xmlns="" id="{00000000-0008-0000-0600-000057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56" name="Text Box 1">
          <a:extLst>
            <a:ext uri="{FF2B5EF4-FFF2-40B4-BE49-F238E27FC236}">
              <a16:creationId xmlns:a16="http://schemas.microsoft.com/office/drawing/2014/main" xmlns="" id="{00000000-0008-0000-0600-000058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57" name="Text Box 1">
          <a:extLst>
            <a:ext uri="{FF2B5EF4-FFF2-40B4-BE49-F238E27FC236}">
              <a16:creationId xmlns:a16="http://schemas.microsoft.com/office/drawing/2014/main" xmlns="" id="{00000000-0008-0000-0600-000059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58" name="Text Box 1">
          <a:extLst>
            <a:ext uri="{FF2B5EF4-FFF2-40B4-BE49-F238E27FC236}">
              <a16:creationId xmlns:a16="http://schemas.microsoft.com/office/drawing/2014/main" xmlns="" id="{00000000-0008-0000-0600-00005A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59" name="Text Box 1">
          <a:extLst>
            <a:ext uri="{FF2B5EF4-FFF2-40B4-BE49-F238E27FC236}">
              <a16:creationId xmlns:a16="http://schemas.microsoft.com/office/drawing/2014/main" xmlns="" id="{00000000-0008-0000-0600-00005B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60" name="Text Box 1">
          <a:extLst>
            <a:ext uri="{FF2B5EF4-FFF2-40B4-BE49-F238E27FC236}">
              <a16:creationId xmlns:a16="http://schemas.microsoft.com/office/drawing/2014/main" xmlns="" id="{00000000-0008-0000-0600-00005C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61" name="Text Box 1">
          <a:extLst>
            <a:ext uri="{FF2B5EF4-FFF2-40B4-BE49-F238E27FC236}">
              <a16:creationId xmlns:a16="http://schemas.microsoft.com/office/drawing/2014/main" xmlns="" id="{00000000-0008-0000-0600-00005D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62" name="Text Box 1">
          <a:extLst>
            <a:ext uri="{FF2B5EF4-FFF2-40B4-BE49-F238E27FC236}">
              <a16:creationId xmlns:a16="http://schemas.microsoft.com/office/drawing/2014/main" xmlns="" id="{00000000-0008-0000-0600-00005E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63" name="Text Box 1">
          <a:extLst>
            <a:ext uri="{FF2B5EF4-FFF2-40B4-BE49-F238E27FC236}">
              <a16:creationId xmlns:a16="http://schemas.microsoft.com/office/drawing/2014/main" xmlns="" id="{00000000-0008-0000-0600-00005F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64" name="Text Box 1">
          <a:extLst>
            <a:ext uri="{FF2B5EF4-FFF2-40B4-BE49-F238E27FC236}">
              <a16:creationId xmlns:a16="http://schemas.microsoft.com/office/drawing/2014/main" xmlns="" id="{00000000-0008-0000-0600-000060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65" name="Text Box 1">
          <a:extLst>
            <a:ext uri="{FF2B5EF4-FFF2-40B4-BE49-F238E27FC236}">
              <a16:creationId xmlns:a16="http://schemas.microsoft.com/office/drawing/2014/main" xmlns="" id="{00000000-0008-0000-0600-000061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66" name="Text Box 1">
          <a:extLst>
            <a:ext uri="{FF2B5EF4-FFF2-40B4-BE49-F238E27FC236}">
              <a16:creationId xmlns:a16="http://schemas.microsoft.com/office/drawing/2014/main" xmlns="" id="{00000000-0008-0000-0600-000062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67" name="Text Box 1">
          <a:extLst>
            <a:ext uri="{FF2B5EF4-FFF2-40B4-BE49-F238E27FC236}">
              <a16:creationId xmlns:a16="http://schemas.microsoft.com/office/drawing/2014/main" xmlns="" id="{00000000-0008-0000-0600-000063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68" name="Text Box 1">
          <a:extLst>
            <a:ext uri="{FF2B5EF4-FFF2-40B4-BE49-F238E27FC236}">
              <a16:creationId xmlns:a16="http://schemas.microsoft.com/office/drawing/2014/main" xmlns="" id="{00000000-0008-0000-0600-000064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69" name="Text Box 1">
          <a:extLst>
            <a:ext uri="{FF2B5EF4-FFF2-40B4-BE49-F238E27FC236}">
              <a16:creationId xmlns:a16="http://schemas.microsoft.com/office/drawing/2014/main" xmlns="" id="{00000000-0008-0000-0600-000065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870" name="Text Box 1">
          <a:extLst>
            <a:ext uri="{FF2B5EF4-FFF2-40B4-BE49-F238E27FC236}">
              <a16:creationId xmlns:a16="http://schemas.microsoft.com/office/drawing/2014/main" xmlns="" id="{00000000-0008-0000-0600-000066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871" name="Text Box 1">
          <a:extLst>
            <a:ext uri="{FF2B5EF4-FFF2-40B4-BE49-F238E27FC236}">
              <a16:creationId xmlns:a16="http://schemas.microsoft.com/office/drawing/2014/main" xmlns="" id="{00000000-0008-0000-0600-000067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872" name="Text Box 1">
          <a:extLst>
            <a:ext uri="{FF2B5EF4-FFF2-40B4-BE49-F238E27FC236}">
              <a16:creationId xmlns:a16="http://schemas.microsoft.com/office/drawing/2014/main" xmlns="" id="{00000000-0008-0000-0600-000068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873" name="Text Box 1">
          <a:extLst>
            <a:ext uri="{FF2B5EF4-FFF2-40B4-BE49-F238E27FC236}">
              <a16:creationId xmlns:a16="http://schemas.microsoft.com/office/drawing/2014/main" xmlns="" id="{00000000-0008-0000-0600-000069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874" name="Text Box 1">
          <a:extLst>
            <a:ext uri="{FF2B5EF4-FFF2-40B4-BE49-F238E27FC236}">
              <a16:creationId xmlns:a16="http://schemas.microsoft.com/office/drawing/2014/main" xmlns="" id="{00000000-0008-0000-0600-00006A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875" name="Text Box 1">
          <a:extLst>
            <a:ext uri="{FF2B5EF4-FFF2-40B4-BE49-F238E27FC236}">
              <a16:creationId xmlns:a16="http://schemas.microsoft.com/office/drawing/2014/main" xmlns="" id="{00000000-0008-0000-0600-00006B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876" name="Text Box 1">
          <a:extLst>
            <a:ext uri="{FF2B5EF4-FFF2-40B4-BE49-F238E27FC236}">
              <a16:creationId xmlns:a16="http://schemas.microsoft.com/office/drawing/2014/main" xmlns="" id="{00000000-0008-0000-0600-00006C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877" name="Text Box 1">
          <a:extLst>
            <a:ext uri="{FF2B5EF4-FFF2-40B4-BE49-F238E27FC236}">
              <a16:creationId xmlns:a16="http://schemas.microsoft.com/office/drawing/2014/main" xmlns="" id="{00000000-0008-0000-0600-00006D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878" name="Text Box 1">
          <a:extLst>
            <a:ext uri="{FF2B5EF4-FFF2-40B4-BE49-F238E27FC236}">
              <a16:creationId xmlns:a16="http://schemas.microsoft.com/office/drawing/2014/main" xmlns="" id="{00000000-0008-0000-0600-00006E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879" name="Text Box 1">
          <a:extLst>
            <a:ext uri="{FF2B5EF4-FFF2-40B4-BE49-F238E27FC236}">
              <a16:creationId xmlns:a16="http://schemas.microsoft.com/office/drawing/2014/main" xmlns="" id="{00000000-0008-0000-0600-00006F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880" name="Text Box 1">
          <a:extLst>
            <a:ext uri="{FF2B5EF4-FFF2-40B4-BE49-F238E27FC236}">
              <a16:creationId xmlns:a16="http://schemas.microsoft.com/office/drawing/2014/main" xmlns="" id="{00000000-0008-0000-0600-000070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881" name="Text Box 1">
          <a:extLst>
            <a:ext uri="{FF2B5EF4-FFF2-40B4-BE49-F238E27FC236}">
              <a16:creationId xmlns:a16="http://schemas.microsoft.com/office/drawing/2014/main" xmlns="" id="{00000000-0008-0000-0600-000071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882" name="Text Box 1">
          <a:extLst>
            <a:ext uri="{FF2B5EF4-FFF2-40B4-BE49-F238E27FC236}">
              <a16:creationId xmlns:a16="http://schemas.microsoft.com/office/drawing/2014/main" xmlns="" id="{00000000-0008-0000-0600-000072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883" name="Text Box 1">
          <a:extLst>
            <a:ext uri="{FF2B5EF4-FFF2-40B4-BE49-F238E27FC236}">
              <a16:creationId xmlns:a16="http://schemas.microsoft.com/office/drawing/2014/main" xmlns="" id="{00000000-0008-0000-0600-000073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884" name="Text Box 1">
          <a:extLst>
            <a:ext uri="{FF2B5EF4-FFF2-40B4-BE49-F238E27FC236}">
              <a16:creationId xmlns:a16="http://schemas.microsoft.com/office/drawing/2014/main" xmlns="" id="{00000000-0008-0000-0600-000074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885" name="Text Box 1">
          <a:extLst>
            <a:ext uri="{FF2B5EF4-FFF2-40B4-BE49-F238E27FC236}">
              <a16:creationId xmlns:a16="http://schemas.microsoft.com/office/drawing/2014/main" xmlns="" id="{00000000-0008-0000-0600-000075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886" name="Text Box 1">
          <a:extLst>
            <a:ext uri="{FF2B5EF4-FFF2-40B4-BE49-F238E27FC236}">
              <a16:creationId xmlns:a16="http://schemas.microsoft.com/office/drawing/2014/main" xmlns="" id="{00000000-0008-0000-0600-000076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887" name="Text Box 1">
          <a:extLst>
            <a:ext uri="{FF2B5EF4-FFF2-40B4-BE49-F238E27FC236}">
              <a16:creationId xmlns:a16="http://schemas.microsoft.com/office/drawing/2014/main" xmlns="" id="{00000000-0008-0000-0600-000077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888" name="Text Box 1">
          <a:extLst>
            <a:ext uri="{FF2B5EF4-FFF2-40B4-BE49-F238E27FC236}">
              <a16:creationId xmlns:a16="http://schemas.microsoft.com/office/drawing/2014/main" xmlns="" id="{00000000-0008-0000-0600-000078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889" name="Text Box 1">
          <a:extLst>
            <a:ext uri="{FF2B5EF4-FFF2-40B4-BE49-F238E27FC236}">
              <a16:creationId xmlns:a16="http://schemas.microsoft.com/office/drawing/2014/main" xmlns="" id="{00000000-0008-0000-0600-000079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890" name="Text Box 1">
          <a:extLst>
            <a:ext uri="{FF2B5EF4-FFF2-40B4-BE49-F238E27FC236}">
              <a16:creationId xmlns:a16="http://schemas.microsoft.com/office/drawing/2014/main" xmlns="" id="{00000000-0008-0000-0600-00007A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891" name="Text Box 1">
          <a:extLst>
            <a:ext uri="{FF2B5EF4-FFF2-40B4-BE49-F238E27FC236}">
              <a16:creationId xmlns:a16="http://schemas.microsoft.com/office/drawing/2014/main" xmlns="" id="{00000000-0008-0000-0600-00007B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892" name="Text Box 1">
          <a:extLst>
            <a:ext uri="{FF2B5EF4-FFF2-40B4-BE49-F238E27FC236}">
              <a16:creationId xmlns:a16="http://schemas.microsoft.com/office/drawing/2014/main" xmlns="" id="{00000000-0008-0000-0600-00007C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893" name="Text Box 1">
          <a:extLst>
            <a:ext uri="{FF2B5EF4-FFF2-40B4-BE49-F238E27FC236}">
              <a16:creationId xmlns:a16="http://schemas.microsoft.com/office/drawing/2014/main" xmlns="" id="{00000000-0008-0000-0600-00007D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894" name="Text Box 1">
          <a:extLst>
            <a:ext uri="{FF2B5EF4-FFF2-40B4-BE49-F238E27FC236}">
              <a16:creationId xmlns:a16="http://schemas.microsoft.com/office/drawing/2014/main" xmlns="" id="{00000000-0008-0000-0600-00007E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895" name="Text Box 1">
          <a:extLst>
            <a:ext uri="{FF2B5EF4-FFF2-40B4-BE49-F238E27FC236}">
              <a16:creationId xmlns:a16="http://schemas.microsoft.com/office/drawing/2014/main" xmlns="" id="{00000000-0008-0000-0600-00007F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896" name="Text Box 1">
          <a:extLst>
            <a:ext uri="{FF2B5EF4-FFF2-40B4-BE49-F238E27FC236}">
              <a16:creationId xmlns:a16="http://schemas.microsoft.com/office/drawing/2014/main" xmlns="" id="{00000000-0008-0000-0600-000080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897" name="Text Box 1">
          <a:extLst>
            <a:ext uri="{FF2B5EF4-FFF2-40B4-BE49-F238E27FC236}">
              <a16:creationId xmlns:a16="http://schemas.microsoft.com/office/drawing/2014/main" xmlns="" id="{00000000-0008-0000-0600-000081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898" name="Text Box 1">
          <a:extLst>
            <a:ext uri="{FF2B5EF4-FFF2-40B4-BE49-F238E27FC236}">
              <a16:creationId xmlns:a16="http://schemas.microsoft.com/office/drawing/2014/main" xmlns="" id="{00000000-0008-0000-0600-000082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899" name="Text Box 1">
          <a:extLst>
            <a:ext uri="{FF2B5EF4-FFF2-40B4-BE49-F238E27FC236}">
              <a16:creationId xmlns:a16="http://schemas.microsoft.com/office/drawing/2014/main" xmlns="" id="{00000000-0008-0000-0600-000083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00" name="Text Box 1">
          <a:extLst>
            <a:ext uri="{FF2B5EF4-FFF2-40B4-BE49-F238E27FC236}">
              <a16:creationId xmlns:a16="http://schemas.microsoft.com/office/drawing/2014/main" xmlns="" id="{00000000-0008-0000-0600-000084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01" name="Text Box 1">
          <a:extLst>
            <a:ext uri="{FF2B5EF4-FFF2-40B4-BE49-F238E27FC236}">
              <a16:creationId xmlns:a16="http://schemas.microsoft.com/office/drawing/2014/main" xmlns="" id="{00000000-0008-0000-0600-000085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02" name="Text Box 1">
          <a:extLst>
            <a:ext uri="{FF2B5EF4-FFF2-40B4-BE49-F238E27FC236}">
              <a16:creationId xmlns:a16="http://schemas.microsoft.com/office/drawing/2014/main" xmlns="" id="{00000000-0008-0000-0600-000086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03" name="Text Box 1">
          <a:extLst>
            <a:ext uri="{FF2B5EF4-FFF2-40B4-BE49-F238E27FC236}">
              <a16:creationId xmlns:a16="http://schemas.microsoft.com/office/drawing/2014/main" xmlns="" id="{00000000-0008-0000-0600-000087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04" name="Text Box 1">
          <a:extLst>
            <a:ext uri="{FF2B5EF4-FFF2-40B4-BE49-F238E27FC236}">
              <a16:creationId xmlns:a16="http://schemas.microsoft.com/office/drawing/2014/main" xmlns="" id="{00000000-0008-0000-0600-000088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05" name="Text Box 1">
          <a:extLst>
            <a:ext uri="{FF2B5EF4-FFF2-40B4-BE49-F238E27FC236}">
              <a16:creationId xmlns:a16="http://schemas.microsoft.com/office/drawing/2014/main" xmlns="" id="{00000000-0008-0000-0600-000089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06" name="Text Box 1">
          <a:extLst>
            <a:ext uri="{FF2B5EF4-FFF2-40B4-BE49-F238E27FC236}">
              <a16:creationId xmlns:a16="http://schemas.microsoft.com/office/drawing/2014/main" xmlns="" id="{00000000-0008-0000-0600-00008A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07" name="Text Box 1">
          <a:extLst>
            <a:ext uri="{FF2B5EF4-FFF2-40B4-BE49-F238E27FC236}">
              <a16:creationId xmlns:a16="http://schemas.microsoft.com/office/drawing/2014/main" xmlns="" id="{00000000-0008-0000-0600-00008B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08" name="Text Box 1">
          <a:extLst>
            <a:ext uri="{FF2B5EF4-FFF2-40B4-BE49-F238E27FC236}">
              <a16:creationId xmlns:a16="http://schemas.microsoft.com/office/drawing/2014/main" xmlns="" id="{00000000-0008-0000-0600-00008C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09" name="Text Box 1">
          <a:extLst>
            <a:ext uri="{FF2B5EF4-FFF2-40B4-BE49-F238E27FC236}">
              <a16:creationId xmlns:a16="http://schemas.microsoft.com/office/drawing/2014/main" xmlns="" id="{00000000-0008-0000-0600-00008D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10" name="Text Box 1">
          <a:extLst>
            <a:ext uri="{FF2B5EF4-FFF2-40B4-BE49-F238E27FC236}">
              <a16:creationId xmlns:a16="http://schemas.microsoft.com/office/drawing/2014/main" xmlns="" id="{00000000-0008-0000-0600-00008E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11" name="Text Box 1">
          <a:extLst>
            <a:ext uri="{FF2B5EF4-FFF2-40B4-BE49-F238E27FC236}">
              <a16:creationId xmlns:a16="http://schemas.microsoft.com/office/drawing/2014/main" xmlns="" id="{00000000-0008-0000-0600-00008F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12" name="Text Box 1">
          <a:extLst>
            <a:ext uri="{FF2B5EF4-FFF2-40B4-BE49-F238E27FC236}">
              <a16:creationId xmlns:a16="http://schemas.microsoft.com/office/drawing/2014/main" xmlns="" id="{00000000-0008-0000-0600-000090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13" name="Text Box 1">
          <a:extLst>
            <a:ext uri="{FF2B5EF4-FFF2-40B4-BE49-F238E27FC236}">
              <a16:creationId xmlns:a16="http://schemas.microsoft.com/office/drawing/2014/main" xmlns="" id="{00000000-0008-0000-0600-000091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14" name="Text Box 1">
          <a:extLst>
            <a:ext uri="{FF2B5EF4-FFF2-40B4-BE49-F238E27FC236}">
              <a16:creationId xmlns:a16="http://schemas.microsoft.com/office/drawing/2014/main" xmlns="" id="{00000000-0008-0000-0600-000092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15" name="Text Box 1">
          <a:extLst>
            <a:ext uri="{FF2B5EF4-FFF2-40B4-BE49-F238E27FC236}">
              <a16:creationId xmlns:a16="http://schemas.microsoft.com/office/drawing/2014/main" xmlns="" id="{00000000-0008-0000-0600-000093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16" name="Text Box 1">
          <a:extLst>
            <a:ext uri="{FF2B5EF4-FFF2-40B4-BE49-F238E27FC236}">
              <a16:creationId xmlns:a16="http://schemas.microsoft.com/office/drawing/2014/main" xmlns="" id="{00000000-0008-0000-0600-000094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17" name="Text Box 1">
          <a:extLst>
            <a:ext uri="{FF2B5EF4-FFF2-40B4-BE49-F238E27FC236}">
              <a16:creationId xmlns:a16="http://schemas.microsoft.com/office/drawing/2014/main" xmlns="" id="{00000000-0008-0000-0600-000095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18" name="Text Box 1">
          <a:extLst>
            <a:ext uri="{FF2B5EF4-FFF2-40B4-BE49-F238E27FC236}">
              <a16:creationId xmlns:a16="http://schemas.microsoft.com/office/drawing/2014/main" xmlns="" id="{00000000-0008-0000-0600-000096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19" name="Text Box 1">
          <a:extLst>
            <a:ext uri="{FF2B5EF4-FFF2-40B4-BE49-F238E27FC236}">
              <a16:creationId xmlns:a16="http://schemas.microsoft.com/office/drawing/2014/main" xmlns="" id="{00000000-0008-0000-0600-000097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20" name="Text Box 1">
          <a:extLst>
            <a:ext uri="{FF2B5EF4-FFF2-40B4-BE49-F238E27FC236}">
              <a16:creationId xmlns:a16="http://schemas.microsoft.com/office/drawing/2014/main" xmlns="" id="{00000000-0008-0000-0600-000098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21" name="Text Box 1">
          <a:extLst>
            <a:ext uri="{FF2B5EF4-FFF2-40B4-BE49-F238E27FC236}">
              <a16:creationId xmlns:a16="http://schemas.microsoft.com/office/drawing/2014/main" xmlns="" id="{00000000-0008-0000-0600-000099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22" name="Text Box 1">
          <a:extLst>
            <a:ext uri="{FF2B5EF4-FFF2-40B4-BE49-F238E27FC236}">
              <a16:creationId xmlns:a16="http://schemas.microsoft.com/office/drawing/2014/main" xmlns="" id="{00000000-0008-0000-0600-00009A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23" name="Text Box 1">
          <a:extLst>
            <a:ext uri="{FF2B5EF4-FFF2-40B4-BE49-F238E27FC236}">
              <a16:creationId xmlns:a16="http://schemas.microsoft.com/office/drawing/2014/main" xmlns="" id="{00000000-0008-0000-0600-00009B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24" name="Text Box 1">
          <a:extLst>
            <a:ext uri="{FF2B5EF4-FFF2-40B4-BE49-F238E27FC236}">
              <a16:creationId xmlns:a16="http://schemas.microsoft.com/office/drawing/2014/main" xmlns="" id="{00000000-0008-0000-0600-00009C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25" name="Text Box 1">
          <a:extLst>
            <a:ext uri="{FF2B5EF4-FFF2-40B4-BE49-F238E27FC236}">
              <a16:creationId xmlns:a16="http://schemas.microsoft.com/office/drawing/2014/main" xmlns="" id="{00000000-0008-0000-0600-00009D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26" name="Text Box 1">
          <a:extLst>
            <a:ext uri="{FF2B5EF4-FFF2-40B4-BE49-F238E27FC236}">
              <a16:creationId xmlns:a16="http://schemas.microsoft.com/office/drawing/2014/main" xmlns="" id="{00000000-0008-0000-0600-00009E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27" name="Text Box 1">
          <a:extLst>
            <a:ext uri="{FF2B5EF4-FFF2-40B4-BE49-F238E27FC236}">
              <a16:creationId xmlns:a16="http://schemas.microsoft.com/office/drawing/2014/main" xmlns="" id="{00000000-0008-0000-0600-00009F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28" name="Text Box 1">
          <a:extLst>
            <a:ext uri="{FF2B5EF4-FFF2-40B4-BE49-F238E27FC236}">
              <a16:creationId xmlns:a16="http://schemas.microsoft.com/office/drawing/2014/main" xmlns="" id="{00000000-0008-0000-0600-0000A0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29" name="Text Box 1">
          <a:extLst>
            <a:ext uri="{FF2B5EF4-FFF2-40B4-BE49-F238E27FC236}">
              <a16:creationId xmlns:a16="http://schemas.microsoft.com/office/drawing/2014/main" xmlns="" id="{00000000-0008-0000-0600-0000A1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30" name="Text Box 1">
          <a:extLst>
            <a:ext uri="{FF2B5EF4-FFF2-40B4-BE49-F238E27FC236}">
              <a16:creationId xmlns:a16="http://schemas.microsoft.com/office/drawing/2014/main" xmlns="" id="{00000000-0008-0000-0600-0000A2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31" name="Text Box 1">
          <a:extLst>
            <a:ext uri="{FF2B5EF4-FFF2-40B4-BE49-F238E27FC236}">
              <a16:creationId xmlns:a16="http://schemas.microsoft.com/office/drawing/2014/main" xmlns="" id="{00000000-0008-0000-0600-0000A3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32" name="Text Box 1">
          <a:extLst>
            <a:ext uri="{FF2B5EF4-FFF2-40B4-BE49-F238E27FC236}">
              <a16:creationId xmlns:a16="http://schemas.microsoft.com/office/drawing/2014/main" xmlns="" id="{00000000-0008-0000-0600-0000A4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33" name="Text Box 1">
          <a:extLst>
            <a:ext uri="{FF2B5EF4-FFF2-40B4-BE49-F238E27FC236}">
              <a16:creationId xmlns:a16="http://schemas.microsoft.com/office/drawing/2014/main" xmlns="" id="{00000000-0008-0000-0600-0000A5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34" name="Text Box 1">
          <a:extLst>
            <a:ext uri="{FF2B5EF4-FFF2-40B4-BE49-F238E27FC236}">
              <a16:creationId xmlns:a16="http://schemas.microsoft.com/office/drawing/2014/main" xmlns="" id="{00000000-0008-0000-0600-0000A6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35" name="Text Box 1">
          <a:extLst>
            <a:ext uri="{FF2B5EF4-FFF2-40B4-BE49-F238E27FC236}">
              <a16:creationId xmlns:a16="http://schemas.microsoft.com/office/drawing/2014/main" xmlns="" id="{00000000-0008-0000-0600-0000A7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36" name="Text Box 1">
          <a:extLst>
            <a:ext uri="{FF2B5EF4-FFF2-40B4-BE49-F238E27FC236}">
              <a16:creationId xmlns:a16="http://schemas.microsoft.com/office/drawing/2014/main" xmlns="" id="{00000000-0008-0000-0600-0000A8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37" name="Text Box 1">
          <a:extLst>
            <a:ext uri="{FF2B5EF4-FFF2-40B4-BE49-F238E27FC236}">
              <a16:creationId xmlns:a16="http://schemas.microsoft.com/office/drawing/2014/main" xmlns="" id="{00000000-0008-0000-0600-0000A9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38" name="Text Box 1">
          <a:extLst>
            <a:ext uri="{FF2B5EF4-FFF2-40B4-BE49-F238E27FC236}">
              <a16:creationId xmlns:a16="http://schemas.microsoft.com/office/drawing/2014/main" xmlns="" id="{00000000-0008-0000-0600-0000AA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39" name="Text Box 1">
          <a:extLst>
            <a:ext uri="{FF2B5EF4-FFF2-40B4-BE49-F238E27FC236}">
              <a16:creationId xmlns:a16="http://schemas.microsoft.com/office/drawing/2014/main" xmlns="" id="{00000000-0008-0000-0600-0000AB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40" name="Text Box 1">
          <a:extLst>
            <a:ext uri="{FF2B5EF4-FFF2-40B4-BE49-F238E27FC236}">
              <a16:creationId xmlns:a16="http://schemas.microsoft.com/office/drawing/2014/main" xmlns="" id="{00000000-0008-0000-0600-0000AC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41" name="Text Box 1">
          <a:extLst>
            <a:ext uri="{FF2B5EF4-FFF2-40B4-BE49-F238E27FC236}">
              <a16:creationId xmlns:a16="http://schemas.microsoft.com/office/drawing/2014/main" xmlns="" id="{00000000-0008-0000-0600-0000AD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42" name="Text Box 1">
          <a:extLst>
            <a:ext uri="{FF2B5EF4-FFF2-40B4-BE49-F238E27FC236}">
              <a16:creationId xmlns:a16="http://schemas.microsoft.com/office/drawing/2014/main" xmlns="" id="{00000000-0008-0000-0600-0000AE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43" name="Text Box 1">
          <a:extLst>
            <a:ext uri="{FF2B5EF4-FFF2-40B4-BE49-F238E27FC236}">
              <a16:creationId xmlns:a16="http://schemas.microsoft.com/office/drawing/2014/main" xmlns="" id="{00000000-0008-0000-0600-0000AF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44" name="Text Box 1">
          <a:extLst>
            <a:ext uri="{FF2B5EF4-FFF2-40B4-BE49-F238E27FC236}">
              <a16:creationId xmlns:a16="http://schemas.microsoft.com/office/drawing/2014/main" xmlns="" id="{00000000-0008-0000-0600-0000B0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45" name="Text Box 1">
          <a:extLst>
            <a:ext uri="{FF2B5EF4-FFF2-40B4-BE49-F238E27FC236}">
              <a16:creationId xmlns:a16="http://schemas.microsoft.com/office/drawing/2014/main" xmlns="" id="{00000000-0008-0000-0600-0000B1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46" name="Text Box 1">
          <a:extLst>
            <a:ext uri="{FF2B5EF4-FFF2-40B4-BE49-F238E27FC236}">
              <a16:creationId xmlns:a16="http://schemas.microsoft.com/office/drawing/2014/main" xmlns="" id="{00000000-0008-0000-0600-0000B2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47" name="Text Box 1">
          <a:extLst>
            <a:ext uri="{FF2B5EF4-FFF2-40B4-BE49-F238E27FC236}">
              <a16:creationId xmlns:a16="http://schemas.microsoft.com/office/drawing/2014/main" xmlns="" id="{00000000-0008-0000-0600-0000B3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48" name="Text Box 1">
          <a:extLst>
            <a:ext uri="{FF2B5EF4-FFF2-40B4-BE49-F238E27FC236}">
              <a16:creationId xmlns:a16="http://schemas.microsoft.com/office/drawing/2014/main" xmlns="" id="{00000000-0008-0000-0600-0000B4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49" name="Text Box 1">
          <a:extLst>
            <a:ext uri="{FF2B5EF4-FFF2-40B4-BE49-F238E27FC236}">
              <a16:creationId xmlns:a16="http://schemas.microsoft.com/office/drawing/2014/main" xmlns="" id="{00000000-0008-0000-0600-0000B5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50" name="Text Box 1">
          <a:extLst>
            <a:ext uri="{FF2B5EF4-FFF2-40B4-BE49-F238E27FC236}">
              <a16:creationId xmlns:a16="http://schemas.microsoft.com/office/drawing/2014/main" xmlns="" id="{00000000-0008-0000-0600-0000B6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51" name="Text Box 1">
          <a:extLst>
            <a:ext uri="{FF2B5EF4-FFF2-40B4-BE49-F238E27FC236}">
              <a16:creationId xmlns:a16="http://schemas.microsoft.com/office/drawing/2014/main" xmlns="" id="{00000000-0008-0000-0600-0000B7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52" name="Text Box 1">
          <a:extLst>
            <a:ext uri="{FF2B5EF4-FFF2-40B4-BE49-F238E27FC236}">
              <a16:creationId xmlns:a16="http://schemas.microsoft.com/office/drawing/2014/main" xmlns="" id="{00000000-0008-0000-0600-0000B8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53" name="Text Box 1">
          <a:extLst>
            <a:ext uri="{FF2B5EF4-FFF2-40B4-BE49-F238E27FC236}">
              <a16:creationId xmlns:a16="http://schemas.microsoft.com/office/drawing/2014/main" xmlns="" id="{00000000-0008-0000-0600-0000B9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54" name="Text Box 1">
          <a:extLst>
            <a:ext uri="{FF2B5EF4-FFF2-40B4-BE49-F238E27FC236}">
              <a16:creationId xmlns:a16="http://schemas.microsoft.com/office/drawing/2014/main" xmlns="" id="{00000000-0008-0000-0600-0000BA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55" name="Text Box 1">
          <a:extLst>
            <a:ext uri="{FF2B5EF4-FFF2-40B4-BE49-F238E27FC236}">
              <a16:creationId xmlns:a16="http://schemas.microsoft.com/office/drawing/2014/main" xmlns="" id="{00000000-0008-0000-0600-0000BB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56" name="Text Box 1">
          <a:extLst>
            <a:ext uri="{FF2B5EF4-FFF2-40B4-BE49-F238E27FC236}">
              <a16:creationId xmlns:a16="http://schemas.microsoft.com/office/drawing/2014/main" xmlns="" id="{00000000-0008-0000-0600-0000BC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57" name="Text Box 1">
          <a:extLst>
            <a:ext uri="{FF2B5EF4-FFF2-40B4-BE49-F238E27FC236}">
              <a16:creationId xmlns:a16="http://schemas.microsoft.com/office/drawing/2014/main" xmlns="" id="{00000000-0008-0000-0600-0000BD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58" name="Text Box 1">
          <a:extLst>
            <a:ext uri="{FF2B5EF4-FFF2-40B4-BE49-F238E27FC236}">
              <a16:creationId xmlns:a16="http://schemas.microsoft.com/office/drawing/2014/main" xmlns="" id="{00000000-0008-0000-0600-0000BE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59" name="Text Box 1">
          <a:extLst>
            <a:ext uri="{FF2B5EF4-FFF2-40B4-BE49-F238E27FC236}">
              <a16:creationId xmlns:a16="http://schemas.microsoft.com/office/drawing/2014/main" xmlns="" id="{00000000-0008-0000-0600-0000BF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60" name="Text Box 1">
          <a:extLst>
            <a:ext uri="{FF2B5EF4-FFF2-40B4-BE49-F238E27FC236}">
              <a16:creationId xmlns:a16="http://schemas.microsoft.com/office/drawing/2014/main" xmlns="" id="{00000000-0008-0000-0600-0000C0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61" name="Text Box 1">
          <a:extLst>
            <a:ext uri="{FF2B5EF4-FFF2-40B4-BE49-F238E27FC236}">
              <a16:creationId xmlns:a16="http://schemas.microsoft.com/office/drawing/2014/main" xmlns="" id="{00000000-0008-0000-0600-0000C1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62" name="Text Box 1">
          <a:extLst>
            <a:ext uri="{FF2B5EF4-FFF2-40B4-BE49-F238E27FC236}">
              <a16:creationId xmlns:a16="http://schemas.microsoft.com/office/drawing/2014/main" xmlns="" id="{00000000-0008-0000-0600-0000C2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63" name="Text Box 1">
          <a:extLst>
            <a:ext uri="{FF2B5EF4-FFF2-40B4-BE49-F238E27FC236}">
              <a16:creationId xmlns:a16="http://schemas.microsoft.com/office/drawing/2014/main" xmlns="" id="{00000000-0008-0000-0600-0000C3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64" name="Text Box 1">
          <a:extLst>
            <a:ext uri="{FF2B5EF4-FFF2-40B4-BE49-F238E27FC236}">
              <a16:creationId xmlns:a16="http://schemas.microsoft.com/office/drawing/2014/main" xmlns="" id="{00000000-0008-0000-0600-0000C4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65" name="Text Box 1">
          <a:extLst>
            <a:ext uri="{FF2B5EF4-FFF2-40B4-BE49-F238E27FC236}">
              <a16:creationId xmlns:a16="http://schemas.microsoft.com/office/drawing/2014/main" xmlns="" id="{00000000-0008-0000-0600-0000C5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66" name="Text Box 1">
          <a:extLst>
            <a:ext uri="{FF2B5EF4-FFF2-40B4-BE49-F238E27FC236}">
              <a16:creationId xmlns:a16="http://schemas.microsoft.com/office/drawing/2014/main" xmlns="" id="{00000000-0008-0000-0600-0000C6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67" name="Text Box 1">
          <a:extLst>
            <a:ext uri="{FF2B5EF4-FFF2-40B4-BE49-F238E27FC236}">
              <a16:creationId xmlns:a16="http://schemas.microsoft.com/office/drawing/2014/main" xmlns="" id="{00000000-0008-0000-0600-0000C7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68" name="Text Box 1">
          <a:extLst>
            <a:ext uri="{FF2B5EF4-FFF2-40B4-BE49-F238E27FC236}">
              <a16:creationId xmlns:a16="http://schemas.microsoft.com/office/drawing/2014/main" xmlns="" id="{00000000-0008-0000-0600-0000C8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69" name="Text Box 1">
          <a:extLst>
            <a:ext uri="{FF2B5EF4-FFF2-40B4-BE49-F238E27FC236}">
              <a16:creationId xmlns:a16="http://schemas.microsoft.com/office/drawing/2014/main" xmlns="" id="{00000000-0008-0000-0600-0000C9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70" name="Text Box 1">
          <a:extLst>
            <a:ext uri="{FF2B5EF4-FFF2-40B4-BE49-F238E27FC236}">
              <a16:creationId xmlns:a16="http://schemas.microsoft.com/office/drawing/2014/main" xmlns="" id="{00000000-0008-0000-0600-0000CA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71" name="Text Box 1">
          <a:extLst>
            <a:ext uri="{FF2B5EF4-FFF2-40B4-BE49-F238E27FC236}">
              <a16:creationId xmlns:a16="http://schemas.microsoft.com/office/drawing/2014/main" xmlns="" id="{00000000-0008-0000-0600-0000CB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72" name="Text Box 1">
          <a:extLst>
            <a:ext uri="{FF2B5EF4-FFF2-40B4-BE49-F238E27FC236}">
              <a16:creationId xmlns:a16="http://schemas.microsoft.com/office/drawing/2014/main" xmlns="" id="{00000000-0008-0000-0600-0000CC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73" name="Text Box 1">
          <a:extLst>
            <a:ext uri="{FF2B5EF4-FFF2-40B4-BE49-F238E27FC236}">
              <a16:creationId xmlns:a16="http://schemas.microsoft.com/office/drawing/2014/main" xmlns="" id="{00000000-0008-0000-0600-0000CD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74" name="Text Box 1">
          <a:extLst>
            <a:ext uri="{FF2B5EF4-FFF2-40B4-BE49-F238E27FC236}">
              <a16:creationId xmlns:a16="http://schemas.microsoft.com/office/drawing/2014/main" xmlns="" id="{00000000-0008-0000-0600-0000CE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75" name="Text Box 1">
          <a:extLst>
            <a:ext uri="{FF2B5EF4-FFF2-40B4-BE49-F238E27FC236}">
              <a16:creationId xmlns:a16="http://schemas.microsoft.com/office/drawing/2014/main" xmlns="" id="{00000000-0008-0000-0600-0000CF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76" name="Text Box 1">
          <a:extLst>
            <a:ext uri="{FF2B5EF4-FFF2-40B4-BE49-F238E27FC236}">
              <a16:creationId xmlns:a16="http://schemas.microsoft.com/office/drawing/2014/main" xmlns="" id="{00000000-0008-0000-0600-0000D0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77" name="Text Box 1">
          <a:extLst>
            <a:ext uri="{FF2B5EF4-FFF2-40B4-BE49-F238E27FC236}">
              <a16:creationId xmlns:a16="http://schemas.microsoft.com/office/drawing/2014/main" xmlns="" id="{00000000-0008-0000-0600-0000D1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78" name="Text Box 1">
          <a:extLst>
            <a:ext uri="{FF2B5EF4-FFF2-40B4-BE49-F238E27FC236}">
              <a16:creationId xmlns:a16="http://schemas.microsoft.com/office/drawing/2014/main" xmlns="" id="{00000000-0008-0000-0600-0000D2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79" name="Text Box 1">
          <a:extLst>
            <a:ext uri="{FF2B5EF4-FFF2-40B4-BE49-F238E27FC236}">
              <a16:creationId xmlns:a16="http://schemas.microsoft.com/office/drawing/2014/main" xmlns="" id="{00000000-0008-0000-0600-0000D3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80" name="Text Box 1">
          <a:extLst>
            <a:ext uri="{FF2B5EF4-FFF2-40B4-BE49-F238E27FC236}">
              <a16:creationId xmlns:a16="http://schemas.microsoft.com/office/drawing/2014/main" xmlns="" id="{00000000-0008-0000-0600-0000D4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81" name="Text Box 1">
          <a:extLst>
            <a:ext uri="{FF2B5EF4-FFF2-40B4-BE49-F238E27FC236}">
              <a16:creationId xmlns:a16="http://schemas.microsoft.com/office/drawing/2014/main" xmlns="" id="{00000000-0008-0000-0600-0000D5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82" name="Text Box 1">
          <a:extLst>
            <a:ext uri="{FF2B5EF4-FFF2-40B4-BE49-F238E27FC236}">
              <a16:creationId xmlns:a16="http://schemas.microsoft.com/office/drawing/2014/main" xmlns="" id="{00000000-0008-0000-0600-0000D6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83" name="Text Box 1">
          <a:extLst>
            <a:ext uri="{FF2B5EF4-FFF2-40B4-BE49-F238E27FC236}">
              <a16:creationId xmlns:a16="http://schemas.microsoft.com/office/drawing/2014/main" xmlns="" id="{00000000-0008-0000-0600-0000D7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84" name="Text Box 1">
          <a:extLst>
            <a:ext uri="{FF2B5EF4-FFF2-40B4-BE49-F238E27FC236}">
              <a16:creationId xmlns:a16="http://schemas.microsoft.com/office/drawing/2014/main" xmlns="" id="{00000000-0008-0000-0600-0000D8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85" name="Text Box 1">
          <a:extLst>
            <a:ext uri="{FF2B5EF4-FFF2-40B4-BE49-F238E27FC236}">
              <a16:creationId xmlns:a16="http://schemas.microsoft.com/office/drawing/2014/main" xmlns="" id="{00000000-0008-0000-0600-0000D9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86" name="Text Box 1">
          <a:extLst>
            <a:ext uri="{FF2B5EF4-FFF2-40B4-BE49-F238E27FC236}">
              <a16:creationId xmlns:a16="http://schemas.microsoft.com/office/drawing/2014/main" xmlns="" id="{00000000-0008-0000-0600-0000DA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87" name="Text Box 1">
          <a:extLst>
            <a:ext uri="{FF2B5EF4-FFF2-40B4-BE49-F238E27FC236}">
              <a16:creationId xmlns:a16="http://schemas.microsoft.com/office/drawing/2014/main" xmlns="" id="{00000000-0008-0000-0600-0000DB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88" name="Text Box 1">
          <a:extLst>
            <a:ext uri="{FF2B5EF4-FFF2-40B4-BE49-F238E27FC236}">
              <a16:creationId xmlns:a16="http://schemas.microsoft.com/office/drawing/2014/main" xmlns="" id="{00000000-0008-0000-0600-0000DC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89" name="Text Box 1">
          <a:extLst>
            <a:ext uri="{FF2B5EF4-FFF2-40B4-BE49-F238E27FC236}">
              <a16:creationId xmlns:a16="http://schemas.microsoft.com/office/drawing/2014/main" xmlns="" id="{00000000-0008-0000-0600-0000DD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90" name="Text Box 1">
          <a:extLst>
            <a:ext uri="{FF2B5EF4-FFF2-40B4-BE49-F238E27FC236}">
              <a16:creationId xmlns:a16="http://schemas.microsoft.com/office/drawing/2014/main" xmlns="" id="{00000000-0008-0000-0600-0000DE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91" name="Text Box 1">
          <a:extLst>
            <a:ext uri="{FF2B5EF4-FFF2-40B4-BE49-F238E27FC236}">
              <a16:creationId xmlns:a16="http://schemas.microsoft.com/office/drawing/2014/main" xmlns="" id="{00000000-0008-0000-0600-0000DF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92" name="Text Box 1">
          <a:extLst>
            <a:ext uri="{FF2B5EF4-FFF2-40B4-BE49-F238E27FC236}">
              <a16:creationId xmlns:a16="http://schemas.microsoft.com/office/drawing/2014/main" xmlns="" id="{00000000-0008-0000-0600-0000E0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93" name="Text Box 1">
          <a:extLst>
            <a:ext uri="{FF2B5EF4-FFF2-40B4-BE49-F238E27FC236}">
              <a16:creationId xmlns:a16="http://schemas.microsoft.com/office/drawing/2014/main" xmlns="" id="{00000000-0008-0000-0600-0000E1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94" name="Text Box 1">
          <a:extLst>
            <a:ext uri="{FF2B5EF4-FFF2-40B4-BE49-F238E27FC236}">
              <a16:creationId xmlns:a16="http://schemas.microsoft.com/office/drawing/2014/main" xmlns="" id="{00000000-0008-0000-0600-0000E2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95" name="Text Box 1">
          <a:extLst>
            <a:ext uri="{FF2B5EF4-FFF2-40B4-BE49-F238E27FC236}">
              <a16:creationId xmlns:a16="http://schemas.microsoft.com/office/drawing/2014/main" xmlns="" id="{00000000-0008-0000-0600-0000E3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96" name="Text Box 1">
          <a:extLst>
            <a:ext uri="{FF2B5EF4-FFF2-40B4-BE49-F238E27FC236}">
              <a16:creationId xmlns:a16="http://schemas.microsoft.com/office/drawing/2014/main" xmlns="" id="{00000000-0008-0000-0600-0000E4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97" name="Text Box 1">
          <a:extLst>
            <a:ext uri="{FF2B5EF4-FFF2-40B4-BE49-F238E27FC236}">
              <a16:creationId xmlns:a16="http://schemas.microsoft.com/office/drawing/2014/main" xmlns="" id="{00000000-0008-0000-0600-0000E5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98" name="Text Box 1">
          <a:extLst>
            <a:ext uri="{FF2B5EF4-FFF2-40B4-BE49-F238E27FC236}">
              <a16:creationId xmlns:a16="http://schemas.microsoft.com/office/drawing/2014/main" xmlns="" id="{00000000-0008-0000-0600-0000E6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99" name="Text Box 1">
          <a:extLst>
            <a:ext uri="{FF2B5EF4-FFF2-40B4-BE49-F238E27FC236}">
              <a16:creationId xmlns:a16="http://schemas.microsoft.com/office/drawing/2014/main" xmlns="" id="{00000000-0008-0000-0600-0000E7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1000" name="Text Box 1">
          <a:extLst>
            <a:ext uri="{FF2B5EF4-FFF2-40B4-BE49-F238E27FC236}">
              <a16:creationId xmlns:a16="http://schemas.microsoft.com/office/drawing/2014/main" xmlns="" id="{00000000-0008-0000-0600-0000E8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1001" name="Text Box 1">
          <a:extLst>
            <a:ext uri="{FF2B5EF4-FFF2-40B4-BE49-F238E27FC236}">
              <a16:creationId xmlns:a16="http://schemas.microsoft.com/office/drawing/2014/main" xmlns="" id="{00000000-0008-0000-0600-0000E9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1002" name="Text Box 1">
          <a:extLst>
            <a:ext uri="{FF2B5EF4-FFF2-40B4-BE49-F238E27FC236}">
              <a16:creationId xmlns:a16="http://schemas.microsoft.com/office/drawing/2014/main" xmlns="" id="{00000000-0008-0000-0600-0000EA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1003" name="Text Box 1">
          <a:extLst>
            <a:ext uri="{FF2B5EF4-FFF2-40B4-BE49-F238E27FC236}">
              <a16:creationId xmlns:a16="http://schemas.microsoft.com/office/drawing/2014/main" xmlns="" id="{00000000-0008-0000-0600-0000EB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1004" name="Text Box 1">
          <a:extLst>
            <a:ext uri="{FF2B5EF4-FFF2-40B4-BE49-F238E27FC236}">
              <a16:creationId xmlns:a16="http://schemas.microsoft.com/office/drawing/2014/main" xmlns="" id="{00000000-0008-0000-0600-0000EC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1005" name="Text Box 1">
          <a:extLst>
            <a:ext uri="{FF2B5EF4-FFF2-40B4-BE49-F238E27FC236}">
              <a16:creationId xmlns:a16="http://schemas.microsoft.com/office/drawing/2014/main" xmlns="" id="{00000000-0008-0000-0600-0000ED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1006" name="Text Box 1">
          <a:extLst>
            <a:ext uri="{FF2B5EF4-FFF2-40B4-BE49-F238E27FC236}">
              <a16:creationId xmlns:a16="http://schemas.microsoft.com/office/drawing/2014/main" xmlns="" id="{00000000-0008-0000-0600-0000EE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1007" name="Text Box 1">
          <a:extLst>
            <a:ext uri="{FF2B5EF4-FFF2-40B4-BE49-F238E27FC236}">
              <a16:creationId xmlns:a16="http://schemas.microsoft.com/office/drawing/2014/main" xmlns="" id="{00000000-0008-0000-0600-0000EF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1008" name="Text Box 1">
          <a:extLst>
            <a:ext uri="{FF2B5EF4-FFF2-40B4-BE49-F238E27FC236}">
              <a16:creationId xmlns:a16="http://schemas.microsoft.com/office/drawing/2014/main" xmlns="" id="{00000000-0008-0000-0600-0000F0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1009" name="Text Box 1">
          <a:extLst>
            <a:ext uri="{FF2B5EF4-FFF2-40B4-BE49-F238E27FC236}">
              <a16:creationId xmlns:a16="http://schemas.microsoft.com/office/drawing/2014/main" xmlns="" id="{00000000-0008-0000-0600-0000F1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10" name="Text Box 1">
          <a:extLst>
            <a:ext uri="{FF2B5EF4-FFF2-40B4-BE49-F238E27FC236}">
              <a16:creationId xmlns:a16="http://schemas.microsoft.com/office/drawing/2014/main" xmlns="" id="{00000000-0008-0000-0600-0000F28B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11" name="Text Box 1">
          <a:extLst>
            <a:ext uri="{FF2B5EF4-FFF2-40B4-BE49-F238E27FC236}">
              <a16:creationId xmlns:a16="http://schemas.microsoft.com/office/drawing/2014/main" xmlns="" id="{00000000-0008-0000-0600-0000F38B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12" name="Text Box 1">
          <a:extLst>
            <a:ext uri="{FF2B5EF4-FFF2-40B4-BE49-F238E27FC236}">
              <a16:creationId xmlns:a16="http://schemas.microsoft.com/office/drawing/2014/main" xmlns="" id="{00000000-0008-0000-0600-0000F48B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13" name="Text Box 1">
          <a:extLst>
            <a:ext uri="{FF2B5EF4-FFF2-40B4-BE49-F238E27FC236}">
              <a16:creationId xmlns:a16="http://schemas.microsoft.com/office/drawing/2014/main" xmlns="" id="{00000000-0008-0000-0600-0000F58B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14" name="Text Box 1">
          <a:extLst>
            <a:ext uri="{FF2B5EF4-FFF2-40B4-BE49-F238E27FC236}">
              <a16:creationId xmlns:a16="http://schemas.microsoft.com/office/drawing/2014/main" xmlns="" id="{00000000-0008-0000-0600-0000F68B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15" name="Text Box 1">
          <a:extLst>
            <a:ext uri="{FF2B5EF4-FFF2-40B4-BE49-F238E27FC236}">
              <a16:creationId xmlns:a16="http://schemas.microsoft.com/office/drawing/2014/main" xmlns="" id="{00000000-0008-0000-0600-0000F78B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16" name="Text Box 1">
          <a:extLst>
            <a:ext uri="{FF2B5EF4-FFF2-40B4-BE49-F238E27FC236}">
              <a16:creationId xmlns:a16="http://schemas.microsoft.com/office/drawing/2014/main" xmlns="" id="{00000000-0008-0000-0600-0000F88B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17" name="Text Box 1">
          <a:extLst>
            <a:ext uri="{FF2B5EF4-FFF2-40B4-BE49-F238E27FC236}">
              <a16:creationId xmlns:a16="http://schemas.microsoft.com/office/drawing/2014/main" xmlns="" id="{00000000-0008-0000-0600-0000F98B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18" name="Text Box 1">
          <a:extLst>
            <a:ext uri="{FF2B5EF4-FFF2-40B4-BE49-F238E27FC236}">
              <a16:creationId xmlns:a16="http://schemas.microsoft.com/office/drawing/2014/main" xmlns="" id="{00000000-0008-0000-0600-0000FA8B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19" name="Text Box 1">
          <a:extLst>
            <a:ext uri="{FF2B5EF4-FFF2-40B4-BE49-F238E27FC236}">
              <a16:creationId xmlns:a16="http://schemas.microsoft.com/office/drawing/2014/main" xmlns="" id="{00000000-0008-0000-0600-0000FB8B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20" name="Text Box 1">
          <a:extLst>
            <a:ext uri="{FF2B5EF4-FFF2-40B4-BE49-F238E27FC236}">
              <a16:creationId xmlns:a16="http://schemas.microsoft.com/office/drawing/2014/main" xmlns="" id="{00000000-0008-0000-0600-0000FC8B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21" name="Text Box 1">
          <a:extLst>
            <a:ext uri="{FF2B5EF4-FFF2-40B4-BE49-F238E27FC236}">
              <a16:creationId xmlns:a16="http://schemas.microsoft.com/office/drawing/2014/main" xmlns="" id="{00000000-0008-0000-0600-0000FD8B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22" name="Text Box 1">
          <a:extLst>
            <a:ext uri="{FF2B5EF4-FFF2-40B4-BE49-F238E27FC236}">
              <a16:creationId xmlns:a16="http://schemas.microsoft.com/office/drawing/2014/main" xmlns="" id="{00000000-0008-0000-0600-0000FE8B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23" name="Text Box 1">
          <a:extLst>
            <a:ext uri="{FF2B5EF4-FFF2-40B4-BE49-F238E27FC236}">
              <a16:creationId xmlns:a16="http://schemas.microsoft.com/office/drawing/2014/main" xmlns="" id="{00000000-0008-0000-0600-0000FF8B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24" name="Text Box 1">
          <a:extLst>
            <a:ext uri="{FF2B5EF4-FFF2-40B4-BE49-F238E27FC236}">
              <a16:creationId xmlns:a16="http://schemas.microsoft.com/office/drawing/2014/main" xmlns="" id="{00000000-0008-0000-0600-000000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25" name="Text Box 1">
          <a:extLst>
            <a:ext uri="{FF2B5EF4-FFF2-40B4-BE49-F238E27FC236}">
              <a16:creationId xmlns:a16="http://schemas.microsoft.com/office/drawing/2014/main" xmlns="" id="{00000000-0008-0000-0600-000001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26" name="Text Box 1">
          <a:extLst>
            <a:ext uri="{FF2B5EF4-FFF2-40B4-BE49-F238E27FC236}">
              <a16:creationId xmlns:a16="http://schemas.microsoft.com/office/drawing/2014/main" xmlns="" id="{00000000-0008-0000-0600-000002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27" name="Text Box 1">
          <a:extLst>
            <a:ext uri="{FF2B5EF4-FFF2-40B4-BE49-F238E27FC236}">
              <a16:creationId xmlns:a16="http://schemas.microsoft.com/office/drawing/2014/main" xmlns="" id="{00000000-0008-0000-0600-000003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28" name="Text Box 1">
          <a:extLst>
            <a:ext uri="{FF2B5EF4-FFF2-40B4-BE49-F238E27FC236}">
              <a16:creationId xmlns:a16="http://schemas.microsoft.com/office/drawing/2014/main" xmlns="" id="{00000000-0008-0000-0600-000004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29" name="Text Box 1">
          <a:extLst>
            <a:ext uri="{FF2B5EF4-FFF2-40B4-BE49-F238E27FC236}">
              <a16:creationId xmlns:a16="http://schemas.microsoft.com/office/drawing/2014/main" xmlns="" id="{00000000-0008-0000-0600-000005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30" name="Text Box 1">
          <a:extLst>
            <a:ext uri="{FF2B5EF4-FFF2-40B4-BE49-F238E27FC236}">
              <a16:creationId xmlns:a16="http://schemas.microsoft.com/office/drawing/2014/main" xmlns="" id="{00000000-0008-0000-0600-000006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31" name="Text Box 1">
          <a:extLst>
            <a:ext uri="{FF2B5EF4-FFF2-40B4-BE49-F238E27FC236}">
              <a16:creationId xmlns:a16="http://schemas.microsoft.com/office/drawing/2014/main" xmlns="" id="{00000000-0008-0000-0600-000007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32" name="Text Box 1">
          <a:extLst>
            <a:ext uri="{FF2B5EF4-FFF2-40B4-BE49-F238E27FC236}">
              <a16:creationId xmlns:a16="http://schemas.microsoft.com/office/drawing/2014/main" xmlns="" id="{00000000-0008-0000-0600-000008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33" name="Text Box 1">
          <a:extLst>
            <a:ext uri="{FF2B5EF4-FFF2-40B4-BE49-F238E27FC236}">
              <a16:creationId xmlns:a16="http://schemas.microsoft.com/office/drawing/2014/main" xmlns="" id="{00000000-0008-0000-0600-000009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34" name="Text Box 1">
          <a:extLst>
            <a:ext uri="{FF2B5EF4-FFF2-40B4-BE49-F238E27FC236}">
              <a16:creationId xmlns:a16="http://schemas.microsoft.com/office/drawing/2014/main" xmlns="" id="{00000000-0008-0000-0600-00000A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35" name="Text Box 1">
          <a:extLst>
            <a:ext uri="{FF2B5EF4-FFF2-40B4-BE49-F238E27FC236}">
              <a16:creationId xmlns:a16="http://schemas.microsoft.com/office/drawing/2014/main" xmlns="" id="{00000000-0008-0000-0600-00000B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36" name="Text Box 1">
          <a:extLst>
            <a:ext uri="{FF2B5EF4-FFF2-40B4-BE49-F238E27FC236}">
              <a16:creationId xmlns:a16="http://schemas.microsoft.com/office/drawing/2014/main" xmlns="" id="{00000000-0008-0000-0600-00000C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37" name="Text Box 1">
          <a:extLst>
            <a:ext uri="{FF2B5EF4-FFF2-40B4-BE49-F238E27FC236}">
              <a16:creationId xmlns:a16="http://schemas.microsoft.com/office/drawing/2014/main" xmlns="" id="{00000000-0008-0000-0600-00000D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38" name="Text Box 1">
          <a:extLst>
            <a:ext uri="{FF2B5EF4-FFF2-40B4-BE49-F238E27FC236}">
              <a16:creationId xmlns:a16="http://schemas.microsoft.com/office/drawing/2014/main" xmlns="" id="{00000000-0008-0000-0600-00000E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39" name="Text Box 1">
          <a:extLst>
            <a:ext uri="{FF2B5EF4-FFF2-40B4-BE49-F238E27FC236}">
              <a16:creationId xmlns:a16="http://schemas.microsoft.com/office/drawing/2014/main" xmlns="" id="{00000000-0008-0000-0600-00000F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40" name="Text Box 1">
          <a:extLst>
            <a:ext uri="{FF2B5EF4-FFF2-40B4-BE49-F238E27FC236}">
              <a16:creationId xmlns:a16="http://schemas.microsoft.com/office/drawing/2014/main" xmlns="" id="{00000000-0008-0000-0600-000010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41" name="Text Box 1">
          <a:extLst>
            <a:ext uri="{FF2B5EF4-FFF2-40B4-BE49-F238E27FC236}">
              <a16:creationId xmlns:a16="http://schemas.microsoft.com/office/drawing/2014/main" xmlns="" id="{00000000-0008-0000-0600-000011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42" name="Text Box 1">
          <a:extLst>
            <a:ext uri="{FF2B5EF4-FFF2-40B4-BE49-F238E27FC236}">
              <a16:creationId xmlns:a16="http://schemas.microsoft.com/office/drawing/2014/main" xmlns="" id="{00000000-0008-0000-0600-000012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43" name="Text Box 1">
          <a:extLst>
            <a:ext uri="{FF2B5EF4-FFF2-40B4-BE49-F238E27FC236}">
              <a16:creationId xmlns:a16="http://schemas.microsoft.com/office/drawing/2014/main" xmlns="" id="{00000000-0008-0000-0600-000013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44" name="Text Box 1">
          <a:extLst>
            <a:ext uri="{FF2B5EF4-FFF2-40B4-BE49-F238E27FC236}">
              <a16:creationId xmlns:a16="http://schemas.microsoft.com/office/drawing/2014/main" xmlns="" id="{00000000-0008-0000-0600-000014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45" name="Text Box 1">
          <a:extLst>
            <a:ext uri="{FF2B5EF4-FFF2-40B4-BE49-F238E27FC236}">
              <a16:creationId xmlns:a16="http://schemas.microsoft.com/office/drawing/2014/main" xmlns="" id="{00000000-0008-0000-0600-000015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46" name="Text Box 1">
          <a:extLst>
            <a:ext uri="{FF2B5EF4-FFF2-40B4-BE49-F238E27FC236}">
              <a16:creationId xmlns:a16="http://schemas.microsoft.com/office/drawing/2014/main" xmlns="" id="{00000000-0008-0000-0600-000016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47" name="Text Box 1">
          <a:extLst>
            <a:ext uri="{FF2B5EF4-FFF2-40B4-BE49-F238E27FC236}">
              <a16:creationId xmlns:a16="http://schemas.microsoft.com/office/drawing/2014/main" xmlns="" id="{00000000-0008-0000-0600-000017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48" name="Text Box 1">
          <a:extLst>
            <a:ext uri="{FF2B5EF4-FFF2-40B4-BE49-F238E27FC236}">
              <a16:creationId xmlns:a16="http://schemas.microsoft.com/office/drawing/2014/main" xmlns="" id="{00000000-0008-0000-0600-000018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49" name="Text Box 1">
          <a:extLst>
            <a:ext uri="{FF2B5EF4-FFF2-40B4-BE49-F238E27FC236}">
              <a16:creationId xmlns:a16="http://schemas.microsoft.com/office/drawing/2014/main" xmlns="" id="{00000000-0008-0000-0600-000019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50" name="Text Box 1">
          <a:extLst>
            <a:ext uri="{FF2B5EF4-FFF2-40B4-BE49-F238E27FC236}">
              <a16:creationId xmlns:a16="http://schemas.microsoft.com/office/drawing/2014/main" xmlns="" id="{00000000-0008-0000-0600-00001A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51" name="Text Box 1">
          <a:extLst>
            <a:ext uri="{FF2B5EF4-FFF2-40B4-BE49-F238E27FC236}">
              <a16:creationId xmlns:a16="http://schemas.microsoft.com/office/drawing/2014/main" xmlns="" id="{00000000-0008-0000-0600-00001B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52" name="Text Box 1">
          <a:extLst>
            <a:ext uri="{FF2B5EF4-FFF2-40B4-BE49-F238E27FC236}">
              <a16:creationId xmlns:a16="http://schemas.microsoft.com/office/drawing/2014/main" xmlns="" id="{00000000-0008-0000-0600-00001C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53" name="Text Box 1">
          <a:extLst>
            <a:ext uri="{FF2B5EF4-FFF2-40B4-BE49-F238E27FC236}">
              <a16:creationId xmlns:a16="http://schemas.microsoft.com/office/drawing/2014/main" xmlns="" id="{00000000-0008-0000-0600-00001D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54" name="Text Box 1">
          <a:extLst>
            <a:ext uri="{FF2B5EF4-FFF2-40B4-BE49-F238E27FC236}">
              <a16:creationId xmlns:a16="http://schemas.microsoft.com/office/drawing/2014/main" xmlns="" id="{00000000-0008-0000-0600-00001E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55" name="Text Box 1">
          <a:extLst>
            <a:ext uri="{FF2B5EF4-FFF2-40B4-BE49-F238E27FC236}">
              <a16:creationId xmlns:a16="http://schemas.microsoft.com/office/drawing/2014/main" xmlns="" id="{00000000-0008-0000-0600-00001F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56" name="Text Box 1">
          <a:extLst>
            <a:ext uri="{FF2B5EF4-FFF2-40B4-BE49-F238E27FC236}">
              <a16:creationId xmlns:a16="http://schemas.microsoft.com/office/drawing/2014/main" xmlns="" id="{00000000-0008-0000-0600-000020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57" name="Text Box 1">
          <a:extLst>
            <a:ext uri="{FF2B5EF4-FFF2-40B4-BE49-F238E27FC236}">
              <a16:creationId xmlns:a16="http://schemas.microsoft.com/office/drawing/2014/main" xmlns="" id="{00000000-0008-0000-0600-000021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58" name="Text Box 1">
          <a:extLst>
            <a:ext uri="{FF2B5EF4-FFF2-40B4-BE49-F238E27FC236}">
              <a16:creationId xmlns:a16="http://schemas.microsoft.com/office/drawing/2014/main" xmlns="" id="{00000000-0008-0000-0600-000022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59" name="Text Box 1">
          <a:extLst>
            <a:ext uri="{FF2B5EF4-FFF2-40B4-BE49-F238E27FC236}">
              <a16:creationId xmlns:a16="http://schemas.microsoft.com/office/drawing/2014/main" xmlns="" id="{00000000-0008-0000-0600-000023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60" name="Text Box 1">
          <a:extLst>
            <a:ext uri="{FF2B5EF4-FFF2-40B4-BE49-F238E27FC236}">
              <a16:creationId xmlns:a16="http://schemas.microsoft.com/office/drawing/2014/main" xmlns="" id="{00000000-0008-0000-0600-000024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61" name="Text Box 1">
          <a:extLst>
            <a:ext uri="{FF2B5EF4-FFF2-40B4-BE49-F238E27FC236}">
              <a16:creationId xmlns:a16="http://schemas.microsoft.com/office/drawing/2014/main" xmlns="" id="{00000000-0008-0000-0600-000025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62" name="Text Box 1">
          <a:extLst>
            <a:ext uri="{FF2B5EF4-FFF2-40B4-BE49-F238E27FC236}">
              <a16:creationId xmlns:a16="http://schemas.microsoft.com/office/drawing/2014/main" xmlns="" id="{00000000-0008-0000-0600-000026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63" name="Text Box 1">
          <a:extLst>
            <a:ext uri="{FF2B5EF4-FFF2-40B4-BE49-F238E27FC236}">
              <a16:creationId xmlns:a16="http://schemas.microsoft.com/office/drawing/2014/main" xmlns="" id="{00000000-0008-0000-0600-000027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64" name="Text Box 1">
          <a:extLst>
            <a:ext uri="{FF2B5EF4-FFF2-40B4-BE49-F238E27FC236}">
              <a16:creationId xmlns:a16="http://schemas.microsoft.com/office/drawing/2014/main" xmlns="" id="{00000000-0008-0000-0600-000028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65" name="Text Box 1">
          <a:extLst>
            <a:ext uri="{FF2B5EF4-FFF2-40B4-BE49-F238E27FC236}">
              <a16:creationId xmlns:a16="http://schemas.microsoft.com/office/drawing/2014/main" xmlns="" id="{00000000-0008-0000-0600-000029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66" name="Text Box 1">
          <a:extLst>
            <a:ext uri="{FF2B5EF4-FFF2-40B4-BE49-F238E27FC236}">
              <a16:creationId xmlns:a16="http://schemas.microsoft.com/office/drawing/2014/main" xmlns="" id="{00000000-0008-0000-0600-00002A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67" name="Text Box 1">
          <a:extLst>
            <a:ext uri="{FF2B5EF4-FFF2-40B4-BE49-F238E27FC236}">
              <a16:creationId xmlns:a16="http://schemas.microsoft.com/office/drawing/2014/main" xmlns="" id="{00000000-0008-0000-0600-00002B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68" name="Text Box 1">
          <a:extLst>
            <a:ext uri="{FF2B5EF4-FFF2-40B4-BE49-F238E27FC236}">
              <a16:creationId xmlns:a16="http://schemas.microsoft.com/office/drawing/2014/main" xmlns="" id="{00000000-0008-0000-0600-00002C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69" name="Text Box 1">
          <a:extLst>
            <a:ext uri="{FF2B5EF4-FFF2-40B4-BE49-F238E27FC236}">
              <a16:creationId xmlns:a16="http://schemas.microsoft.com/office/drawing/2014/main" xmlns="" id="{00000000-0008-0000-0600-00002D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70" name="Text Box 1">
          <a:extLst>
            <a:ext uri="{FF2B5EF4-FFF2-40B4-BE49-F238E27FC236}">
              <a16:creationId xmlns:a16="http://schemas.microsoft.com/office/drawing/2014/main" xmlns="" id="{00000000-0008-0000-0600-00002E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71" name="Text Box 1">
          <a:extLst>
            <a:ext uri="{FF2B5EF4-FFF2-40B4-BE49-F238E27FC236}">
              <a16:creationId xmlns:a16="http://schemas.microsoft.com/office/drawing/2014/main" xmlns="" id="{00000000-0008-0000-0600-00002F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72" name="Text Box 1">
          <a:extLst>
            <a:ext uri="{FF2B5EF4-FFF2-40B4-BE49-F238E27FC236}">
              <a16:creationId xmlns:a16="http://schemas.microsoft.com/office/drawing/2014/main" xmlns="" id="{00000000-0008-0000-0600-000030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73" name="Text Box 1">
          <a:extLst>
            <a:ext uri="{FF2B5EF4-FFF2-40B4-BE49-F238E27FC236}">
              <a16:creationId xmlns:a16="http://schemas.microsoft.com/office/drawing/2014/main" xmlns="" id="{00000000-0008-0000-0600-000031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74" name="Text Box 1">
          <a:extLst>
            <a:ext uri="{FF2B5EF4-FFF2-40B4-BE49-F238E27FC236}">
              <a16:creationId xmlns:a16="http://schemas.microsoft.com/office/drawing/2014/main" xmlns="" id="{00000000-0008-0000-0600-000032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75" name="Text Box 1">
          <a:extLst>
            <a:ext uri="{FF2B5EF4-FFF2-40B4-BE49-F238E27FC236}">
              <a16:creationId xmlns:a16="http://schemas.microsoft.com/office/drawing/2014/main" xmlns="" id="{00000000-0008-0000-0600-000033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76" name="Text Box 1">
          <a:extLst>
            <a:ext uri="{FF2B5EF4-FFF2-40B4-BE49-F238E27FC236}">
              <a16:creationId xmlns:a16="http://schemas.microsoft.com/office/drawing/2014/main" xmlns="" id="{00000000-0008-0000-0600-000034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77" name="Text Box 1">
          <a:extLst>
            <a:ext uri="{FF2B5EF4-FFF2-40B4-BE49-F238E27FC236}">
              <a16:creationId xmlns:a16="http://schemas.microsoft.com/office/drawing/2014/main" xmlns="" id="{00000000-0008-0000-0600-000035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78" name="Text Box 1">
          <a:extLst>
            <a:ext uri="{FF2B5EF4-FFF2-40B4-BE49-F238E27FC236}">
              <a16:creationId xmlns:a16="http://schemas.microsoft.com/office/drawing/2014/main" xmlns="" id="{00000000-0008-0000-0600-000036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79" name="Text Box 1">
          <a:extLst>
            <a:ext uri="{FF2B5EF4-FFF2-40B4-BE49-F238E27FC236}">
              <a16:creationId xmlns:a16="http://schemas.microsoft.com/office/drawing/2014/main" xmlns="" id="{00000000-0008-0000-0600-000037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80" name="Text Box 1">
          <a:extLst>
            <a:ext uri="{FF2B5EF4-FFF2-40B4-BE49-F238E27FC236}">
              <a16:creationId xmlns:a16="http://schemas.microsoft.com/office/drawing/2014/main" xmlns="" id="{00000000-0008-0000-0600-000038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81" name="Text Box 1">
          <a:extLst>
            <a:ext uri="{FF2B5EF4-FFF2-40B4-BE49-F238E27FC236}">
              <a16:creationId xmlns:a16="http://schemas.microsoft.com/office/drawing/2014/main" xmlns="" id="{00000000-0008-0000-0600-000039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82" name="Text Box 1">
          <a:extLst>
            <a:ext uri="{FF2B5EF4-FFF2-40B4-BE49-F238E27FC236}">
              <a16:creationId xmlns:a16="http://schemas.microsoft.com/office/drawing/2014/main" xmlns="" id="{00000000-0008-0000-0600-00003A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83" name="Text Box 1">
          <a:extLst>
            <a:ext uri="{FF2B5EF4-FFF2-40B4-BE49-F238E27FC236}">
              <a16:creationId xmlns:a16="http://schemas.microsoft.com/office/drawing/2014/main" xmlns="" id="{00000000-0008-0000-0600-00003B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84" name="Text Box 1">
          <a:extLst>
            <a:ext uri="{FF2B5EF4-FFF2-40B4-BE49-F238E27FC236}">
              <a16:creationId xmlns:a16="http://schemas.microsoft.com/office/drawing/2014/main" xmlns="" id="{00000000-0008-0000-0600-00003C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85" name="Text Box 1">
          <a:extLst>
            <a:ext uri="{FF2B5EF4-FFF2-40B4-BE49-F238E27FC236}">
              <a16:creationId xmlns:a16="http://schemas.microsoft.com/office/drawing/2014/main" xmlns="" id="{00000000-0008-0000-0600-00003D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86" name="Text Box 1">
          <a:extLst>
            <a:ext uri="{FF2B5EF4-FFF2-40B4-BE49-F238E27FC236}">
              <a16:creationId xmlns:a16="http://schemas.microsoft.com/office/drawing/2014/main" xmlns="" id="{00000000-0008-0000-0600-00003E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87" name="Text Box 1">
          <a:extLst>
            <a:ext uri="{FF2B5EF4-FFF2-40B4-BE49-F238E27FC236}">
              <a16:creationId xmlns:a16="http://schemas.microsoft.com/office/drawing/2014/main" xmlns="" id="{00000000-0008-0000-0600-00003F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88" name="Text Box 1">
          <a:extLst>
            <a:ext uri="{FF2B5EF4-FFF2-40B4-BE49-F238E27FC236}">
              <a16:creationId xmlns:a16="http://schemas.microsoft.com/office/drawing/2014/main" xmlns="" id="{00000000-0008-0000-0600-000040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89" name="Text Box 1">
          <a:extLst>
            <a:ext uri="{FF2B5EF4-FFF2-40B4-BE49-F238E27FC236}">
              <a16:creationId xmlns:a16="http://schemas.microsoft.com/office/drawing/2014/main" xmlns="" id="{00000000-0008-0000-0600-000041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90" name="Text Box 1">
          <a:extLst>
            <a:ext uri="{FF2B5EF4-FFF2-40B4-BE49-F238E27FC236}">
              <a16:creationId xmlns:a16="http://schemas.microsoft.com/office/drawing/2014/main" xmlns="" id="{00000000-0008-0000-0600-000042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91" name="Text Box 1">
          <a:extLst>
            <a:ext uri="{FF2B5EF4-FFF2-40B4-BE49-F238E27FC236}">
              <a16:creationId xmlns:a16="http://schemas.microsoft.com/office/drawing/2014/main" xmlns="" id="{00000000-0008-0000-0600-000043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92" name="Text Box 1">
          <a:extLst>
            <a:ext uri="{FF2B5EF4-FFF2-40B4-BE49-F238E27FC236}">
              <a16:creationId xmlns:a16="http://schemas.microsoft.com/office/drawing/2014/main" xmlns="" id="{00000000-0008-0000-0600-000044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93" name="Text Box 1">
          <a:extLst>
            <a:ext uri="{FF2B5EF4-FFF2-40B4-BE49-F238E27FC236}">
              <a16:creationId xmlns:a16="http://schemas.microsoft.com/office/drawing/2014/main" xmlns="" id="{00000000-0008-0000-0600-000045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94" name="Text Box 1">
          <a:extLst>
            <a:ext uri="{FF2B5EF4-FFF2-40B4-BE49-F238E27FC236}">
              <a16:creationId xmlns:a16="http://schemas.microsoft.com/office/drawing/2014/main" xmlns="" id="{00000000-0008-0000-0600-000046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95" name="Text Box 1">
          <a:extLst>
            <a:ext uri="{FF2B5EF4-FFF2-40B4-BE49-F238E27FC236}">
              <a16:creationId xmlns:a16="http://schemas.microsoft.com/office/drawing/2014/main" xmlns="" id="{00000000-0008-0000-0600-000047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96" name="Text Box 1">
          <a:extLst>
            <a:ext uri="{FF2B5EF4-FFF2-40B4-BE49-F238E27FC236}">
              <a16:creationId xmlns:a16="http://schemas.microsoft.com/office/drawing/2014/main" xmlns="" id="{00000000-0008-0000-0600-000048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97" name="Text Box 1">
          <a:extLst>
            <a:ext uri="{FF2B5EF4-FFF2-40B4-BE49-F238E27FC236}">
              <a16:creationId xmlns:a16="http://schemas.microsoft.com/office/drawing/2014/main" xmlns="" id="{00000000-0008-0000-0600-000049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98" name="Text Box 1">
          <a:extLst>
            <a:ext uri="{FF2B5EF4-FFF2-40B4-BE49-F238E27FC236}">
              <a16:creationId xmlns:a16="http://schemas.microsoft.com/office/drawing/2014/main" xmlns="" id="{00000000-0008-0000-0600-00004A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99" name="Text Box 1">
          <a:extLst>
            <a:ext uri="{FF2B5EF4-FFF2-40B4-BE49-F238E27FC236}">
              <a16:creationId xmlns:a16="http://schemas.microsoft.com/office/drawing/2014/main" xmlns="" id="{00000000-0008-0000-0600-00004B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00" name="Text Box 1">
          <a:extLst>
            <a:ext uri="{FF2B5EF4-FFF2-40B4-BE49-F238E27FC236}">
              <a16:creationId xmlns:a16="http://schemas.microsoft.com/office/drawing/2014/main" xmlns="" id="{00000000-0008-0000-0600-00004C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01" name="Text Box 1">
          <a:extLst>
            <a:ext uri="{FF2B5EF4-FFF2-40B4-BE49-F238E27FC236}">
              <a16:creationId xmlns:a16="http://schemas.microsoft.com/office/drawing/2014/main" xmlns="" id="{00000000-0008-0000-0600-00004D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02" name="Text Box 1">
          <a:extLst>
            <a:ext uri="{FF2B5EF4-FFF2-40B4-BE49-F238E27FC236}">
              <a16:creationId xmlns:a16="http://schemas.microsoft.com/office/drawing/2014/main" xmlns="" id="{00000000-0008-0000-0600-00004E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03" name="Text Box 1">
          <a:extLst>
            <a:ext uri="{FF2B5EF4-FFF2-40B4-BE49-F238E27FC236}">
              <a16:creationId xmlns:a16="http://schemas.microsoft.com/office/drawing/2014/main" xmlns="" id="{00000000-0008-0000-0600-00004F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04" name="Text Box 1">
          <a:extLst>
            <a:ext uri="{FF2B5EF4-FFF2-40B4-BE49-F238E27FC236}">
              <a16:creationId xmlns:a16="http://schemas.microsoft.com/office/drawing/2014/main" xmlns="" id="{00000000-0008-0000-0600-000050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05" name="Text Box 1">
          <a:extLst>
            <a:ext uri="{FF2B5EF4-FFF2-40B4-BE49-F238E27FC236}">
              <a16:creationId xmlns:a16="http://schemas.microsoft.com/office/drawing/2014/main" xmlns="" id="{00000000-0008-0000-0600-000051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06" name="Text Box 1">
          <a:extLst>
            <a:ext uri="{FF2B5EF4-FFF2-40B4-BE49-F238E27FC236}">
              <a16:creationId xmlns:a16="http://schemas.microsoft.com/office/drawing/2014/main" xmlns="" id="{00000000-0008-0000-0600-000052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07" name="Text Box 1">
          <a:extLst>
            <a:ext uri="{FF2B5EF4-FFF2-40B4-BE49-F238E27FC236}">
              <a16:creationId xmlns:a16="http://schemas.microsoft.com/office/drawing/2014/main" xmlns="" id="{00000000-0008-0000-0600-000053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08" name="Text Box 1">
          <a:extLst>
            <a:ext uri="{FF2B5EF4-FFF2-40B4-BE49-F238E27FC236}">
              <a16:creationId xmlns:a16="http://schemas.microsoft.com/office/drawing/2014/main" xmlns="" id="{00000000-0008-0000-0600-000054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09" name="Text Box 1">
          <a:extLst>
            <a:ext uri="{FF2B5EF4-FFF2-40B4-BE49-F238E27FC236}">
              <a16:creationId xmlns:a16="http://schemas.microsoft.com/office/drawing/2014/main" xmlns="" id="{00000000-0008-0000-0600-000055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10" name="Text Box 1">
          <a:extLst>
            <a:ext uri="{FF2B5EF4-FFF2-40B4-BE49-F238E27FC236}">
              <a16:creationId xmlns:a16="http://schemas.microsoft.com/office/drawing/2014/main" xmlns="" id="{00000000-0008-0000-0600-000056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11" name="Text Box 1">
          <a:extLst>
            <a:ext uri="{FF2B5EF4-FFF2-40B4-BE49-F238E27FC236}">
              <a16:creationId xmlns:a16="http://schemas.microsoft.com/office/drawing/2014/main" xmlns="" id="{00000000-0008-0000-0600-000057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12" name="Text Box 1">
          <a:extLst>
            <a:ext uri="{FF2B5EF4-FFF2-40B4-BE49-F238E27FC236}">
              <a16:creationId xmlns:a16="http://schemas.microsoft.com/office/drawing/2014/main" xmlns="" id="{00000000-0008-0000-0600-000058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13" name="Text Box 1">
          <a:extLst>
            <a:ext uri="{FF2B5EF4-FFF2-40B4-BE49-F238E27FC236}">
              <a16:creationId xmlns:a16="http://schemas.microsoft.com/office/drawing/2014/main" xmlns="" id="{00000000-0008-0000-0600-000059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14" name="Text Box 1">
          <a:extLst>
            <a:ext uri="{FF2B5EF4-FFF2-40B4-BE49-F238E27FC236}">
              <a16:creationId xmlns:a16="http://schemas.microsoft.com/office/drawing/2014/main" xmlns="" id="{00000000-0008-0000-0600-00005A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15" name="Text Box 1">
          <a:extLst>
            <a:ext uri="{FF2B5EF4-FFF2-40B4-BE49-F238E27FC236}">
              <a16:creationId xmlns:a16="http://schemas.microsoft.com/office/drawing/2014/main" xmlns="" id="{00000000-0008-0000-0600-00005B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16" name="Text Box 1">
          <a:extLst>
            <a:ext uri="{FF2B5EF4-FFF2-40B4-BE49-F238E27FC236}">
              <a16:creationId xmlns:a16="http://schemas.microsoft.com/office/drawing/2014/main" xmlns="" id="{00000000-0008-0000-0600-00005C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17" name="Text Box 1">
          <a:extLst>
            <a:ext uri="{FF2B5EF4-FFF2-40B4-BE49-F238E27FC236}">
              <a16:creationId xmlns:a16="http://schemas.microsoft.com/office/drawing/2014/main" xmlns="" id="{00000000-0008-0000-0600-00005D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18" name="Text Box 1">
          <a:extLst>
            <a:ext uri="{FF2B5EF4-FFF2-40B4-BE49-F238E27FC236}">
              <a16:creationId xmlns:a16="http://schemas.microsoft.com/office/drawing/2014/main" xmlns="" id="{00000000-0008-0000-0600-00005E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19" name="Text Box 1">
          <a:extLst>
            <a:ext uri="{FF2B5EF4-FFF2-40B4-BE49-F238E27FC236}">
              <a16:creationId xmlns:a16="http://schemas.microsoft.com/office/drawing/2014/main" xmlns="" id="{00000000-0008-0000-0600-00005F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20" name="Text Box 1">
          <a:extLst>
            <a:ext uri="{FF2B5EF4-FFF2-40B4-BE49-F238E27FC236}">
              <a16:creationId xmlns:a16="http://schemas.microsoft.com/office/drawing/2014/main" xmlns="" id="{00000000-0008-0000-0600-000060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21" name="Text Box 1">
          <a:extLst>
            <a:ext uri="{FF2B5EF4-FFF2-40B4-BE49-F238E27FC236}">
              <a16:creationId xmlns:a16="http://schemas.microsoft.com/office/drawing/2014/main" xmlns="" id="{00000000-0008-0000-0600-000061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22" name="Text Box 1">
          <a:extLst>
            <a:ext uri="{FF2B5EF4-FFF2-40B4-BE49-F238E27FC236}">
              <a16:creationId xmlns:a16="http://schemas.microsoft.com/office/drawing/2014/main" xmlns="" id="{00000000-0008-0000-0600-000062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23" name="Text Box 1">
          <a:extLst>
            <a:ext uri="{FF2B5EF4-FFF2-40B4-BE49-F238E27FC236}">
              <a16:creationId xmlns:a16="http://schemas.microsoft.com/office/drawing/2014/main" xmlns="" id="{00000000-0008-0000-0600-000063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24" name="Text Box 1">
          <a:extLst>
            <a:ext uri="{FF2B5EF4-FFF2-40B4-BE49-F238E27FC236}">
              <a16:creationId xmlns:a16="http://schemas.microsoft.com/office/drawing/2014/main" xmlns="" id="{00000000-0008-0000-0600-000064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25" name="Text Box 1">
          <a:extLst>
            <a:ext uri="{FF2B5EF4-FFF2-40B4-BE49-F238E27FC236}">
              <a16:creationId xmlns:a16="http://schemas.microsoft.com/office/drawing/2014/main" xmlns="" id="{00000000-0008-0000-0600-000065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26" name="Text Box 1">
          <a:extLst>
            <a:ext uri="{FF2B5EF4-FFF2-40B4-BE49-F238E27FC236}">
              <a16:creationId xmlns:a16="http://schemas.microsoft.com/office/drawing/2014/main" xmlns="" id="{00000000-0008-0000-0600-000066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27" name="Text Box 1">
          <a:extLst>
            <a:ext uri="{FF2B5EF4-FFF2-40B4-BE49-F238E27FC236}">
              <a16:creationId xmlns:a16="http://schemas.microsoft.com/office/drawing/2014/main" xmlns="" id="{00000000-0008-0000-0600-000067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28" name="Text Box 1">
          <a:extLst>
            <a:ext uri="{FF2B5EF4-FFF2-40B4-BE49-F238E27FC236}">
              <a16:creationId xmlns:a16="http://schemas.microsoft.com/office/drawing/2014/main" xmlns="" id="{00000000-0008-0000-0600-000068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29" name="Text Box 1">
          <a:extLst>
            <a:ext uri="{FF2B5EF4-FFF2-40B4-BE49-F238E27FC236}">
              <a16:creationId xmlns:a16="http://schemas.microsoft.com/office/drawing/2014/main" xmlns="" id="{00000000-0008-0000-0600-000069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30" name="Text Box 1">
          <a:extLst>
            <a:ext uri="{FF2B5EF4-FFF2-40B4-BE49-F238E27FC236}">
              <a16:creationId xmlns:a16="http://schemas.microsoft.com/office/drawing/2014/main" xmlns="" id="{00000000-0008-0000-0600-00006A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31" name="Text Box 1">
          <a:extLst>
            <a:ext uri="{FF2B5EF4-FFF2-40B4-BE49-F238E27FC236}">
              <a16:creationId xmlns:a16="http://schemas.microsoft.com/office/drawing/2014/main" xmlns="" id="{00000000-0008-0000-0600-00006B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32" name="Text Box 1">
          <a:extLst>
            <a:ext uri="{FF2B5EF4-FFF2-40B4-BE49-F238E27FC236}">
              <a16:creationId xmlns:a16="http://schemas.microsoft.com/office/drawing/2014/main" xmlns="" id="{00000000-0008-0000-0600-00006C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33" name="Text Box 1">
          <a:extLst>
            <a:ext uri="{FF2B5EF4-FFF2-40B4-BE49-F238E27FC236}">
              <a16:creationId xmlns:a16="http://schemas.microsoft.com/office/drawing/2014/main" xmlns="" id="{00000000-0008-0000-0600-00006D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34" name="Text Box 1">
          <a:extLst>
            <a:ext uri="{FF2B5EF4-FFF2-40B4-BE49-F238E27FC236}">
              <a16:creationId xmlns:a16="http://schemas.microsoft.com/office/drawing/2014/main" xmlns="" id="{00000000-0008-0000-0600-00006E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35" name="Text Box 1">
          <a:extLst>
            <a:ext uri="{FF2B5EF4-FFF2-40B4-BE49-F238E27FC236}">
              <a16:creationId xmlns:a16="http://schemas.microsoft.com/office/drawing/2014/main" xmlns="" id="{00000000-0008-0000-0600-00006F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36" name="Text Box 1">
          <a:extLst>
            <a:ext uri="{FF2B5EF4-FFF2-40B4-BE49-F238E27FC236}">
              <a16:creationId xmlns:a16="http://schemas.microsoft.com/office/drawing/2014/main" xmlns="" id="{00000000-0008-0000-0600-000070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37" name="Text Box 1">
          <a:extLst>
            <a:ext uri="{FF2B5EF4-FFF2-40B4-BE49-F238E27FC236}">
              <a16:creationId xmlns:a16="http://schemas.microsoft.com/office/drawing/2014/main" xmlns="" id="{00000000-0008-0000-0600-000071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38" name="Text Box 1">
          <a:extLst>
            <a:ext uri="{FF2B5EF4-FFF2-40B4-BE49-F238E27FC236}">
              <a16:creationId xmlns:a16="http://schemas.microsoft.com/office/drawing/2014/main" xmlns="" id="{00000000-0008-0000-0600-000072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39" name="Text Box 1">
          <a:extLst>
            <a:ext uri="{FF2B5EF4-FFF2-40B4-BE49-F238E27FC236}">
              <a16:creationId xmlns:a16="http://schemas.microsoft.com/office/drawing/2014/main" xmlns="" id="{00000000-0008-0000-0600-000073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40" name="Text Box 1">
          <a:extLst>
            <a:ext uri="{FF2B5EF4-FFF2-40B4-BE49-F238E27FC236}">
              <a16:creationId xmlns:a16="http://schemas.microsoft.com/office/drawing/2014/main" xmlns="" id="{00000000-0008-0000-0600-000074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41" name="Text Box 1">
          <a:extLst>
            <a:ext uri="{FF2B5EF4-FFF2-40B4-BE49-F238E27FC236}">
              <a16:creationId xmlns:a16="http://schemas.microsoft.com/office/drawing/2014/main" xmlns="" id="{00000000-0008-0000-0600-000075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42" name="Text Box 1">
          <a:extLst>
            <a:ext uri="{FF2B5EF4-FFF2-40B4-BE49-F238E27FC236}">
              <a16:creationId xmlns:a16="http://schemas.microsoft.com/office/drawing/2014/main" xmlns="" id="{00000000-0008-0000-0600-000076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43" name="Text Box 1">
          <a:extLst>
            <a:ext uri="{FF2B5EF4-FFF2-40B4-BE49-F238E27FC236}">
              <a16:creationId xmlns:a16="http://schemas.microsoft.com/office/drawing/2014/main" xmlns="" id="{00000000-0008-0000-0600-000077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44" name="Text Box 1">
          <a:extLst>
            <a:ext uri="{FF2B5EF4-FFF2-40B4-BE49-F238E27FC236}">
              <a16:creationId xmlns:a16="http://schemas.microsoft.com/office/drawing/2014/main" xmlns="" id="{00000000-0008-0000-0600-000078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45" name="Text Box 1">
          <a:extLst>
            <a:ext uri="{FF2B5EF4-FFF2-40B4-BE49-F238E27FC236}">
              <a16:creationId xmlns:a16="http://schemas.microsoft.com/office/drawing/2014/main" xmlns="" id="{00000000-0008-0000-0600-000079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46" name="Text Box 1">
          <a:extLst>
            <a:ext uri="{FF2B5EF4-FFF2-40B4-BE49-F238E27FC236}">
              <a16:creationId xmlns:a16="http://schemas.microsoft.com/office/drawing/2014/main" xmlns="" id="{00000000-0008-0000-0600-00007A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47" name="Text Box 1">
          <a:extLst>
            <a:ext uri="{FF2B5EF4-FFF2-40B4-BE49-F238E27FC236}">
              <a16:creationId xmlns:a16="http://schemas.microsoft.com/office/drawing/2014/main" xmlns="" id="{00000000-0008-0000-0600-00007B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48" name="Text Box 1">
          <a:extLst>
            <a:ext uri="{FF2B5EF4-FFF2-40B4-BE49-F238E27FC236}">
              <a16:creationId xmlns:a16="http://schemas.microsoft.com/office/drawing/2014/main" xmlns="" id="{00000000-0008-0000-0600-00007C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49" name="Text Box 1">
          <a:extLst>
            <a:ext uri="{FF2B5EF4-FFF2-40B4-BE49-F238E27FC236}">
              <a16:creationId xmlns:a16="http://schemas.microsoft.com/office/drawing/2014/main" xmlns="" id="{00000000-0008-0000-0600-00007D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50" name="Text Box 1">
          <a:extLst>
            <a:ext uri="{FF2B5EF4-FFF2-40B4-BE49-F238E27FC236}">
              <a16:creationId xmlns:a16="http://schemas.microsoft.com/office/drawing/2014/main" xmlns="" id="{00000000-0008-0000-0600-00007E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51" name="Text Box 1">
          <a:extLst>
            <a:ext uri="{FF2B5EF4-FFF2-40B4-BE49-F238E27FC236}">
              <a16:creationId xmlns:a16="http://schemas.microsoft.com/office/drawing/2014/main" xmlns="" id="{00000000-0008-0000-0600-00007F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52" name="Text Box 1">
          <a:extLst>
            <a:ext uri="{FF2B5EF4-FFF2-40B4-BE49-F238E27FC236}">
              <a16:creationId xmlns:a16="http://schemas.microsoft.com/office/drawing/2014/main" xmlns="" id="{00000000-0008-0000-0600-000080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53" name="Text Box 1">
          <a:extLst>
            <a:ext uri="{FF2B5EF4-FFF2-40B4-BE49-F238E27FC236}">
              <a16:creationId xmlns:a16="http://schemas.microsoft.com/office/drawing/2014/main" xmlns="" id="{00000000-0008-0000-0600-000081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54" name="Text Box 1">
          <a:extLst>
            <a:ext uri="{FF2B5EF4-FFF2-40B4-BE49-F238E27FC236}">
              <a16:creationId xmlns:a16="http://schemas.microsoft.com/office/drawing/2014/main" xmlns="" id="{00000000-0008-0000-0600-000082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55" name="Text Box 1">
          <a:extLst>
            <a:ext uri="{FF2B5EF4-FFF2-40B4-BE49-F238E27FC236}">
              <a16:creationId xmlns:a16="http://schemas.microsoft.com/office/drawing/2014/main" xmlns="" id="{00000000-0008-0000-0600-000083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56" name="Text Box 1">
          <a:extLst>
            <a:ext uri="{FF2B5EF4-FFF2-40B4-BE49-F238E27FC236}">
              <a16:creationId xmlns:a16="http://schemas.microsoft.com/office/drawing/2014/main" xmlns="" id="{00000000-0008-0000-0600-000084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57" name="Text Box 1">
          <a:extLst>
            <a:ext uri="{FF2B5EF4-FFF2-40B4-BE49-F238E27FC236}">
              <a16:creationId xmlns:a16="http://schemas.microsoft.com/office/drawing/2014/main" xmlns="" id="{00000000-0008-0000-0600-000085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58" name="Text Box 1">
          <a:extLst>
            <a:ext uri="{FF2B5EF4-FFF2-40B4-BE49-F238E27FC236}">
              <a16:creationId xmlns:a16="http://schemas.microsoft.com/office/drawing/2014/main" xmlns="" id="{00000000-0008-0000-0600-000086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59" name="Text Box 1">
          <a:extLst>
            <a:ext uri="{FF2B5EF4-FFF2-40B4-BE49-F238E27FC236}">
              <a16:creationId xmlns:a16="http://schemas.microsoft.com/office/drawing/2014/main" xmlns="" id="{00000000-0008-0000-0600-000087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60" name="Text Box 1">
          <a:extLst>
            <a:ext uri="{FF2B5EF4-FFF2-40B4-BE49-F238E27FC236}">
              <a16:creationId xmlns:a16="http://schemas.microsoft.com/office/drawing/2014/main" xmlns="" id="{00000000-0008-0000-0600-000088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61" name="Text Box 1">
          <a:extLst>
            <a:ext uri="{FF2B5EF4-FFF2-40B4-BE49-F238E27FC236}">
              <a16:creationId xmlns:a16="http://schemas.microsoft.com/office/drawing/2014/main" xmlns="" id="{00000000-0008-0000-0600-000089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62" name="Text Box 1">
          <a:extLst>
            <a:ext uri="{FF2B5EF4-FFF2-40B4-BE49-F238E27FC236}">
              <a16:creationId xmlns:a16="http://schemas.microsoft.com/office/drawing/2014/main" xmlns="" id="{00000000-0008-0000-0600-00008A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63" name="Text Box 1">
          <a:extLst>
            <a:ext uri="{FF2B5EF4-FFF2-40B4-BE49-F238E27FC236}">
              <a16:creationId xmlns:a16="http://schemas.microsoft.com/office/drawing/2014/main" xmlns="" id="{00000000-0008-0000-0600-00008B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64" name="Text Box 1">
          <a:extLst>
            <a:ext uri="{FF2B5EF4-FFF2-40B4-BE49-F238E27FC236}">
              <a16:creationId xmlns:a16="http://schemas.microsoft.com/office/drawing/2014/main" xmlns="" id="{00000000-0008-0000-0600-00008C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65" name="Text Box 1">
          <a:extLst>
            <a:ext uri="{FF2B5EF4-FFF2-40B4-BE49-F238E27FC236}">
              <a16:creationId xmlns:a16="http://schemas.microsoft.com/office/drawing/2014/main" xmlns="" id="{00000000-0008-0000-0600-00008D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66" name="Text Box 1">
          <a:extLst>
            <a:ext uri="{FF2B5EF4-FFF2-40B4-BE49-F238E27FC236}">
              <a16:creationId xmlns:a16="http://schemas.microsoft.com/office/drawing/2014/main" xmlns="" id="{00000000-0008-0000-0600-00008E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67" name="Text Box 1">
          <a:extLst>
            <a:ext uri="{FF2B5EF4-FFF2-40B4-BE49-F238E27FC236}">
              <a16:creationId xmlns:a16="http://schemas.microsoft.com/office/drawing/2014/main" xmlns="" id="{00000000-0008-0000-0600-00008F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68" name="Text Box 1">
          <a:extLst>
            <a:ext uri="{FF2B5EF4-FFF2-40B4-BE49-F238E27FC236}">
              <a16:creationId xmlns:a16="http://schemas.microsoft.com/office/drawing/2014/main" xmlns="" id="{00000000-0008-0000-0600-000090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69" name="Text Box 1">
          <a:extLst>
            <a:ext uri="{FF2B5EF4-FFF2-40B4-BE49-F238E27FC236}">
              <a16:creationId xmlns:a16="http://schemas.microsoft.com/office/drawing/2014/main" xmlns="" id="{00000000-0008-0000-0600-000091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70" name="Text Box 1">
          <a:extLst>
            <a:ext uri="{FF2B5EF4-FFF2-40B4-BE49-F238E27FC236}">
              <a16:creationId xmlns:a16="http://schemas.microsoft.com/office/drawing/2014/main" xmlns="" id="{00000000-0008-0000-0600-000092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71" name="Text Box 1">
          <a:extLst>
            <a:ext uri="{FF2B5EF4-FFF2-40B4-BE49-F238E27FC236}">
              <a16:creationId xmlns:a16="http://schemas.microsoft.com/office/drawing/2014/main" xmlns="" id="{00000000-0008-0000-0600-000093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72" name="Text Box 1">
          <a:extLst>
            <a:ext uri="{FF2B5EF4-FFF2-40B4-BE49-F238E27FC236}">
              <a16:creationId xmlns:a16="http://schemas.microsoft.com/office/drawing/2014/main" xmlns="" id="{00000000-0008-0000-0600-000094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73" name="Text Box 1">
          <a:extLst>
            <a:ext uri="{FF2B5EF4-FFF2-40B4-BE49-F238E27FC236}">
              <a16:creationId xmlns:a16="http://schemas.microsoft.com/office/drawing/2014/main" xmlns="" id="{00000000-0008-0000-0600-000095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74" name="Text Box 1">
          <a:extLst>
            <a:ext uri="{FF2B5EF4-FFF2-40B4-BE49-F238E27FC236}">
              <a16:creationId xmlns:a16="http://schemas.microsoft.com/office/drawing/2014/main" xmlns="" id="{00000000-0008-0000-0600-000096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75" name="Text Box 1">
          <a:extLst>
            <a:ext uri="{FF2B5EF4-FFF2-40B4-BE49-F238E27FC236}">
              <a16:creationId xmlns:a16="http://schemas.microsoft.com/office/drawing/2014/main" xmlns="" id="{00000000-0008-0000-0600-000097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76" name="Text Box 1">
          <a:extLst>
            <a:ext uri="{FF2B5EF4-FFF2-40B4-BE49-F238E27FC236}">
              <a16:creationId xmlns:a16="http://schemas.microsoft.com/office/drawing/2014/main" xmlns="" id="{00000000-0008-0000-0600-000098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77" name="Text Box 1">
          <a:extLst>
            <a:ext uri="{FF2B5EF4-FFF2-40B4-BE49-F238E27FC236}">
              <a16:creationId xmlns:a16="http://schemas.microsoft.com/office/drawing/2014/main" xmlns="" id="{00000000-0008-0000-0600-000099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78" name="Text Box 1">
          <a:extLst>
            <a:ext uri="{FF2B5EF4-FFF2-40B4-BE49-F238E27FC236}">
              <a16:creationId xmlns:a16="http://schemas.microsoft.com/office/drawing/2014/main" xmlns="" id="{00000000-0008-0000-0600-00009A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79" name="Text Box 1">
          <a:extLst>
            <a:ext uri="{FF2B5EF4-FFF2-40B4-BE49-F238E27FC236}">
              <a16:creationId xmlns:a16="http://schemas.microsoft.com/office/drawing/2014/main" xmlns="" id="{00000000-0008-0000-0600-00009B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80" name="Text Box 1">
          <a:extLst>
            <a:ext uri="{FF2B5EF4-FFF2-40B4-BE49-F238E27FC236}">
              <a16:creationId xmlns:a16="http://schemas.microsoft.com/office/drawing/2014/main" xmlns="" id="{00000000-0008-0000-0600-00009C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81" name="Text Box 1">
          <a:extLst>
            <a:ext uri="{FF2B5EF4-FFF2-40B4-BE49-F238E27FC236}">
              <a16:creationId xmlns:a16="http://schemas.microsoft.com/office/drawing/2014/main" xmlns="" id="{00000000-0008-0000-0600-00009D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82" name="Text Box 1">
          <a:extLst>
            <a:ext uri="{FF2B5EF4-FFF2-40B4-BE49-F238E27FC236}">
              <a16:creationId xmlns:a16="http://schemas.microsoft.com/office/drawing/2014/main" xmlns="" id="{00000000-0008-0000-0600-00009E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83" name="Text Box 1">
          <a:extLst>
            <a:ext uri="{FF2B5EF4-FFF2-40B4-BE49-F238E27FC236}">
              <a16:creationId xmlns:a16="http://schemas.microsoft.com/office/drawing/2014/main" xmlns="" id="{00000000-0008-0000-0600-00009F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84" name="Text Box 1">
          <a:extLst>
            <a:ext uri="{FF2B5EF4-FFF2-40B4-BE49-F238E27FC236}">
              <a16:creationId xmlns:a16="http://schemas.microsoft.com/office/drawing/2014/main" xmlns="" id="{00000000-0008-0000-0600-0000A0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85" name="Text Box 1">
          <a:extLst>
            <a:ext uri="{FF2B5EF4-FFF2-40B4-BE49-F238E27FC236}">
              <a16:creationId xmlns:a16="http://schemas.microsoft.com/office/drawing/2014/main" xmlns="" id="{00000000-0008-0000-0600-0000A1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86" name="Text Box 1">
          <a:extLst>
            <a:ext uri="{FF2B5EF4-FFF2-40B4-BE49-F238E27FC236}">
              <a16:creationId xmlns:a16="http://schemas.microsoft.com/office/drawing/2014/main" xmlns="" id="{00000000-0008-0000-0600-0000A2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87" name="Text Box 1">
          <a:extLst>
            <a:ext uri="{FF2B5EF4-FFF2-40B4-BE49-F238E27FC236}">
              <a16:creationId xmlns:a16="http://schemas.microsoft.com/office/drawing/2014/main" xmlns="" id="{00000000-0008-0000-0600-0000A3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88" name="Text Box 1">
          <a:extLst>
            <a:ext uri="{FF2B5EF4-FFF2-40B4-BE49-F238E27FC236}">
              <a16:creationId xmlns:a16="http://schemas.microsoft.com/office/drawing/2014/main" xmlns="" id="{00000000-0008-0000-0600-0000A4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89" name="Text Box 1">
          <a:extLst>
            <a:ext uri="{FF2B5EF4-FFF2-40B4-BE49-F238E27FC236}">
              <a16:creationId xmlns:a16="http://schemas.microsoft.com/office/drawing/2014/main" xmlns="" id="{00000000-0008-0000-0600-0000A5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90" name="Text Box 1">
          <a:extLst>
            <a:ext uri="{FF2B5EF4-FFF2-40B4-BE49-F238E27FC236}">
              <a16:creationId xmlns:a16="http://schemas.microsoft.com/office/drawing/2014/main" xmlns="" id="{00000000-0008-0000-0600-0000A6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91" name="Text Box 1">
          <a:extLst>
            <a:ext uri="{FF2B5EF4-FFF2-40B4-BE49-F238E27FC236}">
              <a16:creationId xmlns:a16="http://schemas.microsoft.com/office/drawing/2014/main" xmlns="" id="{00000000-0008-0000-0600-0000A7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92" name="Text Box 1">
          <a:extLst>
            <a:ext uri="{FF2B5EF4-FFF2-40B4-BE49-F238E27FC236}">
              <a16:creationId xmlns:a16="http://schemas.microsoft.com/office/drawing/2014/main" xmlns="" id="{00000000-0008-0000-0600-0000A8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93" name="Text Box 1">
          <a:extLst>
            <a:ext uri="{FF2B5EF4-FFF2-40B4-BE49-F238E27FC236}">
              <a16:creationId xmlns:a16="http://schemas.microsoft.com/office/drawing/2014/main" xmlns="" id="{00000000-0008-0000-0600-0000A9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94" name="Text Box 1">
          <a:extLst>
            <a:ext uri="{FF2B5EF4-FFF2-40B4-BE49-F238E27FC236}">
              <a16:creationId xmlns:a16="http://schemas.microsoft.com/office/drawing/2014/main" xmlns="" id="{00000000-0008-0000-0600-0000AA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95" name="Text Box 1">
          <a:extLst>
            <a:ext uri="{FF2B5EF4-FFF2-40B4-BE49-F238E27FC236}">
              <a16:creationId xmlns:a16="http://schemas.microsoft.com/office/drawing/2014/main" xmlns="" id="{00000000-0008-0000-0600-0000AB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96" name="Text Box 1">
          <a:extLst>
            <a:ext uri="{FF2B5EF4-FFF2-40B4-BE49-F238E27FC236}">
              <a16:creationId xmlns:a16="http://schemas.microsoft.com/office/drawing/2014/main" xmlns="" id="{00000000-0008-0000-0600-0000AC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97" name="Text Box 1">
          <a:extLst>
            <a:ext uri="{FF2B5EF4-FFF2-40B4-BE49-F238E27FC236}">
              <a16:creationId xmlns:a16="http://schemas.microsoft.com/office/drawing/2014/main" xmlns="" id="{00000000-0008-0000-0600-0000AD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98" name="Text Box 1">
          <a:extLst>
            <a:ext uri="{FF2B5EF4-FFF2-40B4-BE49-F238E27FC236}">
              <a16:creationId xmlns:a16="http://schemas.microsoft.com/office/drawing/2014/main" xmlns="" id="{00000000-0008-0000-0600-0000AE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48</xdr:row>
      <xdr:rowOff>0</xdr:rowOff>
    </xdr:from>
    <xdr:to>
      <xdr:col>5</xdr:col>
      <xdr:colOff>0</xdr:colOff>
      <xdr:row>48</xdr:row>
      <xdr:rowOff>209550</xdr:rowOff>
    </xdr:to>
    <xdr:sp macro="" textlink="">
      <xdr:nvSpPr>
        <xdr:cNvPr id="1281199" name="Text Box 1">
          <a:extLst>
            <a:ext uri="{FF2B5EF4-FFF2-40B4-BE49-F238E27FC236}">
              <a16:creationId xmlns:a16="http://schemas.microsoft.com/office/drawing/2014/main" xmlns="" id="{00000000-0008-0000-0600-0000AF8C1300}"/>
            </a:ext>
          </a:extLst>
        </xdr:cNvPr>
        <xdr:cNvSpPr txBox="1">
          <a:spLocks noChangeArrowheads="1"/>
        </xdr:cNvSpPr>
      </xdr:nvSpPr>
      <xdr:spPr bwMode="auto">
        <a:xfrm>
          <a:off x="2743200" y="16668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48</xdr:row>
      <xdr:rowOff>0</xdr:rowOff>
    </xdr:from>
    <xdr:to>
      <xdr:col>5</xdr:col>
      <xdr:colOff>0</xdr:colOff>
      <xdr:row>48</xdr:row>
      <xdr:rowOff>209550</xdr:rowOff>
    </xdr:to>
    <xdr:sp macro="" textlink="">
      <xdr:nvSpPr>
        <xdr:cNvPr id="1281200" name="Text Box 1">
          <a:extLst>
            <a:ext uri="{FF2B5EF4-FFF2-40B4-BE49-F238E27FC236}">
              <a16:creationId xmlns:a16="http://schemas.microsoft.com/office/drawing/2014/main" xmlns="" id="{00000000-0008-0000-0600-0000B08C1300}"/>
            </a:ext>
          </a:extLst>
        </xdr:cNvPr>
        <xdr:cNvSpPr txBox="1">
          <a:spLocks noChangeArrowheads="1"/>
        </xdr:cNvSpPr>
      </xdr:nvSpPr>
      <xdr:spPr bwMode="auto">
        <a:xfrm>
          <a:off x="2743200" y="16668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50</xdr:row>
      <xdr:rowOff>0</xdr:rowOff>
    </xdr:from>
    <xdr:to>
      <xdr:col>5</xdr:col>
      <xdr:colOff>0</xdr:colOff>
      <xdr:row>50</xdr:row>
      <xdr:rowOff>209550</xdr:rowOff>
    </xdr:to>
    <xdr:sp macro="" textlink="">
      <xdr:nvSpPr>
        <xdr:cNvPr id="1281201" name="Text Box 1">
          <a:extLst>
            <a:ext uri="{FF2B5EF4-FFF2-40B4-BE49-F238E27FC236}">
              <a16:creationId xmlns:a16="http://schemas.microsoft.com/office/drawing/2014/main" xmlns="" id="{00000000-0008-0000-0600-0000B18C1300}"/>
            </a:ext>
          </a:extLst>
        </xdr:cNvPr>
        <xdr:cNvSpPr txBox="1">
          <a:spLocks noChangeArrowheads="1"/>
        </xdr:cNvSpPr>
      </xdr:nvSpPr>
      <xdr:spPr bwMode="auto">
        <a:xfrm>
          <a:off x="2743200" y="173736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51</xdr:row>
      <xdr:rowOff>0</xdr:rowOff>
    </xdr:from>
    <xdr:to>
      <xdr:col>5</xdr:col>
      <xdr:colOff>0</xdr:colOff>
      <xdr:row>51</xdr:row>
      <xdr:rowOff>209550</xdr:rowOff>
    </xdr:to>
    <xdr:sp macro="" textlink="">
      <xdr:nvSpPr>
        <xdr:cNvPr id="1281202" name="Text Box 1">
          <a:extLst>
            <a:ext uri="{FF2B5EF4-FFF2-40B4-BE49-F238E27FC236}">
              <a16:creationId xmlns:a16="http://schemas.microsoft.com/office/drawing/2014/main" xmlns="" id="{00000000-0008-0000-0600-0000B28C1300}"/>
            </a:ext>
          </a:extLst>
        </xdr:cNvPr>
        <xdr:cNvSpPr txBox="1">
          <a:spLocks noChangeArrowheads="1"/>
        </xdr:cNvSpPr>
      </xdr:nvSpPr>
      <xdr:spPr bwMode="auto">
        <a:xfrm>
          <a:off x="2743200" y="177260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51</xdr:row>
      <xdr:rowOff>0</xdr:rowOff>
    </xdr:from>
    <xdr:to>
      <xdr:col>5</xdr:col>
      <xdr:colOff>0</xdr:colOff>
      <xdr:row>51</xdr:row>
      <xdr:rowOff>209550</xdr:rowOff>
    </xdr:to>
    <xdr:sp macro="" textlink="">
      <xdr:nvSpPr>
        <xdr:cNvPr id="1281203" name="Text Box 1">
          <a:extLst>
            <a:ext uri="{FF2B5EF4-FFF2-40B4-BE49-F238E27FC236}">
              <a16:creationId xmlns:a16="http://schemas.microsoft.com/office/drawing/2014/main" xmlns="" id="{00000000-0008-0000-0600-0000B38C1300}"/>
            </a:ext>
          </a:extLst>
        </xdr:cNvPr>
        <xdr:cNvSpPr txBox="1">
          <a:spLocks noChangeArrowheads="1"/>
        </xdr:cNvSpPr>
      </xdr:nvSpPr>
      <xdr:spPr bwMode="auto">
        <a:xfrm>
          <a:off x="2743200" y="177260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52</xdr:row>
      <xdr:rowOff>0</xdr:rowOff>
    </xdr:from>
    <xdr:to>
      <xdr:col>5</xdr:col>
      <xdr:colOff>0</xdr:colOff>
      <xdr:row>52</xdr:row>
      <xdr:rowOff>209550</xdr:rowOff>
    </xdr:to>
    <xdr:sp macro="" textlink="">
      <xdr:nvSpPr>
        <xdr:cNvPr id="1281204" name="Text Box 1">
          <a:extLst>
            <a:ext uri="{FF2B5EF4-FFF2-40B4-BE49-F238E27FC236}">
              <a16:creationId xmlns:a16="http://schemas.microsoft.com/office/drawing/2014/main" xmlns="" id="{00000000-0008-0000-0600-0000B48C1300}"/>
            </a:ext>
          </a:extLst>
        </xdr:cNvPr>
        <xdr:cNvSpPr txBox="1">
          <a:spLocks noChangeArrowheads="1"/>
        </xdr:cNvSpPr>
      </xdr:nvSpPr>
      <xdr:spPr bwMode="auto">
        <a:xfrm>
          <a:off x="2743200" y="180784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52</xdr:row>
      <xdr:rowOff>0</xdr:rowOff>
    </xdr:from>
    <xdr:to>
      <xdr:col>5</xdr:col>
      <xdr:colOff>0</xdr:colOff>
      <xdr:row>52</xdr:row>
      <xdr:rowOff>209550</xdr:rowOff>
    </xdr:to>
    <xdr:sp macro="" textlink="">
      <xdr:nvSpPr>
        <xdr:cNvPr id="1281205" name="Text Box 1">
          <a:extLst>
            <a:ext uri="{FF2B5EF4-FFF2-40B4-BE49-F238E27FC236}">
              <a16:creationId xmlns:a16="http://schemas.microsoft.com/office/drawing/2014/main" xmlns="" id="{00000000-0008-0000-0600-0000B58C1300}"/>
            </a:ext>
          </a:extLst>
        </xdr:cNvPr>
        <xdr:cNvSpPr txBox="1">
          <a:spLocks noChangeArrowheads="1"/>
        </xdr:cNvSpPr>
      </xdr:nvSpPr>
      <xdr:spPr bwMode="auto">
        <a:xfrm>
          <a:off x="2743200" y="180784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53</xdr:row>
      <xdr:rowOff>0</xdr:rowOff>
    </xdr:from>
    <xdr:to>
      <xdr:col>5</xdr:col>
      <xdr:colOff>0</xdr:colOff>
      <xdr:row>53</xdr:row>
      <xdr:rowOff>209550</xdr:rowOff>
    </xdr:to>
    <xdr:sp macro="" textlink="">
      <xdr:nvSpPr>
        <xdr:cNvPr id="1281206" name="Text Box 1">
          <a:extLst>
            <a:ext uri="{FF2B5EF4-FFF2-40B4-BE49-F238E27FC236}">
              <a16:creationId xmlns:a16="http://schemas.microsoft.com/office/drawing/2014/main" xmlns="" id="{00000000-0008-0000-0600-0000B68C1300}"/>
            </a:ext>
          </a:extLst>
        </xdr:cNvPr>
        <xdr:cNvSpPr txBox="1">
          <a:spLocks noChangeArrowheads="1"/>
        </xdr:cNvSpPr>
      </xdr:nvSpPr>
      <xdr:spPr bwMode="auto">
        <a:xfrm>
          <a:off x="2743200" y="184308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53</xdr:row>
      <xdr:rowOff>0</xdr:rowOff>
    </xdr:from>
    <xdr:to>
      <xdr:col>5</xdr:col>
      <xdr:colOff>0</xdr:colOff>
      <xdr:row>53</xdr:row>
      <xdr:rowOff>209550</xdr:rowOff>
    </xdr:to>
    <xdr:sp macro="" textlink="">
      <xdr:nvSpPr>
        <xdr:cNvPr id="1281207" name="Text Box 1">
          <a:extLst>
            <a:ext uri="{FF2B5EF4-FFF2-40B4-BE49-F238E27FC236}">
              <a16:creationId xmlns:a16="http://schemas.microsoft.com/office/drawing/2014/main" xmlns="" id="{00000000-0008-0000-0600-0000B78C1300}"/>
            </a:ext>
          </a:extLst>
        </xdr:cNvPr>
        <xdr:cNvSpPr txBox="1">
          <a:spLocks noChangeArrowheads="1"/>
        </xdr:cNvSpPr>
      </xdr:nvSpPr>
      <xdr:spPr bwMode="auto">
        <a:xfrm>
          <a:off x="2743200" y="184308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54</xdr:row>
      <xdr:rowOff>0</xdr:rowOff>
    </xdr:from>
    <xdr:to>
      <xdr:col>5</xdr:col>
      <xdr:colOff>0</xdr:colOff>
      <xdr:row>54</xdr:row>
      <xdr:rowOff>209550</xdr:rowOff>
    </xdr:to>
    <xdr:sp macro="" textlink="">
      <xdr:nvSpPr>
        <xdr:cNvPr id="1281208" name="Text Box 1">
          <a:extLst>
            <a:ext uri="{FF2B5EF4-FFF2-40B4-BE49-F238E27FC236}">
              <a16:creationId xmlns:a16="http://schemas.microsoft.com/office/drawing/2014/main" xmlns="" id="{00000000-0008-0000-0600-0000B88C1300}"/>
            </a:ext>
          </a:extLst>
        </xdr:cNvPr>
        <xdr:cNvSpPr txBox="1">
          <a:spLocks noChangeArrowheads="1"/>
        </xdr:cNvSpPr>
      </xdr:nvSpPr>
      <xdr:spPr bwMode="auto">
        <a:xfrm>
          <a:off x="2743200" y="187833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54</xdr:row>
      <xdr:rowOff>0</xdr:rowOff>
    </xdr:from>
    <xdr:to>
      <xdr:col>5</xdr:col>
      <xdr:colOff>0</xdr:colOff>
      <xdr:row>54</xdr:row>
      <xdr:rowOff>209550</xdr:rowOff>
    </xdr:to>
    <xdr:sp macro="" textlink="">
      <xdr:nvSpPr>
        <xdr:cNvPr id="1281209" name="Text Box 1">
          <a:extLst>
            <a:ext uri="{FF2B5EF4-FFF2-40B4-BE49-F238E27FC236}">
              <a16:creationId xmlns:a16="http://schemas.microsoft.com/office/drawing/2014/main" xmlns="" id="{00000000-0008-0000-0600-0000B98C1300}"/>
            </a:ext>
          </a:extLst>
        </xdr:cNvPr>
        <xdr:cNvSpPr txBox="1">
          <a:spLocks noChangeArrowheads="1"/>
        </xdr:cNvSpPr>
      </xdr:nvSpPr>
      <xdr:spPr bwMode="auto">
        <a:xfrm>
          <a:off x="2743200" y="187833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55</xdr:row>
      <xdr:rowOff>0</xdr:rowOff>
    </xdr:from>
    <xdr:to>
      <xdr:col>5</xdr:col>
      <xdr:colOff>0</xdr:colOff>
      <xdr:row>55</xdr:row>
      <xdr:rowOff>209550</xdr:rowOff>
    </xdr:to>
    <xdr:sp macro="" textlink="">
      <xdr:nvSpPr>
        <xdr:cNvPr id="1281210" name="Text Box 1">
          <a:extLst>
            <a:ext uri="{FF2B5EF4-FFF2-40B4-BE49-F238E27FC236}">
              <a16:creationId xmlns:a16="http://schemas.microsoft.com/office/drawing/2014/main" xmlns="" id="{00000000-0008-0000-0600-0000BA8C1300}"/>
            </a:ext>
          </a:extLst>
        </xdr:cNvPr>
        <xdr:cNvSpPr txBox="1">
          <a:spLocks noChangeArrowheads="1"/>
        </xdr:cNvSpPr>
      </xdr:nvSpPr>
      <xdr:spPr bwMode="auto">
        <a:xfrm>
          <a:off x="2743200" y="191357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55</xdr:row>
      <xdr:rowOff>0</xdr:rowOff>
    </xdr:from>
    <xdr:to>
      <xdr:col>5</xdr:col>
      <xdr:colOff>0</xdr:colOff>
      <xdr:row>55</xdr:row>
      <xdr:rowOff>209550</xdr:rowOff>
    </xdr:to>
    <xdr:sp macro="" textlink="">
      <xdr:nvSpPr>
        <xdr:cNvPr id="1281211" name="Text Box 1">
          <a:extLst>
            <a:ext uri="{FF2B5EF4-FFF2-40B4-BE49-F238E27FC236}">
              <a16:creationId xmlns:a16="http://schemas.microsoft.com/office/drawing/2014/main" xmlns="" id="{00000000-0008-0000-0600-0000BB8C1300}"/>
            </a:ext>
          </a:extLst>
        </xdr:cNvPr>
        <xdr:cNvSpPr txBox="1">
          <a:spLocks noChangeArrowheads="1"/>
        </xdr:cNvSpPr>
      </xdr:nvSpPr>
      <xdr:spPr bwMode="auto">
        <a:xfrm>
          <a:off x="2743200" y="191357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55</xdr:row>
      <xdr:rowOff>0</xdr:rowOff>
    </xdr:from>
    <xdr:to>
      <xdr:col>5</xdr:col>
      <xdr:colOff>0</xdr:colOff>
      <xdr:row>55</xdr:row>
      <xdr:rowOff>209550</xdr:rowOff>
    </xdr:to>
    <xdr:sp macro="" textlink="">
      <xdr:nvSpPr>
        <xdr:cNvPr id="1281212" name="Text Box 1">
          <a:extLst>
            <a:ext uri="{FF2B5EF4-FFF2-40B4-BE49-F238E27FC236}">
              <a16:creationId xmlns:a16="http://schemas.microsoft.com/office/drawing/2014/main" xmlns="" id="{00000000-0008-0000-0600-0000BC8C1300}"/>
            </a:ext>
          </a:extLst>
        </xdr:cNvPr>
        <xdr:cNvSpPr txBox="1">
          <a:spLocks noChangeArrowheads="1"/>
        </xdr:cNvSpPr>
      </xdr:nvSpPr>
      <xdr:spPr bwMode="auto">
        <a:xfrm>
          <a:off x="2743200" y="191357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55</xdr:row>
      <xdr:rowOff>0</xdr:rowOff>
    </xdr:from>
    <xdr:to>
      <xdr:col>5</xdr:col>
      <xdr:colOff>0</xdr:colOff>
      <xdr:row>55</xdr:row>
      <xdr:rowOff>209550</xdr:rowOff>
    </xdr:to>
    <xdr:sp macro="" textlink="">
      <xdr:nvSpPr>
        <xdr:cNvPr id="1281213" name="Text Box 1">
          <a:extLst>
            <a:ext uri="{FF2B5EF4-FFF2-40B4-BE49-F238E27FC236}">
              <a16:creationId xmlns:a16="http://schemas.microsoft.com/office/drawing/2014/main" xmlns="" id="{00000000-0008-0000-0600-0000BD8C1300}"/>
            </a:ext>
          </a:extLst>
        </xdr:cNvPr>
        <xdr:cNvSpPr txBox="1">
          <a:spLocks noChangeArrowheads="1"/>
        </xdr:cNvSpPr>
      </xdr:nvSpPr>
      <xdr:spPr bwMode="auto">
        <a:xfrm>
          <a:off x="2743200" y="191357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56</xdr:row>
      <xdr:rowOff>0</xdr:rowOff>
    </xdr:from>
    <xdr:to>
      <xdr:col>5</xdr:col>
      <xdr:colOff>0</xdr:colOff>
      <xdr:row>56</xdr:row>
      <xdr:rowOff>209550</xdr:rowOff>
    </xdr:to>
    <xdr:sp macro="" textlink="">
      <xdr:nvSpPr>
        <xdr:cNvPr id="1281214" name="Text Box 1">
          <a:extLst>
            <a:ext uri="{FF2B5EF4-FFF2-40B4-BE49-F238E27FC236}">
              <a16:creationId xmlns:a16="http://schemas.microsoft.com/office/drawing/2014/main" xmlns="" id="{00000000-0008-0000-0600-0000BE8C1300}"/>
            </a:ext>
          </a:extLst>
        </xdr:cNvPr>
        <xdr:cNvSpPr txBox="1">
          <a:spLocks noChangeArrowheads="1"/>
        </xdr:cNvSpPr>
      </xdr:nvSpPr>
      <xdr:spPr bwMode="auto">
        <a:xfrm>
          <a:off x="2743200" y="19488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56</xdr:row>
      <xdr:rowOff>0</xdr:rowOff>
    </xdr:from>
    <xdr:to>
      <xdr:col>5</xdr:col>
      <xdr:colOff>0</xdr:colOff>
      <xdr:row>56</xdr:row>
      <xdr:rowOff>209550</xdr:rowOff>
    </xdr:to>
    <xdr:sp macro="" textlink="">
      <xdr:nvSpPr>
        <xdr:cNvPr id="1281215" name="Text Box 1">
          <a:extLst>
            <a:ext uri="{FF2B5EF4-FFF2-40B4-BE49-F238E27FC236}">
              <a16:creationId xmlns:a16="http://schemas.microsoft.com/office/drawing/2014/main" xmlns="" id="{00000000-0008-0000-0600-0000BF8C1300}"/>
            </a:ext>
          </a:extLst>
        </xdr:cNvPr>
        <xdr:cNvSpPr txBox="1">
          <a:spLocks noChangeArrowheads="1"/>
        </xdr:cNvSpPr>
      </xdr:nvSpPr>
      <xdr:spPr bwMode="auto">
        <a:xfrm>
          <a:off x="2743200" y="19488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56</xdr:row>
      <xdr:rowOff>0</xdr:rowOff>
    </xdr:from>
    <xdr:to>
      <xdr:col>5</xdr:col>
      <xdr:colOff>0</xdr:colOff>
      <xdr:row>56</xdr:row>
      <xdr:rowOff>209550</xdr:rowOff>
    </xdr:to>
    <xdr:sp macro="" textlink="">
      <xdr:nvSpPr>
        <xdr:cNvPr id="1281216" name="Text Box 1">
          <a:extLst>
            <a:ext uri="{FF2B5EF4-FFF2-40B4-BE49-F238E27FC236}">
              <a16:creationId xmlns:a16="http://schemas.microsoft.com/office/drawing/2014/main" xmlns="" id="{00000000-0008-0000-0600-0000C08C1300}"/>
            </a:ext>
          </a:extLst>
        </xdr:cNvPr>
        <xdr:cNvSpPr txBox="1">
          <a:spLocks noChangeArrowheads="1"/>
        </xdr:cNvSpPr>
      </xdr:nvSpPr>
      <xdr:spPr bwMode="auto">
        <a:xfrm>
          <a:off x="2743200" y="19488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56</xdr:row>
      <xdr:rowOff>0</xdr:rowOff>
    </xdr:from>
    <xdr:to>
      <xdr:col>5</xdr:col>
      <xdr:colOff>0</xdr:colOff>
      <xdr:row>56</xdr:row>
      <xdr:rowOff>209550</xdr:rowOff>
    </xdr:to>
    <xdr:sp macro="" textlink="">
      <xdr:nvSpPr>
        <xdr:cNvPr id="1281217" name="Text Box 1">
          <a:extLst>
            <a:ext uri="{FF2B5EF4-FFF2-40B4-BE49-F238E27FC236}">
              <a16:creationId xmlns:a16="http://schemas.microsoft.com/office/drawing/2014/main" xmlns="" id="{00000000-0008-0000-0600-0000C18C1300}"/>
            </a:ext>
          </a:extLst>
        </xdr:cNvPr>
        <xdr:cNvSpPr txBox="1">
          <a:spLocks noChangeArrowheads="1"/>
        </xdr:cNvSpPr>
      </xdr:nvSpPr>
      <xdr:spPr bwMode="auto">
        <a:xfrm>
          <a:off x="2743200" y="19488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57</xdr:row>
      <xdr:rowOff>209550</xdr:rowOff>
    </xdr:to>
    <xdr:sp macro="" textlink="">
      <xdr:nvSpPr>
        <xdr:cNvPr id="1281218" name="Text Box 1">
          <a:extLst>
            <a:ext uri="{FF2B5EF4-FFF2-40B4-BE49-F238E27FC236}">
              <a16:creationId xmlns:a16="http://schemas.microsoft.com/office/drawing/2014/main" xmlns="" id="{00000000-0008-0000-0600-0000C28C1300}"/>
            </a:ext>
          </a:extLst>
        </xdr:cNvPr>
        <xdr:cNvSpPr txBox="1">
          <a:spLocks noChangeArrowheads="1"/>
        </xdr:cNvSpPr>
      </xdr:nvSpPr>
      <xdr:spPr bwMode="auto">
        <a:xfrm>
          <a:off x="2743200" y="19840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57</xdr:row>
      <xdr:rowOff>209550</xdr:rowOff>
    </xdr:to>
    <xdr:sp macro="" textlink="">
      <xdr:nvSpPr>
        <xdr:cNvPr id="1281219" name="Text Box 1">
          <a:extLst>
            <a:ext uri="{FF2B5EF4-FFF2-40B4-BE49-F238E27FC236}">
              <a16:creationId xmlns:a16="http://schemas.microsoft.com/office/drawing/2014/main" xmlns="" id="{00000000-0008-0000-0600-0000C38C1300}"/>
            </a:ext>
          </a:extLst>
        </xdr:cNvPr>
        <xdr:cNvSpPr txBox="1">
          <a:spLocks noChangeArrowheads="1"/>
        </xdr:cNvSpPr>
      </xdr:nvSpPr>
      <xdr:spPr bwMode="auto">
        <a:xfrm>
          <a:off x="2743200" y="19840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57</xdr:row>
      <xdr:rowOff>209550</xdr:rowOff>
    </xdr:to>
    <xdr:sp macro="" textlink="">
      <xdr:nvSpPr>
        <xdr:cNvPr id="1281220" name="Text Box 1">
          <a:extLst>
            <a:ext uri="{FF2B5EF4-FFF2-40B4-BE49-F238E27FC236}">
              <a16:creationId xmlns:a16="http://schemas.microsoft.com/office/drawing/2014/main" xmlns="" id="{00000000-0008-0000-0600-0000C48C1300}"/>
            </a:ext>
          </a:extLst>
        </xdr:cNvPr>
        <xdr:cNvSpPr txBox="1">
          <a:spLocks noChangeArrowheads="1"/>
        </xdr:cNvSpPr>
      </xdr:nvSpPr>
      <xdr:spPr bwMode="auto">
        <a:xfrm>
          <a:off x="2743200" y="19840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57</xdr:row>
      <xdr:rowOff>209550</xdr:rowOff>
    </xdr:to>
    <xdr:sp macro="" textlink="">
      <xdr:nvSpPr>
        <xdr:cNvPr id="1281221" name="Text Box 1">
          <a:extLst>
            <a:ext uri="{FF2B5EF4-FFF2-40B4-BE49-F238E27FC236}">
              <a16:creationId xmlns:a16="http://schemas.microsoft.com/office/drawing/2014/main" xmlns="" id="{00000000-0008-0000-0600-0000C58C1300}"/>
            </a:ext>
          </a:extLst>
        </xdr:cNvPr>
        <xdr:cNvSpPr txBox="1">
          <a:spLocks noChangeArrowheads="1"/>
        </xdr:cNvSpPr>
      </xdr:nvSpPr>
      <xdr:spPr bwMode="auto">
        <a:xfrm>
          <a:off x="2743200" y="19840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0</xdr:colOff>
      <xdr:row>58</xdr:row>
      <xdr:rowOff>209550</xdr:rowOff>
    </xdr:to>
    <xdr:sp macro="" textlink="">
      <xdr:nvSpPr>
        <xdr:cNvPr id="1281222" name="Text Box 1">
          <a:extLst>
            <a:ext uri="{FF2B5EF4-FFF2-40B4-BE49-F238E27FC236}">
              <a16:creationId xmlns:a16="http://schemas.microsoft.com/office/drawing/2014/main" xmlns="" id="{00000000-0008-0000-0600-0000C68C1300}"/>
            </a:ext>
          </a:extLst>
        </xdr:cNvPr>
        <xdr:cNvSpPr txBox="1">
          <a:spLocks noChangeArrowheads="1"/>
        </xdr:cNvSpPr>
      </xdr:nvSpPr>
      <xdr:spPr bwMode="auto">
        <a:xfrm>
          <a:off x="2743200" y="20193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0</xdr:colOff>
      <xdr:row>58</xdr:row>
      <xdr:rowOff>209550</xdr:rowOff>
    </xdr:to>
    <xdr:sp macro="" textlink="">
      <xdr:nvSpPr>
        <xdr:cNvPr id="1281223" name="Text Box 1">
          <a:extLst>
            <a:ext uri="{FF2B5EF4-FFF2-40B4-BE49-F238E27FC236}">
              <a16:creationId xmlns:a16="http://schemas.microsoft.com/office/drawing/2014/main" xmlns="" id="{00000000-0008-0000-0600-0000C78C1300}"/>
            </a:ext>
          </a:extLst>
        </xdr:cNvPr>
        <xdr:cNvSpPr txBox="1">
          <a:spLocks noChangeArrowheads="1"/>
        </xdr:cNvSpPr>
      </xdr:nvSpPr>
      <xdr:spPr bwMode="auto">
        <a:xfrm>
          <a:off x="2743200" y="20193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0</xdr:colOff>
      <xdr:row>58</xdr:row>
      <xdr:rowOff>209550</xdr:rowOff>
    </xdr:to>
    <xdr:sp macro="" textlink="">
      <xdr:nvSpPr>
        <xdr:cNvPr id="1281224" name="Text Box 1">
          <a:extLst>
            <a:ext uri="{FF2B5EF4-FFF2-40B4-BE49-F238E27FC236}">
              <a16:creationId xmlns:a16="http://schemas.microsoft.com/office/drawing/2014/main" xmlns="" id="{00000000-0008-0000-0600-0000C88C1300}"/>
            </a:ext>
          </a:extLst>
        </xdr:cNvPr>
        <xdr:cNvSpPr txBox="1">
          <a:spLocks noChangeArrowheads="1"/>
        </xdr:cNvSpPr>
      </xdr:nvSpPr>
      <xdr:spPr bwMode="auto">
        <a:xfrm>
          <a:off x="2743200" y="20193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0</xdr:colOff>
      <xdr:row>58</xdr:row>
      <xdr:rowOff>209550</xdr:rowOff>
    </xdr:to>
    <xdr:sp macro="" textlink="">
      <xdr:nvSpPr>
        <xdr:cNvPr id="1281225" name="Text Box 1">
          <a:extLst>
            <a:ext uri="{FF2B5EF4-FFF2-40B4-BE49-F238E27FC236}">
              <a16:creationId xmlns:a16="http://schemas.microsoft.com/office/drawing/2014/main" xmlns="" id="{00000000-0008-0000-0600-0000C98C1300}"/>
            </a:ext>
          </a:extLst>
        </xdr:cNvPr>
        <xdr:cNvSpPr txBox="1">
          <a:spLocks noChangeArrowheads="1"/>
        </xdr:cNvSpPr>
      </xdr:nvSpPr>
      <xdr:spPr bwMode="auto">
        <a:xfrm>
          <a:off x="2743200" y="20193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59</xdr:row>
      <xdr:rowOff>0</xdr:rowOff>
    </xdr:from>
    <xdr:to>
      <xdr:col>5</xdr:col>
      <xdr:colOff>0</xdr:colOff>
      <xdr:row>59</xdr:row>
      <xdr:rowOff>209550</xdr:rowOff>
    </xdr:to>
    <xdr:sp macro="" textlink="">
      <xdr:nvSpPr>
        <xdr:cNvPr id="1281226" name="Text Box 1">
          <a:extLst>
            <a:ext uri="{FF2B5EF4-FFF2-40B4-BE49-F238E27FC236}">
              <a16:creationId xmlns:a16="http://schemas.microsoft.com/office/drawing/2014/main" xmlns="" id="{00000000-0008-0000-0600-0000CA8C1300}"/>
            </a:ext>
          </a:extLst>
        </xdr:cNvPr>
        <xdr:cNvSpPr txBox="1">
          <a:spLocks noChangeArrowheads="1"/>
        </xdr:cNvSpPr>
      </xdr:nvSpPr>
      <xdr:spPr bwMode="auto">
        <a:xfrm>
          <a:off x="2743200" y="20545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59</xdr:row>
      <xdr:rowOff>0</xdr:rowOff>
    </xdr:from>
    <xdr:to>
      <xdr:col>5</xdr:col>
      <xdr:colOff>0</xdr:colOff>
      <xdr:row>59</xdr:row>
      <xdr:rowOff>209550</xdr:rowOff>
    </xdr:to>
    <xdr:sp macro="" textlink="">
      <xdr:nvSpPr>
        <xdr:cNvPr id="1281227" name="Text Box 1">
          <a:extLst>
            <a:ext uri="{FF2B5EF4-FFF2-40B4-BE49-F238E27FC236}">
              <a16:creationId xmlns:a16="http://schemas.microsoft.com/office/drawing/2014/main" xmlns="" id="{00000000-0008-0000-0600-0000CB8C1300}"/>
            </a:ext>
          </a:extLst>
        </xdr:cNvPr>
        <xdr:cNvSpPr txBox="1">
          <a:spLocks noChangeArrowheads="1"/>
        </xdr:cNvSpPr>
      </xdr:nvSpPr>
      <xdr:spPr bwMode="auto">
        <a:xfrm>
          <a:off x="2743200" y="20545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59</xdr:row>
      <xdr:rowOff>0</xdr:rowOff>
    </xdr:from>
    <xdr:to>
      <xdr:col>5</xdr:col>
      <xdr:colOff>0</xdr:colOff>
      <xdr:row>59</xdr:row>
      <xdr:rowOff>209550</xdr:rowOff>
    </xdr:to>
    <xdr:sp macro="" textlink="">
      <xdr:nvSpPr>
        <xdr:cNvPr id="1281228" name="Text Box 1">
          <a:extLst>
            <a:ext uri="{FF2B5EF4-FFF2-40B4-BE49-F238E27FC236}">
              <a16:creationId xmlns:a16="http://schemas.microsoft.com/office/drawing/2014/main" xmlns="" id="{00000000-0008-0000-0600-0000CC8C1300}"/>
            </a:ext>
          </a:extLst>
        </xdr:cNvPr>
        <xdr:cNvSpPr txBox="1">
          <a:spLocks noChangeArrowheads="1"/>
        </xdr:cNvSpPr>
      </xdr:nvSpPr>
      <xdr:spPr bwMode="auto">
        <a:xfrm>
          <a:off x="2743200" y="20545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59</xdr:row>
      <xdr:rowOff>0</xdr:rowOff>
    </xdr:from>
    <xdr:to>
      <xdr:col>5</xdr:col>
      <xdr:colOff>0</xdr:colOff>
      <xdr:row>59</xdr:row>
      <xdr:rowOff>209550</xdr:rowOff>
    </xdr:to>
    <xdr:sp macro="" textlink="">
      <xdr:nvSpPr>
        <xdr:cNvPr id="1281229" name="Text Box 1">
          <a:extLst>
            <a:ext uri="{FF2B5EF4-FFF2-40B4-BE49-F238E27FC236}">
              <a16:creationId xmlns:a16="http://schemas.microsoft.com/office/drawing/2014/main" xmlns="" id="{00000000-0008-0000-0600-0000CD8C1300}"/>
            </a:ext>
          </a:extLst>
        </xdr:cNvPr>
        <xdr:cNvSpPr txBox="1">
          <a:spLocks noChangeArrowheads="1"/>
        </xdr:cNvSpPr>
      </xdr:nvSpPr>
      <xdr:spPr bwMode="auto">
        <a:xfrm>
          <a:off x="2743200" y="20545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230" name="Text Box 1">
          <a:extLst>
            <a:ext uri="{FF2B5EF4-FFF2-40B4-BE49-F238E27FC236}">
              <a16:creationId xmlns:a16="http://schemas.microsoft.com/office/drawing/2014/main" xmlns="" id="{00000000-0008-0000-0600-0000CE8C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231" name="Text Box 1">
          <a:extLst>
            <a:ext uri="{FF2B5EF4-FFF2-40B4-BE49-F238E27FC236}">
              <a16:creationId xmlns:a16="http://schemas.microsoft.com/office/drawing/2014/main" xmlns="" id="{00000000-0008-0000-0600-0000CF8C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232" name="Text Box 1">
          <a:extLst>
            <a:ext uri="{FF2B5EF4-FFF2-40B4-BE49-F238E27FC236}">
              <a16:creationId xmlns:a16="http://schemas.microsoft.com/office/drawing/2014/main" xmlns="" id="{00000000-0008-0000-0600-0000D08C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233" name="Text Box 1">
          <a:extLst>
            <a:ext uri="{FF2B5EF4-FFF2-40B4-BE49-F238E27FC236}">
              <a16:creationId xmlns:a16="http://schemas.microsoft.com/office/drawing/2014/main" xmlns="" id="{00000000-0008-0000-0600-0000D18C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234" name="Text Box 1">
          <a:extLst>
            <a:ext uri="{FF2B5EF4-FFF2-40B4-BE49-F238E27FC236}">
              <a16:creationId xmlns:a16="http://schemas.microsoft.com/office/drawing/2014/main" xmlns="" id="{00000000-0008-0000-0600-0000D28C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235" name="Text Box 1">
          <a:extLst>
            <a:ext uri="{FF2B5EF4-FFF2-40B4-BE49-F238E27FC236}">
              <a16:creationId xmlns:a16="http://schemas.microsoft.com/office/drawing/2014/main" xmlns="" id="{00000000-0008-0000-0600-0000D38C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236" name="Text Box 1">
          <a:extLst>
            <a:ext uri="{FF2B5EF4-FFF2-40B4-BE49-F238E27FC236}">
              <a16:creationId xmlns:a16="http://schemas.microsoft.com/office/drawing/2014/main" xmlns="" id="{00000000-0008-0000-0600-0000D48C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237" name="Text Box 1">
          <a:extLst>
            <a:ext uri="{FF2B5EF4-FFF2-40B4-BE49-F238E27FC236}">
              <a16:creationId xmlns:a16="http://schemas.microsoft.com/office/drawing/2014/main" xmlns="" id="{00000000-0008-0000-0600-0000D58C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62</xdr:row>
      <xdr:rowOff>0</xdr:rowOff>
    </xdr:from>
    <xdr:to>
      <xdr:col>5</xdr:col>
      <xdr:colOff>0</xdr:colOff>
      <xdr:row>62</xdr:row>
      <xdr:rowOff>209550</xdr:rowOff>
    </xdr:to>
    <xdr:sp macro="" textlink="">
      <xdr:nvSpPr>
        <xdr:cNvPr id="1281238" name="Text Box 1">
          <a:extLst>
            <a:ext uri="{FF2B5EF4-FFF2-40B4-BE49-F238E27FC236}">
              <a16:creationId xmlns:a16="http://schemas.microsoft.com/office/drawing/2014/main" xmlns="" id="{00000000-0008-0000-0600-0000D68C1300}"/>
            </a:ext>
          </a:extLst>
        </xdr:cNvPr>
        <xdr:cNvSpPr txBox="1">
          <a:spLocks noChangeArrowheads="1"/>
        </xdr:cNvSpPr>
      </xdr:nvSpPr>
      <xdr:spPr bwMode="auto">
        <a:xfrm>
          <a:off x="2743200" y="21602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62</xdr:row>
      <xdr:rowOff>0</xdr:rowOff>
    </xdr:from>
    <xdr:to>
      <xdr:col>5</xdr:col>
      <xdr:colOff>0</xdr:colOff>
      <xdr:row>62</xdr:row>
      <xdr:rowOff>209550</xdr:rowOff>
    </xdr:to>
    <xdr:sp macro="" textlink="">
      <xdr:nvSpPr>
        <xdr:cNvPr id="1281239" name="Text Box 1">
          <a:extLst>
            <a:ext uri="{FF2B5EF4-FFF2-40B4-BE49-F238E27FC236}">
              <a16:creationId xmlns:a16="http://schemas.microsoft.com/office/drawing/2014/main" xmlns="" id="{00000000-0008-0000-0600-0000D78C1300}"/>
            </a:ext>
          </a:extLst>
        </xdr:cNvPr>
        <xdr:cNvSpPr txBox="1">
          <a:spLocks noChangeArrowheads="1"/>
        </xdr:cNvSpPr>
      </xdr:nvSpPr>
      <xdr:spPr bwMode="auto">
        <a:xfrm>
          <a:off x="2743200" y="21602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62</xdr:row>
      <xdr:rowOff>0</xdr:rowOff>
    </xdr:from>
    <xdr:to>
      <xdr:col>5</xdr:col>
      <xdr:colOff>0</xdr:colOff>
      <xdr:row>62</xdr:row>
      <xdr:rowOff>209550</xdr:rowOff>
    </xdr:to>
    <xdr:sp macro="" textlink="">
      <xdr:nvSpPr>
        <xdr:cNvPr id="1281240" name="Text Box 1">
          <a:extLst>
            <a:ext uri="{FF2B5EF4-FFF2-40B4-BE49-F238E27FC236}">
              <a16:creationId xmlns:a16="http://schemas.microsoft.com/office/drawing/2014/main" xmlns="" id="{00000000-0008-0000-0600-0000D88C1300}"/>
            </a:ext>
          </a:extLst>
        </xdr:cNvPr>
        <xdr:cNvSpPr txBox="1">
          <a:spLocks noChangeArrowheads="1"/>
        </xdr:cNvSpPr>
      </xdr:nvSpPr>
      <xdr:spPr bwMode="auto">
        <a:xfrm>
          <a:off x="2743200" y="21602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62</xdr:row>
      <xdr:rowOff>0</xdr:rowOff>
    </xdr:from>
    <xdr:to>
      <xdr:col>5</xdr:col>
      <xdr:colOff>0</xdr:colOff>
      <xdr:row>62</xdr:row>
      <xdr:rowOff>209550</xdr:rowOff>
    </xdr:to>
    <xdr:sp macro="" textlink="">
      <xdr:nvSpPr>
        <xdr:cNvPr id="1281241" name="Text Box 1">
          <a:extLst>
            <a:ext uri="{FF2B5EF4-FFF2-40B4-BE49-F238E27FC236}">
              <a16:creationId xmlns:a16="http://schemas.microsoft.com/office/drawing/2014/main" xmlns="" id="{00000000-0008-0000-0600-0000D98C1300}"/>
            </a:ext>
          </a:extLst>
        </xdr:cNvPr>
        <xdr:cNvSpPr txBox="1">
          <a:spLocks noChangeArrowheads="1"/>
        </xdr:cNvSpPr>
      </xdr:nvSpPr>
      <xdr:spPr bwMode="auto">
        <a:xfrm>
          <a:off x="2743200" y="21602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49</xdr:row>
      <xdr:rowOff>0</xdr:rowOff>
    </xdr:from>
    <xdr:to>
      <xdr:col>5</xdr:col>
      <xdr:colOff>0</xdr:colOff>
      <xdr:row>49</xdr:row>
      <xdr:rowOff>209550</xdr:rowOff>
    </xdr:to>
    <xdr:sp macro="" textlink="">
      <xdr:nvSpPr>
        <xdr:cNvPr id="1281242" name="Text Box 1">
          <a:extLst>
            <a:ext uri="{FF2B5EF4-FFF2-40B4-BE49-F238E27FC236}">
              <a16:creationId xmlns:a16="http://schemas.microsoft.com/office/drawing/2014/main" xmlns="" id="{00000000-0008-0000-0600-0000DA8C1300}"/>
            </a:ext>
          </a:extLst>
        </xdr:cNvPr>
        <xdr:cNvSpPr txBox="1">
          <a:spLocks noChangeArrowheads="1"/>
        </xdr:cNvSpPr>
      </xdr:nvSpPr>
      <xdr:spPr bwMode="auto">
        <a:xfrm>
          <a:off x="2743200" y="17021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49</xdr:row>
      <xdr:rowOff>0</xdr:rowOff>
    </xdr:from>
    <xdr:to>
      <xdr:col>5</xdr:col>
      <xdr:colOff>0</xdr:colOff>
      <xdr:row>49</xdr:row>
      <xdr:rowOff>209550</xdr:rowOff>
    </xdr:to>
    <xdr:sp macro="" textlink="">
      <xdr:nvSpPr>
        <xdr:cNvPr id="1281243" name="Text Box 1">
          <a:extLst>
            <a:ext uri="{FF2B5EF4-FFF2-40B4-BE49-F238E27FC236}">
              <a16:creationId xmlns:a16="http://schemas.microsoft.com/office/drawing/2014/main" xmlns="" id="{00000000-0008-0000-0600-0000DB8C1300}"/>
            </a:ext>
          </a:extLst>
        </xdr:cNvPr>
        <xdr:cNvSpPr txBox="1">
          <a:spLocks noChangeArrowheads="1"/>
        </xdr:cNvSpPr>
      </xdr:nvSpPr>
      <xdr:spPr bwMode="auto">
        <a:xfrm>
          <a:off x="2743200" y="17021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52</xdr:row>
      <xdr:rowOff>0</xdr:rowOff>
    </xdr:from>
    <xdr:to>
      <xdr:col>5</xdr:col>
      <xdr:colOff>0</xdr:colOff>
      <xdr:row>52</xdr:row>
      <xdr:rowOff>209550</xdr:rowOff>
    </xdr:to>
    <xdr:sp macro="" textlink="">
      <xdr:nvSpPr>
        <xdr:cNvPr id="1281244" name="Text Box 1">
          <a:extLst>
            <a:ext uri="{FF2B5EF4-FFF2-40B4-BE49-F238E27FC236}">
              <a16:creationId xmlns:a16="http://schemas.microsoft.com/office/drawing/2014/main" xmlns="" id="{00000000-0008-0000-0600-0000DC8C1300}"/>
            </a:ext>
          </a:extLst>
        </xdr:cNvPr>
        <xdr:cNvSpPr txBox="1">
          <a:spLocks noChangeArrowheads="1"/>
        </xdr:cNvSpPr>
      </xdr:nvSpPr>
      <xdr:spPr bwMode="auto">
        <a:xfrm>
          <a:off x="2743200" y="180784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52</xdr:row>
      <xdr:rowOff>0</xdr:rowOff>
    </xdr:from>
    <xdr:to>
      <xdr:col>5</xdr:col>
      <xdr:colOff>0</xdr:colOff>
      <xdr:row>52</xdr:row>
      <xdr:rowOff>209550</xdr:rowOff>
    </xdr:to>
    <xdr:sp macro="" textlink="">
      <xdr:nvSpPr>
        <xdr:cNvPr id="1281245" name="Text Box 1">
          <a:extLst>
            <a:ext uri="{FF2B5EF4-FFF2-40B4-BE49-F238E27FC236}">
              <a16:creationId xmlns:a16="http://schemas.microsoft.com/office/drawing/2014/main" xmlns="" id="{00000000-0008-0000-0600-0000DD8C1300}"/>
            </a:ext>
          </a:extLst>
        </xdr:cNvPr>
        <xdr:cNvSpPr txBox="1">
          <a:spLocks noChangeArrowheads="1"/>
        </xdr:cNvSpPr>
      </xdr:nvSpPr>
      <xdr:spPr bwMode="auto">
        <a:xfrm>
          <a:off x="2743200" y="180784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53</xdr:row>
      <xdr:rowOff>0</xdr:rowOff>
    </xdr:from>
    <xdr:to>
      <xdr:col>5</xdr:col>
      <xdr:colOff>0</xdr:colOff>
      <xdr:row>53</xdr:row>
      <xdr:rowOff>209550</xdr:rowOff>
    </xdr:to>
    <xdr:sp macro="" textlink="">
      <xdr:nvSpPr>
        <xdr:cNvPr id="1281246" name="Text Box 1">
          <a:extLst>
            <a:ext uri="{FF2B5EF4-FFF2-40B4-BE49-F238E27FC236}">
              <a16:creationId xmlns:a16="http://schemas.microsoft.com/office/drawing/2014/main" xmlns="" id="{00000000-0008-0000-0600-0000DE8C1300}"/>
            </a:ext>
          </a:extLst>
        </xdr:cNvPr>
        <xdr:cNvSpPr txBox="1">
          <a:spLocks noChangeArrowheads="1"/>
        </xdr:cNvSpPr>
      </xdr:nvSpPr>
      <xdr:spPr bwMode="auto">
        <a:xfrm>
          <a:off x="2743200" y="184308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53</xdr:row>
      <xdr:rowOff>0</xdr:rowOff>
    </xdr:from>
    <xdr:to>
      <xdr:col>5</xdr:col>
      <xdr:colOff>0</xdr:colOff>
      <xdr:row>53</xdr:row>
      <xdr:rowOff>209550</xdr:rowOff>
    </xdr:to>
    <xdr:sp macro="" textlink="">
      <xdr:nvSpPr>
        <xdr:cNvPr id="1281247" name="Text Box 1">
          <a:extLst>
            <a:ext uri="{FF2B5EF4-FFF2-40B4-BE49-F238E27FC236}">
              <a16:creationId xmlns:a16="http://schemas.microsoft.com/office/drawing/2014/main" xmlns="" id="{00000000-0008-0000-0600-0000DF8C1300}"/>
            </a:ext>
          </a:extLst>
        </xdr:cNvPr>
        <xdr:cNvSpPr txBox="1">
          <a:spLocks noChangeArrowheads="1"/>
        </xdr:cNvSpPr>
      </xdr:nvSpPr>
      <xdr:spPr bwMode="auto">
        <a:xfrm>
          <a:off x="2743200" y="184308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57</xdr:row>
      <xdr:rowOff>209550</xdr:rowOff>
    </xdr:to>
    <xdr:sp macro="" textlink="">
      <xdr:nvSpPr>
        <xdr:cNvPr id="1281248" name="Text Box 1">
          <a:extLst>
            <a:ext uri="{FF2B5EF4-FFF2-40B4-BE49-F238E27FC236}">
              <a16:creationId xmlns:a16="http://schemas.microsoft.com/office/drawing/2014/main" xmlns="" id="{00000000-0008-0000-0600-0000E08C1300}"/>
            </a:ext>
          </a:extLst>
        </xdr:cNvPr>
        <xdr:cNvSpPr txBox="1">
          <a:spLocks noChangeArrowheads="1"/>
        </xdr:cNvSpPr>
      </xdr:nvSpPr>
      <xdr:spPr bwMode="auto">
        <a:xfrm>
          <a:off x="2743200" y="19840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57</xdr:row>
      <xdr:rowOff>209550</xdr:rowOff>
    </xdr:to>
    <xdr:sp macro="" textlink="">
      <xdr:nvSpPr>
        <xdr:cNvPr id="1281249" name="Text Box 1">
          <a:extLst>
            <a:ext uri="{FF2B5EF4-FFF2-40B4-BE49-F238E27FC236}">
              <a16:creationId xmlns:a16="http://schemas.microsoft.com/office/drawing/2014/main" xmlns="" id="{00000000-0008-0000-0600-0000E18C1300}"/>
            </a:ext>
          </a:extLst>
        </xdr:cNvPr>
        <xdr:cNvSpPr txBox="1">
          <a:spLocks noChangeArrowheads="1"/>
        </xdr:cNvSpPr>
      </xdr:nvSpPr>
      <xdr:spPr bwMode="auto">
        <a:xfrm>
          <a:off x="2743200" y="19840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57</xdr:row>
      <xdr:rowOff>209550</xdr:rowOff>
    </xdr:to>
    <xdr:sp macro="" textlink="">
      <xdr:nvSpPr>
        <xdr:cNvPr id="1281250" name="Text Box 1">
          <a:extLst>
            <a:ext uri="{FF2B5EF4-FFF2-40B4-BE49-F238E27FC236}">
              <a16:creationId xmlns:a16="http://schemas.microsoft.com/office/drawing/2014/main" xmlns="" id="{00000000-0008-0000-0600-0000E28C1300}"/>
            </a:ext>
          </a:extLst>
        </xdr:cNvPr>
        <xdr:cNvSpPr txBox="1">
          <a:spLocks noChangeArrowheads="1"/>
        </xdr:cNvSpPr>
      </xdr:nvSpPr>
      <xdr:spPr bwMode="auto">
        <a:xfrm>
          <a:off x="2743200" y="19840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57</xdr:row>
      <xdr:rowOff>209550</xdr:rowOff>
    </xdr:to>
    <xdr:sp macro="" textlink="">
      <xdr:nvSpPr>
        <xdr:cNvPr id="1281251" name="Text Box 1">
          <a:extLst>
            <a:ext uri="{FF2B5EF4-FFF2-40B4-BE49-F238E27FC236}">
              <a16:creationId xmlns:a16="http://schemas.microsoft.com/office/drawing/2014/main" xmlns="" id="{00000000-0008-0000-0600-0000E38C1300}"/>
            </a:ext>
          </a:extLst>
        </xdr:cNvPr>
        <xdr:cNvSpPr txBox="1">
          <a:spLocks noChangeArrowheads="1"/>
        </xdr:cNvSpPr>
      </xdr:nvSpPr>
      <xdr:spPr bwMode="auto">
        <a:xfrm>
          <a:off x="2743200" y="19840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0</xdr:colOff>
      <xdr:row>58</xdr:row>
      <xdr:rowOff>209550</xdr:rowOff>
    </xdr:to>
    <xdr:sp macro="" textlink="">
      <xdr:nvSpPr>
        <xdr:cNvPr id="1281252" name="Text Box 1">
          <a:extLst>
            <a:ext uri="{FF2B5EF4-FFF2-40B4-BE49-F238E27FC236}">
              <a16:creationId xmlns:a16="http://schemas.microsoft.com/office/drawing/2014/main" xmlns="" id="{00000000-0008-0000-0600-0000E48C1300}"/>
            </a:ext>
          </a:extLst>
        </xdr:cNvPr>
        <xdr:cNvSpPr txBox="1">
          <a:spLocks noChangeArrowheads="1"/>
        </xdr:cNvSpPr>
      </xdr:nvSpPr>
      <xdr:spPr bwMode="auto">
        <a:xfrm>
          <a:off x="2743200" y="20193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0</xdr:colOff>
      <xdr:row>58</xdr:row>
      <xdr:rowOff>209550</xdr:rowOff>
    </xdr:to>
    <xdr:sp macro="" textlink="">
      <xdr:nvSpPr>
        <xdr:cNvPr id="1281253" name="Text Box 1">
          <a:extLst>
            <a:ext uri="{FF2B5EF4-FFF2-40B4-BE49-F238E27FC236}">
              <a16:creationId xmlns:a16="http://schemas.microsoft.com/office/drawing/2014/main" xmlns="" id="{00000000-0008-0000-0600-0000E58C1300}"/>
            </a:ext>
          </a:extLst>
        </xdr:cNvPr>
        <xdr:cNvSpPr txBox="1">
          <a:spLocks noChangeArrowheads="1"/>
        </xdr:cNvSpPr>
      </xdr:nvSpPr>
      <xdr:spPr bwMode="auto">
        <a:xfrm>
          <a:off x="2743200" y="20193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0</xdr:colOff>
      <xdr:row>58</xdr:row>
      <xdr:rowOff>209550</xdr:rowOff>
    </xdr:to>
    <xdr:sp macro="" textlink="">
      <xdr:nvSpPr>
        <xdr:cNvPr id="1281254" name="Text Box 1">
          <a:extLst>
            <a:ext uri="{FF2B5EF4-FFF2-40B4-BE49-F238E27FC236}">
              <a16:creationId xmlns:a16="http://schemas.microsoft.com/office/drawing/2014/main" xmlns="" id="{00000000-0008-0000-0600-0000E68C1300}"/>
            </a:ext>
          </a:extLst>
        </xdr:cNvPr>
        <xdr:cNvSpPr txBox="1">
          <a:spLocks noChangeArrowheads="1"/>
        </xdr:cNvSpPr>
      </xdr:nvSpPr>
      <xdr:spPr bwMode="auto">
        <a:xfrm>
          <a:off x="2743200" y="20193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0</xdr:colOff>
      <xdr:row>58</xdr:row>
      <xdr:rowOff>209550</xdr:rowOff>
    </xdr:to>
    <xdr:sp macro="" textlink="">
      <xdr:nvSpPr>
        <xdr:cNvPr id="1281255" name="Text Box 1">
          <a:extLst>
            <a:ext uri="{FF2B5EF4-FFF2-40B4-BE49-F238E27FC236}">
              <a16:creationId xmlns:a16="http://schemas.microsoft.com/office/drawing/2014/main" xmlns="" id="{00000000-0008-0000-0600-0000E78C1300}"/>
            </a:ext>
          </a:extLst>
        </xdr:cNvPr>
        <xdr:cNvSpPr txBox="1">
          <a:spLocks noChangeArrowheads="1"/>
        </xdr:cNvSpPr>
      </xdr:nvSpPr>
      <xdr:spPr bwMode="auto">
        <a:xfrm>
          <a:off x="2743200" y="20193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59</xdr:row>
      <xdr:rowOff>0</xdr:rowOff>
    </xdr:from>
    <xdr:to>
      <xdr:col>5</xdr:col>
      <xdr:colOff>0</xdr:colOff>
      <xdr:row>59</xdr:row>
      <xdr:rowOff>209550</xdr:rowOff>
    </xdr:to>
    <xdr:sp macro="" textlink="">
      <xdr:nvSpPr>
        <xdr:cNvPr id="1281256" name="Text Box 1">
          <a:extLst>
            <a:ext uri="{FF2B5EF4-FFF2-40B4-BE49-F238E27FC236}">
              <a16:creationId xmlns:a16="http://schemas.microsoft.com/office/drawing/2014/main" xmlns="" id="{00000000-0008-0000-0600-0000E88C1300}"/>
            </a:ext>
          </a:extLst>
        </xdr:cNvPr>
        <xdr:cNvSpPr txBox="1">
          <a:spLocks noChangeArrowheads="1"/>
        </xdr:cNvSpPr>
      </xdr:nvSpPr>
      <xdr:spPr bwMode="auto">
        <a:xfrm>
          <a:off x="2743200" y="20545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59</xdr:row>
      <xdr:rowOff>0</xdr:rowOff>
    </xdr:from>
    <xdr:to>
      <xdr:col>5</xdr:col>
      <xdr:colOff>0</xdr:colOff>
      <xdr:row>59</xdr:row>
      <xdr:rowOff>209550</xdr:rowOff>
    </xdr:to>
    <xdr:sp macro="" textlink="">
      <xdr:nvSpPr>
        <xdr:cNvPr id="1281257" name="Text Box 1">
          <a:extLst>
            <a:ext uri="{FF2B5EF4-FFF2-40B4-BE49-F238E27FC236}">
              <a16:creationId xmlns:a16="http://schemas.microsoft.com/office/drawing/2014/main" xmlns="" id="{00000000-0008-0000-0600-0000E98C1300}"/>
            </a:ext>
          </a:extLst>
        </xdr:cNvPr>
        <xdr:cNvSpPr txBox="1">
          <a:spLocks noChangeArrowheads="1"/>
        </xdr:cNvSpPr>
      </xdr:nvSpPr>
      <xdr:spPr bwMode="auto">
        <a:xfrm>
          <a:off x="2743200" y="20545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258" name="Text Box 1">
          <a:extLst>
            <a:ext uri="{FF2B5EF4-FFF2-40B4-BE49-F238E27FC236}">
              <a16:creationId xmlns:a16="http://schemas.microsoft.com/office/drawing/2014/main" xmlns="" id="{00000000-0008-0000-0600-0000EA8C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259" name="Text Box 1">
          <a:extLst>
            <a:ext uri="{FF2B5EF4-FFF2-40B4-BE49-F238E27FC236}">
              <a16:creationId xmlns:a16="http://schemas.microsoft.com/office/drawing/2014/main" xmlns="" id="{00000000-0008-0000-0600-0000EB8C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260" name="Text Box 1">
          <a:extLst>
            <a:ext uri="{FF2B5EF4-FFF2-40B4-BE49-F238E27FC236}">
              <a16:creationId xmlns:a16="http://schemas.microsoft.com/office/drawing/2014/main" xmlns="" id="{00000000-0008-0000-0600-0000EC8C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261" name="Text Box 1">
          <a:extLst>
            <a:ext uri="{FF2B5EF4-FFF2-40B4-BE49-F238E27FC236}">
              <a16:creationId xmlns:a16="http://schemas.microsoft.com/office/drawing/2014/main" xmlns="" id="{00000000-0008-0000-0600-0000ED8C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262" name="Text Box 1">
          <a:extLst>
            <a:ext uri="{FF2B5EF4-FFF2-40B4-BE49-F238E27FC236}">
              <a16:creationId xmlns:a16="http://schemas.microsoft.com/office/drawing/2014/main" xmlns="" id="{00000000-0008-0000-0600-0000EE8C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263" name="Text Box 1">
          <a:extLst>
            <a:ext uri="{FF2B5EF4-FFF2-40B4-BE49-F238E27FC236}">
              <a16:creationId xmlns:a16="http://schemas.microsoft.com/office/drawing/2014/main" xmlns="" id="{00000000-0008-0000-0600-0000EF8C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264" name="Text Box 1">
          <a:extLst>
            <a:ext uri="{FF2B5EF4-FFF2-40B4-BE49-F238E27FC236}">
              <a16:creationId xmlns:a16="http://schemas.microsoft.com/office/drawing/2014/main" xmlns="" id="{00000000-0008-0000-0600-0000F08C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265" name="Text Box 1">
          <a:extLst>
            <a:ext uri="{FF2B5EF4-FFF2-40B4-BE49-F238E27FC236}">
              <a16:creationId xmlns:a16="http://schemas.microsoft.com/office/drawing/2014/main" xmlns="" id="{00000000-0008-0000-0600-0000F18C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266" name="Text Box 1">
          <a:extLst>
            <a:ext uri="{FF2B5EF4-FFF2-40B4-BE49-F238E27FC236}">
              <a16:creationId xmlns:a16="http://schemas.microsoft.com/office/drawing/2014/main" xmlns="" id="{00000000-0008-0000-0600-0000F28C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267" name="Text Box 1">
          <a:extLst>
            <a:ext uri="{FF2B5EF4-FFF2-40B4-BE49-F238E27FC236}">
              <a16:creationId xmlns:a16="http://schemas.microsoft.com/office/drawing/2014/main" xmlns="" id="{00000000-0008-0000-0600-0000F38C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268" name="Text Box 1">
          <a:extLst>
            <a:ext uri="{FF2B5EF4-FFF2-40B4-BE49-F238E27FC236}">
              <a16:creationId xmlns:a16="http://schemas.microsoft.com/office/drawing/2014/main" xmlns="" id="{00000000-0008-0000-0600-0000F48C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269" name="Text Box 1">
          <a:extLst>
            <a:ext uri="{FF2B5EF4-FFF2-40B4-BE49-F238E27FC236}">
              <a16:creationId xmlns:a16="http://schemas.microsoft.com/office/drawing/2014/main" xmlns="" id="{00000000-0008-0000-0600-0000F58C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270" name="Text Box 1">
          <a:extLst>
            <a:ext uri="{FF2B5EF4-FFF2-40B4-BE49-F238E27FC236}">
              <a16:creationId xmlns:a16="http://schemas.microsoft.com/office/drawing/2014/main" xmlns="" id="{00000000-0008-0000-0600-0000F68C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271" name="Text Box 1">
          <a:extLst>
            <a:ext uri="{FF2B5EF4-FFF2-40B4-BE49-F238E27FC236}">
              <a16:creationId xmlns:a16="http://schemas.microsoft.com/office/drawing/2014/main" xmlns="" id="{00000000-0008-0000-0600-0000F78C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272" name="Text Box 1">
          <a:extLst>
            <a:ext uri="{FF2B5EF4-FFF2-40B4-BE49-F238E27FC236}">
              <a16:creationId xmlns:a16="http://schemas.microsoft.com/office/drawing/2014/main" xmlns="" id="{00000000-0008-0000-0600-0000F88C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273" name="Text Box 1">
          <a:extLst>
            <a:ext uri="{FF2B5EF4-FFF2-40B4-BE49-F238E27FC236}">
              <a16:creationId xmlns:a16="http://schemas.microsoft.com/office/drawing/2014/main" xmlns="" id="{00000000-0008-0000-0600-0000F98C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49</xdr:row>
      <xdr:rowOff>0</xdr:rowOff>
    </xdr:from>
    <xdr:to>
      <xdr:col>5</xdr:col>
      <xdr:colOff>0</xdr:colOff>
      <xdr:row>49</xdr:row>
      <xdr:rowOff>209550</xdr:rowOff>
    </xdr:to>
    <xdr:sp macro="" textlink="">
      <xdr:nvSpPr>
        <xdr:cNvPr id="1281274" name="Text Box 1">
          <a:extLst>
            <a:ext uri="{FF2B5EF4-FFF2-40B4-BE49-F238E27FC236}">
              <a16:creationId xmlns:a16="http://schemas.microsoft.com/office/drawing/2014/main" xmlns="" id="{00000000-0008-0000-0600-0000FA8C1300}"/>
            </a:ext>
          </a:extLst>
        </xdr:cNvPr>
        <xdr:cNvSpPr txBox="1">
          <a:spLocks noChangeArrowheads="1"/>
        </xdr:cNvSpPr>
      </xdr:nvSpPr>
      <xdr:spPr bwMode="auto">
        <a:xfrm>
          <a:off x="2743200" y="17021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49</xdr:row>
      <xdr:rowOff>0</xdr:rowOff>
    </xdr:from>
    <xdr:to>
      <xdr:col>5</xdr:col>
      <xdr:colOff>0</xdr:colOff>
      <xdr:row>49</xdr:row>
      <xdr:rowOff>209550</xdr:rowOff>
    </xdr:to>
    <xdr:sp macro="" textlink="">
      <xdr:nvSpPr>
        <xdr:cNvPr id="1281275" name="Text Box 1">
          <a:extLst>
            <a:ext uri="{FF2B5EF4-FFF2-40B4-BE49-F238E27FC236}">
              <a16:creationId xmlns:a16="http://schemas.microsoft.com/office/drawing/2014/main" xmlns="" id="{00000000-0008-0000-0600-0000FB8C1300}"/>
            </a:ext>
          </a:extLst>
        </xdr:cNvPr>
        <xdr:cNvSpPr txBox="1">
          <a:spLocks noChangeArrowheads="1"/>
        </xdr:cNvSpPr>
      </xdr:nvSpPr>
      <xdr:spPr bwMode="auto">
        <a:xfrm>
          <a:off x="2743200" y="17021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51</xdr:row>
      <xdr:rowOff>0</xdr:rowOff>
    </xdr:from>
    <xdr:to>
      <xdr:col>5</xdr:col>
      <xdr:colOff>0</xdr:colOff>
      <xdr:row>51</xdr:row>
      <xdr:rowOff>209550</xdr:rowOff>
    </xdr:to>
    <xdr:sp macro="" textlink="">
      <xdr:nvSpPr>
        <xdr:cNvPr id="1281276" name="Text Box 1">
          <a:extLst>
            <a:ext uri="{FF2B5EF4-FFF2-40B4-BE49-F238E27FC236}">
              <a16:creationId xmlns:a16="http://schemas.microsoft.com/office/drawing/2014/main" xmlns="" id="{00000000-0008-0000-0600-0000FC8C1300}"/>
            </a:ext>
          </a:extLst>
        </xdr:cNvPr>
        <xdr:cNvSpPr txBox="1">
          <a:spLocks noChangeArrowheads="1"/>
        </xdr:cNvSpPr>
      </xdr:nvSpPr>
      <xdr:spPr bwMode="auto">
        <a:xfrm>
          <a:off x="2743200" y="177260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52</xdr:row>
      <xdr:rowOff>0</xdr:rowOff>
    </xdr:from>
    <xdr:to>
      <xdr:col>5</xdr:col>
      <xdr:colOff>0</xdr:colOff>
      <xdr:row>52</xdr:row>
      <xdr:rowOff>209550</xdr:rowOff>
    </xdr:to>
    <xdr:sp macro="" textlink="">
      <xdr:nvSpPr>
        <xdr:cNvPr id="1281277" name="Text Box 1">
          <a:extLst>
            <a:ext uri="{FF2B5EF4-FFF2-40B4-BE49-F238E27FC236}">
              <a16:creationId xmlns:a16="http://schemas.microsoft.com/office/drawing/2014/main" xmlns="" id="{00000000-0008-0000-0600-0000FD8C1300}"/>
            </a:ext>
          </a:extLst>
        </xdr:cNvPr>
        <xdr:cNvSpPr txBox="1">
          <a:spLocks noChangeArrowheads="1"/>
        </xdr:cNvSpPr>
      </xdr:nvSpPr>
      <xdr:spPr bwMode="auto">
        <a:xfrm>
          <a:off x="2743200" y="180784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52</xdr:row>
      <xdr:rowOff>0</xdr:rowOff>
    </xdr:from>
    <xdr:to>
      <xdr:col>5</xdr:col>
      <xdr:colOff>0</xdr:colOff>
      <xdr:row>52</xdr:row>
      <xdr:rowOff>209550</xdr:rowOff>
    </xdr:to>
    <xdr:sp macro="" textlink="">
      <xdr:nvSpPr>
        <xdr:cNvPr id="1281278" name="Text Box 1">
          <a:extLst>
            <a:ext uri="{FF2B5EF4-FFF2-40B4-BE49-F238E27FC236}">
              <a16:creationId xmlns:a16="http://schemas.microsoft.com/office/drawing/2014/main" xmlns="" id="{00000000-0008-0000-0600-0000FE8C1300}"/>
            </a:ext>
          </a:extLst>
        </xdr:cNvPr>
        <xdr:cNvSpPr txBox="1">
          <a:spLocks noChangeArrowheads="1"/>
        </xdr:cNvSpPr>
      </xdr:nvSpPr>
      <xdr:spPr bwMode="auto">
        <a:xfrm>
          <a:off x="2743200" y="180784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52</xdr:row>
      <xdr:rowOff>0</xdr:rowOff>
    </xdr:from>
    <xdr:to>
      <xdr:col>5</xdr:col>
      <xdr:colOff>0</xdr:colOff>
      <xdr:row>52</xdr:row>
      <xdr:rowOff>209550</xdr:rowOff>
    </xdr:to>
    <xdr:sp macro="" textlink="">
      <xdr:nvSpPr>
        <xdr:cNvPr id="1281279" name="Text Box 1">
          <a:extLst>
            <a:ext uri="{FF2B5EF4-FFF2-40B4-BE49-F238E27FC236}">
              <a16:creationId xmlns:a16="http://schemas.microsoft.com/office/drawing/2014/main" xmlns="" id="{00000000-0008-0000-0600-0000FF8C1300}"/>
            </a:ext>
          </a:extLst>
        </xdr:cNvPr>
        <xdr:cNvSpPr txBox="1">
          <a:spLocks noChangeArrowheads="1"/>
        </xdr:cNvSpPr>
      </xdr:nvSpPr>
      <xdr:spPr bwMode="auto">
        <a:xfrm>
          <a:off x="2743200" y="180784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53</xdr:row>
      <xdr:rowOff>0</xdr:rowOff>
    </xdr:from>
    <xdr:to>
      <xdr:col>5</xdr:col>
      <xdr:colOff>0</xdr:colOff>
      <xdr:row>53</xdr:row>
      <xdr:rowOff>209550</xdr:rowOff>
    </xdr:to>
    <xdr:sp macro="" textlink="">
      <xdr:nvSpPr>
        <xdr:cNvPr id="1281280" name="Text Box 1">
          <a:extLst>
            <a:ext uri="{FF2B5EF4-FFF2-40B4-BE49-F238E27FC236}">
              <a16:creationId xmlns:a16="http://schemas.microsoft.com/office/drawing/2014/main" xmlns="" id="{00000000-0008-0000-0600-0000008D1300}"/>
            </a:ext>
          </a:extLst>
        </xdr:cNvPr>
        <xdr:cNvSpPr txBox="1">
          <a:spLocks noChangeArrowheads="1"/>
        </xdr:cNvSpPr>
      </xdr:nvSpPr>
      <xdr:spPr bwMode="auto">
        <a:xfrm>
          <a:off x="2743200" y="184308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53</xdr:row>
      <xdr:rowOff>0</xdr:rowOff>
    </xdr:from>
    <xdr:to>
      <xdr:col>5</xdr:col>
      <xdr:colOff>0</xdr:colOff>
      <xdr:row>53</xdr:row>
      <xdr:rowOff>209550</xdr:rowOff>
    </xdr:to>
    <xdr:sp macro="" textlink="">
      <xdr:nvSpPr>
        <xdr:cNvPr id="1281281" name="Text Box 1">
          <a:extLst>
            <a:ext uri="{FF2B5EF4-FFF2-40B4-BE49-F238E27FC236}">
              <a16:creationId xmlns:a16="http://schemas.microsoft.com/office/drawing/2014/main" xmlns="" id="{00000000-0008-0000-0600-0000018D1300}"/>
            </a:ext>
          </a:extLst>
        </xdr:cNvPr>
        <xdr:cNvSpPr txBox="1">
          <a:spLocks noChangeArrowheads="1"/>
        </xdr:cNvSpPr>
      </xdr:nvSpPr>
      <xdr:spPr bwMode="auto">
        <a:xfrm>
          <a:off x="2743200" y="184308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53</xdr:row>
      <xdr:rowOff>0</xdr:rowOff>
    </xdr:from>
    <xdr:to>
      <xdr:col>5</xdr:col>
      <xdr:colOff>0</xdr:colOff>
      <xdr:row>53</xdr:row>
      <xdr:rowOff>209550</xdr:rowOff>
    </xdr:to>
    <xdr:sp macro="" textlink="">
      <xdr:nvSpPr>
        <xdr:cNvPr id="1281282" name="Text Box 1">
          <a:extLst>
            <a:ext uri="{FF2B5EF4-FFF2-40B4-BE49-F238E27FC236}">
              <a16:creationId xmlns:a16="http://schemas.microsoft.com/office/drawing/2014/main" xmlns="" id="{00000000-0008-0000-0600-0000028D1300}"/>
            </a:ext>
          </a:extLst>
        </xdr:cNvPr>
        <xdr:cNvSpPr txBox="1">
          <a:spLocks noChangeArrowheads="1"/>
        </xdr:cNvSpPr>
      </xdr:nvSpPr>
      <xdr:spPr bwMode="auto">
        <a:xfrm>
          <a:off x="2743200" y="184308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53</xdr:row>
      <xdr:rowOff>0</xdr:rowOff>
    </xdr:from>
    <xdr:to>
      <xdr:col>5</xdr:col>
      <xdr:colOff>0</xdr:colOff>
      <xdr:row>53</xdr:row>
      <xdr:rowOff>209550</xdr:rowOff>
    </xdr:to>
    <xdr:sp macro="" textlink="">
      <xdr:nvSpPr>
        <xdr:cNvPr id="1281283" name="Text Box 1">
          <a:extLst>
            <a:ext uri="{FF2B5EF4-FFF2-40B4-BE49-F238E27FC236}">
              <a16:creationId xmlns:a16="http://schemas.microsoft.com/office/drawing/2014/main" xmlns="" id="{00000000-0008-0000-0600-0000038D1300}"/>
            </a:ext>
          </a:extLst>
        </xdr:cNvPr>
        <xdr:cNvSpPr txBox="1">
          <a:spLocks noChangeArrowheads="1"/>
        </xdr:cNvSpPr>
      </xdr:nvSpPr>
      <xdr:spPr bwMode="auto">
        <a:xfrm>
          <a:off x="2743200" y="184308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53</xdr:row>
      <xdr:rowOff>0</xdr:rowOff>
    </xdr:from>
    <xdr:to>
      <xdr:col>5</xdr:col>
      <xdr:colOff>0</xdr:colOff>
      <xdr:row>53</xdr:row>
      <xdr:rowOff>209550</xdr:rowOff>
    </xdr:to>
    <xdr:sp macro="" textlink="">
      <xdr:nvSpPr>
        <xdr:cNvPr id="1281284" name="Text Box 1">
          <a:extLst>
            <a:ext uri="{FF2B5EF4-FFF2-40B4-BE49-F238E27FC236}">
              <a16:creationId xmlns:a16="http://schemas.microsoft.com/office/drawing/2014/main" xmlns="" id="{00000000-0008-0000-0600-0000048D1300}"/>
            </a:ext>
          </a:extLst>
        </xdr:cNvPr>
        <xdr:cNvSpPr txBox="1">
          <a:spLocks noChangeArrowheads="1"/>
        </xdr:cNvSpPr>
      </xdr:nvSpPr>
      <xdr:spPr bwMode="auto">
        <a:xfrm>
          <a:off x="2743200" y="184308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53</xdr:row>
      <xdr:rowOff>0</xdr:rowOff>
    </xdr:from>
    <xdr:to>
      <xdr:col>5</xdr:col>
      <xdr:colOff>0</xdr:colOff>
      <xdr:row>53</xdr:row>
      <xdr:rowOff>209550</xdr:rowOff>
    </xdr:to>
    <xdr:sp macro="" textlink="">
      <xdr:nvSpPr>
        <xdr:cNvPr id="1281285" name="Text Box 1">
          <a:extLst>
            <a:ext uri="{FF2B5EF4-FFF2-40B4-BE49-F238E27FC236}">
              <a16:creationId xmlns:a16="http://schemas.microsoft.com/office/drawing/2014/main" xmlns="" id="{00000000-0008-0000-0600-0000058D1300}"/>
            </a:ext>
          </a:extLst>
        </xdr:cNvPr>
        <xdr:cNvSpPr txBox="1">
          <a:spLocks noChangeArrowheads="1"/>
        </xdr:cNvSpPr>
      </xdr:nvSpPr>
      <xdr:spPr bwMode="auto">
        <a:xfrm>
          <a:off x="2743200" y="184308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53</xdr:row>
      <xdr:rowOff>0</xdr:rowOff>
    </xdr:from>
    <xdr:to>
      <xdr:col>5</xdr:col>
      <xdr:colOff>0</xdr:colOff>
      <xdr:row>53</xdr:row>
      <xdr:rowOff>209550</xdr:rowOff>
    </xdr:to>
    <xdr:sp macro="" textlink="">
      <xdr:nvSpPr>
        <xdr:cNvPr id="1281286" name="Text Box 1">
          <a:extLst>
            <a:ext uri="{FF2B5EF4-FFF2-40B4-BE49-F238E27FC236}">
              <a16:creationId xmlns:a16="http://schemas.microsoft.com/office/drawing/2014/main" xmlns="" id="{00000000-0008-0000-0600-0000068D1300}"/>
            </a:ext>
          </a:extLst>
        </xdr:cNvPr>
        <xdr:cNvSpPr txBox="1">
          <a:spLocks noChangeArrowheads="1"/>
        </xdr:cNvSpPr>
      </xdr:nvSpPr>
      <xdr:spPr bwMode="auto">
        <a:xfrm>
          <a:off x="2743200" y="184308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54</xdr:row>
      <xdr:rowOff>0</xdr:rowOff>
    </xdr:from>
    <xdr:to>
      <xdr:col>5</xdr:col>
      <xdr:colOff>0</xdr:colOff>
      <xdr:row>54</xdr:row>
      <xdr:rowOff>209550</xdr:rowOff>
    </xdr:to>
    <xdr:sp macro="" textlink="">
      <xdr:nvSpPr>
        <xdr:cNvPr id="1281287" name="Text Box 1">
          <a:extLst>
            <a:ext uri="{FF2B5EF4-FFF2-40B4-BE49-F238E27FC236}">
              <a16:creationId xmlns:a16="http://schemas.microsoft.com/office/drawing/2014/main" xmlns="" id="{00000000-0008-0000-0600-0000078D1300}"/>
            </a:ext>
          </a:extLst>
        </xdr:cNvPr>
        <xdr:cNvSpPr txBox="1">
          <a:spLocks noChangeArrowheads="1"/>
        </xdr:cNvSpPr>
      </xdr:nvSpPr>
      <xdr:spPr bwMode="auto">
        <a:xfrm>
          <a:off x="2743200" y="187833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54</xdr:row>
      <xdr:rowOff>0</xdr:rowOff>
    </xdr:from>
    <xdr:to>
      <xdr:col>5</xdr:col>
      <xdr:colOff>0</xdr:colOff>
      <xdr:row>54</xdr:row>
      <xdr:rowOff>209550</xdr:rowOff>
    </xdr:to>
    <xdr:sp macro="" textlink="">
      <xdr:nvSpPr>
        <xdr:cNvPr id="1281288" name="Text Box 1">
          <a:extLst>
            <a:ext uri="{FF2B5EF4-FFF2-40B4-BE49-F238E27FC236}">
              <a16:creationId xmlns:a16="http://schemas.microsoft.com/office/drawing/2014/main" xmlns="" id="{00000000-0008-0000-0600-0000088D1300}"/>
            </a:ext>
          </a:extLst>
        </xdr:cNvPr>
        <xdr:cNvSpPr txBox="1">
          <a:spLocks noChangeArrowheads="1"/>
        </xdr:cNvSpPr>
      </xdr:nvSpPr>
      <xdr:spPr bwMode="auto">
        <a:xfrm>
          <a:off x="2743200" y="187833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54</xdr:row>
      <xdr:rowOff>0</xdr:rowOff>
    </xdr:from>
    <xdr:to>
      <xdr:col>5</xdr:col>
      <xdr:colOff>0</xdr:colOff>
      <xdr:row>54</xdr:row>
      <xdr:rowOff>209550</xdr:rowOff>
    </xdr:to>
    <xdr:sp macro="" textlink="">
      <xdr:nvSpPr>
        <xdr:cNvPr id="1281289" name="Text Box 1">
          <a:extLst>
            <a:ext uri="{FF2B5EF4-FFF2-40B4-BE49-F238E27FC236}">
              <a16:creationId xmlns:a16="http://schemas.microsoft.com/office/drawing/2014/main" xmlns="" id="{00000000-0008-0000-0600-0000098D1300}"/>
            </a:ext>
          </a:extLst>
        </xdr:cNvPr>
        <xdr:cNvSpPr txBox="1">
          <a:spLocks noChangeArrowheads="1"/>
        </xdr:cNvSpPr>
      </xdr:nvSpPr>
      <xdr:spPr bwMode="auto">
        <a:xfrm>
          <a:off x="2743200" y="187833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55</xdr:row>
      <xdr:rowOff>0</xdr:rowOff>
    </xdr:from>
    <xdr:to>
      <xdr:col>5</xdr:col>
      <xdr:colOff>0</xdr:colOff>
      <xdr:row>55</xdr:row>
      <xdr:rowOff>209550</xdr:rowOff>
    </xdr:to>
    <xdr:sp macro="" textlink="">
      <xdr:nvSpPr>
        <xdr:cNvPr id="1281290" name="Text Box 1">
          <a:extLst>
            <a:ext uri="{FF2B5EF4-FFF2-40B4-BE49-F238E27FC236}">
              <a16:creationId xmlns:a16="http://schemas.microsoft.com/office/drawing/2014/main" xmlns="" id="{00000000-0008-0000-0600-00000A8D1300}"/>
            </a:ext>
          </a:extLst>
        </xdr:cNvPr>
        <xdr:cNvSpPr txBox="1">
          <a:spLocks noChangeArrowheads="1"/>
        </xdr:cNvSpPr>
      </xdr:nvSpPr>
      <xdr:spPr bwMode="auto">
        <a:xfrm>
          <a:off x="2743200" y="191357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55</xdr:row>
      <xdr:rowOff>0</xdr:rowOff>
    </xdr:from>
    <xdr:to>
      <xdr:col>5</xdr:col>
      <xdr:colOff>0</xdr:colOff>
      <xdr:row>55</xdr:row>
      <xdr:rowOff>209550</xdr:rowOff>
    </xdr:to>
    <xdr:sp macro="" textlink="">
      <xdr:nvSpPr>
        <xdr:cNvPr id="1281291" name="Text Box 1">
          <a:extLst>
            <a:ext uri="{FF2B5EF4-FFF2-40B4-BE49-F238E27FC236}">
              <a16:creationId xmlns:a16="http://schemas.microsoft.com/office/drawing/2014/main" xmlns="" id="{00000000-0008-0000-0600-00000B8D1300}"/>
            </a:ext>
          </a:extLst>
        </xdr:cNvPr>
        <xdr:cNvSpPr txBox="1">
          <a:spLocks noChangeArrowheads="1"/>
        </xdr:cNvSpPr>
      </xdr:nvSpPr>
      <xdr:spPr bwMode="auto">
        <a:xfrm>
          <a:off x="2743200" y="191357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55</xdr:row>
      <xdr:rowOff>0</xdr:rowOff>
    </xdr:from>
    <xdr:to>
      <xdr:col>5</xdr:col>
      <xdr:colOff>0</xdr:colOff>
      <xdr:row>55</xdr:row>
      <xdr:rowOff>209550</xdr:rowOff>
    </xdr:to>
    <xdr:sp macro="" textlink="">
      <xdr:nvSpPr>
        <xdr:cNvPr id="1281292" name="Text Box 1">
          <a:extLst>
            <a:ext uri="{FF2B5EF4-FFF2-40B4-BE49-F238E27FC236}">
              <a16:creationId xmlns:a16="http://schemas.microsoft.com/office/drawing/2014/main" xmlns="" id="{00000000-0008-0000-0600-00000C8D1300}"/>
            </a:ext>
          </a:extLst>
        </xdr:cNvPr>
        <xdr:cNvSpPr txBox="1">
          <a:spLocks noChangeArrowheads="1"/>
        </xdr:cNvSpPr>
      </xdr:nvSpPr>
      <xdr:spPr bwMode="auto">
        <a:xfrm>
          <a:off x="2743200" y="191357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55</xdr:row>
      <xdr:rowOff>0</xdr:rowOff>
    </xdr:from>
    <xdr:to>
      <xdr:col>5</xdr:col>
      <xdr:colOff>0</xdr:colOff>
      <xdr:row>55</xdr:row>
      <xdr:rowOff>209550</xdr:rowOff>
    </xdr:to>
    <xdr:sp macro="" textlink="">
      <xdr:nvSpPr>
        <xdr:cNvPr id="1281293" name="Text Box 1">
          <a:extLst>
            <a:ext uri="{FF2B5EF4-FFF2-40B4-BE49-F238E27FC236}">
              <a16:creationId xmlns:a16="http://schemas.microsoft.com/office/drawing/2014/main" xmlns="" id="{00000000-0008-0000-0600-00000D8D1300}"/>
            </a:ext>
          </a:extLst>
        </xdr:cNvPr>
        <xdr:cNvSpPr txBox="1">
          <a:spLocks noChangeArrowheads="1"/>
        </xdr:cNvSpPr>
      </xdr:nvSpPr>
      <xdr:spPr bwMode="auto">
        <a:xfrm>
          <a:off x="2743200" y="191357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55</xdr:row>
      <xdr:rowOff>0</xdr:rowOff>
    </xdr:from>
    <xdr:to>
      <xdr:col>5</xdr:col>
      <xdr:colOff>0</xdr:colOff>
      <xdr:row>55</xdr:row>
      <xdr:rowOff>209550</xdr:rowOff>
    </xdr:to>
    <xdr:sp macro="" textlink="">
      <xdr:nvSpPr>
        <xdr:cNvPr id="1281294" name="Text Box 1">
          <a:extLst>
            <a:ext uri="{FF2B5EF4-FFF2-40B4-BE49-F238E27FC236}">
              <a16:creationId xmlns:a16="http://schemas.microsoft.com/office/drawing/2014/main" xmlns="" id="{00000000-0008-0000-0600-00000E8D1300}"/>
            </a:ext>
          </a:extLst>
        </xdr:cNvPr>
        <xdr:cNvSpPr txBox="1">
          <a:spLocks noChangeArrowheads="1"/>
        </xdr:cNvSpPr>
      </xdr:nvSpPr>
      <xdr:spPr bwMode="auto">
        <a:xfrm>
          <a:off x="2743200" y="191357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56</xdr:row>
      <xdr:rowOff>0</xdr:rowOff>
    </xdr:from>
    <xdr:to>
      <xdr:col>5</xdr:col>
      <xdr:colOff>0</xdr:colOff>
      <xdr:row>56</xdr:row>
      <xdr:rowOff>209550</xdr:rowOff>
    </xdr:to>
    <xdr:sp macro="" textlink="">
      <xdr:nvSpPr>
        <xdr:cNvPr id="1281295" name="Text Box 1">
          <a:extLst>
            <a:ext uri="{FF2B5EF4-FFF2-40B4-BE49-F238E27FC236}">
              <a16:creationId xmlns:a16="http://schemas.microsoft.com/office/drawing/2014/main" xmlns="" id="{00000000-0008-0000-0600-00000F8D1300}"/>
            </a:ext>
          </a:extLst>
        </xdr:cNvPr>
        <xdr:cNvSpPr txBox="1">
          <a:spLocks noChangeArrowheads="1"/>
        </xdr:cNvSpPr>
      </xdr:nvSpPr>
      <xdr:spPr bwMode="auto">
        <a:xfrm>
          <a:off x="2743200" y="19488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56</xdr:row>
      <xdr:rowOff>0</xdr:rowOff>
    </xdr:from>
    <xdr:to>
      <xdr:col>5</xdr:col>
      <xdr:colOff>0</xdr:colOff>
      <xdr:row>56</xdr:row>
      <xdr:rowOff>209550</xdr:rowOff>
    </xdr:to>
    <xdr:sp macro="" textlink="">
      <xdr:nvSpPr>
        <xdr:cNvPr id="1281296" name="Text Box 1">
          <a:extLst>
            <a:ext uri="{FF2B5EF4-FFF2-40B4-BE49-F238E27FC236}">
              <a16:creationId xmlns:a16="http://schemas.microsoft.com/office/drawing/2014/main" xmlns="" id="{00000000-0008-0000-0600-0000108D1300}"/>
            </a:ext>
          </a:extLst>
        </xdr:cNvPr>
        <xdr:cNvSpPr txBox="1">
          <a:spLocks noChangeArrowheads="1"/>
        </xdr:cNvSpPr>
      </xdr:nvSpPr>
      <xdr:spPr bwMode="auto">
        <a:xfrm>
          <a:off x="2743200" y="19488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56</xdr:row>
      <xdr:rowOff>0</xdr:rowOff>
    </xdr:from>
    <xdr:to>
      <xdr:col>5</xdr:col>
      <xdr:colOff>0</xdr:colOff>
      <xdr:row>56</xdr:row>
      <xdr:rowOff>209550</xdr:rowOff>
    </xdr:to>
    <xdr:sp macro="" textlink="">
      <xdr:nvSpPr>
        <xdr:cNvPr id="1281297" name="Text Box 1">
          <a:extLst>
            <a:ext uri="{FF2B5EF4-FFF2-40B4-BE49-F238E27FC236}">
              <a16:creationId xmlns:a16="http://schemas.microsoft.com/office/drawing/2014/main" xmlns="" id="{00000000-0008-0000-0600-0000118D1300}"/>
            </a:ext>
          </a:extLst>
        </xdr:cNvPr>
        <xdr:cNvSpPr txBox="1">
          <a:spLocks noChangeArrowheads="1"/>
        </xdr:cNvSpPr>
      </xdr:nvSpPr>
      <xdr:spPr bwMode="auto">
        <a:xfrm>
          <a:off x="2743200" y="19488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56</xdr:row>
      <xdr:rowOff>0</xdr:rowOff>
    </xdr:from>
    <xdr:to>
      <xdr:col>5</xdr:col>
      <xdr:colOff>0</xdr:colOff>
      <xdr:row>56</xdr:row>
      <xdr:rowOff>209550</xdr:rowOff>
    </xdr:to>
    <xdr:sp macro="" textlink="">
      <xdr:nvSpPr>
        <xdr:cNvPr id="1281298" name="Text Box 1">
          <a:extLst>
            <a:ext uri="{FF2B5EF4-FFF2-40B4-BE49-F238E27FC236}">
              <a16:creationId xmlns:a16="http://schemas.microsoft.com/office/drawing/2014/main" xmlns="" id="{00000000-0008-0000-0600-0000128D1300}"/>
            </a:ext>
          </a:extLst>
        </xdr:cNvPr>
        <xdr:cNvSpPr txBox="1">
          <a:spLocks noChangeArrowheads="1"/>
        </xdr:cNvSpPr>
      </xdr:nvSpPr>
      <xdr:spPr bwMode="auto">
        <a:xfrm>
          <a:off x="2743200" y="19488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56</xdr:row>
      <xdr:rowOff>0</xdr:rowOff>
    </xdr:from>
    <xdr:to>
      <xdr:col>5</xdr:col>
      <xdr:colOff>0</xdr:colOff>
      <xdr:row>56</xdr:row>
      <xdr:rowOff>209550</xdr:rowOff>
    </xdr:to>
    <xdr:sp macro="" textlink="">
      <xdr:nvSpPr>
        <xdr:cNvPr id="1281299" name="Text Box 1">
          <a:extLst>
            <a:ext uri="{FF2B5EF4-FFF2-40B4-BE49-F238E27FC236}">
              <a16:creationId xmlns:a16="http://schemas.microsoft.com/office/drawing/2014/main" xmlns="" id="{00000000-0008-0000-0600-0000138D1300}"/>
            </a:ext>
          </a:extLst>
        </xdr:cNvPr>
        <xdr:cNvSpPr txBox="1">
          <a:spLocks noChangeArrowheads="1"/>
        </xdr:cNvSpPr>
      </xdr:nvSpPr>
      <xdr:spPr bwMode="auto">
        <a:xfrm>
          <a:off x="2743200" y="19488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56</xdr:row>
      <xdr:rowOff>0</xdr:rowOff>
    </xdr:from>
    <xdr:to>
      <xdr:col>5</xdr:col>
      <xdr:colOff>0</xdr:colOff>
      <xdr:row>56</xdr:row>
      <xdr:rowOff>209550</xdr:rowOff>
    </xdr:to>
    <xdr:sp macro="" textlink="">
      <xdr:nvSpPr>
        <xdr:cNvPr id="1281300" name="Text Box 1">
          <a:extLst>
            <a:ext uri="{FF2B5EF4-FFF2-40B4-BE49-F238E27FC236}">
              <a16:creationId xmlns:a16="http://schemas.microsoft.com/office/drawing/2014/main" xmlns="" id="{00000000-0008-0000-0600-0000148D1300}"/>
            </a:ext>
          </a:extLst>
        </xdr:cNvPr>
        <xdr:cNvSpPr txBox="1">
          <a:spLocks noChangeArrowheads="1"/>
        </xdr:cNvSpPr>
      </xdr:nvSpPr>
      <xdr:spPr bwMode="auto">
        <a:xfrm>
          <a:off x="2743200" y="19488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56</xdr:row>
      <xdr:rowOff>0</xdr:rowOff>
    </xdr:from>
    <xdr:to>
      <xdr:col>5</xdr:col>
      <xdr:colOff>0</xdr:colOff>
      <xdr:row>56</xdr:row>
      <xdr:rowOff>209550</xdr:rowOff>
    </xdr:to>
    <xdr:sp macro="" textlink="">
      <xdr:nvSpPr>
        <xdr:cNvPr id="1281301" name="Text Box 1">
          <a:extLst>
            <a:ext uri="{FF2B5EF4-FFF2-40B4-BE49-F238E27FC236}">
              <a16:creationId xmlns:a16="http://schemas.microsoft.com/office/drawing/2014/main" xmlns="" id="{00000000-0008-0000-0600-0000158D1300}"/>
            </a:ext>
          </a:extLst>
        </xdr:cNvPr>
        <xdr:cNvSpPr txBox="1">
          <a:spLocks noChangeArrowheads="1"/>
        </xdr:cNvSpPr>
      </xdr:nvSpPr>
      <xdr:spPr bwMode="auto">
        <a:xfrm>
          <a:off x="2743200" y="19488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56</xdr:row>
      <xdr:rowOff>0</xdr:rowOff>
    </xdr:from>
    <xdr:to>
      <xdr:col>5</xdr:col>
      <xdr:colOff>0</xdr:colOff>
      <xdr:row>56</xdr:row>
      <xdr:rowOff>209550</xdr:rowOff>
    </xdr:to>
    <xdr:sp macro="" textlink="">
      <xdr:nvSpPr>
        <xdr:cNvPr id="1281302" name="Text Box 1">
          <a:extLst>
            <a:ext uri="{FF2B5EF4-FFF2-40B4-BE49-F238E27FC236}">
              <a16:creationId xmlns:a16="http://schemas.microsoft.com/office/drawing/2014/main" xmlns="" id="{00000000-0008-0000-0600-0000168D1300}"/>
            </a:ext>
          </a:extLst>
        </xdr:cNvPr>
        <xdr:cNvSpPr txBox="1">
          <a:spLocks noChangeArrowheads="1"/>
        </xdr:cNvSpPr>
      </xdr:nvSpPr>
      <xdr:spPr bwMode="auto">
        <a:xfrm>
          <a:off x="2743200" y="19488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56</xdr:row>
      <xdr:rowOff>0</xdr:rowOff>
    </xdr:from>
    <xdr:to>
      <xdr:col>5</xdr:col>
      <xdr:colOff>0</xdr:colOff>
      <xdr:row>56</xdr:row>
      <xdr:rowOff>209550</xdr:rowOff>
    </xdr:to>
    <xdr:sp macro="" textlink="">
      <xdr:nvSpPr>
        <xdr:cNvPr id="1281303" name="Text Box 1">
          <a:extLst>
            <a:ext uri="{FF2B5EF4-FFF2-40B4-BE49-F238E27FC236}">
              <a16:creationId xmlns:a16="http://schemas.microsoft.com/office/drawing/2014/main" xmlns="" id="{00000000-0008-0000-0600-0000178D1300}"/>
            </a:ext>
          </a:extLst>
        </xdr:cNvPr>
        <xdr:cNvSpPr txBox="1">
          <a:spLocks noChangeArrowheads="1"/>
        </xdr:cNvSpPr>
      </xdr:nvSpPr>
      <xdr:spPr bwMode="auto">
        <a:xfrm>
          <a:off x="2743200" y="19488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56</xdr:row>
      <xdr:rowOff>0</xdr:rowOff>
    </xdr:from>
    <xdr:to>
      <xdr:col>5</xdr:col>
      <xdr:colOff>0</xdr:colOff>
      <xdr:row>56</xdr:row>
      <xdr:rowOff>209550</xdr:rowOff>
    </xdr:to>
    <xdr:sp macro="" textlink="">
      <xdr:nvSpPr>
        <xdr:cNvPr id="1281304" name="Text Box 1">
          <a:extLst>
            <a:ext uri="{FF2B5EF4-FFF2-40B4-BE49-F238E27FC236}">
              <a16:creationId xmlns:a16="http://schemas.microsoft.com/office/drawing/2014/main" xmlns="" id="{00000000-0008-0000-0600-0000188D1300}"/>
            </a:ext>
          </a:extLst>
        </xdr:cNvPr>
        <xdr:cNvSpPr txBox="1">
          <a:spLocks noChangeArrowheads="1"/>
        </xdr:cNvSpPr>
      </xdr:nvSpPr>
      <xdr:spPr bwMode="auto">
        <a:xfrm>
          <a:off x="2743200" y="19488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56</xdr:row>
      <xdr:rowOff>0</xdr:rowOff>
    </xdr:from>
    <xdr:to>
      <xdr:col>5</xdr:col>
      <xdr:colOff>0</xdr:colOff>
      <xdr:row>56</xdr:row>
      <xdr:rowOff>209550</xdr:rowOff>
    </xdr:to>
    <xdr:sp macro="" textlink="">
      <xdr:nvSpPr>
        <xdr:cNvPr id="1281305" name="Text Box 1">
          <a:extLst>
            <a:ext uri="{FF2B5EF4-FFF2-40B4-BE49-F238E27FC236}">
              <a16:creationId xmlns:a16="http://schemas.microsoft.com/office/drawing/2014/main" xmlns="" id="{00000000-0008-0000-0600-0000198D1300}"/>
            </a:ext>
          </a:extLst>
        </xdr:cNvPr>
        <xdr:cNvSpPr txBox="1">
          <a:spLocks noChangeArrowheads="1"/>
        </xdr:cNvSpPr>
      </xdr:nvSpPr>
      <xdr:spPr bwMode="auto">
        <a:xfrm>
          <a:off x="2743200" y="19488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57</xdr:row>
      <xdr:rowOff>209550</xdr:rowOff>
    </xdr:to>
    <xdr:sp macro="" textlink="">
      <xdr:nvSpPr>
        <xdr:cNvPr id="1281306" name="Text Box 1">
          <a:extLst>
            <a:ext uri="{FF2B5EF4-FFF2-40B4-BE49-F238E27FC236}">
              <a16:creationId xmlns:a16="http://schemas.microsoft.com/office/drawing/2014/main" xmlns="" id="{00000000-0008-0000-0600-00001A8D1300}"/>
            </a:ext>
          </a:extLst>
        </xdr:cNvPr>
        <xdr:cNvSpPr txBox="1">
          <a:spLocks noChangeArrowheads="1"/>
        </xdr:cNvSpPr>
      </xdr:nvSpPr>
      <xdr:spPr bwMode="auto">
        <a:xfrm>
          <a:off x="2743200" y="19840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57</xdr:row>
      <xdr:rowOff>209550</xdr:rowOff>
    </xdr:to>
    <xdr:sp macro="" textlink="">
      <xdr:nvSpPr>
        <xdr:cNvPr id="1281307" name="Text Box 1">
          <a:extLst>
            <a:ext uri="{FF2B5EF4-FFF2-40B4-BE49-F238E27FC236}">
              <a16:creationId xmlns:a16="http://schemas.microsoft.com/office/drawing/2014/main" xmlns="" id="{00000000-0008-0000-0600-00001B8D1300}"/>
            </a:ext>
          </a:extLst>
        </xdr:cNvPr>
        <xdr:cNvSpPr txBox="1">
          <a:spLocks noChangeArrowheads="1"/>
        </xdr:cNvSpPr>
      </xdr:nvSpPr>
      <xdr:spPr bwMode="auto">
        <a:xfrm>
          <a:off x="2743200" y="19840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57</xdr:row>
      <xdr:rowOff>209550</xdr:rowOff>
    </xdr:to>
    <xdr:sp macro="" textlink="">
      <xdr:nvSpPr>
        <xdr:cNvPr id="1281308" name="Text Box 1">
          <a:extLst>
            <a:ext uri="{FF2B5EF4-FFF2-40B4-BE49-F238E27FC236}">
              <a16:creationId xmlns:a16="http://schemas.microsoft.com/office/drawing/2014/main" xmlns="" id="{00000000-0008-0000-0600-00001C8D1300}"/>
            </a:ext>
          </a:extLst>
        </xdr:cNvPr>
        <xdr:cNvSpPr txBox="1">
          <a:spLocks noChangeArrowheads="1"/>
        </xdr:cNvSpPr>
      </xdr:nvSpPr>
      <xdr:spPr bwMode="auto">
        <a:xfrm>
          <a:off x="2743200" y="19840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57</xdr:row>
      <xdr:rowOff>209550</xdr:rowOff>
    </xdr:to>
    <xdr:sp macro="" textlink="">
      <xdr:nvSpPr>
        <xdr:cNvPr id="1281309" name="Text Box 1">
          <a:extLst>
            <a:ext uri="{FF2B5EF4-FFF2-40B4-BE49-F238E27FC236}">
              <a16:creationId xmlns:a16="http://schemas.microsoft.com/office/drawing/2014/main" xmlns="" id="{00000000-0008-0000-0600-00001D8D1300}"/>
            </a:ext>
          </a:extLst>
        </xdr:cNvPr>
        <xdr:cNvSpPr txBox="1">
          <a:spLocks noChangeArrowheads="1"/>
        </xdr:cNvSpPr>
      </xdr:nvSpPr>
      <xdr:spPr bwMode="auto">
        <a:xfrm>
          <a:off x="2743200" y="19840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57</xdr:row>
      <xdr:rowOff>209550</xdr:rowOff>
    </xdr:to>
    <xdr:sp macro="" textlink="">
      <xdr:nvSpPr>
        <xdr:cNvPr id="1281310" name="Text Box 1">
          <a:extLst>
            <a:ext uri="{FF2B5EF4-FFF2-40B4-BE49-F238E27FC236}">
              <a16:creationId xmlns:a16="http://schemas.microsoft.com/office/drawing/2014/main" xmlns="" id="{00000000-0008-0000-0600-00001E8D1300}"/>
            </a:ext>
          </a:extLst>
        </xdr:cNvPr>
        <xdr:cNvSpPr txBox="1">
          <a:spLocks noChangeArrowheads="1"/>
        </xdr:cNvSpPr>
      </xdr:nvSpPr>
      <xdr:spPr bwMode="auto">
        <a:xfrm>
          <a:off x="2743200" y="19840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57</xdr:row>
      <xdr:rowOff>209550</xdr:rowOff>
    </xdr:to>
    <xdr:sp macro="" textlink="">
      <xdr:nvSpPr>
        <xdr:cNvPr id="1281311" name="Text Box 1">
          <a:extLst>
            <a:ext uri="{FF2B5EF4-FFF2-40B4-BE49-F238E27FC236}">
              <a16:creationId xmlns:a16="http://schemas.microsoft.com/office/drawing/2014/main" xmlns="" id="{00000000-0008-0000-0600-00001F8D1300}"/>
            </a:ext>
          </a:extLst>
        </xdr:cNvPr>
        <xdr:cNvSpPr txBox="1">
          <a:spLocks noChangeArrowheads="1"/>
        </xdr:cNvSpPr>
      </xdr:nvSpPr>
      <xdr:spPr bwMode="auto">
        <a:xfrm>
          <a:off x="2743200" y="19840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57</xdr:row>
      <xdr:rowOff>209550</xdr:rowOff>
    </xdr:to>
    <xdr:sp macro="" textlink="">
      <xdr:nvSpPr>
        <xdr:cNvPr id="1281312" name="Text Box 1">
          <a:extLst>
            <a:ext uri="{FF2B5EF4-FFF2-40B4-BE49-F238E27FC236}">
              <a16:creationId xmlns:a16="http://schemas.microsoft.com/office/drawing/2014/main" xmlns="" id="{00000000-0008-0000-0600-0000208D1300}"/>
            </a:ext>
          </a:extLst>
        </xdr:cNvPr>
        <xdr:cNvSpPr txBox="1">
          <a:spLocks noChangeArrowheads="1"/>
        </xdr:cNvSpPr>
      </xdr:nvSpPr>
      <xdr:spPr bwMode="auto">
        <a:xfrm>
          <a:off x="2743200" y="19840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57</xdr:row>
      <xdr:rowOff>209550</xdr:rowOff>
    </xdr:to>
    <xdr:sp macro="" textlink="">
      <xdr:nvSpPr>
        <xdr:cNvPr id="1281313" name="Text Box 1">
          <a:extLst>
            <a:ext uri="{FF2B5EF4-FFF2-40B4-BE49-F238E27FC236}">
              <a16:creationId xmlns:a16="http://schemas.microsoft.com/office/drawing/2014/main" xmlns="" id="{00000000-0008-0000-0600-0000218D1300}"/>
            </a:ext>
          </a:extLst>
        </xdr:cNvPr>
        <xdr:cNvSpPr txBox="1">
          <a:spLocks noChangeArrowheads="1"/>
        </xdr:cNvSpPr>
      </xdr:nvSpPr>
      <xdr:spPr bwMode="auto">
        <a:xfrm>
          <a:off x="2743200" y="19840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57</xdr:row>
      <xdr:rowOff>209550</xdr:rowOff>
    </xdr:to>
    <xdr:sp macro="" textlink="">
      <xdr:nvSpPr>
        <xdr:cNvPr id="1281314" name="Text Box 1">
          <a:extLst>
            <a:ext uri="{FF2B5EF4-FFF2-40B4-BE49-F238E27FC236}">
              <a16:creationId xmlns:a16="http://schemas.microsoft.com/office/drawing/2014/main" xmlns="" id="{00000000-0008-0000-0600-0000228D1300}"/>
            </a:ext>
          </a:extLst>
        </xdr:cNvPr>
        <xdr:cNvSpPr txBox="1">
          <a:spLocks noChangeArrowheads="1"/>
        </xdr:cNvSpPr>
      </xdr:nvSpPr>
      <xdr:spPr bwMode="auto">
        <a:xfrm>
          <a:off x="2743200" y="19840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0</xdr:colOff>
      <xdr:row>58</xdr:row>
      <xdr:rowOff>209550</xdr:rowOff>
    </xdr:to>
    <xdr:sp macro="" textlink="">
      <xdr:nvSpPr>
        <xdr:cNvPr id="1281315" name="Text Box 1">
          <a:extLst>
            <a:ext uri="{FF2B5EF4-FFF2-40B4-BE49-F238E27FC236}">
              <a16:creationId xmlns:a16="http://schemas.microsoft.com/office/drawing/2014/main" xmlns="" id="{00000000-0008-0000-0600-0000238D1300}"/>
            </a:ext>
          </a:extLst>
        </xdr:cNvPr>
        <xdr:cNvSpPr txBox="1">
          <a:spLocks noChangeArrowheads="1"/>
        </xdr:cNvSpPr>
      </xdr:nvSpPr>
      <xdr:spPr bwMode="auto">
        <a:xfrm>
          <a:off x="2743200" y="20193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0</xdr:colOff>
      <xdr:row>58</xdr:row>
      <xdr:rowOff>209550</xdr:rowOff>
    </xdr:to>
    <xdr:sp macro="" textlink="">
      <xdr:nvSpPr>
        <xdr:cNvPr id="1281316" name="Text Box 1">
          <a:extLst>
            <a:ext uri="{FF2B5EF4-FFF2-40B4-BE49-F238E27FC236}">
              <a16:creationId xmlns:a16="http://schemas.microsoft.com/office/drawing/2014/main" xmlns="" id="{00000000-0008-0000-0600-0000248D1300}"/>
            </a:ext>
          </a:extLst>
        </xdr:cNvPr>
        <xdr:cNvSpPr txBox="1">
          <a:spLocks noChangeArrowheads="1"/>
        </xdr:cNvSpPr>
      </xdr:nvSpPr>
      <xdr:spPr bwMode="auto">
        <a:xfrm>
          <a:off x="2743200" y="20193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0</xdr:colOff>
      <xdr:row>58</xdr:row>
      <xdr:rowOff>209550</xdr:rowOff>
    </xdr:to>
    <xdr:sp macro="" textlink="">
      <xdr:nvSpPr>
        <xdr:cNvPr id="1281317" name="Text Box 1">
          <a:extLst>
            <a:ext uri="{FF2B5EF4-FFF2-40B4-BE49-F238E27FC236}">
              <a16:creationId xmlns:a16="http://schemas.microsoft.com/office/drawing/2014/main" xmlns="" id="{00000000-0008-0000-0600-0000258D1300}"/>
            </a:ext>
          </a:extLst>
        </xdr:cNvPr>
        <xdr:cNvSpPr txBox="1">
          <a:spLocks noChangeArrowheads="1"/>
        </xdr:cNvSpPr>
      </xdr:nvSpPr>
      <xdr:spPr bwMode="auto">
        <a:xfrm>
          <a:off x="2743200" y="20193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0</xdr:colOff>
      <xdr:row>58</xdr:row>
      <xdr:rowOff>209550</xdr:rowOff>
    </xdr:to>
    <xdr:sp macro="" textlink="">
      <xdr:nvSpPr>
        <xdr:cNvPr id="1281318" name="Text Box 1">
          <a:extLst>
            <a:ext uri="{FF2B5EF4-FFF2-40B4-BE49-F238E27FC236}">
              <a16:creationId xmlns:a16="http://schemas.microsoft.com/office/drawing/2014/main" xmlns="" id="{00000000-0008-0000-0600-0000268D1300}"/>
            </a:ext>
          </a:extLst>
        </xdr:cNvPr>
        <xdr:cNvSpPr txBox="1">
          <a:spLocks noChangeArrowheads="1"/>
        </xdr:cNvSpPr>
      </xdr:nvSpPr>
      <xdr:spPr bwMode="auto">
        <a:xfrm>
          <a:off x="2743200" y="20193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0</xdr:colOff>
      <xdr:row>58</xdr:row>
      <xdr:rowOff>209550</xdr:rowOff>
    </xdr:to>
    <xdr:sp macro="" textlink="">
      <xdr:nvSpPr>
        <xdr:cNvPr id="1281319" name="Text Box 1">
          <a:extLst>
            <a:ext uri="{FF2B5EF4-FFF2-40B4-BE49-F238E27FC236}">
              <a16:creationId xmlns:a16="http://schemas.microsoft.com/office/drawing/2014/main" xmlns="" id="{00000000-0008-0000-0600-0000278D1300}"/>
            </a:ext>
          </a:extLst>
        </xdr:cNvPr>
        <xdr:cNvSpPr txBox="1">
          <a:spLocks noChangeArrowheads="1"/>
        </xdr:cNvSpPr>
      </xdr:nvSpPr>
      <xdr:spPr bwMode="auto">
        <a:xfrm>
          <a:off x="2743200" y="20193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0</xdr:colOff>
      <xdr:row>58</xdr:row>
      <xdr:rowOff>209550</xdr:rowOff>
    </xdr:to>
    <xdr:sp macro="" textlink="">
      <xdr:nvSpPr>
        <xdr:cNvPr id="1281320" name="Text Box 1">
          <a:extLst>
            <a:ext uri="{FF2B5EF4-FFF2-40B4-BE49-F238E27FC236}">
              <a16:creationId xmlns:a16="http://schemas.microsoft.com/office/drawing/2014/main" xmlns="" id="{00000000-0008-0000-0600-0000288D1300}"/>
            </a:ext>
          </a:extLst>
        </xdr:cNvPr>
        <xdr:cNvSpPr txBox="1">
          <a:spLocks noChangeArrowheads="1"/>
        </xdr:cNvSpPr>
      </xdr:nvSpPr>
      <xdr:spPr bwMode="auto">
        <a:xfrm>
          <a:off x="2743200" y="20193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0</xdr:colOff>
      <xdr:row>58</xdr:row>
      <xdr:rowOff>209550</xdr:rowOff>
    </xdr:to>
    <xdr:sp macro="" textlink="">
      <xdr:nvSpPr>
        <xdr:cNvPr id="1281321" name="Text Box 1">
          <a:extLst>
            <a:ext uri="{FF2B5EF4-FFF2-40B4-BE49-F238E27FC236}">
              <a16:creationId xmlns:a16="http://schemas.microsoft.com/office/drawing/2014/main" xmlns="" id="{00000000-0008-0000-0600-0000298D1300}"/>
            </a:ext>
          </a:extLst>
        </xdr:cNvPr>
        <xdr:cNvSpPr txBox="1">
          <a:spLocks noChangeArrowheads="1"/>
        </xdr:cNvSpPr>
      </xdr:nvSpPr>
      <xdr:spPr bwMode="auto">
        <a:xfrm>
          <a:off x="2743200" y="20193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0</xdr:colOff>
      <xdr:row>58</xdr:row>
      <xdr:rowOff>209550</xdr:rowOff>
    </xdr:to>
    <xdr:sp macro="" textlink="">
      <xdr:nvSpPr>
        <xdr:cNvPr id="1281322" name="Text Box 1">
          <a:extLst>
            <a:ext uri="{FF2B5EF4-FFF2-40B4-BE49-F238E27FC236}">
              <a16:creationId xmlns:a16="http://schemas.microsoft.com/office/drawing/2014/main" xmlns="" id="{00000000-0008-0000-0600-00002A8D1300}"/>
            </a:ext>
          </a:extLst>
        </xdr:cNvPr>
        <xdr:cNvSpPr txBox="1">
          <a:spLocks noChangeArrowheads="1"/>
        </xdr:cNvSpPr>
      </xdr:nvSpPr>
      <xdr:spPr bwMode="auto">
        <a:xfrm>
          <a:off x="2743200" y="20193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0</xdr:colOff>
      <xdr:row>58</xdr:row>
      <xdr:rowOff>209550</xdr:rowOff>
    </xdr:to>
    <xdr:sp macro="" textlink="">
      <xdr:nvSpPr>
        <xdr:cNvPr id="1281323" name="Text Box 1">
          <a:extLst>
            <a:ext uri="{FF2B5EF4-FFF2-40B4-BE49-F238E27FC236}">
              <a16:creationId xmlns:a16="http://schemas.microsoft.com/office/drawing/2014/main" xmlns="" id="{00000000-0008-0000-0600-00002B8D1300}"/>
            </a:ext>
          </a:extLst>
        </xdr:cNvPr>
        <xdr:cNvSpPr txBox="1">
          <a:spLocks noChangeArrowheads="1"/>
        </xdr:cNvSpPr>
      </xdr:nvSpPr>
      <xdr:spPr bwMode="auto">
        <a:xfrm>
          <a:off x="2743200" y="20193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0</xdr:colOff>
      <xdr:row>58</xdr:row>
      <xdr:rowOff>209550</xdr:rowOff>
    </xdr:to>
    <xdr:sp macro="" textlink="">
      <xdr:nvSpPr>
        <xdr:cNvPr id="1281324" name="Text Box 1">
          <a:extLst>
            <a:ext uri="{FF2B5EF4-FFF2-40B4-BE49-F238E27FC236}">
              <a16:creationId xmlns:a16="http://schemas.microsoft.com/office/drawing/2014/main" xmlns="" id="{00000000-0008-0000-0600-00002C8D1300}"/>
            </a:ext>
          </a:extLst>
        </xdr:cNvPr>
        <xdr:cNvSpPr txBox="1">
          <a:spLocks noChangeArrowheads="1"/>
        </xdr:cNvSpPr>
      </xdr:nvSpPr>
      <xdr:spPr bwMode="auto">
        <a:xfrm>
          <a:off x="2743200" y="20193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0</xdr:colOff>
      <xdr:row>58</xdr:row>
      <xdr:rowOff>209550</xdr:rowOff>
    </xdr:to>
    <xdr:sp macro="" textlink="">
      <xdr:nvSpPr>
        <xdr:cNvPr id="1281325" name="Text Box 1">
          <a:extLst>
            <a:ext uri="{FF2B5EF4-FFF2-40B4-BE49-F238E27FC236}">
              <a16:creationId xmlns:a16="http://schemas.microsoft.com/office/drawing/2014/main" xmlns="" id="{00000000-0008-0000-0600-00002D8D1300}"/>
            </a:ext>
          </a:extLst>
        </xdr:cNvPr>
        <xdr:cNvSpPr txBox="1">
          <a:spLocks noChangeArrowheads="1"/>
        </xdr:cNvSpPr>
      </xdr:nvSpPr>
      <xdr:spPr bwMode="auto">
        <a:xfrm>
          <a:off x="2743200" y="20193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0</xdr:colOff>
      <xdr:row>58</xdr:row>
      <xdr:rowOff>209550</xdr:rowOff>
    </xdr:to>
    <xdr:sp macro="" textlink="">
      <xdr:nvSpPr>
        <xdr:cNvPr id="1281326" name="Text Box 1">
          <a:extLst>
            <a:ext uri="{FF2B5EF4-FFF2-40B4-BE49-F238E27FC236}">
              <a16:creationId xmlns:a16="http://schemas.microsoft.com/office/drawing/2014/main" xmlns="" id="{00000000-0008-0000-0600-00002E8D1300}"/>
            </a:ext>
          </a:extLst>
        </xdr:cNvPr>
        <xdr:cNvSpPr txBox="1">
          <a:spLocks noChangeArrowheads="1"/>
        </xdr:cNvSpPr>
      </xdr:nvSpPr>
      <xdr:spPr bwMode="auto">
        <a:xfrm>
          <a:off x="2743200" y="20193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0</xdr:colOff>
      <xdr:row>58</xdr:row>
      <xdr:rowOff>209550</xdr:rowOff>
    </xdr:to>
    <xdr:sp macro="" textlink="">
      <xdr:nvSpPr>
        <xdr:cNvPr id="1281327" name="Text Box 1">
          <a:extLst>
            <a:ext uri="{FF2B5EF4-FFF2-40B4-BE49-F238E27FC236}">
              <a16:creationId xmlns:a16="http://schemas.microsoft.com/office/drawing/2014/main" xmlns="" id="{00000000-0008-0000-0600-00002F8D1300}"/>
            </a:ext>
          </a:extLst>
        </xdr:cNvPr>
        <xdr:cNvSpPr txBox="1">
          <a:spLocks noChangeArrowheads="1"/>
        </xdr:cNvSpPr>
      </xdr:nvSpPr>
      <xdr:spPr bwMode="auto">
        <a:xfrm>
          <a:off x="2743200" y="20193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0</xdr:colOff>
      <xdr:row>58</xdr:row>
      <xdr:rowOff>209550</xdr:rowOff>
    </xdr:to>
    <xdr:sp macro="" textlink="">
      <xdr:nvSpPr>
        <xdr:cNvPr id="1281328" name="Text Box 1">
          <a:extLst>
            <a:ext uri="{FF2B5EF4-FFF2-40B4-BE49-F238E27FC236}">
              <a16:creationId xmlns:a16="http://schemas.microsoft.com/office/drawing/2014/main" xmlns="" id="{00000000-0008-0000-0600-0000308D1300}"/>
            </a:ext>
          </a:extLst>
        </xdr:cNvPr>
        <xdr:cNvSpPr txBox="1">
          <a:spLocks noChangeArrowheads="1"/>
        </xdr:cNvSpPr>
      </xdr:nvSpPr>
      <xdr:spPr bwMode="auto">
        <a:xfrm>
          <a:off x="2743200" y="20193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0</xdr:colOff>
      <xdr:row>58</xdr:row>
      <xdr:rowOff>209550</xdr:rowOff>
    </xdr:to>
    <xdr:sp macro="" textlink="">
      <xdr:nvSpPr>
        <xdr:cNvPr id="1281329" name="Text Box 1">
          <a:extLst>
            <a:ext uri="{FF2B5EF4-FFF2-40B4-BE49-F238E27FC236}">
              <a16:creationId xmlns:a16="http://schemas.microsoft.com/office/drawing/2014/main" xmlns="" id="{00000000-0008-0000-0600-0000318D1300}"/>
            </a:ext>
          </a:extLst>
        </xdr:cNvPr>
        <xdr:cNvSpPr txBox="1">
          <a:spLocks noChangeArrowheads="1"/>
        </xdr:cNvSpPr>
      </xdr:nvSpPr>
      <xdr:spPr bwMode="auto">
        <a:xfrm>
          <a:off x="2743200" y="20193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0</xdr:colOff>
      <xdr:row>58</xdr:row>
      <xdr:rowOff>209550</xdr:rowOff>
    </xdr:to>
    <xdr:sp macro="" textlink="">
      <xdr:nvSpPr>
        <xdr:cNvPr id="1281330" name="Text Box 1">
          <a:extLst>
            <a:ext uri="{FF2B5EF4-FFF2-40B4-BE49-F238E27FC236}">
              <a16:creationId xmlns:a16="http://schemas.microsoft.com/office/drawing/2014/main" xmlns="" id="{00000000-0008-0000-0600-0000328D1300}"/>
            </a:ext>
          </a:extLst>
        </xdr:cNvPr>
        <xdr:cNvSpPr txBox="1">
          <a:spLocks noChangeArrowheads="1"/>
        </xdr:cNvSpPr>
      </xdr:nvSpPr>
      <xdr:spPr bwMode="auto">
        <a:xfrm>
          <a:off x="2743200" y="20193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0</xdr:colOff>
      <xdr:row>58</xdr:row>
      <xdr:rowOff>209550</xdr:rowOff>
    </xdr:to>
    <xdr:sp macro="" textlink="">
      <xdr:nvSpPr>
        <xdr:cNvPr id="1281331" name="Text Box 1">
          <a:extLst>
            <a:ext uri="{FF2B5EF4-FFF2-40B4-BE49-F238E27FC236}">
              <a16:creationId xmlns:a16="http://schemas.microsoft.com/office/drawing/2014/main" xmlns="" id="{00000000-0008-0000-0600-0000338D1300}"/>
            </a:ext>
          </a:extLst>
        </xdr:cNvPr>
        <xdr:cNvSpPr txBox="1">
          <a:spLocks noChangeArrowheads="1"/>
        </xdr:cNvSpPr>
      </xdr:nvSpPr>
      <xdr:spPr bwMode="auto">
        <a:xfrm>
          <a:off x="2743200" y="20193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59</xdr:row>
      <xdr:rowOff>0</xdr:rowOff>
    </xdr:from>
    <xdr:to>
      <xdr:col>5</xdr:col>
      <xdr:colOff>0</xdr:colOff>
      <xdr:row>59</xdr:row>
      <xdr:rowOff>209550</xdr:rowOff>
    </xdr:to>
    <xdr:sp macro="" textlink="">
      <xdr:nvSpPr>
        <xdr:cNvPr id="1281332" name="Text Box 1">
          <a:extLst>
            <a:ext uri="{FF2B5EF4-FFF2-40B4-BE49-F238E27FC236}">
              <a16:creationId xmlns:a16="http://schemas.microsoft.com/office/drawing/2014/main" xmlns="" id="{00000000-0008-0000-0600-0000348D1300}"/>
            </a:ext>
          </a:extLst>
        </xdr:cNvPr>
        <xdr:cNvSpPr txBox="1">
          <a:spLocks noChangeArrowheads="1"/>
        </xdr:cNvSpPr>
      </xdr:nvSpPr>
      <xdr:spPr bwMode="auto">
        <a:xfrm>
          <a:off x="2743200" y="20545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59</xdr:row>
      <xdr:rowOff>0</xdr:rowOff>
    </xdr:from>
    <xdr:to>
      <xdr:col>5</xdr:col>
      <xdr:colOff>0</xdr:colOff>
      <xdr:row>59</xdr:row>
      <xdr:rowOff>209550</xdr:rowOff>
    </xdr:to>
    <xdr:sp macro="" textlink="">
      <xdr:nvSpPr>
        <xdr:cNvPr id="1281333" name="Text Box 1">
          <a:extLst>
            <a:ext uri="{FF2B5EF4-FFF2-40B4-BE49-F238E27FC236}">
              <a16:creationId xmlns:a16="http://schemas.microsoft.com/office/drawing/2014/main" xmlns="" id="{00000000-0008-0000-0600-0000358D1300}"/>
            </a:ext>
          </a:extLst>
        </xdr:cNvPr>
        <xdr:cNvSpPr txBox="1">
          <a:spLocks noChangeArrowheads="1"/>
        </xdr:cNvSpPr>
      </xdr:nvSpPr>
      <xdr:spPr bwMode="auto">
        <a:xfrm>
          <a:off x="2743200" y="20545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59</xdr:row>
      <xdr:rowOff>0</xdr:rowOff>
    </xdr:from>
    <xdr:to>
      <xdr:col>5</xdr:col>
      <xdr:colOff>0</xdr:colOff>
      <xdr:row>59</xdr:row>
      <xdr:rowOff>209550</xdr:rowOff>
    </xdr:to>
    <xdr:sp macro="" textlink="">
      <xdr:nvSpPr>
        <xdr:cNvPr id="1281334" name="Text Box 1">
          <a:extLst>
            <a:ext uri="{FF2B5EF4-FFF2-40B4-BE49-F238E27FC236}">
              <a16:creationId xmlns:a16="http://schemas.microsoft.com/office/drawing/2014/main" xmlns="" id="{00000000-0008-0000-0600-0000368D1300}"/>
            </a:ext>
          </a:extLst>
        </xdr:cNvPr>
        <xdr:cNvSpPr txBox="1">
          <a:spLocks noChangeArrowheads="1"/>
        </xdr:cNvSpPr>
      </xdr:nvSpPr>
      <xdr:spPr bwMode="auto">
        <a:xfrm>
          <a:off x="2743200" y="20545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59</xdr:row>
      <xdr:rowOff>0</xdr:rowOff>
    </xdr:from>
    <xdr:to>
      <xdr:col>5</xdr:col>
      <xdr:colOff>0</xdr:colOff>
      <xdr:row>59</xdr:row>
      <xdr:rowOff>209550</xdr:rowOff>
    </xdr:to>
    <xdr:sp macro="" textlink="">
      <xdr:nvSpPr>
        <xdr:cNvPr id="1281335" name="Text Box 1">
          <a:extLst>
            <a:ext uri="{FF2B5EF4-FFF2-40B4-BE49-F238E27FC236}">
              <a16:creationId xmlns:a16="http://schemas.microsoft.com/office/drawing/2014/main" xmlns="" id="{00000000-0008-0000-0600-0000378D1300}"/>
            </a:ext>
          </a:extLst>
        </xdr:cNvPr>
        <xdr:cNvSpPr txBox="1">
          <a:spLocks noChangeArrowheads="1"/>
        </xdr:cNvSpPr>
      </xdr:nvSpPr>
      <xdr:spPr bwMode="auto">
        <a:xfrm>
          <a:off x="2743200" y="20545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59</xdr:row>
      <xdr:rowOff>0</xdr:rowOff>
    </xdr:from>
    <xdr:to>
      <xdr:col>5</xdr:col>
      <xdr:colOff>0</xdr:colOff>
      <xdr:row>59</xdr:row>
      <xdr:rowOff>209550</xdr:rowOff>
    </xdr:to>
    <xdr:sp macro="" textlink="">
      <xdr:nvSpPr>
        <xdr:cNvPr id="1281336" name="Text Box 1">
          <a:extLst>
            <a:ext uri="{FF2B5EF4-FFF2-40B4-BE49-F238E27FC236}">
              <a16:creationId xmlns:a16="http://schemas.microsoft.com/office/drawing/2014/main" xmlns="" id="{00000000-0008-0000-0600-0000388D1300}"/>
            </a:ext>
          </a:extLst>
        </xdr:cNvPr>
        <xdr:cNvSpPr txBox="1">
          <a:spLocks noChangeArrowheads="1"/>
        </xdr:cNvSpPr>
      </xdr:nvSpPr>
      <xdr:spPr bwMode="auto">
        <a:xfrm>
          <a:off x="2743200" y="20545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59</xdr:row>
      <xdr:rowOff>0</xdr:rowOff>
    </xdr:from>
    <xdr:to>
      <xdr:col>5</xdr:col>
      <xdr:colOff>0</xdr:colOff>
      <xdr:row>59</xdr:row>
      <xdr:rowOff>209550</xdr:rowOff>
    </xdr:to>
    <xdr:sp macro="" textlink="">
      <xdr:nvSpPr>
        <xdr:cNvPr id="1281337" name="Text Box 1">
          <a:extLst>
            <a:ext uri="{FF2B5EF4-FFF2-40B4-BE49-F238E27FC236}">
              <a16:creationId xmlns:a16="http://schemas.microsoft.com/office/drawing/2014/main" xmlns="" id="{00000000-0008-0000-0600-0000398D1300}"/>
            </a:ext>
          </a:extLst>
        </xdr:cNvPr>
        <xdr:cNvSpPr txBox="1">
          <a:spLocks noChangeArrowheads="1"/>
        </xdr:cNvSpPr>
      </xdr:nvSpPr>
      <xdr:spPr bwMode="auto">
        <a:xfrm>
          <a:off x="2743200" y="20545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59</xdr:row>
      <xdr:rowOff>0</xdr:rowOff>
    </xdr:from>
    <xdr:to>
      <xdr:col>5</xdr:col>
      <xdr:colOff>0</xdr:colOff>
      <xdr:row>59</xdr:row>
      <xdr:rowOff>209550</xdr:rowOff>
    </xdr:to>
    <xdr:sp macro="" textlink="">
      <xdr:nvSpPr>
        <xdr:cNvPr id="1281338" name="Text Box 1">
          <a:extLst>
            <a:ext uri="{FF2B5EF4-FFF2-40B4-BE49-F238E27FC236}">
              <a16:creationId xmlns:a16="http://schemas.microsoft.com/office/drawing/2014/main" xmlns="" id="{00000000-0008-0000-0600-00003A8D1300}"/>
            </a:ext>
          </a:extLst>
        </xdr:cNvPr>
        <xdr:cNvSpPr txBox="1">
          <a:spLocks noChangeArrowheads="1"/>
        </xdr:cNvSpPr>
      </xdr:nvSpPr>
      <xdr:spPr bwMode="auto">
        <a:xfrm>
          <a:off x="2743200" y="20545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59</xdr:row>
      <xdr:rowOff>0</xdr:rowOff>
    </xdr:from>
    <xdr:to>
      <xdr:col>5</xdr:col>
      <xdr:colOff>0</xdr:colOff>
      <xdr:row>59</xdr:row>
      <xdr:rowOff>209550</xdr:rowOff>
    </xdr:to>
    <xdr:sp macro="" textlink="">
      <xdr:nvSpPr>
        <xdr:cNvPr id="1281339" name="Text Box 1">
          <a:extLst>
            <a:ext uri="{FF2B5EF4-FFF2-40B4-BE49-F238E27FC236}">
              <a16:creationId xmlns:a16="http://schemas.microsoft.com/office/drawing/2014/main" xmlns="" id="{00000000-0008-0000-0600-00003B8D1300}"/>
            </a:ext>
          </a:extLst>
        </xdr:cNvPr>
        <xdr:cNvSpPr txBox="1">
          <a:spLocks noChangeArrowheads="1"/>
        </xdr:cNvSpPr>
      </xdr:nvSpPr>
      <xdr:spPr bwMode="auto">
        <a:xfrm>
          <a:off x="2743200" y="20545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59</xdr:row>
      <xdr:rowOff>0</xdr:rowOff>
    </xdr:from>
    <xdr:to>
      <xdr:col>5</xdr:col>
      <xdr:colOff>0</xdr:colOff>
      <xdr:row>59</xdr:row>
      <xdr:rowOff>209550</xdr:rowOff>
    </xdr:to>
    <xdr:sp macro="" textlink="">
      <xdr:nvSpPr>
        <xdr:cNvPr id="1281340" name="Text Box 1">
          <a:extLst>
            <a:ext uri="{FF2B5EF4-FFF2-40B4-BE49-F238E27FC236}">
              <a16:creationId xmlns:a16="http://schemas.microsoft.com/office/drawing/2014/main" xmlns="" id="{00000000-0008-0000-0600-00003C8D1300}"/>
            </a:ext>
          </a:extLst>
        </xdr:cNvPr>
        <xdr:cNvSpPr txBox="1">
          <a:spLocks noChangeArrowheads="1"/>
        </xdr:cNvSpPr>
      </xdr:nvSpPr>
      <xdr:spPr bwMode="auto">
        <a:xfrm>
          <a:off x="2743200" y="20545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59</xdr:row>
      <xdr:rowOff>0</xdr:rowOff>
    </xdr:from>
    <xdr:to>
      <xdr:col>5</xdr:col>
      <xdr:colOff>0</xdr:colOff>
      <xdr:row>59</xdr:row>
      <xdr:rowOff>209550</xdr:rowOff>
    </xdr:to>
    <xdr:sp macro="" textlink="">
      <xdr:nvSpPr>
        <xdr:cNvPr id="1281341" name="Text Box 1">
          <a:extLst>
            <a:ext uri="{FF2B5EF4-FFF2-40B4-BE49-F238E27FC236}">
              <a16:creationId xmlns:a16="http://schemas.microsoft.com/office/drawing/2014/main" xmlns="" id="{00000000-0008-0000-0600-00003D8D1300}"/>
            </a:ext>
          </a:extLst>
        </xdr:cNvPr>
        <xdr:cNvSpPr txBox="1">
          <a:spLocks noChangeArrowheads="1"/>
        </xdr:cNvSpPr>
      </xdr:nvSpPr>
      <xdr:spPr bwMode="auto">
        <a:xfrm>
          <a:off x="2743200" y="20545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59</xdr:row>
      <xdr:rowOff>0</xdr:rowOff>
    </xdr:from>
    <xdr:to>
      <xdr:col>5</xdr:col>
      <xdr:colOff>0</xdr:colOff>
      <xdr:row>59</xdr:row>
      <xdr:rowOff>209550</xdr:rowOff>
    </xdr:to>
    <xdr:sp macro="" textlink="">
      <xdr:nvSpPr>
        <xdr:cNvPr id="1281342" name="Text Box 1">
          <a:extLst>
            <a:ext uri="{FF2B5EF4-FFF2-40B4-BE49-F238E27FC236}">
              <a16:creationId xmlns:a16="http://schemas.microsoft.com/office/drawing/2014/main" xmlns="" id="{00000000-0008-0000-0600-00003E8D1300}"/>
            </a:ext>
          </a:extLst>
        </xdr:cNvPr>
        <xdr:cNvSpPr txBox="1">
          <a:spLocks noChangeArrowheads="1"/>
        </xdr:cNvSpPr>
      </xdr:nvSpPr>
      <xdr:spPr bwMode="auto">
        <a:xfrm>
          <a:off x="2743200" y="20545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59</xdr:row>
      <xdr:rowOff>0</xdr:rowOff>
    </xdr:from>
    <xdr:to>
      <xdr:col>5</xdr:col>
      <xdr:colOff>0</xdr:colOff>
      <xdr:row>59</xdr:row>
      <xdr:rowOff>209550</xdr:rowOff>
    </xdr:to>
    <xdr:sp macro="" textlink="">
      <xdr:nvSpPr>
        <xdr:cNvPr id="1281343" name="Text Box 1">
          <a:extLst>
            <a:ext uri="{FF2B5EF4-FFF2-40B4-BE49-F238E27FC236}">
              <a16:creationId xmlns:a16="http://schemas.microsoft.com/office/drawing/2014/main" xmlns="" id="{00000000-0008-0000-0600-00003F8D1300}"/>
            </a:ext>
          </a:extLst>
        </xdr:cNvPr>
        <xdr:cNvSpPr txBox="1">
          <a:spLocks noChangeArrowheads="1"/>
        </xdr:cNvSpPr>
      </xdr:nvSpPr>
      <xdr:spPr bwMode="auto">
        <a:xfrm>
          <a:off x="2743200" y="20545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59</xdr:row>
      <xdr:rowOff>0</xdr:rowOff>
    </xdr:from>
    <xdr:to>
      <xdr:col>5</xdr:col>
      <xdr:colOff>0</xdr:colOff>
      <xdr:row>59</xdr:row>
      <xdr:rowOff>209550</xdr:rowOff>
    </xdr:to>
    <xdr:sp macro="" textlink="">
      <xdr:nvSpPr>
        <xdr:cNvPr id="1281344" name="Text Box 1">
          <a:extLst>
            <a:ext uri="{FF2B5EF4-FFF2-40B4-BE49-F238E27FC236}">
              <a16:creationId xmlns:a16="http://schemas.microsoft.com/office/drawing/2014/main" xmlns="" id="{00000000-0008-0000-0600-0000408D1300}"/>
            </a:ext>
          </a:extLst>
        </xdr:cNvPr>
        <xdr:cNvSpPr txBox="1">
          <a:spLocks noChangeArrowheads="1"/>
        </xdr:cNvSpPr>
      </xdr:nvSpPr>
      <xdr:spPr bwMode="auto">
        <a:xfrm>
          <a:off x="2743200" y="20545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59</xdr:row>
      <xdr:rowOff>0</xdr:rowOff>
    </xdr:from>
    <xdr:to>
      <xdr:col>5</xdr:col>
      <xdr:colOff>0</xdr:colOff>
      <xdr:row>59</xdr:row>
      <xdr:rowOff>209550</xdr:rowOff>
    </xdr:to>
    <xdr:sp macro="" textlink="">
      <xdr:nvSpPr>
        <xdr:cNvPr id="1281345" name="Text Box 1">
          <a:extLst>
            <a:ext uri="{FF2B5EF4-FFF2-40B4-BE49-F238E27FC236}">
              <a16:creationId xmlns:a16="http://schemas.microsoft.com/office/drawing/2014/main" xmlns="" id="{00000000-0008-0000-0600-0000418D1300}"/>
            </a:ext>
          </a:extLst>
        </xdr:cNvPr>
        <xdr:cNvSpPr txBox="1">
          <a:spLocks noChangeArrowheads="1"/>
        </xdr:cNvSpPr>
      </xdr:nvSpPr>
      <xdr:spPr bwMode="auto">
        <a:xfrm>
          <a:off x="2743200" y="20545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59</xdr:row>
      <xdr:rowOff>0</xdr:rowOff>
    </xdr:from>
    <xdr:to>
      <xdr:col>5</xdr:col>
      <xdr:colOff>0</xdr:colOff>
      <xdr:row>59</xdr:row>
      <xdr:rowOff>209550</xdr:rowOff>
    </xdr:to>
    <xdr:sp macro="" textlink="">
      <xdr:nvSpPr>
        <xdr:cNvPr id="1281346" name="Text Box 1">
          <a:extLst>
            <a:ext uri="{FF2B5EF4-FFF2-40B4-BE49-F238E27FC236}">
              <a16:creationId xmlns:a16="http://schemas.microsoft.com/office/drawing/2014/main" xmlns="" id="{00000000-0008-0000-0600-0000428D1300}"/>
            </a:ext>
          </a:extLst>
        </xdr:cNvPr>
        <xdr:cNvSpPr txBox="1">
          <a:spLocks noChangeArrowheads="1"/>
        </xdr:cNvSpPr>
      </xdr:nvSpPr>
      <xdr:spPr bwMode="auto">
        <a:xfrm>
          <a:off x="2743200" y="20545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347" name="Text Box 1">
          <a:extLst>
            <a:ext uri="{FF2B5EF4-FFF2-40B4-BE49-F238E27FC236}">
              <a16:creationId xmlns:a16="http://schemas.microsoft.com/office/drawing/2014/main" xmlns="" id="{00000000-0008-0000-0600-0000438D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348" name="Text Box 1">
          <a:extLst>
            <a:ext uri="{FF2B5EF4-FFF2-40B4-BE49-F238E27FC236}">
              <a16:creationId xmlns:a16="http://schemas.microsoft.com/office/drawing/2014/main" xmlns="" id="{00000000-0008-0000-0600-0000448D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349" name="Text Box 1">
          <a:extLst>
            <a:ext uri="{FF2B5EF4-FFF2-40B4-BE49-F238E27FC236}">
              <a16:creationId xmlns:a16="http://schemas.microsoft.com/office/drawing/2014/main" xmlns="" id="{00000000-0008-0000-0600-0000458D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350" name="Text Box 1">
          <a:extLst>
            <a:ext uri="{FF2B5EF4-FFF2-40B4-BE49-F238E27FC236}">
              <a16:creationId xmlns:a16="http://schemas.microsoft.com/office/drawing/2014/main" xmlns="" id="{00000000-0008-0000-0600-0000468D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351" name="Text Box 1">
          <a:extLst>
            <a:ext uri="{FF2B5EF4-FFF2-40B4-BE49-F238E27FC236}">
              <a16:creationId xmlns:a16="http://schemas.microsoft.com/office/drawing/2014/main" xmlns="" id="{00000000-0008-0000-0600-0000478D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352" name="Text Box 1">
          <a:extLst>
            <a:ext uri="{FF2B5EF4-FFF2-40B4-BE49-F238E27FC236}">
              <a16:creationId xmlns:a16="http://schemas.microsoft.com/office/drawing/2014/main" xmlns="" id="{00000000-0008-0000-0600-0000488D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353" name="Text Box 1">
          <a:extLst>
            <a:ext uri="{FF2B5EF4-FFF2-40B4-BE49-F238E27FC236}">
              <a16:creationId xmlns:a16="http://schemas.microsoft.com/office/drawing/2014/main" xmlns="" id="{00000000-0008-0000-0600-0000498D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354" name="Text Box 1">
          <a:extLst>
            <a:ext uri="{FF2B5EF4-FFF2-40B4-BE49-F238E27FC236}">
              <a16:creationId xmlns:a16="http://schemas.microsoft.com/office/drawing/2014/main" xmlns="" id="{00000000-0008-0000-0600-00004A8D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355" name="Text Box 1">
          <a:extLst>
            <a:ext uri="{FF2B5EF4-FFF2-40B4-BE49-F238E27FC236}">
              <a16:creationId xmlns:a16="http://schemas.microsoft.com/office/drawing/2014/main" xmlns="" id="{00000000-0008-0000-0600-00004B8D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356" name="Text Box 1">
          <a:extLst>
            <a:ext uri="{FF2B5EF4-FFF2-40B4-BE49-F238E27FC236}">
              <a16:creationId xmlns:a16="http://schemas.microsoft.com/office/drawing/2014/main" xmlns="" id="{00000000-0008-0000-0600-00004C8D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357" name="Text Box 1">
          <a:extLst>
            <a:ext uri="{FF2B5EF4-FFF2-40B4-BE49-F238E27FC236}">
              <a16:creationId xmlns:a16="http://schemas.microsoft.com/office/drawing/2014/main" xmlns="" id="{00000000-0008-0000-0600-00004D8D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358" name="Text Box 1">
          <a:extLst>
            <a:ext uri="{FF2B5EF4-FFF2-40B4-BE49-F238E27FC236}">
              <a16:creationId xmlns:a16="http://schemas.microsoft.com/office/drawing/2014/main" xmlns="" id="{00000000-0008-0000-0600-00004E8D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359" name="Text Box 1">
          <a:extLst>
            <a:ext uri="{FF2B5EF4-FFF2-40B4-BE49-F238E27FC236}">
              <a16:creationId xmlns:a16="http://schemas.microsoft.com/office/drawing/2014/main" xmlns="" id="{00000000-0008-0000-0600-00004F8D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360" name="Text Box 1">
          <a:extLst>
            <a:ext uri="{FF2B5EF4-FFF2-40B4-BE49-F238E27FC236}">
              <a16:creationId xmlns:a16="http://schemas.microsoft.com/office/drawing/2014/main" xmlns="" id="{00000000-0008-0000-0600-0000508D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361" name="Text Box 1">
          <a:extLst>
            <a:ext uri="{FF2B5EF4-FFF2-40B4-BE49-F238E27FC236}">
              <a16:creationId xmlns:a16="http://schemas.microsoft.com/office/drawing/2014/main" xmlns="" id="{00000000-0008-0000-0600-0000518D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362" name="Text Box 1">
          <a:extLst>
            <a:ext uri="{FF2B5EF4-FFF2-40B4-BE49-F238E27FC236}">
              <a16:creationId xmlns:a16="http://schemas.microsoft.com/office/drawing/2014/main" xmlns="" id="{00000000-0008-0000-0600-0000528D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363" name="Text Box 1">
          <a:extLst>
            <a:ext uri="{FF2B5EF4-FFF2-40B4-BE49-F238E27FC236}">
              <a16:creationId xmlns:a16="http://schemas.microsoft.com/office/drawing/2014/main" xmlns="" id="{00000000-0008-0000-0600-0000538D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364" name="Text Box 1">
          <a:extLst>
            <a:ext uri="{FF2B5EF4-FFF2-40B4-BE49-F238E27FC236}">
              <a16:creationId xmlns:a16="http://schemas.microsoft.com/office/drawing/2014/main" xmlns="" id="{00000000-0008-0000-0600-0000548D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365" name="Text Box 1">
          <a:extLst>
            <a:ext uri="{FF2B5EF4-FFF2-40B4-BE49-F238E27FC236}">
              <a16:creationId xmlns:a16="http://schemas.microsoft.com/office/drawing/2014/main" xmlns="" id="{00000000-0008-0000-0600-0000558D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366" name="Text Box 1">
          <a:extLst>
            <a:ext uri="{FF2B5EF4-FFF2-40B4-BE49-F238E27FC236}">
              <a16:creationId xmlns:a16="http://schemas.microsoft.com/office/drawing/2014/main" xmlns="" id="{00000000-0008-0000-0600-0000568D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367" name="Text Box 1">
          <a:extLst>
            <a:ext uri="{FF2B5EF4-FFF2-40B4-BE49-F238E27FC236}">
              <a16:creationId xmlns:a16="http://schemas.microsoft.com/office/drawing/2014/main" xmlns="" id="{00000000-0008-0000-0600-0000578D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368" name="Text Box 1">
          <a:extLst>
            <a:ext uri="{FF2B5EF4-FFF2-40B4-BE49-F238E27FC236}">
              <a16:creationId xmlns:a16="http://schemas.microsoft.com/office/drawing/2014/main" xmlns="" id="{00000000-0008-0000-0600-0000588D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369" name="Text Box 1">
          <a:extLst>
            <a:ext uri="{FF2B5EF4-FFF2-40B4-BE49-F238E27FC236}">
              <a16:creationId xmlns:a16="http://schemas.microsoft.com/office/drawing/2014/main" xmlns="" id="{00000000-0008-0000-0600-0000598D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370" name="Text Box 1">
          <a:extLst>
            <a:ext uri="{FF2B5EF4-FFF2-40B4-BE49-F238E27FC236}">
              <a16:creationId xmlns:a16="http://schemas.microsoft.com/office/drawing/2014/main" xmlns="" id="{00000000-0008-0000-0600-00005A8D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371" name="Text Box 1">
          <a:extLst>
            <a:ext uri="{FF2B5EF4-FFF2-40B4-BE49-F238E27FC236}">
              <a16:creationId xmlns:a16="http://schemas.microsoft.com/office/drawing/2014/main" xmlns="" id="{00000000-0008-0000-0600-00005B8D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372" name="Text Box 1">
          <a:extLst>
            <a:ext uri="{FF2B5EF4-FFF2-40B4-BE49-F238E27FC236}">
              <a16:creationId xmlns:a16="http://schemas.microsoft.com/office/drawing/2014/main" xmlns="" id="{00000000-0008-0000-0600-00005C8D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373" name="Text Box 1">
          <a:extLst>
            <a:ext uri="{FF2B5EF4-FFF2-40B4-BE49-F238E27FC236}">
              <a16:creationId xmlns:a16="http://schemas.microsoft.com/office/drawing/2014/main" xmlns="" id="{00000000-0008-0000-0600-00005D8D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374" name="Text Box 1">
          <a:extLst>
            <a:ext uri="{FF2B5EF4-FFF2-40B4-BE49-F238E27FC236}">
              <a16:creationId xmlns:a16="http://schemas.microsoft.com/office/drawing/2014/main" xmlns="" id="{00000000-0008-0000-0600-00005E8D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375" name="Text Box 1">
          <a:extLst>
            <a:ext uri="{FF2B5EF4-FFF2-40B4-BE49-F238E27FC236}">
              <a16:creationId xmlns:a16="http://schemas.microsoft.com/office/drawing/2014/main" xmlns="" id="{00000000-0008-0000-0600-00005F8D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376" name="Text Box 1">
          <a:extLst>
            <a:ext uri="{FF2B5EF4-FFF2-40B4-BE49-F238E27FC236}">
              <a16:creationId xmlns:a16="http://schemas.microsoft.com/office/drawing/2014/main" xmlns="" id="{00000000-0008-0000-0600-0000608D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377" name="Text Box 1">
          <a:extLst>
            <a:ext uri="{FF2B5EF4-FFF2-40B4-BE49-F238E27FC236}">
              <a16:creationId xmlns:a16="http://schemas.microsoft.com/office/drawing/2014/main" xmlns="" id="{00000000-0008-0000-0600-0000618D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378" name="Text Box 1">
          <a:extLst>
            <a:ext uri="{FF2B5EF4-FFF2-40B4-BE49-F238E27FC236}">
              <a16:creationId xmlns:a16="http://schemas.microsoft.com/office/drawing/2014/main" xmlns="" id="{00000000-0008-0000-0600-0000628D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379" name="Text Box 1">
          <a:extLst>
            <a:ext uri="{FF2B5EF4-FFF2-40B4-BE49-F238E27FC236}">
              <a16:creationId xmlns:a16="http://schemas.microsoft.com/office/drawing/2014/main" xmlns="" id="{00000000-0008-0000-0600-0000638D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380" name="Text Box 1">
          <a:extLst>
            <a:ext uri="{FF2B5EF4-FFF2-40B4-BE49-F238E27FC236}">
              <a16:creationId xmlns:a16="http://schemas.microsoft.com/office/drawing/2014/main" xmlns="" id="{00000000-0008-0000-0600-0000648D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381" name="Text Box 1">
          <a:extLst>
            <a:ext uri="{FF2B5EF4-FFF2-40B4-BE49-F238E27FC236}">
              <a16:creationId xmlns:a16="http://schemas.microsoft.com/office/drawing/2014/main" xmlns="" id="{00000000-0008-0000-0600-0000658D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382" name="Text Box 1">
          <a:extLst>
            <a:ext uri="{FF2B5EF4-FFF2-40B4-BE49-F238E27FC236}">
              <a16:creationId xmlns:a16="http://schemas.microsoft.com/office/drawing/2014/main" xmlns="" id="{00000000-0008-0000-0600-0000668D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383" name="Text Box 1">
          <a:extLst>
            <a:ext uri="{FF2B5EF4-FFF2-40B4-BE49-F238E27FC236}">
              <a16:creationId xmlns:a16="http://schemas.microsoft.com/office/drawing/2014/main" xmlns="" id="{00000000-0008-0000-0600-0000678D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384" name="Text Box 1">
          <a:extLst>
            <a:ext uri="{FF2B5EF4-FFF2-40B4-BE49-F238E27FC236}">
              <a16:creationId xmlns:a16="http://schemas.microsoft.com/office/drawing/2014/main" xmlns="" id="{00000000-0008-0000-0600-0000688D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385" name="Text Box 1">
          <a:extLst>
            <a:ext uri="{FF2B5EF4-FFF2-40B4-BE49-F238E27FC236}">
              <a16:creationId xmlns:a16="http://schemas.microsoft.com/office/drawing/2014/main" xmlns="" id="{00000000-0008-0000-0600-0000698D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386" name="Text Box 1">
          <a:extLst>
            <a:ext uri="{FF2B5EF4-FFF2-40B4-BE49-F238E27FC236}">
              <a16:creationId xmlns:a16="http://schemas.microsoft.com/office/drawing/2014/main" xmlns="" id="{00000000-0008-0000-0600-00006A8D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387" name="Text Box 1">
          <a:extLst>
            <a:ext uri="{FF2B5EF4-FFF2-40B4-BE49-F238E27FC236}">
              <a16:creationId xmlns:a16="http://schemas.microsoft.com/office/drawing/2014/main" xmlns="" id="{00000000-0008-0000-0600-00006B8D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388" name="Text Box 1">
          <a:extLst>
            <a:ext uri="{FF2B5EF4-FFF2-40B4-BE49-F238E27FC236}">
              <a16:creationId xmlns:a16="http://schemas.microsoft.com/office/drawing/2014/main" xmlns="" id="{00000000-0008-0000-0600-00006C8D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389" name="Text Box 1">
          <a:extLst>
            <a:ext uri="{FF2B5EF4-FFF2-40B4-BE49-F238E27FC236}">
              <a16:creationId xmlns:a16="http://schemas.microsoft.com/office/drawing/2014/main" xmlns="" id="{00000000-0008-0000-0600-00006D8D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390" name="Text Box 1">
          <a:extLst>
            <a:ext uri="{FF2B5EF4-FFF2-40B4-BE49-F238E27FC236}">
              <a16:creationId xmlns:a16="http://schemas.microsoft.com/office/drawing/2014/main" xmlns="" id="{00000000-0008-0000-0600-00006E8D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391" name="Text Box 1">
          <a:extLst>
            <a:ext uri="{FF2B5EF4-FFF2-40B4-BE49-F238E27FC236}">
              <a16:creationId xmlns:a16="http://schemas.microsoft.com/office/drawing/2014/main" xmlns="" id="{00000000-0008-0000-0600-00006F8D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392" name="Text Box 1">
          <a:extLst>
            <a:ext uri="{FF2B5EF4-FFF2-40B4-BE49-F238E27FC236}">
              <a16:creationId xmlns:a16="http://schemas.microsoft.com/office/drawing/2014/main" xmlns="" id="{00000000-0008-0000-0600-0000708D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393" name="Text Box 1">
          <a:extLst>
            <a:ext uri="{FF2B5EF4-FFF2-40B4-BE49-F238E27FC236}">
              <a16:creationId xmlns:a16="http://schemas.microsoft.com/office/drawing/2014/main" xmlns="" id="{00000000-0008-0000-0600-0000718D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394" name="Text Box 1">
          <a:extLst>
            <a:ext uri="{FF2B5EF4-FFF2-40B4-BE49-F238E27FC236}">
              <a16:creationId xmlns:a16="http://schemas.microsoft.com/office/drawing/2014/main" xmlns="" id="{00000000-0008-0000-0600-0000728D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395" name="Text Box 1">
          <a:extLst>
            <a:ext uri="{FF2B5EF4-FFF2-40B4-BE49-F238E27FC236}">
              <a16:creationId xmlns:a16="http://schemas.microsoft.com/office/drawing/2014/main" xmlns="" id="{00000000-0008-0000-0600-0000738D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396" name="Text Box 1">
          <a:extLst>
            <a:ext uri="{FF2B5EF4-FFF2-40B4-BE49-F238E27FC236}">
              <a16:creationId xmlns:a16="http://schemas.microsoft.com/office/drawing/2014/main" xmlns="" id="{00000000-0008-0000-0600-0000748D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397" name="Text Box 1">
          <a:extLst>
            <a:ext uri="{FF2B5EF4-FFF2-40B4-BE49-F238E27FC236}">
              <a16:creationId xmlns:a16="http://schemas.microsoft.com/office/drawing/2014/main" xmlns="" id="{00000000-0008-0000-0600-0000758D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398" name="Text Box 1">
          <a:extLst>
            <a:ext uri="{FF2B5EF4-FFF2-40B4-BE49-F238E27FC236}">
              <a16:creationId xmlns:a16="http://schemas.microsoft.com/office/drawing/2014/main" xmlns="" id="{00000000-0008-0000-0600-0000768D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399" name="Text Box 1">
          <a:extLst>
            <a:ext uri="{FF2B5EF4-FFF2-40B4-BE49-F238E27FC236}">
              <a16:creationId xmlns:a16="http://schemas.microsoft.com/office/drawing/2014/main" xmlns="" id="{00000000-0008-0000-0600-0000778D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400" name="Text Box 1">
          <a:extLst>
            <a:ext uri="{FF2B5EF4-FFF2-40B4-BE49-F238E27FC236}">
              <a16:creationId xmlns:a16="http://schemas.microsoft.com/office/drawing/2014/main" xmlns="" id="{00000000-0008-0000-0600-0000788D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401" name="Text Box 1">
          <a:extLst>
            <a:ext uri="{FF2B5EF4-FFF2-40B4-BE49-F238E27FC236}">
              <a16:creationId xmlns:a16="http://schemas.microsoft.com/office/drawing/2014/main" xmlns="" id="{00000000-0008-0000-0600-0000798D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402" name="Text Box 1">
          <a:extLst>
            <a:ext uri="{FF2B5EF4-FFF2-40B4-BE49-F238E27FC236}">
              <a16:creationId xmlns:a16="http://schemas.microsoft.com/office/drawing/2014/main" xmlns="" id="{00000000-0008-0000-0600-00007A8D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403" name="Text Box 1">
          <a:extLst>
            <a:ext uri="{FF2B5EF4-FFF2-40B4-BE49-F238E27FC236}">
              <a16:creationId xmlns:a16="http://schemas.microsoft.com/office/drawing/2014/main" xmlns="" id="{00000000-0008-0000-0600-00007B8D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404" name="Text Box 1">
          <a:extLst>
            <a:ext uri="{FF2B5EF4-FFF2-40B4-BE49-F238E27FC236}">
              <a16:creationId xmlns:a16="http://schemas.microsoft.com/office/drawing/2014/main" xmlns="" id="{00000000-0008-0000-0600-00007C8D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405" name="Text Box 1">
          <a:extLst>
            <a:ext uri="{FF2B5EF4-FFF2-40B4-BE49-F238E27FC236}">
              <a16:creationId xmlns:a16="http://schemas.microsoft.com/office/drawing/2014/main" xmlns="" id="{00000000-0008-0000-0600-00007D8D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406" name="Text Box 1">
          <a:extLst>
            <a:ext uri="{FF2B5EF4-FFF2-40B4-BE49-F238E27FC236}">
              <a16:creationId xmlns:a16="http://schemas.microsoft.com/office/drawing/2014/main" xmlns="" id="{00000000-0008-0000-0600-00007E8D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407" name="Text Box 1">
          <a:extLst>
            <a:ext uri="{FF2B5EF4-FFF2-40B4-BE49-F238E27FC236}">
              <a16:creationId xmlns:a16="http://schemas.microsoft.com/office/drawing/2014/main" xmlns="" id="{00000000-0008-0000-0600-00007F8D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408" name="Text Box 1">
          <a:extLst>
            <a:ext uri="{FF2B5EF4-FFF2-40B4-BE49-F238E27FC236}">
              <a16:creationId xmlns:a16="http://schemas.microsoft.com/office/drawing/2014/main" xmlns="" id="{00000000-0008-0000-0600-0000808D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62</xdr:row>
      <xdr:rowOff>0</xdr:rowOff>
    </xdr:from>
    <xdr:to>
      <xdr:col>5</xdr:col>
      <xdr:colOff>0</xdr:colOff>
      <xdr:row>62</xdr:row>
      <xdr:rowOff>209550</xdr:rowOff>
    </xdr:to>
    <xdr:sp macro="" textlink="">
      <xdr:nvSpPr>
        <xdr:cNvPr id="1281409" name="Text Box 1">
          <a:extLst>
            <a:ext uri="{FF2B5EF4-FFF2-40B4-BE49-F238E27FC236}">
              <a16:creationId xmlns:a16="http://schemas.microsoft.com/office/drawing/2014/main" xmlns="" id="{00000000-0008-0000-0600-0000818D1300}"/>
            </a:ext>
          </a:extLst>
        </xdr:cNvPr>
        <xdr:cNvSpPr txBox="1">
          <a:spLocks noChangeArrowheads="1"/>
        </xdr:cNvSpPr>
      </xdr:nvSpPr>
      <xdr:spPr bwMode="auto">
        <a:xfrm>
          <a:off x="2743200" y="21602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62</xdr:row>
      <xdr:rowOff>0</xdr:rowOff>
    </xdr:from>
    <xdr:to>
      <xdr:col>5</xdr:col>
      <xdr:colOff>0</xdr:colOff>
      <xdr:row>62</xdr:row>
      <xdr:rowOff>209550</xdr:rowOff>
    </xdr:to>
    <xdr:sp macro="" textlink="">
      <xdr:nvSpPr>
        <xdr:cNvPr id="1281410" name="Text Box 1">
          <a:extLst>
            <a:ext uri="{FF2B5EF4-FFF2-40B4-BE49-F238E27FC236}">
              <a16:creationId xmlns:a16="http://schemas.microsoft.com/office/drawing/2014/main" xmlns="" id="{00000000-0008-0000-0600-0000828D1300}"/>
            </a:ext>
          </a:extLst>
        </xdr:cNvPr>
        <xdr:cNvSpPr txBox="1">
          <a:spLocks noChangeArrowheads="1"/>
        </xdr:cNvSpPr>
      </xdr:nvSpPr>
      <xdr:spPr bwMode="auto">
        <a:xfrm>
          <a:off x="2743200" y="21602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62</xdr:row>
      <xdr:rowOff>0</xdr:rowOff>
    </xdr:from>
    <xdr:to>
      <xdr:col>5</xdr:col>
      <xdr:colOff>0</xdr:colOff>
      <xdr:row>62</xdr:row>
      <xdr:rowOff>209550</xdr:rowOff>
    </xdr:to>
    <xdr:sp macro="" textlink="">
      <xdr:nvSpPr>
        <xdr:cNvPr id="1281411" name="Text Box 1">
          <a:extLst>
            <a:ext uri="{FF2B5EF4-FFF2-40B4-BE49-F238E27FC236}">
              <a16:creationId xmlns:a16="http://schemas.microsoft.com/office/drawing/2014/main" xmlns="" id="{00000000-0008-0000-0600-0000838D1300}"/>
            </a:ext>
          </a:extLst>
        </xdr:cNvPr>
        <xdr:cNvSpPr txBox="1">
          <a:spLocks noChangeArrowheads="1"/>
        </xdr:cNvSpPr>
      </xdr:nvSpPr>
      <xdr:spPr bwMode="auto">
        <a:xfrm>
          <a:off x="2743200" y="21602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62</xdr:row>
      <xdr:rowOff>0</xdr:rowOff>
    </xdr:from>
    <xdr:to>
      <xdr:col>5</xdr:col>
      <xdr:colOff>0</xdr:colOff>
      <xdr:row>62</xdr:row>
      <xdr:rowOff>209550</xdr:rowOff>
    </xdr:to>
    <xdr:sp macro="" textlink="">
      <xdr:nvSpPr>
        <xdr:cNvPr id="1281412" name="Text Box 1">
          <a:extLst>
            <a:ext uri="{FF2B5EF4-FFF2-40B4-BE49-F238E27FC236}">
              <a16:creationId xmlns:a16="http://schemas.microsoft.com/office/drawing/2014/main" xmlns="" id="{00000000-0008-0000-0600-0000848D1300}"/>
            </a:ext>
          </a:extLst>
        </xdr:cNvPr>
        <xdr:cNvSpPr txBox="1">
          <a:spLocks noChangeArrowheads="1"/>
        </xdr:cNvSpPr>
      </xdr:nvSpPr>
      <xdr:spPr bwMode="auto">
        <a:xfrm>
          <a:off x="2743200" y="21602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62</xdr:row>
      <xdr:rowOff>0</xdr:rowOff>
    </xdr:from>
    <xdr:to>
      <xdr:col>5</xdr:col>
      <xdr:colOff>0</xdr:colOff>
      <xdr:row>62</xdr:row>
      <xdr:rowOff>209550</xdr:rowOff>
    </xdr:to>
    <xdr:sp macro="" textlink="">
      <xdr:nvSpPr>
        <xdr:cNvPr id="1281413" name="Text Box 1">
          <a:extLst>
            <a:ext uri="{FF2B5EF4-FFF2-40B4-BE49-F238E27FC236}">
              <a16:creationId xmlns:a16="http://schemas.microsoft.com/office/drawing/2014/main" xmlns="" id="{00000000-0008-0000-0600-0000858D1300}"/>
            </a:ext>
          </a:extLst>
        </xdr:cNvPr>
        <xdr:cNvSpPr txBox="1">
          <a:spLocks noChangeArrowheads="1"/>
        </xdr:cNvSpPr>
      </xdr:nvSpPr>
      <xdr:spPr bwMode="auto">
        <a:xfrm>
          <a:off x="2743200" y="21602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62</xdr:row>
      <xdr:rowOff>0</xdr:rowOff>
    </xdr:from>
    <xdr:to>
      <xdr:col>5</xdr:col>
      <xdr:colOff>0</xdr:colOff>
      <xdr:row>62</xdr:row>
      <xdr:rowOff>209550</xdr:rowOff>
    </xdr:to>
    <xdr:sp macro="" textlink="">
      <xdr:nvSpPr>
        <xdr:cNvPr id="1281414" name="Text Box 1">
          <a:extLst>
            <a:ext uri="{FF2B5EF4-FFF2-40B4-BE49-F238E27FC236}">
              <a16:creationId xmlns:a16="http://schemas.microsoft.com/office/drawing/2014/main" xmlns="" id="{00000000-0008-0000-0600-0000868D1300}"/>
            </a:ext>
          </a:extLst>
        </xdr:cNvPr>
        <xdr:cNvSpPr txBox="1">
          <a:spLocks noChangeArrowheads="1"/>
        </xdr:cNvSpPr>
      </xdr:nvSpPr>
      <xdr:spPr bwMode="auto">
        <a:xfrm>
          <a:off x="2743200" y="21602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62</xdr:row>
      <xdr:rowOff>0</xdr:rowOff>
    </xdr:from>
    <xdr:to>
      <xdr:col>5</xdr:col>
      <xdr:colOff>0</xdr:colOff>
      <xdr:row>62</xdr:row>
      <xdr:rowOff>209550</xdr:rowOff>
    </xdr:to>
    <xdr:sp macro="" textlink="">
      <xdr:nvSpPr>
        <xdr:cNvPr id="1281415" name="Text Box 1">
          <a:extLst>
            <a:ext uri="{FF2B5EF4-FFF2-40B4-BE49-F238E27FC236}">
              <a16:creationId xmlns:a16="http://schemas.microsoft.com/office/drawing/2014/main" xmlns="" id="{00000000-0008-0000-0600-0000878D1300}"/>
            </a:ext>
          </a:extLst>
        </xdr:cNvPr>
        <xdr:cNvSpPr txBox="1">
          <a:spLocks noChangeArrowheads="1"/>
        </xdr:cNvSpPr>
      </xdr:nvSpPr>
      <xdr:spPr bwMode="auto">
        <a:xfrm>
          <a:off x="2743200" y="21602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62</xdr:row>
      <xdr:rowOff>0</xdr:rowOff>
    </xdr:from>
    <xdr:to>
      <xdr:col>5</xdr:col>
      <xdr:colOff>0</xdr:colOff>
      <xdr:row>62</xdr:row>
      <xdr:rowOff>209550</xdr:rowOff>
    </xdr:to>
    <xdr:sp macro="" textlink="">
      <xdr:nvSpPr>
        <xdr:cNvPr id="1281416" name="Text Box 1">
          <a:extLst>
            <a:ext uri="{FF2B5EF4-FFF2-40B4-BE49-F238E27FC236}">
              <a16:creationId xmlns:a16="http://schemas.microsoft.com/office/drawing/2014/main" xmlns="" id="{00000000-0008-0000-0600-0000888D1300}"/>
            </a:ext>
          </a:extLst>
        </xdr:cNvPr>
        <xdr:cNvSpPr txBox="1">
          <a:spLocks noChangeArrowheads="1"/>
        </xdr:cNvSpPr>
      </xdr:nvSpPr>
      <xdr:spPr bwMode="auto">
        <a:xfrm>
          <a:off x="2743200" y="21602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62</xdr:row>
      <xdr:rowOff>0</xdr:rowOff>
    </xdr:from>
    <xdr:to>
      <xdr:col>5</xdr:col>
      <xdr:colOff>0</xdr:colOff>
      <xdr:row>62</xdr:row>
      <xdr:rowOff>209550</xdr:rowOff>
    </xdr:to>
    <xdr:sp macro="" textlink="">
      <xdr:nvSpPr>
        <xdr:cNvPr id="1281417" name="Text Box 1">
          <a:extLst>
            <a:ext uri="{FF2B5EF4-FFF2-40B4-BE49-F238E27FC236}">
              <a16:creationId xmlns:a16="http://schemas.microsoft.com/office/drawing/2014/main" xmlns="" id="{00000000-0008-0000-0600-0000898D1300}"/>
            </a:ext>
          </a:extLst>
        </xdr:cNvPr>
        <xdr:cNvSpPr txBox="1">
          <a:spLocks noChangeArrowheads="1"/>
        </xdr:cNvSpPr>
      </xdr:nvSpPr>
      <xdr:spPr bwMode="auto">
        <a:xfrm>
          <a:off x="2743200" y="21602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62</xdr:row>
      <xdr:rowOff>0</xdr:rowOff>
    </xdr:from>
    <xdr:to>
      <xdr:col>5</xdr:col>
      <xdr:colOff>0</xdr:colOff>
      <xdr:row>62</xdr:row>
      <xdr:rowOff>209550</xdr:rowOff>
    </xdr:to>
    <xdr:sp macro="" textlink="">
      <xdr:nvSpPr>
        <xdr:cNvPr id="1281418" name="Text Box 1">
          <a:extLst>
            <a:ext uri="{FF2B5EF4-FFF2-40B4-BE49-F238E27FC236}">
              <a16:creationId xmlns:a16="http://schemas.microsoft.com/office/drawing/2014/main" xmlns="" id="{00000000-0008-0000-0600-00008A8D1300}"/>
            </a:ext>
          </a:extLst>
        </xdr:cNvPr>
        <xdr:cNvSpPr txBox="1">
          <a:spLocks noChangeArrowheads="1"/>
        </xdr:cNvSpPr>
      </xdr:nvSpPr>
      <xdr:spPr bwMode="auto">
        <a:xfrm>
          <a:off x="2743200" y="21602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62</xdr:row>
      <xdr:rowOff>0</xdr:rowOff>
    </xdr:from>
    <xdr:to>
      <xdr:col>5</xdr:col>
      <xdr:colOff>0</xdr:colOff>
      <xdr:row>62</xdr:row>
      <xdr:rowOff>209550</xdr:rowOff>
    </xdr:to>
    <xdr:sp macro="" textlink="">
      <xdr:nvSpPr>
        <xdr:cNvPr id="1281419" name="Text Box 1">
          <a:extLst>
            <a:ext uri="{FF2B5EF4-FFF2-40B4-BE49-F238E27FC236}">
              <a16:creationId xmlns:a16="http://schemas.microsoft.com/office/drawing/2014/main" xmlns="" id="{00000000-0008-0000-0600-00008B8D1300}"/>
            </a:ext>
          </a:extLst>
        </xdr:cNvPr>
        <xdr:cNvSpPr txBox="1">
          <a:spLocks noChangeArrowheads="1"/>
        </xdr:cNvSpPr>
      </xdr:nvSpPr>
      <xdr:spPr bwMode="auto">
        <a:xfrm>
          <a:off x="2743200" y="21602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62</xdr:row>
      <xdr:rowOff>0</xdr:rowOff>
    </xdr:from>
    <xdr:to>
      <xdr:col>5</xdr:col>
      <xdr:colOff>0</xdr:colOff>
      <xdr:row>62</xdr:row>
      <xdr:rowOff>209550</xdr:rowOff>
    </xdr:to>
    <xdr:sp macro="" textlink="">
      <xdr:nvSpPr>
        <xdr:cNvPr id="1281420" name="Text Box 1">
          <a:extLst>
            <a:ext uri="{FF2B5EF4-FFF2-40B4-BE49-F238E27FC236}">
              <a16:creationId xmlns:a16="http://schemas.microsoft.com/office/drawing/2014/main" xmlns="" id="{00000000-0008-0000-0600-00008C8D1300}"/>
            </a:ext>
          </a:extLst>
        </xdr:cNvPr>
        <xdr:cNvSpPr txBox="1">
          <a:spLocks noChangeArrowheads="1"/>
        </xdr:cNvSpPr>
      </xdr:nvSpPr>
      <xdr:spPr bwMode="auto">
        <a:xfrm>
          <a:off x="2743200" y="21602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62</xdr:row>
      <xdr:rowOff>0</xdr:rowOff>
    </xdr:from>
    <xdr:to>
      <xdr:col>5</xdr:col>
      <xdr:colOff>0</xdr:colOff>
      <xdr:row>62</xdr:row>
      <xdr:rowOff>209550</xdr:rowOff>
    </xdr:to>
    <xdr:sp macro="" textlink="">
      <xdr:nvSpPr>
        <xdr:cNvPr id="1281421" name="Text Box 1">
          <a:extLst>
            <a:ext uri="{FF2B5EF4-FFF2-40B4-BE49-F238E27FC236}">
              <a16:creationId xmlns:a16="http://schemas.microsoft.com/office/drawing/2014/main" xmlns="" id="{00000000-0008-0000-0600-00008D8D1300}"/>
            </a:ext>
          </a:extLst>
        </xdr:cNvPr>
        <xdr:cNvSpPr txBox="1">
          <a:spLocks noChangeArrowheads="1"/>
        </xdr:cNvSpPr>
      </xdr:nvSpPr>
      <xdr:spPr bwMode="auto">
        <a:xfrm>
          <a:off x="2743200" y="21602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62</xdr:row>
      <xdr:rowOff>0</xdr:rowOff>
    </xdr:from>
    <xdr:to>
      <xdr:col>5</xdr:col>
      <xdr:colOff>0</xdr:colOff>
      <xdr:row>62</xdr:row>
      <xdr:rowOff>209550</xdr:rowOff>
    </xdr:to>
    <xdr:sp macro="" textlink="">
      <xdr:nvSpPr>
        <xdr:cNvPr id="1281422" name="Text Box 1">
          <a:extLst>
            <a:ext uri="{FF2B5EF4-FFF2-40B4-BE49-F238E27FC236}">
              <a16:creationId xmlns:a16="http://schemas.microsoft.com/office/drawing/2014/main" xmlns="" id="{00000000-0008-0000-0600-00008E8D1300}"/>
            </a:ext>
          </a:extLst>
        </xdr:cNvPr>
        <xdr:cNvSpPr txBox="1">
          <a:spLocks noChangeArrowheads="1"/>
        </xdr:cNvSpPr>
      </xdr:nvSpPr>
      <xdr:spPr bwMode="auto">
        <a:xfrm>
          <a:off x="2743200" y="21602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62</xdr:row>
      <xdr:rowOff>0</xdr:rowOff>
    </xdr:from>
    <xdr:to>
      <xdr:col>5</xdr:col>
      <xdr:colOff>0</xdr:colOff>
      <xdr:row>62</xdr:row>
      <xdr:rowOff>209550</xdr:rowOff>
    </xdr:to>
    <xdr:sp macro="" textlink="">
      <xdr:nvSpPr>
        <xdr:cNvPr id="1281423" name="Text Box 1">
          <a:extLst>
            <a:ext uri="{FF2B5EF4-FFF2-40B4-BE49-F238E27FC236}">
              <a16:creationId xmlns:a16="http://schemas.microsoft.com/office/drawing/2014/main" xmlns="" id="{00000000-0008-0000-0600-00008F8D1300}"/>
            </a:ext>
          </a:extLst>
        </xdr:cNvPr>
        <xdr:cNvSpPr txBox="1">
          <a:spLocks noChangeArrowheads="1"/>
        </xdr:cNvSpPr>
      </xdr:nvSpPr>
      <xdr:spPr bwMode="auto">
        <a:xfrm>
          <a:off x="2743200" y="21602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62</xdr:row>
      <xdr:rowOff>0</xdr:rowOff>
    </xdr:from>
    <xdr:to>
      <xdr:col>5</xdr:col>
      <xdr:colOff>0</xdr:colOff>
      <xdr:row>62</xdr:row>
      <xdr:rowOff>209550</xdr:rowOff>
    </xdr:to>
    <xdr:sp macro="" textlink="">
      <xdr:nvSpPr>
        <xdr:cNvPr id="1281424" name="Text Box 1">
          <a:extLst>
            <a:ext uri="{FF2B5EF4-FFF2-40B4-BE49-F238E27FC236}">
              <a16:creationId xmlns:a16="http://schemas.microsoft.com/office/drawing/2014/main" xmlns="" id="{00000000-0008-0000-0600-0000908D1300}"/>
            </a:ext>
          </a:extLst>
        </xdr:cNvPr>
        <xdr:cNvSpPr txBox="1">
          <a:spLocks noChangeArrowheads="1"/>
        </xdr:cNvSpPr>
      </xdr:nvSpPr>
      <xdr:spPr bwMode="auto">
        <a:xfrm>
          <a:off x="2743200" y="21602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62</xdr:row>
      <xdr:rowOff>0</xdr:rowOff>
    </xdr:from>
    <xdr:to>
      <xdr:col>5</xdr:col>
      <xdr:colOff>0</xdr:colOff>
      <xdr:row>62</xdr:row>
      <xdr:rowOff>209550</xdr:rowOff>
    </xdr:to>
    <xdr:sp macro="" textlink="">
      <xdr:nvSpPr>
        <xdr:cNvPr id="1281425" name="Text Box 1">
          <a:extLst>
            <a:ext uri="{FF2B5EF4-FFF2-40B4-BE49-F238E27FC236}">
              <a16:creationId xmlns:a16="http://schemas.microsoft.com/office/drawing/2014/main" xmlns="" id="{00000000-0008-0000-0600-0000918D1300}"/>
            </a:ext>
          </a:extLst>
        </xdr:cNvPr>
        <xdr:cNvSpPr txBox="1">
          <a:spLocks noChangeArrowheads="1"/>
        </xdr:cNvSpPr>
      </xdr:nvSpPr>
      <xdr:spPr bwMode="auto">
        <a:xfrm>
          <a:off x="2743200" y="21602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62</xdr:row>
      <xdr:rowOff>0</xdr:rowOff>
    </xdr:from>
    <xdr:to>
      <xdr:col>5</xdr:col>
      <xdr:colOff>0</xdr:colOff>
      <xdr:row>62</xdr:row>
      <xdr:rowOff>209550</xdr:rowOff>
    </xdr:to>
    <xdr:sp macro="" textlink="">
      <xdr:nvSpPr>
        <xdr:cNvPr id="1281426" name="Text Box 1">
          <a:extLst>
            <a:ext uri="{FF2B5EF4-FFF2-40B4-BE49-F238E27FC236}">
              <a16:creationId xmlns:a16="http://schemas.microsoft.com/office/drawing/2014/main" xmlns="" id="{00000000-0008-0000-0600-0000928D1300}"/>
            </a:ext>
          </a:extLst>
        </xdr:cNvPr>
        <xdr:cNvSpPr txBox="1">
          <a:spLocks noChangeArrowheads="1"/>
        </xdr:cNvSpPr>
      </xdr:nvSpPr>
      <xdr:spPr bwMode="auto">
        <a:xfrm>
          <a:off x="2743200" y="21602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62</xdr:row>
      <xdr:rowOff>0</xdr:rowOff>
    </xdr:from>
    <xdr:to>
      <xdr:col>5</xdr:col>
      <xdr:colOff>0</xdr:colOff>
      <xdr:row>62</xdr:row>
      <xdr:rowOff>209550</xdr:rowOff>
    </xdr:to>
    <xdr:sp macro="" textlink="">
      <xdr:nvSpPr>
        <xdr:cNvPr id="1281427" name="Text Box 1">
          <a:extLst>
            <a:ext uri="{FF2B5EF4-FFF2-40B4-BE49-F238E27FC236}">
              <a16:creationId xmlns:a16="http://schemas.microsoft.com/office/drawing/2014/main" xmlns="" id="{00000000-0008-0000-0600-0000938D1300}"/>
            </a:ext>
          </a:extLst>
        </xdr:cNvPr>
        <xdr:cNvSpPr txBox="1">
          <a:spLocks noChangeArrowheads="1"/>
        </xdr:cNvSpPr>
      </xdr:nvSpPr>
      <xdr:spPr bwMode="auto">
        <a:xfrm>
          <a:off x="2743200" y="21602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62</xdr:row>
      <xdr:rowOff>0</xdr:rowOff>
    </xdr:from>
    <xdr:to>
      <xdr:col>5</xdr:col>
      <xdr:colOff>0</xdr:colOff>
      <xdr:row>62</xdr:row>
      <xdr:rowOff>209550</xdr:rowOff>
    </xdr:to>
    <xdr:sp macro="" textlink="">
      <xdr:nvSpPr>
        <xdr:cNvPr id="1281428" name="Text Box 1">
          <a:extLst>
            <a:ext uri="{FF2B5EF4-FFF2-40B4-BE49-F238E27FC236}">
              <a16:creationId xmlns:a16="http://schemas.microsoft.com/office/drawing/2014/main" xmlns="" id="{00000000-0008-0000-0600-0000948D1300}"/>
            </a:ext>
          </a:extLst>
        </xdr:cNvPr>
        <xdr:cNvSpPr txBox="1">
          <a:spLocks noChangeArrowheads="1"/>
        </xdr:cNvSpPr>
      </xdr:nvSpPr>
      <xdr:spPr bwMode="auto">
        <a:xfrm>
          <a:off x="2743200" y="21602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62</xdr:row>
      <xdr:rowOff>0</xdr:rowOff>
    </xdr:from>
    <xdr:to>
      <xdr:col>5</xdr:col>
      <xdr:colOff>0</xdr:colOff>
      <xdr:row>62</xdr:row>
      <xdr:rowOff>209550</xdr:rowOff>
    </xdr:to>
    <xdr:sp macro="" textlink="">
      <xdr:nvSpPr>
        <xdr:cNvPr id="1281429" name="Text Box 1">
          <a:extLst>
            <a:ext uri="{FF2B5EF4-FFF2-40B4-BE49-F238E27FC236}">
              <a16:creationId xmlns:a16="http://schemas.microsoft.com/office/drawing/2014/main" xmlns="" id="{00000000-0008-0000-0600-0000958D1300}"/>
            </a:ext>
          </a:extLst>
        </xdr:cNvPr>
        <xdr:cNvSpPr txBox="1">
          <a:spLocks noChangeArrowheads="1"/>
        </xdr:cNvSpPr>
      </xdr:nvSpPr>
      <xdr:spPr bwMode="auto">
        <a:xfrm>
          <a:off x="2743200" y="21602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0</xdr:colOff>
      <xdr:row>63</xdr:row>
      <xdr:rowOff>209550</xdr:rowOff>
    </xdr:to>
    <xdr:sp macro="" textlink="">
      <xdr:nvSpPr>
        <xdr:cNvPr id="1281430" name="Text Box 1">
          <a:extLst>
            <a:ext uri="{FF2B5EF4-FFF2-40B4-BE49-F238E27FC236}">
              <a16:creationId xmlns:a16="http://schemas.microsoft.com/office/drawing/2014/main" xmlns="" id="{00000000-0008-0000-0600-0000968D1300}"/>
            </a:ext>
          </a:extLst>
        </xdr:cNvPr>
        <xdr:cNvSpPr txBox="1">
          <a:spLocks noChangeArrowheads="1"/>
        </xdr:cNvSpPr>
      </xdr:nvSpPr>
      <xdr:spPr bwMode="auto">
        <a:xfrm>
          <a:off x="2743200" y="21955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0</xdr:colOff>
      <xdr:row>63</xdr:row>
      <xdr:rowOff>209550</xdr:rowOff>
    </xdr:to>
    <xdr:sp macro="" textlink="">
      <xdr:nvSpPr>
        <xdr:cNvPr id="1281431" name="Text Box 1">
          <a:extLst>
            <a:ext uri="{FF2B5EF4-FFF2-40B4-BE49-F238E27FC236}">
              <a16:creationId xmlns:a16="http://schemas.microsoft.com/office/drawing/2014/main" xmlns="" id="{00000000-0008-0000-0600-0000978D1300}"/>
            </a:ext>
          </a:extLst>
        </xdr:cNvPr>
        <xdr:cNvSpPr txBox="1">
          <a:spLocks noChangeArrowheads="1"/>
        </xdr:cNvSpPr>
      </xdr:nvSpPr>
      <xdr:spPr bwMode="auto">
        <a:xfrm>
          <a:off x="2743200" y="21955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0</xdr:colOff>
      <xdr:row>63</xdr:row>
      <xdr:rowOff>209550</xdr:rowOff>
    </xdr:to>
    <xdr:sp macro="" textlink="">
      <xdr:nvSpPr>
        <xdr:cNvPr id="1281432" name="Text Box 1">
          <a:extLst>
            <a:ext uri="{FF2B5EF4-FFF2-40B4-BE49-F238E27FC236}">
              <a16:creationId xmlns:a16="http://schemas.microsoft.com/office/drawing/2014/main" xmlns="" id="{00000000-0008-0000-0600-0000988D1300}"/>
            </a:ext>
          </a:extLst>
        </xdr:cNvPr>
        <xdr:cNvSpPr txBox="1">
          <a:spLocks noChangeArrowheads="1"/>
        </xdr:cNvSpPr>
      </xdr:nvSpPr>
      <xdr:spPr bwMode="auto">
        <a:xfrm>
          <a:off x="2743200" y="21955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0</xdr:colOff>
      <xdr:row>63</xdr:row>
      <xdr:rowOff>209550</xdr:rowOff>
    </xdr:to>
    <xdr:sp macro="" textlink="">
      <xdr:nvSpPr>
        <xdr:cNvPr id="1281433" name="Text Box 1">
          <a:extLst>
            <a:ext uri="{FF2B5EF4-FFF2-40B4-BE49-F238E27FC236}">
              <a16:creationId xmlns:a16="http://schemas.microsoft.com/office/drawing/2014/main" xmlns="" id="{00000000-0008-0000-0600-0000998D1300}"/>
            </a:ext>
          </a:extLst>
        </xdr:cNvPr>
        <xdr:cNvSpPr txBox="1">
          <a:spLocks noChangeArrowheads="1"/>
        </xdr:cNvSpPr>
      </xdr:nvSpPr>
      <xdr:spPr bwMode="auto">
        <a:xfrm>
          <a:off x="2743200" y="21955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0</xdr:colOff>
      <xdr:row>63</xdr:row>
      <xdr:rowOff>209550</xdr:rowOff>
    </xdr:to>
    <xdr:sp macro="" textlink="">
      <xdr:nvSpPr>
        <xdr:cNvPr id="1281434" name="Text Box 1">
          <a:extLst>
            <a:ext uri="{FF2B5EF4-FFF2-40B4-BE49-F238E27FC236}">
              <a16:creationId xmlns:a16="http://schemas.microsoft.com/office/drawing/2014/main" xmlns="" id="{00000000-0008-0000-0600-00009A8D1300}"/>
            </a:ext>
          </a:extLst>
        </xdr:cNvPr>
        <xdr:cNvSpPr txBox="1">
          <a:spLocks noChangeArrowheads="1"/>
        </xdr:cNvSpPr>
      </xdr:nvSpPr>
      <xdr:spPr bwMode="auto">
        <a:xfrm>
          <a:off x="2743200" y="21955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0</xdr:colOff>
      <xdr:row>63</xdr:row>
      <xdr:rowOff>209550</xdr:rowOff>
    </xdr:to>
    <xdr:sp macro="" textlink="">
      <xdr:nvSpPr>
        <xdr:cNvPr id="1281435" name="Text Box 1">
          <a:extLst>
            <a:ext uri="{FF2B5EF4-FFF2-40B4-BE49-F238E27FC236}">
              <a16:creationId xmlns:a16="http://schemas.microsoft.com/office/drawing/2014/main" xmlns="" id="{00000000-0008-0000-0600-00009B8D1300}"/>
            </a:ext>
          </a:extLst>
        </xdr:cNvPr>
        <xdr:cNvSpPr txBox="1">
          <a:spLocks noChangeArrowheads="1"/>
        </xdr:cNvSpPr>
      </xdr:nvSpPr>
      <xdr:spPr bwMode="auto">
        <a:xfrm>
          <a:off x="2743200" y="21955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0</xdr:colOff>
      <xdr:row>63</xdr:row>
      <xdr:rowOff>209550</xdr:rowOff>
    </xdr:to>
    <xdr:sp macro="" textlink="">
      <xdr:nvSpPr>
        <xdr:cNvPr id="1281436" name="Text Box 1">
          <a:extLst>
            <a:ext uri="{FF2B5EF4-FFF2-40B4-BE49-F238E27FC236}">
              <a16:creationId xmlns:a16="http://schemas.microsoft.com/office/drawing/2014/main" xmlns="" id="{00000000-0008-0000-0600-00009C8D1300}"/>
            </a:ext>
          </a:extLst>
        </xdr:cNvPr>
        <xdr:cNvSpPr txBox="1">
          <a:spLocks noChangeArrowheads="1"/>
        </xdr:cNvSpPr>
      </xdr:nvSpPr>
      <xdr:spPr bwMode="auto">
        <a:xfrm>
          <a:off x="2743200" y="21955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0</xdr:colOff>
      <xdr:row>63</xdr:row>
      <xdr:rowOff>209550</xdr:rowOff>
    </xdr:to>
    <xdr:sp macro="" textlink="">
      <xdr:nvSpPr>
        <xdr:cNvPr id="1281437" name="Text Box 1">
          <a:extLst>
            <a:ext uri="{FF2B5EF4-FFF2-40B4-BE49-F238E27FC236}">
              <a16:creationId xmlns:a16="http://schemas.microsoft.com/office/drawing/2014/main" xmlns="" id="{00000000-0008-0000-0600-00009D8D1300}"/>
            </a:ext>
          </a:extLst>
        </xdr:cNvPr>
        <xdr:cNvSpPr txBox="1">
          <a:spLocks noChangeArrowheads="1"/>
        </xdr:cNvSpPr>
      </xdr:nvSpPr>
      <xdr:spPr bwMode="auto">
        <a:xfrm>
          <a:off x="2743200" y="21955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0</xdr:colOff>
      <xdr:row>63</xdr:row>
      <xdr:rowOff>209550</xdr:rowOff>
    </xdr:to>
    <xdr:sp macro="" textlink="">
      <xdr:nvSpPr>
        <xdr:cNvPr id="1281438" name="Text Box 1">
          <a:extLst>
            <a:ext uri="{FF2B5EF4-FFF2-40B4-BE49-F238E27FC236}">
              <a16:creationId xmlns:a16="http://schemas.microsoft.com/office/drawing/2014/main" xmlns="" id="{00000000-0008-0000-0600-00009E8D1300}"/>
            </a:ext>
          </a:extLst>
        </xdr:cNvPr>
        <xdr:cNvSpPr txBox="1">
          <a:spLocks noChangeArrowheads="1"/>
        </xdr:cNvSpPr>
      </xdr:nvSpPr>
      <xdr:spPr bwMode="auto">
        <a:xfrm>
          <a:off x="2743200" y="21955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0</xdr:colOff>
      <xdr:row>63</xdr:row>
      <xdr:rowOff>209550</xdr:rowOff>
    </xdr:to>
    <xdr:sp macro="" textlink="">
      <xdr:nvSpPr>
        <xdr:cNvPr id="1281439" name="Text Box 1">
          <a:extLst>
            <a:ext uri="{FF2B5EF4-FFF2-40B4-BE49-F238E27FC236}">
              <a16:creationId xmlns:a16="http://schemas.microsoft.com/office/drawing/2014/main" xmlns="" id="{00000000-0008-0000-0600-00009F8D1300}"/>
            </a:ext>
          </a:extLst>
        </xdr:cNvPr>
        <xdr:cNvSpPr txBox="1">
          <a:spLocks noChangeArrowheads="1"/>
        </xdr:cNvSpPr>
      </xdr:nvSpPr>
      <xdr:spPr bwMode="auto">
        <a:xfrm>
          <a:off x="2743200" y="21955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0</xdr:colOff>
      <xdr:row>63</xdr:row>
      <xdr:rowOff>209550</xdr:rowOff>
    </xdr:to>
    <xdr:sp macro="" textlink="">
      <xdr:nvSpPr>
        <xdr:cNvPr id="1281440" name="Text Box 1">
          <a:extLst>
            <a:ext uri="{FF2B5EF4-FFF2-40B4-BE49-F238E27FC236}">
              <a16:creationId xmlns:a16="http://schemas.microsoft.com/office/drawing/2014/main" xmlns="" id="{00000000-0008-0000-0600-0000A08D1300}"/>
            </a:ext>
          </a:extLst>
        </xdr:cNvPr>
        <xdr:cNvSpPr txBox="1">
          <a:spLocks noChangeArrowheads="1"/>
        </xdr:cNvSpPr>
      </xdr:nvSpPr>
      <xdr:spPr bwMode="auto">
        <a:xfrm>
          <a:off x="2743200" y="21955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0</xdr:colOff>
      <xdr:row>63</xdr:row>
      <xdr:rowOff>209550</xdr:rowOff>
    </xdr:to>
    <xdr:sp macro="" textlink="">
      <xdr:nvSpPr>
        <xdr:cNvPr id="1281441" name="Text Box 1">
          <a:extLst>
            <a:ext uri="{FF2B5EF4-FFF2-40B4-BE49-F238E27FC236}">
              <a16:creationId xmlns:a16="http://schemas.microsoft.com/office/drawing/2014/main" xmlns="" id="{00000000-0008-0000-0600-0000A18D1300}"/>
            </a:ext>
          </a:extLst>
        </xdr:cNvPr>
        <xdr:cNvSpPr txBox="1">
          <a:spLocks noChangeArrowheads="1"/>
        </xdr:cNvSpPr>
      </xdr:nvSpPr>
      <xdr:spPr bwMode="auto">
        <a:xfrm>
          <a:off x="2743200" y="21955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0</xdr:colOff>
      <xdr:row>63</xdr:row>
      <xdr:rowOff>209550</xdr:rowOff>
    </xdr:to>
    <xdr:sp macro="" textlink="">
      <xdr:nvSpPr>
        <xdr:cNvPr id="1281442" name="Text Box 1">
          <a:extLst>
            <a:ext uri="{FF2B5EF4-FFF2-40B4-BE49-F238E27FC236}">
              <a16:creationId xmlns:a16="http://schemas.microsoft.com/office/drawing/2014/main" xmlns="" id="{00000000-0008-0000-0600-0000A28D1300}"/>
            </a:ext>
          </a:extLst>
        </xdr:cNvPr>
        <xdr:cNvSpPr txBox="1">
          <a:spLocks noChangeArrowheads="1"/>
        </xdr:cNvSpPr>
      </xdr:nvSpPr>
      <xdr:spPr bwMode="auto">
        <a:xfrm>
          <a:off x="2743200" y="21955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0</xdr:colOff>
      <xdr:row>63</xdr:row>
      <xdr:rowOff>209550</xdr:rowOff>
    </xdr:to>
    <xdr:sp macro="" textlink="">
      <xdr:nvSpPr>
        <xdr:cNvPr id="1281443" name="Text Box 1">
          <a:extLst>
            <a:ext uri="{FF2B5EF4-FFF2-40B4-BE49-F238E27FC236}">
              <a16:creationId xmlns:a16="http://schemas.microsoft.com/office/drawing/2014/main" xmlns="" id="{00000000-0008-0000-0600-0000A38D1300}"/>
            </a:ext>
          </a:extLst>
        </xdr:cNvPr>
        <xdr:cNvSpPr txBox="1">
          <a:spLocks noChangeArrowheads="1"/>
        </xdr:cNvSpPr>
      </xdr:nvSpPr>
      <xdr:spPr bwMode="auto">
        <a:xfrm>
          <a:off x="2743200" y="21955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0</xdr:colOff>
      <xdr:row>63</xdr:row>
      <xdr:rowOff>209550</xdr:rowOff>
    </xdr:to>
    <xdr:sp macro="" textlink="">
      <xdr:nvSpPr>
        <xdr:cNvPr id="1281444" name="Text Box 1">
          <a:extLst>
            <a:ext uri="{FF2B5EF4-FFF2-40B4-BE49-F238E27FC236}">
              <a16:creationId xmlns:a16="http://schemas.microsoft.com/office/drawing/2014/main" xmlns="" id="{00000000-0008-0000-0600-0000A48D1300}"/>
            </a:ext>
          </a:extLst>
        </xdr:cNvPr>
        <xdr:cNvSpPr txBox="1">
          <a:spLocks noChangeArrowheads="1"/>
        </xdr:cNvSpPr>
      </xdr:nvSpPr>
      <xdr:spPr bwMode="auto">
        <a:xfrm>
          <a:off x="2743200" y="21955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0</xdr:colOff>
      <xdr:row>63</xdr:row>
      <xdr:rowOff>209550</xdr:rowOff>
    </xdr:to>
    <xdr:sp macro="" textlink="">
      <xdr:nvSpPr>
        <xdr:cNvPr id="1281445" name="Text Box 1">
          <a:extLst>
            <a:ext uri="{FF2B5EF4-FFF2-40B4-BE49-F238E27FC236}">
              <a16:creationId xmlns:a16="http://schemas.microsoft.com/office/drawing/2014/main" xmlns="" id="{00000000-0008-0000-0600-0000A58D1300}"/>
            </a:ext>
          </a:extLst>
        </xdr:cNvPr>
        <xdr:cNvSpPr txBox="1">
          <a:spLocks noChangeArrowheads="1"/>
        </xdr:cNvSpPr>
      </xdr:nvSpPr>
      <xdr:spPr bwMode="auto">
        <a:xfrm>
          <a:off x="2743200" y="21955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0</xdr:colOff>
      <xdr:row>63</xdr:row>
      <xdr:rowOff>209550</xdr:rowOff>
    </xdr:to>
    <xdr:sp macro="" textlink="">
      <xdr:nvSpPr>
        <xdr:cNvPr id="1281446" name="Text Box 1">
          <a:extLst>
            <a:ext uri="{FF2B5EF4-FFF2-40B4-BE49-F238E27FC236}">
              <a16:creationId xmlns:a16="http://schemas.microsoft.com/office/drawing/2014/main" xmlns="" id="{00000000-0008-0000-0600-0000A68D1300}"/>
            </a:ext>
          </a:extLst>
        </xdr:cNvPr>
        <xdr:cNvSpPr txBox="1">
          <a:spLocks noChangeArrowheads="1"/>
        </xdr:cNvSpPr>
      </xdr:nvSpPr>
      <xdr:spPr bwMode="auto">
        <a:xfrm>
          <a:off x="2743200" y="21955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0</xdr:colOff>
      <xdr:row>63</xdr:row>
      <xdr:rowOff>209550</xdr:rowOff>
    </xdr:to>
    <xdr:sp macro="" textlink="">
      <xdr:nvSpPr>
        <xdr:cNvPr id="1281447" name="Text Box 1">
          <a:extLst>
            <a:ext uri="{FF2B5EF4-FFF2-40B4-BE49-F238E27FC236}">
              <a16:creationId xmlns:a16="http://schemas.microsoft.com/office/drawing/2014/main" xmlns="" id="{00000000-0008-0000-0600-0000A78D1300}"/>
            </a:ext>
          </a:extLst>
        </xdr:cNvPr>
        <xdr:cNvSpPr txBox="1">
          <a:spLocks noChangeArrowheads="1"/>
        </xdr:cNvSpPr>
      </xdr:nvSpPr>
      <xdr:spPr bwMode="auto">
        <a:xfrm>
          <a:off x="2743200" y="21955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0</xdr:colOff>
      <xdr:row>63</xdr:row>
      <xdr:rowOff>209550</xdr:rowOff>
    </xdr:to>
    <xdr:sp macro="" textlink="">
      <xdr:nvSpPr>
        <xdr:cNvPr id="1281448" name="Text Box 1">
          <a:extLst>
            <a:ext uri="{FF2B5EF4-FFF2-40B4-BE49-F238E27FC236}">
              <a16:creationId xmlns:a16="http://schemas.microsoft.com/office/drawing/2014/main" xmlns="" id="{00000000-0008-0000-0600-0000A88D1300}"/>
            </a:ext>
          </a:extLst>
        </xdr:cNvPr>
        <xdr:cNvSpPr txBox="1">
          <a:spLocks noChangeArrowheads="1"/>
        </xdr:cNvSpPr>
      </xdr:nvSpPr>
      <xdr:spPr bwMode="auto">
        <a:xfrm>
          <a:off x="2743200" y="21955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0</xdr:colOff>
      <xdr:row>63</xdr:row>
      <xdr:rowOff>209550</xdr:rowOff>
    </xdr:to>
    <xdr:sp macro="" textlink="">
      <xdr:nvSpPr>
        <xdr:cNvPr id="1281449" name="Text Box 1">
          <a:extLst>
            <a:ext uri="{FF2B5EF4-FFF2-40B4-BE49-F238E27FC236}">
              <a16:creationId xmlns:a16="http://schemas.microsoft.com/office/drawing/2014/main" xmlns="" id="{00000000-0008-0000-0600-0000A98D1300}"/>
            </a:ext>
          </a:extLst>
        </xdr:cNvPr>
        <xdr:cNvSpPr txBox="1">
          <a:spLocks noChangeArrowheads="1"/>
        </xdr:cNvSpPr>
      </xdr:nvSpPr>
      <xdr:spPr bwMode="auto">
        <a:xfrm>
          <a:off x="2743200" y="21955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0</xdr:colOff>
      <xdr:row>63</xdr:row>
      <xdr:rowOff>209550</xdr:rowOff>
    </xdr:to>
    <xdr:sp macro="" textlink="">
      <xdr:nvSpPr>
        <xdr:cNvPr id="1281450" name="Text Box 1">
          <a:extLst>
            <a:ext uri="{FF2B5EF4-FFF2-40B4-BE49-F238E27FC236}">
              <a16:creationId xmlns:a16="http://schemas.microsoft.com/office/drawing/2014/main" xmlns="" id="{00000000-0008-0000-0600-0000AA8D1300}"/>
            </a:ext>
          </a:extLst>
        </xdr:cNvPr>
        <xdr:cNvSpPr txBox="1">
          <a:spLocks noChangeArrowheads="1"/>
        </xdr:cNvSpPr>
      </xdr:nvSpPr>
      <xdr:spPr bwMode="auto">
        <a:xfrm>
          <a:off x="2743200" y="21955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0</xdr:colOff>
      <xdr:row>63</xdr:row>
      <xdr:rowOff>209550</xdr:rowOff>
    </xdr:to>
    <xdr:sp macro="" textlink="">
      <xdr:nvSpPr>
        <xdr:cNvPr id="1281451" name="Text Box 1">
          <a:extLst>
            <a:ext uri="{FF2B5EF4-FFF2-40B4-BE49-F238E27FC236}">
              <a16:creationId xmlns:a16="http://schemas.microsoft.com/office/drawing/2014/main" xmlns="" id="{00000000-0008-0000-0600-0000AB8D1300}"/>
            </a:ext>
          </a:extLst>
        </xdr:cNvPr>
        <xdr:cNvSpPr txBox="1">
          <a:spLocks noChangeArrowheads="1"/>
        </xdr:cNvSpPr>
      </xdr:nvSpPr>
      <xdr:spPr bwMode="auto">
        <a:xfrm>
          <a:off x="2743200" y="21955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0</xdr:colOff>
      <xdr:row>63</xdr:row>
      <xdr:rowOff>209550</xdr:rowOff>
    </xdr:to>
    <xdr:sp macro="" textlink="">
      <xdr:nvSpPr>
        <xdr:cNvPr id="1281452" name="Text Box 1">
          <a:extLst>
            <a:ext uri="{FF2B5EF4-FFF2-40B4-BE49-F238E27FC236}">
              <a16:creationId xmlns:a16="http://schemas.microsoft.com/office/drawing/2014/main" xmlns="" id="{00000000-0008-0000-0600-0000AC8D1300}"/>
            </a:ext>
          </a:extLst>
        </xdr:cNvPr>
        <xdr:cNvSpPr txBox="1">
          <a:spLocks noChangeArrowheads="1"/>
        </xdr:cNvSpPr>
      </xdr:nvSpPr>
      <xdr:spPr bwMode="auto">
        <a:xfrm>
          <a:off x="2743200" y="21955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0</xdr:colOff>
      <xdr:row>63</xdr:row>
      <xdr:rowOff>209550</xdr:rowOff>
    </xdr:to>
    <xdr:sp macro="" textlink="">
      <xdr:nvSpPr>
        <xdr:cNvPr id="1281453" name="Text Box 1">
          <a:extLst>
            <a:ext uri="{FF2B5EF4-FFF2-40B4-BE49-F238E27FC236}">
              <a16:creationId xmlns:a16="http://schemas.microsoft.com/office/drawing/2014/main" xmlns="" id="{00000000-0008-0000-0600-0000AD8D1300}"/>
            </a:ext>
          </a:extLst>
        </xdr:cNvPr>
        <xdr:cNvSpPr txBox="1">
          <a:spLocks noChangeArrowheads="1"/>
        </xdr:cNvSpPr>
      </xdr:nvSpPr>
      <xdr:spPr bwMode="auto">
        <a:xfrm>
          <a:off x="2743200" y="21955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0</xdr:colOff>
      <xdr:row>63</xdr:row>
      <xdr:rowOff>209550</xdr:rowOff>
    </xdr:to>
    <xdr:sp macro="" textlink="">
      <xdr:nvSpPr>
        <xdr:cNvPr id="1281454" name="Text Box 1">
          <a:extLst>
            <a:ext uri="{FF2B5EF4-FFF2-40B4-BE49-F238E27FC236}">
              <a16:creationId xmlns:a16="http://schemas.microsoft.com/office/drawing/2014/main" xmlns="" id="{00000000-0008-0000-0600-0000AE8D1300}"/>
            </a:ext>
          </a:extLst>
        </xdr:cNvPr>
        <xdr:cNvSpPr txBox="1">
          <a:spLocks noChangeArrowheads="1"/>
        </xdr:cNvSpPr>
      </xdr:nvSpPr>
      <xdr:spPr bwMode="auto">
        <a:xfrm>
          <a:off x="2743200" y="21955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455" name="Text Box 1">
          <a:extLst>
            <a:ext uri="{FF2B5EF4-FFF2-40B4-BE49-F238E27FC236}">
              <a16:creationId xmlns:a16="http://schemas.microsoft.com/office/drawing/2014/main" xmlns="" id="{00000000-0008-0000-0600-0000AF8D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456" name="Text Box 1">
          <a:extLst>
            <a:ext uri="{FF2B5EF4-FFF2-40B4-BE49-F238E27FC236}">
              <a16:creationId xmlns:a16="http://schemas.microsoft.com/office/drawing/2014/main" xmlns="" id="{00000000-0008-0000-0600-0000B08D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457" name="Text Box 1">
          <a:extLst>
            <a:ext uri="{FF2B5EF4-FFF2-40B4-BE49-F238E27FC236}">
              <a16:creationId xmlns:a16="http://schemas.microsoft.com/office/drawing/2014/main" xmlns="" id="{00000000-0008-0000-0600-0000B18D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458" name="Text Box 1">
          <a:extLst>
            <a:ext uri="{FF2B5EF4-FFF2-40B4-BE49-F238E27FC236}">
              <a16:creationId xmlns:a16="http://schemas.microsoft.com/office/drawing/2014/main" xmlns="" id="{00000000-0008-0000-0600-0000B28D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459" name="Text Box 1">
          <a:extLst>
            <a:ext uri="{FF2B5EF4-FFF2-40B4-BE49-F238E27FC236}">
              <a16:creationId xmlns:a16="http://schemas.microsoft.com/office/drawing/2014/main" xmlns="" id="{00000000-0008-0000-0600-0000B38D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460" name="Text Box 1">
          <a:extLst>
            <a:ext uri="{FF2B5EF4-FFF2-40B4-BE49-F238E27FC236}">
              <a16:creationId xmlns:a16="http://schemas.microsoft.com/office/drawing/2014/main" xmlns="" id="{00000000-0008-0000-0600-0000B48D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461" name="Text Box 1">
          <a:extLst>
            <a:ext uri="{FF2B5EF4-FFF2-40B4-BE49-F238E27FC236}">
              <a16:creationId xmlns:a16="http://schemas.microsoft.com/office/drawing/2014/main" xmlns="" id="{00000000-0008-0000-0600-0000B58D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462" name="Text Box 1">
          <a:extLst>
            <a:ext uri="{FF2B5EF4-FFF2-40B4-BE49-F238E27FC236}">
              <a16:creationId xmlns:a16="http://schemas.microsoft.com/office/drawing/2014/main" xmlns="" id="{00000000-0008-0000-0600-0000B68D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463" name="Text Box 1">
          <a:extLst>
            <a:ext uri="{FF2B5EF4-FFF2-40B4-BE49-F238E27FC236}">
              <a16:creationId xmlns:a16="http://schemas.microsoft.com/office/drawing/2014/main" xmlns="" id="{00000000-0008-0000-0600-0000B78D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464" name="Text Box 1">
          <a:extLst>
            <a:ext uri="{FF2B5EF4-FFF2-40B4-BE49-F238E27FC236}">
              <a16:creationId xmlns:a16="http://schemas.microsoft.com/office/drawing/2014/main" xmlns="" id="{00000000-0008-0000-0600-0000B88D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465" name="Text Box 1">
          <a:extLst>
            <a:ext uri="{FF2B5EF4-FFF2-40B4-BE49-F238E27FC236}">
              <a16:creationId xmlns:a16="http://schemas.microsoft.com/office/drawing/2014/main" xmlns="" id="{00000000-0008-0000-0600-0000B98D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466" name="Text Box 1">
          <a:extLst>
            <a:ext uri="{FF2B5EF4-FFF2-40B4-BE49-F238E27FC236}">
              <a16:creationId xmlns:a16="http://schemas.microsoft.com/office/drawing/2014/main" xmlns="" id="{00000000-0008-0000-0600-0000BA8D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467" name="Text Box 1">
          <a:extLst>
            <a:ext uri="{FF2B5EF4-FFF2-40B4-BE49-F238E27FC236}">
              <a16:creationId xmlns:a16="http://schemas.microsoft.com/office/drawing/2014/main" xmlns="" id="{00000000-0008-0000-0600-0000BB8D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468" name="Text Box 1">
          <a:extLst>
            <a:ext uri="{FF2B5EF4-FFF2-40B4-BE49-F238E27FC236}">
              <a16:creationId xmlns:a16="http://schemas.microsoft.com/office/drawing/2014/main" xmlns="" id="{00000000-0008-0000-0600-0000BC8D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469" name="Text Box 1">
          <a:extLst>
            <a:ext uri="{FF2B5EF4-FFF2-40B4-BE49-F238E27FC236}">
              <a16:creationId xmlns:a16="http://schemas.microsoft.com/office/drawing/2014/main" xmlns="" id="{00000000-0008-0000-0600-0000BD8D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470" name="Text Box 1">
          <a:extLst>
            <a:ext uri="{FF2B5EF4-FFF2-40B4-BE49-F238E27FC236}">
              <a16:creationId xmlns:a16="http://schemas.microsoft.com/office/drawing/2014/main" xmlns="" id="{00000000-0008-0000-0600-0000BE8D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471" name="Text Box 1">
          <a:extLst>
            <a:ext uri="{FF2B5EF4-FFF2-40B4-BE49-F238E27FC236}">
              <a16:creationId xmlns:a16="http://schemas.microsoft.com/office/drawing/2014/main" xmlns="" id="{00000000-0008-0000-0600-0000BF8D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472" name="Text Box 1">
          <a:extLst>
            <a:ext uri="{FF2B5EF4-FFF2-40B4-BE49-F238E27FC236}">
              <a16:creationId xmlns:a16="http://schemas.microsoft.com/office/drawing/2014/main" xmlns="" id="{00000000-0008-0000-0600-0000C08D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473" name="Text Box 1">
          <a:extLst>
            <a:ext uri="{FF2B5EF4-FFF2-40B4-BE49-F238E27FC236}">
              <a16:creationId xmlns:a16="http://schemas.microsoft.com/office/drawing/2014/main" xmlns="" id="{00000000-0008-0000-0600-0000C18D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474" name="Text Box 1">
          <a:extLst>
            <a:ext uri="{FF2B5EF4-FFF2-40B4-BE49-F238E27FC236}">
              <a16:creationId xmlns:a16="http://schemas.microsoft.com/office/drawing/2014/main" xmlns="" id="{00000000-0008-0000-0600-0000C28D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475" name="Text Box 1">
          <a:extLst>
            <a:ext uri="{FF2B5EF4-FFF2-40B4-BE49-F238E27FC236}">
              <a16:creationId xmlns:a16="http://schemas.microsoft.com/office/drawing/2014/main" xmlns="" id="{00000000-0008-0000-0600-0000C38D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476" name="Text Box 1">
          <a:extLst>
            <a:ext uri="{FF2B5EF4-FFF2-40B4-BE49-F238E27FC236}">
              <a16:creationId xmlns:a16="http://schemas.microsoft.com/office/drawing/2014/main" xmlns="" id="{00000000-0008-0000-0600-0000C48D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477" name="Text Box 1">
          <a:extLst>
            <a:ext uri="{FF2B5EF4-FFF2-40B4-BE49-F238E27FC236}">
              <a16:creationId xmlns:a16="http://schemas.microsoft.com/office/drawing/2014/main" xmlns="" id="{00000000-0008-0000-0600-0000C58D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478" name="Text Box 1">
          <a:extLst>
            <a:ext uri="{FF2B5EF4-FFF2-40B4-BE49-F238E27FC236}">
              <a16:creationId xmlns:a16="http://schemas.microsoft.com/office/drawing/2014/main" xmlns="" id="{00000000-0008-0000-0600-0000C68D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479" name="Text Box 1">
          <a:extLst>
            <a:ext uri="{FF2B5EF4-FFF2-40B4-BE49-F238E27FC236}">
              <a16:creationId xmlns:a16="http://schemas.microsoft.com/office/drawing/2014/main" xmlns="" id="{00000000-0008-0000-0600-0000C78D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480" name="Text Box 1">
          <a:extLst>
            <a:ext uri="{FF2B5EF4-FFF2-40B4-BE49-F238E27FC236}">
              <a16:creationId xmlns:a16="http://schemas.microsoft.com/office/drawing/2014/main" xmlns="" id="{00000000-0008-0000-0600-0000C88D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481" name="Text Box 1">
          <a:extLst>
            <a:ext uri="{FF2B5EF4-FFF2-40B4-BE49-F238E27FC236}">
              <a16:creationId xmlns:a16="http://schemas.microsoft.com/office/drawing/2014/main" xmlns="" id="{00000000-0008-0000-0600-0000C98D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482" name="Text Box 1">
          <a:extLst>
            <a:ext uri="{FF2B5EF4-FFF2-40B4-BE49-F238E27FC236}">
              <a16:creationId xmlns:a16="http://schemas.microsoft.com/office/drawing/2014/main" xmlns="" id="{00000000-0008-0000-0600-0000CA8D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483" name="Text Box 1">
          <a:extLst>
            <a:ext uri="{FF2B5EF4-FFF2-40B4-BE49-F238E27FC236}">
              <a16:creationId xmlns:a16="http://schemas.microsoft.com/office/drawing/2014/main" xmlns="" id="{00000000-0008-0000-0600-0000CB8D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484" name="Text Box 1">
          <a:extLst>
            <a:ext uri="{FF2B5EF4-FFF2-40B4-BE49-F238E27FC236}">
              <a16:creationId xmlns:a16="http://schemas.microsoft.com/office/drawing/2014/main" xmlns="" id="{00000000-0008-0000-0600-0000CC8D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485" name="Text Box 1">
          <a:extLst>
            <a:ext uri="{FF2B5EF4-FFF2-40B4-BE49-F238E27FC236}">
              <a16:creationId xmlns:a16="http://schemas.microsoft.com/office/drawing/2014/main" xmlns="" id="{00000000-0008-0000-0600-0000CD8D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486" name="Text Box 1">
          <a:extLst>
            <a:ext uri="{FF2B5EF4-FFF2-40B4-BE49-F238E27FC236}">
              <a16:creationId xmlns:a16="http://schemas.microsoft.com/office/drawing/2014/main" xmlns="" id="{00000000-0008-0000-0600-0000CE8D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487" name="Text Box 1">
          <a:extLst>
            <a:ext uri="{FF2B5EF4-FFF2-40B4-BE49-F238E27FC236}">
              <a16:creationId xmlns:a16="http://schemas.microsoft.com/office/drawing/2014/main" xmlns="" id="{00000000-0008-0000-0600-0000CF8D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488" name="Text Box 1">
          <a:extLst>
            <a:ext uri="{FF2B5EF4-FFF2-40B4-BE49-F238E27FC236}">
              <a16:creationId xmlns:a16="http://schemas.microsoft.com/office/drawing/2014/main" xmlns="" id="{00000000-0008-0000-0600-0000D08D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489" name="Text Box 1">
          <a:extLst>
            <a:ext uri="{FF2B5EF4-FFF2-40B4-BE49-F238E27FC236}">
              <a16:creationId xmlns:a16="http://schemas.microsoft.com/office/drawing/2014/main" xmlns="" id="{00000000-0008-0000-0600-0000D18D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490" name="Text Box 1">
          <a:extLst>
            <a:ext uri="{FF2B5EF4-FFF2-40B4-BE49-F238E27FC236}">
              <a16:creationId xmlns:a16="http://schemas.microsoft.com/office/drawing/2014/main" xmlns="" id="{00000000-0008-0000-0600-0000D28D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491" name="Text Box 1">
          <a:extLst>
            <a:ext uri="{FF2B5EF4-FFF2-40B4-BE49-F238E27FC236}">
              <a16:creationId xmlns:a16="http://schemas.microsoft.com/office/drawing/2014/main" xmlns="" id="{00000000-0008-0000-0600-0000D38D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492" name="Text Box 1">
          <a:extLst>
            <a:ext uri="{FF2B5EF4-FFF2-40B4-BE49-F238E27FC236}">
              <a16:creationId xmlns:a16="http://schemas.microsoft.com/office/drawing/2014/main" xmlns="" id="{00000000-0008-0000-0600-0000D48D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493" name="Text Box 1">
          <a:extLst>
            <a:ext uri="{FF2B5EF4-FFF2-40B4-BE49-F238E27FC236}">
              <a16:creationId xmlns:a16="http://schemas.microsoft.com/office/drawing/2014/main" xmlns="" id="{00000000-0008-0000-0600-0000D58D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494" name="Text Box 1">
          <a:extLst>
            <a:ext uri="{FF2B5EF4-FFF2-40B4-BE49-F238E27FC236}">
              <a16:creationId xmlns:a16="http://schemas.microsoft.com/office/drawing/2014/main" xmlns="" id="{00000000-0008-0000-0600-0000D68D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495" name="Text Box 1">
          <a:extLst>
            <a:ext uri="{FF2B5EF4-FFF2-40B4-BE49-F238E27FC236}">
              <a16:creationId xmlns:a16="http://schemas.microsoft.com/office/drawing/2014/main" xmlns="" id="{00000000-0008-0000-0600-0000D78D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496" name="Text Box 1">
          <a:extLst>
            <a:ext uri="{FF2B5EF4-FFF2-40B4-BE49-F238E27FC236}">
              <a16:creationId xmlns:a16="http://schemas.microsoft.com/office/drawing/2014/main" xmlns="" id="{00000000-0008-0000-0600-0000D88D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497" name="Text Box 1">
          <a:extLst>
            <a:ext uri="{FF2B5EF4-FFF2-40B4-BE49-F238E27FC236}">
              <a16:creationId xmlns:a16="http://schemas.microsoft.com/office/drawing/2014/main" xmlns="" id="{00000000-0008-0000-0600-0000D98D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498" name="Text Box 1">
          <a:extLst>
            <a:ext uri="{FF2B5EF4-FFF2-40B4-BE49-F238E27FC236}">
              <a16:creationId xmlns:a16="http://schemas.microsoft.com/office/drawing/2014/main" xmlns="" id="{00000000-0008-0000-0600-0000DA8D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499" name="Text Box 1">
          <a:extLst>
            <a:ext uri="{FF2B5EF4-FFF2-40B4-BE49-F238E27FC236}">
              <a16:creationId xmlns:a16="http://schemas.microsoft.com/office/drawing/2014/main" xmlns="" id="{00000000-0008-0000-0600-0000DB8D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500" name="Text Box 1">
          <a:extLst>
            <a:ext uri="{FF2B5EF4-FFF2-40B4-BE49-F238E27FC236}">
              <a16:creationId xmlns:a16="http://schemas.microsoft.com/office/drawing/2014/main" xmlns="" id="{00000000-0008-0000-0600-0000DC8D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501" name="Text Box 1">
          <a:extLst>
            <a:ext uri="{FF2B5EF4-FFF2-40B4-BE49-F238E27FC236}">
              <a16:creationId xmlns:a16="http://schemas.microsoft.com/office/drawing/2014/main" xmlns="" id="{00000000-0008-0000-0600-0000DD8D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502" name="Text Box 1">
          <a:extLst>
            <a:ext uri="{FF2B5EF4-FFF2-40B4-BE49-F238E27FC236}">
              <a16:creationId xmlns:a16="http://schemas.microsoft.com/office/drawing/2014/main" xmlns="" id="{00000000-0008-0000-0600-0000DE8D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503" name="Text Box 1">
          <a:extLst>
            <a:ext uri="{FF2B5EF4-FFF2-40B4-BE49-F238E27FC236}">
              <a16:creationId xmlns:a16="http://schemas.microsoft.com/office/drawing/2014/main" xmlns="" id="{00000000-0008-0000-0600-0000DF8D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65</xdr:row>
      <xdr:rowOff>0</xdr:rowOff>
    </xdr:from>
    <xdr:to>
      <xdr:col>5</xdr:col>
      <xdr:colOff>0</xdr:colOff>
      <xdr:row>65</xdr:row>
      <xdr:rowOff>209550</xdr:rowOff>
    </xdr:to>
    <xdr:sp macro="" textlink="">
      <xdr:nvSpPr>
        <xdr:cNvPr id="1281504" name="Text Box 1">
          <a:extLst>
            <a:ext uri="{FF2B5EF4-FFF2-40B4-BE49-F238E27FC236}">
              <a16:creationId xmlns:a16="http://schemas.microsoft.com/office/drawing/2014/main" xmlns="" id="{00000000-0008-0000-0600-0000E08D1300}"/>
            </a:ext>
          </a:extLst>
        </xdr:cNvPr>
        <xdr:cNvSpPr txBox="1">
          <a:spLocks noChangeArrowheads="1"/>
        </xdr:cNvSpPr>
      </xdr:nvSpPr>
      <xdr:spPr bwMode="auto">
        <a:xfrm>
          <a:off x="2743200" y="22659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65</xdr:row>
      <xdr:rowOff>0</xdr:rowOff>
    </xdr:from>
    <xdr:to>
      <xdr:col>5</xdr:col>
      <xdr:colOff>0</xdr:colOff>
      <xdr:row>65</xdr:row>
      <xdr:rowOff>209550</xdr:rowOff>
    </xdr:to>
    <xdr:sp macro="" textlink="">
      <xdr:nvSpPr>
        <xdr:cNvPr id="1281505" name="Text Box 1">
          <a:extLst>
            <a:ext uri="{FF2B5EF4-FFF2-40B4-BE49-F238E27FC236}">
              <a16:creationId xmlns:a16="http://schemas.microsoft.com/office/drawing/2014/main" xmlns="" id="{00000000-0008-0000-0600-0000E18D1300}"/>
            </a:ext>
          </a:extLst>
        </xdr:cNvPr>
        <xdr:cNvSpPr txBox="1">
          <a:spLocks noChangeArrowheads="1"/>
        </xdr:cNvSpPr>
      </xdr:nvSpPr>
      <xdr:spPr bwMode="auto">
        <a:xfrm>
          <a:off x="2743200" y="22659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65</xdr:row>
      <xdr:rowOff>0</xdr:rowOff>
    </xdr:from>
    <xdr:to>
      <xdr:col>5</xdr:col>
      <xdr:colOff>0</xdr:colOff>
      <xdr:row>65</xdr:row>
      <xdr:rowOff>209550</xdr:rowOff>
    </xdr:to>
    <xdr:sp macro="" textlink="">
      <xdr:nvSpPr>
        <xdr:cNvPr id="1281506" name="Text Box 1">
          <a:extLst>
            <a:ext uri="{FF2B5EF4-FFF2-40B4-BE49-F238E27FC236}">
              <a16:creationId xmlns:a16="http://schemas.microsoft.com/office/drawing/2014/main" xmlns="" id="{00000000-0008-0000-0600-0000E28D1300}"/>
            </a:ext>
          </a:extLst>
        </xdr:cNvPr>
        <xdr:cNvSpPr txBox="1">
          <a:spLocks noChangeArrowheads="1"/>
        </xdr:cNvSpPr>
      </xdr:nvSpPr>
      <xdr:spPr bwMode="auto">
        <a:xfrm>
          <a:off x="2743200" y="22659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65</xdr:row>
      <xdr:rowOff>0</xdr:rowOff>
    </xdr:from>
    <xdr:to>
      <xdr:col>5</xdr:col>
      <xdr:colOff>0</xdr:colOff>
      <xdr:row>65</xdr:row>
      <xdr:rowOff>209550</xdr:rowOff>
    </xdr:to>
    <xdr:sp macro="" textlink="">
      <xdr:nvSpPr>
        <xdr:cNvPr id="1281507" name="Text Box 1">
          <a:extLst>
            <a:ext uri="{FF2B5EF4-FFF2-40B4-BE49-F238E27FC236}">
              <a16:creationId xmlns:a16="http://schemas.microsoft.com/office/drawing/2014/main" xmlns="" id="{00000000-0008-0000-0600-0000E38D1300}"/>
            </a:ext>
          </a:extLst>
        </xdr:cNvPr>
        <xdr:cNvSpPr txBox="1">
          <a:spLocks noChangeArrowheads="1"/>
        </xdr:cNvSpPr>
      </xdr:nvSpPr>
      <xdr:spPr bwMode="auto">
        <a:xfrm>
          <a:off x="2743200" y="22659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65</xdr:row>
      <xdr:rowOff>0</xdr:rowOff>
    </xdr:from>
    <xdr:to>
      <xdr:col>5</xdr:col>
      <xdr:colOff>0</xdr:colOff>
      <xdr:row>65</xdr:row>
      <xdr:rowOff>209550</xdr:rowOff>
    </xdr:to>
    <xdr:sp macro="" textlink="">
      <xdr:nvSpPr>
        <xdr:cNvPr id="1281508" name="Text Box 1">
          <a:extLst>
            <a:ext uri="{FF2B5EF4-FFF2-40B4-BE49-F238E27FC236}">
              <a16:creationId xmlns:a16="http://schemas.microsoft.com/office/drawing/2014/main" xmlns="" id="{00000000-0008-0000-0600-0000E48D1300}"/>
            </a:ext>
          </a:extLst>
        </xdr:cNvPr>
        <xdr:cNvSpPr txBox="1">
          <a:spLocks noChangeArrowheads="1"/>
        </xdr:cNvSpPr>
      </xdr:nvSpPr>
      <xdr:spPr bwMode="auto">
        <a:xfrm>
          <a:off x="2743200" y="22659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65</xdr:row>
      <xdr:rowOff>0</xdr:rowOff>
    </xdr:from>
    <xdr:to>
      <xdr:col>5</xdr:col>
      <xdr:colOff>0</xdr:colOff>
      <xdr:row>65</xdr:row>
      <xdr:rowOff>209550</xdr:rowOff>
    </xdr:to>
    <xdr:sp macro="" textlink="">
      <xdr:nvSpPr>
        <xdr:cNvPr id="1281509" name="Text Box 1">
          <a:extLst>
            <a:ext uri="{FF2B5EF4-FFF2-40B4-BE49-F238E27FC236}">
              <a16:creationId xmlns:a16="http://schemas.microsoft.com/office/drawing/2014/main" xmlns="" id="{00000000-0008-0000-0600-0000E58D1300}"/>
            </a:ext>
          </a:extLst>
        </xdr:cNvPr>
        <xdr:cNvSpPr txBox="1">
          <a:spLocks noChangeArrowheads="1"/>
        </xdr:cNvSpPr>
      </xdr:nvSpPr>
      <xdr:spPr bwMode="auto">
        <a:xfrm>
          <a:off x="2743200" y="22659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65</xdr:row>
      <xdr:rowOff>0</xdr:rowOff>
    </xdr:from>
    <xdr:to>
      <xdr:col>5</xdr:col>
      <xdr:colOff>0</xdr:colOff>
      <xdr:row>65</xdr:row>
      <xdr:rowOff>209550</xdr:rowOff>
    </xdr:to>
    <xdr:sp macro="" textlink="">
      <xdr:nvSpPr>
        <xdr:cNvPr id="1281510" name="Text Box 1">
          <a:extLst>
            <a:ext uri="{FF2B5EF4-FFF2-40B4-BE49-F238E27FC236}">
              <a16:creationId xmlns:a16="http://schemas.microsoft.com/office/drawing/2014/main" xmlns="" id="{00000000-0008-0000-0600-0000E68D1300}"/>
            </a:ext>
          </a:extLst>
        </xdr:cNvPr>
        <xdr:cNvSpPr txBox="1">
          <a:spLocks noChangeArrowheads="1"/>
        </xdr:cNvSpPr>
      </xdr:nvSpPr>
      <xdr:spPr bwMode="auto">
        <a:xfrm>
          <a:off x="2743200" y="22659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65</xdr:row>
      <xdr:rowOff>0</xdr:rowOff>
    </xdr:from>
    <xdr:to>
      <xdr:col>5</xdr:col>
      <xdr:colOff>0</xdr:colOff>
      <xdr:row>65</xdr:row>
      <xdr:rowOff>209550</xdr:rowOff>
    </xdr:to>
    <xdr:sp macro="" textlink="">
      <xdr:nvSpPr>
        <xdr:cNvPr id="1281511" name="Text Box 1">
          <a:extLst>
            <a:ext uri="{FF2B5EF4-FFF2-40B4-BE49-F238E27FC236}">
              <a16:creationId xmlns:a16="http://schemas.microsoft.com/office/drawing/2014/main" xmlns="" id="{00000000-0008-0000-0600-0000E78D1300}"/>
            </a:ext>
          </a:extLst>
        </xdr:cNvPr>
        <xdr:cNvSpPr txBox="1">
          <a:spLocks noChangeArrowheads="1"/>
        </xdr:cNvSpPr>
      </xdr:nvSpPr>
      <xdr:spPr bwMode="auto">
        <a:xfrm>
          <a:off x="2743200" y="22659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65</xdr:row>
      <xdr:rowOff>0</xdr:rowOff>
    </xdr:from>
    <xdr:to>
      <xdr:col>5</xdr:col>
      <xdr:colOff>0</xdr:colOff>
      <xdr:row>65</xdr:row>
      <xdr:rowOff>209550</xdr:rowOff>
    </xdr:to>
    <xdr:sp macro="" textlink="">
      <xdr:nvSpPr>
        <xdr:cNvPr id="1281512" name="Text Box 1">
          <a:extLst>
            <a:ext uri="{FF2B5EF4-FFF2-40B4-BE49-F238E27FC236}">
              <a16:creationId xmlns:a16="http://schemas.microsoft.com/office/drawing/2014/main" xmlns="" id="{00000000-0008-0000-0600-0000E88D1300}"/>
            </a:ext>
          </a:extLst>
        </xdr:cNvPr>
        <xdr:cNvSpPr txBox="1">
          <a:spLocks noChangeArrowheads="1"/>
        </xdr:cNvSpPr>
      </xdr:nvSpPr>
      <xdr:spPr bwMode="auto">
        <a:xfrm>
          <a:off x="2743200" y="22659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65</xdr:row>
      <xdr:rowOff>0</xdr:rowOff>
    </xdr:from>
    <xdr:to>
      <xdr:col>5</xdr:col>
      <xdr:colOff>0</xdr:colOff>
      <xdr:row>65</xdr:row>
      <xdr:rowOff>209550</xdr:rowOff>
    </xdr:to>
    <xdr:sp macro="" textlink="">
      <xdr:nvSpPr>
        <xdr:cNvPr id="1281513" name="Text Box 1">
          <a:extLst>
            <a:ext uri="{FF2B5EF4-FFF2-40B4-BE49-F238E27FC236}">
              <a16:creationId xmlns:a16="http://schemas.microsoft.com/office/drawing/2014/main" xmlns="" id="{00000000-0008-0000-0600-0000E98D1300}"/>
            </a:ext>
          </a:extLst>
        </xdr:cNvPr>
        <xdr:cNvSpPr txBox="1">
          <a:spLocks noChangeArrowheads="1"/>
        </xdr:cNvSpPr>
      </xdr:nvSpPr>
      <xdr:spPr bwMode="auto">
        <a:xfrm>
          <a:off x="2743200" y="22659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65</xdr:row>
      <xdr:rowOff>0</xdr:rowOff>
    </xdr:from>
    <xdr:to>
      <xdr:col>5</xdr:col>
      <xdr:colOff>0</xdr:colOff>
      <xdr:row>65</xdr:row>
      <xdr:rowOff>209550</xdr:rowOff>
    </xdr:to>
    <xdr:sp macro="" textlink="">
      <xdr:nvSpPr>
        <xdr:cNvPr id="1281514" name="Text Box 1">
          <a:extLst>
            <a:ext uri="{FF2B5EF4-FFF2-40B4-BE49-F238E27FC236}">
              <a16:creationId xmlns:a16="http://schemas.microsoft.com/office/drawing/2014/main" xmlns="" id="{00000000-0008-0000-0600-0000EA8D1300}"/>
            </a:ext>
          </a:extLst>
        </xdr:cNvPr>
        <xdr:cNvSpPr txBox="1">
          <a:spLocks noChangeArrowheads="1"/>
        </xdr:cNvSpPr>
      </xdr:nvSpPr>
      <xdr:spPr bwMode="auto">
        <a:xfrm>
          <a:off x="2743200" y="22659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65</xdr:row>
      <xdr:rowOff>0</xdr:rowOff>
    </xdr:from>
    <xdr:to>
      <xdr:col>5</xdr:col>
      <xdr:colOff>0</xdr:colOff>
      <xdr:row>65</xdr:row>
      <xdr:rowOff>209550</xdr:rowOff>
    </xdr:to>
    <xdr:sp macro="" textlink="">
      <xdr:nvSpPr>
        <xdr:cNvPr id="1281515" name="Text Box 1">
          <a:extLst>
            <a:ext uri="{FF2B5EF4-FFF2-40B4-BE49-F238E27FC236}">
              <a16:creationId xmlns:a16="http://schemas.microsoft.com/office/drawing/2014/main" xmlns="" id="{00000000-0008-0000-0600-0000EB8D1300}"/>
            </a:ext>
          </a:extLst>
        </xdr:cNvPr>
        <xdr:cNvSpPr txBox="1">
          <a:spLocks noChangeArrowheads="1"/>
        </xdr:cNvSpPr>
      </xdr:nvSpPr>
      <xdr:spPr bwMode="auto">
        <a:xfrm>
          <a:off x="2743200" y="22659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65</xdr:row>
      <xdr:rowOff>0</xdr:rowOff>
    </xdr:from>
    <xdr:to>
      <xdr:col>5</xdr:col>
      <xdr:colOff>0</xdr:colOff>
      <xdr:row>65</xdr:row>
      <xdr:rowOff>209550</xdr:rowOff>
    </xdr:to>
    <xdr:sp macro="" textlink="">
      <xdr:nvSpPr>
        <xdr:cNvPr id="1281516" name="Text Box 1">
          <a:extLst>
            <a:ext uri="{FF2B5EF4-FFF2-40B4-BE49-F238E27FC236}">
              <a16:creationId xmlns:a16="http://schemas.microsoft.com/office/drawing/2014/main" xmlns="" id="{00000000-0008-0000-0600-0000EC8D1300}"/>
            </a:ext>
          </a:extLst>
        </xdr:cNvPr>
        <xdr:cNvSpPr txBox="1">
          <a:spLocks noChangeArrowheads="1"/>
        </xdr:cNvSpPr>
      </xdr:nvSpPr>
      <xdr:spPr bwMode="auto">
        <a:xfrm>
          <a:off x="2743200" y="22659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65</xdr:row>
      <xdr:rowOff>0</xdr:rowOff>
    </xdr:from>
    <xdr:to>
      <xdr:col>5</xdr:col>
      <xdr:colOff>0</xdr:colOff>
      <xdr:row>65</xdr:row>
      <xdr:rowOff>209550</xdr:rowOff>
    </xdr:to>
    <xdr:sp macro="" textlink="">
      <xdr:nvSpPr>
        <xdr:cNvPr id="1281517" name="Text Box 1">
          <a:extLst>
            <a:ext uri="{FF2B5EF4-FFF2-40B4-BE49-F238E27FC236}">
              <a16:creationId xmlns:a16="http://schemas.microsoft.com/office/drawing/2014/main" xmlns="" id="{00000000-0008-0000-0600-0000ED8D1300}"/>
            </a:ext>
          </a:extLst>
        </xdr:cNvPr>
        <xdr:cNvSpPr txBox="1">
          <a:spLocks noChangeArrowheads="1"/>
        </xdr:cNvSpPr>
      </xdr:nvSpPr>
      <xdr:spPr bwMode="auto">
        <a:xfrm>
          <a:off x="2743200" y="22659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65</xdr:row>
      <xdr:rowOff>0</xdr:rowOff>
    </xdr:from>
    <xdr:to>
      <xdr:col>5</xdr:col>
      <xdr:colOff>0</xdr:colOff>
      <xdr:row>65</xdr:row>
      <xdr:rowOff>209550</xdr:rowOff>
    </xdr:to>
    <xdr:sp macro="" textlink="">
      <xdr:nvSpPr>
        <xdr:cNvPr id="1281518" name="Text Box 1">
          <a:extLst>
            <a:ext uri="{FF2B5EF4-FFF2-40B4-BE49-F238E27FC236}">
              <a16:creationId xmlns:a16="http://schemas.microsoft.com/office/drawing/2014/main" xmlns="" id="{00000000-0008-0000-0600-0000EE8D1300}"/>
            </a:ext>
          </a:extLst>
        </xdr:cNvPr>
        <xdr:cNvSpPr txBox="1">
          <a:spLocks noChangeArrowheads="1"/>
        </xdr:cNvSpPr>
      </xdr:nvSpPr>
      <xdr:spPr bwMode="auto">
        <a:xfrm>
          <a:off x="2743200" y="22659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65</xdr:row>
      <xdr:rowOff>0</xdr:rowOff>
    </xdr:from>
    <xdr:to>
      <xdr:col>5</xdr:col>
      <xdr:colOff>0</xdr:colOff>
      <xdr:row>65</xdr:row>
      <xdr:rowOff>209550</xdr:rowOff>
    </xdr:to>
    <xdr:sp macro="" textlink="">
      <xdr:nvSpPr>
        <xdr:cNvPr id="1281519" name="Text Box 1">
          <a:extLst>
            <a:ext uri="{FF2B5EF4-FFF2-40B4-BE49-F238E27FC236}">
              <a16:creationId xmlns:a16="http://schemas.microsoft.com/office/drawing/2014/main" xmlns="" id="{00000000-0008-0000-0600-0000EF8D1300}"/>
            </a:ext>
          </a:extLst>
        </xdr:cNvPr>
        <xdr:cNvSpPr txBox="1">
          <a:spLocks noChangeArrowheads="1"/>
        </xdr:cNvSpPr>
      </xdr:nvSpPr>
      <xdr:spPr bwMode="auto">
        <a:xfrm>
          <a:off x="2743200" y="22659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65</xdr:row>
      <xdr:rowOff>0</xdr:rowOff>
    </xdr:from>
    <xdr:to>
      <xdr:col>5</xdr:col>
      <xdr:colOff>0</xdr:colOff>
      <xdr:row>65</xdr:row>
      <xdr:rowOff>209550</xdr:rowOff>
    </xdr:to>
    <xdr:sp macro="" textlink="">
      <xdr:nvSpPr>
        <xdr:cNvPr id="1281520" name="Text Box 1">
          <a:extLst>
            <a:ext uri="{FF2B5EF4-FFF2-40B4-BE49-F238E27FC236}">
              <a16:creationId xmlns:a16="http://schemas.microsoft.com/office/drawing/2014/main" xmlns="" id="{00000000-0008-0000-0600-0000F08D1300}"/>
            </a:ext>
          </a:extLst>
        </xdr:cNvPr>
        <xdr:cNvSpPr txBox="1">
          <a:spLocks noChangeArrowheads="1"/>
        </xdr:cNvSpPr>
      </xdr:nvSpPr>
      <xdr:spPr bwMode="auto">
        <a:xfrm>
          <a:off x="2743200" y="22659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65</xdr:row>
      <xdr:rowOff>0</xdr:rowOff>
    </xdr:from>
    <xdr:to>
      <xdr:col>5</xdr:col>
      <xdr:colOff>0</xdr:colOff>
      <xdr:row>65</xdr:row>
      <xdr:rowOff>209550</xdr:rowOff>
    </xdr:to>
    <xdr:sp macro="" textlink="">
      <xdr:nvSpPr>
        <xdr:cNvPr id="1281521" name="Text Box 1">
          <a:extLst>
            <a:ext uri="{FF2B5EF4-FFF2-40B4-BE49-F238E27FC236}">
              <a16:creationId xmlns:a16="http://schemas.microsoft.com/office/drawing/2014/main" xmlns="" id="{00000000-0008-0000-0600-0000F18D1300}"/>
            </a:ext>
          </a:extLst>
        </xdr:cNvPr>
        <xdr:cNvSpPr txBox="1">
          <a:spLocks noChangeArrowheads="1"/>
        </xdr:cNvSpPr>
      </xdr:nvSpPr>
      <xdr:spPr bwMode="auto">
        <a:xfrm>
          <a:off x="2743200" y="22659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65</xdr:row>
      <xdr:rowOff>0</xdr:rowOff>
    </xdr:from>
    <xdr:to>
      <xdr:col>5</xdr:col>
      <xdr:colOff>0</xdr:colOff>
      <xdr:row>65</xdr:row>
      <xdr:rowOff>209550</xdr:rowOff>
    </xdr:to>
    <xdr:sp macro="" textlink="">
      <xdr:nvSpPr>
        <xdr:cNvPr id="1281522" name="Text Box 1">
          <a:extLst>
            <a:ext uri="{FF2B5EF4-FFF2-40B4-BE49-F238E27FC236}">
              <a16:creationId xmlns:a16="http://schemas.microsoft.com/office/drawing/2014/main" xmlns="" id="{00000000-0008-0000-0600-0000F28D1300}"/>
            </a:ext>
          </a:extLst>
        </xdr:cNvPr>
        <xdr:cNvSpPr txBox="1">
          <a:spLocks noChangeArrowheads="1"/>
        </xdr:cNvSpPr>
      </xdr:nvSpPr>
      <xdr:spPr bwMode="auto">
        <a:xfrm>
          <a:off x="2743200" y="22659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65</xdr:row>
      <xdr:rowOff>0</xdr:rowOff>
    </xdr:from>
    <xdr:to>
      <xdr:col>5</xdr:col>
      <xdr:colOff>0</xdr:colOff>
      <xdr:row>65</xdr:row>
      <xdr:rowOff>209550</xdr:rowOff>
    </xdr:to>
    <xdr:sp macro="" textlink="">
      <xdr:nvSpPr>
        <xdr:cNvPr id="1281523" name="Text Box 1">
          <a:extLst>
            <a:ext uri="{FF2B5EF4-FFF2-40B4-BE49-F238E27FC236}">
              <a16:creationId xmlns:a16="http://schemas.microsoft.com/office/drawing/2014/main" xmlns="" id="{00000000-0008-0000-0600-0000F38D1300}"/>
            </a:ext>
          </a:extLst>
        </xdr:cNvPr>
        <xdr:cNvSpPr txBox="1">
          <a:spLocks noChangeArrowheads="1"/>
        </xdr:cNvSpPr>
      </xdr:nvSpPr>
      <xdr:spPr bwMode="auto">
        <a:xfrm>
          <a:off x="2743200" y="22659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65</xdr:row>
      <xdr:rowOff>0</xdr:rowOff>
    </xdr:from>
    <xdr:to>
      <xdr:col>5</xdr:col>
      <xdr:colOff>0</xdr:colOff>
      <xdr:row>65</xdr:row>
      <xdr:rowOff>209550</xdr:rowOff>
    </xdr:to>
    <xdr:sp macro="" textlink="">
      <xdr:nvSpPr>
        <xdr:cNvPr id="1281524" name="Text Box 1">
          <a:extLst>
            <a:ext uri="{FF2B5EF4-FFF2-40B4-BE49-F238E27FC236}">
              <a16:creationId xmlns:a16="http://schemas.microsoft.com/office/drawing/2014/main" xmlns="" id="{00000000-0008-0000-0600-0000F48D1300}"/>
            </a:ext>
          </a:extLst>
        </xdr:cNvPr>
        <xdr:cNvSpPr txBox="1">
          <a:spLocks noChangeArrowheads="1"/>
        </xdr:cNvSpPr>
      </xdr:nvSpPr>
      <xdr:spPr bwMode="auto">
        <a:xfrm>
          <a:off x="2743200" y="22659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65</xdr:row>
      <xdr:rowOff>0</xdr:rowOff>
    </xdr:from>
    <xdr:to>
      <xdr:col>5</xdr:col>
      <xdr:colOff>0</xdr:colOff>
      <xdr:row>65</xdr:row>
      <xdr:rowOff>209550</xdr:rowOff>
    </xdr:to>
    <xdr:sp macro="" textlink="">
      <xdr:nvSpPr>
        <xdr:cNvPr id="1281525" name="Text Box 1">
          <a:extLst>
            <a:ext uri="{FF2B5EF4-FFF2-40B4-BE49-F238E27FC236}">
              <a16:creationId xmlns:a16="http://schemas.microsoft.com/office/drawing/2014/main" xmlns="" id="{00000000-0008-0000-0600-0000F58D1300}"/>
            </a:ext>
          </a:extLst>
        </xdr:cNvPr>
        <xdr:cNvSpPr txBox="1">
          <a:spLocks noChangeArrowheads="1"/>
        </xdr:cNvSpPr>
      </xdr:nvSpPr>
      <xdr:spPr bwMode="auto">
        <a:xfrm>
          <a:off x="2743200" y="22659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65</xdr:row>
      <xdr:rowOff>0</xdr:rowOff>
    </xdr:from>
    <xdr:to>
      <xdr:col>5</xdr:col>
      <xdr:colOff>0</xdr:colOff>
      <xdr:row>65</xdr:row>
      <xdr:rowOff>209550</xdr:rowOff>
    </xdr:to>
    <xdr:sp macro="" textlink="">
      <xdr:nvSpPr>
        <xdr:cNvPr id="1281526" name="Text Box 1">
          <a:extLst>
            <a:ext uri="{FF2B5EF4-FFF2-40B4-BE49-F238E27FC236}">
              <a16:creationId xmlns:a16="http://schemas.microsoft.com/office/drawing/2014/main" xmlns="" id="{00000000-0008-0000-0600-0000F68D1300}"/>
            </a:ext>
          </a:extLst>
        </xdr:cNvPr>
        <xdr:cNvSpPr txBox="1">
          <a:spLocks noChangeArrowheads="1"/>
        </xdr:cNvSpPr>
      </xdr:nvSpPr>
      <xdr:spPr bwMode="auto">
        <a:xfrm>
          <a:off x="2743200" y="22659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65</xdr:row>
      <xdr:rowOff>0</xdr:rowOff>
    </xdr:from>
    <xdr:to>
      <xdr:col>5</xdr:col>
      <xdr:colOff>0</xdr:colOff>
      <xdr:row>65</xdr:row>
      <xdr:rowOff>209550</xdr:rowOff>
    </xdr:to>
    <xdr:sp macro="" textlink="">
      <xdr:nvSpPr>
        <xdr:cNvPr id="1281527" name="Text Box 1">
          <a:extLst>
            <a:ext uri="{FF2B5EF4-FFF2-40B4-BE49-F238E27FC236}">
              <a16:creationId xmlns:a16="http://schemas.microsoft.com/office/drawing/2014/main" xmlns="" id="{00000000-0008-0000-0600-0000F78D1300}"/>
            </a:ext>
          </a:extLst>
        </xdr:cNvPr>
        <xdr:cNvSpPr txBox="1">
          <a:spLocks noChangeArrowheads="1"/>
        </xdr:cNvSpPr>
      </xdr:nvSpPr>
      <xdr:spPr bwMode="auto">
        <a:xfrm>
          <a:off x="2743200" y="22659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65</xdr:row>
      <xdr:rowOff>0</xdr:rowOff>
    </xdr:from>
    <xdr:to>
      <xdr:col>5</xdr:col>
      <xdr:colOff>0</xdr:colOff>
      <xdr:row>65</xdr:row>
      <xdr:rowOff>209550</xdr:rowOff>
    </xdr:to>
    <xdr:sp macro="" textlink="">
      <xdr:nvSpPr>
        <xdr:cNvPr id="1281528" name="Text Box 1">
          <a:extLst>
            <a:ext uri="{FF2B5EF4-FFF2-40B4-BE49-F238E27FC236}">
              <a16:creationId xmlns:a16="http://schemas.microsoft.com/office/drawing/2014/main" xmlns="" id="{00000000-0008-0000-0600-0000F88D1300}"/>
            </a:ext>
          </a:extLst>
        </xdr:cNvPr>
        <xdr:cNvSpPr txBox="1">
          <a:spLocks noChangeArrowheads="1"/>
        </xdr:cNvSpPr>
      </xdr:nvSpPr>
      <xdr:spPr bwMode="auto">
        <a:xfrm>
          <a:off x="2743200" y="22659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529" name="Text Box 1">
          <a:extLst>
            <a:ext uri="{FF2B5EF4-FFF2-40B4-BE49-F238E27FC236}">
              <a16:creationId xmlns:a16="http://schemas.microsoft.com/office/drawing/2014/main" xmlns="" id="{00000000-0008-0000-0600-0000F98D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530" name="Text Box 1">
          <a:extLst>
            <a:ext uri="{FF2B5EF4-FFF2-40B4-BE49-F238E27FC236}">
              <a16:creationId xmlns:a16="http://schemas.microsoft.com/office/drawing/2014/main" xmlns="" id="{00000000-0008-0000-0600-0000FA8D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531" name="Text Box 1">
          <a:extLst>
            <a:ext uri="{FF2B5EF4-FFF2-40B4-BE49-F238E27FC236}">
              <a16:creationId xmlns:a16="http://schemas.microsoft.com/office/drawing/2014/main" xmlns="" id="{00000000-0008-0000-0600-0000FB8D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532" name="Text Box 1">
          <a:extLst>
            <a:ext uri="{FF2B5EF4-FFF2-40B4-BE49-F238E27FC236}">
              <a16:creationId xmlns:a16="http://schemas.microsoft.com/office/drawing/2014/main" xmlns="" id="{00000000-0008-0000-0600-0000FC8D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533" name="Text Box 1">
          <a:extLst>
            <a:ext uri="{FF2B5EF4-FFF2-40B4-BE49-F238E27FC236}">
              <a16:creationId xmlns:a16="http://schemas.microsoft.com/office/drawing/2014/main" xmlns="" id="{00000000-0008-0000-0600-0000FD8D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534" name="Text Box 1">
          <a:extLst>
            <a:ext uri="{FF2B5EF4-FFF2-40B4-BE49-F238E27FC236}">
              <a16:creationId xmlns:a16="http://schemas.microsoft.com/office/drawing/2014/main" xmlns="" id="{00000000-0008-0000-0600-0000FE8D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535" name="Text Box 1">
          <a:extLst>
            <a:ext uri="{FF2B5EF4-FFF2-40B4-BE49-F238E27FC236}">
              <a16:creationId xmlns:a16="http://schemas.microsoft.com/office/drawing/2014/main" xmlns="" id="{00000000-0008-0000-0600-0000FF8D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536" name="Text Box 1">
          <a:extLst>
            <a:ext uri="{FF2B5EF4-FFF2-40B4-BE49-F238E27FC236}">
              <a16:creationId xmlns:a16="http://schemas.microsoft.com/office/drawing/2014/main" xmlns="" id="{00000000-0008-0000-0600-0000008E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537" name="Text Box 1">
          <a:extLst>
            <a:ext uri="{FF2B5EF4-FFF2-40B4-BE49-F238E27FC236}">
              <a16:creationId xmlns:a16="http://schemas.microsoft.com/office/drawing/2014/main" xmlns="" id="{00000000-0008-0000-0600-0000018E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538" name="Text Box 1">
          <a:extLst>
            <a:ext uri="{FF2B5EF4-FFF2-40B4-BE49-F238E27FC236}">
              <a16:creationId xmlns:a16="http://schemas.microsoft.com/office/drawing/2014/main" xmlns="" id="{00000000-0008-0000-0600-0000028E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539" name="Text Box 1">
          <a:extLst>
            <a:ext uri="{FF2B5EF4-FFF2-40B4-BE49-F238E27FC236}">
              <a16:creationId xmlns:a16="http://schemas.microsoft.com/office/drawing/2014/main" xmlns="" id="{00000000-0008-0000-0600-0000038E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540" name="Text Box 1">
          <a:extLst>
            <a:ext uri="{FF2B5EF4-FFF2-40B4-BE49-F238E27FC236}">
              <a16:creationId xmlns:a16="http://schemas.microsoft.com/office/drawing/2014/main" xmlns="" id="{00000000-0008-0000-0600-0000048E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541" name="Text Box 1">
          <a:extLst>
            <a:ext uri="{FF2B5EF4-FFF2-40B4-BE49-F238E27FC236}">
              <a16:creationId xmlns:a16="http://schemas.microsoft.com/office/drawing/2014/main" xmlns="" id="{00000000-0008-0000-0600-0000058E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542" name="Text Box 1">
          <a:extLst>
            <a:ext uri="{FF2B5EF4-FFF2-40B4-BE49-F238E27FC236}">
              <a16:creationId xmlns:a16="http://schemas.microsoft.com/office/drawing/2014/main" xmlns="" id="{00000000-0008-0000-0600-0000068E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543" name="Text Box 1">
          <a:extLst>
            <a:ext uri="{FF2B5EF4-FFF2-40B4-BE49-F238E27FC236}">
              <a16:creationId xmlns:a16="http://schemas.microsoft.com/office/drawing/2014/main" xmlns="" id="{00000000-0008-0000-0600-0000078E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544" name="Text Box 1">
          <a:extLst>
            <a:ext uri="{FF2B5EF4-FFF2-40B4-BE49-F238E27FC236}">
              <a16:creationId xmlns:a16="http://schemas.microsoft.com/office/drawing/2014/main" xmlns="" id="{00000000-0008-0000-0600-0000088E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545" name="Text Box 1">
          <a:extLst>
            <a:ext uri="{FF2B5EF4-FFF2-40B4-BE49-F238E27FC236}">
              <a16:creationId xmlns:a16="http://schemas.microsoft.com/office/drawing/2014/main" xmlns="" id="{00000000-0008-0000-0600-0000098E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546" name="Text Box 1">
          <a:extLst>
            <a:ext uri="{FF2B5EF4-FFF2-40B4-BE49-F238E27FC236}">
              <a16:creationId xmlns:a16="http://schemas.microsoft.com/office/drawing/2014/main" xmlns="" id="{00000000-0008-0000-0600-00000A8E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547" name="Text Box 1">
          <a:extLst>
            <a:ext uri="{FF2B5EF4-FFF2-40B4-BE49-F238E27FC236}">
              <a16:creationId xmlns:a16="http://schemas.microsoft.com/office/drawing/2014/main" xmlns="" id="{00000000-0008-0000-0600-00000B8E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548" name="Text Box 1">
          <a:extLst>
            <a:ext uri="{FF2B5EF4-FFF2-40B4-BE49-F238E27FC236}">
              <a16:creationId xmlns:a16="http://schemas.microsoft.com/office/drawing/2014/main" xmlns="" id="{00000000-0008-0000-0600-00000C8E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549" name="Text Box 1">
          <a:extLst>
            <a:ext uri="{FF2B5EF4-FFF2-40B4-BE49-F238E27FC236}">
              <a16:creationId xmlns:a16="http://schemas.microsoft.com/office/drawing/2014/main" xmlns="" id="{00000000-0008-0000-0600-00000D8E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550" name="Text Box 1">
          <a:extLst>
            <a:ext uri="{FF2B5EF4-FFF2-40B4-BE49-F238E27FC236}">
              <a16:creationId xmlns:a16="http://schemas.microsoft.com/office/drawing/2014/main" xmlns="" id="{00000000-0008-0000-0600-00000E8E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551" name="Text Box 1">
          <a:extLst>
            <a:ext uri="{FF2B5EF4-FFF2-40B4-BE49-F238E27FC236}">
              <a16:creationId xmlns:a16="http://schemas.microsoft.com/office/drawing/2014/main" xmlns="" id="{00000000-0008-0000-0600-00000F8E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552" name="Text Box 1">
          <a:extLst>
            <a:ext uri="{FF2B5EF4-FFF2-40B4-BE49-F238E27FC236}">
              <a16:creationId xmlns:a16="http://schemas.microsoft.com/office/drawing/2014/main" xmlns="" id="{00000000-0008-0000-0600-0000108E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553" name="Text Box 1">
          <a:extLst>
            <a:ext uri="{FF2B5EF4-FFF2-40B4-BE49-F238E27FC236}">
              <a16:creationId xmlns:a16="http://schemas.microsoft.com/office/drawing/2014/main" xmlns="" id="{00000000-0008-0000-0600-0000118E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554" name="Text Box 1">
          <a:extLst>
            <a:ext uri="{FF2B5EF4-FFF2-40B4-BE49-F238E27FC236}">
              <a16:creationId xmlns:a16="http://schemas.microsoft.com/office/drawing/2014/main" xmlns="" id="{00000000-0008-0000-0600-0000128E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555" name="Text Box 1">
          <a:extLst>
            <a:ext uri="{FF2B5EF4-FFF2-40B4-BE49-F238E27FC236}">
              <a16:creationId xmlns:a16="http://schemas.microsoft.com/office/drawing/2014/main" xmlns="" id="{00000000-0008-0000-0600-0000138E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556" name="Text Box 1">
          <a:extLst>
            <a:ext uri="{FF2B5EF4-FFF2-40B4-BE49-F238E27FC236}">
              <a16:creationId xmlns:a16="http://schemas.microsoft.com/office/drawing/2014/main" xmlns="" id="{00000000-0008-0000-0600-0000148E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557" name="Text Box 1">
          <a:extLst>
            <a:ext uri="{FF2B5EF4-FFF2-40B4-BE49-F238E27FC236}">
              <a16:creationId xmlns:a16="http://schemas.microsoft.com/office/drawing/2014/main" xmlns="" id="{00000000-0008-0000-0600-0000158E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558" name="Text Box 1">
          <a:extLst>
            <a:ext uri="{FF2B5EF4-FFF2-40B4-BE49-F238E27FC236}">
              <a16:creationId xmlns:a16="http://schemas.microsoft.com/office/drawing/2014/main" xmlns="" id="{00000000-0008-0000-0600-0000168E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559" name="Text Box 1">
          <a:extLst>
            <a:ext uri="{FF2B5EF4-FFF2-40B4-BE49-F238E27FC236}">
              <a16:creationId xmlns:a16="http://schemas.microsoft.com/office/drawing/2014/main" xmlns="" id="{00000000-0008-0000-0600-0000178E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560" name="Text Box 1">
          <a:extLst>
            <a:ext uri="{FF2B5EF4-FFF2-40B4-BE49-F238E27FC236}">
              <a16:creationId xmlns:a16="http://schemas.microsoft.com/office/drawing/2014/main" xmlns="" id="{00000000-0008-0000-0600-0000188E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561" name="Text Box 1">
          <a:extLst>
            <a:ext uri="{FF2B5EF4-FFF2-40B4-BE49-F238E27FC236}">
              <a16:creationId xmlns:a16="http://schemas.microsoft.com/office/drawing/2014/main" xmlns="" id="{00000000-0008-0000-0600-0000198E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562" name="Text Box 1">
          <a:extLst>
            <a:ext uri="{FF2B5EF4-FFF2-40B4-BE49-F238E27FC236}">
              <a16:creationId xmlns:a16="http://schemas.microsoft.com/office/drawing/2014/main" xmlns="" id="{00000000-0008-0000-0600-00001A8E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563" name="Text Box 1">
          <a:extLst>
            <a:ext uri="{FF2B5EF4-FFF2-40B4-BE49-F238E27FC236}">
              <a16:creationId xmlns:a16="http://schemas.microsoft.com/office/drawing/2014/main" xmlns="" id="{00000000-0008-0000-0600-00001B8E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564" name="Text Box 1">
          <a:extLst>
            <a:ext uri="{FF2B5EF4-FFF2-40B4-BE49-F238E27FC236}">
              <a16:creationId xmlns:a16="http://schemas.microsoft.com/office/drawing/2014/main" xmlns="" id="{00000000-0008-0000-0600-00001C8E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565" name="Text Box 1">
          <a:extLst>
            <a:ext uri="{FF2B5EF4-FFF2-40B4-BE49-F238E27FC236}">
              <a16:creationId xmlns:a16="http://schemas.microsoft.com/office/drawing/2014/main" xmlns="" id="{00000000-0008-0000-0600-00001D8E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566" name="Text Box 1">
          <a:extLst>
            <a:ext uri="{FF2B5EF4-FFF2-40B4-BE49-F238E27FC236}">
              <a16:creationId xmlns:a16="http://schemas.microsoft.com/office/drawing/2014/main" xmlns="" id="{00000000-0008-0000-0600-00001E8E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567" name="Text Box 1">
          <a:extLst>
            <a:ext uri="{FF2B5EF4-FFF2-40B4-BE49-F238E27FC236}">
              <a16:creationId xmlns:a16="http://schemas.microsoft.com/office/drawing/2014/main" xmlns="" id="{00000000-0008-0000-0600-00001F8E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568" name="Text Box 1">
          <a:extLst>
            <a:ext uri="{FF2B5EF4-FFF2-40B4-BE49-F238E27FC236}">
              <a16:creationId xmlns:a16="http://schemas.microsoft.com/office/drawing/2014/main" xmlns="" id="{00000000-0008-0000-0600-0000208E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569" name="Text Box 1">
          <a:extLst>
            <a:ext uri="{FF2B5EF4-FFF2-40B4-BE49-F238E27FC236}">
              <a16:creationId xmlns:a16="http://schemas.microsoft.com/office/drawing/2014/main" xmlns="" id="{00000000-0008-0000-0600-0000218E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570" name="Text Box 1">
          <a:extLst>
            <a:ext uri="{FF2B5EF4-FFF2-40B4-BE49-F238E27FC236}">
              <a16:creationId xmlns:a16="http://schemas.microsoft.com/office/drawing/2014/main" xmlns="" id="{00000000-0008-0000-0600-0000228E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571" name="Text Box 1">
          <a:extLst>
            <a:ext uri="{FF2B5EF4-FFF2-40B4-BE49-F238E27FC236}">
              <a16:creationId xmlns:a16="http://schemas.microsoft.com/office/drawing/2014/main" xmlns="" id="{00000000-0008-0000-0600-0000238E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572" name="Text Box 1">
          <a:extLst>
            <a:ext uri="{FF2B5EF4-FFF2-40B4-BE49-F238E27FC236}">
              <a16:creationId xmlns:a16="http://schemas.microsoft.com/office/drawing/2014/main" xmlns="" id="{00000000-0008-0000-0600-0000248E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573" name="Text Box 1">
          <a:extLst>
            <a:ext uri="{FF2B5EF4-FFF2-40B4-BE49-F238E27FC236}">
              <a16:creationId xmlns:a16="http://schemas.microsoft.com/office/drawing/2014/main" xmlns="" id="{00000000-0008-0000-0600-0000258E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574" name="Text Box 1">
          <a:extLst>
            <a:ext uri="{FF2B5EF4-FFF2-40B4-BE49-F238E27FC236}">
              <a16:creationId xmlns:a16="http://schemas.microsoft.com/office/drawing/2014/main" xmlns="" id="{00000000-0008-0000-0600-0000268E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575" name="Text Box 1">
          <a:extLst>
            <a:ext uri="{FF2B5EF4-FFF2-40B4-BE49-F238E27FC236}">
              <a16:creationId xmlns:a16="http://schemas.microsoft.com/office/drawing/2014/main" xmlns="" id="{00000000-0008-0000-0600-0000278E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576" name="Text Box 1">
          <a:extLst>
            <a:ext uri="{FF2B5EF4-FFF2-40B4-BE49-F238E27FC236}">
              <a16:creationId xmlns:a16="http://schemas.microsoft.com/office/drawing/2014/main" xmlns="" id="{00000000-0008-0000-0600-0000288E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577" name="Text Box 1">
          <a:extLst>
            <a:ext uri="{FF2B5EF4-FFF2-40B4-BE49-F238E27FC236}">
              <a16:creationId xmlns:a16="http://schemas.microsoft.com/office/drawing/2014/main" xmlns="" id="{00000000-0008-0000-0600-0000298E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54</xdr:row>
      <xdr:rowOff>0</xdr:rowOff>
    </xdr:from>
    <xdr:to>
      <xdr:col>5</xdr:col>
      <xdr:colOff>0</xdr:colOff>
      <xdr:row>54</xdr:row>
      <xdr:rowOff>209550</xdr:rowOff>
    </xdr:to>
    <xdr:sp macro="" textlink="">
      <xdr:nvSpPr>
        <xdr:cNvPr id="1281578" name="Text Box 1">
          <a:extLst>
            <a:ext uri="{FF2B5EF4-FFF2-40B4-BE49-F238E27FC236}">
              <a16:creationId xmlns:a16="http://schemas.microsoft.com/office/drawing/2014/main" xmlns="" id="{00000000-0008-0000-0600-00002A8E1300}"/>
            </a:ext>
          </a:extLst>
        </xdr:cNvPr>
        <xdr:cNvSpPr txBox="1">
          <a:spLocks noChangeArrowheads="1"/>
        </xdr:cNvSpPr>
      </xdr:nvSpPr>
      <xdr:spPr bwMode="auto">
        <a:xfrm>
          <a:off x="2743200" y="187833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54</xdr:row>
      <xdr:rowOff>0</xdr:rowOff>
    </xdr:from>
    <xdr:to>
      <xdr:col>5</xdr:col>
      <xdr:colOff>0</xdr:colOff>
      <xdr:row>54</xdr:row>
      <xdr:rowOff>209550</xdr:rowOff>
    </xdr:to>
    <xdr:sp macro="" textlink="">
      <xdr:nvSpPr>
        <xdr:cNvPr id="1281579" name="Text Box 1">
          <a:extLst>
            <a:ext uri="{FF2B5EF4-FFF2-40B4-BE49-F238E27FC236}">
              <a16:creationId xmlns:a16="http://schemas.microsoft.com/office/drawing/2014/main" xmlns="" id="{00000000-0008-0000-0600-00002B8E1300}"/>
            </a:ext>
          </a:extLst>
        </xdr:cNvPr>
        <xdr:cNvSpPr txBox="1">
          <a:spLocks noChangeArrowheads="1"/>
        </xdr:cNvSpPr>
      </xdr:nvSpPr>
      <xdr:spPr bwMode="auto">
        <a:xfrm>
          <a:off x="2743200" y="187833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54</xdr:row>
      <xdr:rowOff>0</xdr:rowOff>
    </xdr:from>
    <xdr:to>
      <xdr:col>5</xdr:col>
      <xdr:colOff>0</xdr:colOff>
      <xdr:row>54</xdr:row>
      <xdr:rowOff>209550</xdr:rowOff>
    </xdr:to>
    <xdr:sp macro="" textlink="">
      <xdr:nvSpPr>
        <xdr:cNvPr id="1281580" name="Text Box 1">
          <a:extLst>
            <a:ext uri="{FF2B5EF4-FFF2-40B4-BE49-F238E27FC236}">
              <a16:creationId xmlns:a16="http://schemas.microsoft.com/office/drawing/2014/main" xmlns="" id="{00000000-0008-0000-0600-00002C8E1300}"/>
            </a:ext>
          </a:extLst>
        </xdr:cNvPr>
        <xdr:cNvSpPr txBox="1">
          <a:spLocks noChangeArrowheads="1"/>
        </xdr:cNvSpPr>
      </xdr:nvSpPr>
      <xdr:spPr bwMode="auto">
        <a:xfrm>
          <a:off x="2743200" y="187833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55</xdr:row>
      <xdr:rowOff>0</xdr:rowOff>
    </xdr:from>
    <xdr:to>
      <xdr:col>5</xdr:col>
      <xdr:colOff>0</xdr:colOff>
      <xdr:row>55</xdr:row>
      <xdr:rowOff>209550</xdr:rowOff>
    </xdr:to>
    <xdr:sp macro="" textlink="">
      <xdr:nvSpPr>
        <xdr:cNvPr id="1281581" name="Text Box 1">
          <a:extLst>
            <a:ext uri="{FF2B5EF4-FFF2-40B4-BE49-F238E27FC236}">
              <a16:creationId xmlns:a16="http://schemas.microsoft.com/office/drawing/2014/main" xmlns="" id="{00000000-0008-0000-0600-00002D8E1300}"/>
            </a:ext>
          </a:extLst>
        </xdr:cNvPr>
        <xdr:cNvSpPr txBox="1">
          <a:spLocks noChangeArrowheads="1"/>
        </xdr:cNvSpPr>
      </xdr:nvSpPr>
      <xdr:spPr bwMode="auto">
        <a:xfrm>
          <a:off x="2743200" y="191357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55</xdr:row>
      <xdr:rowOff>0</xdr:rowOff>
    </xdr:from>
    <xdr:to>
      <xdr:col>5</xdr:col>
      <xdr:colOff>0</xdr:colOff>
      <xdr:row>55</xdr:row>
      <xdr:rowOff>209550</xdr:rowOff>
    </xdr:to>
    <xdr:sp macro="" textlink="">
      <xdr:nvSpPr>
        <xdr:cNvPr id="1281582" name="Text Box 1">
          <a:extLst>
            <a:ext uri="{FF2B5EF4-FFF2-40B4-BE49-F238E27FC236}">
              <a16:creationId xmlns:a16="http://schemas.microsoft.com/office/drawing/2014/main" xmlns="" id="{00000000-0008-0000-0600-00002E8E1300}"/>
            </a:ext>
          </a:extLst>
        </xdr:cNvPr>
        <xdr:cNvSpPr txBox="1">
          <a:spLocks noChangeArrowheads="1"/>
        </xdr:cNvSpPr>
      </xdr:nvSpPr>
      <xdr:spPr bwMode="auto">
        <a:xfrm>
          <a:off x="2743200" y="191357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55</xdr:row>
      <xdr:rowOff>0</xdr:rowOff>
    </xdr:from>
    <xdr:to>
      <xdr:col>5</xdr:col>
      <xdr:colOff>0</xdr:colOff>
      <xdr:row>55</xdr:row>
      <xdr:rowOff>209550</xdr:rowOff>
    </xdr:to>
    <xdr:sp macro="" textlink="">
      <xdr:nvSpPr>
        <xdr:cNvPr id="1281583" name="Text Box 1">
          <a:extLst>
            <a:ext uri="{FF2B5EF4-FFF2-40B4-BE49-F238E27FC236}">
              <a16:creationId xmlns:a16="http://schemas.microsoft.com/office/drawing/2014/main" xmlns="" id="{00000000-0008-0000-0600-00002F8E1300}"/>
            </a:ext>
          </a:extLst>
        </xdr:cNvPr>
        <xdr:cNvSpPr txBox="1">
          <a:spLocks noChangeArrowheads="1"/>
        </xdr:cNvSpPr>
      </xdr:nvSpPr>
      <xdr:spPr bwMode="auto">
        <a:xfrm>
          <a:off x="2743200" y="191357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57</xdr:row>
      <xdr:rowOff>209550</xdr:rowOff>
    </xdr:to>
    <xdr:sp macro="" textlink="">
      <xdr:nvSpPr>
        <xdr:cNvPr id="1281584" name="Text Box 1">
          <a:extLst>
            <a:ext uri="{FF2B5EF4-FFF2-40B4-BE49-F238E27FC236}">
              <a16:creationId xmlns:a16="http://schemas.microsoft.com/office/drawing/2014/main" xmlns="" id="{00000000-0008-0000-0600-0000308E1300}"/>
            </a:ext>
          </a:extLst>
        </xdr:cNvPr>
        <xdr:cNvSpPr txBox="1">
          <a:spLocks noChangeArrowheads="1"/>
        </xdr:cNvSpPr>
      </xdr:nvSpPr>
      <xdr:spPr bwMode="auto">
        <a:xfrm>
          <a:off x="2743200" y="19840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57</xdr:row>
      <xdr:rowOff>209550</xdr:rowOff>
    </xdr:to>
    <xdr:sp macro="" textlink="">
      <xdr:nvSpPr>
        <xdr:cNvPr id="1281585" name="Text Box 1">
          <a:extLst>
            <a:ext uri="{FF2B5EF4-FFF2-40B4-BE49-F238E27FC236}">
              <a16:creationId xmlns:a16="http://schemas.microsoft.com/office/drawing/2014/main" xmlns="" id="{00000000-0008-0000-0600-0000318E1300}"/>
            </a:ext>
          </a:extLst>
        </xdr:cNvPr>
        <xdr:cNvSpPr txBox="1">
          <a:spLocks noChangeArrowheads="1"/>
        </xdr:cNvSpPr>
      </xdr:nvSpPr>
      <xdr:spPr bwMode="auto">
        <a:xfrm>
          <a:off x="2743200" y="19840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57</xdr:row>
      <xdr:rowOff>209550</xdr:rowOff>
    </xdr:to>
    <xdr:sp macro="" textlink="">
      <xdr:nvSpPr>
        <xdr:cNvPr id="1281586" name="Text Box 1">
          <a:extLst>
            <a:ext uri="{FF2B5EF4-FFF2-40B4-BE49-F238E27FC236}">
              <a16:creationId xmlns:a16="http://schemas.microsoft.com/office/drawing/2014/main" xmlns="" id="{00000000-0008-0000-0600-0000328E1300}"/>
            </a:ext>
          </a:extLst>
        </xdr:cNvPr>
        <xdr:cNvSpPr txBox="1">
          <a:spLocks noChangeArrowheads="1"/>
        </xdr:cNvSpPr>
      </xdr:nvSpPr>
      <xdr:spPr bwMode="auto">
        <a:xfrm>
          <a:off x="2743200" y="19840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57</xdr:row>
      <xdr:rowOff>209550</xdr:rowOff>
    </xdr:to>
    <xdr:sp macro="" textlink="">
      <xdr:nvSpPr>
        <xdr:cNvPr id="1281587" name="Text Box 1">
          <a:extLst>
            <a:ext uri="{FF2B5EF4-FFF2-40B4-BE49-F238E27FC236}">
              <a16:creationId xmlns:a16="http://schemas.microsoft.com/office/drawing/2014/main" xmlns="" id="{00000000-0008-0000-0600-0000338E1300}"/>
            </a:ext>
          </a:extLst>
        </xdr:cNvPr>
        <xdr:cNvSpPr txBox="1">
          <a:spLocks noChangeArrowheads="1"/>
        </xdr:cNvSpPr>
      </xdr:nvSpPr>
      <xdr:spPr bwMode="auto">
        <a:xfrm>
          <a:off x="2743200" y="19840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57</xdr:row>
      <xdr:rowOff>209550</xdr:rowOff>
    </xdr:to>
    <xdr:sp macro="" textlink="">
      <xdr:nvSpPr>
        <xdr:cNvPr id="1281588" name="Text Box 1">
          <a:extLst>
            <a:ext uri="{FF2B5EF4-FFF2-40B4-BE49-F238E27FC236}">
              <a16:creationId xmlns:a16="http://schemas.microsoft.com/office/drawing/2014/main" xmlns="" id="{00000000-0008-0000-0600-0000348E1300}"/>
            </a:ext>
          </a:extLst>
        </xdr:cNvPr>
        <xdr:cNvSpPr txBox="1">
          <a:spLocks noChangeArrowheads="1"/>
        </xdr:cNvSpPr>
      </xdr:nvSpPr>
      <xdr:spPr bwMode="auto">
        <a:xfrm>
          <a:off x="2743200" y="19840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57</xdr:row>
      <xdr:rowOff>209550</xdr:rowOff>
    </xdr:to>
    <xdr:sp macro="" textlink="">
      <xdr:nvSpPr>
        <xdr:cNvPr id="1281589" name="Text Box 1">
          <a:extLst>
            <a:ext uri="{FF2B5EF4-FFF2-40B4-BE49-F238E27FC236}">
              <a16:creationId xmlns:a16="http://schemas.microsoft.com/office/drawing/2014/main" xmlns="" id="{00000000-0008-0000-0600-0000358E1300}"/>
            </a:ext>
          </a:extLst>
        </xdr:cNvPr>
        <xdr:cNvSpPr txBox="1">
          <a:spLocks noChangeArrowheads="1"/>
        </xdr:cNvSpPr>
      </xdr:nvSpPr>
      <xdr:spPr bwMode="auto">
        <a:xfrm>
          <a:off x="2743200" y="19840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57</xdr:row>
      <xdr:rowOff>209550</xdr:rowOff>
    </xdr:to>
    <xdr:sp macro="" textlink="">
      <xdr:nvSpPr>
        <xdr:cNvPr id="1281590" name="Text Box 1">
          <a:extLst>
            <a:ext uri="{FF2B5EF4-FFF2-40B4-BE49-F238E27FC236}">
              <a16:creationId xmlns:a16="http://schemas.microsoft.com/office/drawing/2014/main" xmlns="" id="{00000000-0008-0000-0600-0000368E1300}"/>
            </a:ext>
          </a:extLst>
        </xdr:cNvPr>
        <xdr:cNvSpPr txBox="1">
          <a:spLocks noChangeArrowheads="1"/>
        </xdr:cNvSpPr>
      </xdr:nvSpPr>
      <xdr:spPr bwMode="auto">
        <a:xfrm>
          <a:off x="2743200" y="19840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57</xdr:row>
      <xdr:rowOff>209550</xdr:rowOff>
    </xdr:to>
    <xdr:sp macro="" textlink="">
      <xdr:nvSpPr>
        <xdr:cNvPr id="1281591" name="Text Box 1">
          <a:extLst>
            <a:ext uri="{FF2B5EF4-FFF2-40B4-BE49-F238E27FC236}">
              <a16:creationId xmlns:a16="http://schemas.microsoft.com/office/drawing/2014/main" xmlns="" id="{00000000-0008-0000-0600-0000378E1300}"/>
            </a:ext>
          </a:extLst>
        </xdr:cNvPr>
        <xdr:cNvSpPr txBox="1">
          <a:spLocks noChangeArrowheads="1"/>
        </xdr:cNvSpPr>
      </xdr:nvSpPr>
      <xdr:spPr bwMode="auto">
        <a:xfrm>
          <a:off x="2743200" y="19840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57</xdr:row>
      <xdr:rowOff>209550</xdr:rowOff>
    </xdr:to>
    <xdr:sp macro="" textlink="">
      <xdr:nvSpPr>
        <xdr:cNvPr id="1281592" name="Text Box 1">
          <a:extLst>
            <a:ext uri="{FF2B5EF4-FFF2-40B4-BE49-F238E27FC236}">
              <a16:creationId xmlns:a16="http://schemas.microsoft.com/office/drawing/2014/main" xmlns="" id="{00000000-0008-0000-0600-0000388E1300}"/>
            </a:ext>
          </a:extLst>
        </xdr:cNvPr>
        <xdr:cNvSpPr txBox="1">
          <a:spLocks noChangeArrowheads="1"/>
        </xdr:cNvSpPr>
      </xdr:nvSpPr>
      <xdr:spPr bwMode="auto">
        <a:xfrm>
          <a:off x="2743200" y="19840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57</xdr:row>
      <xdr:rowOff>209550</xdr:rowOff>
    </xdr:to>
    <xdr:sp macro="" textlink="">
      <xdr:nvSpPr>
        <xdr:cNvPr id="1281593" name="Text Box 1">
          <a:extLst>
            <a:ext uri="{FF2B5EF4-FFF2-40B4-BE49-F238E27FC236}">
              <a16:creationId xmlns:a16="http://schemas.microsoft.com/office/drawing/2014/main" xmlns="" id="{00000000-0008-0000-0600-0000398E1300}"/>
            </a:ext>
          </a:extLst>
        </xdr:cNvPr>
        <xdr:cNvSpPr txBox="1">
          <a:spLocks noChangeArrowheads="1"/>
        </xdr:cNvSpPr>
      </xdr:nvSpPr>
      <xdr:spPr bwMode="auto">
        <a:xfrm>
          <a:off x="2743200" y="19840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57</xdr:row>
      <xdr:rowOff>209550</xdr:rowOff>
    </xdr:to>
    <xdr:sp macro="" textlink="">
      <xdr:nvSpPr>
        <xdr:cNvPr id="1281594" name="Text Box 1">
          <a:extLst>
            <a:ext uri="{FF2B5EF4-FFF2-40B4-BE49-F238E27FC236}">
              <a16:creationId xmlns:a16="http://schemas.microsoft.com/office/drawing/2014/main" xmlns="" id="{00000000-0008-0000-0600-00003A8E1300}"/>
            </a:ext>
          </a:extLst>
        </xdr:cNvPr>
        <xdr:cNvSpPr txBox="1">
          <a:spLocks noChangeArrowheads="1"/>
        </xdr:cNvSpPr>
      </xdr:nvSpPr>
      <xdr:spPr bwMode="auto">
        <a:xfrm>
          <a:off x="2743200" y="19840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57</xdr:row>
      <xdr:rowOff>209550</xdr:rowOff>
    </xdr:to>
    <xdr:sp macro="" textlink="">
      <xdr:nvSpPr>
        <xdr:cNvPr id="1281595" name="Text Box 1">
          <a:extLst>
            <a:ext uri="{FF2B5EF4-FFF2-40B4-BE49-F238E27FC236}">
              <a16:creationId xmlns:a16="http://schemas.microsoft.com/office/drawing/2014/main" xmlns="" id="{00000000-0008-0000-0600-00003B8E1300}"/>
            </a:ext>
          </a:extLst>
        </xdr:cNvPr>
        <xdr:cNvSpPr txBox="1">
          <a:spLocks noChangeArrowheads="1"/>
        </xdr:cNvSpPr>
      </xdr:nvSpPr>
      <xdr:spPr bwMode="auto">
        <a:xfrm>
          <a:off x="2743200" y="19840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0</xdr:colOff>
      <xdr:row>58</xdr:row>
      <xdr:rowOff>209550</xdr:rowOff>
    </xdr:to>
    <xdr:sp macro="" textlink="">
      <xdr:nvSpPr>
        <xdr:cNvPr id="1281596" name="Text Box 1">
          <a:extLst>
            <a:ext uri="{FF2B5EF4-FFF2-40B4-BE49-F238E27FC236}">
              <a16:creationId xmlns:a16="http://schemas.microsoft.com/office/drawing/2014/main" xmlns="" id="{00000000-0008-0000-0600-00003C8E1300}"/>
            </a:ext>
          </a:extLst>
        </xdr:cNvPr>
        <xdr:cNvSpPr txBox="1">
          <a:spLocks noChangeArrowheads="1"/>
        </xdr:cNvSpPr>
      </xdr:nvSpPr>
      <xdr:spPr bwMode="auto">
        <a:xfrm>
          <a:off x="2743200" y="20193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0</xdr:colOff>
      <xdr:row>58</xdr:row>
      <xdr:rowOff>209550</xdr:rowOff>
    </xdr:to>
    <xdr:sp macro="" textlink="">
      <xdr:nvSpPr>
        <xdr:cNvPr id="1281597" name="Text Box 1">
          <a:extLst>
            <a:ext uri="{FF2B5EF4-FFF2-40B4-BE49-F238E27FC236}">
              <a16:creationId xmlns:a16="http://schemas.microsoft.com/office/drawing/2014/main" xmlns="" id="{00000000-0008-0000-0600-00003D8E1300}"/>
            </a:ext>
          </a:extLst>
        </xdr:cNvPr>
        <xdr:cNvSpPr txBox="1">
          <a:spLocks noChangeArrowheads="1"/>
        </xdr:cNvSpPr>
      </xdr:nvSpPr>
      <xdr:spPr bwMode="auto">
        <a:xfrm>
          <a:off x="2743200" y="20193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0</xdr:colOff>
      <xdr:row>58</xdr:row>
      <xdr:rowOff>209550</xdr:rowOff>
    </xdr:to>
    <xdr:sp macro="" textlink="">
      <xdr:nvSpPr>
        <xdr:cNvPr id="1281598" name="Text Box 1">
          <a:extLst>
            <a:ext uri="{FF2B5EF4-FFF2-40B4-BE49-F238E27FC236}">
              <a16:creationId xmlns:a16="http://schemas.microsoft.com/office/drawing/2014/main" xmlns="" id="{00000000-0008-0000-0600-00003E8E1300}"/>
            </a:ext>
          </a:extLst>
        </xdr:cNvPr>
        <xdr:cNvSpPr txBox="1">
          <a:spLocks noChangeArrowheads="1"/>
        </xdr:cNvSpPr>
      </xdr:nvSpPr>
      <xdr:spPr bwMode="auto">
        <a:xfrm>
          <a:off x="2743200" y="20193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0</xdr:colOff>
      <xdr:row>58</xdr:row>
      <xdr:rowOff>209550</xdr:rowOff>
    </xdr:to>
    <xdr:sp macro="" textlink="">
      <xdr:nvSpPr>
        <xdr:cNvPr id="1281599" name="Text Box 1">
          <a:extLst>
            <a:ext uri="{FF2B5EF4-FFF2-40B4-BE49-F238E27FC236}">
              <a16:creationId xmlns:a16="http://schemas.microsoft.com/office/drawing/2014/main" xmlns="" id="{00000000-0008-0000-0600-00003F8E1300}"/>
            </a:ext>
          </a:extLst>
        </xdr:cNvPr>
        <xdr:cNvSpPr txBox="1">
          <a:spLocks noChangeArrowheads="1"/>
        </xdr:cNvSpPr>
      </xdr:nvSpPr>
      <xdr:spPr bwMode="auto">
        <a:xfrm>
          <a:off x="2743200" y="20193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0</xdr:colOff>
      <xdr:row>58</xdr:row>
      <xdr:rowOff>209550</xdr:rowOff>
    </xdr:to>
    <xdr:sp macro="" textlink="">
      <xdr:nvSpPr>
        <xdr:cNvPr id="1281600" name="Text Box 1">
          <a:extLst>
            <a:ext uri="{FF2B5EF4-FFF2-40B4-BE49-F238E27FC236}">
              <a16:creationId xmlns:a16="http://schemas.microsoft.com/office/drawing/2014/main" xmlns="" id="{00000000-0008-0000-0600-0000408E1300}"/>
            </a:ext>
          </a:extLst>
        </xdr:cNvPr>
        <xdr:cNvSpPr txBox="1">
          <a:spLocks noChangeArrowheads="1"/>
        </xdr:cNvSpPr>
      </xdr:nvSpPr>
      <xdr:spPr bwMode="auto">
        <a:xfrm>
          <a:off x="2743200" y="20193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0</xdr:colOff>
      <xdr:row>58</xdr:row>
      <xdr:rowOff>209550</xdr:rowOff>
    </xdr:to>
    <xdr:sp macro="" textlink="">
      <xdr:nvSpPr>
        <xdr:cNvPr id="1281601" name="Text Box 1">
          <a:extLst>
            <a:ext uri="{FF2B5EF4-FFF2-40B4-BE49-F238E27FC236}">
              <a16:creationId xmlns:a16="http://schemas.microsoft.com/office/drawing/2014/main" xmlns="" id="{00000000-0008-0000-0600-0000418E1300}"/>
            </a:ext>
          </a:extLst>
        </xdr:cNvPr>
        <xdr:cNvSpPr txBox="1">
          <a:spLocks noChangeArrowheads="1"/>
        </xdr:cNvSpPr>
      </xdr:nvSpPr>
      <xdr:spPr bwMode="auto">
        <a:xfrm>
          <a:off x="2743200" y="20193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0</xdr:colOff>
      <xdr:row>58</xdr:row>
      <xdr:rowOff>209550</xdr:rowOff>
    </xdr:to>
    <xdr:sp macro="" textlink="">
      <xdr:nvSpPr>
        <xdr:cNvPr id="1281602" name="Text Box 1">
          <a:extLst>
            <a:ext uri="{FF2B5EF4-FFF2-40B4-BE49-F238E27FC236}">
              <a16:creationId xmlns:a16="http://schemas.microsoft.com/office/drawing/2014/main" xmlns="" id="{00000000-0008-0000-0600-0000428E1300}"/>
            </a:ext>
          </a:extLst>
        </xdr:cNvPr>
        <xdr:cNvSpPr txBox="1">
          <a:spLocks noChangeArrowheads="1"/>
        </xdr:cNvSpPr>
      </xdr:nvSpPr>
      <xdr:spPr bwMode="auto">
        <a:xfrm>
          <a:off x="2743200" y="20193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0</xdr:colOff>
      <xdr:row>58</xdr:row>
      <xdr:rowOff>209550</xdr:rowOff>
    </xdr:to>
    <xdr:sp macro="" textlink="">
      <xdr:nvSpPr>
        <xdr:cNvPr id="1281603" name="Text Box 1">
          <a:extLst>
            <a:ext uri="{FF2B5EF4-FFF2-40B4-BE49-F238E27FC236}">
              <a16:creationId xmlns:a16="http://schemas.microsoft.com/office/drawing/2014/main" xmlns="" id="{00000000-0008-0000-0600-0000438E1300}"/>
            </a:ext>
          </a:extLst>
        </xdr:cNvPr>
        <xdr:cNvSpPr txBox="1">
          <a:spLocks noChangeArrowheads="1"/>
        </xdr:cNvSpPr>
      </xdr:nvSpPr>
      <xdr:spPr bwMode="auto">
        <a:xfrm>
          <a:off x="2743200" y="20193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0</xdr:colOff>
      <xdr:row>58</xdr:row>
      <xdr:rowOff>209550</xdr:rowOff>
    </xdr:to>
    <xdr:sp macro="" textlink="">
      <xdr:nvSpPr>
        <xdr:cNvPr id="1281604" name="Text Box 1">
          <a:extLst>
            <a:ext uri="{FF2B5EF4-FFF2-40B4-BE49-F238E27FC236}">
              <a16:creationId xmlns:a16="http://schemas.microsoft.com/office/drawing/2014/main" xmlns="" id="{00000000-0008-0000-0600-0000448E1300}"/>
            </a:ext>
          </a:extLst>
        </xdr:cNvPr>
        <xdr:cNvSpPr txBox="1">
          <a:spLocks noChangeArrowheads="1"/>
        </xdr:cNvSpPr>
      </xdr:nvSpPr>
      <xdr:spPr bwMode="auto">
        <a:xfrm>
          <a:off x="2743200" y="20193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0</xdr:colOff>
      <xdr:row>58</xdr:row>
      <xdr:rowOff>209550</xdr:rowOff>
    </xdr:to>
    <xdr:sp macro="" textlink="">
      <xdr:nvSpPr>
        <xdr:cNvPr id="1281605" name="Text Box 1">
          <a:extLst>
            <a:ext uri="{FF2B5EF4-FFF2-40B4-BE49-F238E27FC236}">
              <a16:creationId xmlns:a16="http://schemas.microsoft.com/office/drawing/2014/main" xmlns="" id="{00000000-0008-0000-0600-0000458E1300}"/>
            </a:ext>
          </a:extLst>
        </xdr:cNvPr>
        <xdr:cNvSpPr txBox="1">
          <a:spLocks noChangeArrowheads="1"/>
        </xdr:cNvSpPr>
      </xdr:nvSpPr>
      <xdr:spPr bwMode="auto">
        <a:xfrm>
          <a:off x="2743200" y="20193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0</xdr:colOff>
      <xdr:row>58</xdr:row>
      <xdr:rowOff>209550</xdr:rowOff>
    </xdr:to>
    <xdr:sp macro="" textlink="">
      <xdr:nvSpPr>
        <xdr:cNvPr id="1281606" name="Text Box 1">
          <a:extLst>
            <a:ext uri="{FF2B5EF4-FFF2-40B4-BE49-F238E27FC236}">
              <a16:creationId xmlns:a16="http://schemas.microsoft.com/office/drawing/2014/main" xmlns="" id="{00000000-0008-0000-0600-0000468E1300}"/>
            </a:ext>
          </a:extLst>
        </xdr:cNvPr>
        <xdr:cNvSpPr txBox="1">
          <a:spLocks noChangeArrowheads="1"/>
        </xdr:cNvSpPr>
      </xdr:nvSpPr>
      <xdr:spPr bwMode="auto">
        <a:xfrm>
          <a:off x="2743200" y="20193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0</xdr:colOff>
      <xdr:row>58</xdr:row>
      <xdr:rowOff>209550</xdr:rowOff>
    </xdr:to>
    <xdr:sp macro="" textlink="">
      <xdr:nvSpPr>
        <xdr:cNvPr id="1281607" name="Text Box 1">
          <a:extLst>
            <a:ext uri="{FF2B5EF4-FFF2-40B4-BE49-F238E27FC236}">
              <a16:creationId xmlns:a16="http://schemas.microsoft.com/office/drawing/2014/main" xmlns="" id="{00000000-0008-0000-0600-0000478E1300}"/>
            </a:ext>
          </a:extLst>
        </xdr:cNvPr>
        <xdr:cNvSpPr txBox="1">
          <a:spLocks noChangeArrowheads="1"/>
        </xdr:cNvSpPr>
      </xdr:nvSpPr>
      <xdr:spPr bwMode="auto">
        <a:xfrm>
          <a:off x="2743200" y="20193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0</xdr:colOff>
      <xdr:row>58</xdr:row>
      <xdr:rowOff>209550</xdr:rowOff>
    </xdr:to>
    <xdr:sp macro="" textlink="">
      <xdr:nvSpPr>
        <xdr:cNvPr id="1281608" name="Text Box 1">
          <a:extLst>
            <a:ext uri="{FF2B5EF4-FFF2-40B4-BE49-F238E27FC236}">
              <a16:creationId xmlns:a16="http://schemas.microsoft.com/office/drawing/2014/main" xmlns="" id="{00000000-0008-0000-0600-0000488E1300}"/>
            </a:ext>
          </a:extLst>
        </xdr:cNvPr>
        <xdr:cNvSpPr txBox="1">
          <a:spLocks noChangeArrowheads="1"/>
        </xdr:cNvSpPr>
      </xdr:nvSpPr>
      <xdr:spPr bwMode="auto">
        <a:xfrm>
          <a:off x="2743200" y="20193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0</xdr:colOff>
      <xdr:row>58</xdr:row>
      <xdr:rowOff>209550</xdr:rowOff>
    </xdr:to>
    <xdr:sp macro="" textlink="">
      <xdr:nvSpPr>
        <xdr:cNvPr id="1281609" name="Text Box 1">
          <a:extLst>
            <a:ext uri="{FF2B5EF4-FFF2-40B4-BE49-F238E27FC236}">
              <a16:creationId xmlns:a16="http://schemas.microsoft.com/office/drawing/2014/main" xmlns="" id="{00000000-0008-0000-0600-0000498E1300}"/>
            </a:ext>
          </a:extLst>
        </xdr:cNvPr>
        <xdr:cNvSpPr txBox="1">
          <a:spLocks noChangeArrowheads="1"/>
        </xdr:cNvSpPr>
      </xdr:nvSpPr>
      <xdr:spPr bwMode="auto">
        <a:xfrm>
          <a:off x="2743200" y="20193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0</xdr:colOff>
      <xdr:row>58</xdr:row>
      <xdr:rowOff>209550</xdr:rowOff>
    </xdr:to>
    <xdr:sp macro="" textlink="">
      <xdr:nvSpPr>
        <xdr:cNvPr id="1281610" name="Text Box 1">
          <a:extLst>
            <a:ext uri="{FF2B5EF4-FFF2-40B4-BE49-F238E27FC236}">
              <a16:creationId xmlns:a16="http://schemas.microsoft.com/office/drawing/2014/main" xmlns="" id="{00000000-0008-0000-0600-00004A8E1300}"/>
            </a:ext>
          </a:extLst>
        </xdr:cNvPr>
        <xdr:cNvSpPr txBox="1">
          <a:spLocks noChangeArrowheads="1"/>
        </xdr:cNvSpPr>
      </xdr:nvSpPr>
      <xdr:spPr bwMode="auto">
        <a:xfrm>
          <a:off x="2743200" y="20193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0</xdr:colOff>
      <xdr:row>58</xdr:row>
      <xdr:rowOff>209550</xdr:rowOff>
    </xdr:to>
    <xdr:sp macro="" textlink="">
      <xdr:nvSpPr>
        <xdr:cNvPr id="1281611" name="Text Box 1">
          <a:extLst>
            <a:ext uri="{FF2B5EF4-FFF2-40B4-BE49-F238E27FC236}">
              <a16:creationId xmlns:a16="http://schemas.microsoft.com/office/drawing/2014/main" xmlns="" id="{00000000-0008-0000-0600-00004B8E1300}"/>
            </a:ext>
          </a:extLst>
        </xdr:cNvPr>
        <xdr:cNvSpPr txBox="1">
          <a:spLocks noChangeArrowheads="1"/>
        </xdr:cNvSpPr>
      </xdr:nvSpPr>
      <xdr:spPr bwMode="auto">
        <a:xfrm>
          <a:off x="2743200" y="20193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0</xdr:colOff>
      <xdr:row>58</xdr:row>
      <xdr:rowOff>209550</xdr:rowOff>
    </xdr:to>
    <xdr:sp macro="" textlink="">
      <xdr:nvSpPr>
        <xdr:cNvPr id="1281612" name="Text Box 1">
          <a:extLst>
            <a:ext uri="{FF2B5EF4-FFF2-40B4-BE49-F238E27FC236}">
              <a16:creationId xmlns:a16="http://schemas.microsoft.com/office/drawing/2014/main" xmlns="" id="{00000000-0008-0000-0600-00004C8E1300}"/>
            </a:ext>
          </a:extLst>
        </xdr:cNvPr>
        <xdr:cNvSpPr txBox="1">
          <a:spLocks noChangeArrowheads="1"/>
        </xdr:cNvSpPr>
      </xdr:nvSpPr>
      <xdr:spPr bwMode="auto">
        <a:xfrm>
          <a:off x="2743200" y="20193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0</xdr:colOff>
      <xdr:row>58</xdr:row>
      <xdr:rowOff>209550</xdr:rowOff>
    </xdr:to>
    <xdr:sp macro="" textlink="">
      <xdr:nvSpPr>
        <xdr:cNvPr id="1281613" name="Text Box 1">
          <a:extLst>
            <a:ext uri="{FF2B5EF4-FFF2-40B4-BE49-F238E27FC236}">
              <a16:creationId xmlns:a16="http://schemas.microsoft.com/office/drawing/2014/main" xmlns="" id="{00000000-0008-0000-0600-00004D8E1300}"/>
            </a:ext>
          </a:extLst>
        </xdr:cNvPr>
        <xdr:cNvSpPr txBox="1">
          <a:spLocks noChangeArrowheads="1"/>
        </xdr:cNvSpPr>
      </xdr:nvSpPr>
      <xdr:spPr bwMode="auto">
        <a:xfrm>
          <a:off x="2743200" y="20193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0</xdr:colOff>
      <xdr:row>58</xdr:row>
      <xdr:rowOff>209550</xdr:rowOff>
    </xdr:to>
    <xdr:sp macro="" textlink="">
      <xdr:nvSpPr>
        <xdr:cNvPr id="1281614" name="Text Box 1">
          <a:extLst>
            <a:ext uri="{FF2B5EF4-FFF2-40B4-BE49-F238E27FC236}">
              <a16:creationId xmlns:a16="http://schemas.microsoft.com/office/drawing/2014/main" xmlns="" id="{00000000-0008-0000-0600-00004E8E1300}"/>
            </a:ext>
          </a:extLst>
        </xdr:cNvPr>
        <xdr:cNvSpPr txBox="1">
          <a:spLocks noChangeArrowheads="1"/>
        </xdr:cNvSpPr>
      </xdr:nvSpPr>
      <xdr:spPr bwMode="auto">
        <a:xfrm>
          <a:off x="2743200" y="20193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0</xdr:colOff>
      <xdr:row>58</xdr:row>
      <xdr:rowOff>209550</xdr:rowOff>
    </xdr:to>
    <xdr:sp macro="" textlink="">
      <xdr:nvSpPr>
        <xdr:cNvPr id="1281615" name="Text Box 1">
          <a:extLst>
            <a:ext uri="{FF2B5EF4-FFF2-40B4-BE49-F238E27FC236}">
              <a16:creationId xmlns:a16="http://schemas.microsoft.com/office/drawing/2014/main" xmlns="" id="{00000000-0008-0000-0600-00004F8E1300}"/>
            </a:ext>
          </a:extLst>
        </xdr:cNvPr>
        <xdr:cNvSpPr txBox="1">
          <a:spLocks noChangeArrowheads="1"/>
        </xdr:cNvSpPr>
      </xdr:nvSpPr>
      <xdr:spPr bwMode="auto">
        <a:xfrm>
          <a:off x="2743200" y="20193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0</xdr:colOff>
      <xdr:row>58</xdr:row>
      <xdr:rowOff>209550</xdr:rowOff>
    </xdr:to>
    <xdr:sp macro="" textlink="">
      <xdr:nvSpPr>
        <xdr:cNvPr id="1281616" name="Text Box 1">
          <a:extLst>
            <a:ext uri="{FF2B5EF4-FFF2-40B4-BE49-F238E27FC236}">
              <a16:creationId xmlns:a16="http://schemas.microsoft.com/office/drawing/2014/main" xmlns="" id="{00000000-0008-0000-0600-0000508E1300}"/>
            </a:ext>
          </a:extLst>
        </xdr:cNvPr>
        <xdr:cNvSpPr txBox="1">
          <a:spLocks noChangeArrowheads="1"/>
        </xdr:cNvSpPr>
      </xdr:nvSpPr>
      <xdr:spPr bwMode="auto">
        <a:xfrm>
          <a:off x="2743200" y="20193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0</xdr:colOff>
      <xdr:row>58</xdr:row>
      <xdr:rowOff>209550</xdr:rowOff>
    </xdr:to>
    <xdr:sp macro="" textlink="">
      <xdr:nvSpPr>
        <xdr:cNvPr id="1281617" name="Text Box 1">
          <a:extLst>
            <a:ext uri="{FF2B5EF4-FFF2-40B4-BE49-F238E27FC236}">
              <a16:creationId xmlns:a16="http://schemas.microsoft.com/office/drawing/2014/main" xmlns="" id="{00000000-0008-0000-0600-0000518E1300}"/>
            </a:ext>
          </a:extLst>
        </xdr:cNvPr>
        <xdr:cNvSpPr txBox="1">
          <a:spLocks noChangeArrowheads="1"/>
        </xdr:cNvSpPr>
      </xdr:nvSpPr>
      <xdr:spPr bwMode="auto">
        <a:xfrm>
          <a:off x="2743200" y="20193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0</xdr:colOff>
      <xdr:row>58</xdr:row>
      <xdr:rowOff>209550</xdr:rowOff>
    </xdr:to>
    <xdr:sp macro="" textlink="">
      <xdr:nvSpPr>
        <xdr:cNvPr id="1281618" name="Text Box 1">
          <a:extLst>
            <a:ext uri="{FF2B5EF4-FFF2-40B4-BE49-F238E27FC236}">
              <a16:creationId xmlns:a16="http://schemas.microsoft.com/office/drawing/2014/main" xmlns="" id="{00000000-0008-0000-0600-0000528E1300}"/>
            </a:ext>
          </a:extLst>
        </xdr:cNvPr>
        <xdr:cNvSpPr txBox="1">
          <a:spLocks noChangeArrowheads="1"/>
        </xdr:cNvSpPr>
      </xdr:nvSpPr>
      <xdr:spPr bwMode="auto">
        <a:xfrm>
          <a:off x="2743200" y="20193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0</xdr:colOff>
      <xdr:row>58</xdr:row>
      <xdr:rowOff>209550</xdr:rowOff>
    </xdr:to>
    <xdr:sp macro="" textlink="">
      <xdr:nvSpPr>
        <xdr:cNvPr id="1281619" name="Text Box 1">
          <a:extLst>
            <a:ext uri="{FF2B5EF4-FFF2-40B4-BE49-F238E27FC236}">
              <a16:creationId xmlns:a16="http://schemas.microsoft.com/office/drawing/2014/main" xmlns="" id="{00000000-0008-0000-0600-0000538E1300}"/>
            </a:ext>
          </a:extLst>
        </xdr:cNvPr>
        <xdr:cNvSpPr txBox="1">
          <a:spLocks noChangeArrowheads="1"/>
        </xdr:cNvSpPr>
      </xdr:nvSpPr>
      <xdr:spPr bwMode="auto">
        <a:xfrm>
          <a:off x="2743200" y="20193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0</xdr:colOff>
      <xdr:row>58</xdr:row>
      <xdr:rowOff>209550</xdr:rowOff>
    </xdr:to>
    <xdr:sp macro="" textlink="">
      <xdr:nvSpPr>
        <xdr:cNvPr id="1281620" name="Text Box 1">
          <a:extLst>
            <a:ext uri="{FF2B5EF4-FFF2-40B4-BE49-F238E27FC236}">
              <a16:creationId xmlns:a16="http://schemas.microsoft.com/office/drawing/2014/main" xmlns="" id="{00000000-0008-0000-0600-0000548E1300}"/>
            </a:ext>
          </a:extLst>
        </xdr:cNvPr>
        <xdr:cNvSpPr txBox="1">
          <a:spLocks noChangeArrowheads="1"/>
        </xdr:cNvSpPr>
      </xdr:nvSpPr>
      <xdr:spPr bwMode="auto">
        <a:xfrm>
          <a:off x="2743200" y="20193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0</xdr:colOff>
      <xdr:row>58</xdr:row>
      <xdr:rowOff>209550</xdr:rowOff>
    </xdr:to>
    <xdr:sp macro="" textlink="">
      <xdr:nvSpPr>
        <xdr:cNvPr id="1281621" name="Text Box 1">
          <a:extLst>
            <a:ext uri="{FF2B5EF4-FFF2-40B4-BE49-F238E27FC236}">
              <a16:creationId xmlns:a16="http://schemas.microsoft.com/office/drawing/2014/main" xmlns="" id="{00000000-0008-0000-0600-0000558E1300}"/>
            </a:ext>
          </a:extLst>
        </xdr:cNvPr>
        <xdr:cNvSpPr txBox="1">
          <a:spLocks noChangeArrowheads="1"/>
        </xdr:cNvSpPr>
      </xdr:nvSpPr>
      <xdr:spPr bwMode="auto">
        <a:xfrm>
          <a:off x="2743200" y="20193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0</xdr:colOff>
      <xdr:row>58</xdr:row>
      <xdr:rowOff>209550</xdr:rowOff>
    </xdr:to>
    <xdr:sp macro="" textlink="">
      <xdr:nvSpPr>
        <xdr:cNvPr id="1281622" name="Text Box 1">
          <a:extLst>
            <a:ext uri="{FF2B5EF4-FFF2-40B4-BE49-F238E27FC236}">
              <a16:creationId xmlns:a16="http://schemas.microsoft.com/office/drawing/2014/main" xmlns="" id="{00000000-0008-0000-0600-0000568E1300}"/>
            </a:ext>
          </a:extLst>
        </xdr:cNvPr>
        <xdr:cNvSpPr txBox="1">
          <a:spLocks noChangeArrowheads="1"/>
        </xdr:cNvSpPr>
      </xdr:nvSpPr>
      <xdr:spPr bwMode="auto">
        <a:xfrm>
          <a:off x="2743200" y="20193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0</xdr:colOff>
      <xdr:row>58</xdr:row>
      <xdr:rowOff>209550</xdr:rowOff>
    </xdr:to>
    <xdr:sp macro="" textlink="">
      <xdr:nvSpPr>
        <xdr:cNvPr id="1281623" name="Text Box 1">
          <a:extLst>
            <a:ext uri="{FF2B5EF4-FFF2-40B4-BE49-F238E27FC236}">
              <a16:creationId xmlns:a16="http://schemas.microsoft.com/office/drawing/2014/main" xmlns="" id="{00000000-0008-0000-0600-0000578E1300}"/>
            </a:ext>
          </a:extLst>
        </xdr:cNvPr>
        <xdr:cNvSpPr txBox="1">
          <a:spLocks noChangeArrowheads="1"/>
        </xdr:cNvSpPr>
      </xdr:nvSpPr>
      <xdr:spPr bwMode="auto">
        <a:xfrm>
          <a:off x="2743200" y="20193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0</xdr:colOff>
      <xdr:row>58</xdr:row>
      <xdr:rowOff>209550</xdr:rowOff>
    </xdr:to>
    <xdr:sp macro="" textlink="">
      <xdr:nvSpPr>
        <xdr:cNvPr id="1281624" name="Text Box 1">
          <a:extLst>
            <a:ext uri="{FF2B5EF4-FFF2-40B4-BE49-F238E27FC236}">
              <a16:creationId xmlns:a16="http://schemas.microsoft.com/office/drawing/2014/main" xmlns="" id="{00000000-0008-0000-0600-0000588E1300}"/>
            </a:ext>
          </a:extLst>
        </xdr:cNvPr>
        <xdr:cNvSpPr txBox="1">
          <a:spLocks noChangeArrowheads="1"/>
        </xdr:cNvSpPr>
      </xdr:nvSpPr>
      <xdr:spPr bwMode="auto">
        <a:xfrm>
          <a:off x="2743200" y="20193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59</xdr:row>
      <xdr:rowOff>0</xdr:rowOff>
    </xdr:from>
    <xdr:to>
      <xdr:col>5</xdr:col>
      <xdr:colOff>0</xdr:colOff>
      <xdr:row>59</xdr:row>
      <xdr:rowOff>209550</xdr:rowOff>
    </xdr:to>
    <xdr:sp macro="" textlink="">
      <xdr:nvSpPr>
        <xdr:cNvPr id="1281625" name="Text Box 1">
          <a:extLst>
            <a:ext uri="{FF2B5EF4-FFF2-40B4-BE49-F238E27FC236}">
              <a16:creationId xmlns:a16="http://schemas.microsoft.com/office/drawing/2014/main" xmlns="" id="{00000000-0008-0000-0600-0000598E1300}"/>
            </a:ext>
          </a:extLst>
        </xdr:cNvPr>
        <xdr:cNvSpPr txBox="1">
          <a:spLocks noChangeArrowheads="1"/>
        </xdr:cNvSpPr>
      </xdr:nvSpPr>
      <xdr:spPr bwMode="auto">
        <a:xfrm>
          <a:off x="2743200" y="20545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59</xdr:row>
      <xdr:rowOff>0</xdr:rowOff>
    </xdr:from>
    <xdr:to>
      <xdr:col>5</xdr:col>
      <xdr:colOff>0</xdr:colOff>
      <xdr:row>59</xdr:row>
      <xdr:rowOff>209550</xdr:rowOff>
    </xdr:to>
    <xdr:sp macro="" textlink="">
      <xdr:nvSpPr>
        <xdr:cNvPr id="1281626" name="Text Box 1">
          <a:extLst>
            <a:ext uri="{FF2B5EF4-FFF2-40B4-BE49-F238E27FC236}">
              <a16:creationId xmlns:a16="http://schemas.microsoft.com/office/drawing/2014/main" xmlns="" id="{00000000-0008-0000-0600-00005A8E1300}"/>
            </a:ext>
          </a:extLst>
        </xdr:cNvPr>
        <xdr:cNvSpPr txBox="1">
          <a:spLocks noChangeArrowheads="1"/>
        </xdr:cNvSpPr>
      </xdr:nvSpPr>
      <xdr:spPr bwMode="auto">
        <a:xfrm>
          <a:off x="2743200" y="20545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59</xdr:row>
      <xdr:rowOff>0</xdr:rowOff>
    </xdr:from>
    <xdr:to>
      <xdr:col>5</xdr:col>
      <xdr:colOff>0</xdr:colOff>
      <xdr:row>59</xdr:row>
      <xdr:rowOff>209550</xdr:rowOff>
    </xdr:to>
    <xdr:sp macro="" textlink="">
      <xdr:nvSpPr>
        <xdr:cNvPr id="1281627" name="Text Box 1">
          <a:extLst>
            <a:ext uri="{FF2B5EF4-FFF2-40B4-BE49-F238E27FC236}">
              <a16:creationId xmlns:a16="http://schemas.microsoft.com/office/drawing/2014/main" xmlns="" id="{00000000-0008-0000-0600-00005B8E1300}"/>
            </a:ext>
          </a:extLst>
        </xdr:cNvPr>
        <xdr:cNvSpPr txBox="1">
          <a:spLocks noChangeArrowheads="1"/>
        </xdr:cNvSpPr>
      </xdr:nvSpPr>
      <xdr:spPr bwMode="auto">
        <a:xfrm>
          <a:off x="2743200" y="20545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59</xdr:row>
      <xdr:rowOff>0</xdr:rowOff>
    </xdr:from>
    <xdr:to>
      <xdr:col>5</xdr:col>
      <xdr:colOff>0</xdr:colOff>
      <xdr:row>59</xdr:row>
      <xdr:rowOff>209550</xdr:rowOff>
    </xdr:to>
    <xdr:sp macro="" textlink="">
      <xdr:nvSpPr>
        <xdr:cNvPr id="1281628" name="Text Box 1">
          <a:extLst>
            <a:ext uri="{FF2B5EF4-FFF2-40B4-BE49-F238E27FC236}">
              <a16:creationId xmlns:a16="http://schemas.microsoft.com/office/drawing/2014/main" xmlns="" id="{00000000-0008-0000-0600-00005C8E1300}"/>
            </a:ext>
          </a:extLst>
        </xdr:cNvPr>
        <xdr:cNvSpPr txBox="1">
          <a:spLocks noChangeArrowheads="1"/>
        </xdr:cNvSpPr>
      </xdr:nvSpPr>
      <xdr:spPr bwMode="auto">
        <a:xfrm>
          <a:off x="2743200" y="20545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59</xdr:row>
      <xdr:rowOff>0</xdr:rowOff>
    </xdr:from>
    <xdr:to>
      <xdr:col>5</xdr:col>
      <xdr:colOff>0</xdr:colOff>
      <xdr:row>59</xdr:row>
      <xdr:rowOff>209550</xdr:rowOff>
    </xdr:to>
    <xdr:sp macro="" textlink="">
      <xdr:nvSpPr>
        <xdr:cNvPr id="1281629" name="Text Box 1">
          <a:extLst>
            <a:ext uri="{FF2B5EF4-FFF2-40B4-BE49-F238E27FC236}">
              <a16:creationId xmlns:a16="http://schemas.microsoft.com/office/drawing/2014/main" xmlns="" id="{00000000-0008-0000-0600-00005D8E1300}"/>
            </a:ext>
          </a:extLst>
        </xdr:cNvPr>
        <xdr:cNvSpPr txBox="1">
          <a:spLocks noChangeArrowheads="1"/>
        </xdr:cNvSpPr>
      </xdr:nvSpPr>
      <xdr:spPr bwMode="auto">
        <a:xfrm>
          <a:off x="2743200" y="20545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59</xdr:row>
      <xdr:rowOff>0</xdr:rowOff>
    </xdr:from>
    <xdr:to>
      <xdr:col>5</xdr:col>
      <xdr:colOff>0</xdr:colOff>
      <xdr:row>59</xdr:row>
      <xdr:rowOff>209550</xdr:rowOff>
    </xdr:to>
    <xdr:sp macro="" textlink="">
      <xdr:nvSpPr>
        <xdr:cNvPr id="1281630" name="Text Box 1">
          <a:extLst>
            <a:ext uri="{FF2B5EF4-FFF2-40B4-BE49-F238E27FC236}">
              <a16:creationId xmlns:a16="http://schemas.microsoft.com/office/drawing/2014/main" xmlns="" id="{00000000-0008-0000-0600-00005E8E1300}"/>
            </a:ext>
          </a:extLst>
        </xdr:cNvPr>
        <xdr:cNvSpPr txBox="1">
          <a:spLocks noChangeArrowheads="1"/>
        </xdr:cNvSpPr>
      </xdr:nvSpPr>
      <xdr:spPr bwMode="auto">
        <a:xfrm>
          <a:off x="2743200" y="20545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59</xdr:row>
      <xdr:rowOff>0</xdr:rowOff>
    </xdr:from>
    <xdr:to>
      <xdr:col>5</xdr:col>
      <xdr:colOff>0</xdr:colOff>
      <xdr:row>59</xdr:row>
      <xdr:rowOff>209550</xdr:rowOff>
    </xdr:to>
    <xdr:sp macro="" textlink="">
      <xdr:nvSpPr>
        <xdr:cNvPr id="1281631" name="Text Box 1">
          <a:extLst>
            <a:ext uri="{FF2B5EF4-FFF2-40B4-BE49-F238E27FC236}">
              <a16:creationId xmlns:a16="http://schemas.microsoft.com/office/drawing/2014/main" xmlns="" id="{00000000-0008-0000-0600-00005F8E1300}"/>
            </a:ext>
          </a:extLst>
        </xdr:cNvPr>
        <xdr:cNvSpPr txBox="1">
          <a:spLocks noChangeArrowheads="1"/>
        </xdr:cNvSpPr>
      </xdr:nvSpPr>
      <xdr:spPr bwMode="auto">
        <a:xfrm>
          <a:off x="2743200" y="20545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59</xdr:row>
      <xdr:rowOff>0</xdr:rowOff>
    </xdr:from>
    <xdr:to>
      <xdr:col>5</xdr:col>
      <xdr:colOff>0</xdr:colOff>
      <xdr:row>59</xdr:row>
      <xdr:rowOff>209550</xdr:rowOff>
    </xdr:to>
    <xdr:sp macro="" textlink="">
      <xdr:nvSpPr>
        <xdr:cNvPr id="1281632" name="Text Box 1">
          <a:extLst>
            <a:ext uri="{FF2B5EF4-FFF2-40B4-BE49-F238E27FC236}">
              <a16:creationId xmlns:a16="http://schemas.microsoft.com/office/drawing/2014/main" xmlns="" id="{00000000-0008-0000-0600-0000608E1300}"/>
            </a:ext>
          </a:extLst>
        </xdr:cNvPr>
        <xdr:cNvSpPr txBox="1">
          <a:spLocks noChangeArrowheads="1"/>
        </xdr:cNvSpPr>
      </xdr:nvSpPr>
      <xdr:spPr bwMode="auto">
        <a:xfrm>
          <a:off x="2743200" y="20545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59</xdr:row>
      <xdr:rowOff>0</xdr:rowOff>
    </xdr:from>
    <xdr:to>
      <xdr:col>5</xdr:col>
      <xdr:colOff>0</xdr:colOff>
      <xdr:row>59</xdr:row>
      <xdr:rowOff>209550</xdr:rowOff>
    </xdr:to>
    <xdr:sp macro="" textlink="">
      <xdr:nvSpPr>
        <xdr:cNvPr id="1281633" name="Text Box 1">
          <a:extLst>
            <a:ext uri="{FF2B5EF4-FFF2-40B4-BE49-F238E27FC236}">
              <a16:creationId xmlns:a16="http://schemas.microsoft.com/office/drawing/2014/main" xmlns="" id="{00000000-0008-0000-0600-0000618E1300}"/>
            </a:ext>
          </a:extLst>
        </xdr:cNvPr>
        <xdr:cNvSpPr txBox="1">
          <a:spLocks noChangeArrowheads="1"/>
        </xdr:cNvSpPr>
      </xdr:nvSpPr>
      <xdr:spPr bwMode="auto">
        <a:xfrm>
          <a:off x="2743200" y="20545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59</xdr:row>
      <xdr:rowOff>0</xdr:rowOff>
    </xdr:from>
    <xdr:to>
      <xdr:col>5</xdr:col>
      <xdr:colOff>0</xdr:colOff>
      <xdr:row>59</xdr:row>
      <xdr:rowOff>209550</xdr:rowOff>
    </xdr:to>
    <xdr:sp macro="" textlink="">
      <xdr:nvSpPr>
        <xdr:cNvPr id="1281634" name="Text Box 1">
          <a:extLst>
            <a:ext uri="{FF2B5EF4-FFF2-40B4-BE49-F238E27FC236}">
              <a16:creationId xmlns:a16="http://schemas.microsoft.com/office/drawing/2014/main" xmlns="" id="{00000000-0008-0000-0600-0000628E1300}"/>
            </a:ext>
          </a:extLst>
        </xdr:cNvPr>
        <xdr:cNvSpPr txBox="1">
          <a:spLocks noChangeArrowheads="1"/>
        </xdr:cNvSpPr>
      </xdr:nvSpPr>
      <xdr:spPr bwMode="auto">
        <a:xfrm>
          <a:off x="2743200" y="20545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59</xdr:row>
      <xdr:rowOff>0</xdr:rowOff>
    </xdr:from>
    <xdr:to>
      <xdr:col>5</xdr:col>
      <xdr:colOff>0</xdr:colOff>
      <xdr:row>59</xdr:row>
      <xdr:rowOff>209550</xdr:rowOff>
    </xdr:to>
    <xdr:sp macro="" textlink="">
      <xdr:nvSpPr>
        <xdr:cNvPr id="1281635" name="Text Box 1">
          <a:extLst>
            <a:ext uri="{FF2B5EF4-FFF2-40B4-BE49-F238E27FC236}">
              <a16:creationId xmlns:a16="http://schemas.microsoft.com/office/drawing/2014/main" xmlns="" id="{00000000-0008-0000-0600-0000638E1300}"/>
            </a:ext>
          </a:extLst>
        </xdr:cNvPr>
        <xdr:cNvSpPr txBox="1">
          <a:spLocks noChangeArrowheads="1"/>
        </xdr:cNvSpPr>
      </xdr:nvSpPr>
      <xdr:spPr bwMode="auto">
        <a:xfrm>
          <a:off x="2743200" y="20545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59</xdr:row>
      <xdr:rowOff>0</xdr:rowOff>
    </xdr:from>
    <xdr:to>
      <xdr:col>5</xdr:col>
      <xdr:colOff>0</xdr:colOff>
      <xdr:row>59</xdr:row>
      <xdr:rowOff>209550</xdr:rowOff>
    </xdr:to>
    <xdr:sp macro="" textlink="">
      <xdr:nvSpPr>
        <xdr:cNvPr id="1281636" name="Text Box 1">
          <a:extLst>
            <a:ext uri="{FF2B5EF4-FFF2-40B4-BE49-F238E27FC236}">
              <a16:creationId xmlns:a16="http://schemas.microsoft.com/office/drawing/2014/main" xmlns="" id="{00000000-0008-0000-0600-0000648E1300}"/>
            </a:ext>
          </a:extLst>
        </xdr:cNvPr>
        <xdr:cNvSpPr txBox="1">
          <a:spLocks noChangeArrowheads="1"/>
        </xdr:cNvSpPr>
      </xdr:nvSpPr>
      <xdr:spPr bwMode="auto">
        <a:xfrm>
          <a:off x="2743200" y="20545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59</xdr:row>
      <xdr:rowOff>0</xdr:rowOff>
    </xdr:from>
    <xdr:to>
      <xdr:col>5</xdr:col>
      <xdr:colOff>0</xdr:colOff>
      <xdr:row>59</xdr:row>
      <xdr:rowOff>209550</xdr:rowOff>
    </xdr:to>
    <xdr:sp macro="" textlink="">
      <xdr:nvSpPr>
        <xdr:cNvPr id="1281637" name="Text Box 1">
          <a:extLst>
            <a:ext uri="{FF2B5EF4-FFF2-40B4-BE49-F238E27FC236}">
              <a16:creationId xmlns:a16="http://schemas.microsoft.com/office/drawing/2014/main" xmlns="" id="{00000000-0008-0000-0600-0000658E1300}"/>
            </a:ext>
          </a:extLst>
        </xdr:cNvPr>
        <xdr:cNvSpPr txBox="1">
          <a:spLocks noChangeArrowheads="1"/>
        </xdr:cNvSpPr>
      </xdr:nvSpPr>
      <xdr:spPr bwMode="auto">
        <a:xfrm>
          <a:off x="2743200" y="20545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59</xdr:row>
      <xdr:rowOff>0</xdr:rowOff>
    </xdr:from>
    <xdr:to>
      <xdr:col>5</xdr:col>
      <xdr:colOff>0</xdr:colOff>
      <xdr:row>59</xdr:row>
      <xdr:rowOff>209550</xdr:rowOff>
    </xdr:to>
    <xdr:sp macro="" textlink="">
      <xdr:nvSpPr>
        <xdr:cNvPr id="1281638" name="Text Box 1">
          <a:extLst>
            <a:ext uri="{FF2B5EF4-FFF2-40B4-BE49-F238E27FC236}">
              <a16:creationId xmlns:a16="http://schemas.microsoft.com/office/drawing/2014/main" xmlns="" id="{00000000-0008-0000-0600-0000668E1300}"/>
            </a:ext>
          </a:extLst>
        </xdr:cNvPr>
        <xdr:cNvSpPr txBox="1">
          <a:spLocks noChangeArrowheads="1"/>
        </xdr:cNvSpPr>
      </xdr:nvSpPr>
      <xdr:spPr bwMode="auto">
        <a:xfrm>
          <a:off x="2743200" y="20545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59</xdr:row>
      <xdr:rowOff>0</xdr:rowOff>
    </xdr:from>
    <xdr:to>
      <xdr:col>5</xdr:col>
      <xdr:colOff>0</xdr:colOff>
      <xdr:row>59</xdr:row>
      <xdr:rowOff>209550</xdr:rowOff>
    </xdr:to>
    <xdr:sp macro="" textlink="">
      <xdr:nvSpPr>
        <xdr:cNvPr id="1281639" name="Text Box 1">
          <a:extLst>
            <a:ext uri="{FF2B5EF4-FFF2-40B4-BE49-F238E27FC236}">
              <a16:creationId xmlns:a16="http://schemas.microsoft.com/office/drawing/2014/main" xmlns="" id="{00000000-0008-0000-0600-0000678E1300}"/>
            </a:ext>
          </a:extLst>
        </xdr:cNvPr>
        <xdr:cNvSpPr txBox="1">
          <a:spLocks noChangeArrowheads="1"/>
        </xdr:cNvSpPr>
      </xdr:nvSpPr>
      <xdr:spPr bwMode="auto">
        <a:xfrm>
          <a:off x="2743200" y="20545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640" name="Text Box 1">
          <a:extLst>
            <a:ext uri="{FF2B5EF4-FFF2-40B4-BE49-F238E27FC236}">
              <a16:creationId xmlns:a16="http://schemas.microsoft.com/office/drawing/2014/main" xmlns="" id="{00000000-0008-0000-0600-0000688E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641" name="Text Box 1">
          <a:extLst>
            <a:ext uri="{FF2B5EF4-FFF2-40B4-BE49-F238E27FC236}">
              <a16:creationId xmlns:a16="http://schemas.microsoft.com/office/drawing/2014/main" xmlns="" id="{00000000-0008-0000-0600-0000698E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642" name="Text Box 1">
          <a:extLst>
            <a:ext uri="{FF2B5EF4-FFF2-40B4-BE49-F238E27FC236}">
              <a16:creationId xmlns:a16="http://schemas.microsoft.com/office/drawing/2014/main" xmlns="" id="{00000000-0008-0000-0600-00006A8E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643" name="Text Box 1">
          <a:extLst>
            <a:ext uri="{FF2B5EF4-FFF2-40B4-BE49-F238E27FC236}">
              <a16:creationId xmlns:a16="http://schemas.microsoft.com/office/drawing/2014/main" xmlns="" id="{00000000-0008-0000-0600-00006B8E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644" name="Text Box 1">
          <a:extLst>
            <a:ext uri="{FF2B5EF4-FFF2-40B4-BE49-F238E27FC236}">
              <a16:creationId xmlns:a16="http://schemas.microsoft.com/office/drawing/2014/main" xmlns="" id="{00000000-0008-0000-0600-00006C8E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645" name="Text Box 1">
          <a:extLst>
            <a:ext uri="{FF2B5EF4-FFF2-40B4-BE49-F238E27FC236}">
              <a16:creationId xmlns:a16="http://schemas.microsoft.com/office/drawing/2014/main" xmlns="" id="{00000000-0008-0000-0600-00006D8E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646" name="Text Box 1">
          <a:extLst>
            <a:ext uri="{FF2B5EF4-FFF2-40B4-BE49-F238E27FC236}">
              <a16:creationId xmlns:a16="http://schemas.microsoft.com/office/drawing/2014/main" xmlns="" id="{00000000-0008-0000-0600-00006E8E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647" name="Text Box 1">
          <a:extLst>
            <a:ext uri="{FF2B5EF4-FFF2-40B4-BE49-F238E27FC236}">
              <a16:creationId xmlns:a16="http://schemas.microsoft.com/office/drawing/2014/main" xmlns="" id="{00000000-0008-0000-0600-00006F8E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648" name="Text Box 1">
          <a:extLst>
            <a:ext uri="{FF2B5EF4-FFF2-40B4-BE49-F238E27FC236}">
              <a16:creationId xmlns:a16="http://schemas.microsoft.com/office/drawing/2014/main" xmlns="" id="{00000000-0008-0000-0600-0000708E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649" name="Text Box 1">
          <a:extLst>
            <a:ext uri="{FF2B5EF4-FFF2-40B4-BE49-F238E27FC236}">
              <a16:creationId xmlns:a16="http://schemas.microsoft.com/office/drawing/2014/main" xmlns="" id="{00000000-0008-0000-0600-0000718E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650" name="Text Box 1">
          <a:extLst>
            <a:ext uri="{FF2B5EF4-FFF2-40B4-BE49-F238E27FC236}">
              <a16:creationId xmlns:a16="http://schemas.microsoft.com/office/drawing/2014/main" xmlns="" id="{00000000-0008-0000-0600-0000728E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651" name="Text Box 1">
          <a:extLst>
            <a:ext uri="{FF2B5EF4-FFF2-40B4-BE49-F238E27FC236}">
              <a16:creationId xmlns:a16="http://schemas.microsoft.com/office/drawing/2014/main" xmlns="" id="{00000000-0008-0000-0600-0000738E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652" name="Text Box 1">
          <a:extLst>
            <a:ext uri="{FF2B5EF4-FFF2-40B4-BE49-F238E27FC236}">
              <a16:creationId xmlns:a16="http://schemas.microsoft.com/office/drawing/2014/main" xmlns="" id="{00000000-0008-0000-0600-0000748E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653" name="Text Box 1">
          <a:extLst>
            <a:ext uri="{FF2B5EF4-FFF2-40B4-BE49-F238E27FC236}">
              <a16:creationId xmlns:a16="http://schemas.microsoft.com/office/drawing/2014/main" xmlns="" id="{00000000-0008-0000-0600-0000758E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654" name="Text Box 1">
          <a:extLst>
            <a:ext uri="{FF2B5EF4-FFF2-40B4-BE49-F238E27FC236}">
              <a16:creationId xmlns:a16="http://schemas.microsoft.com/office/drawing/2014/main" xmlns="" id="{00000000-0008-0000-0600-0000768E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655" name="Text Box 1">
          <a:extLst>
            <a:ext uri="{FF2B5EF4-FFF2-40B4-BE49-F238E27FC236}">
              <a16:creationId xmlns:a16="http://schemas.microsoft.com/office/drawing/2014/main" xmlns="" id="{00000000-0008-0000-0600-0000778E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656" name="Text Box 1">
          <a:extLst>
            <a:ext uri="{FF2B5EF4-FFF2-40B4-BE49-F238E27FC236}">
              <a16:creationId xmlns:a16="http://schemas.microsoft.com/office/drawing/2014/main" xmlns="" id="{00000000-0008-0000-0600-0000788E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657" name="Text Box 1">
          <a:extLst>
            <a:ext uri="{FF2B5EF4-FFF2-40B4-BE49-F238E27FC236}">
              <a16:creationId xmlns:a16="http://schemas.microsoft.com/office/drawing/2014/main" xmlns="" id="{00000000-0008-0000-0600-0000798E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658" name="Text Box 1">
          <a:extLst>
            <a:ext uri="{FF2B5EF4-FFF2-40B4-BE49-F238E27FC236}">
              <a16:creationId xmlns:a16="http://schemas.microsoft.com/office/drawing/2014/main" xmlns="" id="{00000000-0008-0000-0600-00007A8E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659" name="Text Box 1">
          <a:extLst>
            <a:ext uri="{FF2B5EF4-FFF2-40B4-BE49-F238E27FC236}">
              <a16:creationId xmlns:a16="http://schemas.microsoft.com/office/drawing/2014/main" xmlns="" id="{00000000-0008-0000-0600-00007B8E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660" name="Text Box 1">
          <a:extLst>
            <a:ext uri="{FF2B5EF4-FFF2-40B4-BE49-F238E27FC236}">
              <a16:creationId xmlns:a16="http://schemas.microsoft.com/office/drawing/2014/main" xmlns="" id="{00000000-0008-0000-0600-00007C8E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661" name="Text Box 1">
          <a:extLst>
            <a:ext uri="{FF2B5EF4-FFF2-40B4-BE49-F238E27FC236}">
              <a16:creationId xmlns:a16="http://schemas.microsoft.com/office/drawing/2014/main" xmlns="" id="{00000000-0008-0000-0600-00007D8E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662" name="Text Box 1">
          <a:extLst>
            <a:ext uri="{FF2B5EF4-FFF2-40B4-BE49-F238E27FC236}">
              <a16:creationId xmlns:a16="http://schemas.microsoft.com/office/drawing/2014/main" xmlns="" id="{00000000-0008-0000-0600-00007E8E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663" name="Text Box 1">
          <a:extLst>
            <a:ext uri="{FF2B5EF4-FFF2-40B4-BE49-F238E27FC236}">
              <a16:creationId xmlns:a16="http://schemas.microsoft.com/office/drawing/2014/main" xmlns="" id="{00000000-0008-0000-0600-00007F8E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664" name="Text Box 1">
          <a:extLst>
            <a:ext uri="{FF2B5EF4-FFF2-40B4-BE49-F238E27FC236}">
              <a16:creationId xmlns:a16="http://schemas.microsoft.com/office/drawing/2014/main" xmlns="" id="{00000000-0008-0000-0600-0000808E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665" name="Text Box 1">
          <a:extLst>
            <a:ext uri="{FF2B5EF4-FFF2-40B4-BE49-F238E27FC236}">
              <a16:creationId xmlns:a16="http://schemas.microsoft.com/office/drawing/2014/main" xmlns="" id="{00000000-0008-0000-0600-0000818E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666" name="Text Box 1">
          <a:extLst>
            <a:ext uri="{FF2B5EF4-FFF2-40B4-BE49-F238E27FC236}">
              <a16:creationId xmlns:a16="http://schemas.microsoft.com/office/drawing/2014/main" xmlns="" id="{00000000-0008-0000-0600-0000828E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667" name="Text Box 1">
          <a:extLst>
            <a:ext uri="{FF2B5EF4-FFF2-40B4-BE49-F238E27FC236}">
              <a16:creationId xmlns:a16="http://schemas.microsoft.com/office/drawing/2014/main" xmlns="" id="{00000000-0008-0000-0600-0000838E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668" name="Text Box 1">
          <a:extLst>
            <a:ext uri="{FF2B5EF4-FFF2-40B4-BE49-F238E27FC236}">
              <a16:creationId xmlns:a16="http://schemas.microsoft.com/office/drawing/2014/main" xmlns="" id="{00000000-0008-0000-0600-0000848E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669" name="Text Box 1">
          <a:extLst>
            <a:ext uri="{FF2B5EF4-FFF2-40B4-BE49-F238E27FC236}">
              <a16:creationId xmlns:a16="http://schemas.microsoft.com/office/drawing/2014/main" xmlns="" id="{00000000-0008-0000-0600-0000858E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670" name="Text Box 1">
          <a:extLst>
            <a:ext uri="{FF2B5EF4-FFF2-40B4-BE49-F238E27FC236}">
              <a16:creationId xmlns:a16="http://schemas.microsoft.com/office/drawing/2014/main" xmlns="" id="{00000000-0008-0000-0600-0000868E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671" name="Text Box 1">
          <a:extLst>
            <a:ext uri="{FF2B5EF4-FFF2-40B4-BE49-F238E27FC236}">
              <a16:creationId xmlns:a16="http://schemas.microsoft.com/office/drawing/2014/main" xmlns="" id="{00000000-0008-0000-0600-0000878E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672" name="Text Box 1">
          <a:extLst>
            <a:ext uri="{FF2B5EF4-FFF2-40B4-BE49-F238E27FC236}">
              <a16:creationId xmlns:a16="http://schemas.microsoft.com/office/drawing/2014/main" xmlns="" id="{00000000-0008-0000-0600-0000888E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673" name="Text Box 1">
          <a:extLst>
            <a:ext uri="{FF2B5EF4-FFF2-40B4-BE49-F238E27FC236}">
              <a16:creationId xmlns:a16="http://schemas.microsoft.com/office/drawing/2014/main" xmlns="" id="{00000000-0008-0000-0600-0000898E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674" name="Text Box 1">
          <a:extLst>
            <a:ext uri="{FF2B5EF4-FFF2-40B4-BE49-F238E27FC236}">
              <a16:creationId xmlns:a16="http://schemas.microsoft.com/office/drawing/2014/main" xmlns="" id="{00000000-0008-0000-0600-00008A8E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675" name="Text Box 1">
          <a:extLst>
            <a:ext uri="{FF2B5EF4-FFF2-40B4-BE49-F238E27FC236}">
              <a16:creationId xmlns:a16="http://schemas.microsoft.com/office/drawing/2014/main" xmlns="" id="{00000000-0008-0000-0600-00008B8E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676" name="Text Box 1">
          <a:extLst>
            <a:ext uri="{FF2B5EF4-FFF2-40B4-BE49-F238E27FC236}">
              <a16:creationId xmlns:a16="http://schemas.microsoft.com/office/drawing/2014/main" xmlns="" id="{00000000-0008-0000-0600-00008C8E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677" name="Text Box 1">
          <a:extLst>
            <a:ext uri="{FF2B5EF4-FFF2-40B4-BE49-F238E27FC236}">
              <a16:creationId xmlns:a16="http://schemas.microsoft.com/office/drawing/2014/main" xmlns="" id="{00000000-0008-0000-0600-00008D8E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678" name="Text Box 1">
          <a:extLst>
            <a:ext uri="{FF2B5EF4-FFF2-40B4-BE49-F238E27FC236}">
              <a16:creationId xmlns:a16="http://schemas.microsoft.com/office/drawing/2014/main" xmlns="" id="{00000000-0008-0000-0600-00008E8E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679" name="Text Box 1">
          <a:extLst>
            <a:ext uri="{FF2B5EF4-FFF2-40B4-BE49-F238E27FC236}">
              <a16:creationId xmlns:a16="http://schemas.microsoft.com/office/drawing/2014/main" xmlns="" id="{00000000-0008-0000-0600-00008F8E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680" name="Text Box 1">
          <a:extLst>
            <a:ext uri="{FF2B5EF4-FFF2-40B4-BE49-F238E27FC236}">
              <a16:creationId xmlns:a16="http://schemas.microsoft.com/office/drawing/2014/main" xmlns="" id="{00000000-0008-0000-0600-0000908E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681" name="Text Box 1">
          <a:extLst>
            <a:ext uri="{FF2B5EF4-FFF2-40B4-BE49-F238E27FC236}">
              <a16:creationId xmlns:a16="http://schemas.microsoft.com/office/drawing/2014/main" xmlns="" id="{00000000-0008-0000-0600-0000918E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682" name="Text Box 1">
          <a:extLst>
            <a:ext uri="{FF2B5EF4-FFF2-40B4-BE49-F238E27FC236}">
              <a16:creationId xmlns:a16="http://schemas.microsoft.com/office/drawing/2014/main" xmlns="" id="{00000000-0008-0000-0600-0000928E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683" name="Text Box 1">
          <a:extLst>
            <a:ext uri="{FF2B5EF4-FFF2-40B4-BE49-F238E27FC236}">
              <a16:creationId xmlns:a16="http://schemas.microsoft.com/office/drawing/2014/main" xmlns="" id="{00000000-0008-0000-0600-0000938E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684" name="Text Box 1">
          <a:extLst>
            <a:ext uri="{FF2B5EF4-FFF2-40B4-BE49-F238E27FC236}">
              <a16:creationId xmlns:a16="http://schemas.microsoft.com/office/drawing/2014/main" xmlns="" id="{00000000-0008-0000-0600-0000948E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685" name="Text Box 1">
          <a:extLst>
            <a:ext uri="{FF2B5EF4-FFF2-40B4-BE49-F238E27FC236}">
              <a16:creationId xmlns:a16="http://schemas.microsoft.com/office/drawing/2014/main" xmlns="" id="{00000000-0008-0000-0600-0000958E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686" name="Text Box 1">
          <a:extLst>
            <a:ext uri="{FF2B5EF4-FFF2-40B4-BE49-F238E27FC236}">
              <a16:creationId xmlns:a16="http://schemas.microsoft.com/office/drawing/2014/main" xmlns="" id="{00000000-0008-0000-0600-0000968E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687" name="Text Box 1">
          <a:extLst>
            <a:ext uri="{FF2B5EF4-FFF2-40B4-BE49-F238E27FC236}">
              <a16:creationId xmlns:a16="http://schemas.microsoft.com/office/drawing/2014/main" xmlns="" id="{00000000-0008-0000-0600-0000978E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688" name="Text Box 1">
          <a:extLst>
            <a:ext uri="{FF2B5EF4-FFF2-40B4-BE49-F238E27FC236}">
              <a16:creationId xmlns:a16="http://schemas.microsoft.com/office/drawing/2014/main" xmlns="" id="{00000000-0008-0000-0600-0000988E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689" name="Text Box 1">
          <a:extLst>
            <a:ext uri="{FF2B5EF4-FFF2-40B4-BE49-F238E27FC236}">
              <a16:creationId xmlns:a16="http://schemas.microsoft.com/office/drawing/2014/main" xmlns="" id="{00000000-0008-0000-0600-0000998E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690" name="Text Box 1">
          <a:extLst>
            <a:ext uri="{FF2B5EF4-FFF2-40B4-BE49-F238E27FC236}">
              <a16:creationId xmlns:a16="http://schemas.microsoft.com/office/drawing/2014/main" xmlns="" id="{00000000-0008-0000-0600-00009A8E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691" name="Text Box 1">
          <a:extLst>
            <a:ext uri="{FF2B5EF4-FFF2-40B4-BE49-F238E27FC236}">
              <a16:creationId xmlns:a16="http://schemas.microsoft.com/office/drawing/2014/main" xmlns="" id="{00000000-0008-0000-0600-00009B8E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692" name="Text Box 1">
          <a:extLst>
            <a:ext uri="{FF2B5EF4-FFF2-40B4-BE49-F238E27FC236}">
              <a16:creationId xmlns:a16="http://schemas.microsoft.com/office/drawing/2014/main" xmlns="" id="{00000000-0008-0000-0600-00009C8E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693" name="Text Box 1">
          <a:extLst>
            <a:ext uri="{FF2B5EF4-FFF2-40B4-BE49-F238E27FC236}">
              <a16:creationId xmlns:a16="http://schemas.microsoft.com/office/drawing/2014/main" xmlns="" id="{00000000-0008-0000-0600-00009D8E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694" name="Text Box 1">
          <a:extLst>
            <a:ext uri="{FF2B5EF4-FFF2-40B4-BE49-F238E27FC236}">
              <a16:creationId xmlns:a16="http://schemas.microsoft.com/office/drawing/2014/main" xmlns="" id="{00000000-0008-0000-0600-00009E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695" name="Text Box 1">
          <a:extLst>
            <a:ext uri="{FF2B5EF4-FFF2-40B4-BE49-F238E27FC236}">
              <a16:creationId xmlns:a16="http://schemas.microsoft.com/office/drawing/2014/main" xmlns="" id="{00000000-0008-0000-0600-00009F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696" name="Text Box 1">
          <a:extLst>
            <a:ext uri="{FF2B5EF4-FFF2-40B4-BE49-F238E27FC236}">
              <a16:creationId xmlns:a16="http://schemas.microsoft.com/office/drawing/2014/main" xmlns="" id="{00000000-0008-0000-0600-0000A0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697" name="Text Box 1">
          <a:extLst>
            <a:ext uri="{FF2B5EF4-FFF2-40B4-BE49-F238E27FC236}">
              <a16:creationId xmlns:a16="http://schemas.microsoft.com/office/drawing/2014/main" xmlns="" id="{00000000-0008-0000-0600-0000A1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698" name="Text Box 1">
          <a:extLst>
            <a:ext uri="{FF2B5EF4-FFF2-40B4-BE49-F238E27FC236}">
              <a16:creationId xmlns:a16="http://schemas.microsoft.com/office/drawing/2014/main" xmlns="" id="{00000000-0008-0000-0600-0000A2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699" name="Text Box 1">
          <a:extLst>
            <a:ext uri="{FF2B5EF4-FFF2-40B4-BE49-F238E27FC236}">
              <a16:creationId xmlns:a16="http://schemas.microsoft.com/office/drawing/2014/main" xmlns="" id="{00000000-0008-0000-0600-0000A3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00" name="Text Box 1">
          <a:extLst>
            <a:ext uri="{FF2B5EF4-FFF2-40B4-BE49-F238E27FC236}">
              <a16:creationId xmlns:a16="http://schemas.microsoft.com/office/drawing/2014/main" xmlns="" id="{00000000-0008-0000-0600-0000A4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01" name="Text Box 1">
          <a:extLst>
            <a:ext uri="{FF2B5EF4-FFF2-40B4-BE49-F238E27FC236}">
              <a16:creationId xmlns:a16="http://schemas.microsoft.com/office/drawing/2014/main" xmlns="" id="{00000000-0008-0000-0600-0000A5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02" name="Text Box 1">
          <a:extLst>
            <a:ext uri="{FF2B5EF4-FFF2-40B4-BE49-F238E27FC236}">
              <a16:creationId xmlns:a16="http://schemas.microsoft.com/office/drawing/2014/main" xmlns="" id="{00000000-0008-0000-0600-0000A6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03" name="Text Box 1">
          <a:extLst>
            <a:ext uri="{FF2B5EF4-FFF2-40B4-BE49-F238E27FC236}">
              <a16:creationId xmlns:a16="http://schemas.microsoft.com/office/drawing/2014/main" xmlns="" id="{00000000-0008-0000-0600-0000A7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04" name="Text Box 1">
          <a:extLst>
            <a:ext uri="{FF2B5EF4-FFF2-40B4-BE49-F238E27FC236}">
              <a16:creationId xmlns:a16="http://schemas.microsoft.com/office/drawing/2014/main" xmlns="" id="{00000000-0008-0000-0600-0000A8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05" name="Text Box 1">
          <a:extLst>
            <a:ext uri="{FF2B5EF4-FFF2-40B4-BE49-F238E27FC236}">
              <a16:creationId xmlns:a16="http://schemas.microsoft.com/office/drawing/2014/main" xmlns="" id="{00000000-0008-0000-0600-0000A9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06" name="Text Box 1">
          <a:extLst>
            <a:ext uri="{FF2B5EF4-FFF2-40B4-BE49-F238E27FC236}">
              <a16:creationId xmlns:a16="http://schemas.microsoft.com/office/drawing/2014/main" xmlns="" id="{00000000-0008-0000-0600-0000AA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07" name="Text Box 1">
          <a:extLst>
            <a:ext uri="{FF2B5EF4-FFF2-40B4-BE49-F238E27FC236}">
              <a16:creationId xmlns:a16="http://schemas.microsoft.com/office/drawing/2014/main" xmlns="" id="{00000000-0008-0000-0600-0000AB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08" name="Text Box 1">
          <a:extLst>
            <a:ext uri="{FF2B5EF4-FFF2-40B4-BE49-F238E27FC236}">
              <a16:creationId xmlns:a16="http://schemas.microsoft.com/office/drawing/2014/main" xmlns="" id="{00000000-0008-0000-0600-0000AC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09" name="Text Box 1">
          <a:extLst>
            <a:ext uri="{FF2B5EF4-FFF2-40B4-BE49-F238E27FC236}">
              <a16:creationId xmlns:a16="http://schemas.microsoft.com/office/drawing/2014/main" xmlns="" id="{00000000-0008-0000-0600-0000AD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10" name="Text Box 1">
          <a:extLst>
            <a:ext uri="{FF2B5EF4-FFF2-40B4-BE49-F238E27FC236}">
              <a16:creationId xmlns:a16="http://schemas.microsoft.com/office/drawing/2014/main" xmlns="" id="{00000000-0008-0000-0600-0000AE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11" name="Text Box 1">
          <a:extLst>
            <a:ext uri="{FF2B5EF4-FFF2-40B4-BE49-F238E27FC236}">
              <a16:creationId xmlns:a16="http://schemas.microsoft.com/office/drawing/2014/main" xmlns="" id="{00000000-0008-0000-0600-0000AF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12" name="Text Box 1">
          <a:extLst>
            <a:ext uri="{FF2B5EF4-FFF2-40B4-BE49-F238E27FC236}">
              <a16:creationId xmlns:a16="http://schemas.microsoft.com/office/drawing/2014/main" xmlns="" id="{00000000-0008-0000-0600-0000B0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13" name="Text Box 1">
          <a:extLst>
            <a:ext uri="{FF2B5EF4-FFF2-40B4-BE49-F238E27FC236}">
              <a16:creationId xmlns:a16="http://schemas.microsoft.com/office/drawing/2014/main" xmlns="" id="{00000000-0008-0000-0600-0000B1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14" name="Text Box 1">
          <a:extLst>
            <a:ext uri="{FF2B5EF4-FFF2-40B4-BE49-F238E27FC236}">
              <a16:creationId xmlns:a16="http://schemas.microsoft.com/office/drawing/2014/main" xmlns="" id="{00000000-0008-0000-0600-0000B2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15" name="Text Box 1">
          <a:extLst>
            <a:ext uri="{FF2B5EF4-FFF2-40B4-BE49-F238E27FC236}">
              <a16:creationId xmlns:a16="http://schemas.microsoft.com/office/drawing/2014/main" xmlns="" id="{00000000-0008-0000-0600-0000B3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16" name="Text Box 1">
          <a:extLst>
            <a:ext uri="{FF2B5EF4-FFF2-40B4-BE49-F238E27FC236}">
              <a16:creationId xmlns:a16="http://schemas.microsoft.com/office/drawing/2014/main" xmlns="" id="{00000000-0008-0000-0600-0000B4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17" name="Text Box 1">
          <a:extLst>
            <a:ext uri="{FF2B5EF4-FFF2-40B4-BE49-F238E27FC236}">
              <a16:creationId xmlns:a16="http://schemas.microsoft.com/office/drawing/2014/main" xmlns="" id="{00000000-0008-0000-0600-0000B5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18" name="Text Box 1">
          <a:extLst>
            <a:ext uri="{FF2B5EF4-FFF2-40B4-BE49-F238E27FC236}">
              <a16:creationId xmlns:a16="http://schemas.microsoft.com/office/drawing/2014/main" xmlns="" id="{00000000-0008-0000-0600-0000B6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19" name="Text Box 1">
          <a:extLst>
            <a:ext uri="{FF2B5EF4-FFF2-40B4-BE49-F238E27FC236}">
              <a16:creationId xmlns:a16="http://schemas.microsoft.com/office/drawing/2014/main" xmlns="" id="{00000000-0008-0000-0600-0000B7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20" name="Text Box 1">
          <a:extLst>
            <a:ext uri="{FF2B5EF4-FFF2-40B4-BE49-F238E27FC236}">
              <a16:creationId xmlns:a16="http://schemas.microsoft.com/office/drawing/2014/main" xmlns="" id="{00000000-0008-0000-0600-0000B8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21" name="Text Box 1">
          <a:extLst>
            <a:ext uri="{FF2B5EF4-FFF2-40B4-BE49-F238E27FC236}">
              <a16:creationId xmlns:a16="http://schemas.microsoft.com/office/drawing/2014/main" xmlns="" id="{00000000-0008-0000-0600-0000B9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22" name="Text Box 1">
          <a:extLst>
            <a:ext uri="{FF2B5EF4-FFF2-40B4-BE49-F238E27FC236}">
              <a16:creationId xmlns:a16="http://schemas.microsoft.com/office/drawing/2014/main" xmlns="" id="{00000000-0008-0000-0600-0000BA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23" name="Text Box 1">
          <a:extLst>
            <a:ext uri="{FF2B5EF4-FFF2-40B4-BE49-F238E27FC236}">
              <a16:creationId xmlns:a16="http://schemas.microsoft.com/office/drawing/2014/main" xmlns="" id="{00000000-0008-0000-0600-0000BB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24" name="Text Box 1">
          <a:extLst>
            <a:ext uri="{FF2B5EF4-FFF2-40B4-BE49-F238E27FC236}">
              <a16:creationId xmlns:a16="http://schemas.microsoft.com/office/drawing/2014/main" xmlns="" id="{00000000-0008-0000-0600-0000BC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25" name="Text Box 1">
          <a:extLst>
            <a:ext uri="{FF2B5EF4-FFF2-40B4-BE49-F238E27FC236}">
              <a16:creationId xmlns:a16="http://schemas.microsoft.com/office/drawing/2014/main" xmlns="" id="{00000000-0008-0000-0600-0000BD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26" name="Text Box 1">
          <a:extLst>
            <a:ext uri="{FF2B5EF4-FFF2-40B4-BE49-F238E27FC236}">
              <a16:creationId xmlns:a16="http://schemas.microsoft.com/office/drawing/2014/main" xmlns="" id="{00000000-0008-0000-0600-0000BE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27" name="Text Box 1">
          <a:extLst>
            <a:ext uri="{FF2B5EF4-FFF2-40B4-BE49-F238E27FC236}">
              <a16:creationId xmlns:a16="http://schemas.microsoft.com/office/drawing/2014/main" xmlns="" id="{00000000-0008-0000-0600-0000BF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28" name="Text Box 1">
          <a:extLst>
            <a:ext uri="{FF2B5EF4-FFF2-40B4-BE49-F238E27FC236}">
              <a16:creationId xmlns:a16="http://schemas.microsoft.com/office/drawing/2014/main" xmlns="" id="{00000000-0008-0000-0600-0000C0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29" name="Text Box 1">
          <a:extLst>
            <a:ext uri="{FF2B5EF4-FFF2-40B4-BE49-F238E27FC236}">
              <a16:creationId xmlns:a16="http://schemas.microsoft.com/office/drawing/2014/main" xmlns="" id="{00000000-0008-0000-0600-0000C1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30" name="Text Box 1">
          <a:extLst>
            <a:ext uri="{FF2B5EF4-FFF2-40B4-BE49-F238E27FC236}">
              <a16:creationId xmlns:a16="http://schemas.microsoft.com/office/drawing/2014/main" xmlns="" id="{00000000-0008-0000-0600-0000C2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31" name="Text Box 1">
          <a:extLst>
            <a:ext uri="{FF2B5EF4-FFF2-40B4-BE49-F238E27FC236}">
              <a16:creationId xmlns:a16="http://schemas.microsoft.com/office/drawing/2014/main" xmlns="" id="{00000000-0008-0000-0600-0000C3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32" name="Text Box 1">
          <a:extLst>
            <a:ext uri="{FF2B5EF4-FFF2-40B4-BE49-F238E27FC236}">
              <a16:creationId xmlns:a16="http://schemas.microsoft.com/office/drawing/2014/main" xmlns="" id="{00000000-0008-0000-0600-0000C4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33" name="Text Box 1">
          <a:extLst>
            <a:ext uri="{FF2B5EF4-FFF2-40B4-BE49-F238E27FC236}">
              <a16:creationId xmlns:a16="http://schemas.microsoft.com/office/drawing/2014/main" xmlns="" id="{00000000-0008-0000-0600-0000C5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34" name="Text Box 1">
          <a:extLst>
            <a:ext uri="{FF2B5EF4-FFF2-40B4-BE49-F238E27FC236}">
              <a16:creationId xmlns:a16="http://schemas.microsoft.com/office/drawing/2014/main" xmlns="" id="{00000000-0008-0000-0600-0000C6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35" name="Text Box 1">
          <a:extLst>
            <a:ext uri="{FF2B5EF4-FFF2-40B4-BE49-F238E27FC236}">
              <a16:creationId xmlns:a16="http://schemas.microsoft.com/office/drawing/2014/main" xmlns="" id="{00000000-0008-0000-0600-0000C7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36" name="Text Box 1">
          <a:extLst>
            <a:ext uri="{FF2B5EF4-FFF2-40B4-BE49-F238E27FC236}">
              <a16:creationId xmlns:a16="http://schemas.microsoft.com/office/drawing/2014/main" xmlns="" id="{00000000-0008-0000-0600-0000C8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37" name="Text Box 1">
          <a:extLst>
            <a:ext uri="{FF2B5EF4-FFF2-40B4-BE49-F238E27FC236}">
              <a16:creationId xmlns:a16="http://schemas.microsoft.com/office/drawing/2014/main" xmlns="" id="{00000000-0008-0000-0600-0000C9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38" name="Text Box 1">
          <a:extLst>
            <a:ext uri="{FF2B5EF4-FFF2-40B4-BE49-F238E27FC236}">
              <a16:creationId xmlns:a16="http://schemas.microsoft.com/office/drawing/2014/main" xmlns="" id="{00000000-0008-0000-0600-0000CA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39" name="Text Box 1">
          <a:extLst>
            <a:ext uri="{FF2B5EF4-FFF2-40B4-BE49-F238E27FC236}">
              <a16:creationId xmlns:a16="http://schemas.microsoft.com/office/drawing/2014/main" xmlns="" id="{00000000-0008-0000-0600-0000CB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40" name="Text Box 1">
          <a:extLst>
            <a:ext uri="{FF2B5EF4-FFF2-40B4-BE49-F238E27FC236}">
              <a16:creationId xmlns:a16="http://schemas.microsoft.com/office/drawing/2014/main" xmlns="" id="{00000000-0008-0000-0600-0000CC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41" name="Text Box 1">
          <a:extLst>
            <a:ext uri="{FF2B5EF4-FFF2-40B4-BE49-F238E27FC236}">
              <a16:creationId xmlns:a16="http://schemas.microsoft.com/office/drawing/2014/main" xmlns="" id="{00000000-0008-0000-0600-0000CD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42" name="Text Box 1">
          <a:extLst>
            <a:ext uri="{FF2B5EF4-FFF2-40B4-BE49-F238E27FC236}">
              <a16:creationId xmlns:a16="http://schemas.microsoft.com/office/drawing/2014/main" xmlns="" id="{00000000-0008-0000-0600-0000CE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43" name="Text Box 1">
          <a:extLst>
            <a:ext uri="{FF2B5EF4-FFF2-40B4-BE49-F238E27FC236}">
              <a16:creationId xmlns:a16="http://schemas.microsoft.com/office/drawing/2014/main" xmlns="" id="{00000000-0008-0000-0600-0000CF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44" name="Text Box 1">
          <a:extLst>
            <a:ext uri="{FF2B5EF4-FFF2-40B4-BE49-F238E27FC236}">
              <a16:creationId xmlns:a16="http://schemas.microsoft.com/office/drawing/2014/main" xmlns="" id="{00000000-0008-0000-0600-0000D0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45" name="Text Box 1">
          <a:extLst>
            <a:ext uri="{FF2B5EF4-FFF2-40B4-BE49-F238E27FC236}">
              <a16:creationId xmlns:a16="http://schemas.microsoft.com/office/drawing/2014/main" xmlns="" id="{00000000-0008-0000-0600-0000D1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46" name="Text Box 1">
          <a:extLst>
            <a:ext uri="{FF2B5EF4-FFF2-40B4-BE49-F238E27FC236}">
              <a16:creationId xmlns:a16="http://schemas.microsoft.com/office/drawing/2014/main" xmlns="" id="{00000000-0008-0000-0600-0000D2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47" name="Text Box 1">
          <a:extLst>
            <a:ext uri="{FF2B5EF4-FFF2-40B4-BE49-F238E27FC236}">
              <a16:creationId xmlns:a16="http://schemas.microsoft.com/office/drawing/2014/main" xmlns="" id="{00000000-0008-0000-0600-0000D3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48" name="Text Box 1">
          <a:extLst>
            <a:ext uri="{FF2B5EF4-FFF2-40B4-BE49-F238E27FC236}">
              <a16:creationId xmlns:a16="http://schemas.microsoft.com/office/drawing/2014/main" xmlns="" id="{00000000-0008-0000-0600-0000D4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49" name="Text Box 1">
          <a:extLst>
            <a:ext uri="{FF2B5EF4-FFF2-40B4-BE49-F238E27FC236}">
              <a16:creationId xmlns:a16="http://schemas.microsoft.com/office/drawing/2014/main" xmlns="" id="{00000000-0008-0000-0600-0000D5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50" name="Text Box 1">
          <a:extLst>
            <a:ext uri="{FF2B5EF4-FFF2-40B4-BE49-F238E27FC236}">
              <a16:creationId xmlns:a16="http://schemas.microsoft.com/office/drawing/2014/main" xmlns="" id="{00000000-0008-0000-0600-0000D6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51" name="Text Box 1">
          <a:extLst>
            <a:ext uri="{FF2B5EF4-FFF2-40B4-BE49-F238E27FC236}">
              <a16:creationId xmlns:a16="http://schemas.microsoft.com/office/drawing/2014/main" xmlns="" id="{00000000-0008-0000-0600-0000D7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52" name="Text Box 1">
          <a:extLst>
            <a:ext uri="{FF2B5EF4-FFF2-40B4-BE49-F238E27FC236}">
              <a16:creationId xmlns:a16="http://schemas.microsoft.com/office/drawing/2014/main" xmlns="" id="{00000000-0008-0000-0600-0000D8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53" name="Text Box 1">
          <a:extLst>
            <a:ext uri="{FF2B5EF4-FFF2-40B4-BE49-F238E27FC236}">
              <a16:creationId xmlns:a16="http://schemas.microsoft.com/office/drawing/2014/main" xmlns="" id="{00000000-0008-0000-0600-0000D9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54" name="Text Box 1">
          <a:extLst>
            <a:ext uri="{FF2B5EF4-FFF2-40B4-BE49-F238E27FC236}">
              <a16:creationId xmlns:a16="http://schemas.microsoft.com/office/drawing/2014/main" xmlns="" id="{00000000-0008-0000-0600-0000DA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55" name="Text Box 1">
          <a:extLst>
            <a:ext uri="{FF2B5EF4-FFF2-40B4-BE49-F238E27FC236}">
              <a16:creationId xmlns:a16="http://schemas.microsoft.com/office/drawing/2014/main" xmlns="" id="{00000000-0008-0000-0600-0000DB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56" name="Text Box 1">
          <a:extLst>
            <a:ext uri="{FF2B5EF4-FFF2-40B4-BE49-F238E27FC236}">
              <a16:creationId xmlns:a16="http://schemas.microsoft.com/office/drawing/2014/main" xmlns="" id="{00000000-0008-0000-0600-0000DC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57" name="Text Box 1">
          <a:extLst>
            <a:ext uri="{FF2B5EF4-FFF2-40B4-BE49-F238E27FC236}">
              <a16:creationId xmlns:a16="http://schemas.microsoft.com/office/drawing/2014/main" xmlns="" id="{00000000-0008-0000-0600-0000DD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58" name="Text Box 1">
          <a:extLst>
            <a:ext uri="{FF2B5EF4-FFF2-40B4-BE49-F238E27FC236}">
              <a16:creationId xmlns:a16="http://schemas.microsoft.com/office/drawing/2014/main" xmlns="" id="{00000000-0008-0000-0600-0000DE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59" name="Text Box 1">
          <a:extLst>
            <a:ext uri="{FF2B5EF4-FFF2-40B4-BE49-F238E27FC236}">
              <a16:creationId xmlns:a16="http://schemas.microsoft.com/office/drawing/2014/main" xmlns="" id="{00000000-0008-0000-0600-0000DF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60" name="Text Box 1">
          <a:extLst>
            <a:ext uri="{FF2B5EF4-FFF2-40B4-BE49-F238E27FC236}">
              <a16:creationId xmlns:a16="http://schemas.microsoft.com/office/drawing/2014/main" xmlns="" id="{00000000-0008-0000-0600-0000E0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61" name="Text Box 1">
          <a:extLst>
            <a:ext uri="{FF2B5EF4-FFF2-40B4-BE49-F238E27FC236}">
              <a16:creationId xmlns:a16="http://schemas.microsoft.com/office/drawing/2014/main" xmlns="" id="{00000000-0008-0000-0600-0000E1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62" name="Text Box 1">
          <a:extLst>
            <a:ext uri="{FF2B5EF4-FFF2-40B4-BE49-F238E27FC236}">
              <a16:creationId xmlns:a16="http://schemas.microsoft.com/office/drawing/2014/main" xmlns="" id="{00000000-0008-0000-0600-0000E2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63" name="Text Box 1">
          <a:extLst>
            <a:ext uri="{FF2B5EF4-FFF2-40B4-BE49-F238E27FC236}">
              <a16:creationId xmlns:a16="http://schemas.microsoft.com/office/drawing/2014/main" xmlns="" id="{00000000-0008-0000-0600-0000E3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64" name="Text Box 1">
          <a:extLst>
            <a:ext uri="{FF2B5EF4-FFF2-40B4-BE49-F238E27FC236}">
              <a16:creationId xmlns:a16="http://schemas.microsoft.com/office/drawing/2014/main" xmlns="" id="{00000000-0008-0000-0600-0000E4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65" name="Text Box 1">
          <a:extLst>
            <a:ext uri="{FF2B5EF4-FFF2-40B4-BE49-F238E27FC236}">
              <a16:creationId xmlns:a16="http://schemas.microsoft.com/office/drawing/2014/main" xmlns="" id="{00000000-0008-0000-0600-0000E5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66" name="Text Box 1">
          <a:extLst>
            <a:ext uri="{FF2B5EF4-FFF2-40B4-BE49-F238E27FC236}">
              <a16:creationId xmlns:a16="http://schemas.microsoft.com/office/drawing/2014/main" xmlns="" id="{00000000-0008-0000-0600-0000E6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67" name="Text Box 1">
          <a:extLst>
            <a:ext uri="{FF2B5EF4-FFF2-40B4-BE49-F238E27FC236}">
              <a16:creationId xmlns:a16="http://schemas.microsoft.com/office/drawing/2014/main" xmlns="" id="{00000000-0008-0000-0600-0000E7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68" name="Text Box 1">
          <a:extLst>
            <a:ext uri="{FF2B5EF4-FFF2-40B4-BE49-F238E27FC236}">
              <a16:creationId xmlns:a16="http://schemas.microsoft.com/office/drawing/2014/main" xmlns="" id="{00000000-0008-0000-0600-0000E8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69" name="Text Box 1">
          <a:extLst>
            <a:ext uri="{FF2B5EF4-FFF2-40B4-BE49-F238E27FC236}">
              <a16:creationId xmlns:a16="http://schemas.microsoft.com/office/drawing/2014/main" xmlns="" id="{00000000-0008-0000-0600-0000E9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70" name="Text Box 1">
          <a:extLst>
            <a:ext uri="{FF2B5EF4-FFF2-40B4-BE49-F238E27FC236}">
              <a16:creationId xmlns:a16="http://schemas.microsoft.com/office/drawing/2014/main" xmlns="" id="{00000000-0008-0000-0600-0000EA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71" name="Text Box 1">
          <a:extLst>
            <a:ext uri="{FF2B5EF4-FFF2-40B4-BE49-F238E27FC236}">
              <a16:creationId xmlns:a16="http://schemas.microsoft.com/office/drawing/2014/main" xmlns="" id="{00000000-0008-0000-0600-0000EB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72" name="Text Box 1">
          <a:extLst>
            <a:ext uri="{FF2B5EF4-FFF2-40B4-BE49-F238E27FC236}">
              <a16:creationId xmlns:a16="http://schemas.microsoft.com/office/drawing/2014/main" xmlns="" id="{00000000-0008-0000-0600-0000EC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73" name="Text Box 1">
          <a:extLst>
            <a:ext uri="{FF2B5EF4-FFF2-40B4-BE49-F238E27FC236}">
              <a16:creationId xmlns:a16="http://schemas.microsoft.com/office/drawing/2014/main" xmlns="" id="{00000000-0008-0000-0600-0000ED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74" name="Text Box 1">
          <a:extLst>
            <a:ext uri="{FF2B5EF4-FFF2-40B4-BE49-F238E27FC236}">
              <a16:creationId xmlns:a16="http://schemas.microsoft.com/office/drawing/2014/main" xmlns="" id="{00000000-0008-0000-0600-0000EE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75" name="Text Box 1">
          <a:extLst>
            <a:ext uri="{FF2B5EF4-FFF2-40B4-BE49-F238E27FC236}">
              <a16:creationId xmlns:a16="http://schemas.microsoft.com/office/drawing/2014/main" xmlns="" id="{00000000-0008-0000-0600-0000EF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76" name="Text Box 1">
          <a:extLst>
            <a:ext uri="{FF2B5EF4-FFF2-40B4-BE49-F238E27FC236}">
              <a16:creationId xmlns:a16="http://schemas.microsoft.com/office/drawing/2014/main" xmlns="" id="{00000000-0008-0000-0600-0000F0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77" name="Text Box 1">
          <a:extLst>
            <a:ext uri="{FF2B5EF4-FFF2-40B4-BE49-F238E27FC236}">
              <a16:creationId xmlns:a16="http://schemas.microsoft.com/office/drawing/2014/main" xmlns="" id="{00000000-0008-0000-0600-0000F1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78" name="Text Box 1">
          <a:extLst>
            <a:ext uri="{FF2B5EF4-FFF2-40B4-BE49-F238E27FC236}">
              <a16:creationId xmlns:a16="http://schemas.microsoft.com/office/drawing/2014/main" xmlns="" id="{00000000-0008-0000-0600-0000F2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79" name="Text Box 1">
          <a:extLst>
            <a:ext uri="{FF2B5EF4-FFF2-40B4-BE49-F238E27FC236}">
              <a16:creationId xmlns:a16="http://schemas.microsoft.com/office/drawing/2014/main" xmlns="" id="{00000000-0008-0000-0600-0000F3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80" name="Text Box 1">
          <a:extLst>
            <a:ext uri="{FF2B5EF4-FFF2-40B4-BE49-F238E27FC236}">
              <a16:creationId xmlns:a16="http://schemas.microsoft.com/office/drawing/2014/main" xmlns="" id="{00000000-0008-0000-0600-0000F4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81" name="Text Box 1">
          <a:extLst>
            <a:ext uri="{FF2B5EF4-FFF2-40B4-BE49-F238E27FC236}">
              <a16:creationId xmlns:a16="http://schemas.microsoft.com/office/drawing/2014/main" xmlns="" id="{00000000-0008-0000-0600-0000F5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82" name="Text Box 1">
          <a:extLst>
            <a:ext uri="{FF2B5EF4-FFF2-40B4-BE49-F238E27FC236}">
              <a16:creationId xmlns:a16="http://schemas.microsoft.com/office/drawing/2014/main" xmlns="" id="{00000000-0008-0000-0600-0000F6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83" name="Text Box 1">
          <a:extLst>
            <a:ext uri="{FF2B5EF4-FFF2-40B4-BE49-F238E27FC236}">
              <a16:creationId xmlns:a16="http://schemas.microsoft.com/office/drawing/2014/main" xmlns="" id="{00000000-0008-0000-0600-0000F7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84" name="Text Box 1">
          <a:extLst>
            <a:ext uri="{FF2B5EF4-FFF2-40B4-BE49-F238E27FC236}">
              <a16:creationId xmlns:a16="http://schemas.microsoft.com/office/drawing/2014/main" xmlns="" id="{00000000-0008-0000-0600-0000F8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785" name="Text Box 1">
          <a:extLst>
            <a:ext uri="{FF2B5EF4-FFF2-40B4-BE49-F238E27FC236}">
              <a16:creationId xmlns:a16="http://schemas.microsoft.com/office/drawing/2014/main" xmlns="" id="{00000000-0008-0000-0600-0000F98E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786" name="Text Box 1">
          <a:extLst>
            <a:ext uri="{FF2B5EF4-FFF2-40B4-BE49-F238E27FC236}">
              <a16:creationId xmlns:a16="http://schemas.microsoft.com/office/drawing/2014/main" xmlns="" id="{00000000-0008-0000-0600-0000FA8E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787" name="Text Box 1">
          <a:extLst>
            <a:ext uri="{FF2B5EF4-FFF2-40B4-BE49-F238E27FC236}">
              <a16:creationId xmlns:a16="http://schemas.microsoft.com/office/drawing/2014/main" xmlns="" id="{00000000-0008-0000-0600-0000FB8E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788" name="Text Box 1">
          <a:extLst>
            <a:ext uri="{FF2B5EF4-FFF2-40B4-BE49-F238E27FC236}">
              <a16:creationId xmlns:a16="http://schemas.microsoft.com/office/drawing/2014/main" xmlns="" id="{00000000-0008-0000-0600-0000FC8E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789" name="Text Box 1">
          <a:extLst>
            <a:ext uri="{FF2B5EF4-FFF2-40B4-BE49-F238E27FC236}">
              <a16:creationId xmlns:a16="http://schemas.microsoft.com/office/drawing/2014/main" xmlns="" id="{00000000-0008-0000-0600-0000FD8E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790" name="Text Box 1">
          <a:extLst>
            <a:ext uri="{FF2B5EF4-FFF2-40B4-BE49-F238E27FC236}">
              <a16:creationId xmlns:a16="http://schemas.microsoft.com/office/drawing/2014/main" xmlns="" id="{00000000-0008-0000-0600-0000FE8E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791" name="Text Box 1">
          <a:extLst>
            <a:ext uri="{FF2B5EF4-FFF2-40B4-BE49-F238E27FC236}">
              <a16:creationId xmlns:a16="http://schemas.microsoft.com/office/drawing/2014/main" xmlns="" id="{00000000-0008-0000-0600-0000FF8E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792" name="Text Box 1">
          <a:extLst>
            <a:ext uri="{FF2B5EF4-FFF2-40B4-BE49-F238E27FC236}">
              <a16:creationId xmlns:a16="http://schemas.microsoft.com/office/drawing/2014/main" xmlns="" id="{00000000-0008-0000-0600-000000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793" name="Text Box 1">
          <a:extLst>
            <a:ext uri="{FF2B5EF4-FFF2-40B4-BE49-F238E27FC236}">
              <a16:creationId xmlns:a16="http://schemas.microsoft.com/office/drawing/2014/main" xmlns="" id="{00000000-0008-0000-0600-000001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794" name="Text Box 1">
          <a:extLst>
            <a:ext uri="{FF2B5EF4-FFF2-40B4-BE49-F238E27FC236}">
              <a16:creationId xmlns:a16="http://schemas.microsoft.com/office/drawing/2014/main" xmlns="" id="{00000000-0008-0000-0600-000002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795" name="Text Box 1">
          <a:extLst>
            <a:ext uri="{FF2B5EF4-FFF2-40B4-BE49-F238E27FC236}">
              <a16:creationId xmlns:a16="http://schemas.microsoft.com/office/drawing/2014/main" xmlns="" id="{00000000-0008-0000-0600-000003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796" name="Text Box 1">
          <a:extLst>
            <a:ext uri="{FF2B5EF4-FFF2-40B4-BE49-F238E27FC236}">
              <a16:creationId xmlns:a16="http://schemas.microsoft.com/office/drawing/2014/main" xmlns="" id="{00000000-0008-0000-0600-000004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797" name="Text Box 1">
          <a:extLst>
            <a:ext uri="{FF2B5EF4-FFF2-40B4-BE49-F238E27FC236}">
              <a16:creationId xmlns:a16="http://schemas.microsoft.com/office/drawing/2014/main" xmlns="" id="{00000000-0008-0000-0600-000005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798" name="Text Box 1">
          <a:extLst>
            <a:ext uri="{FF2B5EF4-FFF2-40B4-BE49-F238E27FC236}">
              <a16:creationId xmlns:a16="http://schemas.microsoft.com/office/drawing/2014/main" xmlns="" id="{00000000-0008-0000-0600-000006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799" name="Text Box 1">
          <a:extLst>
            <a:ext uri="{FF2B5EF4-FFF2-40B4-BE49-F238E27FC236}">
              <a16:creationId xmlns:a16="http://schemas.microsoft.com/office/drawing/2014/main" xmlns="" id="{00000000-0008-0000-0600-000007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00" name="Text Box 1">
          <a:extLst>
            <a:ext uri="{FF2B5EF4-FFF2-40B4-BE49-F238E27FC236}">
              <a16:creationId xmlns:a16="http://schemas.microsoft.com/office/drawing/2014/main" xmlns="" id="{00000000-0008-0000-0600-000008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01" name="Text Box 1">
          <a:extLst>
            <a:ext uri="{FF2B5EF4-FFF2-40B4-BE49-F238E27FC236}">
              <a16:creationId xmlns:a16="http://schemas.microsoft.com/office/drawing/2014/main" xmlns="" id="{00000000-0008-0000-0600-000009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02" name="Text Box 1">
          <a:extLst>
            <a:ext uri="{FF2B5EF4-FFF2-40B4-BE49-F238E27FC236}">
              <a16:creationId xmlns:a16="http://schemas.microsoft.com/office/drawing/2014/main" xmlns="" id="{00000000-0008-0000-0600-00000A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03" name="Text Box 1">
          <a:extLst>
            <a:ext uri="{FF2B5EF4-FFF2-40B4-BE49-F238E27FC236}">
              <a16:creationId xmlns:a16="http://schemas.microsoft.com/office/drawing/2014/main" xmlns="" id="{00000000-0008-0000-0600-00000B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04" name="Text Box 1">
          <a:extLst>
            <a:ext uri="{FF2B5EF4-FFF2-40B4-BE49-F238E27FC236}">
              <a16:creationId xmlns:a16="http://schemas.microsoft.com/office/drawing/2014/main" xmlns="" id="{00000000-0008-0000-0600-00000C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05" name="Text Box 1">
          <a:extLst>
            <a:ext uri="{FF2B5EF4-FFF2-40B4-BE49-F238E27FC236}">
              <a16:creationId xmlns:a16="http://schemas.microsoft.com/office/drawing/2014/main" xmlns="" id="{00000000-0008-0000-0600-00000D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06" name="Text Box 1">
          <a:extLst>
            <a:ext uri="{FF2B5EF4-FFF2-40B4-BE49-F238E27FC236}">
              <a16:creationId xmlns:a16="http://schemas.microsoft.com/office/drawing/2014/main" xmlns="" id="{00000000-0008-0000-0600-00000E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07" name="Text Box 1">
          <a:extLst>
            <a:ext uri="{FF2B5EF4-FFF2-40B4-BE49-F238E27FC236}">
              <a16:creationId xmlns:a16="http://schemas.microsoft.com/office/drawing/2014/main" xmlns="" id="{00000000-0008-0000-0600-00000F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08" name="Text Box 1">
          <a:extLst>
            <a:ext uri="{FF2B5EF4-FFF2-40B4-BE49-F238E27FC236}">
              <a16:creationId xmlns:a16="http://schemas.microsoft.com/office/drawing/2014/main" xmlns="" id="{00000000-0008-0000-0600-000010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09" name="Text Box 1">
          <a:extLst>
            <a:ext uri="{FF2B5EF4-FFF2-40B4-BE49-F238E27FC236}">
              <a16:creationId xmlns:a16="http://schemas.microsoft.com/office/drawing/2014/main" xmlns="" id="{00000000-0008-0000-0600-000011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10" name="Text Box 1">
          <a:extLst>
            <a:ext uri="{FF2B5EF4-FFF2-40B4-BE49-F238E27FC236}">
              <a16:creationId xmlns:a16="http://schemas.microsoft.com/office/drawing/2014/main" xmlns="" id="{00000000-0008-0000-0600-000012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11" name="Text Box 1">
          <a:extLst>
            <a:ext uri="{FF2B5EF4-FFF2-40B4-BE49-F238E27FC236}">
              <a16:creationId xmlns:a16="http://schemas.microsoft.com/office/drawing/2014/main" xmlns="" id="{00000000-0008-0000-0600-000013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12" name="Text Box 1">
          <a:extLst>
            <a:ext uri="{FF2B5EF4-FFF2-40B4-BE49-F238E27FC236}">
              <a16:creationId xmlns:a16="http://schemas.microsoft.com/office/drawing/2014/main" xmlns="" id="{00000000-0008-0000-0600-000014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13" name="Text Box 1">
          <a:extLst>
            <a:ext uri="{FF2B5EF4-FFF2-40B4-BE49-F238E27FC236}">
              <a16:creationId xmlns:a16="http://schemas.microsoft.com/office/drawing/2014/main" xmlns="" id="{00000000-0008-0000-0600-000015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14" name="Text Box 1">
          <a:extLst>
            <a:ext uri="{FF2B5EF4-FFF2-40B4-BE49-F238E27FC236}">
              <a16:creationId xmlns:a16="http://schemas.microsoft.com/office/drawing/2014/main" xmlns="" id="{00000000-0008-0000-0600-000016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15" name="Text Box 1">
          <a:extLst>
            <a:ext uri="{FF2B5EF4-FFF2-40B4-BE49-F238E27FC236}">
              <a16:creationId xmlns:a16="http://schemas.microsoft.com/office/drawing/2014/main" xmlns="" id="{00000000-0008-0000-0600-000017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16" name="Text Box 1">
          <a:extLst>
            <a:ext uri="{FF2B5EF4-FFF2-40B4-BE49-F238E27FC236}">
              <a16:creationId xmlns:a16="http://schemas.microsoft.com/office/drawing/2014/main" xmlns="" id="{00000000-0008-0000-0600-000018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17" name="Text Box 1">
          <a:extLst>
            <a:ext uri="{FF2B5EF4-FFF2-40B4-BE49-F238E27FC236}">
              <a16:creationId xmlns:a16="http://schemas.microsoft.com/office/drawing/2014/main" xmlns="" id="{00000000-0008-0000-0600-000019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18" name="Text Box 1">
          <a:extLst>
            <a:ext uri="{FF2B5EF4-FFF2-40B4-BE49-F238E27FC236}">
              <a16:creationId xmlns:a16="http://schemas.microsoft.com/office/drawing/2014/main" xmlns="" id="{00000000-0008-0000-0600-00001A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19" name="Text Box 1">
          <a:extLst>
            <a:ext uri="{FF2B5EF4-FFF2-40B4-BE49-F238E27FC236}">
              <a16:creationId xmlns:a16="http://schemas.microsoft.com/office/drawing/2014/main" xmlns="" id="{00000000-0008-0000-0600-00001B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20" name="Text Box 1">
          <a:extLst>
            <a:ext uri="{FF2B5EF4-FFF2-40B4-BE49-F238E27FC236}">
              <a16:creationId xmlns:a16="http://schemas.microsoft.com/office/drawing/2014/main" xmlns="" id="{00000000-0008-0000-0600-00001C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21" name="Text Box 1">
          <a:extLst>
            <a:ext uri="{FF2B5EF4-FFF2-40B4-BE49-F238E27FC236}">
              <a16:creationId xmlns:a16="http://schemas.microsoft.com/office/drawing/2014/main" xmlns="" id="{00000000-0008-0000-0600-00001D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22" name="Text Box 1">
          <a:extLst>
            <a:ext uri="{FF2B5EF4-FFF2-40B4-BE49-F238E27FC236}">
              <a16:creationId xmlns:a16="http://schemas.microsoft.com/office/drawing/2014/main" xmlns="" id="{00000000-0008-0000-0600-00001E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23" name="Text Box 1">
          <a:extLst>
            <a:ext uri="{FF2B5EF4-FFF2-40B4-BE49-F238E27FC236}">
              <a16:creationId xmlns:a16="http://schemas.microsoft.com/office/drawing/2014/main" xmlns="" id="{00000000-0008-0000-0600-00001F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24" name="Text Box 1">
          <a:extLst>
            <a:ext uri="{FF2B5EF4-FFF2-40B4-BE49-F238E27FC236}">
              <a16:creationId xmlns:a16="http://schemas.microsoft.com/office/drawing/2014/main" xmlns="" id="{00000000-0008-0000-0600-000020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25" name="Text Box 1">
          <a:extLst>
            <a:ext uri="{FF2B5EF4-FFF2-40B4-BE49-F238E27FC236}">
              <a16:creationId xmlns:a16="http://schemas.microsoft.com/office/drawing/2014/main" xmlns="" id="{00000000-0008-0000-0600-000021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26" name="Text Box 1">
          <a:extLst>
            <a:ext uri="{FF2B5EF4-FFF2-40B4-BE49-F238E27FC236}">
              <a16:creationId xmlns:a16="http://schemas.microsoft.com/office/drawing/2014/main" xmlns="" id="{00000000-0008-0000-0600-000022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27" name="Text Box 1">
          <a:extLst>
            <a:ext uri="{FF2B5EF4-FFF2-40B4-BE49-F238E27FC236}">
              <a16:creationId xmlns:a16="http://schemas.microsoft.com/office/drawing/2014/main" xmlns="" id="{00000000-0008-0000-0600-000023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28" name="Text Box 1">
          <a:extLst>
            <a:ext uri="{FF2B5EF4-FFF2-40B4-BE49-F238E27FC236}">
              <a16:creationId xmlns:a16="http://schemas.microsoft.com/office/drawing/2014/main" xmlns="" id="{00000000-0008-0000-0600-000024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29" name="Text Box 1">
          <a:extLst>
            <a:ext uri="{FF2B5EF4-FFF2-40B4-BE49-F238E27FC236}">
              <a16:creationId xmlns:a16="http://schemas.microsoft.com/office/drawing/2014/main" xmlns="" id="{00000000-0008-0000-0600-000025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30" name="Text Box 1">
          <a:extLst>
            <a:ext uri="{FF2B5EF4-FFF2-40B4-BE49-F238E27FC236}">
              <a16:creationId xmlns:a16="http://schemas.microsoft.com/office/drawing/2014/main" xmlns="" id="{00000000-0008-0000-0600-000026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31" name="Text Box 1">
          <a:extLst>
            <a:ext uri="{FF2B5EF4-FFF2-40B4-BE49-F238E27FC236}">
              <a16:creationId xmlns:a16="http://schemas.microsoft.com/office/drawing/2014/main" xmlns="" id="{00000000-0008-0000-0600-000027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32" name="Text Box 1">
          <a:extLst>
            <a:ext uri="{FF2B5EF4-FFF2-40B4-BE49-F238E27FC236}">
              <a16:creationId xmlns:a16="http://schemas.microsoft.com/office/drawing/2014/main" xmlns="" id="{00000000-0008-0000-0600-000028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33" name="Text Box 1">
          <a:extLst>
            <a:ext uri="{FF2B5EF4-FFF2-40B4-BE49-F238E27FC236}">
              <a16:creationId xmlns:a16="http://schemas.microsoft.com/office/drawing/2014/main" xmlns="" id="{00000000-0008-0000-0600-000029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34" name="Text Box 1">
          <a:extLst>
            <a:ext uri="{FF2B5EF4-FFF2-40B4-BE49-F238E27FC236}">
              <a16:creationId xmlns:a16="http://schemas.microsoft.com/office/drawing/2014/main" xmlns="" id="{00000000-0008-0000-0600-00002A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35" name="Text Box 1">
          <a:extLst>
            <a:ext uri="{FF2B5EF4-FFF2-40B4-BE49-F238E27FC236}">
              <a16:creationId xmlns:a16="http://schemas.microsoft.com/office/drawing/2014/main" xmlns="" id="{00000000-0008-0000-0600-00002B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36" name="Text Box 1">
          <a:extLst>
            <a:ext uri="{FF2B5EF4-FFF2-40B4-BE49-F238E27FC236}">
              <a16:creationId xmlns:a16="http://schemas.microsoft.com/office/drawing/2014/main" xmlns="" id="{00000000-0008-0000-0600-00002C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37" name="Text Box 1">
          <a:extLst>
            <a:ext uri="{FF2B5EF4-FFF2-40B4-BE49-F238E27FC236}">
              <a16:creationId xmlns:a16="http://schemas.microsoft.com/office/drawing/2014/main" xmlns="" id="{00000000-0008-0000-0600-00002D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38" name="Text Box 1">
          <a:extLst>
            <a:ext uri="{FF2B5EF4-FFF2-40B4-BE49-F238E27FC236}">
              <a16:creationId xmlns:a16="http://schemas.microsoft.com/office/drawing/2014/main" xmlns="" id="{00000000-0008-0000-0600-00002E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39" name="Text Box 1">
          <a:extLst>
            <a:ext uri="{FF2B5EF4-FFF2-40B4-BE49-F238E27FC236}">
              <a16:creationId xmlns:a16="http://schemas.microsoft.com/office/drawing/2014/main" xmlns="" id="{00000000-0008-0000-0600-00002F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40" name="Text Box 1">
          <a:extLst>
            <a:ext uri="{FF2B5EF4-FFF2-40B4-BE49-F238E27FC236}">
              <a16:creationId xmlns:a16="http://schemas.microsoft.com/office/drawing/2014/main" xmlns="" id="{00000000-0008-0000-0600-000030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41" name="Text Box 1">
          <a:extLst>
            <a:ext uri="{FF2B5EF4-FFF2-40B4-BE49-F238E27FC236}">
              <a16:creationId xmlns:a16="http://schemas.microsoft.com/office/drawing/2014/main" xmlns="" id="{00000000-0008-0000-0600-000031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42" name="Text Box 1">
          <a:extLst>
            <a:ext uri="{FF2B5EF4-FFF2-40B4-BE49-F238E27FC236}">
              <a16:creationId xmlns:a16="http://schemas.microsoft.com/office/drawing/2014/main" xmlns="" id="{00000000-0008-0000-0600-000032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43" name="Text Box 1">
          <a:extLst>
            <a:ext uri="{FF2B5EF4-FFF2-40B4-BE49-F238E27FC236}">
              <a16:creationId xmlns:a16="http://schemas.microsoft.com/office/drawing/2014/main" xmlns="" id="{00000000-0008-0000-0600-000033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44" name="Text Box 1">
          <a:extLst>
            <a:ext uri="{FF2B5EF4-FFF2-40B4-BE49-F238E27FC236}">
              <a16:creationId xmlns:a16="http://schemas.microsoft.com/office/drawing/2014/main" xmlns="" id="{00000000-0008-0000-0600-000034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45" name="Text Box 1">
          <a:extLst>
            <a:ext uri="{FF2B5EF4-FFF2-40B4-BE49-F238E27FC236}">
              <a16:creationId xmlns:a16="http://schemas.microsoft.com/office/drawing/2014/main" xmlns="" id="{00000000-0008-0000-0600-000035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46" name="Text Box 1">
          <a:extLst>
            <a:ext uri="{FF2B5EF4-FFF2-40B4-BE49-F238E27FC236}">
              <a16:creationId xmlns:a16="http://schemas.microsoft.com/office/drawing/2014/main" xmlns="" id="{00000000-0008-0000-0600-000036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47" name="Text Box 1">
          <a:extLst>
            <a:ext uri="{FF2B5EF4-FFF2-40B4-BE49-F238E27FC236}">
              <a16:creationId xmlns:a16="http://schemas.microsoft.com/office/drawing/2014/main" xmlns="" id="{00000000-0008-0000-0600-000037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48" name="Text Box 1">
          <a:extLst>
            <a:ext uri="{FF2B5EF4-FFF2-40B4-BE49-F238E27FC236}">
              <a16:creationId xmlns:a16="http://schemas.microsoft.com/office/drawing/2014/main" xmlns="" id="{00000000-0008-0000-0600-000038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49" name="Text Box 1">
          <a:extLst>
            <a:ext uri="{FF2B5EF4-FFF2-40B4-BE49-F238E27FC236}">
              <a16:creationId xmlns:a16="http://schemas.microsoft.com/office/drawing/2014/main" xmlns="" id="{00000000-0008-0000-0600-000039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50" name="Text Box 1">
          <a:extLst>
            <a:ext uri="{FF2B5EF4-FFF2-40B4-BE49-F238E27FC236}">
              <a16:creationId xmlns:a16="http://schemas.microsoft.com/office/drawing/2014/main" xmlns="" id="{00000000-0008-0000-0600-00003A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51" name="Text Box 1">
          <a:extLst>
            <a:ext uri="{FF2B5EF4-FFF2-40B4-BE49-F238E27FC236}">
              <a16:creationId xmlns:a16="http://schemas.microsoft.com/office/drawing/2014/main" xmlns="" id="{00000000-0008-0000-0600-00003B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52" name="Text Box 1">
          <a:extLst>
            <a:ext uri="{FF2B5EF4-FFF2-40B4-BE49-F238E27FC236}">
              <a16:creationId xmlns:a16="http://schemas.microsoft.com/office/drawing/2014/main" xmlns="" id="{00000000-0008-0000-0600-00003C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53" name="Text Box 1">
          <a:extLst>
            <a:ext uri="{FF2B5EF4-FFF2-40B4-BE49-F238E27FC236}">
              <a16:creationId xmlns:a16="http://schemas.microsoft.com/office/drawing/2014/main" xmlns="" id="{00000000-0008-0000-0600-00003D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54" name="Text Box 1">
          <a:extLst>
            <a:ext uri="{FF2B5EF4-FFF2-40B4-BE49-F238E27FC236}">
              <a16:creationId xmlns:a16="http://schemas.microsoft.com/office/drawing/2014/main" xmlns="" id="{00000000-0008-0000-0600-00003E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55" name="Text Box 1">
          <a:extLst>
            <a:ext uri="{FF2B5EF4-FFF2-40B4-BE49-F238E27FC236}">
              <a16:creationId xmlns:a16="http://schemas.microsoft.com/office/drawing/2014/main" xmlns="" id="{00000000-0008-0000-0600-00003F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56" name="Text Box 1">
          <a:extLst>
            <a:ext uri="{FF2B5EF4-FFF2-40B4-BE49-F238E27FC236}">
              <a16:creationId xmlns:a16="http://schemas.microsoft.com/office/drawing/2014/main" xmlns="" id="{00000000-0008-0000-0600-000040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57" name="Text Box 1">
          <a:extLst>
            <a:ext uri="{FF2B5EF4-FFF2-40B4-BE49-F238E27FC236}">
              <a16:creationId xmlns:a16="http://schemas.microsoft.com/office/drawing/2014/main" xmlns="" id="{00000000-0008-0000-0600-000041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58" name="Text Box 1">
          <a:extLst>
            <a:ext uri="{FF2B5EF4-FFF2-40B4-BE49-F238E27FC236}">
              <a16:creationId xmlns:a16="http://schemas.microsoft.com/office/drawing/2014/main" xmlns="" id="{00000000-0008-0000-0600-000042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59" name="Text Box 1">
          <a:extLst>
            <a:ext uri="{FF2B5EF4-FFF2-40B4-BE49-F238E27FC236}">
              <a16:creationId xmlns:a16="http://schemas.microsoft.com/office/drawing/2014/main" xmlns="" id="{00000000-0008-0000-0600-000043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60" name="Text Box 1">
          <a:extLst>
            <a:ext uri="{FF2B5EF4-FFF2-40B4-BE49-F238E27FC236}">
              <a16:creationId xmlns:a16="http://schemas.microsoft.com/office/drawing/2014/main" xmlns="" id="{00000000-0008-0000-0600-000044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61" name="Text Box 1">
          <a:extLst>
            <a:ext uri="{FF2B5EF4-FFF2-40B4-BE49-F238E27FC236}">
              <a16:creationId xmlns:a16="http://schemas.microsoft.com/office/drawing/2014/main" xmlns="" id="{00000000-0008-0000-0600-000045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62" name="Text Box 1">
          <a:extLst>
            <a:ext uri="{FF2B5EF4-FFF2-40B4-BE49-F238E27FC236}">
              <a16:creationId xmlns:a16="http://schemas.microsoft.com/office/drawing/2014/main" xmlns="" id="{00000000-0008-0000-0600-000046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63" name="Text Box 1">
          <a:extLst>
            <a:ext uri="{FF2B5EF4-FFF2-40B4-BE49-F238E27FC236}">
              <a16:creationId xmlns:a16="http://schemas.microsoft.com/office/drawing/2014/main" xmlns="" id="{00000000-0008-0000-0600-000047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64" name="Text Box 1">
          <a:extLst>
            <a:ext uri="{FF2B5EF4-FFF2-40B4-BE49-F238E27FC236}">
              <a16:creationId xmlns:a16="http://schemas.microsoft.com/office/drawing/2014/main" xmlns="" id="{00000000-0008-0000-0600-000048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65" name="Text Box 1">
          <a:extLst>
            <a:ext uri="{FF2B5EF4-FFF2-40B4-BE49-F238E27FC236}">
              <a16:creationId xmlns:a16="http://schemas.microsoft.com/office/drawing/2014/main" xmlns="" id="{00000000-0008-0000-0600-000049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66" name="Text Box 1">
          <a:extLst>
            <a:ext uri="{FF2B5EF4-FFF2-40B4-BE49-F238E27FC236}">
              <a16:creationId xmlns:a16="http://schemas.microsoft.com/office/drawing/2014/main" xmlns="" id="{00000000-0008-0000-0600-00004A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67" name="Text Box 1">
          <a:extLst>
            <a:ext uri="{FF2B5EF4-FFF2-40B4-BE49-F238E27FC236}">
              <a16:creationId xmlns:a16="http://schemas.microsoft.com/office/drawing/2014/main" xmlns="" id="{00000000-0008-0000-0600-00004B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68" name="Text Box 1">
          <a:extLst>
            <a:ext uri="{FF2B5EF4-FFF2-40B4-BE49-F238E27FC236}">
              <a16:creationId xmlns:a16="http://schemas.microsoft.com/office/drawing/2014/main" xmlns="" id="{00000000-0008-0000-0600-00004C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69" name="Text Box 1">
          <a:extLst>
            <a:ext uri="{FF2B5EF4-FFF2-40B4-BE49-F238E27FC236}">
              <a16:creationId xmlns:a16="http://schemas.microsoft.com/office/drawing/2014/main" xmlns="" id="{00000000-0008-0000-0600-00004D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70" name="Text Box 1">
          <a:extLst>
            <a:ext uri="{FF2B5EF4-FFF2-40B4-BE49-F238E27FC236}">
              <a16:creationId xmlns:a16="http://schemas.microsoft.com/office/drawing/2014/main" xmlns="" id="{00000000-0008-0000-0600-00004E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71" name="Text Box 1">
          <a:extLst>
            <a:ext uri="{FF2B5EF4-FFF2-40B4-BE49-F238E27FC236}">
              <a16:creationId xmlns:a16="http://schemas.microsoft.com/office/drawing/2014/main" xmlns="" id="{00000000-0008-0000-0600-00004F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72" name="Text Box 1">
          <a:extLst>
            <a:ext uri="{FF2B5EF4-FFF2-40B4-BE49-F238E27FC236}">
              <a16:creationId xmlns:a16="http://schemas.microsoft.com/office/drawing/2014/main" xmlns="" id="{00000000-0008-0000-0600-000050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73" name="Text Box 1">
          <a:extLst>
            <a:ext uri="{FF2B5EF4-FFF2-40B4-BE49-F238E27FC236}">
              <a16:creationId xmlns:a16="http://schemas.microsoft.com/office/drawing/2014/main" xmlns="" id="{00000000-0008-0000-0600-000051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74" name="Text Box 1">
          <a:extLst>
            <a:ext uri="{FF2B5EF4-FFF2-40B4-BE49-F238E27FC236}">
              <a16:creationId xmlns:a16="http://schemas.microsoft.com/office/drawing/2014/main" xmlns="" id="{00000000-0008-0000-0600-000052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75" name="Text Box 1">
          <a:extLst>
            <a:ext uri="{FF2B5EF4-FFF2-40B4-BE49-F238E27FC236}">
              <a16:creationId xmlns:a16="http://schemas.microsoft.com/office/drawing/2014/main" xmlns="" id="{00000000-0008-0000-0600-000053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76" name="Text Box 1">
          <a:extLst>
            <a:ext uri="{FF2B5EF4-FFF2-40B4-BE49-F238E27FC236}">
              <a16:creationId xmlns:a16="http://schemas.microsoft.com/office/drawing/2014/main" xmlns="" id="{00000000-0008-0000-0600-000054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77" name="Text Box 1">
          <a:extLst>
            <a:ext uri="{FF2B5EF4-FFF2-40B4-BE49-F238E27FC236}">
              <a16:creationId xmlns:a16="http://schemas.microsoft.com/office/drawing/2014/main" xmlns="" id="{00000000-0008-0000-0600-000055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78" name="Text Box 1">
          <a:extLst>
            <a:ext uri="{FF2B5EF4-FFF2-40B4-BE49-F238E27FC236}">
              <a16:creationId xmlns:a16="http://schemas.microsoft.com/office/drawing/2014/main" xmlns="" id="{00000000-0008-0000-0600-000056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79" name="Text Box 1">
          <a:extLst>
            <a:ext uri="{FF2B5EF4-FFF2-40B4-BE49-F238E27FC236}">
              <a16:creationId xmlns:a16="http://schemas.microsoft.com/office/drawing/2014/main" xmlns="" id="{00000000-0008-0000-0600-000057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80" name="Text Box 1">
          <a:extLst>
            <a:ext uri="{FF2B5EF4-FFF2-40B4-BE49-F238E27FC236}">
              <a16:creationId xmlns:a16="http://schemas.microsoft.com/office/drawing/2014/main" xmlns="" id="{00000000-0008-0000-0600-000058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81" name="Text Box 1">
          <a:extLst>
            <a:ext uri="{FF2B5EF4-FFF2-40B4-BE49-F238E27FC236}">
              <a16:creationId xmlns:a16="http://schemas.microsoft.com/office/drawing/2014/main" xmlns="" id="{00000000-0008-0000-0600-000059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82" name="Text Box 1">
          <a:extLst>
            <a:ext uri="{FF2B5EF4-FFF2-40B4-BE49-F238E27FC236}">
              <a16:creationId xmlns:a16="http://schemas.microsoft.com/office/drawing/2014/main" xmlns="" id="{00000000-0008-0000-0600-00005A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83" name="Text Box 1">
          <a:extLst>
            <a:ext uri="{FF2B5EF4-FFF2-40B4-BE49-F238E27FC236}">
              <a16:creationId xmlns:a16="http://schemas.microsoft.com/office/drawing/2014/main" xmlns="" id="{00000000-0008-0000-0600-00005B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84" name="Text Box 1">
          <a:extLst>
            <a:ext uri="{FF2B5EF4-FFF2-40B4-BE49-F238E27FC236}">
              <a16:creationId xmlns:a16="http://schemas.microsoft.com/office/drawing/2014/main" xmlns="" id="{00000000-0008-0000-0600-00005C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85" name="Text Box 1">
          <a:extLst>
            <a:ext uri="{FF2B5EF4-FFF2-40B4-BE49-F238E27FC236}">
              <a16:creationId xmlns:a16="http://schemas.microsoft.com/office/drawing/2014/main" xmlns="" id="{00000000-0008-0000-0600-00005D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86" name="Text Box 1">
          <a:extLst>
            <a:ext uri="{FF2B5EF4-FFF2-40B4-BE49-F238E27FC236}">
              <a16:creationId xmlns:a16="http://schemas.microsoft.com/office/drawing/2014/main" xmlns="" id="{00000000-0008-0000-0600-00005E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87" name="Text Box 1">
          <a:extLst>
            <a:ext uri="{FF2B5EF4-FFF2-40B4-BE49-F238E27FC236}">
              <a16:creationId xmlns:a16="http://schemas.microsoft.com/office/drawing/2014/main" xmlns="" id="{00000000-0008-0000-0600-00005F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88" name="Text Box 1">
          <a:extLst>
            <a:ext uri="{FF2B5EF4-FFF2-40B4-BE49-F238E27FC236}">
              <a16:creationId xmlns:a16="http://schemas.microsoft.com/office/drawing/2014/main" xmlns="" id="{00000000-0008-0000-0600-000060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89" name="Text Box 1">
          <a:extLst>
            <a:ext uri="{FF2B5EF4-FFF2-40B4-BE49-F238E27FC236}">
              <a16:creationId xmlns:a16="http://schemas.microsoft.com/office/drawing/2014/main" xmlns="" id="{00000000-0008-0000-0600-000061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90" name="Text Box 1">
          <a:extLst>
            <a:ext uri="{FF2B5EF4-FFF2-40B4-BE49-F238E27FC236}">
              <a16:creationId xmlns:a16="http://schemas.microsoft.com/office/drawing/2014/main" xmlns="" id="{00000000-0008-0000-0600-000062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91" name="Text Box 1">
          <a:extLst>
            <a:ext uri="{FF2B5EF4-FFF2-40B4-BE49-F238E27FC236}">
              <a16:creationId xmlns:a16="http://schemas.microsoft.com/office/drawing/2014/main" xmlns="" id="{00000000-0008-0000-0600-000063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92" name="Text Box 1">
          <a:extLst>
            <a:ext uri="{FF2B5EF4-FFF2-40B4-BE49-F238E27FC236}">
              <a16:creationId xmlns:a16="http://schemas.microsoft.com/office/drawing/2014/main" xmlns="" id="{00000000-0008-0000-0600-000064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93" name="Text Box 1">
          <a:extLst>
            <a:ext uri="{FF2B5EF4-FFF2-40B4-BE49-F238E27FC236}">
              <a16:creationId xmlns:a16="http://schemas.microsoft.com/office/drawing/2014/main" xmlns="" id="{00000000-0008-0000-0600-000065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94" name="Text Box 1">
          <a:extLst>
            <a:ext uri="{FF2B5EF4-FFF2-40B4-BE49-F238E27FC236}">
              <a16:creationId xmlns:a16="http://schemas.microsoft.com/office/drawing/2014/main" xmlns="" id="{00000000-0008-0000-0600-000066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95" name="Text Box 1">
          <a:extLst>
            <a:ext uri="{FF2B5EF4-FFF2-40B4-BE49-F238E27FC236}">
              <a16:creationId xmlns:a16="http://schemas.microsoft.com/office/drawing/2014/main" xmlns="" id="{00000000-0008-0000-0600-000067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96" name="Text Box 1">
          <a:extLst>
            <a:ext uri="{FF2B5EF4-FFF2-40B4-BE49-F238E27FC236}">
              <a16:creationId xmlns:a16="http://schemas.microsoft.com/office/drawing/2014/main" xmlns="" id="{00000000-0008-0000-0600-000068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97" name="Text Box 1">
          <a:extLst>
            <a:ext uri="{FF2B5EF4-FFF2-40B4-BE49-F238E27FC236}">
              <a16:creationId xmlns:a16="http://schemas.microsoft.com/office/drawing/2014/main" xmlns="" id="{00000000-0008-0000-0600-000069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98" name="Text Box 1">
          <a:extLst>
            <a:ext uri="{FF2B5EF4-FFF2-40B4-BE49-F238E27FC236}">
              <a16:creationId xmlns:a16="http://schemas.microsoft.com/office/drawing/2014/main" xmlns="" id="{00000000-0008-0000-0600-00006A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99" name="Text Box 1">
          <a:extLst>
            <a:ext uri="{FF2B5EF4-FFF2-40B4-BE49-F238E27FC236}">
              <a16:creationId xmlns:a16="http://schemas.microsoft.com/office/drawing/2014/main" xmlns="" id="{00000000-0008-0000-0600-00006B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900" name="Text Box 1">
          <a:extLst>
            <a:ext uri="{FF2B5EF4-FFF2-40B4-BE49-F238E27FC236}">
              <a16:creationId xmlns:a16="http://schemas.microsoft.com/office/drawing/2014/main" xmlns="" id="{00000000-0008-0000-0600-00006C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901" name="Text Box 1">
          <a:extLst>
            <a:ext uri="{FF2B5EF4-FFF2-40B4-BE49-F238E27FC236}">
              <a16:creationId xmlns:a16="http://schemas.microsoft.com/office/drawing/2014/main" xmlns="" id="{00000000-0008-0000-0600-00006D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902" name="Text Box 1">
          <a:extLst>
            <a:ext uri="{FF2B5EF4-FFF2-40B4-BE49-F238E27FC236}">
              <a16:creationId xmlns:a16="http://schemas.microsoft.com/office/drawing/2014/main" xmlns="" id="{00000000-0008-0000-0600-00006E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903" name="Text Box 1">
          <a:extLst>
            <a:ext uri="{FF2B5EF4-FFF2-40B4-BE49-F238E27FC236}">
              <a16:creationId xmlns:a16="http://schemas.microsoft.com/office/drawing/2014/main" xmlns="" id="{00000000-0008-0000-0600-00006F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904" name="Text Box 1">
          <a:extLst>
            <a:ext uri="{FF2B5EF4-FFF2-40B4-BE49-F238E27FC236}">
              <a16:creationId xmlns:a16="http://schemas.microsoft.com/office/drawing/2014/main" xmlns="" id="{00000000-0008-0000-0600-000070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905" name="Text Box 1">
          <a:extLst>
            <a:ext uri="{FF2B5EF4-FFF2-40B4-BE49-F238E27FC236}">
              <a16:creationId xmlns:a16="http://schemas.microsoft.com/office/drawing/2014/main" xmlns="" id="{00000000-0008-0000-0600-000071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906" name="Text Box 1">
          <a:extLst>
            <a:ext uri="{FF2B5EF4-FFF2-40B4-BE49-F238E27FC236}">
              <a16:creationId xmlns:a16="http://schemas.microsoft.com/office/drawing/2014/main" xmlns="" id="{00000000-0008-0000-0600-000072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907" name="Text Box 1">
          <a:extLst>
            <a:ext uri="{FF2B5EF4-FFF2-40B4-BE49-F238E27FC236}">
              <a16:creationId xmlns:a16="http://schemas.microsoft.com/office/drawing/2014/main" xmlns="" id="{00000000-0008-0000-0600-000073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908" name="Text Box 1">
          <a:extLst>
            <a:ext uri="{FF2B5EF4-FFF2-40B4-BE49-F238E27FC236}">
              <a16:creationId xmlns:a16="http://schemas.microsoft.com/office/drawing/2014/main" xmlns="" id="{00000000-0008-0000-0600-000074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909" name="Text Box 1">
          <a:extLst>
            <a:ext uri="{FF2B5EF4-FFF2-40B4-BE49-F238E27FC236}">
              <a16:creationId xmlns:a16="http://schemas.microsoft.com/office/drawing/2014/main" xmlns="" id="{00000000-0008-0000-0600-000075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910" name="Text Box 1">
          <a:extLst>
            <a:ext uri="{FF2B5EF4-FFF2-40B4-BE49-F238E27FC236}">
              <a16:creationId xmlns:a16="http://schemas.microsoft.com/office/drawing/2014/main" xmlns="" id="{00000000-0008-0000-0600-000076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911" name="Text Box 1">
          <a:extLst>
            <a:ext uri="{FF2B5EF4-FFF2-40B4-BE49-F238E27FC236}">
              <a16:creationId xmlns:a16="http://schemas.microsoft.com/office/drawing/2014/main" xmlns="" id="{00000000-0008-0000-0600-000077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912" name="Text Box 1">
          <a:extLst>
            <a:ext uri="{FF2B5EF4-FFF2-40B4-BE49-F238E27FC236}">
              <a16:creationId xmlns:a16="http://schemas.microsoft.com/office/drawing/2014/main" xmlns="" id="{00000000-0008-0000-0600-000078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913" name="Text Box 1">
          <a:extLst>
            <a:ext uri="{FF2B5EF4-FFF2-40B4-BE49-F238E27FC236}">
              <a16:creationId xmlns:a16="http://schemas.microsoft.com/office/drawing/2014/main" xmlns="" id="{00000000-0008-0000-0600-000079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914" name="Text Box 1">
          <a:extLst>
            <a:ext uri="{FF2B5EF4-FFF2-40B4-BE49-F238E27FC236}">
              <a16:creationId xmlns:a16="http://schemas.microsoft.com/office/drawing/2014/main" xmlns="" id="{00000000-0008-0000-0600-00007A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915" name="Text Box 1">
          <a:extLst>
            <a:ext uri="{FF2B5EF4-FFF2-40B4-BE49-F238E27FC236}">
              <a16:creationId xmlns:a16="http://schemas.microsoft.com/office/drawing/2014/main" xmlns="" id="{00000000-0008-0000-0600-00007B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916" name="Text Box 1">
          <a:extLst>
            <a:ext uri="{FF2B5EF4-FFF2-40B4-BE49-F238E27FC236}">
              <a16:creationId xmlns:a16="http://schemas.microsoft.com/office/drawing/2014/main" xmlns="" id="{00000000-0008-0000-0600-00007C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917" name="Text Box 1">
          <a:extLst>
            <a:ext uri="{FF2B5EF4-FFF2-40B4-BE49-F238E27FC236}">
              <a16:creationId xmlns:a16="http://schemas.microsoft.com/office/drawing/2014/main" xmlns="" id="{00000000-0008-0000-0600-00007D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918" name="Text Box 1">
          <a:extLst>
            <a:ext uri="{FF2B5EF4-FFF2-40B4-BE49-F238E27FC236}">
              <a16:creationId xmlns:a16="http://schemas.microsoft.com/office/drawing/2014/main" xmlns="" id="{00000000-0008-0000-0600-00007E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919" name="Text Box 1">
          <a:extLst>
            <a:ext uri="{FF2B5EF4-FFF2-40B4-BE49-F238E27FC236}">
              <a16:creationId xmlns:a16="http://schemas.microsoft.com/office/drawing/2014/main" xmlns="" id="{00000000-0008-0000-0600-00007F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920" name="Text Box 1">
          <a:extLst>
            <a:ext uri="{FF2B5EF4-FFF2-40B4-BE49-F238E27FC236}">
              <a16:creationId xmlns:a16="http://schemas.microsoft.com/office/drawing/2014/main" xmlns="" id="{00000000-0008-0000-0600-000080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921" name="Text Box 1">
          <a:extLst>
            <a:ext uri="{FF2B5EF4-FFF2-40B4-BE49-F238E27FC236}">
              <a16:creationId xmlns:a16="http://schemas.microsoft.com/office/drawing/2014/main" xmlns="" id="{00000000-0008-0000-0600-000081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922" name="Text Box 1">
          <a:extLst>
            <a:ext uri="{FF2B5EF4-FFF2-40B4-BE49-F238E27FC236}">
              <a16:creationId xmlns:a16="http://schemas.microsoft.com/office/drawing/2014/main" xmlns="" id="{00000000-0008-0000-0600-000082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923" name="Text Box 1">
          <a:extLst>
            <a:ext uri="{FF2B5EF4-FFF2-40B4-BE49-F238E27FC236}">
              <a16:creationId xmlns:a16="http://schemas.microsoft.com/office/drawing/2014/main" xmlns="" id="{00000000-0008-0000-0600-000083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924" name="Text Box 1">
          <a:extLst>
            <a:ext uri="{FF2B5EF4-FFF2-40B4-BE49-F238E27FC236}">
              <a16:creationId xmlns:a16="http://schemas.microsoft.com/office/drawing/2014/main" xmlns="" id="{00000000-0008-0000-0600-000084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25" name="Text Box 1">
          <a:extLst>
            <a:ext uri="{FF2B5EF4-FFF2-40B4-BE49-F238E27FC236}">
              <a16:creationId xmlns:a16="http://schemas.microsoft.com/office/drawing/2014/main" xmlns="" id="{00000000-0008-0000-0600-000085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26" name="Text Box 1">
          <a:extLst>
            <a:ext uri="{FF2B5EF4-FFF2-40B4-BE49-F238E27FC236}">
              <a16:creationId xmlns:a16="http://schemas.microsoft.com/office/drawing/2014/main" xmlns="" id="{00000000-0008-0000-0600-000086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27" name="Text Box 1">
          <a:extLst>
            <a:ext uri="{FF2B5EF4-FFF2-40B4-BE49-F238E27FC236}">
              <a16:creationId xmlns:a16="http://schemas.microsoft.com/office/drawing/2014/main" xmlns="" id="{00000000-0008-0000-0600-000087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28" name="Text Box 1">
          <a:extLst>
            <a:ext uri="{FF2B5EF4-FFF2-40B4-BE49-F238E27FC236}">
              <a16:creationId xmlns:a16="http://schemas.microsoft.com/office/drawing/2014/main" xmlns="" id="{00000000-0008-0000-0600-000088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29" name="Text Box 1">
          <a:extLst>
            <a:ext uri="{FF2B5EF4-FFF2-40B4-BE49-F238E27FC236}">
              <a16:creationId xmlns:a16="http://schemas.microsoft.com/office/drawing/2014/main" xmlns="" id="{00000000-0008-0000-0600-000089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30" name="Text Box 1">
          <a:extLst>
            <a:ext uri="{FF2B5EF4-FFF2-40B4-BE49-F238E27FC236}">
              <a16:creationId xmlns:a16="http://schemas.microsoft.com/office/drawing/2014/main" xmlns="" id="{00000000-0008-0000-0600-00008A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31" name="Text Box 1">
          <a:extLst>
            <a:ext uri="{FF2B5EF4-FFF2-40B4-BE49-F238E27FC236}">
              <a16:creationId xmlns:a16="http://schemas.microsoft.com/office/drawing/2014/main" xmlns="" id="{00000000-0008-0000-0600-00008B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32" name="Text Box 1">
          <a:extLst>
            <a:ext uri="{FF2B5EF4-FFF2-40B4-BE49-F238E27FC236}">
              <a16:creationId xmlns:a16="http://schemas.microsoft.com/office/drawing/2014/main" xmlns="" id="{00000000-0008-0000-0600-00008C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33" name="Text Box 1">
          <a:extLst>
            <a:ext uri="{FF2B5EF4-FFF2-40B4-BE49-F238E27FC236}">
              <a16:creationId xmlns:a16="http://schemas.microsoft.com/office/drawing/2014/main" xmlns="" id="{00000000-0008-0000-0600-00008D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34" name="Text Box 1">
          <a:extLst>
            <a:ext uri="{FF2B5EF4-FFF2-40B4-BE49-F238E27FC236}">
              <a16:creationId xmlns:a16="http://schemas.microsoft.com/office/drawing/2014/main" xmlns="" id="{00000000-0008-0000-0600-00008E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35" name="Text Box 1">
          <a:extLst>
            <a:ext uri="{FF2B5EF4-FFF2-40B4-BE49-F238E27FC236}">
              <a16:creationId xmlns:a16="http://schemas.microsoft.com/office/drawing/2014/main" xmlns="" id="{00000000-0008-0000-0600-00008F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36" name="Text Box 1">
          <a:extLst>
            <a:ext uri="{FF2B5EF4-FFF2-40B4-BE49-F238E27FC236}">
              <a16:creationId xmlns:a16="http://schemas.microsoft.com/office/drawing/2014/main" xmlns="" id="{00000000-0008-0000-0600-000090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37" name="Text Box 1">
          <a:extLst>
            <a:ext uri="{FF2B5EF4-FFF2-40B4-BE49-F238E27FC236}">
              <a16:creationId xmlns:a16="http://schemas.microsoft.com/office/drawing/2014/main" xmlns="" id="{00000000-0008-0000-0600-000091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38" name="Text Box 1">
          <a:extLst>
            <a:ext uri="{FF2B5EF4-FFF2-40B4-BE49-F238E27FC236}">
              <a16:creationId xmlns:a16="http://schemas.microsoft.com/office/drawing/2014/main" xmlns="" id="{00000000-0008-0000-0600-000092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39" name="Text Box 1">
          <a:extLst>
            <a:ext uri="{FF2B5EF4-FFF2-40B4-BE49-F238E27FC236}">
              <a16:creationId xmlns:a16="http://schemas.microsoft.com/office/drawing/2014/main" xmlns="" id="{00000000-0008-0000-0600-000093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40" name="Text Box 1">
          <a:extLst>
            <a:ext uri="{FF2B5EF4-FFF2-40B4-BE49-F238E27FC236}">
              <a16:creationId xmlns:a16="http://schemas.microsoft.com/office/drawing/2014/main" xmlns="" id="{00000000-0008-0000-0600-000094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41" name="Text Box 1">
          <a:extLst>
            <a:ext uri="{FF2B5EF4-FFF2-40B4-BE49-F238E27FC236}">
              <a16:creationId xmlns:a16="http://schemas.microsoft.com/office/drawing/2014/main" xmlns="" id="{00000000-0008-0000-0600-000095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42" name="Text Box 1">
          <a:extLst>
            <a:ext uri="{FF2B5EF4-FFF2-40B4-BE49-F238E27FC236}">
              <a16:creationId xmlns:a16="http://schemas.microsoft.com/office/drawing/2014/main" xmlns="" id="{00000000-0008-0000-0600-000096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43" name="Text Box 1">
          <a:extLst>
            <a:ext uri="{FF2B5EF4-FFF2-40B4-BE49-F238E27FC236}">
              <a16:creationId xmlns:a16="http://schemas.microsoft.com/office/drawing/2014/main" xmlns="" id="{00000000-0008-0000-0600-000097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44" name="Text Box 1">
          <a:extLst>
            <a:ext uri="{FF2B5EF4-FFF2-40B4-BE49-F238E27FC236}">
              <a16:creationId xmlns:a16="http://schemas.microsoft.com/office/drawing/2014/main" xmlns="" id="{00000000-0008-0000-0600-000098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45" name="Text Box 1">
          <a:extLst>
            <a:ext uri="{FF2B5EF4-FFF2-40B4-BE49-F238E27FC236}">
              <a16:creationId xmlns:a16="http://schemas.microsoft.com/office/drawing/2014/main" xmlns="" id="{00000000-0008-0000-0600-000099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46" name="Text Box 1">
          <a:extLst>
            <a:ext uri="{FF2B5EF4-FFF2-40B4-BE49-F238E27FC236}">
              <a16:creationId xmlns:a16="http://schemas.microsoft.com/office/drawing/2014/main" xmlns="" id="{00000000-0008-0000-0600-00009A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47" name="Text Box 1">
          <a:extLst>
            <a:ext uri="{FF2B5EF4-FFF2-40B4-BE49-F238E27FC236}">
              <a16:creationId xmlns:a16="http://schemas.microsoft.com/office/drawing/2014/main" xmlns="" id="{00000000-0008-0000-0600-00009B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48" name="Text Box 1">
          <a:extLst>
            <a:ext uri="{FF2B5EF4-FFF2-40B4-BE49-F238E27FC236}">
              <a16:creationId xmlns:a16="http://schemas.microsoft.com/office/drawing/2014/main" xmlns="" id="{00000000-0008-0000-0600-00009C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49" name="Text Box 1">
          <a:extLst>
            <a:ext uri="{FF2B5EF4-FFF2-40B4-BE49-F238E27FC236}">
              <a16:creationId xmlns:a16="http://schemas.microsoft.com/office/drawing/2014/main" xmlns="" id="{00000000-0008-0000-0600-00009D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50" name="Text Box 1">
          <a:extLst>
            <a:ext uri="{FF2B5EF4-FFF2-40B4-BE49-F238E27FC236}">
              <a16:creationId xmlns:a16="http://schemas.microsoft.com/office/drawing/2014/main" xmlns="" id="{00000000-0008-0000-0600-00009E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51" name="Text Box 1">
          <a:extLst>
            <a:ext uri="{FF2B5EF4-FFF2-40B4-BE49-F238E27FC236}">
              <a16:creationId xmlns:a16="http://schemas.microsoft.com/office/drawing/2014/main" xmlns="" id="{00000000-0008-0000-0600-00009F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52" name="Text Box 1">
          <a:extLst>
            <a:ext uri="{FF2B5EF4-FFF2-40B4-BE49-F238E27FC236}">
              <a16:creationId xmlns:a16="http://schemas.microsoft.com/office/drawing/2014/main" xmlns="" id="{00000000-0008-0000-0600-0000A0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53" name="Text Box 1">
          <a:extLst>
            <a:ext uri="{FF2B5EF4-FFF2-40B4-BE49-F238E27FC236}">
              <a16:creationId xmlns:a16="http://schemas.microsoft.com/office/drawing/2014/main" xmlns="" id="{00000000-0008-0000-0600-0000A1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54" name="Text Box 1">
          <a:extLst>
            <a:ext uri="{FF2B5EF4-FFF2-40B4-BE49-F238E27FC236}">
              <a16:creationId xmlns:a16="http://schemas.microsoft.com/office/drawing/2014/main" xmlns="" id="{00000000-0008-0000-0600-0000A2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55" name="Text Box 1">
          <a:extLst>
            <a:ext uri="{FF2B5EF4-FFF2-40B4-BE49-F238E27FC236}">
              <a16:creationId xmlns:a16="http://schemas.microsoft.com/office/drawing/2014/main" xmlns="" id="{00000000-0008-0000-0600-0000A3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56" name="Text Box 1">
          <a:extLst>
            <a:ext uri="{FF2B5EF4-FFF2-40B4-BE49-F238E27FC236}">
              <a16:creationId xmlns:a16="http://schemas.microsoft.com/office/drawing/2014/main" xmlns="" id="{00000000-0008-0000-0600-0000A4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57" name="Text Box 1">
          <a:extLst>
            <a:ext uri="{FF2B5EF4-FFF2-40B4-BE49-F238E27FC236}">
              <a16:creationId xmlns:a16="http://schemas.microsoft.com/office/drawing/2014/main" xmlns="" id="{00000000-0008-0000-0600-0000A5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58" name="Text Box 1">
          <a:extLst>
            <a:ext uri="{FF2B5EF4-FFF2-40B4-BE49-F238E27FC236}">
              <a16:creationId xmlns:a16="http://schemas.microsoft.com/office/drawing/2014/main" xmlns="" id="{00000000-0008-0000-0600-0000A6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59" name="Text Box 1">
          <a:extLst>
            <a:ext uri="{FF2B5EF4-FFF2-40B4-BE49-F238E27FC236}">
              <a16:creationId xmlns:a16="http://schemas.microsoft.com/office/drawing/2014/main" xmlns="" id="{00000000-0008-0000-0600-0000A7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60" name="Text Box 1">
          <a:extLst>
            <a:ext uri="{FF2B5EF4-FFF2-40B4-BE49-F238E27FC236}">
              <a16:creationId xmlns:a16="http://schemas.microsoft.com/office/drawing/2014/main" xmlns="" id="{00000000-0008-0000-0600-0000A8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61" name="Text Box 1">
          <a:extLst>
            <a:ext uri="{FF2B5EF4-FFF2-40B4-BE49-F238E27FC236}">
              <a16:creationId xmlns:a16="http://schemas.microsoft.com/office/drawing/2014/main" xmlns="" id="{00000000-0008-0000-0600-0000A9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62" name="Text Box 1">
          <a:extLst>
            <a:ext uri="{FF2B5EF4-FFF2-40B4-BE49-F238E27FC236}">
              <a16:creationId xmlns:a16="http://schemas.microsoft.com/office/drawing/2014/main" xmlns="" id="{00000000-0008-0000-0600-0000AA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63" name="Text Box 1">
          <a:extLst>
            <a:ext uri="{FF2B5EF4-FFF2-40B4-BE49-F238E27FC236}">
              <a16:creationId xmlns:a16="http://schemas.microsoft.com/office/drawing/2014/main" xmlns="" id="{00000000-0008-0000-0600-0000AB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64" name="Text Box 1">
          <a:extLst>
            <a:ext uri="{FF2B5EF4-FFF2-40B4-BE49-F238E27FC236}">
              <a16:creationId xmlns:a16="http://schemas.microsoft.com/office/drawing/2014/main" xmlns="" id="{00000000-0008-0000-0600-0000AC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65" name="Text Box 1">
          <a:extLst>
            <a:ext uri="{FF2B5EF4-FFF2-40B4-BE49-F238E27FC236}">
              <a16:creationId xmlns:a16="http://schemas.microsoft.com/office/drawing/2014/main" xmlns="" id="{00000000-0008-0000-0600-0000AD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66" name="Text Box 1">
          <a:extLst>
            <a:ext uri="{FF2B5EF4-FFF2-40B4-BE49-F238E27FC236}">
              <a16:creationId xmlns:a16="http://schemas.microsoft.com/office/drawing/2014/main" xmlns="" id="{00000000-0008-0000-0600-0000AE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67" name="Text Box 1">
          <a:extLst>
            <a:ext uri="{FF2B5EF4-FFF2-40B4-BE49-F238E27FC236}">
              <a16:creationId xmlns:a16="http://schemas.microsoft.com/office/drawing/2014/main" xmlns="" id="{00000000-0008-0000-0600-0000AF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68" name="Text Box 1">
          <a:extLst>
            <a:ext uri="{FF2B5EF4-FFF2-40B4-BE49-F238E27FC236}">
              <a16:creationId xmlns:a16="http://schemas.microsoft.com/office/drawing/2014/main" xmlns="" id="{00000000-0008-0000-0600-0000B0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69" name="Text Box 1">
          <a:extLst>
            <a:ext uri="{FF2B5EF4-FFF2-40B4-BE49-F238E27FC236}">
              <a16:creationId xmlns:a16="http://schemas.microsoft.com/office/drawing/2014/main" xmlns="" id="{00000000-0008-0000-0600-0000B1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70" name="Text Box 1">
          <a:extLst>
            <a:ext uri="{FF2B5EF4-FFF2-40B4-BE49-F238E27FC236}">
              <a16:creationId xmlns:a16="http://schemas.microsoft.com/office/drawing/2014/main" xmlns="" id="{00000000-0008-0000-0600-0000B2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71" name="Text Box 1">
          <a:extLst>
            <a:ext uri="{FF2B5EF4-FFF2-40B4-BE49-F238E27FC236}">
              <a16:creationId xmlns:a16="http://schemas.microsoft.com/office/drawing/2014/main" xmlns="" id="{00000000-0008-0000-0600-0000B3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72" name="Text Box 1">
          <a:extLst>
            <a:ext uri="{FF2B5EF4-FFF2-40B4-BE49-F238E27FC236}">
              <a16:creationId xmlns:a16="http://schemas.microsoft.com/office/drawing/2014/main" xmlns="" id="{00000000-0008-0000-0600-0000B4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73" name="Text Box 1">
          <a:extLst>
            <a:ext uri="{FF2B5EF4-FFF2-40B4-BE49-F238E27FC236}">
              <a16:creationId xmlns:a16="http://schemas.microsoft.com/office/drawing/2014/main" xmlns="" id="{00000000-0008-0000-0600-0000B5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74" name="Text Box 1">
          <a:extLst>
            <a:ext uri="{FF2B5EF4-FFF2-40B4-BE49-F238E27FC236}">
              <a16:creationId xmlns:a16="http://schemas.microsoft.com/office/drawing/2014/main" xmlns="" id="{00000000-0008-0000-0600-0000B6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75" name="Text Box 1">
          <a:extLst>
            <a:ext uri="{FF2B5EF4-FFF2-40B4-BE49-F238E27FC236}">
              <a16:creationId xmlns:a16="http://schemas.microsoft.com/office/drawing/2014/main" xmlns="" id="{00000000-0008-0000-0600-0000B7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76" name="Text Box 1">
          <a:extLst>
            <a:ext uri="{FF2B5EF4-FFF2-40B4-BE49-F238E27FC236}">
              <a16:creationId xmlns:a16="http://schemas.microsoft.com/office/drawing/2014/main" xmlns="" id="{00000000-0008-0000-0600-0000B8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77" name="Text Box 1">
          <a:extLst>
            <a:ext uri="{FF2B5EF4-FFF2-40B4-BE49-F238E27FC236}">
              <a16:creationId xmlns:a16="http://schemas.microsoft.com/office/drawing/2014/main" xmlns="" id="{00000000-0008-0000-0600-0000B9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78" name="Text Box 1">
          <a:extLst>
            <a:ext uri="{FF2B5EF4-FFF2-40B4-BE49-F238E27FC236}">
              <a16:creationId xmlns:a16="http://schemas.microsoft.com/office/drawing/2014/main" xmlns="" id="{00000000-0008-0000-0600-0000BA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79" name="Text Box 1">
          <a:extLst>
            <a:ext uri="{FF2B5EF4-FFF2-40B4-BE49-F238E27FC236}">
              <a16:creationId xmlns:a16="http://schemas.microsoft.com/office/drawing/2014/main" xmlns="" id="{00000000-0008-0000-0600-0000BB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80" name="Text Box 1">
          <a:extLst>
            <a:ext uri="{FF2B5EF4-FFF2-40B4-BE49-F238E27FC236}">
              <a16:creationId xmlns:a16="http://schemas.microsoft.com/office/drawing/2014/main" xmlns="" id="{00000000-0008-0000-0600-0000BC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81" name="Text Box 1">
          <a:extLst>
            <a:ext uri="{FF2B5EF4-FFF2-40B4-BE49-F238E27FC236}">
              <a16:creationId xmlns:a16="http://schemas.microsoft.com/office/drawing/2014/main" xmlns="" id="{00000000-0008-0000-0600-0000BD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82" name="Text Box 1">
          <a:extLst>
            <a:ext uri="{FF2B5EF4-FFF2-40B4-BE49-F238E27FC236}">
              <a16:creationId xmlns:a16="http://schemas.microsoft.com/office/drawing/2014/main" xmlns="" id="{00000000-0008-0000-0600-0000BE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83" name="Text Box 1">
          <a:extLst>
            <a:ext uri="{FF2B5EF4-FFF2-40B4-BE49-F238E27FC236}">
              <a16:creationId xmlns:a16="http://schemas.microsoft.com/office/drawing/2014/main" xmlns="" id="{00000000-0008-0000-0600-0000BF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84" name="Text Box 1">
          <a:extLst>
            <a:ext uri="{FF2B5EF4-FFF2-40B4-BE49-F238E27FC236}">
              <a16:creationId xmlns:a16="http://schemas.microsoft.com/office/drawing/2014/main" xmlns="" id="{00000000-0008-0000-0600-0000C0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85" name="Text Box 1">
          <a:extLst>
            <a:ext uri="{FF2B5EF4-FFF2-40B4-BE49-F238E27FC236}">
              <a16:creationId xmlns:a16="http://schemas.microsoft.com/office/drawing/2014/main" xmlns="" id="{00000000-0008-0000-0600-0000C1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86" name="Text Box 1">
          <a:extLst>
            <a:ext uri="{FF2B5EF4-FFF2-40B4-BE49-F238E27FC236}">
              <a16:creationId xmlns:a16="http://schemas.microsoft.com/office/drawing/2014/main" xmlns="" id="{00000000-0008-0000-0600-0000C2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87" name="Text Box 1">
          <a:extLst>
            <a:ext uri="{FF2B5EF4-FFF2-40B4-BE49-F238E27FC236}">
              <a16:creationId xmlns:a16="http://schemas.microsoft.com/office/drawing/2014/main" xmlns="" id="{00000000-0008-0000-0600-0000C3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88" name="Text Box 1">
          <a:extLst>
            <a:ext uri="{FF2B5EF4-FFF2-40B4-BE49-F238E27FC236}">
              <a16:creationId xmlns:a16="http://schemas.microsoft.com/office/drawing/2014/main" xmlns="" id="{00000000-0008-0000-0600-0000C4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89" name="Text Box 1">
          <a:extLst>
            <a:ext uri="{FF2B5EF4-FFF2-40B4-BE49-F238E27FC236}">
              <a16:creationId xmlns:a16="http://schemas.microsoft.com/office/drawing/2014/main" xmlns="" id="{00000000-0008-0000-0600-0000C5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90" name="Text Box 1">
          <a:extLst>
            <a:ext uri="{FF2B5EF4-FFF2-40B4-BE49-F238E27FC236}">
              <a16:creationId xmlns:a16="http://schemas.microsoft.com/office/drawing/2014/main" xmlns="" id="{00000000-0008-0000-0600-0000C6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91" name="Text Box 1">
          <a:extLst>
            <a:ext uri="{FF2B5EF4-FFF2-40B4-BE49-F238E27FC236}">
              <a16:creationId xmlns:a16="http://schemas.microsoft.com/office/drawing/2014/main" xmlns="" id="{00000000-0008-0000-0600-0000C7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92" name="Text Box 1">
          <a:extLst>
            <a:ext uri="{FF2B5EF4-FFF2-40B4-BE49-F238E27FC236}">
              <a16:creationId xmlns:a16="http://schemas.microsoft.com/office/drawing/2014/main" xmlns="" id="{00000000-0008-0000-0600-0000C8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93" name="Text Box 1">
          <a:extLst>
            <a:ext uri="{FF2B5EF4-FFF2-40B4-BE49-F238E27FC236}">
              <a16:creationId xmlns:a16="http://schemas.microsoft.com/office/drawing/2014/main" xmlns="" id="{00000000-0008-0000-0600-0000C9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94" name="Text Box 1">
          <a:extLst>
            <a:ext uri="{FF2B5EF4-FFF2-40B4-BE49-F238E27FC236}">
              <a16:creationId xmlns:a16="http://schemas.microsoft.com/office/drawing/2014/main" xmlns="" id="{00000000-0008-0000-0600-0000CA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95" name="Text Box 1">
          <a:extLst>
            <a:ext uri="{FF2B5EF4-FFF2-40B4-BE49-F238E27FC236}">
              <a16:creationId xmlns:a16="http://schemas.microsoft.com/office/drawing/2014/main" xmlns="" id="{00000000-0008-0000-0600-0000CB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96" name="Text Box 1">
          <a:extLst>
            <a:ext uri="{FF2B5EF4-FFF2-40B4-BE49-F238E27FC236}">
              <a16:creationId xmlns:a16="http://schemas.microsoft.com/office/drawing/2014/main" xmlns="" id="{00000000-0008-0000-0600-0000CC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97" name="Text Box 1">
          <a:extLst>
            <a:ext uri="{FF2B5EF4-FFF2-40B4-BE49-F238E27FC236}">
              <a16:creationId xmlns:a16="http://schemas.microsoft.com/office/drawing/2014/main" xmlns="" id="{00000000-0008-0000-0600-0000CD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98" name="Text Box 1">
          <a:extLst>
            <a:ext uri="{FF2B5EF4-FFF2-40B4-BE49-F238E27FC236}">
              <a16:creationId xmlns:a16="http://schemas.microsoft.com/office/drawing/2014/main" xmlns="" id="{00000000-0008-0000-0600-0000CE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99" name="Text Box 1">
          <a:extLst>
            <a:ext uri="{FF2B5EF4-FFF2-40B4-BE49-F238E27FC236}">
              <a16:creationId xmlns:a16="http://schemas.microsoft.com/office/drawing/2014/main" xmlns="" id="{00000000-0008-0000-0600-0000CF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00" name="Text Box 1">
          <a:extLst>
            <a:ext uri="{FF2B5EF4-FFF2-40B4-BE49-F238E27FC236}">
              <a16:creationId xmlns:a16="http://schemas.microsoft.com/office/drawing/2014/main" xmlns="" id="{00000000-0008-0000-0600-0000D0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01" name="Text Box 1">
          <a:extLst>
            <a:ext uri="{FF2B5EF4-FFF2-40B4-BE49-F238E27FC236}">
              <a16:creationId xmlns:a16="http://schemas.microsoft.com/office/drawing/2014/main" xmlns="" id="{00000000-0008-0000-0600-0000D1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02" name="Text Box 1">
          <a:extLst>
            <a:ext uri="{FF2B5EF4-FFF2-40B4-BE49-F238E27FC236}">
              <a16:creationId xmlns:a16="http://schemas.microsoft.com/office/drawing/2014/main" xmlns="" id="{00000000-0008-0000-0600-0000D2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03" name="Text Box 1">
          <a:extLst>
            <a:ext uri="{FF2B5EF4-FFF2-40B4-BE49-F238E27FC236}">
              <a16:creationId xmlns:a16="http://schemas.microsoft.com/office/drawing/2014/main" xmlns="" id="{00000000-0008-0000-0600-0000D3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04" name="Text Box 1">
          <a:extLst>
            <a:ext uri="{FF2B5EF4-FFF2-40B4-BE49-F238E27FC236}">
              <a16:creationId xmlns:a16="http://schemas.microsoft.com/office/drawing/2014/main" xmlns="" id="{00000000-0008-0000-0600-0000D4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05" name="Text Box 1">
          <a:extLst>
            <a:ext uri="{FF2B5EF4-FFF2-40B4-BE49-F238E27FC236}">
              <a16:creationId xmlns:a16="http://schemas.microsoft.com/office/drawing/2014/main" xmlns="" id="{00000000-0008-0000-0600-0000D5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06" name="Text Box 1">
          <a:extLst>
            <a:ext uri="{FF2B5EF4-FFF2-40B4-BE49-F238E27FC236}">
              <a16:creationId xmlns:a16="http://schemas.microsoft.com/office/drawing/2014/main" xmlns="" id="{00000000-0008-0000-0600-0000D6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07" name="Text Box 1">
          <a:extLst>
            <a:ext uri="{FF2B5EF4-FFF2-40B4-BE49-F238E27FC236}">
              <a16:creationId xmlns:a16="http://schemas.microsoft.com/office/drawing/2014/main" xmlns="" id="{00000000-0008-0000-0600-0000D7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08" name="Text Box 1">
          <a:extLst>
            <a:ext uri="{FF2B5EF4-FFF2-40B4-BE49-F238E27FC236}">
              <a16:creationId xmlns:a16="http://schemas.microsoft.com/office/drawing/2014/main" xmlns="" id="{00000000-0008-0000-0600-0000D8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09" name="Text Box 1">
          <a:extLst>
            <a:ext uri="{FF2B5EF4-FFF2-40B4-BE49-F238E27FC236}">
              <a16:creationId xmlns:a16="http://schemas.microsoft.com/office/drawing/2014/main" xmlns="" id="{00000000-0008-0000-0600-0000D9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10" name="Text Box 1">
          <a:extLst>
            <a:ext uri="{FF2B5EF4-FFF2-40B4-BE49-F238E27FC236}">
              <a16:creationId xmlns:a16="http://schemas.microsoft.com/office/drawing/2014/main" xmlns="" id="{00000000-0008-0000-0600-0000DA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11" name="Text Box 1">
          <a:extLst>
            <a:ext uri="{FF2B5EF4-FFF2-40B4-BE49-F238E27FC236}">
              <a16:creationId xmlns:a16="http://schemas.microsoft.com/office/drawing/2014/main" xmlns="" id="{00000000-0008-0000-0600-0000DB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12" name="Text Box 1">
          <a:extLst>
            <a:ext uri="{FF2B5EF4-FFF2-40B4-BE49-F238E27FC236}">
              <a16:creationId xmlns:a16="http://schemas.microsoft.com/office/drawing/2014/main" xmlns="" id="{00000000-0008-0000-0600-0000DC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13" name="Text Box 1">
          <a:extLst>
            <a:ext uri="{FF2B5EF4-FFF2-40B4-BE49-F238E27FC236}">
              <a16:creationId xmlns:a16="http://schemas.microsoft.com/office/drawing/2014/main" xmlns="" id="{00000000-0008-0000-0600-0000DD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14" name="Text Box 1">
          <a:extLst>
            <a:ext uri="{FF2B5EF4-FFF2-40B4-BE49-F238E27FC236}">
              <a16:creationId xmlns:a16="http://schemas.microsoft.com/office/drawing/2014/main" xmlns="" id="{00000000-0008-0000-0600-0000DE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15" name="Text Box 1">
          <a:extLst>
            <a:ext uri="{FF2B5EF4-FFF2-40B4-BE49-F238E27FC236}">
              <a16:creationId xmlns:a16="http://schemas.microsoft.com/office/drawing/2014/main" xmlns="" id="{00000000-0008-0000-0600-0000DF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16" name="Text Box 1">
          <a:extLst>
            <a:ext uri="{FF2B5EF4-FFF2-40B4-BE49-F238E27FC236}">
              <a16:creationId xmlns:a16="http://schemas.microsoft.com/office/drawing/2014/main" xmlns="" id="{00000000-0008-0000-0600-0000E0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17" name="Text Box 1">
          <a:extLst>
            <a:ext uri="{FF2B5EF4-FFF2-40B4-BE49-F238E27FC236}">
              <a16:creationId xmlns:a16="http://schemas.microsoft.com/office/drawing/2014/main" xmlns="" id="{00000000-0008-0000-0600-0000E1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18" name="Text Box 1">
          <a:extLst>
            <a:ext uri="{FF2B5EF4-FFF2-40B4-BE49-F238E27FC236}">
              <a16:creationId xmlns:a16="http://schemas.microsoft.com/office/drawing/2014/main" xmlns="" id="{00000000-0008-0000-0600-0000E2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19" name="Text Box 1">
          <a:extLst>
            <a:ext uri="{FF2B5EF4-FFF2-40B4-BE49-F238E27FC236}">
              <a16:creationId xmlns:a16="http://schemas.microsoft.com/office/drawing/2014/main" xmlns="" id="{00000000-0008-0000-0600-0000E3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20" name="Text Box 1">
          <a:extLst>
            <a:ext uri="{FF2B5EF4-FFF2-40B4-BE49-F238E27FC236}">
              <a16:creationId xmlns:a16="http://schemas.microsoft.com/office/drawing/2014/main" xmlns="" id="{00000000-0008-0000-0600-0000E4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21" name="Text Box 1">
          <a:extLst>
            <a:ext uri="{FF2B5EF4-FFF2-40B4-BE49-F238E27FC236}">
              <a16:creationId xmlns:a16="http://schemas.microsoft.com/office/drawing/2014/main" xmlns="" id="{00000000-0008-0000-0600-0000E5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22" name="Text Box 1">
          <a:extLst>
            <a:ext uri="{FF2B5EF4-FFF2-40B4-BE49-F238E27FC236}">
              <a16:creationId xmlns:a16="http://schemas.microsoft.com/office/drawing/2014/main" xmlns="" id="{00000000-0008-0000-0600-0000E6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23" name="Text Box 1">
          <a:extLst>
            <a:ext uri="{FF2B5EF4-FFF2-40B4-BE49-F238E27FC236}">
              <a16:creationId xmlns:a16="http://schemas.microsoft.com/office/drawing/2014/main" xmlns="" id="{00000000-0008-0000-0600-0000E7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24" name="Text Box 1">
          <a:extLst>
            <a:ext uri="{FF2B5EF4-FFF2-40B4-BE49-F238E27FC236}">
              <a16:creationId xmlns:a16="http://schemas.microsoft.com/office/drawing/2014/main" xmlns="" id="{00000000-0008-0000-0600-0000E8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25" name="Text Box 1">
          <a:extLst>
            <a:ext uri="{FF2B5EF4-FFF2-40B4-BE49-F238E27FC236}">
              <a16:creationId xmlns:a16="http://schemas.microsoft.com/office/drawing/2014/main" xmlns="" id="{00000000-0008-0000-0600-0000E9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26" name="Text Box 1">
          <a:extLst>
            <a:ext uri="{FF2B5EF4-FFF2-40B4-BE49-F238E27FC236}">
              <a16:creationId xmlns:a16="http://schemas.microsoft.com/office/drawing/2014/main" xmlns="" id="{00000000-0008-0000-0600-0000EA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27" name="Text Box 1">
          <a:extLst>
            <a:ext uri="{FF2B5EF4-FFF2-40B4-BE49-F238E27FC236}">
              <a16:creationId xmlns:a16="http://schemas.microsoft.com/office/drawing/2014/main" xmlns="" id="{00000000-0008-0000-0600-0000EB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28" name="Text Box 1">
          <a:extLst>
            <a:ext uri="{FF2B5EF4-FFF2-40B4-BE49-F238E27FC236}">
              <a16:creationId xmlns:a16="http://schemas.microsoft.com/office/drawing/2014/main" xmlns="" id="{00000000-0008-0000-0600-0000EC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29" name="Text Box 1">
          <a:extLst>
            <a:ext uri="{FF2B5EF4-FFF2-40B4-BE49-F238E27FC236}">
              <a16:creationId xmlns:a16="http://schemas.microsoft.com/office/drawing/2014/main" xmlns="" id="{00000000-0008-0000-0600-0000ED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30" name="Text Box 1">
          <a:extLst>
            <a:ext uri="{FF2B5EF4-FFF2-40B4-BE49-F238E27FC236}">
              <a16:creationId xmlns:a16="http://schemas.microsoft.com/office/drawing/2014/main" xmlns="" id="{00000000-0008-0000-0600-0000EE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31" name="Text Box 1">
          <a:extLst>
            <a:ext uri="{FF2B5EF4-FFF2-40B4-BE49-F238E27FC236}">
              <a16:creationId xmlns:a16="http://schemas.microsoft.com/office/drawing/2014/main" xmlns="" id="{00000000-0008-0000-0600-0000EF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32" name="Text Box 1">
          <a:extLst>
            <a:ext uri="{FF2B5EF4-FFF2-40B4-BE49-F238E27FC236}">
              <a16:creationId xmlns:a16="http://schemas.microsoft.com/office/drawing/2014/main" xmlns="" id="{00000000-0008-0000-0600-0000F0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33" name="Text Box 1">
          <a:extLst>
            <a:ext uri="{FF2B5EF4-FFF2-40B4-BE49-F238E27FC236}">
              <a16:creationId xmlns:a16="http://schemas.microsoft.com/office/drawing/2014/main" xmlns="" id="{00000000-0008-0000-0600-0000F1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34" name="Text Box 1">
          <a:extLst>
            <a:ext uri="{FF2B5EF4-FFF2-40B4-BE49-F238E27FC236}">
              <a16:creationId xmlns:a16="http://schemas.microsoft.com/office/drawing/2014/main" xmlns="" id="{00000000-0008-0000-0600-0000F2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35" name="Text Box 1">
          <a:extLst>
            <a:ext uri="{FF2B5EF4-FFF2-40B4-BE49-F238E27FC236}">
              <a16:creationId xmlns:a16="http://schemas.microsoft.com/office/drawing/2014/main" xmlns="" id="{00000000-0008-0000-0600-0000F3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36" name="Text Box 1">
          <a:extLst>
            <a:ext uri="{FF2B5EF4-FFF2-40B4-BE49-F238E27FC236}">
              <a16:creationId xmlns:a16="http://schemas.microsoft.com/office/drawing/2014/main" xmlns="" id="{00000000-0008-0000-0600-0000F4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37" name="Text Box 1">
          <a:extLst>
            <a:ext uri="{FF2B5EF4-FFF2-40B4-BE49-F238E27FC236}">
              <a16:creationId xmlns:a16="http://schemas.microsoft.com/office/drawing/2014/main" xmlns="" id="{00000000-0008-0000-0600-0000F5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38" name="Text Box 1">
          <a:extLst>
            <a:ext uri="{FF2B5EF4-FFF2-40B4-BE49-F238E27FC236}">
              <a16:creationId xmlns:a16="http://schemas.microsoft.com/office/drawing/2014/main" xmlns="" id="{00000000-0008-0000-0600-0000F6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39" name="Text Box 1">
          <a:extLst>
            <a:ext uri="{FF2B5EF4-FFF2-40B4-BE49-F238E27FC236}">
              <a16:creationId xmlns:a16="http://schemas.microsoft.com/office/drawing/2014/main" xmlns="" id="{00000000-0008-0000-0600-0000F7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40" name="Text Box 1">
          <a:extLst>
            <a:ext uri="{FF2B5EF4-FFF2-40B4-BE49-F238E27FC236}">
              <a16:creationId xmlns:a16="http://schemas.microsoft.com/office/drawing/2014/main" xmlns="" id="{00000000-0008-0000-0600-0000F8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41" name="Text Box 1">
          <a:extLst>
            <a:ext uri="{FF2B5EF4-FFF2-40B4-BE49-F238E27FC236}">
              <a16:creationId xmlns:a16="http://schemas.microsoft.com/office/drawing/2014/main" xmlns="" id="{00000000-0008-0000-0600-0000F9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42" name="Text Box 1">
          <a:extLst>
            <a:ext uri="{FF2B5EF4-FFF2-40B4-BE49-F238E27FC236}">
              <a16:creationId xmlns:a16="http://schemas.microsoft.com/office/drawing/2014/main" xmlns="" id="{00000000-0008-0000-0600-0000FA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43" name="Text Box 1">
          <a:extLst>
            <a:ext uri="{FF2B5EF4-FFF2-40B4-BE49-F238E27FC236}">
              <a16:creationId xmlns:a16="http://schemas.microsoft.com/office/drawing/2014/main" xmlns="" id="{00000000-0008-0000-0600-0000FB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44" name="Text Box 1">
          <a:extLst>
            <a:ext uri="{FF2B5EF4-FFF2-40B4-BE49-F238E27FC236}">
              <a16:creationId xmlns:a16="http://schemas.microsoft.com/office/drawing/2014/main" xmlns="" id="{00000000-0008-0000-0600-0000FC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45" name="Text Box 1">
          <a:extLst>
            <a:ext uri="{FF2B5EF4-FFF2-40B4-BE49-F238E27FC236}">
              <a16:creationId xmlns:a16="http://schemas.microsoft.com/office/drawing/2014/main" xmlns="" id="{00000000-0008-0000-0600-0000FD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46" name="Text Box 1">
          <a:extLst>
            <a:ext uri="{FF2B5EF4-FFF2-40B4-BE49-F238E27FC236}">
              <a16:creationId xmlns:a16="http://schemas.microsoft.com/office/drawing/2014/main" xmlns="" id="{00000000-0008-0000-0600-0000FE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47" name="Text Box 1">
          <a:extLst>
            <a:ext uri="{FF2B5EF4-FFF2-40B4-BE49-F238E27FC236}">
              <a16:creationId xmlns:a16="http://schemas.microsoft.com/office/drawing/2014/main" xmlns="" id="{00000000-0008-0000-0600-0000FF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48" name="Text Box 1">
          <a:extLst>
            <a:ext uri="{FF2B5EF4-FFF2-40B4-BE49-F238E27FC236}">
              <a16:creationId xmlns:a16="http://schemas.microsoft.com/office/drawing/2014/main" xmlns="" id="{00000000-0008-0000-0600-00000090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49" name="Text Box 1">
          <a:extLst>
            <a:ext uri="{FF2B5EF4-FFF2-40B4-BE49-F238E27FC236}">
              <a16:creationId xmlns:a16="http://schemas.microsoft.com/office/drawing/2014/main" xmlns="" id="{00000000-0008-0000-0600-00000190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50" name="Text Box 1">
          <a:extLst>
            <a:ext uri="{FF2B5EF4-FFF2-40B4-BE49-F238E27FC236}">
              <a16:creationId xmlns:a16="http://schemas.microsoft.com/office/drawing/2014/main" xmlns="" id="{00000000-0008-0000-0600-00000290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51" name="Text Box 1">
          <a:extLst>
            <a:ext uri="{FF2B5EF4-FFF2-40B4-BE49-F238E27FC236}">
              <a16:creationId xmlns:a16="http://schemas.microsoft.com/office/drawing/2014/main" xmlns="" id="{00000000-0008-0000-0600-00000390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52" name="Text Box 1">
          <a:extLst>
            <a:ext uri="{FF2B5EF4-FFF2-40B4-BE49-F238E27FC236}">
              <a16:creationId xmlns:a16="http://schemas.microsoft.com/office/drawing/2014/main" xmlns="" id="{00000000-0008-0000-0600-00000490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53" name="Text Box 1">
          <a:extLst>
            <a:ext uri="{FF2B5EF4-FFF2-40B4-BE49-F238E27FC236}">
              <a16:creationId xmlns:a16="http://schemas.microsoft.com/office/drawing/2014/main" xmlns="" id="{00000000-0008-0000-0600-00000590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54" name="Text Box 1">
          <a:extLst>
            <a:ext uri="{FF2B5EF4-FFF2-40B4-BE49-F238E27FC236}">
              <a16:creationId xmlns:a16="http://schemas.microsoft.com/office/drawing/2014/main" xmlns="" id="{00000000-0008-0000-0600-00000690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55" name="Text Box 1">
          <a:extLst>
            <a:ext uri="{FF2B5EF4-FFF2-40B4-BE49-F238E27FC236}">
              <a16:creationId xmlns:a16="http://schemas.microsoft.com/office/drawing/2014/main" xmlns="" id="{00000000-0008-0000-0600-00000790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56" name="Text Box 1">
          <a:extLst>
            <a:ext uri="{FF2B5EF4-FFF2-40B4-BE49-F238E27FC236}">
              <a16:creationId xmlns:a16="http://schemas.microsoft.com/office/drawing/2014/main" xmlns="" id="{00000000-0008-0000-0600-00000890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57" name="Text Box 1">
          <a:extLst>
            <a:ext uri="{FF2B5EF4-FFF2-40B4-BE49-F238E27FC236}">
              <a16:creationId xmlns:a16="http://schemas.microsoft.com/office/drawing/2014/main" xmlns="" id="{00000000-0008-0000-0600-00000990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58" name="Text Box 1">
          <a:extLst>
            <a:ext uri="{FF2B5EF4-FFF2-40B4-BE49-F238E27FC236}">
              <a16:creationId xmlns:a16="http://schemas.microsoft.com/office/drawing/2014/main" xmlns="" id="{00000000-0008-0000-0600-00000A90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59" name="Text Box 1">
          <a:extLst>
            <a:ext uri="{FF2B5EF4-FFF2-40B4-BE49-F238E27FC236}">
              <a16:creationId xmlns:a16="http://schemas.microsoft.com/office/drawing/2014/main" xmlns="" id="{00000000-0008-0000-0600-00000B90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60" name="Text Box 1">
          <a:extLst>
            <a:ext uri="{FF2B5EF4-FFF2-40B4-BE49-F238E27FC236}">
              <a16:creationId xmlns:a16="http://schemas.microsoft.com/office/drawing/2014/main" xmlns="" id="{00000000-0008-0000-0600-00000C90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61" name="Text Box 1">
          <a:extLst>
            <a:ext uri="{FF2B5EF4-FFF2-40B4-BE49-F238E27FC236}">
              <a16:creationId xmlns:a16="http://schemas.microsoft.com/office/drawing/2014/main" xmlns="" id="{00000000-0008-0000-0600-00000D90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62" name="Text Box 1">
          <a:extLst>
            <a:ext uri="{FF2B5EF4-FFF2-40B4-BE49-F238E27FC236}">
              <a16:creationId xmlns:a16="http://schemas.microsoft.com/office/drawing/2014/main" xmlns="" id="{00000000-0008-0000-0600-00000E90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63" name="Text Box 1">
          <a:extLst>
            <a:ext uri="{FF2B5EF4-FFF2-40B4-BE49-F238E27FC236}">
              <a16:creationId xmlns:a16="http://schemas.microsoft.com/office/drawing/2014/main" xmlns="" id="{00000000-0008-0000-0600-00000F90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64" name="Text Box 1">
          <a:extLst>
            <a:ext uri="{FF2B5EF4-FFF2-40B4-BE49-F238E27FC236}">
              <a16:creationId xmlns:a16="http://schemas.microsoft.com/office/drawing/2014/main" xmlns="" id="{00000000-0008-0000-0600-00001090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65" name="Text Box 1">
          <a:extLst>
            <a:ext uri="{FF2B5EF4-FFF2-40B4-BE49-F238E27FC236}">
              <a16:creationId xmlns:a16="http://schemas.microsoft.com/office/drawing/2014/main" xmlns="" id="{00000000-0008-0000-0600-00001190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66" name="Text Box 1">
          <a:extLst>
            <a:ext uri="{FF2B5EF4-FFF2-40B4-BE49-F238E27FC236}">
              <a16:creationId xmlns:a16="http://schemas.microsoft.com/office/drawing/2014/main" xmlns="" id="{00000000-0008-0000-0600-00001290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67" name="Text Box 1">
          <a:extLst>
            <a:ext uri="{FF2B5EF4-FFF2-40B4-BE49-F238E27FC236}">
              <a16:creationId xmlns:a16="http://schemas.microsoft.com/office/drawing/2014/main" xmlns="" id="{00000000-0008-0000-0600-00001390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68" name="Text Box 1">
          <a:extLst>
            <a:ext uri="{FF2B5EF4-FFF2-40B4-BE49-F238E27FC236}">
              <a16:creationId xmlns:a16="http://schemas.microsoft.com/office/drawing/2014/main" xmlns="" id="{00000000-0008-0000-0600-00001490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69" name="Text Box 1">
          <a:extLst>
            <a:ext uri="{FF2B5EF4-FFF2-40B4-BE49-F238E27FC236}">
              <a16:creationId xmlns:a16="http://schemas.microsoft.com/office/drawing/2014/main" xmlns="" id="{00000000-0008-0000-0600-00001590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70" name="Text Box 1">
          <a:extLst>
            <a:ext uri="{FF2B5EF4-FFF2-40B4-BE49-F238E27FC236}">
              <a16:creationId xmlns:a16="http://schemas.microsoft.com/office/drawing/2014/main" xmlns="" id="{00000000-0008-0000-0600-00001690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71" name="Text Box 1">
          <a:extLst>
            <a:ext uri="{FF2B5EF4-FFF2-40B4-BE49-F238E27FC236}">
              <a16:creationId xmlns:a16="http://schemas.microsoft.com/office/drawing/2014/main" xmlns="" id="{00000000-0008-0000-0600-00001790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72" name="Text Box 1">
          <a:extLst>
            <a:ext uri="{FF2B5EF4-FFF2-40B4-BE49-F238E27FC236}">
              <a16:creationId xmlns:a16="http://schemas.microsoft.com/office/drawing/2014/main" xmlns="" id="{00000000-0008-0000-0600-00001890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73" name="Text Box 1">
          <a:extLst>
            <a:ext uri="{FF2B5EF4-FFF2-40B4-BE49-F238E27FC236}">
              <a16:creationId xmlns:a16="http://schemas.microsoft.com/office/drawing/2014/main" xmlns="" id="{00000000-0008-0000-0600-00001990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74" name="Text Box 1">
          <a:extLst>
            <a:ext uri="{FF2B5EF4-FFF2-40B4-BE49-F238E27FC236}">
              <a16:creationId xmlns:a16="http://schemas.microsoft.com/office/drawing/2014/main" xmlns="" id="{00000000-0008-0000-0600-00001A90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75" name="Text Box 1">
          <a:extLst>
            <a:ext uri="{FF2B5EF4-FFF2-40B4-BE49-F238E27FC236}">
              <a16:creationId xmlns:a16="http://schemas.microsoft.com/office/drawing/2014/main" xmlns="" id="{00000000-0008-0000-0600-00001B90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76" name="Text Box 1">
          <a:extLst>
            <a:ext uri="{FF2B5EF4-FFF2-40B4-BE49-F238E27FC236}">
              <a16:creationId xmlns:a16="http://schemas.microsoft.com/office/drawing/2014/main" xmlns="" id="{00000000-0008-0000-0600-00001C90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77" name="Text Box 1">
          <a:extLst>
            <a:ext uri="{FF2B5EF4-FFF2-40B4-BE49-F238E27FC236}">
              <a16:creationId xmlns:a16="http://schemas.microsoft.com/office/drawing/2014/main" xmlns="" id="{00000000-0008-0000-0600-00001D90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78" name="Text Box 1">
          <a:extLst>
            <a:ext uri="{FF2B5EF4-FFF2-40B4-BE49-F238E27FC236}">
              <a16:creationId xmlns:a16="http://schemas.microsoft.com/office/drawing/2014/main" xmlns="" id="{00000000-0008-0000-0600-00001E90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79" name="Text Box 1">
          <a:extLst>
            <a:ext uri="{FF2B5EF4-FFF2-40B4-BE49-F238E27FC236}">
              <a16:creationId xmlns:a16="http://schemas.microsoft.com/office/drawing/2014/main" xmlns="" id="{00000000-0008-0000-0600-00001F90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80" name="Text Box 1">
          <a:extLst>
            <a:ext uri="{FF2B5EF4-FFF2-40B4-BE49-F238E27FC236}">
              <a16:creationId xmlns:a16="http://schemas.microsoft.com/office/drawing/2014/main" xmlns="" id="{00000000-0008-0000-0600-00002090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81" name="Text Box 1">
          <a:extLst>
            <a:ext uri="{FF2B5EF4-FFF2-40B4-BE49-F238E27FC236}">
              <a16:creationId xmlns:a16="http://schemas.microsoft.com/office/drawing/2014/main" xmlns="" id="{00000000-0008-0000-0600-00002190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82" name="Text Box 1">
          <a:extLst>
            <a:ext uri="{FF2B5EF4-FFF2-40B4-BE49-F238E27FC236}">
              <a16:creationId xmlns:a16="http://schemas.microsoft.com/office/drawing/2014/main" xmlns="" id="{00000000-0008-0000-0600-00002290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83" name="Text Box 1">
          <a:extLst>
            <a:ext uri="{FF2B5EF4-FFF2-40B4-BE49-F238E27FC236}">
              <a16:creationId xmlns:a16="http://schemas.microsoft.com/office/drawing/2014/main" xmlns="" id="{00000000-0008-0000-0600-00002390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84" name="Text Box 1">
          <a:extLst>
            <a:ext uri="{FF2B5EF4-FFF2-40B4-BE49-F238E27FC236}">
              <a16:creationId xmlns:a16="http://schemas.microsoft.com/office/drawing/2014/main" xmlns="" id="{00000000-0008-0000-0600-00002490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85" name="Text Box 1">
          <a:extLst>
            <a:ext uri="{FF2B5EF4-FFF2-40B4-BE49-F238E27FC236}">
              <a16:creationId xmlns:a16="http://schemas.microsoft.com/office/drawing/2014/main" xmlns="" id="{00000000-0008-0000-0600-00002590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86" name="Text Box 1">
          <a:extLst>
            <a:ext uri="{FF2B5EF4-FFF2-40B4-BE49-F238E27FC236}">
              <a16:creationId xmlns:a16="http://schemas.microsoft.com/office/drawing/2014/main" xmlns="" id="{00000000-0008-0000-0600-00002690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87" name="Text Box 1">
          <a:extLst>
            <a:ext uri="{FF2B5EF4-FFF2-40B4-BE49-F238E27FC236}">
              <a16:creationId xmlns:a16="http://schemas.microsoft.com/office/drawing/2014/main" xmlns="" id="{00000000-0008-0000-0600-00002790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88" name="Text Box 1">
          <a:extLst>
            <a:ext uri="{FF2B5EF4-FFF2-40B4-BE49-F238E27FC236}">
              <a16:creationId xmlns:a16="http://schemas.microsoft.com/office/drawing/2014/main" xmlns="" id="{00000000-0008-0000-0600-00002890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89" name="Text Box 1">
          <a:extLst>
            <a:ext uri="{FF2B5EF4-FFF2-40B4-BE49-F238E27FC236}">
              <a16:creationId xmlns:a16="http://schemas.microsoft.com/office/drawing/2014/main" xmlns="" id="{00000000-0008-0000-0600-00002990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90" name="Text Box 1">
          <a:extLst>
            <a:ext uri="{FF2B5EF4-FFF2-40B4-BE49-F238E27FC236}">
              <a16:creationId xmlns:a16="http://schemas.microsoft.com/office/drawing/2014/main" xmlns="" id="{00000000-0008-0000-0600-00002A90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91" name="Text Box 1">
          <a:extLst>
            <a:ext uri="{FF2B5EF4-FFF2-40B4-BE49-F238E27FC236}">
              <a16:creationId xmlns:a16="http://schemas.microsoft.com/office/drawing/2014/main" xmlns="" id="{00000000-0008-0000-0600-00002B90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92" name="Text Box 1">
          <a:extLst>
            <a:ext uri="{FF2B5EF4-FFF2-40B4-BE49-F238E27FC236}">
              <a16:creationId xmlns:a16="http://schemas.microsoft.com/office/drawing/2014/main" xmlns="" id="{00000000-0008-0000-0600-00002C90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93" name="Text Box 1">
          <a:extLst>
            <a:ext uri="{FF2B5EF4-FFF2-40B4-BE49-F238E27FC236}">
              <a16:creationId xmlns:a16="http://schemas.microsoft.com/office/drawing/2014/main" xmlns="" id="{00000000-0008-0000-0600-00002D90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94" name="Text Box 1">
          <a:extLst>
            <a:ext uri="{FF2B5EF4-FFF2-40B4-BE49-F238E27FC236}">
              <a16:creationId xmlns:a16="http://schemas.microsoft.com/office/drawing/2014/main" xmlns="" id="{00000000-0008-0000-0600-00002E90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95" name="Text Box 1">
          <a:extLst>
            <a:ext uri="{FF2B5EF4-FFF2-40B4-BE49-F238E27FC236}">
              <a16:creationId xmlns:a16="http://schemas.microsoft.com/office/drawing/2014/main" xmlns="" id="{00000000-0008-0000-0600-00002F90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96" name="Text Box 1">
          <a:extLst>
            <a:ext uri="{FF2B5EF4-FFF2-40B4-BE49-F238E27FC236}">
              <a16:creationId xmlns:a16="http://schemas.microsoft.com/office/drawing/2014/main" xmlns="" id="{00000000-0008-0000-0600-00003090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97" name="Text Box 1">
          <a:extLst>
            <a:ext uri="{FF2B5EF4-FFF2-40B4-BE49-F238E27FC236}">
              <a16:creationId xmlns:a16="http://schemas.microsoft.com/office/drawing/2014/main" xmlns="" id="{00000000-0008-0000-0600-00003190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98" name="Text Box 1">
          <a:extLst>
            <a:ext uri="{FF2B5EF4-FFF2-40B4-BE49-F238E27FC236}">
              <a16:creationId xmlns:a16="http://schemas.microsoft.com/office/drawing/2014/main" xmlns="" id="{00000000-0008-0000-0600-00003290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99" name="Text Box 1">
          <a:extLst>
            <a:ext uri="{FF2B5EF4-FFF2-40B4-BE49-F238E27FC236}">
              <a16:creationId xmlns:a16="http://schemas.microsoft.com/office/drawing/2014/main" xmlns="" id="{00000000-0008-0000-0600-00003390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100" name="Text Box 1">
          <a:extLst>
            <a:ext uri="{FF2B5EF4-FFF2-40B4-BE49-F238E27FC236}">
              <a16:creationId xmlns:a16="http://schemas.microsoft.com/office/drawing/2014/main" xmlns="" id="{00000000-0008-0000-0600-00003490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101" name="Text Box 1">
          <a:extLst>
            <a:ext uri="{FF2B5EF4-FFF2-40B4-BE49-F238E27FC236}">
              <a16:creationId xmlns:a16="http://schemas.microsoft.com/office/drawing/2014/main" xmlns="" id="{00000000-0008-0000-0600-00003590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102" name="Text Box 1">
          <a:extLst>
            <a:ext uri="{FF2B5EF4-FFF2-40B4-BE49-F238E27FC236}">
              <a16:creationId xmlns:a16="http://schemas.microsoft.com/office/drawing/2014/main" xmlns="" id="{00000000-0008-0000-0600-00003690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103" name="Text Box 1">
          <a:extLst>
            <a:ext uri="{FF2B5EF4-FFF2-40B4-BE49-F238E27FC236}">
              <a16:creationId xmlns:a16="http://schemas.microsoft.com/office/drawing/2014/main" xmlns="" id="{00000000-0008-0000-0600-00003790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104" name="Text Box 1">
          <a:extLst>
            <a:ext uri="{FF2B5EF4-FFF2-40B4-BE49-F238E27FC236}">
              <a16:creationId xmlns:a16="http://schemas.microsoft.com/office/drawing/2014/main" xmlns="" id="{00000000-0008-0000-0600-00003890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105" name="Text Box 1">
          <a:extLst>
            <a:ext uri="{FF2B5EF4-FFF2-40B4-BE49-F238E27FC236}">
              <a16:creationId xmlns:a16="http://schemas.microsoft.com/office/drawing/2014/main" xmlns="" id="{00000000-0008-0000-0600-00003990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106" name="Text Box 1">
          <a:extLst>
            <a:ext uri="{FF2B5EF4-FFF2-40B4-BE49-F238E27FC236}">
              <a16:creationId xmlns:a16="http://schemas.microsoft.com/office/drawing/2014/main" xmlns="" id="{00000000-0008-0000-0600-00003A90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107" name="Text Box 1">
          <a:extLst>
            <a:ext uri="{FF2B5EF4-FFF2-40B4-BE49-F238E27FC236}">
              <a16:creationId xmlns:a16="http://schemas.microsoft.com/office/drawing/2014/main" xmlns="" id="{00000000-0008-0000-0600-00003B90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108" name="Text Box 1">
          <a:extLst>
            <a:ext uri="{FF2B5EF4-FFF2-40B4-BE49-F238E27FC236}">
              <a16:creationId xmlns:a16="http://schemas.microsoft.com/office/drawing/2014/main" xmlns="" id="{00000000-0008-0000-0600-00003C90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109" name="Text Box 1">
          <a:extLst>
            <a:ext uri="{FF2B5EF4-FFF2-40B4-BE49-F238E27FC236}">
              <a16:creationId xmlns:a16="http://schemas.microsoft.com/office/drawing/2014/main" xmlns="" id="{00000000-0008-0000-0600-00003D90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110" name="Text Box 1">
          <a:extLst>
            <a:ext uri="{FF2B5EF4-FFF2-40B4-BE49-F238E27FC236}">
              <a16:creationId xmlns:a16="http://schemas.microsoft.com/office/drawing/2014/main" xmlns="" id="{00000000-0008-0000-0600-00003E90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111" name="Text Box 1">
          <a:extLst>
            <a:ext uri="{FF2B5EF4-FFF2-40B4-BE49-F238E27FC236}">
              <a16:creationId xmlns:a16="http://schemas.microsoft.com/office/drawing/2014/main" xmlns="" id="{00000000-0008-0000-0600-00003F90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112" name="Text Box 1">
          <a:extLst>
            <a:ext uri="{FF2B5EF4-FFF2-40B4-BE49-F238E27FC236}">
              <a16:creationId xmlns:a16="http://schemas.microsoft.com/office/drawing/2014/main" xmlns="" id="{00000000-0008-0000-0600-00004090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113" name="Text Box 1">
          <a:extLst>
            <a:ext uri="{FF2B5EF4-FFF2-40B4-BE49-F238E27FC236}">
              <a16:creationId xmlns:a16="http://schemas.microsoft.com/office/drawing/2014/main" xmlns="" id="{00000000-0008-0000-0600-00004190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69</xdr:row>
      <xdr:rowOff>0</xdr:rowOff>
    </xdr:from>
    <xdr:to>
      <xdr:col>5</xdr:col>
      <xdr:colOff>0</xdr:colOff>
      <xdr:row>69</xdr:row>
      <xdr:rowOff>209550</xdr:rowOff>
    </xdr:to>
    <xdr:sp macro="" textlink="">
      <xdr:nvSpPr>
        <xdr:cNvPr id="1282114" name="Text Box 1">
          <a:extLst>
            <a:ext uri="{FF2B5EF4-FFF2-40B4-BE49-F238E27FC236}">
              <a16:creationId xmlns:a16="http://schemas.microsoft.com/office/drawing/2014/main" xmlns="" id="{00000000-0008-0000-0600-000042901300}"/>
            </a:ext>
          </a:extLst>
        </xdr:cNvPr>
        <xdr:cNvSpPr txBox="1">
          <a:spLocks noChangeArrowheads="1"/>
        </xdr:cNvSpPr>
      </xdr:nvSpPr>
      <xdr:spPr bwMode="auto">
        <a:xfrm>
          <a:off x="2743200" y="24069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69</xdr:row>
      <xdr:rowOff>0</xdr:rowOff>
    </xdr:from>
    <xdr:to>
      <xdr:col>5</xdr:col>
      <xdr:colOff>0</xdr:colOff>
      <xdr:row>69</xdr:row>
      <xdr:rowOff>209550</xdr:rowOff>
    </xdr:to>
    <xdr:sp macro="" textlink="">
      <xdr:nvSpPr>
        <xdr:cNvPr id="1282115" name="Text Box 1">
          <a:extLst>
            <a:ext uri="{FF2B5EF4-FFF2-40B4-BE49-F238E27FC236}">
              <a16:creationId xmlns:a16="http://schemas.microsoft.com/office/drawing/2014/main" xmlns="" id="{00000000-0008-0000-0600-000043901300}"/>
            </a:ext>
          </a:extLst>
        </xdr:cNvPr>
        <xdr:cNvSpPr txBox="1">
          <a:spLocks noChangeArrowheads="1"/>
        </xdr:cNvSpPr>
      </xdr:nvSpPr>
      <xdr:spPr bwMode="auto">
        <a:xfrm>
          <a:off x="2743200" y="24069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71</xdr:row>
      <xdr:rowOff>0</xdr:rowOff>
    </xdr:from>
    <xdr:to>
      <xdr:col>5</xdr:col>
      <xdr:colOff>0</xdr:colOff>
      <xdr:row>71</xdr:row>
      <xdr:rowOff>209550</xdr:rowOff>
    </xdr:to>
    <xdr:sp macro="" textlink="">
      <xdr:nvSpPr>
        <xdr:cNvPr id="1282116" name="Text Box 1">
          <a:extLst>
            <a:ext uri="{FF2B5EF4-FFF2-40B4-BE49-F238E27FC236}">
              <a16:creationId xmlns:a16="http://schemas.microsoft.com/office/drawing/2014/main" xmlns="" id="{00000000-0008-0000-0600-000044901300}"/>
            </a:ext>
          </a:extLst>
        </xdr:cNvPr>
        <xdr:cNvSpPr txBox="1">
          <a:spLocks noChangeArrowheads="1"/>
        </xdr:cNvSpPr>
      </xdr:nvSpPr>
      <xdr:spPr bwMode="auto">
        <a:xfrm>
          <a:off x="2743200" y="247745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0</xdr:colOff>
      <xdr:row>72</xdr:row>
      <xdr:rowOff>209550</xdr:rowOff>
    </xdr:to>
    <xdr:sp macro="" textlink="">
      <xdr:nvSpPr>
        <xdr:cNvPr id="1282117" name="Text Box 1">
          <a:extLst>
            <a:ext uri="{FF2B5EF4-FFF2-40B4-BE49-F238E27FC236}">
              <a16:creationId xmlns:a16="http://schemas.microsoft.com/office/drawing/2014/main" xmlns="" id="{00000000-0008-0000-0600-000045901300}"/>
            </a:ext>
          </a:extLst>
        </xdr:cNvPr>
        <xdr:cNvSpPr txBox="1">
          <a:spLocks noChangeArrowheads="1"/>
        </xdr:cNvSpPr>
      </xdr:nvSpPr>
      <xdr:spPr bwMode="auto">
        <a:xfrm>
          <a:off x="2743200" y="251269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0</xdr:colOff>
      <xdr:row>72</xdr:row>
      <xdr:rowOff>209550</xdr:rowOff>
    </xdr:to>
    <xdr:sp macro="" textlink="">
      <xdr:nvSpPr>
        <xdr:cNvPr id="1282118" name="Text Box 1">
          <a:extLst>
            <a:ext uri="{FF2B5EF4-FFF2-40B4-BE49-F238E27FC236}">
              <a16:creationId xmlns:a16="http://schemas.microsoft.com/office/drawing/2014/main" xmlns="" id="{00000000-0008-0000-0600-000046901300}"/>
            </a:ext>
          </a:extLst>
        </xdr:cNvPr>
        <xdr:cNvSpPr txBox="1">
          <a:spLocks noChangeArrowheads="1"/>
        </xdr:cNvSpPr>
      </xdr:nvSpPr>
      <xdr:spPr bwMode="auto">
        <a:xfrm>
          <a:off x="2743200" y="251269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73</xdr:row>
      <xdr:rowOff>209550</xdr:rowOff>
    </xdr:to>
    <xdr:sp macro="" textlink="">
      <xdr:nvSpPr>
        <xdr:cNvPr id="1282119" name="Text Box 1">
          <a:extLst>
            <a:ext uri="{FF2B5EF4-FFF2-40B4-BE49-F238E27FC236}">
              <a16:creationId xmlns:a16="http://schemas.microsoft.com/office/drawing/2014/main" xmlns="" id="{00000000-0008-0000-0600-000047901300}"/>
            </a:ext>
          </a:extLst>
        </xdr:cNvPr>
        <xdr:cNvSpPr txBox="1">
          <a:spLocks noChangeArrowheads="1"/>
        </xdr:cNvSpPr>
      </xdr:nvSpPr>
      <xdr:spPr bwMode="auto">
        <a:xfrm>
          <a:off x="2743200" y="25479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73</xdr:row>
      <xdr:rowOff>209550</xdr:rowOff>
    </xdr:to>
    <xdr:sp macro="" textlink="">
      <xdr:nvSpPr>
        <xdr:cNvPr id="1282120" name="Text Box 1">
          <a:extLst>
            <a:ext uri="{FF2B5EF4-FFF2-40B4-BE49-F238E27FC236}">
              <a16:creationId xmlns:a16="http://schemas.microsoft.com/office/drawing/2014/main" xmlns="" id="{00000000-0008-0000-0600-000048901300}"/>
            </a:ext>
          </a:extLst>
        </xdr:cNvPr>
        <xdr:cNvSpPr txBox="1">
          <a:spLocks noChangeArrowheads="1"/>
        </xdr:cNvSpPr>
      </xdr:nvSpPr>
      <xdr:spPr bwMode="auto">
        <a:xfrm>
          <a:off x="2743200" y="25479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74</xdr:row>
      <xdr:rowOff>0</xdr:rowOff>
    </xdr:from>
    <xdr:to>
      <xdr:col>5</xdr:col>
      <xdr:colOff>0</xdr:colOff>
      <xdr:row>74</xdr:row>
      <xdr:rowOff>209550</xdr:rowOff>
    </xdr:to>
    <xdr:sp macro="" textlink="">
      <xdr:nvSpPr>
        <xdr:cNvPr id="1282121" name="Text Box 1">
          <a:extLst>
            <a:ext uri="{FF2B5EF4-FFF2-40B4-BE49-F238E27FC236}">
              <a16:creationId xmlns:a16="http://schemas.microsoft.com/office/drawing/2014/main" xmlns="" id="{00000000-0008-0000-0600-000049901300}"/>
            </a:ext>
          </a:extLst>
        </xdr:cNvPr>
        <xdr:cNvSpPr txBox="1">
          <a:spLocks noChangeArrowheads="1"/>
        </xdr:cNvSpPr>
      </xdr:nvSpPr>
      <xdr:spPr bwMode="auto">
        <a:xfrm>
          <a:off x="2743200" y="258318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74</xdr:row>
      <xdr:rowOff>0</xdr:rowOff>
    </xdr:from>
    <xdr:to>
      <xdr:col>5</xdr:col>
      <xdr:colOff>0</xdr:colOff>
      <xdr:row>74</xdr:row>
      <xdr:rowOff>209550</xdr:rowOff>
    </xdr:to>
    <xdr:sp macro="" textlink="">
      <xdr:nvSpPr>
        <xdr:cNvPr id="1282122" name="Text Box 1">
          <a:extLst>
            <a:ext uri="{FF2B5EF4-FFF2-40B4-BE49-F238E27FC236}">
              <a16:creationId xmlns:a16="http://schemas.microsoft.com/office/drawing/2014/main" xmlns="" id="{00000000-0008-0000-0600-00004A901300}"/>
            </a:ext>
          </a:extLst>
        </xdr:cNvPr>
        <xdr:cNvSpPr txBox="1">
          <a:spLocks noChangeArrowheads="1"/>
        </xdr:cNvSpPr>
      </xdr:nvSpPr>
      <xdr:spPr bwMode="auto">
        <a:xfrm>
          <a:off x="2743200" y="258318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75</xdr:row>
      <xdr:rowOff>0</xdr:rowOff>
    </xdr:from>
    <xdr:to>
      <xdr:col>5</xdr:col>
      <xdr:colOff>0</xdr:colOff>
      <xdr:row>75</xdr:row>
      <xdr:rowOff>209550</xdr:rowOff>
    </xdr:to>
    <xdr:sp macro="" textlink="">
      <xdr:nvSpPr>
        <xdr:cNvPr id="1282123" name="Text Box 1">
          <a:extLst>
            <a:ext uri="{FF2B5EF4-FFF2-40B4-BE49-F238E27FC236}">
              <a16:creationId xmlns:a16="http://schemas.microsoft.com/office/drawing/2014/main" xmlns="" id="{00000000-0008-0000-0600-00004B901300}"/>
            </a:ext>
          </a:extLst>
        </xdr:cNvPr>
        <xdr:cNvSpPr txBox="1">
          <a:spLocks noChangeArrowheads="1"/>
        </xdr:cNvSpPr>
      </xdr:nvSpPr>
      <xdr:spPr bwMode="auto">
        <a:xfrm>
          <a:off x="2743200" y="261842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75</xdr:row>
      <xdr:rowOff>0</xdr:rowOff>
    </xdr:from>
    <xdr:to>
      <xdr:col>5</xdr:col>
      <xdr:colOff>0</xdr:colOff>
      <xdr:row>75</xdr:row>
      <xdr:rowOff>209550</xdr:rowOff>
    </xdr:to>
    <xdr:sp macro="" textlink="">
      <xdr:nvSpPr>
        <xdr:cNvPr id="1282124" name="Text Box 1">
          <a:extLst>
            <a:ext uri="{FF2B5EF4-FFF2-40B4-BE49-F238E27FC236}">
              <a16:creationId xmlns:a16="http://schemas.microsoft.com/office/drawing/2014/main" xmlns="" id="{00000000-0008-0000-0600-00004C901300}"/>
            </a:ext>
          </a:extLst>
        </xdr:cNvPr>
        <xdr:cNvSpPr txBox="1">
          <a:spLocks noChangeArrowheads="1"/>
        </xdr:cNvSpPr>
      </xdr:nvSpPr>
      <xdr:spPr bwMode="auto">
        <a:xfrm>
          <a:off x="2743200" y="261842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76</xdr:row>
      <xdr:rowOff>0</xdr:rowOff>
    </xdr:from>
    <xdr:to>
      <xdr:col>5</xdr:col>
      <xdr:colOff>0</xdr:colOff>
      <xdr:row>76</xdr:row>
      <xdr:rowOff>209550</xdr:rowOff>
    </xdr:to>
    <xdr:sp macro="" textlink="">
      <xdr:nvSpPr>
        <xdr:cNvPr id="1282125" name="Text Box 1">
          <a:extLst>
            <a:ext uri="{FF2B5EF4-FFF2-40B4-BE49-F238E27FC236}">
              <a16:creationId xmlns:a16="http://schemas.microsoft.com/office/drawing/2014/main" xmlns="" id="{00000000-0008-0000-0600-00004D901300}"/>
            </a:ext>
          </a:extLst>
        </xdr:cNvPr>
        <xdr:cNvSpPr txBox="1">
          <a:spLocks noChangeArrowheads="1"/>
        </xdr:cNvSpPr>
      </xdr:nvSpPr>
      <xdr:spPr bwMode="auto">
        <a:xfrm>
          <a:off x="2743200" y="26536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76</xdr:row>
      <xdr:rowOff>0</xdr:rowOff>
    </xdr:from>
    <xdr:to>
      <xdr:col>5</xdr:col>
      <xdr:colOff>0</xdr:colOff>
      <xdr:row>76</xdr:row>
      <xdr:rowOff>209550</xdr:rowOff>
    </xdr:to>
    <xdr:sp macro="" textlink="">
      <xdr:nvSpPr>
        <xdr:cNvPr id="1282126" name="Text Box 1">
          <a:extLst>
            <a:ext uri="{FF2B5EF4-FFF2-40B4-BE49-F238E27FC236}">
              <a16:creationId xmlns:a16="http://schemas.microsoft.com/office/drawing/2014/main" xmlns="" id="{00000000-0008-0000-0600-00004E901300}"/>
            </a:ext>
          </a:extLst>
        </xdr:cNvPr>
        <xdr:cNvSpPr txBox="1">
          <a:spLocks noChangeArrowheads="1"/>
        </xdr:cNvSpPr>
      </xdr:nvSpPr>
      <xdr:spPr bwMode="auto">
        <a:xfrm>
          <a:off x="2743200" y="26536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76</xdr:row>
      <xdr:rowOff>0</xdr:rowOff>
    </xdr:from>
    <xdr:to>
      <xdr:col>5</xdr:col>
      <xdr:colOff>0</xdr:colOff>
      <xdr:row>76</xdr:row>
      <xdr:rowOff>209550</xdr:rowOff>
    </xdr:to>
    <xdr:sp macro="" textlink="">
      <xdr:nvSpPr>
        <xdr:cNvPr id="1282127" name="Text Box 1">
          <a:extLst>
            <a:ext uri="{FF2B5EF4-FFF2-40B4-BE49-F238E27FC236}">
              <a16:creationId xmlns:a16="http://schemas.microsoft.com/office/drawing/2014/main" xmlns="" id="{00000000-0008-0000-0600-00004F901300}"/>
            </a:ext>
          </a:extLst>
        </xdr:cNvPr>
        <xdr:cNvSpPr txBox="1">
          <a:spLocks noChangeArrowheads="1"/>
        </xdr:cNvSpPr>
      </xdr:nvSpPr>
      <xdr:spPr bwMode="auto">
        <a:xfrm>
          <a:off x="2743200" y="26536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76</xdr:row>
      <xdr:rowOff>0</xdr:rowOff>
    </xdr:from>
    <xdr:to>
      <xdr:col>5</xdr:col>
      <xdr:colOff>0</xdr:colOff>
      <xdr:row>76</xdr:row>
      <xdr:rowOff>209550</xdr:rowOff>
    </xdr:to>
    <xdr:sp macro="" textlink="">
      <xdr:nvSpPr>
        <xdr:cNvPr id="1282128" name="Text Box 1">
          <a:extLst>
            <a:ext uri="{FF2B5EF4-FFF2-40B4-BE49-F238E27FC236}">
              <a16:creationId xmlns:a16="http://schemas.microsoft.com/office/drawing/2014/main" xmlns="" id="{00000000-0008-0000-0600-000050901300}"/>
            </a:ext>
          </a:extLst>
        </xdr:cNvPr>
        <xdr:cNvSpPr txBox="1">
          <a:spLocks noChangeArrowheads="1"/>
        </xdr:cNvSpPr>
      </xdr:nvSpPr>
      <xdr:spPr bwMode="auto">
        <a:xfrm>
          <a:off x="2743200" y="26536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77</xdr:row>
      <xdr:rowOff>0</xdr:rowOff>
    </xdr:from>
    <xdr:to>
      <xdr:col>5</xdr:col>
      <xdr:colOff>0</xdr:colOff>
      <xdr:row>77</xdr:row>
      <xdr:rowOff>209550</xdr:rowOff>
    </xdr:to>
    <xdr:sp macro="" textlink="">
      <xdr:nvSpPr>
        <xdr:cNvPr id="1282129" name="Text Box 1">
          <a:extLst>
            <a:ext uri="{FF2B5EF4-FFF2-40B4-BE49-F238E27FC236}">
              <a16:creationId xmlns:a16="http://schemas.microsoft.com/office/drawing/2014/main" xmlns="" id="{00000000-0008-0000-0600-000051901300}"/>
            </a:ext>
          </a:extLst>
        </xdr:cNvPr>
        <xdr:cNvSpPr txBox="1">
          <a:spLocks noChangeArrowheads="1"/>
        </xdr:cNvSpPr>
      </xdr:nvSpPr>
      <xdr:spPr bwMode="auto">
        <a:xfrm>
          <a:off x="2743200" y="268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77</xdr:row>
      <xdr:rowOff>0</xdr:rowOff>
    </xdr:from>
    <xdr:to>
      <xdr:col>5</xdr:col>
      <xdr:colOff>0</xdr:colOff>
      <xdr:row>77</xdr:row>
      <xdr:rowOff>209550</xdr:rowOff>
    </xdr:to>
    <xdr:sp macro="" textlink="">
      <xdr:nvSpPr>
        <xdr:cNvPr id="1282130" name="Text Box 1">
          <a:extLst>
            <a:ext uri="{FF2B5EF4-FFF2-40B4-BE49-F238E27FC236}">
              <a16:creationId xmlns:a16="http://schemas.microsoft.com/office/drawing/2014/main" xmlns="" id="{00000000-0008-0000-0600-000052901300}"/>
            </a:ext>
          </a:extLst>
        </xdr:cNvPr>
        <xdr:cNvSpPr txBox="1">
          <a:spLocks noChangeArrowheads="1"/>
        </xdr:cNvSpPr>
      </xdr:nvSpPr>
      <xdr:spPr bwMode="auto">
        <a:xfrm>
          <a:off x="2743200" y="268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77</xdr:row>
      <xdr:rowOff>0</xdr:rowOff>
    </xdr:from>
    <xdr:to>
      <xdr:col>5</xdr:col>
      <xdr:colOff>0</xdr:colOff>
      <xdr:row>77</xdr:row>
      <xdr:rowOff>209550</xdr:rowOff>
    </xdr:to>
    <xdr:sp macro="" textlink="">
      <xdr:nvSpPr>
        <xdr:cNvPr id="1282131" name="Text Box 1">
          <a:extLst>
            <a:ext uri="{FF2B5EF4-FFF2-40B4-BE49-F238E27FC236}">
              <a16:creationId xmlns:a16="http://schemas.microsoft.com/office/drawing/2014/main" xmlns="" id="{00000000-0008-0000-0600-000053901300}"/>
            </a:ext>
          </a:extLst>
        </xdr:cNvPr>
        <xdr:cNvSpPr txBox="1">
          <a:spLocks noChangeArrowheads="1"/>
        </xdr:cNvSpPr>
      </xdr:nvSpPr>
      <xdr:spPr bwMode="auto">
        <a:xfrm>
          <a:off x="2743200" y="268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77</xdr:row>
      <xdr:rowOff>0</xdr:rowOff>
    </xdr:from>
    <xdr:to>
      <xdr:col>5</xdr:col>
      <xdr:colOff>0</xdr:colOff>
      <xdr:row>77</xdr:row>
      <xdr:rowOff>209550</xdr:rowOff>
    </xdr:to>
    <xdr:sp macro="" textlink="">
      <xdr:nvSpPr>
        <xdr:cNvPr id="1282132" name="Text Box 1">
          <a:extLst>
            <a:ext uri="{FF2B5EF4-FFF2-40B4-BE49-F238E27FC236}">
              <a16:creationId xmlns:a16="http://schemas.microsoft.com/office/drawing/2014/main" xmlns="" id="{00000000-0008-0000-0600-000054901300}"/>
            </a:ext>
          </a:extLst>
        </xdr:cNvPr>
        <xdr:cNvSpPr txBox="1">
          <a:spLocks noChangeArrowheads="1"/>
        </xdr:cNvSpPr>
      </xdr:nvSpPr>
      <xdr:spPr bwMode="auto">
        <a:xfrm>
          <a:off x="2743200" y="268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78</xdr:row>
      <xdr:rowOff>0</xdr:rowOff>
    </xdr:from>
    <xdr:to>
      <xdr:col>5</xdr:col>
      <xdr:colOff>0</xdr:colOff>
      <xdr:row>78</xdr:row>
      <xdr:rowOff>209550</xdr:rowOff>
    </xdr:to>
    <xdr:sp macro="" textlink="">
      <xdr:nvSpPr>
        <xdr:cNvPr id="1282133" name="Text Box 1">
          <a:extLst>
            <a:ext uri="{FF2B5EF4-FFF2-40B4-BE49-F238E27FC236}">
              <a16:creationId xmlns:a16="http://schemas.microsoft.com/office/drawing/2014/main" xmlns="" id="{00000000-0008-0000-0600-000055901300}"/>
            </a:ext>
          </a:extLst>
        </xdr:cNvPr>
        <xdr:cNvSpPr txBox="1">
          <a:spLocks noChangeArrowheads="1"/>
        </xdr:cNvSpPr>
      </xdr:nvSpPr>
      <xdr:spPr bwMode="auto">
        <a:xfrm>
          <a:off x="2743200" y="27241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78</xdr:row>
      <xdr:rowOff>0</xdr:rowOff>
    </xdr:from>
    <xdr:to>
      <xdr:col>5</xdr:col>
      <xdr:colOff>0</xdr:colOff>
      <xdr:row>78</xdr:row>
      <xdr:rowOff>209550</xdr:rowOff>
    </xdr:to>
    <xdr:sp macro="" textlink="">
      <xdr:nvSpPr>
        <xdr:cNvPr id="1282134" name="Text Box 1">
          <a:extLst>
            <a:ext uri="{FF2B5EF4-FFF2-40B4-BE49-F238E27FC236}">
              <a16:creationId xmlns:a16="http://schemas.microsoft.com/office/drawing/2014/main" xmlns="" id="{00000000-0008-0000-0600-000056901300}"/>
            </a:ext>
          </a:extLst>
        </xdr:cNvPr>
        <xdr:cNvSpPr txBox="1">
          <a:spLocks noChangeArrowheads="1"/>
        </xdr:cNvSpPr>
      </xdr:nvSpPr>
      <xdr:spPr bwMode="auto">
        <a:xfrm>
          <a:off x="2743200" y="27241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78</xdr:row>
      <xdr:rowOff>0</xdr:rowOff>
    </xdr:from>
    <xdr:to>
      <xdr:col>5</xdr:col>
      <xdr:colOff>0</xdr:colOff>
      <xdr:row>78</xdr:row>
      <xdr:rowOff>209550</xdr:rowOff>
    </xdr:to>
    <xdr:sp macro="" textlink="">
      <xdr:nvSpPr>
        <xdr:cNvPr id="1282135" name="Text Box 1">
          <a:extLst>
            <a:ext uri="{FF2B5EF4-FFF2-40B4-BE49-F238E27FC236}">
              <a16:creationId xmlns:a16="http://schemas.microsoft.com/office/drawing/2014/main" xmlns="" id="{00000000-0008-0000-0600-000057901300}"/>
            </a:ext>
          </a:extLst>
        </xdr:cNvPr>
        <xdr:cNvSpPr txBox="1">
          <a:spLocks noChangeArrowheads="1"/>
        </xdr:cNvSpPr>
      </xdr:nvSpPr>
      <xdr:spPr bwMode="auto">
        <a:xfrm>
          <a:off x="2743200" y="27241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78</xdr:row>
      <xdr:rowOff>0</xdr:rowOff>
    </xdr:from>
    <xdr:to>
      <xdr:col>5</xdr:col>
      <xdr:colOff>0</xdr:colOff>
      <xdr:row>78</xdr:row>
      <xdr:rowOff>209550</xdr:rowOff>
    </xdr:to>
    <xdr:sp macro="" textlink="">
      <xdr:nvSpPr>
        <xdr:cNvPr id="1282136" name="Text Box 1">
          <a:extLst>
            <a:ext uri="{FF2B5EF4-FFF2-40B4-BE49-F238E27FC236}">
              <a16:creationId xmlns:a16="http://schemas.microsoft.com/office/drawing/2014/main" xmlns="" id="{00000000-0008-0000-0600-000058901300}"/>
            </a:ext>
          </a:extLst>
        </xdr:cNvPr>
        <xdr:cNvSpPr txBox="1">
          <a:spLocks noChangeArrowheads="1"/>
        </xdr:cNvSpPr>
      </xdr:nvSpPr>
      <xdr:spPr bwMode="auto">
        <a:xfrm>
          <a:off x="2743200" y="27241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79</xdr:row>
      <xdr:rowOff>0</xdr:rowOff>
    </xdr:from>
    <xdr:to>
      <xdr:col>5</xdr:col>
      <xdr:colOff>0</xdr:colOff>
      <xdr:row>79</xdr:row>
      <xdr:rowOff>209550</xdr:rowOff>
    </xdr:to>
    <xdr:sp macro="" textlink="">
      <xdr:nvSpPr>
        <xdr:cNvPr id="1282137" name="Text Box 1">
          <a:extLst>
            <a:ext uri="{FF2B5EF4-FFF2-40B4-BE49-F238E27FC236}">
              <a16:creationId xmlns:a16="http://schemas.microsoft.com/office/drawing/2014/main" xmlns="" id="{00000000-0008-0000-0600-000059901300}"/>
            </a:ext>
          </a:extLst>
        </xdr:cNvPr>
        <xdr:cNvSpPr txBox="1">
          <a:spLocks noChangeArrowheads="1"/>
        </xdr:cNvSpPr>
      </xdr:nvSpPr>
      <xdr:spPr bwMode="auto">
        <a:xfrm>
          <a:off x="2743200" y="27593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79</xdr:row>
      <xdr:rowOff>0</xdr:rowOff>
    </xdr:from>
    <xdr:to>
      <xdr:col>5</xdr:col>
      <xdr:colOff>0</xdr:colOff>
      <xdr:row>79</xdr:row>
      <xdr:rowOff>209550</xdr:rowOff>
    </xdr:to>
    <xdr:sp macro="" textlink="">
      <xdr:nvSpPr>
        <xdr:cNvPr id="1282138" name="Text Box 1">
          <a:extLst>
            <a:ext uri="{FF2B5EF4-FFF2-40B4-BE49-F238E27FC236}">
              <a16:creationId xmlns:a16="http://schemas.microsoft.com/office/drawing/2014/main" xmlns="" id="{00000000-0008-0000-0600-00005A901300}"/>
            </a:ext>
          </a:extLst>
        </xdr:cNvPr>
        <xdr:cNvSpPr txBox="1">
          <a:spLocks noChangeArrowheads="1"/>
        </xdr:cNvSpPr>
      </xdr:nvSpPr>
      <xdr:spPr bwMode="auto">
        <a:xfrm>
          <a:off x="2743200" y="27593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79</xdr:row>
      <xdr:rowOff>0</xdr:rowOff>
    </xdr:from>
    <xdr:to>
      <xdr:col>5</xdr:col>
      <xdr:colOff>0</xdr:colOff>
      <xdr:row>79</xdr:row>
      <xdr:rowOff>209550</xdr:rowOff>
    </xdr:to>
    <xdr:sp macro="" textlink="">
      <xdr:nvSpPr>
        <xdr:cNvPr id="1282139" name="Text Box 1">
          <a:extLst>
            <a:ext uri="{FF2B5EF4-FFF2-40B4-BE49-F238E27FC236}">
              <a16:creationId xmlns:a16="http://schemas.microsoft.com/office/drawing/2014/main" xmlns="" id="{00000000-0008-0000-0600-00005B901300}"/>
            </a:ext>
          </a:extLst>
        </xdr:cNvPr>
        <xdr:cNvSpPr txBox="1">
          <a:spLocks noChangeArrowheads="1"/>
        </xdr:cNvSpPr>
      </xdr:nvSpPr>
      <xdr:spPr bwMode="auto">
        <a:xfrm>
          <a:off x="2743200" y="27593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79</xdr:row>
      <xdr:rowOff>0</xdr:rowOff>
    </xdr:from>
    <xdr:to>
      <xdr:col>5</xdr:col>
      <xdr:colOff>0</xdr:colOff>
      <xdr:row>79</xdr:row>
      <xdr:rowOff>209550</xdr:rowOff>
    </xdr:to>
    <xdr:sp macro="" textlink="">
      <xdr:nvSpPr>
        <xdr:cNvPr id="1282140" name="Text Box 1">
          <a:extLst>
            <a:ext uri="{FF2B5EF4-FFF2-40B4-BE49-F238E27FC236}">
              <a16:creationId xmlns:a16="http://schemas.microsoft.com/office/drawing/2014/main" xmlns="" id="{00000000-0008-0000-0600-00005C901300}"/>
            </a:ext>
          </a:extLst>
        </xdr:cNvPr>
        <xdr:cNvSpPr txBox="1">
          <a:spLocks noChangeArrowheads="1"/>
        </xdr:cNvSpPr>
      </xdr:nvSpPr>
      <xdr:spPr bwMode="auto">
        <a:xfrm>
          <a:off x="2743200" y="27593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80</xdr:row>
      <xdr:rowOff>0</xdr:rowOff>
    </xdr:from>
    <xdr:to>
      <xdr:col>5</xdr:col>
      <xdr:colOff>0</xdr:colOff>
      <xdr:row>80</xdr:row>
      <xdr:rowOff>209550</xdr:rowOff>
    </xdr:to>
    <xdr:sp macro="" textlink="">
      <xdr:nvSpPr>
        <xdr:cNvPr id="1282141" name="Text Box 1">
          <a:extLst>
            <a:ext uri="{FF2B5EF4-FFF2-40B4-BE49-F238E27FC236}">
              <a16:creationId xmlns:a16="http://schemas.microsoft.com/office/drawing/2014/main" xmlns="" id="{00000000-0008-0000-0600-00005D901300}"/>
            </a:ext>
          </a:extLst>
        </xdr:cNvPr>
        <xdr:cNvSpPr txBox="1">
          <a:spLocks noChangeArrowheads="1"/>
        </xdr:cNvSpPr>
      </xdr:nvSpPr>
      <xdr:spPr bwMode="auto">
        <a:xfrm>
          <a:off x="2743200" y="27946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80</xdr:row>
      <xdr:rowOff>0</xdr:rowOff>
    </xdr:from>
    <xdr:to>
      <xdr:col>5</xdr:col>
      <xdr:colOff>0</xdr:colOff>
      <xdr:row>80</xdr:row>
      <xdr:rowOff>209550</xdr:rowOff>
    </xdr:to>
    <xdr:sp macro="" textlink="">
      <xdr:nvSpPr>
        <xdr:cNvPr id="1282142" name="Text Box 1">
          <a:extLst>
            <a:ext uri="{FF2B5EF4-FFF2-40B4-BE49-F238E27FC236}">
              <a16:creationId xmlns:a16="http://schemas.microsoft.com/office/drawing/2014/main" xmlns="" id="{00000000-0008-0000-0600-00005E901300}"/>
            </a:ext>
          </a:extLst>
        </xdr:cNvPr>
        <xdr:cNvSpPr txBox="1">
          <a:spLocks noChangeArrowheads="1"/>
        </xdr:cNvSpPr>
      </xdr:nvSpPr>
      <xdr:spPr bwMode="auto">
        <a:xfrm>
          <a:off x="2743200" y="27946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80</xdr:row>
      <xdr:rowOff>0</xdr:rowOff>
    </xdr:from>
    <xdr:to>
      <xdr:col>5</xdr:col>
      <xdr:colOff>0</xdr:colOff>
      <xdr:row>80</xdr:row>
      <xdr:rowOff>209550</xdr:rowOff>
    </xdr:to>
    <xdr:sp macro="" textlink="">
      <xdr:nvSpPr>
        <xdr:cNvPr id="1282143" name="Text Box 1">
          <a:extLst>
            <a:ext uri="{FF2B5EF4-FFF2-40B4-BE49-F238E27FC236}">
              <a16:creationId xmlns:a16="http://schemas.microsoft.com/office/drawing/2014/main" xmlns="" id="{00000000-0008-0000-0600-00005F901300}"/>
            </a:ext>
          </a:extLst>
        </xdr:cNvPr>
        <xdr:cNvSpPr txBox="1">
          <a:spLocks noChangeArrowheads="1"/>
        </xdr:cNvSpPr>
      </xdr:nvSpPr>
      <xdr:spPr bwMode="auto">
        <a:xfrm>
          <a:off x="2743200" y="27946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80</xdr:row>
      <xdr:rowOff>0</xdr:rowOff>
    </xdr:from>
    <xdr:to>
      <xdr:col>5</xdr:col>
      <xdr:colOff>0</xdr:colOff>
      <xdr:row>80</xdr:row>
      <xdr:rowOff>209550</xdr:rowOff>
    </xdr:to>
    <xdr:sp macro="" textlink="">
      <xdr:nvSpPr>
        <xdr:cNvPr id="1282144" name="Text Box 1">
          <a:extLst>
            <a:ext uri="{FF2B5EF4-FFF2-40B4-BE49-F238E27FC236}">
              <a16:creationId xmlns:a16="http://schemas.microsoft.com/office/drawing/2014/main" xmlns="" id="{00000000-0008-0000-0600-000060901300}"/>
            </a:ext>
          </a:extLst>
        </xdr:cNvPr>
        <xdr:cNvSpPr txBox="1">
          <a:spLocks noChangeArrowheads="1"/>
        </xdr:cNvSpPr>
      </xdr:nvSpPr>
      <xdr:spPr bwMode="auto">
        <a:xfrm>
          <a:off x="2743200" y="27946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145" name="Text Box 1">
          <a:extLst>
            <a:ext uri="{FF2B5EF4-FFF2-40B4-BE49-F238E27FC236}">
              <a16:creationId xmlns:a16="http://schemas.microsoft.com/office/drawing/2014/main" xmlns="" id="{00000000-0008-0000-0600-00006190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146" name="Text Box 1">
          <a:extLst>
            <a:ext uri="{FF2B5EF4-FFF2-40B4-BE49-F238E27FC236}">
              <a16:creationId xmlns:a16="http://schemas.microsoft.com/office/drawing/2014/main" xmlns="" id="{00000000-0008-0000-0600-00006290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147" name="Text Box 1">
          <a:extLst>
            <a:ext uri="{FF2B5EF4-FFF2-40B4-BE49-F238E27FC236}">
              <a16:creationId xmlns:a16="http://schemas.microsoft.com/office/drawing/2014/main" xmlns="" id="{00000000-0008-0000-0600-00006390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148" name="Text Box 1">
          <a:extLst>
            <a:ext uri="{FF2B5EF4-FFF2-40B4-BE49-F238E27FC236}">
              <a16:creationId xmlns:a16="http://schemas.microsoft.com/office/drawing/2014/main" xmlns="" id="{00000000-0008-0000-0600-00006490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149" name="Text Box 1">
          <a:extLst>
            <a:ext uri="{FF2B5EF4-FFF2-40B4-BE49-F238E27FC236}">
              <a16:creationId xmlns:a16="http://schemas.microsoft.com/office/drawing/2014/main" xmlns="" id="{00000000-0008-0000-0600-00006590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150" name="Text Box 1">
          <a:extLst>
            <a:ext uri="{FF2B5EF4-FFF2-40B4-BE49-F238E27FC236}">
              <a16:creationId xmlns:a16="http://schemas.microsoft.com/office/drawing/2014/main" xmlns="" id="{00000000-0008-0000-0600-00006690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151" name="Text Box 1">
          <a:extLst>
            <a:ext uri="{FF2B5EF4-FFF2-40B4-BE49-F238E27FC236}">
              <a16:creationId xmlns:a16="http://schemas.microsoft.com/office/drawing/2014/main" xmlns="" id="{00000000-0008-0000-0600-00006790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152" name="Text Box 1">
          <a:extLst>
            <a:ext uri="{FF2B5EF4-FFF2-40B4-BE49-F238E27FC236}">
              <a16:creationId xmlns:a16="http://schemas.microsoft.com/office/drawing/2014/main" xmlns="" id="{00000000-0008-0000-0600-00006890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83</xdr:row>
      <xdr:rowOff>0</xdr:rowOff>
    </xdr:from>
    <xdr:to>
      <xdr:col>5</xdr:col>
      <xdr:colOff>0</xdr:colOff>
      <xdr:row>83</xdr:row>
      <xdr:rowOff>209550</xdr:rowOff>
    </xdr:to>
    <xdr:sp macro="" textlink="">
      <xdr:nvSpPr>
        <xdr:cNvPr id="1282153" name="Text Box 1">
          <a:extLst>
            <a:ext uri="{FF2B5EF4-FFF2-40B4-BE49-F238E27FC236}">
              <a16:creationId xmlns:a16="http://schemas.microsoft.com/office/drawing/2014/main" xmlns="" id="{00000000-0008-0000-0600-000069901300}"/>
            </a:ext>
          </a:extLst>
        </xdr:cNvPr>
        <xdr:cNvSpPr txBox="1">
          <a:spLocks noChangeArrowheads="1"/>
        </xdr:cNvSpPr>
      </xdr:nvSpPr>
      <xdr:spPr bwMode="auto">
        <a:xfrm>
          <a:off x="2743200" y="29003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83</xdr:row>
      <xdr:rowOff>0</xdr:rowOff>
    </xdr:from>
    <xdr:to>
      <xdr:col>5</xdr:col>
      <xdr:colOff>0</xdr:colOff>
      <xdr:row>83</xdr:row>
      <xdr:rowOff>209550</xdr:rowOff>
    </xdr:to>
    <xdr:sp macro="" textlink="">
      <xdr:nvSpPr>
        <xdr:cNvPr id="1282154" name="Text Box 1">
          <a:extLst>
            <a:ext uri="{FF2B5EF4-FFF2-40B4-BE49-F238E27FC236}">
              <a16:creationId xmlns:a16="http://schemas.microsoft.com/office/drawing/2014/main" xmlns="" id="{00000000-0008-0000-0600-00006A901300}"/>
            </a:ext>
          </a:extLst>
        </xdr:cNvPr>
        <xdr:cNvSpPr txBox="1">
          <a:spLocks noChangeArrowheads="1"/>
        </xdr:cNvSpPr>
      </xdr:nvSpPr>
      <xdr:spPr bwMode="auto">
        <a:xfrm>
          <a:off x="2743200" y="29003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83</xdr:row>
      <xdr:rowOff>0</xdr:rowOff>
    </xdr:from>
    <xdr:to>
      <xdr:col>5</xdr:col>
      <xdr:colOff>0</xdr:colOff>
      <xdr:row>83</xdr:row>
      <xdr:rowOff>209550</xdr:rowOff>
    </xdr:to>
    <xdr:sp macro="" textlink="">
      <xdr:nvSpPr>
        <xdr:cNvPr id="1282155" name="Text Box 1">
          <a:extLst>
            <a:ext uri="{FF2B5EF4-FFF2-40B4-BE49-F238E27FC236}">
              <a16:creationId xmlns:a16="http://schemas.microsoft.com/office/drawing/2014/main" xmlns="" id="{00000000-0008-0000-0600-00006B901300}"/>
            </a:ext>
          </a:extLst>
        </xdr:cNvPr>
        <xdr:cNvSpPr txBox="1">
          <a:spLocks noChangeArrowheads="1"/>
        </xdr:cNvSpPr>
      </xdr:nvSpPr>
      <xdr:spPr bwMode="auto">
        <a:xfrm>
          <a:off x="2743200" y="29003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83</xdr:row>
      <xdr:rowOff>0</xdr:rowOff>
    </xdr:from>
    <xdr:to>
      <xdr:col>5</xdr:col>
      <xdr:colOff>0</xdr:colOff>
      <xdr:row>83</xdr:row>
      <xdr:rowOff>209550</xdr:rowOff>
    </xdr:to>
    <xdr:sp macro="" textlink="">
      <xdr:nvSpPr>
        <xdr:cNvPr id="1282156" name="Text Box 1">
          <a:extLst>
            <a:ext uri="{FF2B5EF4-FFF2-40B4-BE49-F238E27FC236}">
              <a16:creationId xmlns:a16="http://schemas.microsoft.com/office/drawing/2014/main" xmlns="" id="{00000000-0008-0000-0600-00006C901300}"/>
            </a:ext>
          </a:extLst>
        </xdr:cNvPr>
        <xdr:cNvSpPr txBox="1">
          <a:spLocks noChangeArrowheads="1"/>
        </xdr:cNvSpPr>
      </xdr:nvSpPr>
      <xdr:spPr bwMode="auto">
        <a:xfrm>
          <a:off x="2743200" y="29003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70</xdr:row>
      <xdr:rowOff>0</xdr:rowOff>
    </xdr:from>
    <xdr:to>
      <xdr:col>5</xdr:col>
      <xdr:colOff>0</xdr:colOff>
      <xdr:row>70</xdr:row>
      <xdr:rowOff>209550</xdr:rowOff>
    </xdr:to>
    <xdr:sp macro="" textlink="">
      <xdr:nvSpPr>
        <xdr:cNvPr id="1282157" name="Text Box 1">
          <a:extLst>
            <a:ext uri="{FF2B5EF4-FFF2-40B4-BE49-F238E27FC236}">
              <a16:creationId xmlns:a16="http://schemas.microsoft.com/office/drawing/2014/main" xmlns="" id="{00000000-0008-0000-0600-00006D901300}"/>
            </a:ext>
          </a:extLst>
        </xdr:cNvPr>
        <xdr:cNvSpPr txBox="1">
          <a:spLocks noChangeArrowheads="1"/>
        </xdr:cNvSpPr>
      </xdr:nvSpPr>
      <xdr:spPr bwMode="auto">
        <a:xfrm>
          <a:off x="2743200" y="24422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70</xdr:row>
      <xdr:rowOff>0</xdr:rowOff>
    </xdr:from>
    <xdr:to>
      <xdr:col>5</xdr:col>
      <xdr:colOff>0</xdr:colOff>
      <xdr:row>70</xdr:row>
      <xdr:rowOff>209550</xdr:rowOff>
    </xdr:to>
    <xdr:sp macro="" textlink="">
      <xdr:nvSpPr>
        <xdr:cNvPr id="1282158" name="Text Box 1">
          <a:extLst>
            <a:ext uri="{FF2B5EF4-FFF2-40B4-BE49-F238E27FC236}">
              <a16:creationId xmlns:a16="http://schemas.microsoft.com/office/drawing/2014/main" xmlns="" id="{00000000-0008-0000-0600-00006E901300}"/>
            </a:ext>
          </a:extLst>
        </xdr:cNvPr>
        <xdr:cNvSpPr txBox="1">
          <a:spLocks noChangeArrowheads="1"/>
        </xdr:cNvSpPr>
      </xdr:nvSpPr>
      <xdr:spPr bwMode="auto">
        <a:xfrm>
          <a:off x="2743200" y="24422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73</xdr:row>
      <xdr:rowOff>209550</xdr:rowOff>
    </xdr:to>
    <xdr:sp macro="" textlink="">
      <xdr:nvSpPr>
        <xdr:cNvPr id="1282159" name="Text Box 1">
          <a:extLst>
            <a:ext uri="{FF2B5EF4-FFF2-40B4-BE49-F238E27FC236}">
              <a16:creationId xmlns:a16="http://schemas.microsoft.com/office/drawing/2014/main" xmlns="" id="{00000000-0008-0000-0600-00006F901300}"/>
            </a:ext>
          </a:extLst>
        </xdr:cNvPr>
        <xdr:cNvSpPr txBox="1">
          <a:spLocks noChangeArrowheads="1"/>
        </xdr:cNvSpPr>
      </xdr:nvSpPr>
      <xdr:spPr bwMode="auto">
        <a:xfrm>
          <a:off x="2743200" y="25479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73</xdr:row>
      <xdr:rowOff>209550</xdr:rowOff>
    </xdr:to>
    <xdr:sp macro="" textlink="">
      <xdr:nvSpPr>
        <xdr:cNvPr id="1282160" name="Text Box 1">
          <a:extLst>
            <a:ext uri="{FF2B5EF4-FFF2-40B4-BE49-F238E27FC236}">
              <a16:creationId xmlns:a16="http://schemas.microsoft.com/office/drawing/2014/main" xmlns="" id="{00000000-0008-0000-0600-000070901300}"/>
            </a:ext>
          </a:extLst>
        </xdr:cNvPr>
        <xdr:cNvSpPr txBox="1">
          <a:spLocks noChangeArrowheads="1"/>
        </xdr:cNvSpPr>
      </xdr:nvSpPr>
      <xdr:spPr bwMode="auto">
        <a:xfrm>
          <a:off x="2743200" y="25479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74</xdr:row>
      <xdr:rowOff>0</xdr:rowOff>
    </xdr:from>
    <xdr:to>
      <xdr:col>5</xdr:col>
      <xdr:colOff>0</xdr:colOff>
      <xdr:row>74</xdr:row>
      <xdr:rowOff>209550</xdr:rowOff>
    </xdr:to>
    <xdr:sp macro="" textlink="">
      <xdr:nvSpPr>
        <xdr:cNvPr id="1282161" name="Text Box 1">
          <a:extLst>
            <a:ext uri="{FF2B5EF4-FFF2-40B4-BE49-F238E27FC236}">
              <a16:creationId xmlns:a16="http://schemas.microsoft.com/office/drawing/2014/main" xmlns="" id="{00000000-0008-0000-0600-000071901300}"/>
            </a:ext>
          </a:extLst>
        </xdr:cNvPr>
        <xdr:cNvSpPr txBox="1">
          <a:spLocks noChangeArrowheads="1"/>
        </xdr:cNvSpPr>
      </xdr:nvSpPr>
      <xdr:spPr bwMode="auto">
        <a:xfrm>
          <a:off x="2743200" y="258318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74</xdr:row>
      <xdr:rowOff>0</xdr:rowOff>
    </xdr:from>
    <xdr:to>
      <xdr:col>5</xdr:col>
      <xdr:colOff>0</xdr:colOff>
      <xdr:row>74</xdr:row>
      <xdr:rowOff>209550</xdr:rowOff>
    </xdr:to>
    <xdr:sp macro="" textlink="">
      <xdr:nvSpPr>
        <xdr:cNvPr id="1282162" name="Text Box 1">
          <a:extLst>
            <a:ext uri="{FF2B5EF4-FFF2-40B4-BE49-F238E27FC236}">
              <a16:creationId xmlns:a16="http://schemas.microsoft.com/office/drawing/2014/main" xmlns="" id="{00000000-0008-0000-0600-000072901300}"/>
            </a:ext>
          </a:extLst>
        </xdr:cNvPr>
        <xdr:cNvSpPr txBox="1">
          <a:spLocks noChangeArrowheads="1"/>
        </xdr:cNvSpPr>
      </xdr:nvSpPr>
      <xdr:spPr bwMode="auto">
        <a:xfrm>
          <a:off x="2743200" y="258318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78</xdr:row>
      <xdr:rowOff>0</xdr:rowOff>
    </xdr:from>
    <xdr:to>
      <xdr:col>5</xdr:col>
      <xdr:colOff>0</xdr:colOff>
      <xdr:row>78</xdr:row>
      <xdr:rowOff>209550</xdr:rowOff>
    </xdr:to>
    <xdr:sp macro="" textlink="">
      <xdr:nvSpPr>
        <xdr:cNvPr id="1282163" name="Text Box 1">
          <a:extLst>
            <a:ext uri="{FF2B5EF4-FFF2-40B4-BE49-F238E27FC236}">
              <a16:creationId xmlns:a16="http://schemas.microsoft.com/office/drawing/2014/main" xmlns="" id="{00000000-0008-0000-0600-000073901300}"/>
            </a:ext>
          </a:extLst>
        </xdr:cNvPr>
        <xdr:cNvSpPr txBox="1">
          <a:spLocks noChangeArrowheads="1"/>
        </xdr:cNvSpPr>
      </xdr:nvSpPr>
      <xdr:spPr bwMode="auto">
        <a:xfrm>
          <a:off x="2743200" y="27241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78</xdr:row>
      <xdr:rowOff>0</xdr:rowOff>
    </xdr:from>
    <xdr:to>
      <xdr:col>5</xdr:col>
      <xdr:colOff>0</xdr:colOff>
      <xdr:row>78</xdr:row>
      <xdr:rowOff>209550</xdr:rowOff>
    </xdr:to>
    <xdr:sp macro="" textlink="">
      <xdr:nvSpPr>
        <xdr:cNvPr id="1282164" name="Text Box 1">
          <a:extLst>
            <a:ext uri="{FF2B5EF4-FFF2-40B4-BE49-F238E27FC236}">
              <a16:creationId xmlns:a16="http://schemas.microsoft.com/office/drawing/2014/main" xmlns="" id="{00000000-0008-0000-0600-000074901300}"/>
            </a:ext>
          </a:extLst>
        </xdr:cNvPr>
        <xdr:cNvSpPr txBox="1">
          <a:spLocks noChangeArrowheads="1"/>
        </xdr:cNvSpPr>
      </xdr:nvSpPr>
      <xdr:spPr bwMode="auto">
        <a:xfrm>
          <a:off x="2743200" y="27241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78</xdr:row>
      <xdr:rowOff>0</xdr:rowOff>
    </xdr:from>
    <xdr:to>
      <xdr:col>5</xdr:col>
      <xdr:colOff>0</xdr:colOff>
      <xdr:row>78</xdr:row>
      <xdr:rowOff>209550</xdr:rowOff>
    </xdr:to>
    <xdr:sp macro="" textlink="">
      <xdr:nvSpPr>
        <xdr:cNvPr id="1282165" name="Text Box 1">
          <a:extLst>
            <a:ext uri="{FF2B5EF4-FFF2-40B4-BE49-F238E27FC236}">
              <a16:creationId xmlns:a16="http://schemas.microsoft.com/office/drawing/2014/main" xmlns="" id="{00000000-0008-0000-0600-000075901300}"/>
            </a:ext>
          </a:extLst>
        </xdr:cNvPr>
        <xdr:cNvSpPr txBox="1">
          <a:spLocks noChangeArrowheads="1"/>
        </xdr:cNvSpPr>
      </xdr:nvSpPr>
      <xdr:spPr bwMode="auto">
        <a:xfrm>
          <a:off x="2743200" y="27241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78</xdr:row>
      <xdr:rowOff>0</xdr:rowOff>
    </xdr:from>
    <xdr:to>
      <xdr:col>5</xdr:col>
      <xdr:colOff>0</xdr:colOff>
      <xdr:row>78</xdr:row>
      <xdr:rowOff>209550</xdr:rowOff>
    </xdr:to>
    <xdr:sp macro="" textlink="">
      <xdr:nvSpPr>
        <xdr:cNvPr id="1282166" name="Text Box 1">
          <a:extLst>
            <a:ext uri="{FF2B5EF4-FFF2-40B4-BE49-F238E27FC236}">
              <a16:creationId xmlns:a16="http://schemas.microsoft.com/office/drawing/2014/main" xmlns="" id="{00000000-0008-0000-0600-000076901300}"/>
            </a:ext>
          </a:extLst>
        </xdr:cNvPr>
        <xdr:cNvSpPr txBox="1">
          <a:spLocks noChangeArrowheads="1"/>
        </xdr:cNvSpPr>
      </xdr:nvSpPr>
      <xdr:spPr bwMode="auto">
        <a:xfrm>
          <a:off x="2743200" y="27241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79</xdr:row>
      <xdr:rowOff>0</xdr:rowOff>
    </xdr:from>
    <xdr:to>
      <xdr:col>5</xdr:col>
      <xdr:colOff>0</xdr:colOff>
      <xdr:row>79</xdr:row>
      <xdr:rowOff>209550</xdr:rowOff>
    </xdr:to>
    <xdr:sp macro="" textlink="">
      <xdr:nvSpPr>
        <xdr:cNvPr id="1282167" name="Text Box 1">
          <a:extLst>
            <a:ext uri="{FF2B5EF4-FFF2-40B4-BE49-F238E27FC236}">
              <a16:creationId xmlns:a16="http://schemas.microsoft.com/office/drawing/2014/main" xmlns="" id="{00000000-0008-0000-0600-000077901300}"/>
            </a:ext>
          </a:extLst>
        </xdr:cNvPr>
        <xdr:cNvSpPr txBox="1">
          <a:spLocks noChangeArrowheads="1"/>
        </xdr:cNvSpPr>
      </xdr:nvSpPr>
      <xdr:spPr bwMode="auto">
        <a:xfrm>
          <a:off x="2743200" y="27593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79</xdr:row>
      <xdr:rowOff>0</xdr:rowOff>
    </xdr:from>
    <xdr:to>
      <xdr:col>5</xdr:col>
      <xdr:colOff>0</xdr:colOff>
      <xdr:row>79</xdr:row>
      <xdr:rowOff>209550</xdr:rowOff>
    </xdr:to>
    <xdr:sp macro="" textlink="">
      <xdr:nvSpPr>
        <xdr:cNvPr id="1282168" name="Text Box 1">
          <a:extLst>
            <a:ext uri="{FF2B5EF4-FFF2-40B4-BE49-F238E27FC236}">
              <a16:creationId xmlns:a16="http://schemas.microsoft.com/office/drawing/2014/main" xmlns="" id="{00000000-0008-0000-0600-000078901300}"/>
            </a:ext>
          </a:extLst>
        </xdr:cNvPr>
        <xdr:cNvSpPr txBox="1">
          <a:spLocks noChangeArrowheads="1"/>
        </xdr:cNvSpPr>
      </xdr:nvSpPr>
      <xdr:spPr bwMode="auto">
        <a:xfrm>
          <a:off x="2743200" y="27593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79</xdr:row>
      <xdr:rowOff>0</xdr:rowOff>
    </xdr:from>
    <xdr:to>
      <xdr:col>5</xdr:col>
      <xdr:colOff>0</xdr:colOff>
      <xdr:row>79</xdr:row>
      <xdr:rowOff>209550</xdr:rowOff>
    </xdr:to>
    <xdr:sp macro="" textlink="">
      <xdr:nvSpPr>
        <xdr:cNvPr id="1282169" name="Text Box 1">
          <a:extLst>
            <a:ext uri="{FF2B5EF4-FFF2-40B4-BE49-F238E27FC236}">
              <a16:creationId xmlns:a16="http://schemas.microsoft.com/office/drawing/2014/main" xmlns="" id="{00000000-0008-0000-0600-000079901300}"/>
            </a:ext>
          </a:extLst>
        </xdr:cNvPr>
        <xdr:cNvSpPr txBox="1">
          <a:spLocks noChangeArrowheads="1"/>
        </xdr:cNvSpPr>
      </xdr:nvSpPr>
      <xdr:spPr bwMode="auto">
        <a:xfrm>
          <a:off x="2743200" y="27593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79</xdr:row>
      <xdr:rowOff>0</xdr:rowOff>
    </xdr:from>
    <xdr:to>
      <xdr:col>5</xdr:col>
      <xdr:colOff>0</xdr:colOff>
      <xdr:row>79</xdr:row>
      <xdr:rowOff>209550</xdr:rowOff>
    </xdr:to>
    <xdr:sp macro="" textlink="">
      <xdr:nvSpPr>
        <xdr:cNvPr id="1282170" name="Text Box 1">
          <a:extLst>
            <a:ext uri="{FF2B5EF4-FFF2-40B4-BE49-F238E27FC236}">
              <a16:creationId xmlns:a16="http://schemas.microsoft.com/office/drawing/2014/main" xmlns="" id="{00000000-0008-0000-0600-00007A901300}"/>
            </a:ext>
          </a:extLst>
        </xdr:cNvPr>
        <xdr:cNvSpPr txBox="1">
          <a:spLocks noChangeArrowheads="1"/>
        </xdr:cNvSpPr>
      </xdr:nvSpPr>
      <xdr:spPr bwMode="auto">
        <a:xfrm>
          <a:off x="2743200" y="27593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80</xdr:row>
      <xdr:rowOff>0</xdr:rowOff>
    </xdr:from>
    <xdr:to>
      <xdr:col>5</xdr:col>
      <xdr:colOff>0</xdr:colOff>
      <xdr:row>80</xdr:row>
      <xdr:rowOff>209550</xdr:rowOff>
    </xdr:to>
    <xdr:sp macro="" textlink="">
      <xdr:nvSpPr>
        <xdr:cNvPr id="1282171" name="Text Box 1">
          <a:extLst>
            <a:ext uri="{FF2B5EF4-FFF2-40B4-BE49-F238E27FC236}">
              <a16:creationId xmlns:a16="http://schemas.microsoft.com/office/drawing/2014/main" xmlns="" id="{00000000-0008-0000-0600-00007B901300}"/>
            </a:ext>
          </a:extLst>
        </xdr:cNvPr>
        <xdr:cNvSpPr txBox="1">
          <a:spLocks noChangeArrowheads="1"/>
        </xdr:cNvSpPr>
      </xdr:nvSpPr>
      <xdr:spPr bwMode="auto">
        <a:xfrm>
          <a:off x="2743200" y="27946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80</xdr:row>
      <xdr:rowOff>0</xdr:rowOff>
    </xdr:from>
    <xdr:to>
      <xdr:col>5</xdr:col>
      <xdr:colOff>0</xdr:colOff>
      <xdr:row>80</xdr:row>
      <xdr:rowOff>209550</xdr:rowOff>
    </xdr:to>
    <xdr:sp macro="" textlink="">
      <xdr:nvSpPr>
        <xdr:cNvPr id="1282172" name="Text Box 1">
          <a:extLst>
            <a:ext uri="{FF2B5EF4-FFF2-40B4-BE49-F238E27FC236}">
              <a16:creationId xmlns:a16="http://schemas.microsoft.com/office/drawing/2014/main" xmlns="" id="{00000000-0008-0000-0600-00007C901300}"/>
            </a:ext>
          </a:extLst>
        </xdr:cNvPr>
        <xdr:cNvSpPr txBox="1">
          <a:spLocks noChangeArrowheads="1"/>
        </xdr:cNvSpPr>
      </xdr:nvSpPr>
      <xdr:spPr bwMode="auto">
        <a:xfrm>
          <a:off x="2743200" y="27946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173" name="Text Box 1">
          <a:extLst>
            <a:ext uri="{FF2B5EF4-FFF2-40B4-BE49-F238E27FC236}">
              <a16:creationId xmlns:a16="http://schemas.microsoft.com/office/drawing/2014/main" xmlns="" id="{00000000-0008-0000-0600-00007D90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174" name="Text Box 1">
          <a:extLst>
            <a:ext uri="{FF2B5EF4-FFF2-40B4-BE49-F238E27FC236}">
              <a16:creationId xmlns:a16="http://schemas.microsoft.com/office/drawing/2014/main" xmlns="" id="{00000000-0008-0000-0600-00007E90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175" name="Text Box 1">
          <a:extLst>
            <a:ext uri="{FF2B5EF4-FFF2-40B4-BE49-F238E27FC236}">
              <a16:creationId xmlns:a16="http://schemas.microsoft.com/office/drawing/2014/main" xmlns="" id="{00000000-0008-0000-0600-00007F90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176" name="Text Box 1">
          <a:extLst>
            <a:ext uri="{FF2B5EF4-FFF2-40B4-BE49-F238E27FC236}">
              <a16:creationId xmlns:a16="http://schemas.microsoft.com/office/drawing/2014/main" xmlns="" id="{00000000-0008-0000-0600-00008090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177" name="Text Box 1">
          <a:extLst>
            <a:ext uri="{FF2B5EF4-FFF2-40B4-BE49-F238E27FC236}">
              <a16:creationId xmlns:a16="http://schemas.microsoft.com/office/drawing/2014/main" xmlns="" id="{00000000-0008-0000-0600-00008190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178" name="Text Box 1">
          <a:extLst>
            <a:ext uri="{FF2B5EF4-FFF2-40B4-BE49-F238E27FC236}">
              <a16:creationId xmlns:a16="http://schemas.microsoft.com/office/drawing/2014/main" xmlns="" id="{00000000-0008-0000-0600-00008290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179" name="Text Box 1">
          <a:extLst>
            <a:ext uri="{FF2B5EF4-FFF2-40B4-BE49-F238E27FC236}">
              <a16:creationId xmlns:a16="http://schemas.microsoft.com/office/drawing/2014/main" xmlns="" id="{00000000-0008-0000-0600-00008390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180" name="Text Box 1">
          <a:extLst>
            <a:ext uri="{FF2B5EF4-FFF2-40B4-BE49-F238E27FC236}">
              <a16:creationId xmlns:a16="http://schemas.microsoft.com/office/drawing/2014/main" xmlns="" id="{00000000-0008-0000-0600-00008490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181" name="Text Box 1">
          <a:extLst>
            <a:ext uri="{FF2B5EF4-FFF2-40B4-BE49-F238E27FC236}">
              <a16:creationId xmlns:a16="http://schemas.microsoft.com/office/drawing/2014/main" xmlns="" id="{00000000-0008-0000-0600-00008590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182" name="Text Box 1">
          <a:extLst>
            <a:ext uri="{FF2B5EF4-FFF2-40B4-BE49-F238E27FC236}">
              <a16:creationId xmlns:a16="http://schemas.microsoft.com/office/drawing/2014/main" xmlns="" id="{00000000-0008-0000-0600-00008690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183" name="Text Box 1">
          <a:extLst>
            <a:ext uri="{FF2B5EF4-FFF2-40B4-BE49-F238E27FC236}">
              <a16:creationId xmlns:a16="http://schemas.microsoft.com/office/drawing/2014/main" xmlns="" id="{00000000-0008-0000-0600-00008790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184" name="Text Box 1">
          <a:extLst>
            <a:ext uri="{FF2B5EF4-FFF2-40B4-BE49-F238E27FC236}">
              <a16:creationId xmlns:a16="http://schemas.microsoft.com/office/drawing/2014/main" xmlns="" id="{00000000-0008-0000-0600-00008890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185" name="Text Box 1">
          <a:extLst>
            <a:ext uri="{FF2B5EF4-FFF2-40B4-BE49-F238E27FC236}">
              <a16:creationId xmlns:a16="http://schemas.microsoft.com/office/drawing/2014/main" xmlns="" id="{00000000-0008-0000-0600-00008990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186" name="Text Box 1">
          <a:extLst>
            <a:ext uri="{FF2B5EF4-FFF2-40B4-BE49-F238E27FC236}">
              <a16:creationId xmlns:a16="http://schemas.microsoft.com/office/drawing/2014/main" xmlns="" id="{00000000-0008-0000-0600-00008A90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187" name="Text Box 1">
          <a:extLst>
            <a:ext uri="{FF2B5EF4-FFF2-40B4-BE49-F238E27FC236}">
              <a16:creationId xmlns:a16="http://schemas.microsoft.com/office/drawing/2014/main" xmlns="" id="{00000000-0008-0000-0600-00008B90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188" name="Text Box 1">
          <a:extLst>
            <a:ext uri="{FF2B5EF4-FFF2-40B4-BE49-F238E27FC236}">
              <a16:creationId xmlns:a16="http://schemas.microsoft.com/office/drawing/2014/main" xmlns="" id="{00000000-0008-0000-0600-00008C90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70</xdr:row>
      <xdr:rowOff>0</xdr:rowOff>
    </xdr:from>
    <xdr:to>
      <xdr:col>5</xdr:col>
      <xdr:colOff>0</xdr:colOff>
      <xdr:row>70</xdr:row>
      <xdr:rowOff>209550</xdr:rowOff>
    </xdr:to>
    <xdr:sp macro="" textlink="">
      <xdr:nvSpPr>
        <xdr:cNvPr id="1282189" name="Text Box 1">
          <a:extLst>
            <a:ext uri="{FF2B5EF4-FFF2-40B4-BE49-F238E27FC236}">
              <a16:creationId xmlns:a16="http://schemas.microsoft.com/office/drawing/2014/main" xmlns="" id="{00000000-0008-0000-0600-00008D901300}"/>
            </a:ext>
          </a:extLst>
        </xdr:cNvPr>
        <xdr:cNvSpPr txBox="1">
          <a:spLocks noChangeArrowheads="1"/>
        </xdr:cNvSpPr>
      </xdr:nvSpPr>
      <xdr:spPr bwMode="auto">
        <a:xfrm>
          <a:off x="2743200" y="24422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70</xdr:row>
      <xdr:rowOff>0</xdr:rowOff>
    </xdr:from>
    <xdr:to>
      <xdr:col>5</xdr:col>
      <xdr:colOff>0</xdr:colOff>
      <xdr:row>70</xdr:row>
      <xdr:rowOff>209550</xdr:rowOff>
    </xdr:to>
    <xdr:sp macro="" textlink="">
      <xdr:nvSpPr>
        <xdr:cNvPr id="1282190" name="Text Box 1">
          <a:extLst>
            <a:ext uri="{FF2B5EF4-FFF2-40B4-BE49-F238E27FC236}">
              <a16:creationId xmlns:a16="http://schemas.microsoft.com/office/drawing/2014/main" xmlns="" id="{00000000-0008-0000-0600-00008E901300}"/>
            </a:ext>
          </a:extLst>
        </xdr:cNvPr>
        <xdr:cNvSpPr txBox="1">
          <a:spLocks noChangeArrowheads="1"/>
        </xdr:cNvSpPr>
      </xdr:nvSpPr>
      <xdr:spPr bwMode="auto">
        <a:xfrm>
          <a:off x="2743200" y="24422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0</xdr:colOff>
      <xdr:row>72</xdr:row>
      <xdr:rowOff>209550</xdr:rowOff>
    </xdr:to>
    <xdr:sp macro="" textlink="">
      <xdr:nvSpPr>
        <xdr:cNvPr id="1282191" name="Text Box 1">
          <a:extLst>
            <a:ext uri="{FF2B5EF4-FFF2-40B4-BE49-F238E27FC236}">
              <a16:creationId xmlns:a16="http://schemas.microsoft.com/office/drawing/2014/main" xmlns="" id="{00000000-0008-0000-0600-00008F901300}"/>
            </a:ext>
          </a:extLst>
        </xdr:cNvPr>
        <xdr:cNvSpPr txBox="1">
          <a:spLocks noChangeArrowheads="1"/>
        </xdr:cNvSpPr>
      </xdr:nvSpPr>
      <xdr:spPr bwMode="auto">
        <a:xfrm>
          <a:off x="2743200" y="251269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73</xdr:row>
      <xdr:rowOff>209550</xdr:rowOff>
    </xdr:to>
    <xdr:sp macro="" textlink="">
      <xdr:nvSpPr>
        <xdr:cNvPr id="1282192" name="Text Box 1">
          <a:extLst>
            <a:ext uri="{FF2B5EF4-FFF2-40B4-BE49-F238E27FC236}">
              <a16:creationId xmlns:a16="http://schemas.microsoft.com/office/drawing/2014/main" xmlns="" id="{00000000-0008-0000-0600-000090901300}"/>
            </a:ext>
          </a:extLst>
        </xdr:cNvPr>
        <xdr:cNvSpPr txBox="1">
          <a:spLocks noChangeArrowheads="1"/>
        </xdr:cNvSpPr>
      </xdr:nvSpPr>
      <xdr:spPr bwMode="auto">
        <a:xfrm>
          <a:off x="2743200" y="25479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73</xdr:row>
      <xdr:rowOff>209550</xdr:rowOff>
    </xdr:to>
    <xdr:sp macro="" textlink="">
      <xdr:nvSpPr>
        <xdr:cNvPr id="1282193" name="Text Box 1">
          <a:extLst>
            <a:ext uri="{FF2B5EF4-FFF2-40B4-BE49-F238E27FC236}">
              <a16:creationId xmlns:a16="http://schemas.microsoft.com/office/drawing/2014/main" xmlns="" id="{00000000-0008-0000-0600-000091901300}"/>
            </a:ext>
          </a:extLst>
        </xdr:cNvPr>
        <xdr:cNvSpPr txBox="1">
          <a:spLocks noChangeArrowheads="1"/>
        </xdr:cNvSpPr>
      </xdr:nvSpPr>
      <xdr:spPr bwMode="auto">
        <a:xfrm>
          <a:off x="2743200" y="25479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73</xdr:row>
      <xdr:rowOff>209550</xdr:rowOff>
    </xdr:to>
    <xdr:sp macro="" textlink="">
      <xdr:nvSpPr>
        <xdr:cNvPr id="1282194" name="Text Box 1">
          <a:extLst>
            <a:ext uri="{FF2B5EF4-FFF2-40B4-BE49-F238E27FC236}">
              <a16:creationId xmlns:a16="http://schemas.microsoft.com/office/drawing/2014/main" xmlns="" id="{00000000-0008-0000-0600-000092901300}"/>
            </a:ext>
          </a:extLst>
        </xdr:cNvPr>
        <xdr:cNvSpPr txBox="1">
          <a:spLocks noChangeArrowheads="1"/>
        </xdr:cNvSpPr>
      </xdr:nvSpPr>
      <xdr:spPr bwMode="auto">
        <a:xfrm>
          <a:off x="2743200" y="25479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74</xdr:row>
      <xdr:rowOff>0</xdr:rowOff>
    </xdr:from>
    <xdr:to>
      <xdr:col>5</xdr:col>
      <xdr:colOff>0</xdr:colOff>
      <xdr:row>74</xdr:row>
      <xdr:rowOff>209550</xdr:rowOff>
    </xdr:to>
    <xdr:sp macro="" textlink="">
      <xdr:nvSpPr>
        <xdr:cNvPr id="1282195" name="Text Box 1">
          <a:extLst>
            <a:ext uri="{FF2B5EF4-FFF2-40B4-BE49-F238E27FC236}">
              <a16:creationId xmlns:a16="http://schemas.microsoft.com/office/drawing/2014/main" xmlns="" id="{00000000-0008-0000-0600-000093901300}"/>
            </a:ext>
          </a:extLst>
        </xdr:cNvPr>
        <xdr:cNvSpPr txBox="1">
          <a:spLocks noChangeArrowheads="1"/>
        </xdr:cNvSpPr>
      </xdr:nvSpPr>
      <xdr:spPr bwMode="auto">
        <a:xfrm>
          <a:off x="2743200" y="258318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74</xdr:row>
      <xdr:rowOff>0</xdr:rowOff>
    </xdr:from>
    <xdr:to>
      <xdr:col>5</xdr:col>
      <xdr:colOff>0</xdr:colOff>
      <xdr:row>74</xdr:row>
      <xdr:rowOff>209550</xdr:rowOff>
    </xdr:to>
    <xdr:sp macro="" textlink="">
      <xdr:nvSpPr>
        <xdr:cNvPr id="1282196" name="Text Box 1">
          <a:extLst>
            <a:ext uri="{FF2B5EF4-FFF2-40B4-BE49-F238E27FC236}">
              <a16:creationId xmlns:a16="http://schemas.microsoft.com/office/drawing/2014/main" xmlns="" id="{00000000-0008-0000-0600-000094901300}"/>
            </a:ext>
          </a:extLst>
        </xdr:cNvPr>
        <xdr:cNvSpPr txBox="1">
          <a:spLocks noChangeArrowheads="1"/>
        </xdr:cNvSpPr>
      </xdr:nvSpPr>
      <xdr:spPr bwMode="auto">
        <a:xfrm>
          <a:off x="2743200" y="258318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74</xdr:row>
      <xdr:rowOff>0</xdr:rowOff>
    </xdr:from>
    <xdr:to>
      <xdr:col>5</xdr:col>
      <xdr:colOff>0</xdr:colOff>
      <xdr:row>74</xdr:row>
      <xdr:rowOff>209550</xdr:rowOff>
    </xdr:to>
    <xdr:sp macro="" textlink="">
      <xdr:nvSpPr>
        <xdr:cNvPr id="1282197" name="Text Box 1">
          <a:extLst>
            <a:ext uri="{FF2B5EF4-FFF2-40B4-BE49-F238E27FC236}">
              <a16:creationId xmlns:a16="http://schemas.microsoft.com/office/drawing/2014/main" xmlns="" id="{00000000-0008-0000-0600-000095901300}"/>
            </a:ext>
          </a:extLst>
        </xdr:cNvPr>
        <xdr:cNvSpPr txBox="1">
          <a:spLocks noChangeArrowheads="1"/>
        </xdr:cNvSpPr>
      </xdr:nvSpPr>
      <xdr:spPr bwMode="auto">
        <a:xfrm>
          <a:off x="2743200" y="258318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74</xdr:row>
      <xdr:rowOff>0</xdr:rowOff>
    </xdr:from>
    <xdr:to>
      <xdr:col>5</xdr:col>
      <xdr:colOff>0</xdr:colOff>
      <xdr:row>74</xdr:row>
      <xdr:rowOff>209550</xdr:rowOff>
    </xdr:to>
    <xdr:sp macro="" textlink="">
      <xdr:nvSpPr>
        <xdr:cNvPr id="1282198" name="Text Box 1">
          <a:extLst>
            <a:ext uri="{FF2B5EF4-FFF2-40B4-BE49-F238E27FC236}">
              <a16:creationId xmlns:a16="http://schemas.microsoft.com/office/drawing/2014/main" xmlns="" id="{00000000-0008-0000-0600-000096901300}"/>
            </a:ext>
          </a:extLst>
        </xdr:cNvPr>
        <xdr:cNvSpPr txBox="1">
          <a:spLocks noChangeArrowheads="1"/>
        </xdr:cNvSpPr>
      </xdr:nvSpPr>
      <xdr:spPr bwMode="auto">
        <a:xfrm>
          <a:off x="2743200" y="258318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74</xdr:row>
      <xdr:rowOff>0</xdr:rowOff>
    </xdr:from>
    <xdr:to>
      <xdr:col>5</xdr:col>
      <xdr:colOff>0</xdr:colOff>
      <xdr:row>74</xdr:row>
      <xdr:rowOff>209550</xdr:rowOff>
    </xdr:to>
    <xdr:sp macro="" textlink="">
      <xdr:nvSpPr>
        <xdr:cNvPr id="1282199" name="Text Box 1">
          <a:extLst>
            <a:ext uri="{FF2B5EF4-FFF2-40B4-BE49-F238E27FC236}">
              <a16:creationId xmlns:a16="http://schemas.microsoft.com/office/drawing/2014/main" xmlns="" id="{00000000-0008-0000-0600-000097901300}"/>
            </a:ext>
          </a:extLst>
        </xdr:cNvPr>
        <xdr:cNvSpPr txBox="1">
          <a:spLocks noChangeArrowheads="1"/>
        </xdr:cNvSpPr>
      </xdr:nvSpPr>
      <xdr:spPr bwMode="auto">
        <a:xfrm>
          <a:off x="2743200" y="258318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74</xdr:row>
      <xdr:rowOff>0</xdr:rowOff>
    </xdr:from>
    <xdr:to>
      <xdr:col>5</xdr:col>
      <xdr:colOff>0</xdr:colOff>
      <xdr:row>74</xdr:row>
      <xdr:rowOff>209550</xdr:rowOff>
    </xdr:to>
    <xdr:sp macro="" textlink="">
      <xdr:nvSpPr>
        <xdr:cNvPr id="1282200" name="Text Box 1">
          <a:extLst>
            <a:ext uri="{FF2B5EF4-FFF2-40B4-BE49-F238E27FC236}">
              <a16:creationId xmlns:a16="http://schemas.microsoft.com/office/drawing/2014/main" xmlns="" id="{00000000-0008-0000-0600-000098901300}"/>
            </a:ext>
          </a:extLst>
        </xdr:cNvPr>
        <xdr:cNvSpPr txBox="1">
          <a:spLocks noChangeArrowheads="1"/>
        </xdr:cNvSpPr>
      </xdr:nvSpPr>
      <xdr:spPr bwMode="auto">
        <a:xfrm>
          <a:off x="2743200" y="258318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74</xdr:row>
      <xdr:rowOff>0</xdr:rowOff>
    </xdr:from>
    <xdr:to>
      <xdr:col>5</xdr:col>
      <xdr:colOff>0</xdr:colOff>
      <xdr:row>74</xdr:row>
      <xdr:rowOff>209550</xdr:rowOff>
    </xdr:to>
    <xdr:sp macro="" textlink="">
      <xdr:nvSpPr>
        <xdr:cNvPr id="1282201" name="Text Box 1">
          <a:extLst>
            <a:ext uri="{FF2B5EF4-FFF2-40B4-BE49-F238E27FC236}">
              <a16:creationId xmlns:a16="http://schemas.microsoft.com/office/drawing/2014/main" xmlns="" id="{00000000-0008-0000-0600-000099901300}"/>
            </a:ext>
          </a:extLst>
        </xdr:cNvPr>
        <xdr:cNvSpPr txBox="1">
          <a:spLocks noChangeArrowheads="1"/>
        </xdr:cNvSpPr>
      </xdr:nvSpPr>
      <xdr:spPr bwMode="auto">
        <a:xfrm>
          <a:off x="2743200" y="258318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75</xdr:row>
      <xdr:rowOff>0</xdr:rowOff>
    </xdr:from>
    <xdr:to>
      <xdr:col>5</xdr:col>
      <xdr:colOff>0</xdr:colOff>
      <xdr:row>75</xdr:row>
      <xdr:rowOff>209550</xdr:rowOff>
    </xdr:to>
    <xdr:sp macro="" textlink="">
      <xdr:nvSpPr>
        <xdr:cNvPr id="1282202" name="Text Box 1">
          <a:extLst>
            <a:ext uri="{FF2B5EF4-FFF2-40B4-BE49-F238E27FC236}">
              <a16:creationId xmlns:a16="http://schemas.microsoft.com/office/drawing/2014/main" xmlns="" id="{00000000-0008-0000-0600-00009A901300}"/>
            </a:ext>
          </a:extLst>
        </xdr:cNvPr>
        <xdr:cNvSpPr txBox="1">
          <a:spLocks noChangeArrowheads="1"/>
        </xdr:cNvSpPr>
      </xdr:nvSpPr>
      <xdr:spPr bwMode="auto">
        <a:xfrm>
          <a:off x="2743200" y="261842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75</xdr:row>
      <xdr:rowOff>0</xdr:rowOff>
    </xdr:from>
    <xdr:to>
      <xdr:col>5</xdr:col>
      <xdr:colOff>0</xdr:colOff>
      <xdr:row>75</xdr:row>
      <xdr:rowOff>209550</xdr:rowOff>
    </xdr:to>
    <xdr:sp macro="" textlink="">
      <xdr:nvSpPr>
        <xdr:cNvPr id="1282203" name="Text Box 1">
          <a:extLst>
            <a:ext uri="{FF2B5EF4-FFF2-40B4-BE49-F238E27FC236}">
              <a16:creationId xmlns:a16="http://schemas.microsoft.com/office/drawing/2014/main" xmlns="" id="{00000000-0008-0000-0600-00009B901300}"/>
            </a:ext>
          </a:extLst>
        </xdr:cNvPr>
        <xdr:cNvSpPr txBox="1">
          <a:spLocks noChangeArrowheads="1"/>
        </xdr:cNvSpPr>
      </xdr:nvSpPr>
      <xdr:spPr bwMode="auto">
        <a:xfrm>
          <a:off x="2743200" y="261842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75</xdr:row>
      <xdr:rowOff>0</xdr:rowOff>
    </xdr:from>
    <xdr:to>
      <xdr:col>5</xdr:col>
      <xdr:colOff>0</xdr:colOff>
      <xdr:row>75</xdr:row>
      <xdr:rowOff>209550</xdr:rowOff>
    </xdr:to>
    <xdr:sp macro="" textlink="">
      <xdr:nvSpPr>
        <xdr:cNvPr id="1282204" name="Text Box 1">
          <a:extLst>
            <a:ext uri="{FF2B5EF4-FFF2-40B4-BE49-F238E27FC236}">
              <a16:creationId xmlns:a16="http://schemas.microsoft.com/office/drawing/2014/main" xmlns="" id="{00000000-0008-0000-0600-00009C901300}"/>
            </a:ext>
          </a:extLst>
        </xdr:cNvPr>
        <xdr:cNvSpPr txBox="1">
          <a:spLocks noChangeArrowheads="1"/>
        </xdr:cNvSpPr>
      </xdr:nvSpPr>
      <xdr:spPr bwMode="auto">
        <a:xfrm>
          <a:off x="2743200" y="261842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76</xdr:row>
      <xdr:rowOff>0</xdr:rowOff>
    </xdr:from>
    <xdr:to>
      <xdr:col>5</xdr:col>
      <xdr:colOff>0</xdr:colOff>
      <xdr:row>76</xdr:row>
      <xdr:rowOff>209550</xdr:rowOff>
    </xdr:to>
    <xdr:sp macro="" textlink="">
      <xdr:nvSpPr>
        <xdr:cNvPr id="1282205" name="Text Box 1">
          <a:extLst>
            <a:ext uri="{FF2B5EF4-FFF2-40B4-BE49-F238E27FC236}">
              <a16:creationId xmlns:a16="http://schemas.microsoft.com/office/drawing/2014/main" xmlns="" id="{00000000-0008-0000-0600-00009D901300}"/>
            </a:ext>
          </a:extLst>
        </xdr:cNvPr>
        <xdr:cNvSpPr txBox="1">
          <a:spLocks noChangeArrowheads="1"/>
        </xdr:cNvSpPr>
      </xdr:nvSpPr>
      <xdr:spPr bwMode="auto">
        <a:xfrm>
          <a:off x="2743200" y="26536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76</xdr:row>
      <xdr:rowOff>0</xdr:rowOff>
    </xdr:from>
    <xdr:to>
      <xdr:col>5</xdr:col>
      <xdr:colOff>0</xdr:colOff>
      <xdr:row>76</xdr:row>
      <xdr:rowOff>209550</xdr:rowOff>
    </xdr:to>
    <xdr:sp macro="" textlink="">
      <xdr:nvSpPr>
        <xdr:cNvPr id="1282206" name="Text Box 1">
          <a:extLst>
            <a:ext uri="{FF2B5EF4-FFF2-40B4-BE49-F238E27FC236}">
              <a16:creationId xmlns:a16="http://schemas.microsoft.com/office/drawing/2014/main" xmlns="" id="{00000000-0008-0000-0600-00009E901300}"/>
            </a:ext>
          </a:extLst>
        </xdr:cNvPr>
        <xdr:cNvSpPr txBox="1">
          <a:spLocks noChangeArrowheads="1"/>
        </xdr:cNvSpPr>
      </xdr:nvSpPr>
      <xdr:spPr bwMode="auto">
        <a:xfrm>
          <a:off x="2743200" y="26536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76</xdr:row>
      <xdr:rowOff>0</xdr:rowOff>
    </xdr:from>
    <xdr:to>
      <xdr:col>5</xdr:col>
      <xdr:colOff>0</xdr:colOff>
      <xdr:row>76</xdr:row>
      <xdr:rowOff>209550</xdr:rowOff>
    </xdr:to>
    <xdr:sp macro="" textlink="">
      <xdr:nvSpPr>
        <xdr:cNvPr id="1282207" name="Text Box 1">
          <a:extLst>
            <a:ext uri="{FF2B5EF4-FFF2-40B4-BE49-F238E27FC236}">
              <a16:creationId xmlns:a16="http://schemas.microsoft.com/office/drawing/2014/main" xmlns="" id="{00000000-0008-0000-0600-00009F901300}"/>
            </a:ext>
          </a:extLst>
        </xdr:cNvPr>
        <xdr:cNvSpPr txBox="1">
          <a:spLocks noChangeArrowheads="1"/>
        </xdr:cNvSpPr>
      </xdr:nvSpPr>
      <xdr:spPr bwMode="auto">
        <a:xfrm>
          <a:off x="2743200" y="26536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76</xdr:row>
      <xdr:rowOff>0</xdr:rowOff>
    </xdr:from>
    <xdr:to>
      <xdr:col>5</xdr:col>
      <xdr:colOff>0</xdr:colOff>
      <xdr:row>76</xdr:row>
      <xdr:rowOff>209550</xdr:rowOff>
    </xdr:to>
    <xdr:sp macro="" textlink="">
      <xdr:nvSpPr>
        <xdr:cNvPr id="1282208" name="Text Box 1">
          <a:extLst>
            <a:ext uri="{FF2B5EF4-FFF2-40B4-BE49-F238E27FC236}">
              <a16:creationId xmlns:a16="http://schemas.microsoft.com/office/drawing/2014/main" xmlns="" id="{00000000-0008-0000-0600-0000A0901300}"/>
            </a:ext>
          </a:extLst>
        </xdr:cNvPr>
        <xdr:cNvSpPr txBox="1">
          <a:spLocks noChangeArrowheads="1"/>
        </xdr:cNvSpPr>
      </xdr:nvSpPr>
      <xdr:spPr bwMode="auto">
        <a:xfrm>
          <a:off x="2743200" y="26536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76</xdr:row>
      <xdr:rowOff>0</xdr:rowOff>
    </xdr:from>
    <xdr:to>
      <xdr:col>5</xdr:col>
      <xdr:colOff>0</xdr:colOff>
      <xdr:row>76</xdr:row>
      <xdr:rowOff>209550</xdr:rowOff>
    </xdr:to>
    <xdr:sp macro="" textlink="">
      <xdr:nvSpPr>
        <xdr:cNvPr id="1282209" name="Text Box 1">
          <a:extLst>
            <a:ext uri="{FF2B5EF4-FFF2-40B4-BE49-F238E27FC236}">
              <a16:creationId xmlns:a16="http://schemas.microsoft.com/office/drawing/2014/main" xmlns="" id="{00000000-0008-0000-0600-0000A1901300}"/>
            </a:ext>
          </a:extLst>
        </xdr:cNvPr>
        <xdr:cNvSpPr txBox="1">
          <a:spLocks noChangeArrowheads="1"/>
        </xdr:cNvSpPr>
      </xdr:nvSpPr>
      <xdr:spPr bwMode="auto">
        <a:xfrm>
          <a:off x="2743200" y="26536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77</xdr:row>
      <xdr:rowOff>0</xdr:rowOff>
    </xdr:from>
    <xdr:to>
      <xdr:col>5</xdr:col>
      <xdr:colOff>0</xdr:colOff>
      <xdr:row>77</xdr:row>
      <xdr:rowOff>209550</xdr:rowOff>
    </xdr:to>
    <xdr:sp macro="" textlink="">
      <xdr:nvSpPr>
        <xdr:cNvPr id="1282210" name="Text Box 1">
          <a:extLst>
            <a:ext uri="{FF2B5EF4-FFF2-40B4-BE49-F238E27FC236}">
              <a16:creationId xmlns:a16="http://schemas.microsoft.com/office/drawing/2014/main" xmlns="" id="{00000000-0008-0000-0600-0000A2901300}"/>
            </a:ext>
          </a:extLst>
        </xdr:cNvPr>
        <xdr:cNvSpPr txBox="1">
          <a:spLocks noChangeArrowheads="1"/>
        </xdr:cNvSpPr>
      </xdr:nvSpPr>
      <xdr:spPr bwMode="auto">
        <a:xfrm>
          <a:off x="2743200" y="268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77</xdr:row>
      <xdr:rowOff>0</xdr:rowOff>
    </xdr:from>
    <xdr:to>
      <xdr:col>5</xdr:col>
      <xdr:colOff>0</xdr:colOff>
      <xdr:row>77</xdr:row>
      <xdr:rowOff>209550</xdr:rowOff>
    </xdr:to>
    <xdr:sp macro="" textlink="">
      <xdr:nvSpPr>
        <xdr:cNvPr id="1282211" name="Text Box 1">
          <a:extLst>
            <a:ext uri="{FF2B5EF4-FFF2-40B4-BE49-F238E27FC236}">
              <a16:creationId xmlns:a16="http://schemas.microsoft.com/office/drawing/2014/main" xmlns="" id="{00000000-0008-0000-0600-0000A3901300}"/>
            </a:ext>
          </a:extLst>
        </xdr:cNvPr>
        <xdr:cNvSpPr txBox="1">
          <a:spLocks noChangeArrowheads="1"/>
        </xdr:cNvSpPr>
      </xdr:nvSpPr>
      <xdr:spPr bwMode="auto">
        <a:xfrm>
          <a:off x="2743200" y="268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77</xdr:row>
      <xdr:rowOff>0</xdr:rowOff>
    </xdr:from>
    <xdr:to>
      <xdr:col>5</xdr:col>
      <xdr:colOff>0</xdr:colOff>
      <xdr:row>77</xdr:row>
      <xdr:rowOff>209550</xdr:rowOff>
    </xdr:to>
    <xdr:sp macro="" textlink="">
      <xdr:nvSpPr>
        <xdr:cNvPr id="1282212" name="Text Box 1">
          <a:extLst>
            <a:ext uri="{FF2B5EF4-FFF2-40B4-BE49-F238E27FC236}">
              <a16:creationId xmlns:a16="http://schemas.microsoft.com/office/drawing/2014/main" xmlns="" id="{00000000-0008-0000-0600-0000A4901300}"/>
            </a:ext>
          </a:extLst>
        </xdr:cNvPr>
        <xdr:cNvSpPr txBox="1">
          <a:spLocks noChangeArrowheads="1"/>
        </xdr:cNvSpPr>
      </xdr:nvSpPr>
      <xdr:spPr bwMode="auto">
        <a:xfrm>
          <a:off x="2743200" y="268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77</xdr:row>
      <xdr:rowOff>0</xdr:rowOff>
    </xdr:from>
    <xdr:to>
      <xdr:col>5</xdr:col>
      <xdr:colOff>0</xdr:colOff>
      <xdr:row>77</xdr:row>
      <xdr:rowOff>209550</xdr:rowOff>
    </xdr:to>
    <xdr:sp macro="" textlink="">
      <xdr:nvSpPr>
        <xdr:cNvPr id="1282213" name="Text Box 1">
          <a:extLst>
            <a:ext uri="{FF2B5EF4-FFF2-40B4-BE49-F238E27FC236}">
              <a16:creationId xmlns:a16="http://schemas.microsoft.com/office/drawing/2014/main" xmlns="" id="{00000000-0008-0000-0600-0000A5901300}"/>
            </a:ext>
          </a:extLst>
        </xdr:cNvPr>
        <xdr:cNvSpPr txBox="1">
          <a:spLocks noChangeArrowheads="1"/>
        </xdr:cNvSpPr>
      </xdr:nvSpPr>
      <xdr:spPr bwMode="auto">
        <a:xfrm>
          <a:off x="2743200" y="268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77</xdr:row>
      <xdr:rowOff>0</xdr:rowOff>
    </xdr:from>
    <xdr:to>
      <xdr:col>5</xdr:col>
      <xdr:colOff>0</xdr:colOff>
      <xdr:row>77</xdr:row>
      <xdr:rowOff>209550</xdr:rowOff>
    </xdr:to>
    <xdr:sp macro="" textlink="">
      <xdr:nvSpPr>
        <xdr:cNvPr id="1282214" name="Text Box 1">
          <a:extLst>
            <a:ext uri="{FF2B5EF4-FFF2-40B4-BE49-F238E27FC236}">
              <a16:creationId xmlns:a16="http://schemas.microsoft.com/office/drawing/2014/main" xmlns="" id="{00000000-0008-0000-0600-0000A6901300}"/>
            </a:ext>
          </a:extLst>
        </xdr:cNvPr>
        <xdr:cNvSpPr txBox="1">
          <a:spLocks noChangeArrowheads="1"/>
        </xdr:cNvSpPr>
      </xdr:nvSpPr>
      <xdr:spPr bwMode="auto">
        <a:xfrm>
          <a:off x="2743200" y="268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77</xdr:row>
      <xdr:rowOff>0</xdr:rowOff>
    </xdr:from>
    <xdr:to>
      <xdr:col>5</xdr:col>
      <xdr:colOff>0</xdr:colOff>
      <xdr:row>77</xdr:row>
      <xdr:rowOff>209550</xdr:rowOff>
    </xdr:to>
    <xdr:sp macro="" textlink="">
      <xdr:nvSpPr>
        <xdr:cNvPr id="1282215" name="Text Box 1">
          <a:extLst>
            <a:ext uri="{FF2B5EF4-FFF2-40B4-BE49-F238E27FC236}">
              <a16:creationId xmlns:a16="http://schemas.microsoft.com/office/drawing/2014/main" xmlns="" id="{00000000-0008-0000-0600-0000A7901300}"/>
            </a:ext>
          </a:extLst>
        </xdr:cNvPr>
        <xdr:cNvSpPr txBox="1">
          <a:spLocks noChangeArrowheads="1"/>
        </xdr:cNvSpPr>
      </xdr:nvSpPr>
      <xdr:spPr bwMode="auto">
        <a:xfrm>
          <a:off x="2743200" y="268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77</xdr:row>
      <xdr:rowOff>0</xdr:rowOff>
    </xdr:from>
    <xdr:to>
      <xdr:col>5</xdr:col>
      <xdr:colOff>0</xdr:colOff>
      <xdr:row>77</xdr:row>
      <xdr:rowOff>209550</xdr:rowOff>
    </xdr:to>
    <xdr:sp macro="" textlink="">
      <xdr:nvSpPr>
        <xdr:cNvPr id="1282216" name="Text Box 1">
          <a:extLst>
            <a:ext uri="{FF2B5EF4-FFF2-40B4-BE49-F238E27FC236}">
              <a16:creationId xmlns:a16="http://schemas.microsoft.com/office/drawing/2014/main" xmlns="" id="{00000000-0008-0000-0600-0000A8901300}"/>
            </a:ext>
          </a:extLst>
        </xdr:cNvPr>
        <xdr:cNvSpPr txBox="1">
          <a:spLocks noChangeArrowheads="1"/>
        </xdr:cNvSpPr>
      </xdr:nvSpPr>
      <xdr:spPr bwMode="auto">
        <a:xfrm>
          <a:off x="2743200" y="268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77</xdr:row>
      <xdr:rowOff>0</xdr:rowOff>
    </xdr:from>
    <xdr:to>
      <xdr:col>5</xdr:col>
      <xdr:colOff>0</xdr:colOff>
      <xdr:row>77</xdr:row>
      <xdr:rowOff>209550</xdr:rowOff>
    </xdr:to>
    <xdr:sp macro="" textlink="">
      <xdr:nvSpPr>
        <xdr:cNvPr id="1282217" name="Text Box 1">
          <a:extLst>
            <a:ext uri="{FF2B5EF4-FFF2-40B4-BE49-F238E27FC236}">
              <a16:creationId xmlns:a16="http://schemas.microsoft.com/office/drawing/2014/main" xmlns="" id="{00000000-0008-0000-0600-0000A9901300}"/>
            </a:ext>
          </a:extLst>
        </xdr:cNvPr>
        <xdr:cNvSpPr txBox="1">
          <a:spLocks noChangeArrowheads="1"/>
        </xdr:cNvSpPr>
      </xdr:nvSpPr>
      <xdr:spPr bwMode="auto">
        <a:xfrm>
          <a:off x="2743200" y="268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77</xdr:row>
      <xdr:rowOff>0</xdr:rowOff>
    </xdr:from>
    <xdr:to>
      <xdr:col>5</xdr:col>
      <xdr:colOff>0</xdr:colOff>
      <xdr:row>77</xdr:row>
      <xdr:rowOff>209550</xdr:rowOff>
    </xdr:to>
    <xdr:sp macro="" textlink="">
      <xdr:nvSpPr>
        <xdr:cNvPr id="1282218" name="Text Box 1">
          <a:extLst>
            <a:ext uri="{FF2B5EF4-FFF2-40B4-BE49-F238E27FC236}">
              <a16:creationId xmlns:a16="http://schemas.microsoft.com/office/drawing/2014/main" xmlns="" id="{00000000-0008-0000-0600-0000AA901300}"/>
            </a:ext>
          </a:extLst>
        </xdr:cNvPr>
        <xdr:cNvSpPr txBox="1">
          <a:spLocks noChangeArrowheads="1"/>
        </xdr:cNvSpPr>
      </xdr:nvSpPr>
      <xdr:spPr bwMode="auto">
        <a:xfrm>
          <a:off x="2743200" y="268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77</xdr:row>
      <xdr:rowOff>0</xdr:rowOff>
    </xdr:from>
    <xdr:to>
      <xdr:col>5</xdr:col>
      <xdr:colOff>0</xdr:colOff>
      <xdr:row>77</xdr:row>
      <xdr:rowOff>209550</xdr:rowOff>
    </xdr:to>
    <xdr:sp macro="" textlink="">
      <xdr:nvSpPr>
        <xdr:cNvPr id="1282219" name="Text Box 1">
          <a:extLst>
            <a:ext uri="{FF2B5EF4-FFF2-40B4-BE49-F238E27FC236}">
              <a16:creationId xmlns:a16="http://schemas.microsoft.com/office/drawing/2014/main" xmlns="" id="{00000000-0008-0000-0600-0000AB901300}"/>
            </a:ext>
          </a:extLst>
        </xdr:cNvPr>
        <xdr:cNvSpPr txBox="1">
          <a:spLocks noChangeArrowheads="1"/>
        </xdr:cNvSpPr>
      </xdr:nvSpPr>
      <xdr:spPr bwMode="auto">
        <a:xfrm>
          <a:off x="2743200" y="268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77</xdr:row>
      <xdr:rowOff>0</xdr:rowOff>
    </xdr:from>
    <xdr:to>
      <xdr:col>5</xdr:col>
      <xdr:colOff>0</xdr:colOff>
      <xdr:row>77</xdr:row>
      <xdr:rowOff>209550</xdr:rowOff>
    </xdr:to>
    <xdr:sp macro="" textlink="">
      <xdr:nvSpPr>
        <xdr:cNvPr id="1282220" name="Text Box 1">
          <a:extLst>
            <a:ext uri="{FF2B5EF4-FFF2-40B4-BE49-F238E27FC236}">
              <a16:creationId xmlns:a16="http://schemas.microsoft.com/office/drawing/2014/main" xmlns="" id="{00000000-0008-0000-0600-0000AC901300}"/>
            </a:ext>
          </a:extLst>
        </xdr:cNvPr>
        <xdr:cNvSpPr txBox="1">
          <a:spLocks noChangeArrowheads="1"/>
        </xdr:cNvSpPr>
      </xdr:nvSpPr>
      <xdr:spPr bwMode="auto">
        <a:xfrm>
          <a:off x="2743200" y="268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78</xdr:row>
      <xdr:rowOff>0</xdr:rowOff>
    </xdr:from>
    <xdr:to>
      <xdr:col>5</xdr:col>
      <xdr:colOff>0</xdr:colOff>
      <xdr:row>78</xdr:row>
      <xdr:rowOff>209550</xdr:rowOff>
    </xdr:to>
    <xdr:sp macro="" textlink="">
      <xdr:nvSpPr>
        <xdr:cNvPr id="1282221" name="Text Box 1">
          <a:extLst>
            <a:ext uri="{FF2B5EF4-FFF2-40B4-BE49-F238E27FC236}">
              <a16:creationId xmlns:a16="http://schemas.microsoft.com/office/drawing/2014/main" xmlns="" id="{00000000-0008-0000-0600-0000AD901300}"/>
            </a:ext>
          </a:extLst>
        </xdr:cNvPr>
        <xdr:cNvSpPr txBox="1">
          <a:spLocks noChangeArrowheads="1"/>
        </xdr:cNvSpPr>
      </xdr:nvSpPr>
      <xdr:spPr bwMode="auto">
        <a:xfrm>
          <a:off x="2743200" y="27241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78</xdr:row>
      <xdr:rowOff>0</xdr:rowOff>
    </xdr:from>
    <xdr:to>
      <xdr:col>5</xdr:col>
      <xdr:colOff>0</xdr:colOff>
      <xdr:row>78</xdr:row>
      <xdr:rowOff>209550</xdr:rowOff>
    </xdr:to>
    <xdr:sp macro="" textlink="">
      <xdr:nvSpPr>
        <xdr:cNvPr id="1282222" name="Text Box 1">
          <a:extLst>
            <a:ext uri="{FF2B5EF4-FFF2-40B4-BE49-F238E27FC236}">
              <a16:creationId xmlns:a16="http://schemas.microsoft.com/office/drawing/2014/main" xmlns="" id="{00000000-0008-0000-0600-0000AE901300}"/>
            </a:ext>
          </a:extLst>
        </xdr:cNvPr>
        <xdr:cNvSpPr txBox="1">
          <a:spLocks noChangeArrowheads="1"/>
        </xdr:cNvSpPr>
      </xdr:nvSpPr>
      <xdr:spPr bwMode="auto">
        <a:xfrm>
          <a:off x="2743200" y="27241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78</xdr:row>
      <xdr:rowOff>0</xdr:rowOff>
    </xdr:from>
    <xdr:to>
      <xdr:col>5</xdr:col>
      <xdr:colOff>0</xdr:colOff>
      <xdr:row>78</xdr:row>
      <xdr:rowOff>209550</xdr:rowOff>
    </xdr:to>
    <xdr:sp macro="" textlink="">
      <xdr:nvSpPr>
        <xdr:cNvPr id="1282223" name="Text Box 1">
          <a:extLst>
            <a:ext uri="{FF2B5EF4-FFF2-40B4-BE49-F238E27FC236}">
              <a16:creationId xmlns:a16="http://schemas.microsoft.com/office/drawing/2014/main" xmlns="" id="{00000000-0008-0000-0600-0000AF901300}"/>
            </a:ext>
          </a:extLst>
        </xdr:cNvPr>
        <xdr:cNvSpPr txBox="1">
          <a:spLocks noChangeArrowheads="1"/>
        </xdr:cNvSpPr>
      </xdr:nvSpPr>
      <xdr:spPr bwMode="auto">
        <a:xfrm>
          <a:off x="2743200" y="27241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78</xdr:row>
      <xdr:rowOff>0</xdr:rowOff>
    </xdr:from>
    <xdr:to>
      <xdr:col>5</xdr:col>
      <xdr:colOff>0</xdr:colOff>
      <xdr:row>78</xdr:row>
      <xdr:rowOff>209550</xdr:rowOff>
    </xdr:to>
    <xdr:sp macro="" textlink="">
      <xdr:nvSpPr>
        <xdr:cNvPr id="1282224" name="Text Box 1">
          <a:extLst>
            <a:ext uri="{FF2B5EF4-FFF2-40B4-BE49-F238E27FC236}">
              <a16:creationId xmlns:a16="http://schemas.microsoft.com/office/drawing/2014/main" xmlns="" id="{00000000-0008-0000-0600-0000B0901300}"/>
            </a:ext>
          </a:extLst>
        </xdr:cNvPr>
        <xdr:cNvSpPr txBox="1">
          <a:spLocks noChangeArrowheads="1"/>
        </xdr:cNvSpPr>
      </xdr:nvSpPr>
      <xdr:spPr bwMode="auto">
        <a:xfrm>
          <a:off x="2743200" y="27241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78</xdr:row>
      <xdr:rowOff>0</xdr:rowOff>
    </xdr:from>
    <xdr:to>
      <xdr:col>5</xdr:col>
      <xdr:colOff>0</xdr:colOff>
      <xdr:row>78</xdr:row>
      <xdr:rowOff>209550</xdr:rowOff>
    </xdr:to>
    <xdr:sp macro="" textlink="">
      <xdr:nvSpPr>
        <xdr:cNvPr id="1282225" name="Text Box 1">
          <a:extLst>
            <a:ext uri="{FF2B5EF4-FFF2-40B4-BE49-F238E27FC236}">
              <a16:creationId xmlns:a16="http://schemas.microsoft.com/office/drawing/2014/main" xmlns="" id="{00000000-0008-0000-0600-0000B1901300}"/>
            </a:ext>
          </a:extLst>
        </xdr:cNvPr>
        <xdr:cNvSpPr txBox="1">
          <a:spLocks noChangeArrowheads="1"/>
        </xdr:cNvSpPr>
      </xdr:nvSpPr>
      <xdr:spPr bwMode="auto">
        <a:xfrm>
          <a:off x="2743200" y="27241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78</xdr:row>
      <xdr:rowOff>0</xdr:rowOff>
    </xdr:from>
    <xdr:to>
      <xdr:col>5</xdr:col>
      <xdr:colOff>0</xdr:colOff>
      <xdr:row>78</xdr:row>
      <xdr:rowOff>209550</xdr:rowOff>
    </xdr:to>
    <xdr:sp macro="" textlink="">
      <xdr:nvSpPr>
        <xdr:cNvPr id="1282226" name="Text Box 1">
          <a:extLst>
            <a:ext uri="{FF2B5EF4-FFF2-40B4-BE49-F238E27FC236}">
              <a16:creationId xmlns:a16="http://schemas.microsoft.com/office/drawing/2014/main" xmlns="" id="{00000000-0008-0000-0600-0000B2901300}"/>
            </a:ext>
          </a:extLst>
        </xdr:cNvPr>
        <xdr:cNvSpPr txBox="1">
          <a:spLocks noChangeArrowheads="1"/>
        </xdr:cNvSpPr>
      </xdr:nvSpPr>
      <xdr:spPr bwMode="auto">
        <a:xfrm>
          <a:off x="2743200" y="27241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78</xdr:row>
      <xdr:rowOff>0</xdr:rowOff>
    </xdr:from>
    <xdr:to>
      <xdr:col>5</xdr:col>
      <xdr:colOff>0</xdr:colOff>
      <xdr:row>78</xdr:row>
      <xdr:rowOff>209550</xdr:rowOff>
    </xdr:to>
    <xdr:sp macro="" textlink="">
      <xdr:nvSpPr>
        <xdr:cNvPr id="1282227" name="Text Box 1">
          <a:extLst>
            <a:ext uri="{FF2B5EF4-FFF2-40B4-BE49-F238E27FC236}">
              <a16:creationId xmlns:a16="http://schemas.microsoft.com/office/drawing/2014/main" xmlns="" id="{00000000-0008-0000-0600-0000B3901300}"/>
            </a:ext>
          </a:extLst>
        </xdr:cNvPr>
        <xdr:cNvSpPr txBox="1">
          <a:spLocks noChangeArrowheads="1"/>
        </xdr:cNvSpPr>
      </xdr:nvSpPr>
      <xdr:spPr bwMode="auto">
        <a:xfrm>
          <a:off x="2743200" y="27241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78</xdr:row>
      <xdr:rowOff>0</xdr:rowOff>
    </xdr:from>
    <xdr:to>
      <xdr:col>5</xdr:col>
      <xdr:colOff>0</xdr:colOff>
      <xdr:row>78</xdr:row>
      <xdr:rowOff>209550</xdr:rowOff>
    </xdr:to>
    <xdr:sp macro="" textlink="">
      <xdr:nvSpPr>
        <xdr:cNvPr id="1282228" name="Text Box 1">
          <a:extLst>
            <a:ext uri="{FF2B5EF4-FFF2-40B4-BE49-F238E27FC236}">
              <a16:creationId xmlns:a16="http://schemas.microsoft.com/office/drawing/2014/main" xmlns="" id="{00000000-0008-0000-0600-0000B4901300}"/>
            </a:ext>
          </a:extLst>
        </xdr:cNvPr>
        <xdr:cNvSpPr txBox="1">
          <a:spLocks noChangeArrowheads="1"/>
        </xdr:cNvSpPr>
      </xdr:nvSpPr>
      <xdr:spPr bwMode="auto">
        <a:xfrm>
          <a:off x="2743200" y="27241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78</xdr:row>
      <xdr:rowOff>0</xdr:rowOff>
    </xdr:from>
    <xdr:to>
      <xdr:col>5</xdr:col>
      <xdr:colOff>0</xdr:colOff>
      <xdr:row>78</xdr:row>
      <xdr:rowOff>209550</xdr:rowOff>
    </xdr:to>
    <xdr:sp macro="" textlink="">
      <xdr:nvSpPr>
        <xdr:cNvPr id="1282229" name="Text Box 1">
          <a:extLst>
            <a:ext uri="{FF2B5EF4-FFF2-40B4-BE49-F238E27FC236}">
              <a16:creationId xmlns:a16="http://schemas.microsoft.com/office/drawing/2014/main" xmlns="" id="{00000000-0008-0000-0600-0000B5901300}"/>
            </a:ext>
          </a:extLst>
        </xdr:cNvPr>
        <xdr:cNvSpPr txBox="1">
          <a:spLocks noChangeArrowheads="1"/>
        </xdr:cNvSpPr>
      </xdr:nvSpPr>
      <xdr:spPr bwMode="auto">
        <a:xfrm>
          <a:off x="2743200" y="27241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79</xdr:row>
      <xdr:rowOff>0</xdr:rowOff>
    </xdr:from>
    <xdr:to>
      <xdr:col>5</xdr:col>
      <xdr:colOff>0</xdr:colOff>
      <xdr:row>79</xdr:row>
      <xdr:rowOff>209550</xdr:rowOff>
    </xdr:to>
    <xdr:sp macro="" textlink="">
      <xdr:nvSpPr>
        <xdr:cNvPr id="1282230" name="Text Box 1">
          <a:extLst>
            <a:ext uri="{FF2B5EF4-FFF2-40B4-BE49-F238E27FC236}">
              <a16:creationId xmlns:a16="http://schemas.microsoft.com/office/drawing/2014/main" xmlns="" id="{00000000-0008-0000-0600-0000B6901300}"/>
            </a:ext>
          </a:extLst>
        </xdr:cNvPr>
        <xdr:cNvSpPr txBox="1">
          <a:spLocks noChangeArrowheads="1"/>
        </xdr:cNvSpPr>
      </xdr:nvSpPr>
      <xdr:spPr bwMode="auto">
        <a:xfrm>
          <a:off x="2743200" y="27593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79</xdr:row>
      <xdr:rowOff>0</xdr:rowOff>
    </xdr:from>
    <xdr:to>
      <xdr:col>5</xdr:col>
      <xdr:colOff>0</xdr:colOff>
      <xdr:row>79</xdr:row>
      <xdr:rowOff>209550</xdr:rowOff>
    </xdr:to>
    <xdr:sp macro="" textlink="">
      <xdr:nvSpPr>
        <xdr:cNvPr id="1282231" name="Text Box 1">
          <a:extLst>
            <a:ext uri="{FF2B5EF4-FFF2-40B4-BE49-F238E27FC236}">
              <a16:creationId xmlns:a16="http://schemas.microsoft.com/office/drawing/2014/main" xmlns="" id="{00000000-0008-0000-0600-0000B7901300}"/>
            </a:ext>
          </a:extLst>
        </xdr:cNvPr>
        <xdr:cNvSpPr txBox="1">
          <a:spLocks noChangeArrowheads="1"/>
        </xdr:cNvSpPr>
      </xdr:nvSpPr>
      <xdr:spPr bwMode="auto">
        <a:xfrm>
          <a:off x="2743200" y="27593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79</xdr:row>
      <xdr:rowOff>0</xdr:rowOff>
    </xdr:from>
    <xdr:to>
      <xdr:col>5</xdr:col>
      <xdr:colOff>0</xdr:colOff>
      <xdr:row>79</xdr:row>
      <xdr:rowOff>209550</xdr:rowOff>
    </xdr:to>
    <xdr:sp macro="" textlink="">
      <xdr:nvSpPr>
        <xdr:cNvPr id="1282232" name="Text Box 1">
          <a:extLst>
            <a:ext uri="{FF2B5EF4-FFF2-40B4-BE49-F238E27FC236}">
              <a16:creationId xmlns:a16="http://schemas.microsoft.com/office/drawing/2014/main" xmlns="" id="{00000000-0008-0000-0600-0000B8901300}"/>
            </a:ext>
          </a:extLst>
        </xdr:cNvPr>
        <xdr:cNvSpPr txBox="1">
          <a:spLocks noChangeArrowheads="1"/>
        </xdr:cNvSpPr>
      </xdr:nvSpPr>
      <xdr:spPr bwMode="auto">
        <a:xfrm>
          <a:off x="2743200" y="27593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79</xdr:row>
      <xdr:rowOff>0</xdr:rowOff>
    </xdr:from>
    <xdr:to>
      <xdr:col>5</xdr:col>
      <xdr:colOff>0</xdr:colOff>
      <xdr:row>79</xdr:row>
      <xdr:rowOff>209550</xdr:rowOff>
    </xdr:to>
    <xdr:sp macro="" textlink="">
      <xdr:nvSpPr>
        <xdr:cNvPr id="1282233" name="Text Box 1">
          <a:extLst>
            <a:ext uri="{FF2B5EF4-FFF2-40B4-BE49-F238E27FC236}">
              <a16:creationId xmlns:a16="http://schemas.microsoft.com/office/drawing/2014/main" xmlns="" id="{00000000-0008-0000-0600-0000B9901300}"/>
            </a:ext>
          </a:extLst>
        </xdr:cNvPr>
        <xdr:cNvSpPr txBox="1">
          <a:spLocks noChangeArrowheads="1"/>
        </xdr:cNvSpPr>
      </xdr:nvSpPr>
      <xdr:spPr bwMode="auto">
        <a:xfrm>
          <a:off x="2743200" y="27593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79</xdr:row>
      <xdr:rowOff>0</xdr:rowOff>
    </xdr:from>
    <xdr:to>
      <xdr:col>5</xdr:col>
      <xdr:colOff>0</xdr:colOff>
      <xdr:row>79</xdr:row>
      <xdr:rowOff>209550</xdr:rowOff>
    </xdr:to>
    <xdr:sp macro="" textlink="">
      <xdr:nvSpPr>
        <xdr:cNvPr id="1282234" name="Text Box 1">
          <a:extLst>
            <a:ext uri="{FF2B5EF4-FFF2-40B4-BE49-F238E27FC236}">
              <a16:creationId xmlns:a16="http://schemas.microsoft.com/office/drawing/2014/main" xmlns="" id="{00000000-0008-0000-0600-0000BA901300}"/>
            </a:ext>
          </a:extLst>
        </xdr:cNvPr>
        <xdr:cNvSpPr txBox="1">
          <a:spLocks noChangeArrowheads="1"/>
        </xdr:cNvSpPr>
      </xdr:nvSpPr>
      <xdr:spPr bwMode="auto">
        <a:xfrm>
          <a:off x="2743200" y="27593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79</xdr:row>
      <xdr:rowOff>0</xdr:rowOff>
    </xdr:from>
    <xdr:to>
      <xdr:col>5</xdr:col>
      <xdr:colOff>0</xdr:colOff>
      <xdr:row>79</xdr:row>
      <xdr:rowOff>209550</xdr:rowOff>
    </xdr:to>
    <xdr:sp macro="" textlink="">
      <xdr:nvSpPr>
        <xdr:cNvPr id="1282235" name="Text Box 1">
          <a:extLst>
            <a:ext uri="{FF2B5EF4-FFF2-40B4-BE49-F238E27FC236}">
              <a16:creationId xmlns:a16="http://schemas.microsoft.com/office/drawing/2014/main" xmlns="" id="{00000000-0008-0000-0600-0000BB901300}"/>
            </a:ext>
          </a:extLst>
        </xdr:cNvPr>
        <xdr:cNvSpPr txBox="1">
          <a:spLocks noChangeArrowheads="1"/>
        </xdr:cNvSpPr>
      </xdr:nvSpPr>
      <xdr:spPr bwMode="auto">
        <a:xfrm>
          <a:off x="2743200" y="27593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79</xdr:row>
      <xdr:rowOff>0</xdr:rowOff>
    </xdr:from>
    <xdr:to>
      <xdr:col>5</xdr:col>
      <xdr:colOff>0</xdr:colOff>
      <xdr:row>79</xdr:row>
      <xdr:rowOff>209550</xdr:rowOff>
    </xdr:to>
    <xdr:sp macro="" textlink="">
      <xdr:nvSpPr>
        <xdr:cNvPr id="1282236" name="Text Box 1">
          <a:extLst>
            <a:ext uri="{FF2B5EF4-FFF2-40B4-BE49-F238E27FC236}">
              <a16:creationId xmlns:a16="http://schemas.microsoft.com/office/drawing/2014/main" xmlns="" id="{00000000-0008-0000-0600-0000BC901300}"/>
            </a:ext>
          </a:extLst>
        </xdr:cNvPr>
        <xdr:cNvSpPr txBox="1">
          <a:spLocks noChangeArrowheads="1"/>
        </xdr:cNvSpPr>
      </xdr:nvSpPr>
      <xdr:spPr bwMode="auto">
        <a:xfrm>
          <a:off x="2743200" y="27593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79</xdr:row>
      <xdr:rowOff>0</xdr:rowOff>
    </xdr:from>
    <xdr:to>
      <xdr:col>5</xdr:col>
      <xdr:colOff>0</xdr:colOff>
      <xdr:row>79</xdr:row>
      <xdr:rowOff>209550</xdr:rowOff>
    </xdr:to>
    <xdr:sp macro="" textlink="">
      <xdr:nvSpPr>
        <xdr:cNvPr id="1282237" name="Text Box 1">
          <a:extLst>
            <a:ext uri="{FF2B5EF4-FFF2-40B4-BE49-F238E27FC236}">
              <a16:creationId xmlns:a16="http://schemas.microsoft.com/office/drawing/2014/main" xmlns="" id="{00000000-0008-0000-0600-0000BD901300}"/>
            </a:ext>
          </a:extLst>
        </xdr:cNvPr>
        <xdr:cNvSpPr txBox="1">
          <a:spLocks noChangeArrowheads="1"/>
        </xdr:cNvSpPr>
      </xdr:nvSpPr>
      <xdr:spPr bwMode="auto">
        <a:xfrm>
          <a:off x="2743200" y="27593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79</xdr:row>
      <xdr:rowOff>0</xdr:rowOff>
    </xdr:from>
    <xdr:to>
      <xdr:col>5</xdr:col>
      <xdr:colOff>0</xdr:colOff>
      <xdr:row>79</xdr:row>
      <xdr:rowOff>209550</xdr:rowOff>
    </xdr:to>
    <xdr:sp macro="" textlink="">
      <xdr:nvSpPr>
        <xdr:cNvPr id="1282238" name="Text Box 1">
          <a:extLst>
            <a:ext uri="{FF2B5EF4-FFF2-40B4-BE49-F238E27FC236}">
              <a16:creationId xmlns:a16="http://schemas.microsoft.com/office/drawing/2014/main" xmlns="" id="{00000000-0008-0000-0600-0000BE901300}"/>
            </a:ext>
          </a:extLst>
        </xdr:cNvPr>
        <xdr:cNvSpPr txBox="1">
          <a:spLocks noChangeArrowheads="1"/>
        </xdr:cNvSpPr>
      </xdr:nvSpPr>
      <xdr:spPr bwMode="auto">
        <a:xfrm>
          <a:off x="2743200" y="27593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79</xdr:row>
      <xdr:rowOff>0</xdr:rowOff>
    </xdr:from>
    <xdr:to>
      <xdr:col>5</xdr:col>
      <xdr:colOff>0</xdr:colOff>
      <xdr:row>79</xdr:row>
      <xdr:rowOff>209550</xdr:rowOff>
    </xdr:to>
    <xdr:sp macro="" textlink="">
      <xdr:nvSpPr>
        <xdr:cNvPr id="1282239" name="Text Box 1">
          <a:extLst>
            <a:ext uri="{FF2B5EF4-FFF2-40B4-BE49-F238E27FC236}">
              <a16:creationId xmlns:a16="http://schemas.microsoft.com/office/drawing/2014/main" xmlns="" id="{00000000-0008-0000-0600-0000BF901300}"/>
            </a:ext>
          </a:extLst>
        </xdr:cNvPr>
        <xdr:cNvSpPr txBox="1">
          <a:spLocks noChangeArrowheads="1"/>
        </xdr:cNvSpPr>
      </xdr:nvSpPr>
      <xdr:spPr bwMode="auto">
        <a:xfrm>
          <a:off x="2743200" y="27593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79</xdr:row>
      <xdr:rowOff>0</xdr:rowOff>
    </xdr:from>
    <xdr:to>
      <xdr:col>5</xdr:col>
      <xdr:colOff>0</xdr:colOff>
      <xdr:row>79</xdr:row>
      <xdr:rowOff>209550</xdr:rowOff>
    </xdr:to>
    <xdr:sp macro="" textlink="">
      <xdr:nvSpPr>
        <xdr:cNvPr id="1282240" name="Text Box 1">
          <a:extLst>
            <a:ext uri="{FF2B5EF4-FFF2-40B4-BE49-F238E27FC236}">
              <a16:creationId xmlns:a16="http://schemas.microsoft.com/office/drawing/2014/main" xmlns="" id="{00000000-0008-0000-0600-0000C0901300}"/>
            </a:ext>
          </a:extLst>
        </xdr:cNvPr>
        <xdr:cNvSpPr txBox="1">
          <a:spLocks noChangeArrowheads="1"/>
        </xdr:cNvSpPr>
      </xdr:nvSpPr>
      <xdr:spPr bwMode="auto">
        <a:xfrm>
          <a:off x="2743200" y="27593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79</xdr:row>
      <xdr:rowOff>0</xdr:rowOff>
    </xdr:from>
    <xdr:to>
      <xdr:col>5</xdr:col>
      <xdr:colOff>0</xdr:colOff>
      <xdr:row>79</xdr:row>
      <xdr:rowOff>209550</xdr:rowOff>
    </xdr:to>
    <xdr:sp macro="" textlink="">
      <xdr:nvSpPr>
        <xdr:cNvPr id="1282241" name="Text Box 1">
          <a:extLst>
            <a:ext uri="{FF2B5EF4-FFF2-40B4-BE49-F238E27FC236}">
              <a16:creationId xmlns:a16="http://schemas.microsoft.com/office/drawing/2014/main" xmlns="" id="{00000000-0008-0000-0600-0000C1901300}"/>
            </a:ext>
          </a:extLst>
        </xdr:cNvPr>
        <xdr:cNvSpPr txBox="1">
          <a:spLocks noChangeArrowheads="1"/>
        </xdr:cNvSpPr>
      </xdr:nvSpPr>
      <xdr:spPr bwMode="auto">
        <a:xfrm>
          <a:off x="2743200" y="27593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79</xdr:row>
      <xdr:rowOff>0</xdr:rowOff>
    </xdr:from>
    <xdr:to>
      <xdr:col>5</xdr:col>
      <xdr:colOff>0</xdr:colOff>
      <xdr:row>79</xdr:row>
      <xdr:rowOff>209550</xdr:rowOff>
    </xdr:to>
    <xdr:sp macro="" textlink="">
      <xdr:nvSpPr>
        <xdr:cNvPr id="1282242" name="Text Box 1">
          <a:extLst>
            <a:ext uri="{FF2B5EF4-FFF2-40B4-BE49-F238E27FC236}">
              <a16:creationId xmlns:a16="http://schemas.microsoft.com/office/drawing/2014/main" xmlns="" id="{00000000-0008-0000-0600-0000C2901300}"/>
            </a:ext>
          </a:extLst>
        </xdr:cNvPr>
        <xdr:cNvSpPr txBox="1">
          <a:spLocks noChangeArrowheads="1"/>
        </xdr:cNvSpPr>
      </xdr:nvSpPr>
      <xdr:spPr bwMode="auto">
        <a:xfrm>
          <a:off x="2743200" y="27593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79</xdr:row>
      <xdr:rowOff>0</xdr:rowOff>
    </xdr:from>
    <xdr:to>
      <xdr:col>5</xdr:col>
      <xdr:colOff>0</xdr:colOff>
      <xdr:row>79</xdr:row>
      <xdr:rowOff>209550</xdr:rowOff>
    </xdr:to>
    <xdr:sp macro="" textlink="">
      <xdr:nvSpPr>
        <xdr:cNvPr id="1282243" name="Text Box 1">
          <a:extLst>
            <a:ext uri="{FF2B5EF4-FFF2-40B4-BE49-F238E27FC236}">
              <a16:creationId xmlns:a16="http://schemas.microsoft.com/office/drawing/2014/main" xmlns="" id="{00000000-0008-0000-0600-0000C3901300}"/>
            </a:ext>
          </a:extLst>
        </xdr:cNvPr>
        <xdr:cNvSpPr txBox="1">
          <a:spLocks noChangeArrowheads="1"/>
        </xdr:cNvSpPr>
      </xdr:nvSpPr>
      <xdr:spPr bwMode="auto">
        <a:xfrm>
          <a:off x="2743200" y="27593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79</xdr:row>
      <xdr:rowOff>0</xdr:rowOff>
    </xdr:from>
    <xdr:to>
      <xdr:col>5</xdr:col>
      <xdr:colOff>0</xdr:colOff>
      <xdr:row>79</xdr:row>
      <xdr:rowOff>209550</xdr:rowOff>
    </xdr:to>
    <xdr:sp macro="" textlink="">
      <xdr:nvSpPr>
        <xdr:cNvPr id="1282244" name="Text Box 1">
          <a:extLst>
            <a:ext uri="{FF2B5EF4-FFF2-40B4-BE49-F238E27FC236}">
              <a16:creationId xmlns:a16="http://schemas.microsoft.com/office/drawing/2014/main" xmlns="" id="{00000000-0008-0000-0600-0000C4901300}"/>
            </a:ext>
          </a:extLst>
        </xdr:cNvPr>
        <xdr:cNvSpPr txBox="1">
          <a:spLocks noChangeArrowheads="1"/>
        </xdr:cNvSpPr>
      </xdr:nvSpPr>
      <xdr:spPr bwMode="auto">
        <a:xfrm>
          <a:off x="2743200" y="27593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79</xdr:row>
      <xdr:rowOff>0</xdr:rowOff>
    </xdr:from>
    <xdr:to>
      <xdr:col>5</xdr:col>
      <xdr:colOff>0</xdr:colOff>
      <xdr:row>79</xdr:row>
      <xdr:rowOff>209550</xdr:rowOff>
    </xdr:to>
    <xdr:sp macro="" textlink="">
      <xdr:nvSpPr>
        <xdr:cNvPr id="1282245" name="Text Box 1">
          <a:extLst>
            <a:ext uri="{FF2B5EF4-FFF2-40B4-BE49-F238E27FC236}">
              <a16:creationId xmlns:a16="http://schemas.microsoft.com/office/drawing/2014/main" xmlns="" id="{00000000-0008-0000-0600-0000C5901300}"/>
            </a:ext>
          </a:extLst>
        </xdr:cNvPr>
        <xdr:cNvSpPr txBox="1">
          <a:spLocks noChangeArrowheads="1"/>
        </xdr:cNvSpPr>
      </xdr:nvSpPr>
      <xdr:spPr bwMode="auto">
        <a:xfrm>
          <a:off x="2743200" y="27593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79</xdr:row>
      <xdr:rowOff>0</xdr:rowOff>
    </xdr:from>
    <xdr:to>
      <xdr:col>5</xdr:col>
      <xdr:colOff>0</xdr:colOff>
      <xdr:row>79</xdr:row>
      <xdr:rowOff>209550</xdr:rowOff>
    </xdr:to>
    <xdr:sp macro="" textlink="">
      <xdr:nvSpPr>
        <xdr:cNvPr id="1282246" name="Text Box 1">
          <a:extLst>
            <a:ext uri="{FF2B5EF4-FFF2-40B4-BE49-F238E27FC236}">
              <a16:creationId xmlns:a16="http://schemas.microsoft.com/office/drawing/2014/main" xmlns="" id="{00000000-0008-0000-0600-0000C6901300}"/>
            </a:ext>
          </a:extLst>
        </xdr:cNvPr>
        <xdr:cNvSpPr txBox="1">
          <a:spLocks noChangeArrowheads="1"/>
        </xdr:cNvSpPr>
      </xdr:nvSpPr>
      <xdr:spPr bwMode="auto">
        <a:xfrm>
          <a:off x="2743200" y="27593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80</xdr:row>
      <xdr:rowOff>0</xdr:rowOff>
    </xdr:from>
    <xdr:to>
      <xdr:col>5</xdr:col>
      <xdr:colOff>0</xdr:colOff>
      <xdr:row>80</xdr:row>
      <xdr:rowOff>209550</xdr:rowOff>
    </xdr:to>
    <xdr:sp macro="" textlink="">
      <xdr:nvSpPr>
        <xdr:cNvPr id="1282247" name="Text Box 1">
          <a:extLst>
            <a:ext uri="{FF2B5EF4-FFF2-40B4-BE49-F238E27FC236}">
              <a16:creationId xmlns:a16="http://schemas.microsoft.com/office/drawing/2014/main" xmlns="" id="{00000000-0008-0000-0600-0000C7901300}"/>
            </a:ext>
          </a:extLst>
        </xdr:cNvPr>
        <xdr:cNvSpPr txBox="1">
          <a:spLocks noChangeArrowheads="1"/>
        </xdr:cNvSpPr>
      </xdr:nvSpPr>
      <xdr:spPr bwMode="auto">
        <a:xfrm>
          <a:off x="2743200" y="27946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80</xdr:row>
      <xdr:rowOff>0</xdr:rowOff>
    </xdr:from>
    <xdr:to>
      <xdr:col>5</xdr:col>
      <xdr:colOff>0</xdr:colOff>
      <xdr:row>80</xdr:row>
      <xdr:rowOff>209550</xdr:rowOff>
    </xdr:to>
    <xdr:sp macro="" textlink="">
      <xdr:nvSpPr>
        <xdr:cNvPr id="1282248" name="Text Box 1">
          <a:extLst>
            <a:ext uri="{FF2B5EF4-FFF2-40B4-BE49-F238E27FC236}">
              <a16:creationId xmlns:a16="http://schemas.microsoft.com/office/drawing/2014/main" xmlns="" id="{00000000-0008-0000-0600-0000C8901300}"/>
            </a:ext>
          </a:extLst>
        </xdr:cNvPr>
        <xdr:cNvSpPr txBox="1">
          <a:spLocks noChangeArrowheads="1"/>
        </xdr:cNvSpPr>
      </xdr:nvSpPr>
      <xdr:spPr bwMode="auto">
        <a:xfrm>
          <a:off x="2743200" y="27946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80</xdr:row>
      <xdr:rowOff>0</xdr:rowOff>
    </xdr:from>
    <xdr:to>
      <xdr:col>5</xdr:col>
      <xdr:colOff>0</xdr:colOff>
      <xdr:row>80</xdr:row>
      <xdr:rowOff>209550</xdr:rowOff>
    </xdr:to>
    <xdr:sp macro="" textlink="">
      <xdr:nvSpPr>
        <xdr:cNvPr id="1282249" name="Text Box 1">
          <a:extLst>
            <a:ext uri="{FF2B5EF4-FFF2-40B4-BE49-F238E27FC236}">
              <a16:creationId xmlns:a16="http://schemas.microsoft.com/office/drawing/2014/main" xmlns="" id="{00000000-0008-0000-0600-0000C9901300}"/>
            </a:ext>
          </a:extLst>
        </xdr:cNvPr>
        <xdr:cNvSpPr txBox="1">
          <a:spLocks noChangeArrowheads="1"/>
        </xdr:cNvSpPr>
      </xdr:nvSpPr>
      <xdr:spPr bwMode="auto">
        <a:xfrm>
          <a:off x="2743200" y="27946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80</xdr:row>
      <xdr:rowOff>0</xdr:rowOff>
    </xdr:from>
    <xdr:to>
      <xdr:col>5</xdr:col>
      <xdr:colOff>0</xdr:colOff>
      <xdr:row>80</xdr:row>
      <xdr:rowOff>209550</xdr:rowOff>
    </xdr:to>
    <xdr:sp macro="" textlink="">
      <xdr:nvSpPr>
        <xdr:cNvPr id="1282250" name="Text Box 1">
          <a:extLst>
            <a:ext uri="{FF2B5EF4-FFF2-40B4-BE49-F238E27FC236}">
              <a16:creationId xmlns:a16="http://schemas.microsoft.com/office/drawing/2014/main" xmlns="" id="{00000000-0008-0000-0600-0000CA901300}"/>
            </a:ext>
          </a:extLst>
        </xdr:cNvPr>
        <xdr:cNvSpPr txBox="1">
          <a:spLocks noChangeArrowheads="1"/>
        </xdr:cNvSpPr>
      </xdr:nvSpPr>
      <xdr:spPr bwMode="auto">
        <a:xfrm>
          <a:off x="2743200" y="27946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80</xdr:row>
      <xdr:rowOff>0</xdr:rowOff>
    </xdr:from>
    <xdr:to>
      <xdr:col>5</xdr:col>
      <xdr:colOff>0</xdr:colOff>
      <xdr:row>80</xdr:row>
      <xdr:rowOff>209550</xdr:rowOff>
    </xdr:to>
    <xdr:sp macro="" textlink="">
      <xdr:nvSpPr>
        <xdr:cNvPr id="1282251" name="Text Box 1">
          <a:extLst>
            <a:ext uri="{FF2B5EF4-FFF2-40B4-BE49-F238E27FC236}">
              <a16:creationId xmlns:a16="http://schemas.microsoft.com/office/drawing/2014/main" xmlns="" id="{00000000-0008-0000-0600-0000CB901300}"/>
            </a:ext>
          </a:extLst>
        </xdr:cNvPr>
        <xdr:cNvSpPr txBox="1">
          <a:spLocks noChangeArrowheads="1"/>
        </xdr:cNvSpPr>
      </xdr:nvSpPr>
      <xdr:spPr bwMode="auto">
        <a:xfrm>
          <a:off x="2743200" y="27946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80</xdr:row>
      <xdr:rowOff>0</xdr:rowOff>
    </xdr:from>
    <xdr:to>
      <xdr:col>5</xdr:col>
      <xdr:colOff>0</xdr:colOff>
      <xdr:row>80</xdr:row>
      <xdr:rowOff>209550</xdr:rowOff>
    </xdr:to>
    <xdr:sp macro="" textlink="">
      <xdr:nvSpPr>
        <xdr:cNvPr id="1282252" name="Text Box 1">
          <a:extLst>
            <a:ext uri="{FF2B5EF4-FFF2-40B4-BE49-F238E27FC236}">
              <a16:creationId xmlns:a16="http://schemas.microsoft.com/office/drawing/2014/main" xmlns="" id="{00000000-0008-0000-0600-0000CC901300}"/>
            </a:ext>
          </a:extLst>
        </xdr:cNvPr>
        <xdr:cNvSpPr txBox="1">
          <a:spLocks noChangeArrowheads="1"/>
        </xdr:cNvSpPr>
      </xdr:nvSpPr>
      <xdr:spPr bwMode="auto">
        <a:xfrm>
          <a:off x="2743200" y="27946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80</xdr:row>
      <xdr:rowOff>0</xdr:rowOff>
    </xdr:from>
    <xdr:to>
      <xdr:col>5</xdr:col>
      <xdr:colOff>0</xdr:colOff>
      <xdr:row>80</xdr:row>
      <xdr:rowOff>209550</xdr:rowOff>
    </xdr:to>
    <xdr:sp macro="" textlink="">
      <xdr:nvSpPr>
        <xdr:cNvPr id="1282253" name="Text Box 1">
          <a:extLst>
            <a:ext uri="{FF2B5EF4-FFF2-40B4-BE49-F238E27FC236}">
              <a16:creationId xmlns:a16="http://schemas.microsoft.com/office/drawing/2014/main" xmlns="" id="{00000000-0008-0000-0600-0000CD901300}"/>
            </a:ext>
          </a:extLst>
        </xdr:cNvPr>
        <xdr:cNvSpPr txBox="1">
          <a:spLocks noChangeArrowheads="1"/>
        </xdr:cNvSpPr>
      </xdr:nvSpPr>
      <xdr:spPr bwMode="auto">
        <a:xfrm>
          <a:off x="2743200" y="27946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80</xdr:row>
      <xdr:rowOff>0</xdr:rowOff>
    </xdr:from>
    <xdr:to>
      <xdr:col>5</xdr:col>
      <xdr:colOff>0</xdr:colOff>
      <xdr:row>80</xdr:row>
      <xdr:rowOff>209550</xdr:rowOff>
    </xdr:to>
    <xdr:sp macro="" textlink="">
      <xdr:nvSpPr>
        <xdr:cNvPr id="1282254" name="Text Box 1">
          <a:extLst>
            <a:ext uri="{FF2B5EF4-FFF2-40B4-BE49-F238E27FC236}">
              <a16:creationId xmlns:a16="http://schemas.microsoft.com/office/drawing/2014/main" xmlns="" id="{00000000-0008-0000-0600-0000CE901300}"/>
            </a:ext>
          </a:extLst>
        </xdr:cNvPr>
        <xdr:cNvSpPr txBox="1">
          <a:spLocks noChangeArrowheads="1"/>
        </xdr:cNvSpPr>
      </xdr:nvSpPr>
      <xdr:spPr bwMode="auto">
        <a:xfrm>
          <a:off x="2743200" y="27946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80</xdr:row>
      <xdr:rowOff>0</xdr:rowOff>
    </xdr:from>
    <xdr:to>
      <xdr:col>5</xdr:col>
      <xdr:colOff>0</xdr:colOff>
      <xdr:row>80</xdr:row>
      <xdr:rowOff>209550</xdr:rowOff>
    </xdr:to>
    <xdr:sp macro="" textlink="">
      <xdr:nvSpPr>
        <xdr:cNvPr id="1282255" name="Text Box 1">
          <a:extLst>
            <a:ext uri="{FF2B5EF4-FFF2-40B4-BE49-F238E27FC236}">
              <a16:creationId xmlns:a16="http://schemas.microsoft.com/office/drawing/2014/main" xmlns="" id="{00000000-0008-0000-0600-0000CF901300}"/>
            </a:ext>
          </a:extLst>
        </xdr:cNvPr>
        <xdr:cNvSpPr txBox="1">
          <a:spLocks noChangeArrowheads="1"/>
        </xdr:cNvSpPr>
      </xdr:nvSpPr>
      <xdr:spPr bwMode="auto">
        <a:xfrm>
          <a:off x="2743200" y="27946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80</xdr:row>
      <xdr:rowOff>0</xdr:rowOff>
    </xdr:from>
    <xdr:to>
      <xdr:col>5</xdr:col>
      <xdr:colOff>0</xdr:colOff>
      <xdr:row>80</xdr:row>
      <xdr:rowOff>209550</xdr:rowOff>
    </xdr:to>
    <xdr:sp macro="" textlink="">
      <xdr:nvSpPr>
        <xdr:cNvPr id="1282256" name="Text Box 1">
          <a:extLst>
            <a:ext uri="{FF2B5EF4-FFF2-40B4-BE49-F238E27FC236}">
              <a16:creationId xmlns:a16="http://schemas.microsoft.com/office/drawing/2014/main" xmlns="" id="{00000000-0008-0000-0600-0000D0901300}"/>
            </a:ext>
          </a:extLst>
        </xdr:cNvPr>
        <xdr:cNvSpPr txBox="1">
          <a:spLocks noChangeArrowheads="1"/>
        </xdr:cNvSpPr>
      </xdr:nvSpPr>
      <xdr:spPr bwMode="auto">
        <a:xfrm>
          <a:off x="2743200" y="27946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80</xdr:row>
      <xdr:rowOff>0</xdr:rowOff>
    </xdr:from>
    <xdr:to>
      <xdr:col>5</xdr:col>
      <xdr:colOff>0</xdr:colOff>
      <xdr:row>80</xdr:row>
      <xdr:rowOff>209550</xdr:rowOff>
    </xdr:to>
    <xdr:sp macro="" textlink="">
      <xdr:nvSpPr>
        <xdr:cNvPr id="1282257" name="Text Box 1">
          <a:extLst>
            <a:ext uri="{FF2B5EF4-FFF2-40B4-BE49-F238E27FC236}">
              <a16:creationId xmlns:a16="http://schemas.microsoft.com/office/drawing/2014/main" xmlns="" id="{00000000-0008-0000-0600-0000D1901300}"/>
            </a:ext>
          </a:extLst>
        </xdr:cNvPr>
        <xdr:cNvSpPr txBox="1">
          <a:spLocks noChangeArrowheads="1"/>
        </xdr:cNvSpPr>
      </xdr:nvSpPr>
      <xdr:spPr bwMode="auto">
        <a:xfrm>
          <a:off x="2743200" y="27946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80</xdr:row>
      <xdr:rowOff>0</xdr:rowOff>
    </xdr:from>
    <xdr:to>
      <xdr:col>5</xdr:col>
      <xdr:colOff>0</xdr:colOff>
      <xdr:row>80</xdr:row>
      <xdr:rowOff>209550</xdr:rowOff>
    </xdr:to>
    <xdr:sp macro="" textlink="">
      <xdr:nvSpPr>
        <xdr:cNvPr id="1282258" name="Text Box 1">
          <a:extLst>
            <a:ext uri="{FF2B5EF4-FFF2-40B4-BE49-F238E27FC236}">
              <a16:creationId xmlns:a16="http://schemas.microsoft.com/office/drawing/2014/main" xmlns="" id="{00000000-0008-0000-0600-0000D2901300}"/>
            </a:ext>
          </a:extLst>
        </xdr:cNvPr>
        <xdr:cNvSpPr txBox="1">
          <a:spLocks noChangeArrowheads="1"/>
        </xdr:cNvSpPr>
      </xdr:nvSpPr>
      <xdr:spPr bwMode="auto">
        <a:xfrm>
          <a:off x="2743200" y="27946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80</xdr:row>
      <xdr:rowOff>0</xdr:rowOff>
    </xdr:from>
    <xdr:to>
      <xdr:col>5</xdr:col>
      <xdr:colOff>0</xdr:colOff>
      <xdr:row>80</xdr:row>
      <xdr:rowOff>209550</xdr:rowOff>
    </xdr:to>
    <xdr:sp macro="" textlink="">
      <xdr:nvSpPr>
        <xdr:cNvPr id="1282259" name="Text Box 1">
          <a:extLst>
            <a:ext uri="{FF2B5EF4-FFF2-40B4-BE49-F238E27FC236}">
              <a16:creationId xmlns:a16="http://schemas.microsoft.com/office/drawing/2014/main" xmlns="" id="{00000000-0008-0000-0600-0000D3901300}"/>
            </a:ext>
          </a:extLst>
        </xdr:cNvPr>
        <xdr:cNvSpPr txBox="1">
          <a:spLocks noChangeArrowheads="1"/>
        </xdr:cNvSpPr>
      </xdr:nvSpPr>
      <xdr:spPr bwMode="auto">
        <a:xfrm>
          <a:off x="2743200" y="27946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80</xdr:row>
      <xdr:rowOff>0</xdr:rowOff>
    </xdr:from>
    <xdr:to>
      <xdr:col>5</xdr:col>
      <xdr:colOff>0</xdr:colOff>
      <xdr:row>80</xdr:row>
      <xdr:rowOff>209550</xdr:rowOff>
    </xdr:to>
    <xdr:sp macro="" textlink="">
      <xdr:nvSpPr>
        <xdr:cNvPr id="1282260" name="Text Box 1">
          <a:extLst>
            <a:ext uri="{FF2B5EF4-FFF2-40B4-BE49-F238E27FC236}">
              <a16:creationId xmlns:a16="http://schemas.microsoft.com/office/drawing/2014/main" xmlns="" id="{00000000-0008-0000-0600-0000D4901300}"/>
            </a:ext>
          </a:extLst>
        </xdr:cNvPr>
        <xdr:cNvSpPr txBox="1">
          <a:spLocks noChangeArrowheads="1"/>
        </xdr:cNvSpPr>
      </xdr:nvSpPr>
      <xdr:spPr bwMode="auto">
        <a:xfrm>
          <a:off x="2743200" y="27946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80</xdr:row>
      <xdr:rowOff>0</xdr:rowOff>
    </xdr:from>
    <xdr:to>
      <xdr:col>5</xdr:col>
      <xdr:colOff>0</xdr:colOff>
      <xdr:row>80</xdr:row>
      <xdr:rowOff>209550</xdr:rowOff>
    </xdr:to>
    <xdr:sp macro="" textlink="">
      <xdr:nvSpPr>
        <xdr:cNvPr id="1282261" name="Text Box 1">
          <a:extLst>
            <a:ext uri="{FF2B5EF4-FFF2-40B4-BE49-F238E27FC236}">
              <a16:creationId xmlns:a16="http://schemas.microsoft.com/office/drawing/2014/main" xmlns="" id="{00000000-0008-0000-0600-0000D5901300}"/>
            </a:ext>
          </a:extLst>
        </xdr:cNvPr>
        <xdr:cNvSpPr txBox="1">
          <a:spLocks noChangeArrowheads="1"/>
        </xdr:cNvSpPr>
      </xdr:nvSpPr>
      <xdr:spPr bwMode="auto">
        <a:xfrm>
          <a:off x="2743200" y="27946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262" name="Text Box 1">
          <a:extLst>
            <a:ext uri="{FF2B5EF4-FFF2-40B4-BE49-F238E27FC236}">
              <a16:creationId xmlns:a16="http://schemas.microsoft.com/office/drawing/2014/main" xmlns="" id="{00000000-0008-0000-0600-0000D690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263" name="Text Box 1">
          <a:extLst>
            <a:ext uri="{FF2B5EF4-FFF2-40B4-BE49-F238E27FC236}">
              <a16:creationId xmlns:a16="http://schemas.microsoft.com/office/drawing/2014/main" xmlns="" id="{00000000-0008-0000-0600-0000D790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264" name="Text Box 1">
          <a:extLst>
            <a:ext uri="{FF2B5EF4-FFF2-40B4-BE49-F238E27FC236}">
              <a16:creationId xmlns:a16="http://schemas.microsoft.com/office/drawing/2014/main" xmlns="" id="{00000000-0008-0000-0600-0000D890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265" name="Text Box 1">
          <a:extLst>
            <a:ext uri="{FF2B5EF4-FFF2-40B4-BE49-F238E27FC236}">
              <a16:creationId xmlns:a16="http://schemas.microsoft.com/office/drawing/2014/main" xmlns="" id="{00000000-0008-0000-0600-0000D990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266" name="Text Box 1">
          <a:extLst>
            <a:ext uri="{FF2B5EF4-FFF2-40B4-BE49-F238E27FC236}">
              <a16:creationId xmlns:a16="http://schemas.microsoft.com/office/drawing/2014/main" xmlns="" id="{00000000-0008-0000-0600-0000DA90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267" name="Text Box 1">
          <a:extLst>
            <a:ext uri="{FF2B5EF4-FFF2-40B4-BE49-F238E27FC236}">
              <a16:creationId xmlns:a16="http://schemas.microsoft.com/office/drawing/2014/main" xmlns="" id="{00000000-0008-0000-0600-0000DB90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268" name="Text Box 1">
          <a:extLst>
            <a:ext uri="{FF2B5EF4-FFF2-40B4-BE49-F238E27FC236}">
              <a16:creationId xmlns:a16="http://schemas.microsoft.com/office/drawing/2014/main" xmlns="" id="{00000000-0008-0000-0600-0000DC90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269" name="Text Box 1">
          <a:extLst>
            <a:ext uri="{FF2B5EF4-FFF2-40B4-BE49-F238E27FC236}">
              <a16:creationId xmlns:a16="http://schemas.microsoft.com/office/drawing/2014/main" xmlns="" id="{00000000-0008-0000-0600-0000DD90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270" name="Text Box 1">
          <a:extLst>
            <a:ext uri="{FF2B5EF4-FFF2-40B4-BE49-F238E27FC236}">
              <a16:creationId xmlns:a16="http://schemas.microsoft.com/office/drawing/2014/main" xmlns="" id="{00000000-0008-0000-0600-0000DE90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271" name="Text Box 1">
          <a:extLst>
            <a:ext uri="{FF2B5EF4-FFF2-40B4-BE49-F238E27FC236}">
              <a16:creationId xmlns:a16="http://schemas.microsoft.com/office/drawing/2014/main" xmlns="" id="{00000000-0008-0000-0600-0000DF90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272" name="Text Box 1">
          <a:extLst>
            <a:ext uri="{FF2B5EF4-FFF2-40B4-BE49-F238E27FC236}">
              <a16:creationId xmlns:a16="http://schemas.microsoft.com/office/drawing/2014/main" xmlns="" id="{00000000-0008-0000-0600-0000E090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273" name="Text Box 1">
          <a:extLst>
            <a:ext uri="{FF2B5EF4-FFF2-40B4-BE49-F238E27FC236}">
              <a16:creationId xmlns:a16="http://schemas.microsoft.com/office/drawing/2014/main" xmlns="" id="{00000000-0008-0000-0600-0000E190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274" name="Text Box 1">
          <a:extLst>
            <a:ext uri="{FF2B5EF4-FFF2-40B4-BE49-F238E27FC236}">
              <a16:creationId xmlns:a16="http://schemas.microsoft.com/office/drawing/2014/main" xmlns="" id="{00000000-0008-0000-0600-0000E290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275" name="Text Box 1">
          <a:extLst>
            <a:ext uri="{FF2B5EF4-FFF2-40B4-BE49-F238E27FC236}">
              <a16:creationId xmlns:a16="http://schemas.microsoft.com/office/drawing/2014/main" xmlns="" id="{00000000-0008-0000-0600-0000E390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276" name="Text Box 1">
          <a:extLst>
            <a:ext uri="{FF2B5EF4-FFF2-40B4-BE49-F238E27FC236}">
              <a16:creationId xmlns:a16="http://schemas.microsoft.com/office/drawing/2014/main" xmlns="" id="{00000000-0008-0000-0600-0000E490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277" name="Text Box 1">
          <a:extLst>
            <a:ext uri="{FF2B5EF4-FFF2-40B4-BE49-F238E27FC236}">
              <a16:creationId xmlns:a16="http://schemas.microsoft.com/office/drawing/2014/main" xmlns="" id="{00000000-0008-0000-0600-0000E590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278" name="Text Box 1">
          <a:extLst>
            <a:ext uri="{FF2B5EF4-FFF2-40B4-BE49-F238E27FC236}">
              <a16:creationId xmlns:a16="http://schemas.microsoft.com/office/drawing/2014/main" xmlns="" id="{00000000-0008-0000-0600-0000E690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279" name="Text Box 1">
          <a:extLst>
            <a:ext uri="{FF2B5EF4-FFF2-40B4-BE49-F238E27FC236}">
              <a16:creationId xmlns:a16="http://schemas.microsoft.com/office/drawing/2014/main" xmlns="" id="{00000000-0008-0000-0600-0000E790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280" name="Text Box 1">
          <a:extLst>
            <a:ext uri="{FF2B5EF4-FFF2-40B4-BE49-F238E27FC236}">
              <a16:creationId xmlns:a16="http://schemas.microsoft.com/office/drawing/2014/main" xmlns="" id="{00000000-0008-0000-0600-0000E890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281" name="Text Box 1">
          <a:extLst>
            <a:ext uri="{FF2B5EF4-FFF2-40B4-BE49-F238E27FC236}">
              <a16:creationId xmlns:a16="http://schemas.microsoft.com/office/drawing/2014/main" xmlns="" id="{00000000-0008-0000-0600-0000E990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282" name="Text Box 1">
          <a:extLst>
            <a:ext uri="{FF2B5EF4-FFF2-40B4-BE49-F238E27FC236}">
              <a16:creationId xmlns:a16="http://schemas.microsoft.com/office/drawing/2014/main" xmlns="" id="{00000000-0008-0000-0600-0000EA90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283" name="Text Box 1">
          <a:extLst>
            <a:ext uri="{FF2B5EF4-FFF2-40B4-BE49-F238E27FC236}">
              <a16:creationId xmlns:a16="http://schemas.microsoft.com/office/drawing/2014/main" xmlns="" id="{00000000-0008-0000-0600-0000EB90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284" name="Text Box 1">
          <a:extLst>
            <a:ext uri="{FF2B5EF4-FFF2-40B4-BE49-F238E27FC236}">
              <a16:creationId xmlns:a16="http://schemas.microsoft.com/office/drawing/2014/main" xmlns="" id="{00000000-0008-0000-0600-0000EC90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285" name="Text Box 1">
          <a:extLst>
            <a:ext uri="{FF2B5EF4-FFF2-40B4-BE49-F238E27FC236}">
              <a16:creationId xmlns:a16="http://schemas.microsoft.com/office/drawing/2014/main" xmlns="" id="{00000000-0008-0000-0600-0000ED90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286" name="Text Box 1">
          <a:extLst>
            <a:ext uri="{FF2B5EF4-FFF2-40B4-BE49-F238E27FC236}">
              <a16:creationId xmlns:a16="http://schemas.microsoft.com/office/drawing/2014/main" xmlns="" id="{00000000-0008-0000-0600-0000EE90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287" name="Text Box 1">
          <a:extLst>
            <a:ext uri="{FF2B5EF4-FFF2-40B4-BE49-F238E27FC236}">
              <a16:creationId xmlns:a16="http://schemas.microsoft.com/office/drawing/2014/main" xmlns="" id="{00000000-0008-0000-0600-0000EF90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288" name="Text Box 1">
          <a:extLst>
            <a:ext uri="{FF2B5EF4-FFF2-40B4-BE49-F238E27FC236}">
              <a16:creationId xmlns:a16="http://schemas.microsoft.com/office/drawing/2014/main" xmlns="" id="{00000000-0008-0000-0600-0000F090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289" name="Text Box 1">
          <a:extLst>
            <a:ext uri="{FF2B5EF4-FFF2-40B4-BE49-F238E27FC236}">
              <a16:creationId xmlns:a16="http://schemas.microsoft.com/office/drawing/2014/main" xmlns="" id="{00000000-0008-0000-0600-0000F190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290" name="Text Box 1">
          <a:extLst>
            <a:ext uri="{FF2B5EF4-FFF2-40B4-BE49-F238E27FC236}">
              <a16:creationId xmlns:a16="http://schemas.microsoft.com/office/drawing/2014/main" xmlns="" id="{00000000-0008-0000-0600-0000F290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291" name="Text Box 1">
          <a:extLst>
            <a:ext uri="{FF2B5EF4-FFF2-40B4-BE49-F238E27FC236}">
              <a16:creationId xmlns:a16="http://schemas.microsoft.com/office/drawing/2014/main" xmlns="" id="{00000000-0008-0000-0600-0000F390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292" name="Text Box 1">
          <a:extLst>
            <a:ext uri="{FF2B5EF4-FFF2-40B4-BE49-F238E27FC236}">
              <a16:creationId xmlns:a16="http://schemas.microsoft.com/office/drawing/2014/main" xmlns="" id="{00000000-0008-0000-0600-0000F490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293" name="Text Box 1">
          <a:extLst>
            <a:ext uri="{FF2B5EF4-FFF2-40B4-BE49-F238E27FC236}">
              <a16:creationId xmlns:a16="http://schemas.microsoft.com/office/drawing/2014/main" xmlns="" id="{00000000-0008-0000-0600-0000F590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294" name="Text Box 1">
          <a:extLst>
            <a:ext uri="{FF2B5EF4-FFF2-40B4-BE49-F238E27FC236}">
              <a16:creationId xmlns:a16="http://schemas.microsoft.com/office/drawing/2014/main" xmlns="" id="{00000000-0008-0000-0600-0000F690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295" name="Text Box 1">
          <a:extLst>
            <a:ext uri="{FF2B5EF4-FFF2-40B4-BE49-F238E27FC236}">
              <a16:creationId xmlns:a16="http://schemas.microsoft.com/office/drawing/2014/main" xmlns="" id="{00000000-0008-0000-0600-0000F790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296" name="Text Box 1">
          <a:extLst>
            <a:ext uri="{FF2B5EF4-FFF2-40B4-BE49-F238E27FC236}">
              <a16:creationId xmlns:a16="http://schemas.microsoft.com/office/drawing/2014/main" xmlns="" id="{00000000-0008-0000-0600-0000F890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297" name="Text Box 1">
          <a:extLst>
            <a:ext uri="{FF2B5EF4-FFF2-40B4-BE49-F238E27FC236}">
              <a16:creationId xmlns:a16="http://schemas.microsoft.com/office/drawing/2014/main" xmlns="" id="{00000000-0008-0000-0600-0000F990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298" name="Text Box 1">
          <a:extLst>
            <a:ext uri="{FF2B5EF4-FFF2-40B4-BE49-F238E27FC236}">
              <a16:creationId xmlns:a16="http://schemas.microsoft.com/office/drawing/2014/main" xmlns="" id="{00000000-0008-0000-0600-0000FA90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299" name="Text Box 1">
          <a:extLst>
            <a:ext uri="{FF2B5EF4-FFF2-40B4-BE49-F238E27FC236}">
              <a16:creationId xmlns:a16="http://schemas.microsoft.com/office/drawing/2014/main" xmlns="" id="{00000000-0008-0000-0600-0000FB90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300" name="Text Box 1">
          <a:extLst>
            <a:ext uri="{FF2B5EF4-FFF2-40B4-BE49-F238E27FC236}">
              <a16:creationId xmlns:a16="http://schemas.microsoft.com/office/drawing/2014/main" xmlns="" id="{00000000-0008-0000-0600-0000FC90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301" name="Text Box 1">
          <a:extLst>
            <a:ext uri="{FF2B5EF4-FFF2-40B4-BE49-F238E27FC236}">
              <a16:creationId xmlns:a16="http://schemas.microsoft.com/office/drawing/2014/main" xmlns="" id="{00000000-0008-0000-0600-0000FD90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302" name="Text Box 1">
          <a:extLst>
            <a:ext uri="{FF2B5EF4-FFF2-40B4-BE49-F238E27FC236}">
              <a16:creationId xmlns:a16="http://schemas.microsoft.com/office/drawing/2014/main" xmlns="" id="{00000000-0008-0000-0600-0000FE90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303" name="Text Box 1">
          <a:extLst>
            <a:ext uri="{FF2B5EF4-FFF2-40B4-BE49-F238E27FC236}">
              <a16:creationId xmlns:a16="http://schemas.microsoft.com/office/drawing/2014/main" xmlns="" id="{00000000-0008-0000-0600-0000FF90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304" name="Text Box 1">
          <a:extLst>
            <a:ext uri="{FF2B5EF4-FFF2-40B4-BE49-F238E27FC236}">
              <a16:creationId xmlns:a16="http://schemas.microsoft.com/office/drawing/2014/main" xmlns="" id="{00000000-0008-0000-0600-00000091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305" name="Text Box 1">
          <a:extLst>
            <a:ext uri="{FF2B5EF4-FFF2-40B4-BE49-F238E27FC236}">
              <a16:creationId xmlns:a16="http://schemas.microsoft.com/office/drawing/2014/main" xmlns="" id="{00000000-0008-0000-0600-00000191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306" name="Text Box 1">
          <a:extLst>
            <a:ext uri="{FF2B5EF4-FFF2-40B4-BE49-F238E27FC236}">
              <a16:creationId xmlns:a16="http://schemas.microsoft.com/office/drawing/2014/main" xmlns="" id="{00000000-0008-0000-0600-00000291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307" name="Text Box 1">
          <a:extLst>
            <a:ext uri="{FF2B5EF4-FFF2-40B4-BE49-F238E27FC236}">
              <a16:creationId xmlns:a16="http://schemas.microsoft.com/office/drawing/2014/main" xmlns="" id="{00000000-0008-0000-0600-00000391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308" name="Text Box 1">
          <a:extLst>
            <a:ext uri="{FF2B5EF4-FFF2-40B4-BE49-F238E27FC236}">
              <a16:creationId xmlns:a16="http://schemas.microsoft.com/office/drawing/2014/main" xmlns="" id="{00000000-0008-0000-0600-00000491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309" name="Text Box 1">
          <a:extLst>
            <a:ext uri="{FF2B5EF4-FFF2-40B4-BE49-F238E27FC236}">
              <a16:creationId xmlns:a16="http://schemas.microsoft.com/office/drawing/2014/main" xmlns="" id="{00000000-0008-0000-0600-00000591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310" name="Text Box 1">
          <a:extLst>
            <a:ext uri="{FF2B5EF4-FFF2-40B4-BE49-F238E27FC236}">
              <a16:creationId xmlns:a16="http://schemas.microsoft.com/office/drawing/2014/main" xmlns="" id="{00000000-0008-0000-0600-00000691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311" name="Text Box 1">
          <a:extLst>
            <a:ext uri="{FF2B5EF4-FFF2-40B4-BE49-F238E27FC236}">
              <a16:creationId xmlns:a16="http://schemas.microsoft.com/office/drawing/2014/main" xmlns="" id="{00000000-0008-0000-0600-00000791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312" name="Text Box 1">
          <a:extLst>
            <a:ext uri="{FF2B5EF4-FFF2-40B4-BE49-F238E27FC236}">
              <a16:creationId xmlns:a16="http://schemas.microsoft.com/office/drawing/2014/main" xmlns="" id="{00000000-0008-0000-0600-00000891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313" name="Text Box 1">
          <a:extLst>
            <a:ext uri="{FF2B5EF4-FFF2-40B4-BE49-F238E27FC236}">
              <a16:creationId xmlns:a16="http://schemas.microsoft.com/office/drawing/2014/main" xmlns="" id="{00000000-0008-0000-0600-00000991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314" name="Text Box 1">
          <a:extLst>
            <a:ext uri="{FF2B5EF4-FFF2-40B4-BE49-F238E27FC236}">
              <a16:creationId xmlns:a16="http://schemas.microsoft.com/office/drawing/2014/main" xmlns="" id="{00000000-0008-0000-0600-00000A91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315" name="Text Box 1">
          <a:extLst>
            <a:ext uri="{FF2B5EF4-FFF2-40B4-BE49-F238E27FC236}">
              <a16:creationId xmlns:a16="http://schemas.microsoft.com/office/drawing/2014/main" xmlns="" id="{00000000-0008-0000-0600-00000B91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316" name="Text Box 1">
          <a:extLst>
            <a:ext uri="{FF2B5EF4-FFF2-40B4-BE49-F238E27FC236}">
              <a16:creationId xmlns:a16="http://schemas.microsoft.com/office/drawing/2014/main" xmlns="" id="{00000000-0008-0000-0600-00000C91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317" name="Text Box 1">
          <a:extLst>
            <a:ext uri="{FF2B5EF4-FFF2-40B4-BE49-F238E27FC236}">
              <a16:creationId xmlns:a16="http://schemas.microsoft.com/office/drawing/2014/main" xmlns="" id="{00000000-0008-0000-0600-00000D91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318" name="Text Box 1">
          <a:extLst>
            <a:ext uri="{FF2B5EF4-FFF2-40B4-BE49-F238E27FC236}">
              <a16:creationId xmlns:a16="http://schemas.microsoft.com/office/drawing/2014/main" xmlns="" id="{00000000-0008-0000-0600-00000E91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319" name="Text Box 1">
          <a:extLst>
            <a:ext uri="{FF2B5EF4-FFF2-40B4-BE49-F238E27FC236}">
              <a16:creationId xmlns:a16="http://schemas.microsoft.com/office/drawing/2014/main" xmlns="" id="{00000000-0008-0000-0600-00000F91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320" name="Text Box 1">
          <a:extLst>
            <a:ext uri="{FF2B5EF4-FFF2-40B4-BE49-F238E27FC236}">
              <a16:creationId xmlns:a16="http://schemas.microsoft.com/office/drawing/2014/main" xmlns="" id="{00000000-0008-0000-0600-00001091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321" name="Text Box 1">
          <a:extLst>
            <a:ext uri="{FF2B5EF4-FFF2-40B4-BE49-F238E27FC236}">
              <a16:creationId xmlns:a16="http://schemas.microsoft.com/office/drawing/2014/main" xmlns="" id="{00000000-0008-0000-0600-00001191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322" name="Text Box 1">
          <a:extLst>
            <a:ext uri="{FF2B5EF4-FFF2-40B4-BE49-F238E27FC236}">
              <a16:creationId xmlns:a16="http://schemas.microsoft.com/office/drawing/2014/main" xmlns="" id="{00000000-0008-0000-0600-00001291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323" name="Text Box 1">
          <a:extLst>
            <a:ext uri="{FF2B5EF4-FFF2-40B4-BE49-F238E27FC236}">
              <a16:creationId xmlns:a16="http://schemas.microsoft.com/office/drawing/2014/main" xmlns="" id="{00000000-0008-0000-0600-00001391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83</xdr:row>
      <xdr:rowOff>0</xdr:rowOff>
    </xdr:from>
    <xdr:to>
      <xdr:col>5</xdr:col>
      <xdr:colOff>0</xdr:colOff>
      <xdr:row>83</xdr:row>
      <xdr:rowOff>209550</xdr:rowOff>
    </xdr:to>
    <xdr:sp macro="" textlink="">
      <xdr:nvSpPr>
        <xdr:cNvPr id="1282324" name="Text Box 1">
          <a:extLst>
            <a:ext uri="{FF2B5EF4-FFF2-40B4-BE49-F238E27FC236}">
              <a16:creationId xmlns:a16="http://schemas.microsoft.com/office/drawing/2014/main" xmlns="" id="{00000000-0008-0000-0600-000014911300}"/>
            </a:ext>
          </a:extLst>
        </xdr:cNvPr>
        <xdr:cNvSpPr txBox="1">
          <a:spLocks noChangeArrowheads="1"/>
        </xdr:cNvSpPr>
      </xdr:nvSpPr>
      <xdr:spPr bwMode="auto">
        <a:xfrm>
          <a:off x="2743200" y="29003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83</xdr:row>
      <xdr:rowOff>0</xdr:rowOff>
    </xdr:from>
    <xdr:to>
      <xdr:col>5</xdr:col>
      <xdr:colOff>0</xdr:colOff>
      <xdr:row>83</xdr:row>
      <xdr:rowOff>209550</xdr:rowOff>
    </xdr:to>
    <xdr:sp macro="" textlink="">
      <xdr:nvSpPr>
        <xdr:cNvPr id="1282325" name="Text Box 1">
          <a:extLst>
            <a:ext uri="{FF2B5EF4-FFF2-40B4-BE49-F238E27FC236}">
              <a16:creationId xmlns:a16="http://schemas.microsoft.com/office/drawing/2014/main" xmlns="" id="{00000000-0008-0000-0600-000015911300}"/>
            </a:ext>
          </a:extLst>
        </xdr:cNvPr>
        <xdr:cNvSpPr txBox="1">
          <a:spLocks noChangeArrowheads="1"/>
        </xdr:cNvSpPr>
      </xdr:nvSpPr>
      <xdr:spPr bwMode="auto">
        <a:xfrm>
          <a:off x="2743200" y="29003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83</xdr:row>
      <xdr:rowOff>0</xdr:rowOff>
    </xdr:from>
    <xdr:to>
      <xdr:col>5</xdr:col>
      <xdr:colOff>0</xdr:colOff>
      <xdr:row>83</xdr:row>
      <xdr:rowOff>209550</xdr:rowOff>
    </xdr:to>
    <xdr:sp macro="" textlink="">
      <xdr:nvSpPr>
        <xdr:cNvPr id="1282326" name="Text Box 1">
          <a:extLst>
            <a:ext uri="{FF2B5EF4-FFF2-40B4-BE49-F238E27FC236}">
              <a16:creationId xmlns:a16="http://schemas.microsoft.com/office/drawing/2014/main" xmlns="" id="{00000000-0008-0000-0600-000016911300}"/>
            </a:ext>
          </a:extLst>
        </xdr:cNvPr>
        <xdr:cNvSpPr txBox="1">
          <a:spLocks noChangeArrowheads="1"/>
        </xdr:cNvSpPr>
      </xdr:nvSpPr>
      <xdr:spPr bwMode="auto">
        <a:xfrm>
          <a:off x="2743200" y="29003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83</xdr:row>
      <xdr:rowOff>0</xdr:rowOff>
    </xdr:from>
    <xdr:to>
      <xdr:col>5</xdr:col>
      <xdr:colOff>0</xdr:colOff>
      <xdr:row>83</xdr:row>
      <xdr:rowOff>209550</xdr:rowOff>
    </xdr:to>
    <xdr:sp macro="" textlink="">
      <xdr:nvSpPr>
        <xdr:cNvPr id="1282327" name="Text Box 1">
          <a:extLst>
            <a:ext uri="{FF2B5EF4-FFF2-40B4-BE49-F238E27FC236}">
              <a16:creationId xmlns:a16="http://schemas.microsoft.com/office/drawing/2014/main" xmlns="" id="{00000000-0008-0000-0600-000017911300}"/>
            </a:ext>
          </a:extLst>
        </xdr:cNvPr>
        <xdr:cNvSpPr txBox="1">
          <a:spLocks noChangeArrowheads="1"/>
        </xdr:cNvSpPr>
      </xdr:nvSpPr>
      <xdr:spPr bwMode="auto">
        <a:xfrm>
          <a:off x="2743200" y="29003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83</xdr:row>
      <xdr:rowOff>0</xdr:rowOff>
    </xdr:from>
    <xdr:to>
      <xdr:col>5</xdr:col>
      <xdr:colOff>0</xdr:colOff>
      <xdr:row>83</xdr:row>
      <xdr:rowOff>209550</xdr:rowOff>
    </xdr:to>
    <xdr:sp macro="" textlink="">
      <xdr:nvSpPr>
        <xdr:cNvPr id="1282328" name="Text Box 1">
          <a:extLst>
            <a:ext uri="{FF2B5EF4-FFF2-40B4-BE49-F238E27FC236}">
              <a16:creationId xmlns:a16="http://schemas.microsoft.com/office/drawing/2014/main" xmlns="" id="{00000000-0008-0000-0600-000018911300}"/>
            </a:ext>
          </a:extLst>
        </xdr:cNvPr>
        <xdr:cNvSpPr txBox="1">
          <a:spLocks noChangeArrowheads="1"/>
        </xdr:cNvSpPr>
      </xdr:nvSpPr>
      <xdr:spPr bwMode="auto">
        <a:xfrm>
          <a:off x="2743200" y="29003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83</xdr:row>
      <xdr:rowOff>0</xdr:rowOff>
    </xdr:from>
    <xdr:to>
      <xdr:col>5</xdr:col>
      <xdr:colOff>0</xdr:colOff>
      <xdr:row>83</xdr:row>
      <xdr:rowOff>209550</xdr:rowOff>
    </xdr:to>
    <xdr:sp macro="" textlink="">
      <xdr:nvSpPr>
        <xdr:cNvPr id="1282329" name="Text Box 1">
          <a:extLst>
            <a:ext uri="{FF2B5EF4-FFF2-40B4-BE49-F238E27FC236}">
              <a16:creationId xmlns:a16="http://schemas.microsoft.com/office/drawing/2014/main" xmlns="" id="{00000000-0008-0000-0600-000019911300}"/>
            </a:ext>
          </a:extLst>
        </xdr:cNvPr>
        <xdr:cNvSpPr txBox="1">
          <a:spLocks noChangeArrowheads="1"/>
        </xdr:cNvSpPr>
      </xdr:nvSpPr>
      <xdr:spPr bwMode="auto">
        <a:xfrm>
          <a:off x="2743200" y="29003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83</xdr:row>
      <xdr:rowOff>0</xdr:rowOff>
    </xdr:from>
    <xdr:to>
      <xdr:col>5</xdr:col>
      <xdr:colOff>0</xdr:colOff>
      <xdr:row>83</xdr:row>
      <xdr:rowOff>209550</xdr:rowOff>
    </xdr:to>
    <xdr:sp macro="" textlink="">
      <xdr:nvSpPr>
        <xdr:cNvPr id="1282330" name="Text Box 1">
          <a:extLst>
            <a:ext uri="{FF2B5EF4-FFF2-40B4-BE49-F238E27FC236}">
              <a16:creationId xmlns:a16="http://schemas.microsoft.com/office/drawing/2014/main" xmlns="" id="{00000000-0008-0000-0600-00001A911300}"/>
            </a:ext>
          </a:extLst>
        </xdr:cNvPr>
        <xdr:cNvSpPr txBox="1">
          <a:spLocks noChangeArrowheads="1"/>
        </xdr:cNvSpPr>
      </xdr:nvSpPr>
      <xdr:spPr bwMode="auto">
        <a:xfrm>
          <a:off x="2743200" y="29003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83</xdr:row>
      <xdr:rowOff>0</xdr:rowOff>
    </xdr:from>
    <xdr:to>
      <xdr:col>5</xdr:col>
      <xdr:colOff>0</xdr:colOff>
      <xdr:row>83</xdr:row>
      <xdr:rowOff>209550</xdr:rowOff>
    </xdr:to>
    <xdr:sp macro="" textlink="">
      <xdr:nvSpPr>
        <xdr:cNvPr id="1282331" name="Text Box 1">
          <a:extLst>
            <a:ext uri="{FF2B5EF4-FFF2-40B4-BE49-F238E27FC236}">
              <a16:creationId xmlns:a16="http://schemas.microsoft.com/office/drawing/2014/main" xmlns="" id="{00000000-0008-0000-0600-00001B911300}"/>
            </a:ext>
          </a:extLst>
        </xdr:cNvPr>
        <xdr:cNvSpPr txBox="1">
          <a:spLocks noChangeArrowheads="1"/>
        </xdr:cNvSpPr>
      </xdr:nvSpPr>
      <xdr:spPr bwMode="auto">
        <a:xfrm>
          <a:off x="2743200" y="29003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83</xdr:row>
      <xdr:rowOff>0</xdr:rowOff>
    </xdr:from>
    <xdr:to>
      <xdr:col>5</xdr:col>
      <xdr:colOff>0</xdr:colOff>
      <xdr:row>83</xdr:row>
      <xdr:rowOff>209550</xdr:rowOff>
    </xdr:to>
    <xdr:sp macro="" textlink="">
      <xdr:nvSpPr>
        <xdr:cNvPr id="1282332" name="Text Box 1">
          <a:extLst>
            <a:ext uri="{FF2B5EF4-FFF2-40B4-BE49-F238E27FC236}">
              <a16:creationId xmlns:a16="http://schemas.microsoft.com/office/drawing/2014/main" xmlns="" id="{00000000-0008-0000-0600-00001C911300}"/>
            </a:ext>
          </a:extLst>
        </xdr:cNvPr>
        <xdr:cNvSpPr txBox="1">
          <a:spLocks noChangeArrowheads="1"/>
        </xdr:cNvSpPr>
      </xdr:nvSpPr>
      <xdr:spPr bwMode="auto">
        <a:xfrm>
          <a:off x="2743200" y="29003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83</xdr:row>
      <xdr:rowOff>0</xdr:rowOff>
    </xdr:from>
    <xdr:to>
      <xdr:col>5</xdr:col>
      <xdr:colOff>0</xdr:colOff>
      <xdr:row>83</xdr:row>
      <xdr:rowOff>209550</xdr:rowOff>
    </xdr:to>
    <xdr:sp macro="" textlink="">
      <xdr:nvSpPr>
        <xdr:cNvPr id="1282333" name="Text Box 1">
          <a:extLst>
            <a:ext uri="{FF2B5EF4-FFF2-40B4-BE49-F238E27FC236}">
              <a16:creationId xmlns:a16="http://schemas.microsoft.com/office/drawing/2014/main" xmlns="" id="{00000000-0008-0000-0600-00001D911300}"/>
            </a:ext>
          </a:extLst>
        </xdr:cNvPr>
        <xdr:cNvSpPr txBox="1">
          <a:spLocks noChangeArrowheads="1"/>
        </xdr:cNvSpPr>
      </xdr:nvSpPr>
      <xdr:spPr bwMode="auto">
        <a:xfrm>
          <a:off x="2743200" y="29003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83</xdr:row>
      <xdr:rowOff>0</xdr:rowOff>
    </xdr:from>
    <xdr:to>
      <xdr:col>5</xdr:col>
      <xdr:colOff>0</xdr:colOff>
      <xdr:row>83</xdr:row>
      <xdr:rowOff>209550</xdr:rowOff>
    </xdr:to>
    <xdr:sp macro="" textlink="">
      <xdr:nvSpPr>
        <xdr:cNvPr id="1282334" name="Text Box 1">
          <a:extLst>
            <a:ext uri="{FF2B5EF4-FFF2-40B4-BE49-F238E27FC236}">
              <a16:creationId xmlns:a16="http://schemas.microsoft.com/office/drawing/2014/main" xmlns="" id="{00000000-0008-0000-0600-00001E911300}"/>
            </a:ext>
          </a:extLst>
        </xdr:cNvPr>
        <xdr:cNvSpPr txBox="1">
          <a:spLocks noChangeArrowheads="1"/>
        </xdr:cNvSpPr>
      </xdr:nvSpPr>
      <xdr:spPr bwMode="auto">
        <a:xfrm>
          <a:off x="2743200" y="29003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83</xdr:row>
      <xdr:rowOff>0</xdr:rowOff>
    </xdr:from>
    <xdr:to>
      <xdr:col>5</xdr:col>
      <xdr:colOff>0</xdr:colOff>
      <xdr:row>83</xdr:row>
      <xdr:rowOff>209550</xdr:rowOff>
    </xdr:to>
    <xdr:sp macro="" textlink="">
      <xdr:nvSpPr>
        <xdr:cNvPr id="1282335" name="Text Box 1">
          <a:extLst>
            <a:ext uri="{FF2B5EF4-FFF2-40B4-BE49-F238E27FC236}">
              <a16:creationId xmlns:a16="http://schemas.microsoft.com/office/drawing/2014/main" xmlns="" id="{00000000-0008-0000-0600-00001F911300}"/>
            </a:ext>
          </a:extLst>
        </xdr:cNvPr>
        <xdr:cNvSpPr txBox="1">
          <a:spLocks noChangeArrowheads="1"/>
        </xdr:cNvSpPr>
      </xdr:nvSpPr>
      <xdr:spPr bwMode="auto">
        <a:xfrm>
          <a:off x="2743200" y="29003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83</xdr:row>
      <xdr:rowOff>0</xdr:rowOff>
    </xdr:from>
    <xdr:to>
      <xdr:col>5</xdr:col>
      <xdr:colOff>0</xdr:colOff>
      <xdr:row>83</xdr:row>
      <xdr:rowOff>209550</xdr:rowOff>
    </xdr:to>
    <xdr:sp macro="" textlink="">
      <xdr:nvSpPr>
        <xdr:cNvPr id="1282336" name="Text Box 1">
          <a:extLst>
            <a:ext uri="{FF2B5EF4-FFF2-40B4-BE49-F238E27FC236}">
              <a16:creationId xmlns:a16="http://schemas.microsoft.com/office/drawing/2014/main" xmlns="" id="{00000000-0008-0000-0600-000020911300}"/>
            </a:ext>
          </a:extLst>
        </xdr:cNvPr>
        <xdr:cNvSpPr txBox="1">
          <a:spLocks noChangeArrowheads="1"/>
        </xdr:cNvSpPr>
      </xdr:nvSpPr>
      <xdr:spPr bwMode="auto">
        <a:xfrm>
          <a:off x="2743200" y="29003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83</xdr:row>
      <xdr:rowOff>0</xdr:rowOff>
    </xdr:from>
    <xdr:to>
      <xdr:col>5</xdr:col>
      <xdr:colOff>0</xdr:colOff>
      <xdr:row>83</xdr:row>
      <xdr:rowOff>209550</xdr:rowOff>
    </xdr:to>
    <xdr:sp macro="" textlink="">
      <xdr:nvSpPr>
        <xdr:cNvPr id="1282337" name="Text Box 1">
          <a:extLst>
            <a:ext uri="{FF2B5EF4-FFF2-40B4-BE49-F238E27FC236}">
              <a16:creationId xmlns:a16="http://schemas.microsoft.com/office/drawing/2014/main" xmlns="" id="{00000000-0008-0000-0600-000021911300}"/>
            </a:ext>
          </a:extLst>
        </xdr:cNvPr>
        <xdr:cNvSpPr txBox="1">
          <a:spLocks noChangeArrowheads="1"/>
        </xdr:cNvSpPr>
      </xdr:nvSpPr>
      <xdr:spPr bwMode="auto">
        <a:xfrm>
          <a:off x="2743200" y="29003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83</xdr:row>
      <xdr:rowOff>0</xdr:rowOff>
    </xdr:from>
    <xdr:to>
      <xdr:col>5</xdr:col>
      <xdr:colOff>0</xdr:colOff>
      <xdr:row>83</xdr:row>
      <xdr:rowOff>209550</xdr:rowOff>
    </xdr:to>
    <xdr:sp macro="" textlink="">
      <xdr:nvSpPr>
        <xdr:cNvPr id="1282338" name="Text Box 1">
          <a:extLst>
            <a:ext uri="{FF2B5EF4-FFF2-40B4-BE49-F238E27FC236}">
              <a16:creationId xmlns:a16="http://schemas.microsoft.com/office/drawing/2014/main" xmlns="" id="{00000000-0008-0000-0600-000022911300}"/>
            </a:ext>
          </a:extLst>
        </xdr:cNvPr>
        <xdr:cNvSpPr txBox="1">
          <a:spLocks noChangeArrowheads="1"/>
        </xdr:cNvSpPr>
      </xdr:nvSpPr>
      <xdr:spPr bwMode="auto">
        <a:xfrm>
          <a:off x="2743200" y="29003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83</xdr:row>
      <xdr:rowOff>0</xdr:rowOff>
    </xdr:from>
    <xdr:to>
      <xdr:col>5</xdr:col>
      <xdr:colOff>0</xdr:colOff>
      <xdr:row>83</xdr:row>
      <xdr:rowOff>209550</xdr:rowOff>
    </xdr:to>
    <xdr:sp macro="" textlink="">
      <xdr:nvSpPr>
        <xdr:cNvPr id="1282339" name="Text Box 1">
          <a:extLst>
            <a:ext uri="{FF2B5EF4-FFF2-40B4-BE49-F238E27FC236}">
              <a16:creationId xmlns:a16="http://schemas.microsoft.com/office/drawing/2014/main" xmlns="" id="{00000000-0008-0000-0600-000023911300}"/>
            </a:ext>
          </a:extLst>
        </xdr:cNvPr>
        <xdr:cNvSpPr txBox="1">
          <a:spLocks noChangeArrowheads="1"/>
        </xdr:cNvSpPr>
      </xdr:nvSpPr>
      <xdr:spPr bwMode="auto">
        <a:xfrm>
          <a:off x="2743200" y="29003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83</xdr:row>
      <xdr:rowOff>0</xdr:rowOff>
    </xdr:from>
    <xdr:to>
      <xdr:col>5</xdr:col>
      <xdr:colOff>0</xdr:colOff>
      <xdr:row>83</xdr:row>
      <xdr:rowOff>209550</xdr:rowOff>
    </xdr:to>
    <xdr:sp macro="" textlink="">
      <xdr:nvSpPr>
        <xdr:cNvPr id="1282340" name="Text Box 1">
          <a:extLst>
            <a:ext uri="{FF2B5EF4-FFF2-40B4-BE49-F238E27FC236}">
              <a16:creationId xmlns:a16="http://schemas.microsoft.com/office/drawing/2014/main" xmlns="" id="{00000000-0008-0000-0600-000024911300}"/>
            </a:ext>
          </a:extLst>
        </xdr:cNvPr>
        <xdr:cNvSpPr txBox="1">
          <a:spLocks noChangeArrowheads="1"/>
        </xdr:cNvSpPr>
      </xdr:nvSpPr>
      <xdr:spPr bwMode="auto">
        <a:xfrm>
          <a:off x="2743200" y="29003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83</xdr:row>
      <xdr:rowOff>0</xdr:rowOff>
    </xdr:from>
    <xdr:to>
      <xdr:col>5</xdr:col>
      <xdr:colOff>0</xdr:colOff>
      <xdr:row>83</xdr:row>
      <xdr:rowOff>209550</xdr:rowOff>
    </xdr:to>
    <xdr:sp macro="" textlink="">
      <xdr:nvSpPr>
        <xdr:cNvPr id="1282341" name="Text Box 1">
          <a:extLst>
            <a:ext uri="{FF2B5EF4-FFF2-40B4-BE49-F238E27FC236}">
              <a16:creationId xmlns:a16="http://schemas.microsoft.com/office/drawing/2014/main" xmlns="" id="{00000000-0008-0000-0600-000025911300}"/>
            </a:ext>
          </a:extLst>
        </xdr:cNvPr>
        <xdr:cNvSpPr txBox="1">
          <a:spLocks noChangeArrowheads="1"/>
        </xdr:cNvSpPr>
      </xdr:nvSpPr>
      <xdr:spPr bwMode="auto">
        <a:xfrm>
          <a:off x="2743200" y="29003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83</xdr:row>
      <xdr:rowOff>0</xdr:rowOff>
    </xdr:from>
    <xdr:to>
      <xdr:col>5</xdr:col>
      <xdr:colOff>0</xdr:colOff>
      <xdr:row>83</xdr:row>
      <xdr:rowOff>209550</xdr:rowOff>
    </xdr:to>
    <xdr:sp macro="" textlink="">
      <xdr:nvSpPr>
        <xdr:cNvPr id="1282342" name="Text Box 1">
          <a:extLst>
            <a:ext uri="{FF2B5EF4-FFF2-40B4-BE49-F238E27FC236}">
              <a16:creationId xmlns:a16="http://schemas.microsoft.com/office/drawing/2014/main" xmlns="" id="{00000000-0008-0000-0600-000026911300}"/>
            </a:ext>
          </a:extLst>
        </xdr:cNvPr>
        <xdr:cNvSpPr txBox="1">
          <a:spLocks noChangeArrowheads="1"/>
        </xdr:cNvSpPr>
      </xdr:nvSpPr>
      <xdr:spPr bwMode="auto">
        <a:xfrm>
          <a:off x="2743200" y="29003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83</xdr:row>
      <xdr:rowOff>0</xdr:rowOff>
    </xdr:from>
    <xdr:to>
      <xdr:col>5</xdr:col>
      <xdr:colOff>0</xdr:colOff>
      <xdr:row>83</xdr:row>
      <xdr:rowOff>209550</xdr:rowOff>
    </xdr:to>
    <xdr:sp macro="" textlink="">
      <xdr:nvSpPr>
        <xdr:cNvPr id="1282343" name="Text Box 1">
          <a:extLst>
            <a:ext uri="{FF2B5EF4-FFF2-40B4-BE49-F238E27FC236}">
              <a16:creationId xmlns:a16="http://schemas.microsoft.com/office/drawing/2014/main" xmlns="" id="{00000000-0008-0000-0600-000027911300}"/>
            </a:ext>
          </a:extLst>
        </xdr:cNvPr>
        <xdr:cNvSpPr txBox="1">
          <a:spLocks noChangeArrowheads="1"/>
        </xdr:cNvSpPr>
      </xdr:nvSpPr>
      <xdr:spPr bwMode="auto">
        <a:xfrm>
          <a:off x="2743200" y="29003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83</xdr:row>
      <xdr:rowOff>0</xdr:rowOff>
    </xdr:from>
    <xdr:to>
      <xdr:col>5</xdr:col>
      <xdr:colOff>0</xdr:colOff>
      <xdr:row>83</xdr:row>
      <xdr:rowOff>209550</xdr:rowOff>
    </xdr:to>
    <xdr:sp macro="" textlink="">
      <xdr:nvSpPr>
        <xdr:cNvPr id="1282344" name="Text Box 1">
          <a:extLst>
            <a:ext uri="{FF2B5EF4-FFF2-40B4-BE49-F238E27FC236}">
              <a16:creationId xmlns:a16="http://schemas.microsoft.com/office/drawing/2014/main" xmlns="" id="{00000000-0008-0000-0600-000028911300}"/>
            </a:ext>
          </a:extLst>
        </xdr:cNvPr>
        <xdr:cNvSpPr txBox="1">
          <a:spLocks noChangeArrowheads="1"/>
        </xdr:cNvSpPr>
      </xdr:nvSpPr>
      <xdr:spPr bwMode="auto">
        <a:xfrm>
          <a:off x="2743200" y="29003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84</xdr:row>
      <xdr:rowOff>0</xdr:rowOff>
    </xdr:from>
    <xdr:to>
      <xdr:col>5</xdr:col>
      <xdr:colOff>0</xdr:colOff>
      <xdr:row>84</xdr:row>
      <xdr:rowOff>209550</xdr:rowOff>
    </xdr:to>
    <xdr:sp macro="" textlink="">
      <xdr:nvSpPr>
        <xdr:cNvPr id="1282345" name="Text Box 1">
          <a:extLst>
            <a:ext uri="{FF2B5EF4-FFF2-40B4-BE49-F238E27FC236}">
              <a16:creationId xmlns:a16="http://schemas.microsoft.com/office/drawing/2014/main" xmlns="" id="{00000000-0008-0000-0600-000029911300}"/>
            </a:ext>
          </a:extLst>
        </xdr:cNvPr>
        <xdr:cNvSpPr txBox="1">
          <a:spLocks noChangeArrowheads="1"/>
        </xdr:cNvSpPr>
      </xdr:nvSpPr>
      <xdr:spPr bwMode="auto">
        <a:xfrm>
          <a:off x="2743200" y="2935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84</xdr:row>
      <xdr:rowOff>0</xdr:rowOff>
    </xdr:from>
    <xdr:to>
      <xdr:col>5</xdr:col>
      <xdr:colOff>0</xdr:colOff>
      <xdr:row>84</xdr:row>
      <xdr:rowOff>209550</xdr:rowOff>
    </xdr:to>
    <xdr:sp macro="" textlink="">
      <xdr:nvSpPr>
        <xdr:cNvPr id="1282346" name="Text Box 1">
          <a:extLst>
            <a:ext uri="{FF2B5EF4-FFF2-40B4-BE49-F238E27FC236}">
              <a16:creationId xmlns:a16="http://schemas.microsoft.com/office/drawing/2014/main" xmlns="" id="{00000000-0008-0000-0600-00002A911300}"/>
            </a:ext>
          </a:extLst>
        </xdr:cNvPr>
        <xdr:cNvSpPr txBox="1">
          <a:spLocks noChangeArrowheads="1"/>
        </xdr:cNvSpPr>
      </xdr:nvSpPr>
      <xdr:spPr bwMode="auto">
        <a:xfrm>
          <a:off x="2743200" y="2935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84</xdr:row>
      <xdr:rowOff>0</xdr:rowOff>
    </xdr:from>
    <xdr:to>
      <xdr:col>5</xdr:col>
      <xdr:colOff>0</xdr:colOff>
      <xdr:row>84</xdr:row>
      <xdr:rowOff>209550</xdr:rowOff>
    </xdr:to>
    <xdr:sp macro="" textlink="">
      <xdr:nvSpPr>
        <xdr:cNvPr id="1282347" name="Text Box 1">
          <a:extLst>
            <a:ext uri="{FF2B5EF4-FFF2-40B4-BE49-F238E27FC236}">
              <a16:creationId xmlns:a16="http://schemas.microsoft.com/office/drawing/2014/main" xmlns="" id="{00000000-0008-0000-0600-00002B911300}"/>
            </a:ext>
          </a:extLst>
        </xdr:cNvPr>
        <xdr:cNvSpPr txBox="1">
          <a:spLocks noChangeArrowheads="1"/>
        </xdr:cNvSpPr>
      </xdr:nvSpPr>
      <xdr:spPr bwMode="auto">
        <a:xfrm>
          <a:off x="2743200" y="2935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84</xdr:row>
      <xdr:rowOff>0</xdr:rowOff>
    </xdr:from>
    <xdr:to>
      <xdr:col>5</xdr:col>
      <xdr:colOff>0</xdr:colOff>
      <xdr:row>84</xdr:row>
      <xdr:rowOff>209550</xdr:rowOff>
    </xdr:to>
    <xdr:sp macro="" textlink="">
      <xdr:nvSpPr>
        <xdr:cNvPr id="1282348" name="Text Box 1">
          <a:extLst>
            <a:ext uri="{FF2B5EF4-FFF2-40B4-BE49-F238E27FC236}">
              <a16:creationId xmlns:a16="http://schemas.microsoft.com/office/drawing/2014/main" xmlns="" id="{00000000-0008-0000-0600-00002C911300}"/>
            </a:ext>
          </a:extLst>
        </xdr:cNvPr>
        <xdr:cNvSpPr txBox="1">
          <a:spLocks noChangeArrowheads="1"/>
        </xdr:cNvSpPr>
      </xdr:nvSpPr>
      <xdr:spPr bwMode="auto">
        <a:xfrm>
          <a:off x="2743200" y="2935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84</xdr:row>
      <xdr:rowOff>0</xdr:rowOff>
    </xdr:from>
    <xdr:to>
      <xdr:col>5</xdr:col>
      <xdr:colOff>0</xdr:colOff>
      <xdr:row>84</xdr:row>
      <xdr:rowOff>209550</xdr:rowOff>
    </xdr:to>
    <xdr:sp macro="" textlink="">
      <xdr:nvSpPr>
        <xdr:cNvPr id="1282349" name="Text Box 1">
          <a:extLst>
            <a:ext uri="{FF2B5EF4-FFF2-40B4-BE49-F238E27FC236}">
              <a16:creationId xmlns:a16="http://schemas.microsoft.com/office/drawing/2014/main" xmlns="" id="{00000000-0008-0000-0600-00002D911300}"/>
            </a:ext>
          </a:extLst>
        </xdr:cNvPr>
        <xdr:cNvSpPr txBox="1">
          <a:spLocks noChangeArrowheads="1"/>
        </xdr:cNvSpPr>
      </xdr:nvSpPr>
      <xdr:spPr bwMode="auto">
        <a:xfrm>
          <a:off x="2743200" y="2935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84</xdr:row>
      <xdr:rowOff>0</xdr:rowOff>
    </xdr:from>
    <xdr:to>
      <xdr:col>5</xdr:col>
      <xdr:colOff>0</xdr:colOff>
      <xdr:row>84</xdr:row>
      <xdr:rowOff>209550</xdr:rowOff>
    </xdr:to>
    <xdr:sp macro="" textlink="">
      <xdr:nvSpPr>
        <xdr:cNvPr id="1282350" name="Text Box 1">
          <a:extLst>
            <a:ext uri="{FF2B5EF4-FFF2-40B4-BE49-F238E27FC236}">
              <a16:creationId xmlns:a16="http://schemas.microsoft.com/office/drawing/2014/main" xmlns="" id="{00000000-0008-0000-0600-00002E911300}"/>
            </a:ext>
          </a:extLst>
        </xdr:cNvPr>
        <xdr:cNvSpPr txBox="1">
          <a:spLocks noChangeArrowheads="1"/>
        </xdr:cNvSpPr>
      </xdr:nvSpPr>
      <xdr:spPr bwMode="auto">
        <a:xfrm>
          <a:off x="2743200" y="2935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84</xdr:row>
      <xdr:rowOff>0</xdr:rowOff>
    </xdr:from>
    <xdr:to>
      <xdr:col>5</xdr:col>
      <xdr:colOff>0</xdr:colOff>
      <xdr:row>84</xdr:row>
      <xdr:rowOff>209550</xdr:rowOff>
    </xdr:to>
    <xdr:sp macro="" textlink="">
      <xdr:nvSpPr>
        <xdr:cNvPr id="1282351" name="Text Box 1">
          <a:extLst>
            <a:ext uri="{FF2B5EF4-FFF2-40B4-BE49-F238E27FC236}">
              <a16:creationId xmlns:a16="http://schemas.microsoft.com/office/drawing/2014/main" xmlns="" id="{00000000-0008-0000-0600-00002F911300}"/>
            </a:ext>
          </a:extLst>
        </xdr:cNvPr>
        <xdr:cNvSpPr txBox="1">
          <a:spLocks noChangeArrowheads="1"/>
        </xdr:cNvSpPr>
      </xdr:nvSpPr>
      <xdr:spPr bwMode="auto">
        <a:xfrm>
          <a:off x="2743200" y="2935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84</xdr:row>
      <xdr:rowOff>0</xdr:rowOff>
    </xdr:from>
    <xdr:to>
      <xdr:col>5</xdr:col>
      <xdr:colOff>0</xdr:colOff>
      <xdr:row>84</xdr:row>
      <xdr:rowOff>209550</xdr:rowOff>
    </xdr:to>
    <xdr:sp macro="" textlink="">
      <xdr:nvSpPr>
        <xdr:cNvPr id="1282352" name="Text Box 1">
          <a:extLst>
            <a:ext uri="{FF2B5EF4-FFF2-40B4-BE49-F238E27FC236}">
              <a16:creationId xmlns:a16="http://schemas.microsoft.com/office/drawing/2014/main" xmlns="" id="{00000000-0008-0000-0600-000030911300}"/>
            </a:ext>
          </a:extLst>
        </xdr:cNvPr>
        <xdr:cNvSpPr txBox="1">
          <a:spLocks noChangeArrowheads="1"/>
        </xdr:cNvSpPr>
      </xdr:nvSpPr>
      <xdr:spPr bwMode="auto">
        <a:xfrm>
          <a:off x="2743200" y="2935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84</xdr:row>
      <xdr:rowOff>0</xdr:rowOff>
    </xdr:from>
    <xdr:to>
      <xdr:col>5</xdr:col>
      <xdr:colOff>0</xdr:colOff>
      <xdr:row>84</xdr:row>
      <xdr:rowOff>209550</xdr:rowOff>
    </xdr:to>
    <xdr:sp macro="" textlink="">
      <xdr:nvSpPr>
        <xdr:cNvPr id="1282353" name="Text Box 1">
          <a:extLst>
            <a:ext uri="{FF2B5EF4-FFF2-40B4-BE49-F238E27FC236}">
              <a16:creationId xmlns:a16="http://schemas.microsoft.com/office/drawing/2014/main" xmlns="" id="{00000000-0008-0000-0600-000031911300}"/>
            </a:ext>
          </a:extLst>
        </xdr:cNvPr>
        <xdr:cNvSpPr txBox="1">
          <a:spLocks noChangeArrowheads="1"/>
        </xdr:cNvSpPr>
      </xdr:nvSpPr>
      <xdr:spPr bwMode="auto">
        <a:xfrm>
          <a:off x="2743200" y="2935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84</xdr:row>
      <xdr:rowOff>0</xdr:rowOff>
    </xdr:from>
    <xdr:to>
      <xdr:col>5</xdr:col>
      <xdr:colOff>0</xdr:colOff>
      <xdr:row>84</xdr:row>
      <xdr:rowOff>209550</xdr:rowOff>
    </xdr:to>
    <xdr:sp macro="" textlink="">
      <xdr:nvSpPr>
        <xdr:cNvPr id="1282354" name="Text Box 1">
          <a:extLst>
            <a:ext uri="{FF2B5EF4-FFF2-40B4-BE49-F238E27FC236}">
              <a16:creationId xmlns:a16="http://schemas.microsoft.com/office/drawing/2014/main" xmlns="" id="{00000000-0008-0000-0600-000032911300}"/>
            </a:ext>
          </a:extLst>
        </xdr:cNvPr>
        <xdr:cNvSpPr txBox="1">
          <a:spLocks noChangeArrowheads="1"/>
        </xdr:cNvSpPr>
      </xdr:nvSpPr>
      <xdr:spPr bwMode="auto">
        <a:xfrm>
          <a:off x="2743200" y="2935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84</xdr:row>
      <xdr:rowOff>0</xdr:rowOff>
    </xdr:from>
    <xdr:to>
      <xdr:col>5</xdr:col>
      <xdr:colOff>0</xdr:colOff>
      <xdr:row>84</xdr:row>
      <xdr:rowOff>209550</xdr:rowOff>
    </xdr:to>
    <xdr:sp macro="" textlink="">
      <xdr:nvSpPr>
        <xdr:cNvPr id="1282355" name="Text Box 1">
          <a:extLst>
            <a:ext uri="{FF2B5EF4-FFF2-40B4-BE49-F238E27FC236}">
              <a16:creationId xmlns:a16="http://schemas.microsoft.com/office/drawing/2014/main" xmlns="" id="{00000000-0008-0000-0600-000033911300}"/>
            </a:ext>
          </a:extLst>
        </xdr:cNvPr>
        <xdr:cNvSpPr txBox="1">
          <a:spLocks noChangeArrowheads="1"/>
        </xdr:cNvSpPr>
      </xdr:nvSpPr>
      <xdr:spPr bwMode="auto">
        <a:xfrm>
          <a:off x="2743200" y="2935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84</xdr:row>
      <xdr:rowOff>0</xdr:rowOff>
    </xdr:from>
    <xdr:to>
      <xdr:col>5</xdr:col>
      <xdr:colOff>0</xdr:colOff>
      <xdr:row>84</xdr:row>
      <xdr:rowOff>209550</xdr:rowOff>
    </xdr:to>
    <xdr:sp macro="" textlink="">
      <xdr:nvSpPr>
        <xdr:cNvPr id="1282356" name="Text Box 1">
          <a:extLst>
            <a:ext uri="{FF2B5EF4-FFF2-40B4-BE49-F238E27FC236}">
              <a16:creationId xmlns:a16="http://schemas.microsoft.com/office/drawing/2014/main" xmlns="" id="{00000000-0008-0000-0600-000034911300}"/>
            </a:ext>
          </a:extLst>
        </xdr:cNvPr>
        <xdr:cNvSpPr txBox="1">
          <a:spLocks noChangeArrowheads="1"/>
        </xdr:cNvSpPr>
      </xdr:nvSpPr>
      <xdr:spPr bwMode="auto">
        <a:xfrm>
          <a:off x="2743200" y="2935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84</xdr:row>
      <xdr:rowOff>0</xdr:rowOff>
    </xdr:from>
    <xdr:to>
      <xdr:col>5</xdr:col>
      <xdr:colOff>0</xdr:colOff>
      <xdr:row>84</xdr:row>
      <xdr:rowOff>209550</xdr:rowOff>
    </xdr:to>
    <xdr:sp macro="" textlink="">
      <xdr:nvSpPr>
        <xdr:cNvPr id="1282357" name="Text Box 1">
          <a:extLst>
            <a:ext uri="{FF2B5EF4-FFF2-40B4-BE49-F238E27FC236}">
              <a16:creationId xmlns:a16="http://schemas.microsoft.com/office/drawing/2014/main" xmlns="" id="{00000000-0008-0000-0600-000035911300}"/>
            </a:ext>
          </a:extLst>
        </xdr:cNvPr>
        <xdr:cNvSpPr txBox="1">
          <a:spLocks noChangeArrowheads="1"/>
        </xdr:cNvSpPr>
      </xdr:nvSpPr>
      <xdr:spPr bwMode="auto">
        <a:xfrm>
          <a:off x="2743200" y="2935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84</xdr:row>
      <xdr:rowOff>0</xdr:rowOff>
    </xdr:from>
    <xdr:to>
      <xdr:col>5</xdr:col>
      <xdr:colOff>0</xdr:colOff>
      <xdr:row>84</xdr:row>
      <xdr:rowOff>209550</xdr:rowOff>
    </xdr:to>
    <xdr:sp macro="" textlink="">
      <xdr:nvSpPr>
        <xdr:cNvPr id="1282358" name="Text Box 1">
          <a:extLst>
            <a:ext uri="{FF2B5EF4-FFF2-40B4-BE49-F238E27FC236}">
              <a16:creationId xmlns:a16="http://schemas.microsoft.com/office/drawing/2014/main" xmlns="" id="{00000000-0008-0000-0600-000036911300}"/>
            </a:ext>
          </a:extLst>
        </xdr:cNvPr>
        <xdr:cNvSpPr txBox="1">
          <a:spLocks noChangeArrowheads="1"/>
        </xdr:cNvSpPr>
      </xdr:nvSpPr>
      <xdr:spPr bwMode="auto">
        <a:xfrm>
          <a:off x="2743200" y="2935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84</xdr:row>
      <xdr:rowOff>0</xdr:rowOff>
    </xdr:from>
    <xdr:to>
      <xdr:col>5</xdr:col>
      <xdr:colOff>0</xdr:colOff>
      <xdr:row>84</xdr:row>
      <xdr:rowOff>209550</xdr:rowOff>
    </xdr:to>
    <xdr:sp macro="" textlink="">
      <xdr:nvSpPr>
        <xdr:cNvPr id="1282359" name="Text Box 1">
          <a:extLst>
            <a:ext uri="{FF2B5EF4-FFF2-40B4-BE49-F238E27FC236}">
              <a16:creationId xmlns:a16="http://schemas.microsoft.com/office/drawing/2014/main" xmlns="" id="{00000000-0008-0000-0600-000037911300}"/>
            </a:ext>
          </a:extLst>
        </xdr:cNvPr>
        <xdr:cNvSpPr txBox="1">
          <a:spLocks noChangeArrowheads="1"/>
        </xdr:cNvSpPr>
      </xdr:nvSpPr>
      <xdr:spPr bwMode="auto">
        <a:xfrm>
          <a:off x="2743200" y="2935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84</xdr:row>
      <xdr:rowOff>0</xdr:rowOff>
    </xdr:from>
    <xdr:to>
      <xdr:col>5</xdr:col>
      <xdr:colOff>0</xdr:colOff>
      <xdr:row>84</xdr:row>
      <xdr:rowOff>209550</xdr:rowOff>
    </xdr:to>
    <xdr:sp macro="" textlink="">
      <xdr:nvSpPr>
        <xdr:cNvPr id="1282360" name="Text Box 1">
          <a:extLst>
            <a:ext uri="{FF2B5EF4-FFF2-40B4-BE49-F238E27FC236}">
              <a16:creationId xmlns:a16="http://schemas.microsoft.com/office/drawing/2014/main" xmlns="" id="{00000000-0008-0000-0600-000038911300}"/>
            </a:ext>
          </a:extLst>
        </xdr:cNvPr>
        <xdr:cNvSpPr txBox="1">
          <a:spLocks noChangeArrowheads="1"/>
        </xdr:cNvSpPr>
      </xdr:nvSpPr>
      <xdr:spPr bwMode="auto">
        <a:xfrm>
          <a:off x="2743200" y="2935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84</xdr:row>
      <xdr:rowOff>0</xdr:rowOff>
    </xdr:from>
    <xdr:to>
      <xdr:col>5</xdr:col>
      <xdr:colOff>0</xdr:colOff>
      <xdr:row>84</xdr:row>
      <xdr:rowOff>209550</xdr:rowOff>
    </xdr:to>
    <xdr:sp macro="" textlink="">
      <xdr:nvSpPr>
        <xdr:cNvPr id="1282361" name="Text Box 1">
          <a:extLst>
            <a:ext uri="{FF2B5EF4-FFF2-40B4-BE49-F238E27FC236}">
              <a16:creationId xmlns:a16="http://schemas.microsoft.com/office/drawing/2014/main" xmlns="" id="{00000000-0008-0000-0600-000039911300}"/>
            </a:ext>
          </a:extLst>
        </xdr:cNvPr>
        <xdr:cNvSpPr txBox="1">
          <a:spLocks noChangeArrowheads="1"/>
        </xdr:cNvSpPr>
      </xdr:nvSpPr>
      <xdr:spPr bwMode="auto">
        <a:xfrm>
          <a:off x="2743200" y="2935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84</xdr:row>
      <xdr:rowOff>0</xdr:rowOff>
    </xdr:from>
    <xdr:to>
      <xdr:col>5</xdr:col>
      <xdr:colOff>0</xdr:colOff>
      <xdr:row>84</xdr:row>
      <xdr:rowOff>209550</xdr:rowOff>
    </xdr:to>
    <xdr:sp macro="" textlink="">
      <xdr:nvSpPr>
        <xdr:cNvPr id="1282362" name="Text Box 1">
          <a:extLst>
            <a:ext uri="{FF2B5EF4-FFF2-40B4-BE49-F238E27FC236}">
              <a16:creationId xmlns:a16="http://schemas.microsoft.com/office/drawing/2014/main" xmlns="" id="{00000000-0008-0000-0600-00003A911300}"/>
            </a:ext>
          </a:extLst>
        </xdr:cNvPr>
        <xdr:cNvSpPr txBox="1">
          <a:spLocks noChangeArrowheads="1"/>
        </xdr:cNvSpPr>
      </xdr:nvSpPr>
      <xdr:spPr bwMode="auto">
        <a:xfrm>
          <a:off x="2743200" y="2935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84</xdr:row>
      <xdr:rowOff>0</xdr:rowOff>
    </xdr:from>
    <xdr:to>
      <xdr:col>5</xdr:col>
      <xdr:colOff>0</xdr:colOff>
      <xdr:row>84</xdr:row>
      <xdr:rowOff>209550</xdr:rowOff>
    </xdr:to>
    <xdr:sp macro="" textlink="">
      <xdr:nvSpPr>
        <xdr:cNvPr id="1282363" name="Text Box 1">
          <a:extLst>
            <a:ext uri="{FF2B5EF4-FFF2-40B4-BE49-F238E27FC236}">
              <a16:creationId xmlns:a16="http://schemas.microsoft.com/office/drawing/2014/main" xmlns="" id="{00000000-0008-0000-0600-00003B911300}"/>
            </a:ext>
          </a:extLst>
        </xdr:cNvPr>
        <xdr:cNvSpPr txBox="1">
          <a:spLocks noChangeArrowheads="1"/>
        </xdr:cNvSpPr>
      </xdr:nvSpPr>
      <xdr:spPr bwMode="auto">
        <a:xfrm>
          <a:off x="2743200" y="2935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84</xdr:row>
      <xdr:rowOff>0</xdr:rowOff>
    </xdr:from>
    <xdr:to>
      <xdr:col>5</xdr:col>
      <xdr:colOff>0</xdr:colOff>
      <xdr:row>84</xdr:row>
      <xdr:rowOff>209550</xdr:rowOff>
    </xdr:to>
    <xdr:sp macro="" textlink="">
      <xdr:nvSpPr>
        <xdr:cNvPr id="1282364" name="Text Box 1">
          <a:extLst>
            <a:ext uri="{FF2B5EF4-FFF2-40B4-BE49-F238E27FC236}">
              <a16:creationId xmlns:a16="http://schemas.microsoft.com/office/drawing/2014/main" xmlns="" id="{00000000-0008-0000-0600-00003C911300}"/>
            </a:ext>
          </a:extLst>
        </xdr:cNvPr>
        <xdr:cNvSpPr txBox="1">
          <a:spLocks noChangeArrowheads="1"/>
        </xdr:cNvSpPr>
      </xdr:nvSpPr>
      <xdr:spPr bwMode="auto">
        <a:xfrm>
          <a:off x="2743200" y="2935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84</xdr:row>
      <xdr:rowOff>0</xdr:rowOff>
    </xdr:from>
    <xdr:to>
      <xdr:col>5</xdr:col>
      <xdr:colOff>0</xdr:colOff>
      <xdr:row>84</xdr:row>
      <xdr:rowOff>209550</xdr:rowOff>
    </xdr:to>
    <xdr:sp macro="" textlink="">
      <xdr:nvSpPr>
        <xdr:cNvPr id="1282365" name="Text Box 1">
          <a:extLst>
            <a:ext uri="{FF2B5EF4-FFF2-40B4-BE49-F238E27FC236}">
              <a16:creationId xmlns:a16="http://schemas.microsoft.com/office/drawing/2014/main" xmlns="" id="{00000000-0008-0000-0600-00003D911300}"/>
            </a:ext>
          </a:extLst>
        </xdr:cNvPr>
        <xdr:cNvSpPr txBox="1">
          <a:spLocks noChangeArrowheads="1"/>
        </xdr:cNvSpPr>
      </xdr:nvSpPr>
      <xdr:spPr bwMode="auto">
        <a:xfrm>
          <a:off x="2743200" y="2935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84</xdr:row>
      <xdr:rowOff>0</xdr:rowOff>
    </xdr:from>
    <xdr:to>
      <xdr:col>5</xdr:col>
      <xdr:colOff>0</xdr:colOff>
      <xdr:row>84</xdr:row>
      <xdr:rowOff>209550</xdr:rowOff>
    </xdr:to>
    <xdr:sp macro="" textlink="">
      <xdr:nvSpPr>
        <xdr:cNvPr id="1282366" name="Text Box 1">
          <a:extLst>
            <a:ext uri="{FF2B5EF4-FFF2-40B4-BE49-F238E27FC236}">
              <a16:creationId xmlns:a16="http://schemas.microsoft.com/office/drawing/2014/main" xmlns="" id="{00000000-0008-0000-0600-00003E911300}"/>
            </a:ext>
          </a:extLst>
        </xdr:cNvPr>
        <xdr:cNvSpPr txBox="1">
          <a:spLocks noChangeArrowheads="1"/>
        </xdr:cNvSpPr>
      </xdr:nvSpPr>
      <xdr:spPr bwMode="auto">
        <a:xfrm>
          <a:off x="2743200" y="2935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84</xdr:row>
      <xdr:rowOff>0</xdr:rowOff>
    </xdr:from>
    <xdr:to>
      <xdr:col>5</xdr:col>
      <xdr:colOff>0</xdr:colOff>
      <xdr:row>84</xdr:row>
      <xdr:rowOff>209550</xdr:rowOff>
    </xdr:to>
    <xdr:sp macro="" textlink="">
      <xdr:nvSpPr>
        <xdr:cNvPr id="1282367" name="Text Box 1">
          <a:extLst>
            <a:ext uri="{FF2B5EF4-FFF2-40B4-BE49-F238E27FC236}">
              <a16:creationId xmlns:a16="http://schemas.microsoft.com/office/drawing/2014/main" xmlns="" id="{00000000-0008-0000-0600-00003F911300}"/>
            </a:ext>
          </a:extLst>
        </xdr:cNvPr>
        <xdr:cNvSpPr txBox="1">
          <a:spLocks noChangeArrowheads="1"/>
        </xdr:cNvSpPr>
      </xdr:nvSpPr>
      <xdr:spPr bwMode="auto">
        <a:xfrm>
          <a:off x="2743200" y="2935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84</xdr:row>
      <xdr:rowOff>0</xdr:rowOff>
    </xdr:from>
    <xdr:to>
      <xdr:col>5</xdr:col>
      <xdr:colOff>0</xdr:colOff>
      <xdr:row>84</xdr:row>
      <xdr:rowOff>209550</xdr:rowOff>
    </xdr:to>
    <xdr:sp macro="" textlink="">
      <xdr:nvSpPr>
        <xdr:cNvPr id="1282368" name="Text Box 1">
          <a:extLst>
            <a:ext uri="{FF2B5EF4-FFF2-40B4-BE49-F238E27FC236}">
              <a16:creationId xmlns:a16="http://schemas.microsoft.com/office/drawing/2014/main" xmlns="" id="{00000000-0008-0000-0600-000040911300}"/>
            </a:ext>
          </a:extLst>
        </xdr:cNvPr>
        <xdr:cNvSpPr txBox="1">
          <a:spLocks noChangeArrowheads="1"/>
        </xdr:cNvSpPr>
      </xdr:nvSpPr>
      <xdr:spPr bwMode="auto">
        <a:xfrm>
          <a:off x="2743200" y="2935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84</xdr:row>
      <xdr:rowOff>0</xdr:rowOff>
    </xdr:from>
    <xdr:to>
      <xdr:col>5</xdr:col>
      <xdr:colOff>0</xdr:colOff>
      <xdr:row>84</xdr:row>
      <xdr:rowOff>209550</xdr:rowOff>
    </xdr:to>
    <xdr:sp macro="" textlink="">
      <xdr:nvSpPr>
        <xdr:cNvPr id="1282369" name="Text Box 1">
          <a:extLst>
            <a:ext uri="{FF2B5EF4-FFF2-40B4-BE49-F238E27FC236}">
              <a16:creationId xmlns:a16="http://schemas.microsoft.com/office/drawing/2014/main" xmlns="" id="{00000000-0008-0000-0600-000041911300}"/>
            </a:ext>
          </a:extLst>
        </xdr:cNvPr>
        <xdr:cNvSpPr txBox="1">
          <a:spLocks noChangeArrowheads="1"/>
        </xdr:cNvSpPr>
      </xdr:nvSpPr>
      <xdr:spPr bwMode="auto">
        <a:xfrm>
          <a:off x="2743200" y="2935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370" name="Text Box 1">
          <a:extLst>
            <a:ext uri="{FF2B5EF4-FFF2-40B4-BE49-F238E27FC236}">
              <a16:creationId xmlns:a16="http://schemas.microsoft.com/office/drawing/2014/main" xmlns="" id="{00000000-0008-0000-0600-00004291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371" name="Text Box 1">
          <a:extLst>
            <a:ext uri="{FF2B5EF4-FFF2-40B4-BE49-F238E27FC236}">
              <a16:creationId xmlns:a16="http://schemas.microsoft.com/office/drawing/2014/main" xmlns="" id="{00000000-0008-0000-0600-00004391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372" name="Text Box 1">
          <a:extLst>
            <a:ext uri="{FF2B5EF4-FFF2-40B4-BE49-F238E27FC236}">
              <a16:creationId xmlns:a16="http://schemas.microsoft.com/office/drawing/2014/main" xmlns="" id="{00000000-0008-0000-0600-00004491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373" name="Text Box 1">
          <a:extLst>
            <a:ext uri="{FF2B5EF4-FFF2-40B4-BE49-F238E27FC236}">
              <a16:creationId xmlns:a16="http://schemas.microsoft.com/office/drawing/2014/main" xmlns="" id="{00000000-0008-0000-0600-00004591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374" name="Text Box 1">
          <a:extLst>
            <a:ext uri="{FF2B5EF4-FFF2-40B4-BE49-F238E27FC236}">
              <a16:creationId xmlns:a16="http://schemas.microsoft.com/office/drawing/2014/main" xmlns="" id="{00000000-0008-0000-0600-00004691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375" name="Text Box 1">
          <a:extLst>
            <a:ext uri="{FF2B5EF4-FFF2-40B4-BE49-F238E27FC236}">
              <a16:creationId xmlns:a16="http://schemas.microsoft.com/office/drawing/2014/main" xmlns="" id="{00000000-0008-0000-0600-00004791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376" name="Text Box 1">
          <a:extLst>
            <a:ext uri="{FF2B5EF4-FFF2-40B4-BE49-F238E27FC236}">
              <a16:creationId xmlns:a16="http://schemas.microsoft.com/office/drawing/2014/main" xmlns="" id="{00000000-0008-0000-0600-00004891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377" name="Text Box 1">
          <a:extLst>
            <a:ext uri="{FF2B5EF4-FFF2-40B4-BE49-F238E27FC236}">
              <a16:creationId xmlns:a16="http://schemas.microsoft.com/office/drawing/2014/main" xmlns="" id="{00000000-0008-0000-0600-00004991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378" name="Text Box 1">
          <a:extLst>
            <a:ext uri="{FF2B5EF4-FFF2-40B4-BE49-F238E27FC236}">
              <a16:creationId xmlns:a16="http://schemas.microsoft.com/office/drawing/2014/main" xmlns="" id="{00000000-0008-0000-0600-00004A91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379" name="Text Box 1">
          <a:extLst>
            <a:ext uri="{FF2B5EF4-FFF2-40B4-BE49-F238E27FC236}">
              <a16:creationId xmlns:a16="http://schemas.microsoft.com/office/drawing/2014/main" xmlns="" id="{00000000-0008-0000-0600-00004B91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380" name="Text Box 1">
          <a:extLst>
            <a:ext uri="{FF2B5EF4-FFF2-40B4-BE49-F238E27FC236}">
              <a16:creationId xmlns:a16="http://schemas.microsoft.com/office/drawing/2014/main" xmlns="" id="{00000000-0008-0000-0600-00004C91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381" name="Text Box 1">
          <a:extLst>
            <a:ext uri="{FF2B5EF4-FFF2-40B4-BE49-F238E27FC236}">
              <a16:creationId xmlns:a16="http://schemas.microsoft.com/office/drawing/2014/main" xmlns="" id="{00000000-0008-0000-0600-00004D91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382" name="Text Box 1">
          <a:extLst>
            <a:ext uri="{FF2B5EF4-FFF2-40B4-BE49-F238E27FC236}">
              <a16:creationId xmlns:a16="http://schemas.microsoft.com/office/drawing/2014/main" xmlns="" id="{00000000-0008-0000-0600-00004E91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383" name="Text Box 1">
          <a:extLst>
            <a:ext uri="{FF2B5EF4-FFF2-40B4-BE49-F238E27FC236}">
              <a16:creationId xmlns:a16="http://schemas.microsoft.com/office/drawing/2014/main" xmlns="" id="{00000000-0008-0000-0600-00004F91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384" name="Text Box 1">
          <a:extLst>
            <a:ext uri="{FF2B5EF4-FFF2-40B4-BE49-F238E27FC236}">
              <a16:creationId xmlns:a16="http://schemas.microsoft.com/office/drawing/2014/main" xmlns="" id="{00000000-0008-0000-0600-00005091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385" name="Text Box 1">
          <a:extLst>
            <a:ext uri="{FF2B5EF4-FFF2-40B4-BE49-F238E27FC236}">
              <a16:creationId xmlns:a16="http://schemas.microsoft.com/office/drawing/2014/main" xmlns="" id="{00000000-0008-0000-0600-00005191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386" name="Text Box 1">
          <a:extLst>
            <a:ext uri="{FF2B5EF4-FFF2-40B4-BE49-F238E27FC236}">
              <a16:creationId xmlns:a16="http://schemas.microsoft.com/office/drawing/2014/main" xmlns="" id="{00000000-0008-0000-0600-00005291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387" name="Text Box 1">
          <a:extLst>
            <a:ext uri="{FF2B5EF4-FFF2-40B4-BE49-F238E27FC236}">
              <a16:creationId xmlns:a16="http://schemas.microsoft.com/office/drawing/2014/main" xmlns="" id="{00000000-0008-0000-0600-00005391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388" name="Text Box 1">
          <a:extLst>
            <a:ext uri="{FF2B5EF4-FFF2-40B4-BE49-F238E27FC236}">
              <a16:creationId xmlns:a16="http://schemas.microsoft.com/office/drawing/2014/main" xmlns="" id="{00000000-0008-0000-0600-00005491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389" name="Text Box 1">
          <a:extLst>
            <a:ext uri="{FF2B5EF4-FFF2-40B4-BE49-F238E27FC236}">
              <a16:creationId xmlns:a16="http://schemas.microsoft.com/office/drawing/2014/main" xmlns="" id="{00000000-0008-0000-0600-00005591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390" name="Text Box 1">
          <a:extLst>
            <a:ext uri="{FF2B5EF4-FFF2-40B4-BE49-F238E27FC236}">
              <a16:creationId xmlns:a16="http://schemas.microsoft.com/office/drawing/2014/main" xmlns="" id="{00000000-0008-0000-0600-00005691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391" name="Text Box 1">
          <a:extLst>
            <a:ext uri="{FF2B5EF4-FFF2-40B4-BE49-F238E27FC236}">
              <a16:creationId xmlns:a16="http://schemas.microsoft.com/office/drawing/2014/main" xmlns="" id="{00000000-0008-0000-0600-00005791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392" name="Text Box 1">
          <a:extLst>
            <a:ext uri="{FF2B5EF4-FFF2-40B4-BE49-F238E27FC236}">
              <a16:creationId xmlns:a16="http://schemas.microsoft.com/office/drawing/2014/main" xmlns="" id="{00000000-0008-0000-0600-00005891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393" name="Text Box 1">
          <a:extLst>
            <a:ext uri="{FF2B5EF4-FFF2-40B4-BE49-F238E27FC236}">
              <a16:creationId xmlns:a16="http://schemas.microsoft.com/office/drawing/2014/main" xmlns="" id="{00000000-0008-0000-0600-00005991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394" name="Text Box 1">
          <a:extLst>
            <a:ext uri="{FF2B5EF4-FFF2-40B4-BE49-F238E27FC236}">
              <a16:creationId xmlns:a16="http://schemas.microsoft.com/office/drawing/2014/main" xmlns="" id="{00000000-0008-0000-0600-00005A91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395" name="Text Box 1">
          <a:extLst>
            <a:ext uri="{FF2B5EF4-FFF2-40B4-BE49-F238E27FC236}">
              <a16:creationId xmlns:a16="http://schemas.microsoft.com/office/drawing/2014/main" xmlns="" id="{00000000-0008-0000-0600-00005B91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396" name="Text Box 1">
          <a:extLst>
            <a:ext uri="{FF2B5EF4-FFF2-40B4-BE49-F238E27FC236}">
              <a16:creationId xmlns:a16="http://schemas.microsoft.com/office/drawing/2014/main" xmlns="" id="{00000000-0008-0000-0600-00005C91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397" name="Text Box 1">
          <a:extLst>
            <a:ext uri="{FF2B5EF4-FFF2-40B4-BE49-F238E27FC236}">
              <a16:creationId xmlns:a16="http://schemas.microsoft.com/office/drawing/2014/main" xmlns="" id="{00000000-0008-0000-0600-00005D91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398" name="Text Box 1">
          <a:extLst>
            <a:ext uri="{FF2B5EF4-FFF2-40B4-BE49-F238E27FC236}">
              <a16:creationId xmlns:a16="http://schemas.microsoft.com/office/drawing/2014/main" xmlns="" id="{00000000-0008-0000-0600-00005E91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399" name="Text Box 1">
          <a:extLst>
            <a:ext uri="{FF2B5EF4-FFF2-40B4-BE49-F238E27FC236}">
              <a16:creationId xmlns:a16="http://schemas.microsoft.com/office/drawing/2014/main" xmlns="" id="{00000000-0008-0000-0600-00005F91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400" name="Text Box 1">
          <a:extLst>
            <a:ext uri="{FF2B5EF4-FFF2-40B4-BE49-F238E27FC236}">
              <a16:creationId xmlns:a16="http://schemas.microsoft.com/office/drawing/2014/main" xmlns="" id="{00000000-0008-0000-0600-00006091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401" name="Text Box 1">
          <a:extLst>
            <a:ext uri="{FF2B5EF4-FFF2-40B4-BE49-F238E27FC236}">
              <a16:creationId xmlns:a16="http://schemas.microsoft.com/office/drawing/2014/main" xmlns="" id="{00000000-0008-0000-0600-00006191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402" name="Text Box 1">
          <a:extLst>
            <a:ext uri="{FF2B5EF4-FFF2-40B4-BE49-F238E27FC236}">
              <a16:creationId xmlns:a16="http://schemas.microsoft.com/office/drawing/2014/main" xmlns="" id="{00000000-0008-0000-0600-00006291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403" name="Text Box 1">
          <a:extLst>
            <a:ext uri="{FF2B5EF4-FFF2-40B4-BE49-F238E27FC236}">
              <a16:creationId xmlns:a16="http://schemas.microsoft.com/office/drawing/2014/main" xmlns="" id="{00000000-0008-0000-0600-00006391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404" name="Text Box 1">
          <a:extLst>
            <a:ext uri="{FF2B5EF4-FFF2-40B4-BE49-F238E27FC236}">
              <a16:creationId xmlns:a16="http://schemas.microsoft.com/office/drawing/2014/main" xmlns="" id="{00000000-0008-0000-0600-00006491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405" name="Text Box 1">
          <a:extLst>
            <a:ext uri="{FF2B5EF4-FFF2-40B4-BE49-F238E27FC236}">
              <a16:creationId xmlns:a16="http://schemas.microsoft.com/office/drawing/2014/main" xmlns="" id="{00000000-0008-0000-0600-00006591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406" name="Text Box 1">
          <a:extLst>
            <a:ext uri="{FF2B5EF4-FFF2-40B4-BE49-F238E27FC236}">
              <a16:creationId xmlns:a16="http://schemas.microsoft.com/office/drawing/2014/main" xmlns="" id="{00000000-0008-0000-0600-00006691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407" name="Text Box 1">
          <a:extLst>
            <a:ext uri="{FF2B5EF4-FFF2-40B4-BE49-F238E27FC236}">
              <a16:creationId xmlns:a16="http://schemas.microsoft.com/office/drawing/2014/main" xmlns="" id="{00000000-0008-0000-0600-00006791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408" name="Text Box 1">
          <a:extLst>
            <a:ext uri="{FF2B5EF4-FFF2-40B4-BE49-F238E27FC236}">
              <a16:creationId xmlns:a16="http://schemas.microsoft.com/office/drawing/2014/main" xmlns="" id="{00000000-0008-0000-0600-00006891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409" name="Text Box 1">
          <a:extLst>
            <a:ext uri="{FF2B5EF4-FFF2-40B4-BE49-F238E27FC236}">
              <a16:creationId xmlns:a16="http://schemas.microsoft.com/office/drawing/2014/main" xmlns="" id="{00000000-0008-0000-0600-00006991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410" name="Text Box 1">
          <a:extLst>
            <a:ext uri="{FF2B5EF4-FFF2-40B4-BE49-F238E27FC236}">
              <a16:creationId xmlns:a16="http://schemas.microsoft.com/office/drawing/2014/main" xmlns="" id="{00000000-0008-0000-0600-00006A91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411" name="Text Box 1">
          <a:extLst>
            <a:ext uri="{FF2B5EF4-FFF2-40B4-BE49-F238E27FC236}">
              <a16:creationId xmlns:a16="http://schemas.microsoft.com/office/drawing/2014/main" xmlns="" id="{00000000-0008-0000-0600-00006B91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412" name="Text Box 1">
          <a:extLst>
            <a:ext uri="{FF2B5EF4-FFF2-40B4-BE49-F238E27FC236}">
              <a16:creationId xmlns:a16="http://schemas.microsoft.com/office/drawing/2014/main" xmlns="" id="{00000000-0008-0000-0600-00006C91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413" name="Text Box 1">
          <a:extLst>
            <a:ext uri="{FF2B5EF4-FFF2-40B4-BE49-F238E27FC236}">
              <a16:creationId xmlns:a16="http://schemas.microsoft.com/office/drawing/2014/main" xmlns="" id="{00000000-0008-0000-0600-00006D91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414" name="Text Box 1">
          <a:extLst>
            <a:ext uri="{FF2B5EF4-FFF2-40B4-BE49-F238E27FC236}">
              <a16:creationId xmlns:a16="http://schemas.microsoft.com/office/drawing/2014/main" xmlns="" id="{00000000-0008-0000-0600-00006E91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415" name="Text Box 1">
          <a:extLst>
            <a:ext uri="{FF2B5EF4-FFF2-40B4-BE49-F238E27FC236}">
              <a16:creationId xmlns:a16="http://schemas.microsoft.com/office/drawing/2014/main" xmlns="" id="{00000000-0008-0000-0600-00006F91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416" name="Text Box 1">
          <a:extLst>
            <a:ext uri="{FF2B5EF4-FFF2-40B4-BE49-F238E27FC236}">
              <a16:creationId xmlns:a16="http://schemas.microsoft.com/office/drawing/2014/main" xmlns="" id="{00000000-0008-0000-0600-00007091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417" name="Text Box 1">
          <a:extLst>
            <a:ext uri="{FF2B5EF4-FFF2-40B4-BE49-F238E27FC236}">
              <a16:creationId xmlns:a16="http://schemas.microsoft.com/office/drawing/2014/main" xmlns="" id="{00000000-0008-0000-0600-00007191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418" name="Text Box 1">
          <a:extLst>
            <a:ext uri="{FF2B5EF4-FFF2-40B4-BE49-F238E27FC236}">
              <a16:creationId xmlns:a16="http://schemas.microsoft.com/office/drawing/2014/main" xmlns="" id="{00000000-0008-0000-0600-00007291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86</xdr:row>
      <xdr:rowOff>0</xdr:rowOff>
    </xdr:from>
    <xdr:to>
      <xdr:col>5</xdr:col>
      <xdr:colOff>0</xdr:colOff>
      <xdr:row>86</xdr:row>
      <xdr:rowOff>209550</xdr:rowOff>
    </xdr:to>
    <xdr:sp macro="" textlink="">
      <xdr:nvSpPr>
        <xdr:cNvPr id="1282419" name="Text Box 1">
          <a:extLst>
            <a:ext uri="{FF2B5EF4-FFF2-40B4-BE49-F238E27FC236}">
              <a16:creationId xmlns:a16="http://schemas.microsoft.com/office/drawing/2014/main" xmlns="" id="{00000000-0008-0000-0600-000073911300}"/>
            </a:ext>
          </a:extLst>
        </xdr:cNvPr>
        <xdr:cNvSpPr txBox="1">
          <a:spLocks noChangeArrowheads="1"/>
        </xdr:cNvSpPr>
      </xdr:nvSpPr>
      <xdr:spPr bwMode="auto">
        <a:xfrm>
          <a:off x="2743200" y="300609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86</xdr:row>
      <xdr:rowOff>0</xdr:rowOff>
    </xdr:from>
    <xdr:to>
      <xdr:col>5</xdr:col>
      <xdr:colOff>0</xdr:colOff>
      <xdr:row>86</xdr:row>
      <xdr:rowOff>209550</xdr:rowOff>
    </xdr:to>
    <xdr:sp macro="" textlink="">
      <xdr:nvSpPr>
        <xdr:cNvPr id="1282420" name="Text Box 1">
          <a:extLst>
            <a:ext uri="{FF2B5EF4-FFF2-40B4-BE49-F238E27FC236}">
              <a16:creationId xmlns:a16="http://schemas.microsoft.com/office/drawing/2014/main" xmlns="" id="{00000000-0008-0000-0600-000074911300}"/>
            </a:ext>
          </a:extLst>
        </xdr:cNvPr>
        <xdr:cNvSpPr txBox="1">
          <a:spLocks noChangeArrowheads="1"/>
        </xdr:cNvSpPr>
      </xdr:nvSpPr>
      <xdr:spPr bwMode="auto">
        <a:xfrm>
          <a:off x="2743200" y="300609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86</xdr:row>
      <xdr:rowOff>0</xdr:rowOff>
    </xdr:from>
    <xdr:to>
      <xdr:col>5</xdr:col>
      <xdr:colOff>0</xdr:colOff>
      <xdr:row>86</xdr:row>
      <xdr:rowOff>209550</xdr:rowOff>
    </xdr:to>
    <xdr:sp macro="" textlink="">
      <xdr:nvSpPr>
        <xdr:cNvPr id="1282421" name="Text Box 1">
          <a:extLst>
            <a:ext uri="{FF2B5EF4-FFF2-40B4-BE49-F238E27FC236}">
              <a16:creationId xmlns:a16="http://schemas.microsoft.com/office/drawing/2014/main" xmlns="" id="{00000000-0008-0000-0600-000075911300}"/>
            </a:ext>
          </a:extLst>
        </xdr:cNvPr>
        <xdr:cNvSpPr txBox="1">
          <a:spLocks noChangeArrowheads="1"/>
        </xdr:cNvSpPr>
      </xdr:nvSpPr>
      <xdr:spPr bwMode="auto">
        <a:xfrm>
          <a:off x="2743200" y="300609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86</xdr:row>
      <xdr:rowOff>0</xdr:rowOff>
    </xdr:from>
    <xdr:to>
      <xdr:col>5</xdr:col>
      <xdr:colOff>0</xdr:colOff>
      <xdr:row>86</xdr:row>
      <xdr:rowOff>209550</xdr:rowOff>
    </xdr:to>
    <xdr:sp macro="" textlink="">
      <xdr:nvSpPr>
        <xdr:cNvPr id="1282422" name="Text Box 1">
          <a:extLst>
            <a:ext uri="{FF2B5EF4-FFF2-40B4-BE49-F238E27FC236}">
              <a16:creationId xmlns:a16="http://schemas.microsoft.com/office/drawing/2014/main" xmlns="" id="{00000000-0008-0000-0600-000076911300}"/>
            </a:ext>
          </a:extLst>
        </xdr:cNvPr>
        <xdr:cNvSpPr txBox="1">
          <a:spLocks noChangeArrowheads="1"/>
        </xdr:cNvSpPr>
      </xdr:nvSpPr>
      <xdr:spPr bwMode="auto">
        <a:xfrm>
          <a:off x="2743200" y="300609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86</xdr:row>
      <xdr:rowOff>0</xdr:rowOff>
    </xdr:from>
    <xdr:to>
      <xdr:col>5</xdr:col>
      <xdr:colOff>0</xdr:colOff>
      <xdr:row>86</xdr:row>
      <xdr:rowOff>209550</xdr:rowOff>
    </xdr:to>
    <xdr:sp macro="" textlink="">
      <xdr:nvSpPr>
        <xdr:cNvPr id="1282423" name="Text Box 1">
          <a:extLst>
            <a:ext uri="{FF2B5EF4-FFF2-40B4-BE49-F238E27FC236}">
              <a16:creationId xmlns:a16="http://schemas.microsoft.com/office/drawing/2014/main" xmlns="" id="{00000000-0008-0000-0600-000077911300}"/>
            </a:ext>
          </a:extLst>
        </xdr:cNvPr>
        <xdr:cNvSpPr txBox="1">
          <a:spLocks noChangeArrowheads="1"/>
        </xdr:cNvSpPr>
      </xdr:nvSpPr>
      <xdr:spPr bwMode="auto">
        <a:xfrm>
          <a:off x="2743200" y="300609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86</xdr:row>
      <xdr:rowOff>0</xdr:rowOff>
    </xdr:from>
    <xdr:to>
      <xdr:col>5</xdr:col>
      <xdr:colOff>0</xdr:colOff>
      <xdr:row>86</xdr:row>
      <xdr:rowOff>209550</xdr:rowOff>
    </xdr:to>
    <xdr:sp macro="" textlink="">
      <xdr:nvSpPr>
        <xdr:cNvPr id="1282424" name="Text Box 1">
          <a:extLst>
            <a:ext uri="{FF2B5EF4-FFF2-40B4-BE49-F238E27FC236}">
              <a16:creationId xmlns:a16="http://schemas.microsoft.com/office/drawing/2014/main" xmlns="" id="{00000000-0008-0000-0600-000078911300}"/>
            </a:ext>
          </a:extLst>
        </xdr:cNvPr>
        <xdr:cNvSpPr txBox="1">
          <a:spLocks noChangeArrowheads="1"/>
        </xdr:cNvSpPr>
      </xdr:nvSpPr>
      <xdr:spPr bwMode="auto">
        <a:xfrm>
          <a:off x="2743200" y="300609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86</xdr:row>
      <xdr:rowOff>0</xdr:rowOff>
    </xdr:from>
    <xdr:to>
      <xdr:col>5</xdr:col>
      <xdr:colOff>0</xdr:colOff>
      <xdr:row>86</xdr:row>
      <xdr:rowOff>209550</xdr:rowOff>
    </xdr:to>
    <xdr:sp macro="" textlink="">
      <xdr:nvSpPr>
        <xdr:cNvPr id="1282425" name="Text Box 1">
          <a:extLst>
            <a:ext uri="{FF2B5EF4-FFF2-40B4-BE49-F238E27FC236}">
              <a16:creationId xmlns:a16="http://schemas.microsoft.com/office/drawing/2014/main" xmlns="" id="{00000000-0008-0000-0600-000079911300}"/>
            </a:ext>
          </a:extLst>
        </xdr:cNvPr>
        <xdr:cNvSpPr txBox="1">
          <a:spLocks noChangeArrowheads="1"/>
        </xdr:cNvSpPr>
      </xdr:nvSpPr>
      <xdr:spPr bwMode="auto">
        <a:xfrm>
          <a:off x="2743200" y="300609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86</xdr:row>
      <xdr:rowOff>0</xdr:rowOff>
    </xdr:from>
    <xdr:to>
      <xdr:col>5</xdr:col>
      <xdr:colOff>0</xdr:colOff>
      <xdr:row>86</xdr:row>
      <xdr:rowOff>209550</xdr:rowOff>
    </xdr:to>
    <xdr:sp macro="" textlink="">
      <xdr:nvSpPr>
        <xdr:cNvPr id="1282426" name="Text Box 1">
          <a:extLst>
            <a:ext uri="{FF2B5EF4-FFF2-40B4-BE49-F238E27FC236}">
              <a16:creationId xmlns:a16="http://schemas.microsoft.com/office/drawing/2014/main" xmlns="" id="{00000000-0008-0000-0600-00007A911300}"/>
            </a:ext>
          </a:extLst>
        </xdr:cNvPr>
        <xdr:cNvSpPr txBox="1">
          <a:spLocks noChangeArrowheads="1"/>
        </xdr:cNvSpPr>
      </xdr:nvSpPr>
      <xdr:spPr bwMode="auto">
        <a:xfrm>
          <a:off x="2743200" y="300609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86</xdr:row>
      <xdr:rowOff>0</xdr:rowOff>
    </xdr:from>
    <xdr:to>
      <xdr:col>5</xdr:col>
      <xdr:colOff>0</xdr:colOff>
      <xdr:row>86</xdr:row>
      <xdr:rowOff>209550</xdr:rowOff>
    </xdr:to>
    <xdr:sp macro="" textlink="">
      <xdr:nvSpPr>
        <xdr:cNvPr id="1282427" name="Text Box 1">
          <a:extLst>
            <a:ext uri="{FF2B5EF4-FFF2-40B4-BE49-F238E27FC236}">
              <a16:creationId xmlns:a16="http://schemas.microsoft.com/office/drawing/2014/main" xmlns="" id="{00000000-0008-0000-0600-00007B911300}"/>
            </a:ext>
          </a:extLst>
        </xdr:cNvPr>
        <xdr:cNvSpPr txBox="1">
          <a:spLocks noChangeArrowheads="1"/>
        </xdr:cNvSpPr>
      </xdr:nvSpPr>
      <xdr:spPr bwMode="auto">
        <a:xfrm>
          <a:off x="2743200" y="300609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86</xdr:row>
      <xdr:rowOff>0</xdr:rowOff>
    </xdr:from>
    <xdr:to>
      <xdr:col>5</xdr:col>
      <xdr:colOff>0</xdr:colOff>
      <xdr:row>86</xdr:row>
      <xdr:rowOff>209550</xdr:rowOff>
    </xdr:to>
    <xdr:sp macro="" textlink="">
      <xdr:nvSpPr>
        <xdr:cNvPr id="1282428" name="Text Box 1">
          <a:extLst>
            <a:ext uri="{FF2B5EF4-FFF2-40B4-BE49-F238E27FC236}">
              <a16:creationId xmlns:a16="http://schemas.microsoft.com/office/drawing/2014/main" xmlns="" id="{00000000-0008-0000-0600-00007C911300}"/>
            </a:ext>
          </a:extLst>
        </xdr:cNvPr>
        <xdr:cNvSpPr txBox="1">
          <a:spLocks noChangeArrowheads="1"/>
        </xdr:cNvSpPr>
      </xdr:nvSpPr>
      <xdr:spPr bwMode="auto">
        <a:xfrm>
          <a:off x="2743200" y="300609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86</xdr:row>
      <xdr:rowOff>0</xdr:rowOff>
    </xdr:from>
    <xdr:to>
      <xdr:col>5</xdr:col>
      <xdr:colOff>0</xdr:colOff>
      <xdr:row>86</xdr:row>
      <xdr:rowOff>209550</xdr:rowOff>
    </xdr:to>
    <xdr:sp macro="" textlink="">
      <xdr:nvSpPr>
        <xdr:cNvPr id="1282429" name="Text Box 1">
          <a:extLst>
            <a:ext uri="{FF2B5EF4-FFF2-40B4-BE49-F238E27FC236}">
              <a16:creationId xmlns:a16="http://schemas.microsoft.com/office/drawing/2014/main" xmlns="" id="{00000000-0008-0000-0600-00007D911300}"/>
            </a:ext>
          </a:extLst>
        </xdr:cNvPr>
        <xdr:cNvSpPr txBox="1">
          <a:spLocks noChangeArrowheads="1"/>
        </xdr:cNvSpPr>
      </xdr:nvSpPr>
      <xdr:spPr bwMode="auto">
        <a:xfrm>
          <a:off x="2743200" y="300609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86</xdr:row>
      <xdr:rowOff>0</xdr:rowOff>
    </xdr:from>
    <xdr:to>
      <xdr:col>5</xdr:col>
      <xdr:colOff>0</xdr:colOff>
      <xdr:row>86</xdr:row>
      <xdr:rowOff>209550</xdr:rowOff>
    </xdr:to>
    <xdr:sp macro="" textlink="">
      <xdr:nvSpPr>
        <xdr:cNvPr id="1282430" name="Text Box 1">
          <a:extLst>
            <a:ext uri="{FF2B5EF4-FFF2-40B4-BE49-F238E27FC236}">
              <a16:creationId xmlns:a16="http://schemas.microsoft.com/office/drawing/2014/main" xmlns="" id="{00000000-0008-0000-0600-00007E911300}"/>
            </a:ext>
          </a:extLst>
        </xdr:cNvPr>
        <xdr:cNvSpPr txBox="1">
          <a:spLocks noChangeArrowheads="1"/>
        </xdr:cNvSpPr>
      </xdr:nvSpPr>
      <xdr:spPr bwMode="auto">
        <a:xfrm>
          <a:off x="2743200" y="300609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86</xdr:row>
      <xdr:rowOff>0</xdr:rowOff>
    </xdr:from>
    <xdr:to>
      <xdr:col>5</xdr:col>
      <xdr:colOff>0</xdr:colOff>
      <xdr:row>86</xdr:row>
      <xdr:rowOff>209550</xdr:rowOff>
    </xdr:to>
    <xdr:sp macro="" textlink="">
      <xdr:nvSpPr>
        <xdr:cNvPr id="1282431" name="Text Box 1">
          <a:extLst>
            <a:ext uri="{FF2B5EF4-FFF2-40B4-BE49-F238E27FC236}">
              <a16:creationId xmlns:a16="http://schemas.microsoft.com/office/drawing/2014/main" xmlns="" id="{00000000-0008-0000-0600-00007F911300}"/>
            </a:ext>
          </a:extLst>
        </xdr:cNvPr>
        <xdr:cNvSpPr txBox="1">
          <a:spLocks noChangeArrowheads="1"/>
        </xdr:cNvSpPr>
      </xdr:nvSpPr>
      <xdr:spPr bwMode="auto">
        <a:xfrm>
          <a:off x="2743200" y="300609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86</xdr:row>
      <xdr:rowOff>0</xdr:rowOff>
    </xdr:from>
    <xdr:to>
      <xdr:col>5</xdr:col>
      <xdr:colOff>0</xdr:colOff>
      <xdr:row>86</xdr:row>
      <xdr:rowOff>209550</xdr:rowOff>
    </xdr:to>
    <xdr:sp macro="" textlink="">
      <xdr:nvSpPr>
        <xdr:cNvPr id="1282432" name="Text Box 1">
          <a:extLst>
            <a:ext uri="{FF2B5EF4-FFF2-40B4-BE49-F238E27FC236}">
              <a16:creationId xmlns:a16="http://schemas.microsoft.com/office/drawing/2014/main" xmlns="" id="{00000000-0008-0000-0600-000080911300}"/>
            </a:ext>
          </a:extLst>
        </xdr:cNvPr>
        <xdr:cNvSpPr txBox="1">
          <a:spLocks noChangeArrowheads="1"/>
        </xdr:cNvSpPr>
      </xdr:nvSpPr>
      <xdr:spPr bwMode="auto">
        <a:xfrm>
          <a:off x="2743200" y="300609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86</xdr:row>
      <xdr:rowOff>0</xdr:rowOff>
    </xdr:from>
    <xdr:to>
      <xdr:col>5</xdr:col>
      <xdr:colOff>0</xdr:colOff>
      <xdr:row>86</xdr:row>
      <xdr:rowOff>209550</xdr:rowOff>
    </xdr:to>
    <xdr:sp macro="" textlink="">
      <xdr:nvSpPr>
        <xdr:cNvPr id="1282433" name="Text Box 1">
          <a:extLst>
            <a:ext uri="{FF2B5EF4-FFF2-40B4-BE49-F238E27FC236}">
              <a16:creationId xmlns:a16="http://schemas.microsoft.com/office/drawing/2014/main" xmlns="" id="{00000000-0008-0000-0600-000081911300}"/>
            </a:ext>
          </a:extLst>
        </xdr:cNvPr>
        <xdr:cNvSpPr txBox="1">
          <a:spLocks noChangeArrowheads="1"/>
        </xdr:cNvSpPr>
      </xdr:nvSpPr>
      <xdr:spPr bwMode="auto">
        <a:xfrm>
          <a:off x="2743200" y="300609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86</xdr:row>
      <xdr:rowOff>0</xdr:rowOff>
    </xdr:from>
    <xdr:to>
      <xdr:col>5</xdr:col>
      <xdr:colOff>0</xdr:colOff>
      <xdr:row>86</xdr:row>
      <xdr:rowOff>209550</xdr:rowOff>
    </xdr:to>
    <xdr:sp macro="" textlink="">
      <xdr:nvSpPr>
        <xdr:cNvPr id="1282434" name="Text Box 1">
          <a:extLst>
            <a:ext uri="{FF2B5EF4-FFF2-40B4-BE49-F238E27FC236}">
              <a16:creationId xmlns:a16="http://schemas.microsoft.com/office/drawing/2014/main" xmlns="" id="{00000000-0008-0000-0600-000082911300}"/>
            </a:ext>
          </a:extLst>
        </xdr:cNvPr>
        <xdr:cNvSpPr txBox="1">
          <a:spLocks noChangeArrowheads="1"/>
        </xdr:cNvSpPr>
      </xdr:nvSpPr>
      <xdr:spPr bwMode="auto">
        <a:xfrm>
          <a:off x="2743200" y="300609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86</xdr:row>
      <xdr:rowOff>0</xdr:rowOff>
    </xdr:from>
    <xdr:to>
      <xdr:col>5</xdr:col>
      <xdr:colOff>0</xdr:colOff>
      <xdr:row>86</xdr:row>
      <xdr:rowOff>209550</xdr:rowOff>
    </xdr:to>
    <xdr:sp macro="" textlink="">
      <xdr:nvSpPr>
        <xdr:cNvPr id="1282435" name="Text Box 1">
          <a:extLst>
            <a:ext uri="{FF2B5EF4-FFF2-40B4-BE49-F238E27FC236}">
              <a16:creationId xmlns:a16="http://schemas.microsoft.com/office/drawing/2014/main" xmlns="" id="{00000000-0008-0000-0600-000083911300}"/>
            </a:ext>
          </a:extLst>
        </xdr:cNvPr>
        <xdr:cNvSpPr txBox="1">
          <a:spLocks noChangeArrowheads="1"/>
        </xdr:cNvSpPr>
      </xdr:nvSpPr>
      <xdr:spPr bwMode="auto">
        <a:xfrm>
          <a:off x="2743200" y="300609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86</xdr:row>
      <xdr:rowOff>0</xdr:rowOff>
    </xdr:from>
    <xdr:to>
      <xdr:col>5</xdr:col>
      <xdr:colOff>0</xdr:colOff>
      <xdr:row>86</xdr:row>
      <xdr:rowOff>209550</xdr:rowOff>
    </xdr:to>
    <xdr:sp macro="" textlink="">
      <xdr:nvSpPr>
        <xdr:cNvPr id="1282436" name="Text Box 1">
          <a:extLst>
            <a:ext uri="{FF2B5EF4-FFF2-40B4-BE49-F238E27FC236}">
              <a16:creationId xmlns:a16="http://schemas.microsoft.com/office/drawing/2014/main" xmlns="" id="{00000000-0008-0000-0600-000084911300}"/>
            </a:ext>
          </a:extLst>
        </xdr:cNvPr>
        <xdr:cNvSpPr txBox="1">
          <a:spLocks noChangeArrowheads="1"/>
        </xdr:cNvSpPr>
      </xdr:nvSpPr>
      <xdr:spPr bwMode="auto">
        <a:xfrm>
          <a:off x="2743200" y="300609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86</xdr:row>
      <xdr:rowOff>0</xdr:rowOff>
    </xdr:from>
    <xdr:to>
      <xdr:col>5</xdr:col>
      <xdr:colOff>0</xdr:colOff>
      <xdr:row>86</xdr:row>
      <xdr:rowOff>209550</xdr:rowOff>
    </xdr:to>
    <xdr:sp macro="" textlink="">
      <xdr:nvSpPr>
        <xdr:cNvPr id="1282437" name="Text Box 1">
          <a:extLst>
            <a:ext uri="{FF2B5EF4-FFF2-40B4-BE49-F238E27FC236}">
              <a16:creationId xmlns:a16="http://schemas.microsoft.com/office/drawing/2014/main" xmlns="" id="{00000000-0008-0000-0600-000085911300}"/>
            </a:ext>
          </a:extLst>
        </xdr:cNvPr>
        <xdr:cNvSpPr txBox="1">
          <a:spLocks noChangeArrowheads="1"/>
        </xdr:cNvSpPr>
      </xdr:nvSpPr>
      <xdr:spPr bwMode="auto">
        <a:xfrm>
          <a:off x="2743200" y="300609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86</xdr:row>
      <xdr:rowOff>0</xdr:rowOff>
    </xdr:from>
    <xdr:to>
      <xdr:col>5</xdr:col>
      <xdr:colOff>0</xdr:colOff>
      <xdr:row>86</xdr:row>
      <xdr:rowOff>209550</xdr:rowOff>
    </xdr:to>
    <xdr:sp macro="" textlink="">
      <xdr:nvSpPr>
        <xdr:cNvPr id="1282438" name="Text Box 1">
          <a:extLst>
            <a:ext uri="{FF2B5EF4-FFF2-40B4-BE49-F238E27FC236}">
              <a16:creationId xmlns:a16="http://schemas.microsoft.com/office/drawing/2014/main" xmlns="" id="{00000000-0008-0000-0600-000086911300}"/>
            </a:ext>
          </a:extLst>
        </xdr:cNvPr>
        <xdr:cNvSpPr txBox="1">
          <a:spLocks noChangeArrowheads="1"/>
        </xdr:cNvSpPr>
      </xdr:nvSpPr>
      <xdr:spPr bwMode="auto">
        <a:xfrm>
          <a:off x="2743200" y="300609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86</xdr:row>
      <xdr:rowOff>0</xdr:rowOff>
    </xdr:from>
    <xdr:to>
      <xdr:col>5</xdr:col>
      <xdr:colOff>0</xdr:colOff>
      <xdr:row>86</xdr:row>
      <xdr:rowOff>209550</xdr:rowOff>
    </xdr:to>
    <xdr:sp macro="" textlink="">
      <xdr:nvSpPr>
        <xdr:cNvPr id="1282439" name="Text Box 1">
          <a:extLst>
            <a:ext uri="{FF2B5EF4-FFF2-40B4-BE49-F238E27FC236}">
              <a16:creationId xmlns:a16="http://schemas.microsoft.com/office/drawing/2014/main" xmlns="" id="{00000000-0008-0000-0600-000087911300}"/>
            </a:ext>
          </a:extLst>
        </xdr:cNvPr>
        <xdr:cNvSpPr txBox="1">
          <a:spLocks noChangeArrowheads="1"/>
        </xdr:cNvSpPr>
      </xdr:nvSpPr>
      <xdr:spPr bwMode="auto">
        <a:xfrm>
          <a:off x="2743200" y="300609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86</xdr:row>
      <xdr:rowOff>0</xdr:rowOff>
    </xdr:from>
    <xdr:to>
      <xdr:col>5</xdr:col>
      <xdr:colOff>0</xdr:colOff>
      <xdr:row>86</xdr:row>
      <xdr:rowOff>209550</xdr:rowOff>
    </xdr:to>
    <xdr:sp macro="" textlink="">
      <xdr:nvSpPr>
        <xdr:cNvPr id="1282440" name="Text Box 1">
          <a:extLst>
            <a:ext uri="{FF2B5EF4-FFF2-40B4-BE49-F238E27FC236}">
              <a16:creationId xmlns:a16="http://schemas.microsoft.com/office/drawing/2014/main" xmlns="" id="{00000000-0008-0000-0600-000088911300}"/>
            </a:ext>
          </a:extLst>
        </xdr:cNvPr>
        <xdr:cNvSpPr txBox="1">
          <a:spLocks noChangeArrowheads="1"/>
        </xdr:cNvSpPr>
      </xdr:nvSpPr>
      <xdr:spPr bwMode="auto">
        <a:xfrm>
          <a:off x="2743200" y="300609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86</xdr:row>
      <xdr:rowOff>0</xdr:rowOff>
    </xdr:from>
    <xdr:to>
      <xdr:col>5</xdr:col>
      <xdr:colOff>0</xdr:colOff>
      <xdr:row>86</xdr:row>
      <xdr:rowOff>209550</xdr:rowOff>
    </xdr:to>
    <xdr:sp macro="" textlink="">
      <xdr:nvSpPr>
        <xdr:cNvPr id="1282441" name="Text Box 1">
          <a:extLst>
            <a:ext uri="{FF2B5EF4-FFF2-40B4-BE49-F238E27FC236}">
              <a16:creationId xmlns:a16="http://schemas.microsoft.com/office/drawing/2014/main" xmlns="" id="{00000000-0008-0000-0600-000089911300}"/>
            </a:ext>
          </a:extLst>
        </xdr:cNvPr>
        <xdr:cNvSpPr txBox="1">
          <a:spLocks noChangeArrowheads="1"/>
        </xdr:cNvSpPr>
      </xdr:nvSpPr>
      <xdr:spPr bwMode="auto">
        <a:xfrm>
          <a:off x="2743200" y="300609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86</xdr:row>
      <xdr:rowOff>0</xdr:rowOff>
    </xdr:from>
    <xdr:to>
      <xdr:col>5</xdr:col>
      <xdr:colOff>0</xdr:colOff>
      <xdr:row>86</xdr:row>
      <xdr:rowOff>209550</xdr:rowOff>
    </xdr:to>
    <xdr:sp macro="" textlink="">
      <xdr:nvSpPr>
        <xdr:cNvPr id="1282442" name="Text Box 1">
          <a:extLst>
            <a:ext uri="{FF2B5EF4-FFF2-40B4-BE49-F238E27FC236}">
              <a16:creationId xmlns:a16="http://schemas.microsoft.com/office/drawing/2014/main" xmlns="" id="{00000000-0008-0000-0600-00008A911300}"/>
            </a:ext>
          </a:extLst>
        </xdr:cNvPr>
        <xdr:cNvSpPr txBox="1">
          <a:spLocks noChangeArrowheads="1"/>
        </xdr:cNvSpPr>
      </xdr:nvSpPr>
      <xdr:spPr bwMode="auto">
        <a:xfrm>
          <a:off x="2743200" y="300609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86</xdr:row>
      <xdr:rowOff>0</xdr:rowOff>
    </xdr:from>
    <xdr:to>
      <xdr:col>5</xdr:col>
      <xdr:colOff>0</xdr:colOff>
      <xdr:row>86</xdr:row>
      <xdr:rowOff>209550</xdr:rowOff>
    </xdr:to>
    <xdr:sp macro="" textlink="">
      <xdr:nvSpPr>
        <xdr:cNvPr id="1282443" name="Text Box 1">
          <a:extLst>
            <a:ext uri="{FF2B5EF4-FFF2-40B4-BE49-F238E27FC236}">
              <a16:creationId xmlns:a16="http://schemas.microsoft.com/office/drawing/2014/main" xmlns="" id="{00000000-0008-0000-0600-00008B911300}"/>
            </a:ext>
          </a:extLst>
        </xdr:cNvPr>
        <xdr:cNvSpPr txBox="1">
          <a:spLocks noChangeArrowheads="1"/>
        </xdr:cNvSpPr>
      </xdr:nvSpPr>
      <xdr:spPr bwMode="auto">
        <a:xfrm>
          <a:off x="2743200" y="300609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444" name="Text Box 1">
          <a:extLst>
            <a:ext uri="{FF2B5EF4-FFF2-40B4-BE49-F238E27FC236}">
              <a16:creationId xmlns:a16="http://schemas.microsoft.com/office/drawing/2014/main" xmlns="" id="{00000000-0008-0000-0600-00008C91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445" name="Text Box 1">
          <a:extLst>
            <a:ext uri="{FF2B5EF4-FFF2-40B4-BE49-F238E27FC236}">
              <a16:creationId xmlns:a16="http://schemas.microsoft.com/office/drawing/2014/main" xmlns="" id="{00000000-0008-0000-0600-00008D91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446" name="Text Box 1">
          <a:extLst>
            <a:ext uri="{FF2B5EF4-FFF2-40B4-BE49-F238E27FC236}">
              <a16:creationId xmlns:a16="http://schemas.microsoft.com/office/drawing/2014/main" xmlns="" id="{00000000-0008-0000-0600-00008E91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447" name="Text Box 1">
          <a:extLst>
            <a:ext uri="{FF2B5EF4-FFF2-40B4-BE49-F238E27FC236}">
              <a16:creationId xmlns:a16="http://schemas.microsoft.com/office/drawing/2014/main" xmlns="" id="{00000000-0008-0000-0600-00008F91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448" name="Text Box 1">
          <a:extLst>
            <a:ext uri="{FF2B5EF4-FFF2-40B4-BE49-F238E27FC236}">
              <a16:creationId xmlns:a16="http://schemas.microsoft.com/office/drawing/2014/main" xmlns="" id="{00000000-0008-0000-0600-00009091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449" name="Text Box 1">
          <a:extLst>
            <a:ext uri="{FF2B5EF4-FFF2-40B4-BE49-F238E27FC236}">
              <a16:creationId xmlns:a16="http://schemas.microsoft.com/office/drawing/2014/main" xmlns="" id="{00000000-0008-0000-0600-00009191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450" name="Text Box 1">
          <a:extLst>
            <a:ext uri="{FF2B5EF4-FFF2-40B4-BE49-F238E27FC236}">
              <a16:creationId xmlns:a16="http://schemas.microsoft.com/office/drawing/2014/main" xmlns="" id="{00000000-0008-0000-0600-00009291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451" name="Text Box 1">
          <a:extLst>
            <a:ext uri="{FF2B5EF4-FFF2-40B4-BE49-F238E27FC236}">
              <a16:creationId xmlns:a16="http://schemas.microsoft.com/office/drawing/2014/main" xmlns="" id="{00000000-0008-0000-0600-00009391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452" name="Text Box 1">
          <a:extLst>
            <a:ext uri="{FF2B5EF4-FFF2-40B4-BE49-F238E27FC236}">
              <a16:creationId xmlns:a16="http://schemas.microsoft.com/office/drawing/2014/main" xmlns="" id="{00000000-0008-0000-0600-00009491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453" name="Text Box 1">
          <a:extLst>
            <a:ext uri="{FF2B5EF4-FFF2-40B4-BE49-F238E27FC236}">
              <a16:creationId xmlns:a16="http://schemas.microsoft.com/office/drawing/2014/main" xmlns="" id="{00000000-0008-0000-0600-00009591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454" name="Text Box 1">
          <a:extLst>
            <a:ext uri="{FF2B5EF4-FFF2-40B4-BE49-F238E27FC236}">
              <a16:creationId xmlns:a16="http://schemas.microsoft.com/office/drawing/2014/main" xmlns="" id="{00000000-0008-0000-0600-00009691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455" name="Text Box 1">
          <a:extLst>
            <a:ext uri="{FF2B5EF4-FFF2-40B4-BE49-F238E27FC236}">
              <a16:creationId xmlns:a16="http://schemas.microsoft.com/office/drawing/2014/main" xmlns="" id="{00000000-0008-0000-0600-00009791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456" name="Text Box 1">
          <a:extLst>
            <a:ext uri="{FF2B5EF4-FFF2-40B4-BE49-F238E27FC236}">
              <a16:creationId xmlns:a16="http://schemas.microsoft.com/office/drawing/2014/main" xmlns="" id="{00000000-0008-0000-0600-00009891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457" name="Text Box 1">
          <a:extLst>
            <a:ext uri="{FF2B5EF4-FFF2-40B4-BE49-F238E27FC236}">
              <a16:creationId xmlns:a16="http://schemas.microsoft.com/office/drawing/2014/main" xmlns="" id="{00000000-0008-0000-0600-00009991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458" name="Text Box 1">
          <a:extLst>
            <a:ext uri="{FF2B5EF4-FFF2-40B4-BE49-F238E27FC236}">
              <a16:creationId xmlns:a16="http://schemas.microsoft.com/office/drawing/2014/main" xmlns="" id="{00000000-0008-0000-0600-00009A91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459" name="Text Box 1">
          <a:extLst>
            <a:ext uri="{FF2B5EF4-FFF2-40B4-BE49-F238E27FC236}">
              <a16:creationId xmlns:a16="http://schemas.microsoft.com/office/drawing/2014/main" xmlns="" id="{00000000-0008-0000-0600-00009B91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460" name="Text Box 1">
          <a:extLst>
            <a:ext uri="{FF2B5EF4-FFF2-40B4-BE49-F238E27FC236}">
              <a16:creationId xmlns:a16="http://schemas.microsoft.com/office/drawing/2014/main" xmlns="" id="{00000000-0008-0000-0600-00009C91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461" name="Text Box 1">
          <a:extLst>
            <a:ext uri="{FF2B5EF4-FFF2-40B4-BE49-F238E27FC236}">
              <a16:creationId xmlns:a16="http://schemas.microsoft.com/office/drawing/2014/main" xmlns="" id="{00000000-0008-0000-0600-00009D91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462" name="Text Box 1">
          <a:extLst>
            <a:ext uri="{FF2B5EF4-FFF2-40B4-BE49-F238E27FC236}">
              <a16:creationId xmlns:a16="http://schemas.microsoft.com/office/drawing/2014/main" xmlns="" id="{00000000-0008-0000-0600-00009E91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463" name="Text Box 1">
          <a:extLst>
            <a:ext uri="{FF2B5EF4-FFF2-40B4-BE49-F238E27FC236}">
              <a16:creationId xmlns:a16="http://schemas.microsoft.com/office/drawing/2014/main" xmlns="" id="{00000000-0008-0000-0600-00009F91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464" name="Text Box 1">
          <a:extLst>
            <a:ext uri="{FF2B5EF4-FFF2-40B4-BE49-F238E27FC236}">
              <a16:creationId xmlns:a16="http://schemas.microsoft.com/office/drawing/2014/main" xmlns="" id="{00000000-0008-0000-0600-0000A091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465" name="Text Box 1">
          <a:extLst>
            <a:ext uri="{FF2B5EF4-FFF2-40B4-BE49-F238E27FC236}">
              <a16:creationId xmlns:a16="http://schemas.microsoft.com/office/drawing/2014/main" xmlns="" id="{00000000-0008-0000-0600-0000A191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466" name="Text Box 1">
          <a:extLst>
            <a:ext uri="{FF2B5EF4-FFF2-40B4-BE49-F238E27FC236}">
              <a16:creationId xmlns:a16="http://schemas.microsoft.com/office/drawing/2014/main" xmlns="" id="{00000000-0008-0000-0600-0000A291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467" name="Text Box 1">
          <a:extLst>
            <a:ext uri="{FF2B5EF4-FFF2-40B4-BE49-F238E27FC236}">
              <a16:creationId xmlns:a16="http://schemas.microsoft.com/office/drawing/2014/main" xmlns="" id="{00000000-0008-0000-0600-0000A391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468" name="Text Box 1">
          <a:extLst>
            <a:ext uri="{FF2B5EF4-FFF2-40B4-BE49-F238E27FC236}">
              <a16:creationId xmlns:a16="http://schemas.microsoft.com/office/drawing/2014/main" xmlns="" id="{00000000-0008-0000-0600-0000A491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469" name="Text Box 1">
          <a:extLst>
            <a:ext uri="{FF2B5EF4-FFF2-40B4-BE49-F238E27FC236}">
              <a16:creationId xmlns:a16="http://schemas.microsoft.com/office/drawing/2014/main" xmlns="" id="{00000000-0008-0000-0600-0000A591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470" name="Text Box 1">
          <a:extLst>
            <a:ext uri="{FF2B5EF4-FFF2-40B4-BE49-F238E27FC236}">
              <a16:creationId xmlns:a16="http://schemas.microsoft.com/office/drawing/2014/main" xmlns="" id="{00000000-0008-0000-0600-0000A691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471" name="Text Box 1">
          <a:extLst>
            <a:ext uri="{FF2B5EF4-FFF2-40B4-BE49-F238E27FC236}">
              <a16:creationId xmlns:a16="http://schemas.microsoft.com/office/drawing/2014/main" xmlns="" id="{00000000-0008-0000-0600-0000A791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472" name="Text Box 1">
          <a:extLst>
            <a:ext uri="{FF2B5EF4-FFF2-40B4-BE49-F238E27FC236}">
              <a16:creationId xmlns:a16="http://schemas.microsoft.com/office/drawing/2014/main" xmlns="" id="{00000000-0008-0000-0600-0000A891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473" name="Text Box 1">
          <a:extLst>
            <a:ext uri="{FF2B5EF4-FFF2-40B4-BE49-F238E27FC236}">
              <a16:creationId xmlns:a16="http://schemas.microsoft.com/office/drawing/2014/main" xmlns="" id="{00000000-0008-0000-0600-0000A991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474" name="Text Box 1">
          <a:extLst>
            <a:ext uri="{FF2B5EF4-FFF2-40B4-BE49-F238E27FC236}">
              <a16:creationId xmlns:a16="http://schemas.microsoft.com/office/drawing/2014/main" xmlns="" id="{00000000-0008-0000-0600-0000AA91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475" name="Text Box 1">
          <a:extLst>
            <a:ext uri="{FF2B5EF4-FFF2-40B4-BE49-F238E27FC236}">
              <a16:creationId xmlns:a16="http://schemas.microsoft.com/office/drawing/2014/main" xmlns="" id="{00000000-0008-0000-0600-0000AB91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476" name="Text Box 1">
          <a:extLst>
            <a:ext uri="{FF2B5EF4-FFF2-40B4-BE49-F238E27FC236}">
              <a16:creationId xmlns:a16="http://schemas.microsoft.com/office/drawing/2014/main" xmlns="" id="{00000000-0008-0000-0600-0000AC91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477" name="Text Box 1">
          <a:extLst>
            <a:ext uri="{FF2B5EF4-FFF2-40B4-BE49-F238E27FC236}">
              <a16:creationId xmlns:a16="http://schemas.microsoft.com/office/drawing/2014/main" xmlns="" id="{00000000-0008-0000-0600-0000AD91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478" name="Text Box 1">
          <a:extLst>
            <a:ext uri="{FF2B5EF4-FFF2-40B4-BE49-F238E27FC236}">
              <a16:creationId xmlns:a16="http://schemas.microsoft.com/office/drawing/2014/main" xmlns="" id="{00000000-0008-0000-0600-0000AE91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479" name="Text Box 1">
          <a:extLst>
            <a:ext uri="{FF2B5EF4-FFF2-40B4-BE49-F238E27FC236}">
              <a16:creationId xmlns:a16="http://schemas.microsoft.com/office/drawing/2014/main" xmlns="" id="{00000000-0008-0000-0600-0000AF91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480" name="Text Box 1">
          <a:extLst>
            <a:ext uri="{FF2B5EF4-FFF2-40B4-BE49-F238E27FC236}">
              <a16:creationId xmlns:a16="http://schemas.microsoft.com/office/drawing/2014/main" xmlns="" id="{00000000-0008-0000-0600-0000B091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481" name="Text Box 1">
          <a:extLst>
            <a:ext uri="{FF2B5EF4-FFF2-40B4-BE49-F238E27FC236}">
              <a16:creationId xmlns:a16="http://schemas.microsoft.com/office/drawing/2014/main" xmlns="" id="{00000000-0008-0000-0600-0000B191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482" name="Text Box 1">
          <a:extLst>
            <a:ext uri="{FF2B5EF4-FFF2-40B4-BE49-F238E27FC236}">
              <a16:creationId xmlns:a16="http://schemas.microsoft.com/office/drawing/2014/main" xmlns="" id="{00000000-0008-0000-0600-0000B291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483" name="Text Box 1">
          <a:extLst>
            <a:ext uri="{FF2B5EF4-FFF2-40B4-BE49-F238E27FC236}">
              <a16:creationId xmlns:a16="http://schemas.microsoft.com/office/drawing/2014/main" xmlns="" id="{00000000-0008-0000-0600-0000B391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484" name="Text Box 1">
          <a:extLst>
            <a:ext uri="{FF2B5EF4-FFF2-40B4-BE49-F238E27FC236}">
              <a16:creationId xmlns:a16="http://schemas.microsoft.com/office/drawing/2014/main" xmlns="" id="{00000000-0008-0000-0600-0000B491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485" name="Text Box 1">
          <a:extLst>
            <a:ext uri="{FF2B5EF4-FFF2-40B4-BE49-F238E27FC236}">
              <a16:creationId xmlns:a16="http://schemas.microsoft.com/office/drawing/2014/main" xmlns="" id="{00000000-0008-0000-0600-0000B591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486" name="Text Box 1">
          <a:extLst>
            <a:ext uri="{FF2B5EF4-FFF2-40B4-BE49-F238E27FC236}">
              <a16:creationId xmlns:a16="http://schemas.microsoft.com/office/drawing/2014/main" xmlns="" id="{00000000-0008-0000-0600-0000B691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487" name="Text Box 1">
          <a:extLst>
            <a:ext uri="{FF2B5EF4-FFF2-40B4-BE49-F238E27FC236}">
              <a16:creationId xmlns:a16="http://schemas.microsoft.com/office/drawing/2014/main" xmlns="" id="{00000000-0008-0000-0600-0000B791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488" name="Text Box 1">
          <a:extLst>
            <a:ext uri="{FF2B5EF4-FFF2-40B4-BE49-F238E27FC236}">
              <a16:creationId xmlns:a16="http://schemas.microsoft.com/office/drawing/2014/main" xmlns="" id="{00000000-0008-0000-0600-0000B891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489" name="Text Box 1">
          <a:extLst>
            <a:ext uri="{FF2B5EF4-FFF2-40B4-BE49-F238E27FC236}">
              <a16:creationId xmlns:a16="http://schemas.microsoft.com/office/drawing/2014/main" xmlns="" id="{00000000-0008-0000-0600-0000B991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490" name="Text Box 1">
          <a:extLst>
            <a:ext uri="{FF2B5EF4-FFF2-40B4-BE49-F238E27FC236}">
              <a16:creationId xmlns:a16="http://schemas.microsoft.com/office/drawing/2014/main" xmlns="" id="{00000000-0008-0000-0600-0000BA91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491" name="Text Box 1">
          <a:extLst>
            <a:ext uri="{FF2B5EF4-FFF2-40B4-BE49-F238E27FC236}">
              <a16:creationId xmlns:a16="http://schemas.microsoft.com/office/drawing/2014/main" xmlns="" id="{00000000-0008-0000-0600-0000BB91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492" name="Text Box 1">
          <a:extLst>
            <a:ext uri="{FF2B5EF4-FFF2-40B4-BE49-F238E27FC236}">
              <a16:creationId xmlns:a16="http://schemas.microsoft.com/office/drawing/2014/main" xmlns="" id="{00000000-0008-0000-0600-0000BC91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75</xdr:row>
      <xdr:rowOff>0</xdr:rowOff>
    </xdr:from>
    <xdr:to>
      <xdr:col>5</xdr:col>
      <xdr:colOff>0</xdr:colOff>
      <xdr:row>75</xdr:row>
      <xdr:rowOff>209550</xdr:rowOff>
    </xdr:to>
    <xdr:sp macro="" textlink="">
      <xdr:nvSpPr>
        <xdr:cNvPr id="1282493" name="Text Box 1">
          <a:extLst>
            <a:ext uri="{FF2B5EF4-FFF2-40B4-BE49-F238E27FC236}">
              <a16:creationId xmlns:a16="http://schemas.microsoft.com/office/drawing/2014/main" xmlns="" id="{00000000-0008-0000-0600-0000BD911300}"/>
            </a:ext>
          </a:extLst>
        </xdr:cNvPr>
        <xdr:cNvSpPr txBox="1">
          <a:spLocks noChangeArrowheads="1"/>
        </xdr:cNvSpPr>
      </xdr:nvSpPr>
      <xdr:spPr bwMode="auto">
        <a:xfrm>
          <a:off x="2743200" y="261842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75</xdr:row>
      <xdr:rowOff>0</xdr:rowOff>
    </xdr:from>
    <xdr:to>
      <xdr:col>5</xdr:col>
      <xdr:colOff>0</xdr:colOff>
      <xdr:row>75</xdr:row>
      <xdr:rowOff>209550</xdr:rowOff>
    </xdr:to>
    <xdr:sp macro="" textlink="">
      <xdr:nvSpPr>
        <xdr:cNvPr id="1282494" name="Text Box 1">
          <a:extLst>
            <a:ext uri="{FF2B5EF4-FFF2-40B4-BE49-F238E27FC236}">
              <a16:creationId xmlns:a16="http://schemas.microsoft.com/office/drawing/2014/main" xmlns="" id="{00000000-0008-0000-0600-0000BE911300}"/>
            </a:ext>
          </a:extLst>
        </xdr:cNvPr>
        <xdr:cNvSpPr txBox="1">
          <a:spLocks noChangeArrowheads="1"/>
        </xdr:cNvSpPr>
      </xdr:nvSpPr>
      <xdr:spPr bwMode="auto">
        <a:xfrm>
          <a:off x="2743200" y="261842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75</xdr:row>
      <xdr:rowOff>0</xdr:rowOff>
    </xdr:from>
    <xdr:to>
      <xdr:col>5</xdr:col>
      <xdr:colOff>0</xdr:colOff>
      <xdr:row>75</xdr:row>
      <xdr:rowOff>209550</xdr:rowOff>
    </xdr:to>
    <xdr:sp macro="" textlink="">
      <xdr:nvSpPr>
        <xdr:cNvPr id="1282495" name="Text Box 1">
          <a:extLst>
            <a:ext uri="{FF2B5EF4-FFF2-40B4-BE49-F238E27FC236}">
              <a16:creationId xmlns:a16="http://schemas.microsoft.com/office/drawing/2014/main" xmlns="" id="{00000000-0008-0000-0600-0000BF911300}"/>
            </a:ext>
          </a:extLst>
        </xdr:cNvPr>
        <xdr:cNvSpPr txBox="1">
          <a:spLocks noChangeArrowheads="1"/>
        </xdr:cNvSpPr>
      </xdr:nvSpPr>
      <xdr:spPr bwMode="auto">
        <a:xfrm>
          <a:off x="2743200" y="261842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76</xdr:row>
      <xdr:rowOff>0</xdr:rowOff>
    </xdr:from>
    <xdr:to>
      <xdr:col>5</xdr:col>
      <xdr:colOff>0</xdr:colOff>
      <xdr:row>76</xdr:row>
      <xdr:rowOff>209550</xdr:rowOff>
    </xdr:to>
    <xdr:sp macro="" textlink="">
      <xdr:nvSpPr>
        <xdr:cNvPr id="1282496" name="Text Box 1">
          <a:extLst>
            <a:ext uri="{FF2B5EF4-FFF2-40B4-BE49-F238E27FC236}">
              <a16:creationId xmlns:a16="http://schemas.microsoft.com/office/drawing/2014/main" xmlns="" id="{00000000-0008-0000-0600-0000C0911300}"/>
            </a:ext>
          </a:extLst>
        </xdr:cNvPr>
        <xdr:cNvSpPr txBox="1">
          <a:spLocks noChangeArrowheads="1"/>
        </xdr:cNvSpPr>
      </xdr:nvSpPr>
      <xdr:spPr bwMode="auto">
        <a:xfrm>
          <a:off x="2743200" y="26536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76</xdr:row>
      <xdr:rowOff>0</xdr:rowOff>
    </xdr:from>
    <xdr:to>
      <xdr:col>5</xdr:col>
      <xdr:colOff>0</xdr:colOff>
      <xdr:row>76</xdr:row>
      <xdr:rowOff>209550</xdr:rowOff>
    </xdr:to>
    <xdr:sp macro="" textlink="">
      <xdr:nvSpPr>
        <xdr:cNvPr id="1282497" name="Text Box 1">
          <a:extLst>
            <a:ext uri="{FF2B5EF4-FFF2-40B4-BE49-F238E27FC236}">
              <a16:creationId xmlns:a16="http://schemas.microsoft.com/office/drawing/2014/main" xmlns="" id="{00000000-0008-0000-0600-0000C1911300}"/>
            </a:ext>
          </a:extLst>
        </xdr:cNvPr>
        <xdr:cNvSpPr txBox="1">
          <a:spLocks noChangeArrowheads="1"/>
        </xdr:cNvSpPr>
      </xdr:nvSpPr>
      <xdr:spPr bwMode="auto">
        <a:xfrm>
          <a:off x="2743200" y="26536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76</xdr:row>
      <xdr:rowOff>0</xdr:rowOff>
    </xdr:from>
    <xdr:to>
      <xdr:col>5</xdr:col>
      <xdr:colOff>0</xdr:colOff>
      <xdr:row>76</xdr:row>
      <xdr:rowOff>209550</xdr:rowOff>
    </xdr:to>
    <xdr:sp macro="" textlink="">
      <xdr:nvSpPr>
        <xdr:cNvPr id="1282498" name="Text Box 1">
          <a:extLst>
            <a:ext uri="{FF2B5EF4-FFF2-40B4-BE49-F238E27FC236}">
              <a16:creationId xmlns:a16="http://schemas.microsoft.com/office/drawing/2014/main" xmlns="" id="{00000000-0008-0000-0600-0000C2911300}"/>
            </a:ext>
          </a:extLst>
        </xdr:cNvPr>
        <xdr:cNvSpPr txBox="1">
          <a:spLocks noChangeArrowheads="1"/>
        </xdr:cNvSpPr>
      </xdr:nvSpPr>
      <xdr:spPr bwMode="auto">
        <a:xfrm>
          <a:off x="2743200" y="26536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78</xdr:row>
      <xdr:rowOff>0</xdr:rowOff>
    </xdr:from>
    <xdr:to>
      <xdr:col>5</xdr:col>
      <xdr:colOff>0</xdr:colOff>
      <xdr:row>78</xdr:row>
      <xdr:rowOff>209550</xdr:rowOff>
    </xdr:to>
    <xdr:sp macro="" textlink="">
      <xdr:nvSpPr>
        <xdr:cNvPr id="1282499" name="Text Box 1">
          <a:extLst>
            <a:ext uri="{FF2B5EF4-FFF2-40B4-BE49-F238E27FC236}">
              <a16:creationId xmlns:a16="http://schemas.microsoft.com/office/drawing/2014/main" xmlns="" id="{00000000-0008-0000-0600-0000C3911300}"/>
            </a:ext>
          </a:extLst>
        </xdr:cNvPr>
        <xdr:cNvSpPr txBox="1">
          <a:spLocks noChangeArrowheads="1"/>
        </xdr:cNvSpPr>
      </xdr:nvSpPr>
      <xdr:spPr bwMode="auto">
        <a:xfrm>
          <a:off x="2743200" y="27241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78</xdr:row>
      <xdr:rowOff>0</xdr:rowOff>
    </xdr:from>
    <xdr:to>
      <xdr:col>5</xdr:col>
      <xdr:colOff>0</xdr:colOff>
      <xdr:row>78</xdr:row>
      <xdr:rowOff>209550</xdr:rowOff>
    </xdr:to>
    <xdr:sp macro="" textlink="">
      <xdr:nvSpPr>
        <xdr:cNvPr id="1282500" name="Text Box 1">
          <a:extLst>
            <a:ext uri="{FF2B5EF4-FFF2-40B4-BE49-F238E27FC236}">
              <a16:creationId xmlns:a16="http://schemas.microsoft.com/office/drawing/2014/main" xmlns="" id="{00000000-0008-0000-0600-0000C4911300}"/>
            </a:ext>
          </a:extLst>
        </xdr:cNvPr>
        <xdr:cNvSpPr txBox="1">
          <a:spLocks noChangeArrowheads="1"/>
        </xdr:cNvSpPr>
      </xdr:nvSpPr>
      <xdr:spPr bwMode="auto">
        <a:xfrm>
          <a:off x="2743200" y="27241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78</xdr:row>
      <xdr:rowOff>0</xdr:rowOff>
    </xdr:from>
    <xdr:to>
      <xdr:col>5</xdr:col>
      <xdr:colOff>0</xdr:colOff>
      <xdr:row>78</xdr:row>
      <xdr:rowOff>209550</xdr:rowOff>
    </xdr:to>
    <xdr:sp macro="" textlink="">
      <xdr:nvSpPr>
        <xdr:cNvPr id="1282501" name="Text Box 1">
          <a:extLst>
            <a:ext uri="{FF2B5EF4-FFF2-40B4-BE49-F238E27FC236}">
              <a16:creationId xmlns:a16="http://schemas.microsoft.com/office/drawing/2014/main" xmlns="" id="{00000000-0008-0000-0600-0000C5911300}"/>
            </a:ext>
          </a:extLst>
        </xdr:cNvPr>
        <xdr:cNvSpPr txBox="1">
          <a:spLocks noChangeArrowheads="1"/>
        </xdr:cNvSpPr>
      </xdr:nvSpPr>
      <xdr:spPr bwMode="auto">
        <a:xfrm>
          <a:off x="2743200" y="27241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78</xdr:row>
      <xdr:rowOff>0</xdr:rowOff>
    </xdr:from>
    <xdr:to>
      <xdr:col>5</xdr:col>
      <xdr:colOff>0</xdr:colOff>
      <xdr:row>78</xdr:row>
      <xdr:rowOff>209550</xdr:rowOff>
    </xdr:to>
    <xdr:sp macro="" textlink="">
      <xdr:nvSpPr>
        <xdr:cNvPr id="1282502" name="Text Box 1">
          <a:extLst>
            <a:ext uri="{FF2B5EF4-FFF2-40B4-BE49-F238E27FC236}">
              <a16:creationId xmlns:a16="http://schemas.microsoft.com/office/drawing/2014/main" xmlns="" id="{00000000-0008-0000-0600-0000C6911300}"/>
            </a:ext>
          </a:extLst>
        </xdr:cNvPr>
        <xdr:cNvSpPr txBox="1">
          <a:spLocks noChangeArrowheads="1"/>
        </xdr:cNvSpPr>
      </xdr:nvSpPr>
      <xdr:spPr bwMode="auto">
        <a:xfrm>
          <a:off x="2743200" y="27241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78</xdr:row>
      <xdr:rowOff>0</xdr:rowOff>
    </xdr:from>
    <xdr:to>
      <xdr:col>5</xdr:col>
      <xdr:colOff>0</xdr:colOff>
      <xdr:row>78</xdr:row>
      <xdr:rowOff>209550</xdr:rowOff>
    </xdr:to>
    <xdr:sp macro="" textlink="">
      <xdr:nvSpPr>
        <xdr:cNvPr id="1282503" name="Text Box 1">
          <a:extLst>
            <a:ext uri="{FF2B5EF4-FFF2-40B4-BE49-F238E27FC236}">
              <a16:creationId xmlns:a16="http://schemas.microsoft.com/office/drawing/2014/main" xmlns="" id="{00000000-0008-0000-0600-0000C7911300}"/>
            </a:ext>
          </a:extLst>
        </xdr:cNvPr>
        <xdr:cNvSpPr txBox="1">
          <a:spLocks noChangeArrowheads="1"/>
        </xdr:cNvSpPr>
      </xdr:nvSpPr>
      <xdr:spPr bwMode="auto">
        <a:xfrm>
          <a:off x="2743200" y="27241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78</xdr:row>
      <xdr:rowOff>0</xdr:rowOff>
    </xdr:from>
    <xdr:to>
      <xdr:col>5</xdr:col>
      <xdr:colOff>0</xdr:colOff>
      <xdr:row>78</xdr:row>
      <xdr:rowOff>209550</xdr:rowOff>
    </xdr:to>
    <xdr:sp macro="" textlink="">
      <xdr:nvSpPr>
        <xdr:cNvPr id="1282504" name="Text Box 1">
          <a:extLst>
            <a:ext uri="{FF2B5EF4-FFF2-40B4-BE49-F238E27FC236}">
              <a16:creationId xmlns:a16="http://schemas.microsoft.com/office/drawing/2014/main" xmlns="" id="{00000000-0008-0000-0600-0000C8911300}"/>
            </a:ext>
          </a:extLst>
        </xdr:cNvPr>
        <xdr:cNvSpPr txBox="1">
          <a:spLocks noChangeArrowheads="1"/>
        </xdr:cNvSpPr>
      </xdr:nvSpPr>
      <xdr:spPr bwMode="auto">
        <a:xfrm>
          <a:off x="2743200" y="27241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78</xdr:row>
      <xdr:rowOff>0</xdr:rowOff>
    </xdr:from>
    <xdr:to>
      <xdr:col>5</xdr:col>
      <xdr:colOff>0</xdr:colOff>
      <xdr:row>78</xdr:row>
      <xdr:rowOff>209550</xdr:rowOff>
    </xdr:to>
    <xdr:sp macro="" textlink="">
      <xdr:nvSpPr>
        <xdr:cNvPr id="1282505" name="Text Box 1">
          <a:extLst>
            <a:ext uri="{FF2B5EF4-FFF2-40B4-BE49-F238E27FC236}">
              <a16:creationId xmlns:a16="http://schemas.microsoft.com/office/drawing/2014/main" xmlns="" id="{00000000-0008-0000-0600-0000C9911300}"/>
            </a:ext>
          </a:extLst>
        </xdr:cNvPr>
        <xdr:cNvSpPr txBox="1">
          <a:spLocks noChangeArrowheads="1"/>
        </xdr:cNvSpPr>
      </xdr:nvSpPr>
      <xdr:spPr bwMode="auto">
        <a:xfrm>
          <a:off x="2743200" y="27241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78</xdr:row>
      <xdr:rowOff>0</xdr:rowOff>
    </xdr:from>
    <xdr:to>
      <xdr:col>5</xdr:col>
      <xdr:colOff>0</xdr:colOff>
      <xdr:row>78</xdr:row>
      <xdr:rowOff>209550</xdr:rowOff>
    </xdr:to>
    <xdr:sp macro="" textlink="">
      <xdr:nvSpPr>
        <xdr:cNvPr id="1282506" name="Text Box 1">
          <a:extLst>
            <a:ext uri="{FF2B5EF4-FFF2-40B4-BE49-F238E27FC236}">
              <a16:creationId xmlns:a16="http://schemas.microsoft.com/office/drawing/2014/main" xmlns="" id="{00000000-0008-0000-0600-0000CA911300}"/>
            </a:ext>
          </a:extLst>
        </xdr:cNvPr>
        <xdr:cNvSpPr txBox="1">
          <a:spLocks noChangeArrowheads="1"/>
        </xdr:cNvSpPr>
      </xdr:nvSpPr>
      <xdr:spPr bwMode="auto">
        <a:xfrm>
          <a:off x="2743200" y="27241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78</xdr:row>
      <xdr:rowOff>0</xdr:rowOff>
    </xdr:from>
    <xdr:to>
      <xdr:col>5</xdr:col>
      <xdr:colOff>0</xdr:colOff>
      <xdr:row>78</xdr:row>
      <xdr:rowOff>209550</xdr:rowOff>
    </xdr:to>
    <xdr:sp macro="" textlink="">
      <xdr:nvSpPr>
        <xdr:cNvPr id="1282507" name="Text Box 1">
          <a:extLst>
            <a:ext uri="{FF2B5EF4-FFF2-40B4-BE49-F238E27FC236}">
              <a16:creationId xmlns:a16="http://schemas.microsoft.com/office/drawing/2014/main" xmlns="" id="{00000000-0008-0000-0600-0000CB911300}"/>
            </a:ext>
          </a:extLst>
        </xdr:cNvPr>
        <xdr:cNvSpPr txBox="1">
          <a:spLocks noChangeArrowheads="1"/>
        </xdr:cNvSpPr>
      </xdr:nvSpPr>
      <xdr:spPr bwMode="auto">
        <a:xfrm>
          <a:off x="2743200" y="27241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78</xdr:row>
      <xdr:rowOff>0</xdr:rowOff>
    </xdr:from>
    <xdr:to>
      <xdr:col>5</xdr:col>
      <xdr:colOff>0</xdr:colOff>
      <xdr:row>78</xdr:row>
      <xdr:rowOff>209550</xdr:rowOff>
    </xdr:to>
    <xdr:sp macro="" textlink="">
      <xdr:nvSpPr>
        <xdr:cNvPr id="1282508" name="Text Box 1">
          <a:extLst>
            <a:ext uri="{FF2B5EF4-FFF2-40B4-BE49-F238E27FC236}">
              <a16:creationId xmlns:a16="http://schemas.microsoft.com/office/drawing/2014/main" xmlns="" id="{00000000-0008-0000-0600-0000CC911300}"/>
            </a:ext>
          </a:extLst>
        </xdr:cNvPr>
        <xdr:cNvSpPr txBox="1">
          <a:spLocks noChangeArrowheads="1"/>
        </xdr:cNvSpPr>
      </xdr:nvSpPr>
      <xdr:spPr bwMode="auto">
        <a:xfrm>
          <a:off x="2743200" y="27241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78</xdr:row>
      <xdr:rowOff>0</xdr:rowOff>
    </xdr:from>
    <xdr:to>
      <xdr:col>5</xdr:col>
      <xdr:colOff>0</xdr:colOff>
      <xdr:row>78</xdr:row>
      <xdr:rowOff>209550</xdr:rowOff>
    </xdr:to>
    <xdr:sp macro="" textlink="">
      <xdr:nvSpPr>
        <xdr:cNvPr id="1282509" name="Text Box 1">
          <a:extLst>
            <a:ext uri="{FF2B5EF4-FFF2-40B4-BE49-F238E27FC236}">
              <a16:creationId xmlns:a16="http://schemas.microsoft.com/office/drawing/2014/main" xmlns="" id="{00000000-0008-0000-0600-0000CD911300}"/>
            </a:ext>
          </a:extLst>
        </xdr:cNvPr>
        <xdr:cNvSpPr txBox="1">
          <a:spLocks noChangeArrowheads="1"/>
        </xdr:cNvSpPr>
      </xdr:nvSpPr>
      <xdr:spPr bwMode="auto">
        <a:xfrm>
          <a:off x="2743200" y="27241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78</xdr:row>
      <xdr:rowOff>0</xdr:rowOff>
    </xdr:from>
    <xdr:to>
      <xdr:col>5</xdr:col>
      <xdr:colOff>0</xdr:colOff>
      <xdr:row>78</xdr:row>
      <xdr:rowOff>209550</xdr:rowOff>
    </xdr:to>
    <xdr:sp macro="" textlink="">
      <xdr:nvSpPr>
        <xdr:cNvPr id="1282510" name="Text Box 1">
          <a:extLst>
            <a:ext uri="{FF2B5EF4-FFF2-40B4-BE49-F238E27FC236}">
              <a16:creationId xmlns:a16="http://schemas.microsoft.com/office/drawing/2014/main" xmlns="" id="{00000000-0008-0000-0600-0000CE911300}"/>
            </a:ext>
          </a:extLst>
        </xdr:cNvPr>
        <xdr:cNvSpPr txBox="1">
          <a:spLocks noChangeArrowheads="1"/>
        </xdr:cNvSpPr>
      </xdr:nvSpPr>
      <xdr:spPr bwMode="auto">
        <a:xfrm>
          <a:off x="2743200" y="27241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79</xdr:row>
      <xdr:rowOff>0</xdr:rowOff>
    </xdr:from>
    <xdr:to>
      <xdr:col>5</xdr:col>
      <xdr:colOff>0</xdr:colOff>
      <xdr:row>79</xdr:row>
      <xdr:rowOff>209550</xdr:rowOff>
    </xdr:to>
    <xdr:sp macro="" textlink="">
      <xdr:nvSpPr>
        <xdr:cNvPr id="1282511" name="Text Box 1">
          <a:extLst>
            <a:ext uri="{FF2B5EF4-FFF2-40B4-BE49-F238E27FC236}">
              <a16:creationId xmlns:a16="http://schemas.microsoft.com/office/drawing/2014/main" xmlns="" id="{00000000-0008-0000-0600-0000CF911300}"/>
            </a:ext>
          </a:extLst>
        </xdr:cNvPr>
        <xdr:cNvSpPr txBox="1">
          <a:spLocks noChangeArrowheads="1"/>
        </xdr:cNvSpPr>
      </xdr:nvSpPr>
      <xdr:spPr bwMode="auto">
        <a:xfrm>
          <a:off x="2743200" y="27593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79</xdr:row>
      <xdr:rowOff>0</xdr:rowOff>
    </xdr:from>
    <xdr:to>
      <xdr:col>5</xdr:col>
      <xdr:colOff>0</xdr:colOff>
      <xdr:row>79</xdr:row>
      <xdr:rowOff>209550</xdr:rowOff>
    </xdr:to>
    <xdr:sp macro="" textlink="">
      <xdr:nvSpPr>
        <xdr:cNvPr id="1282512" name="Text Box 1">
          <a:extLst>
            <a:ext uri="{FF2B5EF4-FFF2-40B4-BE49-F238E27FC236}">
              <a16:creationId xmlns:a16="http://schemas.microsoft.com/office/drawing/2014/main" xmlns="" id="{00000000-0008-0000-0600-0000D0911300}"/>
            </a:ext>
          </a:extLst>
        </xdr:cNvPr>
        <xdr:cNvSpPr txBox="1">
          <a:spLocks noChangeArrowheads="1"/>
        </xdr:cNvSpPr>
      </xdr:nvSpPr>
      <xdr:spPr bwMode="auto">
        <a:xfrm>
          <a:off x="2743200" y="27593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79</xdr:row>
      <xdr:rowOff>0</xdr:rowOff>
    </xdr:from>
    <xdr:to>
      <xdr:col>5</xdr:col>
      <xdr:colOff>0</xdr:colOff>
      <xdr:row>79</xdr:row>
      <xdr:rowOff>209550</xdr:rowOff>
    </xdr:to>
    <xdr:sp macro="" textlink="">
      <xdr:nvSpPr>
        <xdr:cNvPr id="1282513" name="Text Box 1">
          <a:extLst>
            <a:ext uri="{FF2B5EF4-FFF2-40B4-BE49-F238E27FC236}">
              <a16:creationId xmlns:a16="http://schemas.microsoft.com/office/drawing/2014/main" xmlns="" id="{00000000-0008-0000-0600-0000D1911300}"/>
            </a:ext>
          </a:extLst>
        </xdr:cNvPr>
        <xdr:cNvSpPr txBox="1">
          <a:spLocks noChangeArrowheads="1"/>
        </xdr:cNvSpPr>
      </xdr:nvSpPr>
      <xdr:spPr bwMode="auto">
        <a:xfrm>
          <a:off x="2743200" y="27593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79</xdr:row>
      <xdr:rowOff>0</xdr:rowOff>
    </xdr:from>
    <xdr:to>
      <xdr:col>5</xdr:col>
      <xdr:colOff>0</xdr:colOff>
      <xdr:row>79</xdr:row>
      <xdr:rowOff>209550</xdr:rowOff>
    </xdr:to>
    <xdr:sp macro="" textlink="">
      <xdr:nvSpPr>
        <xdr:cNvPr id="1282514" name="Text Box 1">
          <a:extLst>
            <a:ext uri="{FF2B5EF4-FFF2-40B4-BE49-F238E27FC236}">
              <a16:creationId xmlns:a16="http://schemas.microsoft.com/office/drawing/2014/main" xmlns="" id="{00000000-0008-0000-0600-0000D2911300}"/>
            </a:ext>
          </a:extLst>
        </xdr:cNvPr>
        <xdr:cNvSpPr txBox="1">
          <a:spLocks noChangeArrowheads="1"/>
        </xdr:cNvSpPr>
      </xdr:nvSpPr>
      <xdr:spPr bwMode="auto">
        <a:xfrm>
          <a:off x="2743200" y="27593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79</xdr:row>
      <xdr:rowOff>0</xdr:rowOff>
    </xdr:from>
    <xdr:to>
      <xdr:col>5</xdr:col>
      <xdr:colOff>0</xdr:colOff>
      <xdr:row>79</xdr:row>
      <xdr:rowOff>209550</xdr:rowOff>
    </xdr:to>
    <xdr:sp macro="" textlink="">
      <xdr:nvSpPr>
        <xdr:cNvPr id="1282515" name="Text Box 1">
          <a:extLst>
            <a:ext uri="{FF2B5EF4-FFF2-40B4-BE49-F238E27FC236}">
              <a16:creationId xmlns:a16="http://schemas.microsoft.com/office/drawing/2014/main" xmlns="" id="{00000000-0008-0000-0600-0000D3911300}"/>
            </a:ext>
          </a:extLst>
        </xdr:cNvPr>
        <xdr:cNvSpPr txBox="1">
          <a:spLocks noChangeArrowheads="1"/>
        </xdr:cNvSpPr>
      </xdr:nvSpPr>
      <xdr:spPr bwMode="auto">
        <a:xfrm>
          <a:off x="2743200" y="27593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79</xdr:row>
      <xdr:rowOff>0</xdr:rowOff>
    </xdr:from>
    <xdr:to>
      <xdr:col>5</xdr:col>
      <xdr:colOff>0</xdr:colOff>
      <xdr:row>79</xdr:row>
      <xdr:rowOff>209550</xdr:rowOff>
    </xdr:to>
    <xdr:sp macro="" textlink="">
      <xdr:nvSpPr>
        <xdr:cNvPr id="1282516" name="Text Box 1">
          <a:extLst>
            <a:ext uri="{FF2B5EF4-FFF2-40B4-BE49-F238E27FC236}">
              <a16:creationId xmlns:a16="http://schemas.microsoft.com/office/drawing/2014/main" xmlns="" id="{00000000-0008-0000-0600-0000D4911300}"/>
            </a:ext>
          </a:extLst>
        </xdr:cNvPr>
        <xdr:cNvSpPr txBox="1">
          <a:spLocks noChangeArrowheads="1"/>
        </xdr:cNvSpPr>
      </xdr:nvSpPr>
      <xdr:spPr bwMode="auto">
        <a:xfrm>
          <a:off x="2743200" y="27593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79</xdr:row>
      <xdr:rowOff>0</xdr:rowOff>
    </xdr:from>
    <xdr:to>
      <xdr:col>5</xdr:col>
      <xdr:colOff>0</xdr:colOff>
      <xdr:row>79</xdr:row>
      <xdr:rowOff>209550</xdr:rowOff>
    </xdr:to>
    <xdr:sp macro="" textlink="">
      <xdr:nvSpPr>
        <xdr:cNvPr id="1282517" name="Text Box 1">
          <a:extLst>
            <a:ext uri="{FF2B5EF4-FFF2-40B4-BE49-F238E27FC236}">
              <a16:creationId xmlns:a16="http://schemas.microsoft.com/office/drawing/2014/main" xmlns="" id="{00000000-0008-0000-0600-0000D5911300}"/>
            </a:ext>
          </a:extLst>
        </xdr:cNvPr>
        <xdr:cNvSpPr txBox="1">
          <a:spLocks noChangeArrowheads="1"/>
        </xdr:cNvSpPr>
      </xdr:nvSpPr>
      <xdr:spPr bwMode="auto">
        <a:xfrm>
          <a:off x="2743200" y="27593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79</xdr:row>
      <xdr:rowOff>0</xdr:rowOff>
    </xdr:from>
    <xdr:to>
      <xdr:col>5</xdr:col>
      <xdr:colOff>0</xdr:colOff>
      <xdr:row>79</xdr:row>
      <xdr:rowOff>209550</xdr:rowOff>
    </xdr:to>
    <xdr:sp macro="" textlink="">
      <xdr:nvSpPr>
        <xdr:cNvPr id="1282518" name="Text Box 1">
          <a:extLst>
            <a:ext uri="{FF2B5EF4-FFF2-40B4-BE49-F238E27FC236}">
              <a16:creationId xmlns:a16="http://schemas.microsoft.com/office/drawing/2014/main" xmlns="" id="{00000000-0008-0000-0600-0000D6911300}"/>
            </a:ext>
          </a:extLst>
        </xdr:cNvPr>
        <xdr:cNvSpPr txBox="1">
          <a:spLocks noChangeArrowheads="1"/>
        </xdr:cNvSpPr>
      </xdr:nvSpPr>
      <xdr:spPr bwMode="auto">
        <a:xfrm>
          <a:off x="2743200" y="27593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79</xdr:row>
      <xdr:rowOff>0</xdr:rowOff>
    </xdr:from>
    <xdr:to>
      <xdr:col>5</xdr:col>
      <xdr:colOff>0</xdr:colOff>
      <xdr:row>79</xdr:row>
      <xdr:rowOff>209550</xdr:rowOff>
    </xdr:to>
    <xdr:sp macro="" textlink="">
      <xdr:nvSpPr>
        <xdr:cNvPr id="1282519" name="Text Box 1">
          <a:extLst>
            <a:ext uri="{FF2B5EF4-FFF2-40B4-BE49-F238E27FC236}">
              <a16:creationId xmlns:a16="http://schemas.microsoft.com/office/drawing/2014/main" xmlns="" id="{00000000-0008-0000-0600-0000D7911300}"/>
            </a:ext>
          </a:extLst>
        </xdr:cNvPr>
        <xdr:cNvSpPr txBox="1">
          <a:spLocks noChangeArrowheads="1"/>
        </xdr:cNvSpPr>
      </xdr:nvSpPr>
      <xdr:spPr bwMode="auto">
        <a:xfrm>
          <a:off x="2743200" y="27593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79</xdr:row>
      <xdr:rowOff>0</xdr:rowOff>
    </xdr:from>
    <xdr:to>
      <xdr:col>5</xdr:col>
      <xdr:colOff>0</xdr:colOff>
      <xdr:row>79</xdr:row>
      <xdr:rowOff>209550</xdr:rowOff>
    </xdr:to>
    <xdr:sp macro="" textlink="">
      <xdr:nvSpPr>
        <xdr:cNvPr id="1282520" name="Text Box 1">
          <a:extLst>
            <a:ext uri="{FF2B5EF4-FFF2-40B4-BE49-F238E27FC236}">
              <a16:creationId xmlns:a16="http://schemas.microsoft.com/office/drawing/2014/main" xmlns="" id="{00000000-0008-0000-0600-0000D8911300}"/>
            </a:ext>
          </a:extLst>
        </xdr:cNvPr>
        <xdr:cNvSpPr txBox="1">
          <a:spLocks noChangeArrowheads="1"/>
        </xdr:cNvSpPr>
      </xdr:nvSpPr>
      <xdr:spPr bwMode="auto">
        <a:xfrm>
          <a:off x="2743200" y="27593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79</xdr:row>
      <xdr:rowOff>0</xdr:rowOff>
    </xdr:from>
    <xdr:to>
      <xdr:col>5</xdr:col>
      <xdr:colOff>0</xdr:colOff>
      <xdr:row>79</xdr:row>
      <xdr:rowOff>209550</xdr:rowOff>
    </xdr:to>
    <xdr:sp macro="" textlink="">
      <xdr:nvSpPr>
        <xdr:cNvPr id="1282521" name="Text Box 1">
          <a:extLst>
            <a:ext uri="{FF2B5EF4-FFF2-40B4-BE49-F238E27FC236}">
              <a16:creationId xmlns:a16="http://schemas.microsoft.com/office/drawing/2014/main" xmlns="" id="{00000000-0008-0000-0600-0000D9911300}"/>
            </a:ext>
          </a:extLst>
        </xdr:cNvPr>
        <xdr:cNvSpPr txBox="1">
          <a:spLocks noChangeArrowheads="1"/>
        </xdr:cNvSpPr>
      </xdr:nvSpPr>
      <xdr:spPr bwMode="auto">
        <a:xfrm>
          <a:off x="2743200" y="27593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79</xdr:row>
      <xdr:rowOff>0</xdr:rowOff>
    </xdr:from>
    <xdr:to>
      <xdr:col>5</xdr:col>
      <xdr:colOff>0</xdr:colOff>
      <xdr:row>79</xdr:row>
      <xdr:rowOff>209550</xdr:rowOff>
    </xdr:to>
    <xdr:sp macro="" textlink="">
      <xdr:nvSpPr>
        <xdr:cNvPr id="1282522" name="Text Box 1">
          <a:extLst>
            <a:ext uri="{FF2B5EF4-FFF2-40B4-BE49-F238E27FC236}">
              <a16:creationId xmlns:a16="http://schemas.microsoft.com/office/drawing/2014/main" xmlns="" id="{00000000-0008-0000-0600-0000DA911300}"/>
            </a:ext>
          </a:extLst>
        </xdr:cNvPr>
        <xdr:cNvSpPr txBox="1">
          <a:spLocks noChangeArrowheads="1"/>
        </xdr:cNvSpPr>
      </xdr:nvSpPr>
      <xdr:spPr bwMode="auto">
        <a:xfrm>
          <a:off x="2743200" y="27593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79</xdr:row>
      <xdr:rowOff>0</xdr:rowOff>
    </xdr:from>
    <xdr:to>
      <xdr:col>5</xdr:col>
      <xdr:colOff>0</xdr:colOff>
      <xdr:row>79</xdr:row>
      <xdr:rowOff>209550</xdr:rowOff>
    </xdr:to>
    <xdr:sp macro="" textlink="">
      <xdr:nvSpPr>
        <xdr:cNvPr id="1282523" name="Text Box 1">
          <a:extLst>
            <a:ext uri="{FF2B5EF4-FFF2-40B4-BE49-F238E27FC236}">
              <a16:creationId xmlns:a16="http://schemas.microsoft.com/office/drawing/2014/main" xmlns="" id="{00000000-0008-0000-0600-0000DB911300}"/>
            </a:ext>
          </a:extLst>
        </xdr:cNvPr>
        <xdr:cNvSpPr txBox="1">
          <a:spLocks noChangeArrowheads="1"/>
        </xdr:cNvSpPr>
      </xdr:nvSpPr>
      <xdr:spPr bwMode="auto">
        <a:xfrm>
          <a:off x="2743200" y="27593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79</xdr:row>
      <xdr:rowOff>0</xdr:rowOff>
    </xdr:from>
    <xdr:to>
      <xdr:col>5</xdr:col>
      <xdr:colOff>0</xdr:colOff>
      <xdr:row>79</xdr:row>
      <xdr:rowOff>209550</xdr:rowOff>
    </xdr:to>
    <xdr:sp macro="" textlink="">
      <xdr:nvSpPr>
        <xdr:cNvPr id="1282524" name="Text Box 1">
          <a:extLst>
            <a:ext uri="{FF2B5EF4-FFF2-40B4-BE49-F238E27FC236}">
              <a16:creationId xmlns:a16="http://schemas.microsoft.com/office/drawing/2014/main" xmlns="" id="{00000000-0008-0000-0600-0000DC911300}"/>
            </a:ext>
          </a:extLst>
        </xdr:cNvPr>
        <xdr:cNvSpPr txBox="1">
          <a:spLocks noChangeArrowheads="1"/>
        </xdr:cNvSpPr>
      </xdr:nvSpPr>
      <xdr:spPr bwMode="auto">
        <a:xfrm>
          <a:off x="2743200" y="27593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79</xdr:row>
      <xdr:rowOff>0</xdr:rowOff>
    </xdr:from>
    <xdr:to>
      <xdr:col>5</xdr:col>
      <xdr:colOff>0</xdr:colOff>
      <xdr:row>79</xdr:row>
      <xdr:rowOff>209550</xdr:rowOff>
    </xdr:to>
    <xdr:sp macro="" textlink="">
      <xdr:nvSpPr>
        <xdr:cNvPr id="1282525" name="Text Box 1">
          <a:extLst>
            <a:ext uri="{FF2B5EF4-FFF2-40B4-BE49-F238E27FC236}">
              <a16:creationId xmlns:a16="http://schemas.microsoft.com/office/drawing/2014/main" xmlns="" id="{00000000-0008-0000-0600-0000DD911300}"/>
            </a:ext>
          </a:extLst>
        </xdr:cNvPr>
        <xdr:cNvSpPr txBox="1">
          <a:spLocks noChangeArrowheads="1"/>
        </xdr:cNvSpPr>
      </xdr:nvSpPr>
      <xdr:spPr bwMode="auto">
        <a:xfrm>
          <a:off x="2743200" y="27593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79</xdr:row>
      <xdr:rowOff>0</xdr:rowOff>
    </xdr:from>
    <xdr:to>
      <xdr:col>5</xdr:col>
      <xdr:colOff>0</xdr:colOff>
      <xdr:row>79</xdr:row>
      <xdr:rowOff>209550</xdr:rowOff>
    </xdr:to>
    <xdr:sp macro="" textlink="">
      <xdr:nvSpPr>
        <xdr:cNvPr id="1282526" name="Text Box 1">
          <a:extLst>
            <a:ext uri="{FF2B5EF4-FFF2-40B4-BE49-F238E27FC236}">
              <a16:creationId xmlns:a16="http://schemas.microsoft.com/office/drawing/2014/main" xmlns="" id="{00000000-0008-0000-0600-0000DE911300}"/>
            </a:ext>
          </a:extLst>
        </xdr:cNvPr>
        <xdr:cNvSpPr txBox="1">
          <a:spLocks noChangeArrowheads="1"/>
        </xdr:cNvSpPr>
      </xdr:nvSpPr>
      <xdr:spPr bwMode="auto">
        <a:xfrm>
          <a:off x="2743200" y="27593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79</xdr:row>
      <xdr:rowOff>0</xdr:rowOff>
    </xdr:from>
    <xdr:to>
      <xdr:col>5</xdr:col>
      <xdr:colOff>0</xdr:colOff>
      <xdr:row>79</xdr:row>
      <xdr:rowOff>209550</xdr:rowOff>
    </xdr:to>
    <xdr:sp macro="" textlink="">
      <xdr:nvSpPr>
        <xdr:cNvPr id="1282527" name="Text Box 1">
          <a:extLst>
            <a:ext uri="{FF2B5EF4-FFF2-40B4-BE49-F238E27FC236}">
              <a16:creationId xmlns:a16="http://schemas.microsoft.com/office/drawing/2014/main" xmlns="" id="{00000000-0008-0000-0600-0000DF911300}"/>
            </a:ext>
          </a:extLst>
        </xdr:cNvPr>
        <xdr:cNvSpPr txBox="1">
          <a:spLocks noChangeArrowheads="1"/>
        </xdr:cNvSpPr>
      </xdr:nvSpPr>
      <xdr:spPr bwMode="auto">
        <a:xfrm>
          <a:off x="2743200" y="27593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79</xdr:row>
      <xdr:rowOff>0</xdr:rowOff>
    </xdr:from>
    <xdr:to>
      <xdr:col>5</xdr:col>
      <xdr:colOff>0</xdr:colOff>
      <xdr:row>79</xdr:row>
      <xdr:rowOff>209550</xdr:rowOff>
    </xdr:to>
    <xdr:sp macro="" textlink="">
      <xdr:nvSpPr>
        <xdr:cNvPr id="1282528" name="Text Box 1">
          <a:extLst>
            <a:ext uri="{FF2B5EF4-FFF2-40B4-BE49-F238E27FC236}">
              <a16:creationId xmlns:a16="http://schemas.microsoft.com/office/drawing/2014/main" xmlns="" id="{00000000-0008-0000-0600-0000E0911300}"/>
            </a:ext>
          </a:extLst>
        </xdr:cNvPr>
        <xdr:cNvSpPr txBox="1">
          <a:spLocks noChangeArrowheads="1"/>
        </xdr:cNvSpPr>
      </xdr:nvSpPr>
      <xdr:spPr bwMode="auto">
        <a:xfrm>
          <a:off x="2743200" y="27593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79</xdr:row>
      <xdr:rowOff>0</xdr:rowOff>
    </xdr:from>
    <xdr:to>
      <xdr:col>5</xdr:col>
      <xdr:colOff>0</xdr:colOff>
      <xdr:row>79</xdr:row>
      <xdr:rowOff>209550</xdr:rowOff>
    </xdr:to>
    <xdr:sp macro="" textlink="">
      <xdr:nvSpPr>
        <xdr:cNvPr id="1282529" name="Text Box 1">
          <a:extLst>
            <a:ext uri="{FF2B5EF4-FFF2-40B4-BE49-F238E27FC236}">
              <a16:creationId xmlns:a16="http://schemas.microsoft.com/office/drawing/2014/main" xmlns="" id="{00000000-0008-0000-0600-0000E1911300}"/>
            </a:ext>
          </a:extLst>
        </xdr:cNvPr>
        <xdr:cNvSpPr txBox="1">
          <a:spLocks noChangeArrowheads="1"/>
        </xdr:cNvSpPr>
      </xdr:nvSpPr>
      <xdr:spPr bwMode="auto">
        <a:xfrm>
          <a:off x="2743200" y="27593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79</xdr:row>
      <xdr:rowOff>0</xdr:rowOff>
    </xdr:from>
    <xdr:to>
      <xdr:col>5</xdr:col>
      <xdr:colOff>0</xdr:colOff>
      <xdr:row>79</xdr:row>
      <xdr:rowOff>209550</xdr:rowOff>
    </xdr:to>
    <xdr:sp macro="" textlink="">
      <xdr:nvSpPr>
        <xdr:cNvPr id="1282530" name="Text Box 1">
          <a:extLst>
            <a:ext uri="{FF2B5EF4-FFF2-40B4-BE49-F238E27FC236}">
              <a16:creationId xmlns:a16="http://schemas.microsoft.com/office/drawing/2014/main" xmlns="" id="{00000000-0008-0000-0600-0000E2911300}"/>
            </a:ext>
          </a:extLst>
        </xdr:cNvPr>
        <xdr:cNvSpPr txBox="1">
          <a:spLocks noChangeArrowheads="1"/>
        </xdr:cNvSpPr>
      </xdr:nvSpPr>
      <xdr:spPr bwMode="auto">
        <a:xfrm>
          <a:off x="2743200" y="27593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79</xdr:row>
      <xdr:rowOff>0</xdr:rowOff>
    </xdr:from>
    <xdr:to>
      <xdr:col>5</xdr:col>
      <xdr:colOff>0</xdr:colOff>
      <xdr:row>79</xdr:row>
      <xdr:rowOff>209550</xdr:rowOff>
    </xdr:to>
    <xdr:sp macro="" textlink="">
      <xdr:nvSpPr>
        <xdr:cNvPr id="1282531" name="Text Box 1">
          <a:extLst>
            <a:ext uri="{FF2B5EF4-FFF2-40B4-BE49-F238E27FC236}">
              <a16:creationId xmlns:a16="http://schemas.microsoft.com/office/drawing/2014/main" xmlns="" id="{00000000-0008-0000-0600-0000E3911300}"/>
            </a:ext>
          </a:extLst>
        </xdr:cNvPr>
        <xdr:cNvSpPr txBox="1">
          <a:spLocks noChangeArrowheads="1"/>
        </xdr:cNvSpPr>
      </xdr:nvSpPr>
      <xdr:spPr bwMode="auto">
        <a:xfrm>
          <a:off x="2743200" y="27593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79</xdr:row>
      <xdr:rowOff>0</xdr:rowOff>
    </xdr:from>
    <xdr:to>
      <xdr:col>5</xdr:col>
      <xdr:colOff>0</xdr:colOff>
      <xdr:row>79</xdr:row>
      <xdr:rowOff>209550</xdr:rowOff>
    </xdr:to>
    <xdr:sp macro="" textlink="">
      <xdr:nvSpPr>
        <xdr:cNvPr id="1282532" name="Text Box 1">
          <a:extLst>
            <a:ext uri="{FF2B5EF4-FFF2-40B4-BE49-F238E27FC236}">
              <a16:creationId xmlns:a16="http://schemas.microsoft.com/office/drawing/2014/main" xmlns="" id="{00000000-0008-0000-0600-0000E4911300}"/>
            </a:ext>
          </a:extLst>
        </xdr:cNvPr>
        <xdr:cNvSpPr txBox="1">
          <a:spLocks noChangeArrowheads="1"/>
        </xdr:cNvSpPr>
      </xdr:nvSpPr>
      <xdr:spPr bwMode="auto">
        <a:xfrm>
          <a:off x="2743200" y="27593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79</xdr:row>
      <xdr:rowOff>0</xdr:rowOff>
    </xdr:from>
    <xdr:to>
      <xdr:col>5</xdr:col>
      <xdr:colOff>0</xdr:colOff>
      <xdr:row>79</xdr:row>
      <xdr:rowOff>209550</xdr:rowOff>
    </xdr:to>
    <xdr:sp macro="" textlink="">
      <xdr:nvSpPr>
        <xdr:cNvPr id="1282533" name="Text Box 1">
          <a:extLst>
            <a:ext uri="{FF2B5EF4-FFF2-40B4-BE49-F238E27FC236}">
              <a16:creationId xmlns:a16="http://schemas.microsoft.com/office/drawing/2014/main" xmlns="" id="{00000000-0008-0000-0600-0000E5911300}"/>
            </a:ext>
          </a:extLst>
        </xdr:cNvPr>
        <xdr:cNvSpPr txBox="1">
          <a:spLocks noChangeArrowheads="1"/>
        </xdr:cNvSpPr>
      </xdr:nvSpPr>
      <xdr:spPr bwMode="auto">
        <a:xfrm>
          <a:off x="2743200" y="27593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79</xdr:row>
      <xdr:rowOff>0</xdr:rowOff>
    </xdr:from>
    <xdr:to>
      <xdr:col>5</xdr:col>
      <xdr:colOff>0</xdr:colOff>
      <xdr:row>79</xdr:row>
      <xdr:rowOff>209550</xdr:rowOff>
    </xdr:to>
    <xdr:sp macro="" textlink="">
      <xdr:nvSpPr>
        <xdr:cNvPr id="1282534" name="Text Box 1">
          <a:extLst>
            <a:ext uri="{FF2B5EF4-FFF2-40B4-BE49-F238E27FC236}">
              <a16:creationId xmlns:a16="http://schemas.microsoft.com/office/drawing/2014/main" xmlns="" id="{00000000-0008-0000-0600-0000E6911300}"/>
            </a:ext>
          </a:extLst>
        </xdr:cNvPr>
        <xdr:cNvSpPr txBox="1">
          <a:spLocks noChangeArrowheads="1"/>
        </xdr:cNvSpPr>
      </xdr:nvSpPr>
      <xdr:spPr bwMode="auto">
        <a:xfrm>
          <a:off x="2743200" y="27593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79</xdr:row>
      <xdr:rowOff>0</xdr:rowOff>
    </xdr:from>
    <xdr:to>
      <xdr:col>5</xdr:col>
      <xdr:colOff>0</xdr:colOff>
      <xdr:row>79</xdr:row>
      <xdr:rowOff>209550</xdr:rowOff>
    </xdr:to>
    <xdr:sp macro="" textlink="">
      <xdr:nvSpPr>
        <xdr:cNvPr id="1282535" name="Text Box 1">
          <a:extLst>
            <a:ext uri="{FF2B5EF4-FFF2-40B4-BE49-F238E27FC236}">
              <a16:creationId xmlns:a16="http://schemas.microsoft.com/office/drawing/2014/main" xmlns="" id="{00000000-0008-0000-0600-0000E7911300}"/>
            </a:ext>
          </a:extLst>
        </xdr:cNvPr>
        <xdr:cNvSpPr txBox="1">
          <a:spLocks noChangeArrowheads="1"/>
        </xdr:cNvSpPr>
      </xdr:nvSpPr>
      <xdr:spPr bwMode="auto">
        <a:xfrm>
          <a:off x="2743200" y="27593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79</xdr:row>
      <xdr:rowOff>0</xdr:rowOff>
    </xdr:from>
    <xdr:to>
      <xdr:col>5</xdr:col>
      <xdr:colOff>0</xdr:colOff>
      <xdr:row>79</xdr:row>
      <xdr:rowOff>209550</xdr:rowOff>
    </xdr:to>
    <xdr:sp macro="" textlink="">
      <xdr:nvSpPr>
        <xdr:cNvPr id="1282536" name="Text Box 1">
          <a:extLst>
            <a:ext uri="{FF2B5EF4-FFF2-40B4-BE49-F238E27FC236}">
              <a16:creationId xmlns:a16="http://schemas.microsoft.com/office/drawing/2014/main" xmlns="" id="{00000000-0008-0000-0600-0000E8911300}"/>
            </a:ext>
          </a:extLst>
        </xdr:cNvPr>
        <xdr:cNvSpPr txBox="1">
          <a:spLocks noChangeArrowheads="1"/>
        </xdr:cNvSpPr>
      </xdr:nvSpPr>
      <xdr:spPr bwMode="auto">
        <a:xfrm>
          <a:off x="2743200" y="27593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79</xdr:row>
      <xdr:rowOff>0</xdr:rowOff>
    </xdr:from>
    <xdr:to>
      <xdr:col>5</xdr:col>
      <xdr:colOff>0</xdr:colOff>
      <xdr:row>79</xdr:row>
      <xdr:rowOff>209550</xdr:rowOff>
    </xdr:to>
    <xdr:sp macro="" textlink="">
      <xdr:nvSpPr>
        <xdr:cNvPr id="1282537" name="Text Box 1">
          <a:extLst>
            <a:ext uri="{FF2B5EF4-FFF2-40B4-BE49-F238E27FC236}">
              <a16:creationId xmlns:a16="http://schemas.microsoft.com/office/drawing/2014/main" xmlns="" id="{00000000-0008-0000-0600-0000E9911300}"/>
            </a:ext>
          </a:extLst>
        </xdr:cNvPr>
        <xdr:cNvSpPr txBox="1">
          <a:spLocks noChangeArrowheads="1"/>
        </xdr:cNvSpPr>
      </xdr:nvSpPr>
      <xdr:spPr bwMode="auto">
        <a:xfrm>
          <a:off x="2743200" y="27593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79</xdr:row>
      <xdr:rowOff>0</xdr:rowOff>
    </xdr:from>
    <xdr:to>
      <xdr:col>5</xdr:col>
      <xdr:colOff>0</xdr:colOff>
      <xdr:row>79</xdr:row>
      <xdr:rowOff>209550</xdr:rowOff>
    </xdr:to>
    <xdr:sp macro="" textlink="">
      <xdr:nvSpPr>
        <xdr:cNvPr id="1282538" name="Text Box 1">
          <a:extLst>
            <a:ext uri="{FF2B5EF4-FFF2-40B4-BE49-F238E27FC236}">
              <a16:creationId xmlns:a16="http://schemas.microsoft.com/office/drawing/2014/main" xmlns="" id="{00000000-0008-0000-0600-0000EA911300}"/>
            </a:ext>
          </a:extLst>
        </xdr:cNvPr>
        <xdr:cNvSpPr txBox="1">
          <a:spLocks noChangeArrowheads="1"/>
        </xdr:cNvSpPr>
      </xdr:nvSpPr>
      <xdr:spPr bwMode="auto">
        <a:xfrm>
          <a:off x="2743200" y="27593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79</xdr:row>
      <xdr:rowOff>0</xdr:rowOff>
    </xdr:from>
    <xdr:to>
      <xdr:col>5</xdr:col>
      <xdr:colOff>0</xdr:colOff>
      <xdr:row>79</xdr:row>
      <xdr:rowOff>209550</xdr:rowOff>
    </xdr:to>
    <xdr:sp macro="" textlink="">
      <xdr:nvSpPr>
        <xdr:cNvPr id="1282539" name="Text Box 1">
          <a:extLst>
            <a:ext uri="{FF2B5EF4-FFF2-40B4-BE49-F238E27FC236}">
              <a16:creationId xmlns:a16="http://schemas.microsoft.com/office/drawing/2014/main" xmlns="" id="{00000000-0008-0000-0600-0000EB911300}"/>
            </a:ext>
          </a:extLst>
        </xdr:cNvPr>
        <xdr:cNvSpPr txBox="1">
          <a:spLocks noChangeArrowheads="1"/>
        </xdr:cNvSpPr>
      </xdr:nvSpPr>
      <xdr:spPr bwMode="auto">
        <a:xfrm>
          <a:off x="2743200" y="27593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80</xdr:row>
      <xdr:rowOff>0</xdr:rowOff>
    </xdr:from>
    <xdr:to>
      <xdr:col>5</xdr:col>
      <xdr:colOff>0</xdr:colOff>
      <xdr:row>80</xdr:row>
      <xdr:rowOff>209550</xdr:rowOff>
    </xdr:to>
    <xdr:sp macro="" textlink="">
      <xdr:nvSpPr>
        <xdr:cNvPr id="1282540" name="Text Box 1">
          <a:extLst>
            <a:ext uri="{FF2B5EF4-FFF2-40B4-BE49-F238E27FC236}">
              <a16:creationId xmlns:a16="http://schemas.microsoft.com/office/drawing/2014/main" xmlns="" id="{00000000-0008-0000-0600-0000EC911300}"/>
            </a:ext>
          </a:extLst>
        </xdr:cNvPr>
        <xdr:cNvSpPr txBox="1">
          <a:spLocks noChangeArrowheads="1"/>
        </xdr:cNvSpPr>
      </xdr:nvSpPr>
      <xdr:spPr bwMode="auto">
        <a:xfrm>
          <a:off x="2743200" y="27946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80</xdr:row>
      <xdr:rowOff>0</xdr:rowOff>
    </xdr:from>
    <xdr:to>
      <xdr:col>5</xdr:col>
      <xdr:colOff>0</xdr:colOff>
      <xdr:row>80</xdr:row>
      <xdr:rowOff>209550</xdr:rowOff>
    </xdr:to>
    <xdr:sp macro="" textlink="">
      <xdr:nvSpPr>
        <xdr:cNvPr id="1282541" name="Text Box 1">
          <a:extLst>
            <a:ext uri="{FF2B5EF4-FFF2-40B4-BE49-F238E27FC236}">
              <a16:creationId xmlns:a16="http://schemas.microsoft.com/office/drawing/2014/main" xmlns="" id="{00000000-0008-0000-0600-0000ED911300}"/>
            </a:ext>
          </a:extLst>
        </xdr:cNvPr>
        <xdr:cNvSpPr txBox="1">
          <a:spLocks noChangeArrowheads="1"/>
        </xdr:cNvSpPr>
      </xdr:nvSpPr>
      <xdr:spPr bwMode="auto">
        <a:xfrm>
          <a:off x="2743200" y="27946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80</xdr:row>
      <xdr:rowOff>0</xdr:rowOff>
    </xdr:from>
    <xdr:to>
      <xdr:col>5</xdr:col>
      <xdr:colOff>0</xdr:colOff>
      <xdr:row>80</xdr:row>
      <xdr:rowOff>209550</xdr:rowOff>
    </xdr:to>
    <xdr:sp macro="" textlink="">
      <xdr:nvSpPr>
        <xdr:cNvPr id="1282542" name="Text Box 1">
          <a:extLst>
            <a:ext uri="{FF2B5EF4-FFF2-40B4-BE49-F238E27FC236}">
              <a16:creationId xmlns:a16="http://schemas.microsoft.com/office/drawing/2014/main" xmlns="" id="{00000000-0008-0000-0600-0000EE911300}"/>
            </a:ext>
          </a:extLst>
        </xdr:cNvPr>
        <xdr:cNvSpPr txBox="1">
          <a:spLocks noChangeArrowheads="1"/>
        </xdr:cNvSpPr>
      </xdr:nvSpPr>
      <xdr:spPr bwMode="auto">
        <a:xfrm>
          <a:off x="2743200" y="27946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80</xdr:row>
      <xdr:rowOff>0</xdr:rowOff>
    </xdr:from>
    <xdr:to>
      <xdr:col>5</xdr:col>
      <xdr:colOff>0</xdr:colOff>
      <xdr:row>80</xdr:row>
      <xdr:rowOff>209550</xdr:rowOff>
    </xdr:to>
    <xdr:sp macro="" textlink="">
      <xdr:nvSpPr>
        <xdr:cNvPr id="1282543" name="Text Box 1">
          <a:extLst>
            <a:ext uri="{FF2B5EF4-FFF2-40B4-BE49-F238E27FC236}">
              <a16:creationId xmlns:a16="http://schemas.microsoft.com/office/drawing/2014/main" xmlns="" id="{00000000-0008-0000-0600-0000EF911300}"/>
            </a:ext>
          </a:extLst>
        </xdr:cNvPr>
        <xdr:cNvSpPr txBox="1">
          <a:spLocks noChangeArrowheads="1"/>
        </xdr:cNvSpPr>
      </xdr:nvSpPr>
      <xdr:spPr bwMode="auto">
        <a:xfrm>
          <a:off x="2743200" y="27946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80</xdr:row>
      <xdr:rowOff>0</xdr:rowOff>
    </xdr:from>
    <xdr:to>
      <xdr:col>5</xdr:col>
      <xdr:colOff>0</xdr:colOff>
      <xdr:row>80</xdr:row>
      <xdr:rowOff>209550</xdr:rowOff>
    </xdr:to>
    <xdr:sp macro="" textlink="">
      <xdr:nvSpPr>
        <xdr:cNvPr id="1282544" name="Text Box 1">
          <a:extLst>
            <a:ext uri="{FF2B5EF4-FFF2-40B4-BE49-F238E27FC236}">
              <a16:creationId xmlns:a16="http://schemas.microsoft.com/office/drawing/2014/main" xmlns="" id="{00000000-0008-0000-0600-0000F0911300}"/>
            </a:ext>
          </a:extLst>
        </xdr:cNvPr>
        <xdr:cNvSpPr txBox="1">
          <a:spLocks noChangeArrowheads="1"/>
        </xdr:cNvSpPr>
      </xdr:nvSpPr>
      <xdr:spPr bwMode="auto">
        <a:xfrm>
          <a:off x="2743200" y="27946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80</xdr:row>
      <xdr:rowOff>0</xdr:rowOff>
    </xdr:from>
    <xdr:to>
      <xdr:col>5</xdr:col>
      <xdr:colOff>0</xdr:colOff>
      <xdr:row>80</xdr:row>
      <xdr:rowOff>209550</xdr:rowOff>
    </xdr:to>
    <xdr:sp macro="" textlink="">
      <xdr:nvSpPr>
        <xdr:cNvPr id="1282545" name="Text Box 1">
          <a:extLst>
            <a:ext uri="{FF2B5EF4-FFF2-40B4-BE49-F238E27FC236}">
              <a16:creationId xmlns:a16="http://schemas.microsoft.com/office/drawing/2014/main" xmlns="" id="{00000000-0008-0000-0600-0000F1911300}"/>
            </a:ext>
          </a:extLst>
        </xdr:cNvPr>
        <xdr:cNvSpPr txBox="1">
          <a:spLocks noChangeArrowheads="1"/>
        </xdr:cNvSpPr>
      </xdr:nvSpPr>
      <xdr:spPr bwMode="auto">
        <a:xfrm>
          <a:off x="2743200" y="27946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80</xdr:row>
      <xdr:rowOff>0</xdr:rowOff>
    </xdr:from>
    <xdr:to>
      <xdr:col>5</xdr:col>
      <xdr:colOff>0</xdr:colOff>
      <xdr:row>80</xdr:row>
      <xdr:rowOff>209550</xdr:rowOff>
    </xdr:to>
    <xdr:sp macro="" textlink="">
      <xdr:nvSpPr>
        <xdr:cNvPr id="1282546" name="Text Box 1">
          <a:extLst>
            <a:ext uri="{FF2B5EF4-FFF2-40B4-BE49-F238E27FC236}">
              <a16:creationId xmlns:a16="http://schemas.microsoft.com/office/drawing/2014/main" xmlns="" id="{00000000-0008-0000-0600-0000F2911300}"/>
            </a:ext>
          </a:extLst>
        </xdr:cNvPr>
        <xdr:cNvSpPr txBox="1">
          <a:spLocks noChangeArrowheads="1"/>
        </xdr:cNvSpPr>
      </xdr:nvSpPr>
      <xdr:spPr bwMode="auto">
        <a:xfrm>
          <a:off x="2743200" y="27946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80</xdr:row>
      <xdr:rowOff>0</xdr:rowOff>
    </xdr:from>
    <xdr:to>
      <xdr:col>5</xdr:col>
      <xdr:colOff>0</xdr:colOff>
      <xdr:row>80</xdr:row>
      <xdr:rowOff>209550</xdr:rowOff>
    </xdr:to>
    <xdr:sp macro="" textlink="">
      <xdr:nvSpPr>
        <xdr:cNvPr id="1282547" name="Text Box 1">
          <a:extLst>
            <a:ext uri="{FF2B5EF4-FFF2-40B4-BE49-F238E27FC236}">
              <a16:creationId xmlns:a16="http://schemas.microsoft.com/office/drawing/2014/main" xmlns="" id="{00000000-0008-0000-0600-0000F3911300}"/>
            </a:ext>
          </a:extLst>
        </xdr:cNvPr>
        <xdr:cNvSpPr txBox="1">
          <a:spLocks noChangeArrowheads="1"/>
        </xdr:cNvSpPr>
      </xdr:nvSpPr>
      <xdr:spPr bwMode="auto">
        <a:xfrm>
          <a:off x="2743200" y="27946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80</xdr:row>
      <xdr:rowOff>0</xdr:rowOff>
    </xdr:from>
    <xdr:to>
      <xdr:col>5</xdr:col>
      <xdr:colOff>0</xdr:colOff>
      <xdr:row>80</xdr:row>
      <xdr:rowOff>209550</xdr:rowOff>
    </xdr:to>
    <xdr:sp macro="" textlink="">
      <xdr:nvSpPr>
        <xdr:cNvPr id="1282548" name="Text Box 1">
          <a:extLst>
            <a:ext uri="{FF2B5EF4-FFF2-40B4-BE49-F238E27FC236}">
              <a16:creationId xmlns:a16="http://schemas.microsoft.com/office/drawing/2014/main" xmlns="" id="{00000000-0008-0000-0600-0000F4911300}"/>
            </a:ext>
          </a:extLst>
        </xdr:cNvPr>
        <xdr:cNvSpPr txBox="1">
          <a:spLocks noChangeArrowheads="1"/>
        </xdr:cNvSpPr>
      </xdr:nvSpPr>
      <xdr:spPr bwMode="auto">
        <a:xfrm>
          <a:off x="2743200" y="27946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80</xdr:row>
      <xdr:rowOff>0</xdr:rowOff>
    </xdr:from>
    <xdr:to>
      <xdr:col>5</xdr:col>
      <xdr:colOff>0</xdr:colOff>
      <xdr:row>80</xdr:row>
      <xdr:rowOff>209550</xdr:rowOff>
    </xdr:to>
    <xdr:sp macro="" textlink="">
      <xdr:nvSpPr>
        <xdr:cNvPr id="1282549" name="Text Box 1">
          <a:extLst>
            <a:ext uri="{FF2B5EF4-FFF2-40B4-BE49-F238E27FC236}">
              <a16:creationId xmlns:a16="http://schemas.microsoft.com/office/drawing/2014/main" xmlns="" id="{00000000-0008-0000-0600-0000F5911300}"/>
            </a:ext>
          </a:extLst>
        </xdr:cNvPr>
        <xdr:cNvSpPr txBox="1">
          <a:spLocks noChangeArrowheads="1"/>
        </xdr:cNvSpPr>
      </xdr:nvSpPr>
      <xdr:spPr bwMode="auto">
        <a:xfrm>
          <a:off x="2743200" y="27946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80</xdr:row>
      <xdr:rowOff>0</xdr:rowOff>
    </xdr:from>
    <xdr:to>
      <xdr:col>5</xdr:col>
      <xdr:colOff>0</xdr:colOff>
      <xdr:row>80</xdr:row>
      <xdr:rowOff>209550</xdr:rowOff>
    </xdr:to>
    <xdr:sp macro="" textlink="">
      <xdr:nvSpPr>
        <xdr:cNvPr id="1282550" name="Text Box 1">
          <a:extLst>
            <a:ext uri="{FF2B5EF4-FFF2-40B4-BE49-F238E27FC236}">
              <a16:creationId xmlns:a16="http://schemas.microsoft.com/office/drawing/2014/main" xmlns="" id="{00000000-0008-0000-0600-0000F6911300}"/>
            </a:ext>
          </a:extLst>
        </xdr:cNvPr>
        <xdr:cNvSpPr txBox="1">
          <a:spLocks noChangeArrowheads="1"/>
        </xdr:cNvSpPr>
      </xdr:nvSpPr>
      <xdr:spPr bwMode="auto">
        <a:xfrm>
          <a:off x="2743200" y="27946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80</xdr:row>
      <xdr:rowOff>0</xdr:rowOff>
    </xdr:from>
    <xdr:to>
      <xdr:col>5</xdr:col>
      <xdr:colOff>0</xdr:colOff>
      <xdr:row>80</xdr:row>
      <xdr:rowOff>209550</xdr:rowOff>
    </xdr:to>
    <xdr:sp macro="" textlink="">
      <xdr:nvSpPr>
        <xdr:cNvPr id="1282551" name="Text Box 1">
          <a:extLst>
            <a:ext uri="{FF2B5EF4-FFF2-40B4-BE49-F238E27FC236}">
              <a16:creationId xmlns:a16="http://schemas.microsoft.com/office/drawing/2014/main" xmlns="" id="{00000000-0008-0000-0600-0000F7911300}"/>
            </a:ext>
          </a:extLst>
        </xdr:cNvPr>
        <xdr:cNvSpPr txBox="1">
          <a:spLocks noChangeArrowheads="1"/>
        </xdr:cNvSpPr>
      </xdr:nvSpPr>
      <xdr:spPr bwMode="auto">
        <a:xfrm>
          <a:off x="2743200" y="27946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80</xdr:row>
      <xdr:rowOff>0</xdr:rowOff>
    </xdr:from>
    <xdr:to>
      <xdr:col>5</xdr:col>
      <xdr:colOff>0</xdr:colOff>
      <xdr:row>80</xdr:row>
      <xdr:rowOff>209550</xdr:rowOff>
    </xdr:to>
    <xdr:sp macro="" textlink="">
      <xdr:nvSpPr>
        <xdr:cNvPr id="1282552" name="Text Box 1">
          <a:extLst>
            <a:ext uri="{FF2B5EF4-FFF2-40B4-BE49-F238E27FC236}">
              <a16:creationId xmlns:a16="http://schemas.microsoft.com/office/drawing/2014/main" xmlns="" id="{00000000-0008-0000-0600-0000F8911300}"/>
            </a:ext>
          </a:extLst>
        </xdr:cNvPr>
        <xdr:cNvSpPr txBox="1">
          <a:spLocks noChangeArrowheads="1"/>
        </xdr:cNvSpPr>
      </xdr:nvSpPr>
      <xdr:spPr bwMode="auto">
        <a:xfrm>
          <a:off x="2743200" y="27946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80</xdr:row>
      <xdr:rowOff>0</xdr:rowOff>
    </xdr:from>
    <xdr:to>
      <xdr:col>5</xdr:col>
      <xdr:colOff>0</xdr:colOff>
      <xdr:row>80</xdr:row>
      <xdr:rowOff>209550</xdr:rowOff>
    </xdr:to>
    <xdr:sp macro="" textlink="">
      <xdr:nvSpPr>
        <xdr:cNvPr id="1282553" name="Text Box 1">
          <a:extLst>
            <a:ext uri="{FF2B5EF4-FFF2-40B4-BE49-F238E27FC236}">
              <a16:creationId xmlns:a16="http://schemas.microsoft.com/office/drawing/2014/main" xmlns="" id="{00000000-0008-0000-0600-0000F9911300}"/>
            </a:ext>
          </a:extLst>
        </xdr:cNvPr>
        <xdr:cNvSpPr txBox="1">
          <a:spLocks noChangeArrowheads="1"/>
        </xdr:cNvSpPr>
      </xdr:nvSpPr>
      <xdr:spPr bwMode="auto">
        <a:xfrm>
          <a:off x="2743200" y="27946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80</xdr:row>
      <xdr:rowOff>0</xdr:rowOff>
    </xdr:from>
    <xdr:to>
      <xdr:col>5</xdr:col>
      <xdr:colOff>0</xdr:colOff>
      <xdr:row>80</xdr:row>
      <xdr:rowOff>209550</xdr:rowOff>
    </xdr:to>
    <xdr:sp macro="" textlink="">
      <xdr:nvSpPr>
        <xdr:cNvPr id="1282554" name="Text Box 1">
          <a:extLst>
            <a:ext uri="{FF2B5EF4-FFF2-40B4-BE49-F238E27FC236}">
              <a16:creationId xmlns:a16="http://schemas.microsoft.com/office/drawing/2014/main" xmlns="" id="{00000000-0008-0000-0600-0000FA911300}"/>
            </a:ext>
          </a:extLst>
        </xdr:cNvPr>
        <xdr:cNvSpPr txBox="1">
          <a:spLocks noChangeArrowheads="1"/>
        </xdr:cNvSpPr>
      </xdr:nvSpPr>
      <xdr:spPr bwMode="auto">
        <a:xfrm>
          <a:off x="2743200" y="27946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555" name="Text Box 1">
          <a:extLst>
            <a:ext uri="{FF2B5EF4-FFF2-40B4-BE49-F238E27FC236}">
              <a16:creationId xmlns:a16="http://schemas.microsoft.com/office/drawing/2014/main" xmlns="" id="{00000000-0008-0000-0600-0000FB91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556" name="Text Box 1">
          <a:extLst>
            <a:ext uri="{FF2B5EF4-FFF2-40B4-BE49-F238E27FC236}">
              <a16:creationId xmlns:a16="http://schemas.microsoft.com/office/drawing/2014/main" xmlns="" id="{00000000-0008-0000-0600-0000FC91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557" name="Text Box 1">
          <a:extLst>
            <a:ext uri="{FF2B5EF4-FFF2-40B4-BE49-F238E27FC236}">
              <a16:creationId xmlns:a16="http://schemas.microsoft.com/office/drawing/2014/main" xmlns="" id="{00000000-0008-0000-0600-0000FD91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558" name="Text Box 1">
          <a:extLst>
            <a:ext uri="{FF2B5EF4-FFF2-40B4-BE49-F238E27FC236}">
              <a16:creationId xmlns:a16="http://schemas.microsoft.com/office/drawing/2014/main" xmlns="" id="{00000000-0008-0000-0600-0000FE91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559" name="Text Box 1">
          <a:extLst>
            <a:ext uri="{FF2B5EF4-FFF2-40B4-BE49-F238E27FC236}">
              <a16:creationId xmlns:a16="http://schemas.microsoft.com/office/drawing/2014/main" xmlns="" id="{00000000-0008-0000-0600-0000FF91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560" name="Text Box 1">
          <a:extLst>
            <a:ext uri="{FF2B5EF4-FFF2-40B4-BE49-F238E27FC236}">
              <a16:creationId xmlns:a16="http://schemas.microsoft.com/office/drawing/2014/main" xmlns="" id="{00000000-0008-0000-0600-00000092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561" name="Text Box 1">
          <a:extLst>
            <a:ext uri="{FF2B5EF4-FFF2-40B4-BE49-F238E27FC236}">
              <a16:creationId xmlns:a16="http://schemas.microsoft.com/office/drawing/2014/main" xmlns="" id="{00000000-0008-0000-0600-00000192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562" name="Text Box 1">
          <a:extLst>
            <a:ext uri="{FF2B5EF4-FFF2-40B4-BE49-F238E27FC236}">
              <a16:creationId xmlns:a16="http://schemas.microsoft.com/office/drawing/2014/main" xmlns="" id="{00000000-0008-0000-0600-00000292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563" name="Text Box 1">
          <a:extLst>
            <a:ext uri="{FF2B5EF4-FFF2-40B4-BE49-F238E27FC236}">
              <a16:creationId xmlns:a16="http://schemas.microsoft.com/office/drawing/2014/main" xmlns="" id="{00000000-0008-0000-0600-00000392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564" name="Text Box 1">
          <a:extLst>
            <a:ext uri="{FF2B5EF4-FFF2-40B4-BE49-F238E27FC236}">
              <a16:creationId xmlns:a16="http://schemas.microsoft.com/office/drawing/2014/main" xmlns="" id="{00000000-0008-0000-0600-00000492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565" name="Text Box 1">
          <a:extLst>
            <a:ext uri="{FF2B5EF4-FFF2-40B4-BE49-F238E27FC236}">
              <a16:creationId xmlns:a16="http://schemas.microsoft.com/office/drawing/2014/main" xmlns="" id="{00000000-0008-0000-0600-00000592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566" name="Text Box 1">
          <a:extLst>
            <a:ext uri="{FF2B5EF4-FFF2-40B4-BE49-F238E27FC236}">
              <a16:creationId xmlns:a16="http://schemas.microsoft.com/office/drawing/2014/main" xmlns="" id="{00000000-0008-0000-0600-00000692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567" name="Text Box 1">
          <a:extLst>
            <a:ext uri="{FF2B5EF4-FFF2-40B4-BE49-F238E27FC236}">
              <a16:creationId xmlns:a16="http://schemas.microsoft.com/office/drawing/2014/main" xmlns="" id="{00000000-0008-0000-0600-00000792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568" name="Text Box 1">
          <a:extLst>
            <a:ext uri="{FF2B5EF4-FFF2-40B4-BE49-F238E27FC236}">
              <a16:creationId xmlns:a16="http://schemas.microsoft.com/office/drawing/2014/main" xmlns="" id="{00000000-0008-0000-0600-00000892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569" name="Text Box 1">
          <a:extLst>
            <a:ext uri="{FF2B5EF4-FFF2-40B4-BE49-F238E27FC236}">
              <a16:creationId xmlns:a16="http://schemas.microsoft.com/office/drawing/2014/main" xmlns="" id="{00000000-0008-0000-0600-00000992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570" name="Text Box 1">
          <a:extLst>
            <a:ext uri="{FF2B5EF4-FFF2-40B4-BE49-F238E27FC236}">
              <a16:creationId xmlns:a16="http://schemas.microsoft.com/office/drawing/2014/main" xmlns="" id="{00000000-0008-0000-0600-00000A92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571" name="Text Box 1">
          <a:extLst>
            <a:ext uri="{FF2B5EF4-FFF2-40B4-BE49-F238E27FC236}">
              <a16:creationId xmlns:a16="http://schemas.microsoft.com/office/drawing/2014/main" xmlns="" id="{00000000-0008-0000-0600-00000B92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572" name="Text Box 1">
          <a:extLst>
            <a:ext uri="{FF2B5EF4-FFF2-40B4-BE49-F238E27FC236}">
              <a16:creationId xmlns:a16="http://schemas.microsoft.com/office/drawing/2014/main" xmlns="" id="{00000000-0008-0000-0600-00000C92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573" name="Text Box 1">
          <a:extLst>
            <a:ext uri="{FF2B5EF4-FFF2-40B4-BE49-F238E27FC236}">
              <a16:creationId xmlns:a16="http://schemas.microsoft.com/office/drawing/2014/main" xmlns="" id="{00000000-0008-0000-0600-00000D92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574" name="Text Box 1">
          <a:extLst>
            <a:ext uri="{FF2B5EF4-FFF2-40B4-BE49-F238E27FC236}">
              <a16:creationId xmlns:a16="http://schemas.microsoft.com/office/drawing/2014/main" xmlns="" id="{00000000-0008-0000-0600-00000E92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575" name="Text Box 1">
          <a:extLst>
            <a:ext uri="{FF2B5EF4-FFF2-40B4-BE49-F238E27FC236}">
              <a16:creationId xmlns:a16="http://schemas.microsoft.com/office/drawing/2014/main" xmlns="" id="{00000000-0008-0000-0600-00000F92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576" name="Text Box 1">
          <a:extLst>
            <a:ext uri="{FF2B5EF4-FFF2-40B4-BE49-F238E27FC236}">
              <a16:creationId xmlns:a16="http://schemas.microsoft.com/office/drawing/2014/main" xmlns="" id="{00000000-0008-0000-0600-00001092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577" name="Text Box 1">
          <a:extLst>
            <a:ext uri="{FF2B5EF4-FFF2-40B4-BE49-F238E27FC236}">
              <a16:creationId xmlns:a16="http://schemas.microsoft.com/office/drawing/2014/main" xmlns="" id="{00000000-0008-0000-0600-00001192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578" name="Text Box 1">
          <a:extLst>
            <a:ext uri="{FF2B5EF4-FFF2-40B4-BE49-F238E27FC236}">
              <a16:creationId xmlns:a16="http://schemas.microsoft.com/office/drawing/2014/main" xmlns="" id="{00000000-0008-0000-0600-00001292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579" name="Text Box 1">
          <a:extLst>
            <a:ext uri="{FF2B5EF4-FFF2-40B4-BE49-F238E27FC236}">
              <a16:creationId xmlns:a16="http://schemas.microsoft.com/office/drawing/2014/main" xmlns="" id="{00000000-0008-0000-0600-00001392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580" name="Text Box 1">
          <a:extLst>
            <a:ext uri="{FF2B5EF4-FFF2-40B4-BE49-F238E27FC236}">
              <a16:creationId xmlns:a16="http://schemas.microsoft.com/office/drawing/2014/main" xmlns="" id="{00000000-0008-0000-0600-00001492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581" name="Text Box 1">
          <a:extLst>
            <a:ext uri="{FF2B5EF4-FFF2-40B4-BE49-F238E27FC236}">
              <a16:creationId xmlns:a16="http://schemas.microsoft.com/office/drawing/2014/main" xmlns="" id="{00000000-0008-0000-0600-00001592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582" name="Text Box 1">
          <a:extLst>
            <a:ext uri="{FF2B5EF4-FFF2-40B4-BE49-F238E27FC236}">
              <a16:creationId xmlns:a16="http://schemas.microsoft.com/office/drawing/2014/main" xmlns="" id="{00000000-0008-0000-0600-00001692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583" name="Text Box 1">
          <a:extLst>
            <a:ext uri="{FF2B5EF4-FFF2-40B4-BE49-F238E27FC236}">
              <a16:creationId xmlns:a16="http://schemas.microsoft.com/office/drawing/2014/main" xmlns="" id="{00000000-0008-0000-0600-00001792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584" name="Text Box 1">
          <a:extLst>
            <a:ext uri="{FF2B5EF4-FFF2-40B4-BE49-F238E27FC236}">
              <a16:creationId xmlns:a16="http://schemas.microsoft.com/office/drawing/2014/main" xmlns="" id="{00000000-0008-0000-0600-00001892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585" name="Text Box 1">
          <a:extLst>
            <a:ext uri="{FF2B5EF4-FFF2-40B4-BE49-F238E27FC236}">
              <a16:creationId xmlns:a16="http://schemas.microsoft.com/office/drawing/2014/main" xmlns="" id="{00000000-0008-0000-0600-00001992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586" name="Text Box 1">
          <a:extLst>
            <a:ext uri="{FF2B5EF4-FFF2-40B4-BE49-F238E27FC236}">
              <a16:creationId xmlns:a16="http://schemas.microsoft.com/office/drawing/2014/main" xmlns="" id="{00000000-0008-0000-0600-00001A92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587" name="Text Box 1">
          <a:extLst>
            <a:ext uri="{FF2B5EF4-FFF2-40B4-BE49-F238E27FC236}">
              <a16:creationId xmlns:a16="http://schemas.microsoft.com/office/drawing/2014/main" xmlns="" id="{00000000-0008-0000-0600-00001B92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588" name="Text Box 1">
          <a:extLst>
            <a:ext uri="{FF2B5EF4-FFF2-40B4-BE49-F238E27FC236}">
              <a16:creationId xmlns:a16="http://schemas.microsoft.com/office/drawing/2014/main" xmlns="" id="{00000000-0008-0000-0600-00001C92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589" name="Text Box 1">
          <a:extLst>
            <a:ext uri="{FF2B5EF4-FFF2-40B4-BE49-F238E27FC236}">
              <a16:creationId xmlns:a16="http://schemas.microsoft.com/office/drawing/2014/main" xmlns="" id="{00000000-0008-0000-0600-00001D92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590" name="Text Box 1">
          <a:extLst>
            <a:ext uri="{FF2B5EF4-FFF2-40B4-BE49-F238E27FC236}">
              <a16:creationId xmlns:a16="http://schemas.microsoft.com/office/drawing/2014/main" xmlns="" id="{00000000-0008-0000-0600-00001E92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591" name="Text Box 1">
          <a:extLst>
            <a:ext uri="{FF2B5EF4-FFF2-40B4-BE49-F238E27FC236}">
              <a16:creationId xmlns:a16="http://schemas.microsoft.com/office/drawing/2014/main" xmlns="" id="{00000000-0008-0000-0600-00001F92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592" name="Text Box 1">
          <a:extLst>
            <a:ext uri="{FF2B5EF4-FFF2-40B4-BE49-F238E27FC236}">
              <a16:creationId xmlns:a16="http://schemas.microsoft.com/office/drawing/2014/main" xmlns="" id="{00000000-0008-0000-0600-00002092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593" name="Text Box 1">
          <a:extLst>
            <a:ext uri="{FF2B5EF4-FFF2-40B4-BE49-F238E27FC236}">
              <a16:creationId xmlns:a16="http://schemas.microsoft.com/office/drawing/2014/main" xmlns="" id="{00000000-0008-0000-0600-00002192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594" name="Text Box 1">
          <a:extLst>
            <a:ext uri="{FF2B5EF4-FFF2-40B4-BE49-F238E27FC236}">
              <a16:creationId xmlns:a16="http://schemas.microsoft.com/office/drawing/2014/main" xmlns="" id="{00000000-0008-0000-0600-00002292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595" name="Text Box 1">
          <a:extLst>
            <a:ext uri="{FF2B5EF4-FFF2-40B4-BE49-F238E27FC236}">
              <a16:creationId xmlns:a16="http://schemas.microsoft.com/office/drawing/2014/main" xmlns="" id="{00000000-0008-0000-0600-00002392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596" name="Text Box 1">
          <a:extLst>
            <a:ext uri="{FF2B5EF4-FFF2-40B4-BE49-F238E27FC236}">
              <a16:creationId xmlns:a16="http://schemas.microsoft.com/office/drawing/2014/main" xmlns="" id="{00000000-0008-0000-0600-00002492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597" name="Text Box 1">
          <a:extLst>
            <a:ext uri="{FF2B5EF4-FFF2-40B4-BE49-F238E27FC236}">
              <a16:creationId xmlns:a16="http://schemas.microsoft.com/office/drawing/2014/main" xmlns="" id="{00000000-0008-0000-0600-00002592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598" name="Text Box 1">
          <a:extLst>
            <a:ext uri="{FF2B5EF4-FFF2-40B4-BE49-F238E27FC236}">
              <a16:creationId xmlns:a16="http://schemas.microsoft.com/office/drawing/2014/main" xmlns="" id="{00000000-0008-0000-0600-00002692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599" name="Text Box 1">
          <a:extLst>
            <a:ext uri="{FF2B5EF4-FFF2-40B4-BE49-F238E27FC236}">
              <a16:creationId xmlns:a16="http://schemas.microsoft.com/office/drawing/2014/main" xmlns="" id="{00000000-0008-0000-0600-00002792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600" name="Text Box 1">
          <a:extLst>
            <a:ext uri="{FF2B5EF4-FFF2-40B4-BE49-F238E27FC236}">
              <a16:creationId xmlns:a16="http://schemas.microsoft.com/office/drawing/2014/main" xmlns="" id="{00000000-0008-0000-0600-00002892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601" name="Text Box 1">
          <a:extLst>
            <a:ext uri="{FF2B5EF4-FFF2-40B4-BE49-F238E27FC236}">
              <a16:creationId xmlns:a16="http://schemas.microsoft.com/office/drawing/2014/main" xmlns="" id="{00000000-0008-0000-0600-00002992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602" name="Text Box 1">
          <a:extLst>
            <a:ext uri="{FF2B5EF4-FFF2-40B4-BE49-F238E27FC236}">
              <a16:creationId xmlns:a16="http://schemas.microsoft.com/office/drawing/2014/main" xmlns="" id="{00000000-0008-0000-0600-00002A92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603" name="Text Box 1">
          <a:extLst>
            <a:ext uri="{FF2B5EF4-FFF2-40B4-BE49-F238E27FC236}">
              <a16:creationId xmlns:a16="http://schemas.microsoft.com/office/drawing/2014/main" xmlns="" id="{00000000-0008-0000-0600-00002B92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604" name="Text Box 1">
          <a:extLst>
            <a:ext uri="{FF2B5EF4-FFF2-40B4-BE49-F238E27FC236}">
              <a16:creationId xmlns:a16="http://schemas.microsoft.com/office/drawing/2014/main" xmlns="" id="{00000000-0008-0000-0600-00002C92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605" name="Text Box 1">
          <a:extLst>
            <a:ext uri="{FF2B5EF4-FFF2-40B4-BE49-F238E27FC236}">
              <a16:creationId xmlns:a16="http://schemas.microsoft.com/office/drawing/2014/main" xmlns="" id="{00000000-0008-0000-0600-00002D92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606" name="Text Box 1">
          <a:extLst>
            <a:ext uri="{FF2B5EF4-FFF2-40B4-BE49-F238E27FC236}">
              <a16:creationId xmlns:a16="http://schemas.microsoft.com/office/drawing/2014/main" xmlns="" id="{00000000-0008-0000-0600-00002E92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607" name="Text Box 1">
          <a:extLst>
            <a:ext uri="{FF2B5EF4-FFF2-40B4-BE49-F238E27FC236}">
              <a16:creationId xmlns:a16="http://schemas.microsoft.com/office/drawing/2014/main" xmlns="" id="{00000000-0008-0000-0600-00002F92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608" name="Text Box 1">
          <a:extLst>
            <a:ext uri="{FF2B5EF4-FFF2-40B4-BE49-F238E27FC236}">
              <a16:creationId xmlns:a16="http://schemas.microsoft.com/office/drawing/2014/main" xmlns="" id="{00000000-0008-0000-0600-00003092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09" name="Text Box 1">
          <a:extLst>
            <a:ext uri="{FF2B5EF4-FFF2-40B4-BE49-F238E27FC236}">
              <a16:creationId xmlns:a16="http://schemas.microsoft.com/office/drawing/2014/main" xmlns="" id="{00000000-0008-0000-0600-000031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10" name="Text Box 1">
          <a:extLst>
            <a:ext uri="{FF2B5EF4-FFF2-40B4-BE49-F238E27FC236}">
              <a16:creationId xmlns:a16="http://schemas.microsoft.com/office/drawing/2014/main" xmlns="" id="{00000000-0008-0000-0600-000032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11" name="Text Box 1">
          <a:extLst>
            <a:ext uri="{FF2B5EF4-FFF2-40B4-BE49-F238E27FC236}">
              <a16:creationId xmlns:a16="http://schemas.microsoft.com/office/drawing/2014/main" xmlns="" id="{00000000-0008-0000-0600-000033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12" name="Text Box 1">
          <a:extLst>
            <a:ext uri="{FF2B5EF4-FFF2-40B4-BE49-F238E27FC236}">
              <a16:creationId xmlns:a16="http://schemas.microsoft.com/office/drawing/2014/main" xmlns="" id="{00000000-0008-0000-0600-000034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13" name="Text Box 1">
          <a:extLst>
            <a:ext uri="{FF2B5EF4-FFF2-40B4-BE49-F238E27FC236}">
              <a16:creationId xmlns:a16="http://schemas.microsoft.com/office/drawing/2014/main" xmlns="" id="{00000000-0008-0000-0600-000035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14" name="Text Box 1">
          <a:extLst>
            <a:ext uri="{FF2B5EF4-FFF2-40B4-BE49-F238E27FC236}">
              <a16:creationId xmlns:a16="http://schemas.microsoft.com/office/drawing/2014/main" xmlns="" id="{00000000-0008-0000-0600-000036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15" name="Text Box 1">
          <a:extLst>
            <a:ext uri="{FF2B5EF4-FFF2-40B4-BE49-F238E27FC236}">
              <a16:creationId xmlns:a16="http://schemas.microsoft.com/office/drawing/2014/main" xmlns="" id="{00000000-0008-0000-0600-000037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16" name="Text Box 1">
          <a:extLst>
            <a:ext uri="{FF2B5EF4-FFF2-40B4-BE49-F238E27FC236}">
              <a16:creationId xmlns:a16="http://schemas.microsoft.com/office/drawing/2014/main" xmlns="" id="{00000000-0008-0000-0600-000038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17" name="Text Box 1">
          <a:extLst>
            <a:ext uri="{FF2B5EF4-FFF2-40B4-BE49-F238E27FC236}">
              <a16:creationId xmlns:a16="http://schemas.microsoft.com/office/drawing/2014/main" xmlns="" id="{00000000-0008-0000-0600-000039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18" name="Text Box 1">
          <a:extLst>
            <a:ext uri="{FF2B5EF4-FFF2-40B4-BE49-F238E27FC236}">
              <a16:creationId xmlns:a16="http://schemas.microsoft.com/office/drawing/2014/main" xmlns="" id="{00000000-0008-0000-0600-00003A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19" name="Text Box 1">
          <a:extLst>
            <a:ext uri="{FF2B5EF4-FFF2-40B4-BE49-F238E27FC236}">
              <a16:creationId xmlns:a16="http://schemas.microsoft.com/office/drawing/2014/main" xmlns="" id="{00000000-0008-0000-0600-00003B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20" name="Text Box 1">
          <a:extLst>
            <a:ext uri="{FF2B5EF4-FFF2-40B4-BE49-F238E27FC236}">
              <a16:creationId xmlns:a16="http://schemas.microsoft.com/office/drawing/2014/main" xmlns="" id="{00000000-0008-0000-0600-00003C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21" name="Text Box 1">
          <a:extLst>
            <a:ext uri="{FF2B5EF4-FFF2-40B4-BE49-F238E27FC236}">
              <a16:creationId xmlns:a16="http://schemas.microsoft.com/office/drawing/2014/main" xmlns="" id="{00000000-0008-0000-0600-00003D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22" name="Text Box 1">
          <a:extLst>
            <a:ext uri="{FF2B5EF4-FFF2-40B4-BE49-F238E27FC236}">
              <a16:creationId xmlns:a16="http://schemas.microsoft.com/office/drawing/2014/main" xmlns="" id="{00000000-0008-0000-0600-00003E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23" name="Text Box 1">
          <a:extLst>
            <a:ext uri="{FF2B5EF4-FFF2-40B4-BE49-F238E27FC236}">
              <a16:creationId xmlns:a16="http://schemas.microsoft.com/office/drawing/2014/main" xmlns="" id="{00000000-0008-0000-0600-00003F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24" name="Text Box 1">
          <a:extLst>
            <a:ext uri="{FF2B5EF4-FFF2-40B4-BE49-F238E27FC236}">
              <a16:creationId xmlns:a16="http://schemas.microsoft.com/office/drawing/2014/main" xmlns="" id="{00000000-0008-0000-0600-000040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25" name="Text Box 1">
          <a:extLst>
            <a:ext uri="{FF2B5EF4-FFF2-40B4-BE49-F238E27FC236}">
              <a16:creationId xmlns:a16="http://schemas.microsoft.com/office/drawing/2014/main" xmlns="" id="{00000000-0008-0000-0600-000041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26" name="Text Box 1">
          <a:extLst>
            <a:ext uri="{FF2B5EF4-FFF2-40B4-BE49-F238E27FC236}">
              <a16:creationId xmlns:a16="http://schemas.microsoft.com/office/drawing/2014/main" xmlns="" id="{00000000-0008-0000-0600-000042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27" name="Text Box 1">
          <a:extLst>
            <a:ext uri="{FF2B5EF4-FFF2-40B4-BE49-F238E27FC236}">
              <a16:creationId xmlns:a16="http://schemas.microsoft.com/office/drawing/2014/main" xmlns="" id="{00000000-0008-0000-0600-000043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28" name="Text Box 1">
          <a:extLst>
            <a:ext uri="{FF2B5EF4-FFF2-40B4-BE49-F238E27FC236}">
              <a16:creationId xmlns:a16="http://schemas.microsoft.com/office/drawing/2014/main" xmlns="" id="{00000000-0008-0000-0600-000044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29" name="Text Box 1">
          <a:extLst>
            <a:ext uri="{FF2B5EF4-FFF2-40B4-BE49-F238E27FC236}">
              <a16:creationId xmlns:a16="http://schemas.microsoft.com/office/drawing/2014/main" xmlns="" id="{00000000-0008-0000-0600-000045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30" name="Text Box 1">
          <a:extLst>
            <a:ext uri="{FF2B5EF4-FFF2-40B4-BE49-F238E27FC236}">
              <a16:creationId xmlns:a16="http://schemas.microsoft.com/office/drawing/2014/main" xmlns="" id="{00000000-0008-0000-0600-000046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31" name="Text Box 1">
          <a:extLst>
            <a:ext uri="{FF2B5EF4-FFF2-40B4-BE49-F238E27FC236}">
              <a16:creationId xmlns:a16="http://schemas.microsoft.com/office/drawing/2014/main" xmlns="" id="{00000000-0008-0000-0600-000047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32" name="Text Box 1">
          <a:extLst>
            <a:ext uri="{FF2B5EF4-FFF2-40B4-BE49-F238E27FC236}">
              <a16:creationId xmlns:a16="http://schemas.microsoft.com/office/drawing/2014/main" xmlns="" id="{00000000-0008-0000-0600-000048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33" name="Text Box 1">
          <a:extLst>
            <a:ext uri="{FF2B5EF4-FFF2-40B4-BE49-F238E27FC236}">
              <a16:creationId xmlns:a16="http://schemas.microsoft.com/office/drawing/2014/main" xmlns="" id="{00000000-0008-0000-0600-000049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34" name="Text Box 1">
          <a:extLst>
            <a:ext uri="{FF2B5EF4-FFF2-40B4-BE49-F238E27FC236}">
              <a16:creationId xmlns:a16="http://schemas.microsoft.com/office/drawing/2014/main" xmlns="" id="{00000000-0008-0000-0600-00004A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35" name="Text Box 1">
          <a:extLst>
            <a:ext uri="{FF2B5EF4-FFF2-40B4-BE49-F238E27FC236}">
              <a16:creationId xmlns:a16="http://schemas.microsoft.com/office/drawing/2014/main" xmlns="" id="{00000000-0008-0000-0600-00004B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36" name="Text Box 1">
          <a:extLst>
            <a:ext uri="{FF2B5EF4-FFF2-40B4-BE49-F238E27FC236}">
              <a16:creationId xmlns:a16="http://schemas.microsoft.com/office/drawing/2014/main" xmlns="" id="{00000000-0008-0000-0600-00004C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37" name="Text Box 1">
          <a:extLst>
            <a:ext uri="{FF2B5EF4-FFF2-40B4-BE49-F238E27FC236}">
              <a16:creationId xmlns:a16="http://schemas.microsoft.com/office/drawing/2014/main" xmlns="" id="{00000000-0008-0000-0600-00004D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38" name="Text Box 1">
          <a:extLst>
            <a:ext uri="{FF2B5EF4-FFF2-40B4-BE49-F238E27FC236}">
              <a16:creationId xmlns:a16="http://schemas.microsoft.com/office/drawing/2014/main" xmlns="" id="{00000000-0008-0000-0600-00004E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39" name="Text Box 1">
          <a:extLst>
            <a:ext uri="{FF2B5EF4-FFF2-40B4-BE49-F238E27FC236}">
              <a16:creationId xmlns:a16="http://schemas.microsoft.com/office/drawing/2014/main" xmlns="" id="{00000000-0008-0000-0600-00004F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40" name="Text Box 1">
          <a:extLst>
            <a:ext uri="{FF2B5EF4-FFF2-40B4-BE49-F238E27FC236}">
              <a16:creationId xmlns:a16="http://schemas.microsoft.com/office/drawing/2014/main" xmlns="" id="{00000000-0008-0000-0600-000050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41" name="Text Box 1">
          <a:extLst>
            <a:ext uri="{FF2B5EF4-FFF2-40B4-BE49-F238E27FC236}">
              <a16:creationId xmlns:a16="http://schemas.microsoft.com/office/drawing/2014/main" xmlns="" id="{00000000-0008-0000-0600-000051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42" name="Text Box 1">
          <a:extLst>
            <a:ext uri="{FF2B5EF4-FFF2-40B4-BE49-F238E27FC236}">
              <a16:creationId xmlns:a16="http://schemas.microsoft.com/office/drawing/2014/main" xmlns="" id="{00000000-0008-0000-0600-000052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43" name="Text Box 1">
          <a:extLst>
            <a:ext uri="{FF2B5EF4-FFF2-40B4-BE49-F238E27FC236}">
              <a16:creationId xmlns:a16="http://schemas.microsoft.com/office/drawing/2014/main" xmlns="" id="{00000000-0008-0000-0600-000053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44" name="Text Box 1">
          <a:extLst>
            <a:ext uri="{FF2B5EF4-FFF2-40B4-BE49-F238E27FC236}">
              <a16:creationId xmlns:a16="http://schemas.microsoft.com/office/drawing/2014/main" xmlns="" id="{00000000-0008-0000-0600-000054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45" name="Text Box 1">
          <a:extLst>
            <a:ext uri="{FF2B5EF4-FFF2-40B4-BE49-F238E27FC236}">
              <a16:creationId xmlns:a16="http://schemas.microsoft.com/office/drawing/2014/main" xmlns="" id="{00000000-0008-0000-0600-000055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46" name="Text Box 1">
          <a:extLst>
            <a:ext uri="{FF2B5EF4-FFF2-40B4-BE49-F238E27FC236}">
              <a16:creationId xmlns:a16="http://schemas.microsoft.com/office/drawing/2014/main" xmlns="" id="{00000000-0008-0000-0600-000056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47" name="Text Box 1">
          <a:extLst>
            <a:ext uri="{FF2B5EF4-FFF2-40B4-BE49-F238E27FC236}">
              <a16:creationId xmlns:a16="http://schemas.microsoft.com/office/drawing/2014/main" xmlns="" id="{00000000-0008-0000-0600-000057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48" name="Text Box 1">
          <a:extLst>
            <a:ext uri="{FF2B5EF4-FFF2-40B4-BE49-F238E27FC236}">
              <a16:creationId xmlns:a16="http://schemas.microsoft.com/office/drawing/2014/main" xmlns="" id="{00000000-0008-0000-0600-000058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49" name="Text Box 1">
          <a:extLst>
            <a:ext uri="{FF2B5EF4-FFF2-40B4-BE49-F238E27FC236}">
              <a16:creationId xmlns:a16="http://schemas.microsoft.com/office/drawing/2014/main" xmlns="" id="{00000000-0008-0000-0600-000059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50" name="Text Box 1">
          <a:extLst>
            <a:ext uri="{FF2B5EF4-FFF2-40B4-BE49-F238E27FC236}">
              <a16:creationId xmlns:a16="http://schemas.microsoft.com/office/drawing/2014/main" xmlns="" id="{00000000-0008-0000-0600-00005A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51" name="Text Box 1">
          <a:extLst>
            <a:ext uri="{FF2B5EF4-FFF2-40B4-BE49-F238E27FC236}">
              <a16:creationId xmlns:a16="http://schemas.microsoft.com/office/drawing/2014/main" xmlns="" id="{00000000-0008-0000-0600-00005B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52" name="Text Box 1">
          <a:extLst>
            <a:ext uri="{FF2B5EF4-FFF2-40B4-BE49-F238E27FC236}">
              <a16:creationId xmlns:a16="http://schemas.microsoft.com/office/drawing/2014/main" xmlns="" id="{00000000-0008-0000-0600-00005C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53" name="Text Box 1">
          <a:extLst>
            <a:ext uri="{FF2B5EF4-FFF2-40B4-BE49-F238E27FC236}">
              <a16:creationId xmlns:a16="http://schemas.microsoft.com/office/drawing/2014/main" xmlns="" id="{00000000-0008-0000-0600-00005D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54" name="Text Box 1">
          <a:extLst>
            <a:ext uri="{FF2B5EF4-FFF2-40B4-BE49-F238E27FC236}">
              <a16:creationId xmlns:a16="http://schemas.microsoft.com/office/drawing/2014/main" xmlns="" id="{00000000-0008-0000-0600-00005E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55" name="Text Box 1">
          <a:extLst>
            <a:ext uri="{FF2B5EF4-FFF2-40B4-BE49-F238E27FC236}">
              <a16:creationId xmlns:a16="http://schemas.microsoft.com/office/drawing/2014/main" xmlns="" id="{00000000-0008-0000-0600-00005F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56" name="Text Box 1">
          <a:extLst>
            <a:ext uri="{FF2B5EF4-FFF2-40B4-BE49-F238E27FC236}">
              <a16:creationId xmlns:a16="http://schemas.microsoft.com/office/drawing/2014/main" xmlns="" id="{00000000-0008-0000-0600-000060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57" name="Text Box 1">
          <a:extLst>
            <a:ext uri="{FF2B5EF4-FFF2-40B4-BE49-F238E27FC236}">
              <a16:creationId xmlns:a16="http://schemas.microsoft.com/office/drawing/2014/main" xmlns="" id="{00000000-0008-0000-0600-000061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58" name="Text Box 1">
          <a:extLst>
            <a:ext uri="{FF2B5EF4-FFF2-40B4-BE49-F238E27FC236}">
              <a16:creationId xmlns:a16="http://schemas.microsoft.com/office/drawing/2014/main" xmlns="" id="{00000000-0008-0000-0600-000062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59" name="Text Box 1">
          <a:extLst>
            <a:ext uri="{FF2B5EF4-FFF2-40B4-BE49-F238E27FC236}">
              <a16:creationId xmlns:a16="http://schemas.microsoft.com/office/drawing/2014/main" xmlns="" id="{00000000-0008-0000-0600-000063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60" name="Text Box 1">
          <a:extLst>
            <a:ext uri="{FF2B5EF4-FFF2-40B4-BE49-F238E27FC236}">
              <a16:creationId xmlns:a16="http://schemas.microsoft.com/office/drawing/2014/main" xmlns="" id="{00000000-0008-0000-0600-000064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61" name="Text Box 1">
          <a:extLst>
            <a:ext uri="{FF2B5EF4-FFF2-40B4-BE49-F238E27FC236}">
              <a16:creationId xmlns:a16="http://schemas.microsoft.com/office/drawing/2014/main" xmlns="" id="{00000000-0008-0000-0600-000065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62" name="Text Box 1">
          <a:extLst>
            <a:ext uri="{FF2B5EF4-FFF2-40B4-BE49-F238E27FC236}">
              <a16:creationId xmlns:a16="http://schemas.microsoft.com/office/drawing/2014/main" xmlns="" id="{00000000-0008-0000-0600-000066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63" name="Text Box 1">
          <a:extLst>
            <a:ext uri="{FF2B5EF4-FFF2-40B4-BE49-F238E27FC236}">
              <a16:creationId xmlns:a16="http://schemas.microsoft.com/office/drawing/2014/main" xmlns="" id="{00000000-0008-0000-0600-000067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64" name="Text Box 1">
          <a:extLst>
            <a:ext uri="{FF2B5EF4-FFF2-40B4-BE49-F238E27FC236}">
              <a16:creationId xmlns:a16="http://schemas.microsoft.com/office/drawing/2014/main" xmlns="" id="{00000000-0008-0000-0600-000068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65" name="Text Box 1">
          <a:extLst>
            <a:ext uri="{FF2B5EF4-FFF2-40B4-BE49-F238E27FC236}">
              <a16:creationId xmlns:a16="http://schemas.microsoft.com/office/drawing/2014/main" xmlns="" id="{00000000-0008-0000-0600-000069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66" name="Text Box 1">
          <a:extLst>
            <a:ext uri="{FF2B5EF4-FFF2-40B4-BE49-F238E27FC236}">
              <a16:creationId xmlns:a16="http://schemas.microsoft.com/office/drawing/2014/main" xmlns="" id="{00000000-0008-0000-0600-00006A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67" name="Text Box 1">
          <a:extLst>
            <a:ext uri="{FF2B5EF4-FFF2-40B4-BE49-F238E27FC236}">
              <a16:creationId xmlns:a16="http://schemas.microsoft.com/office/drawing/2014/main" xmlns="" id="{00000000-0008-0000-0600-00006B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68" name="Text Box 1">
          <a:extLst>
            <a:ext uri="{FF2B5EF4-FFF2-40B4-BE49-F238E27FC236}">
              <a16:creationId xmlns:a16="http://schemas.microsoft.com/office/drawing/2014/main" xmlns="" id="{00000000-0008-0000-0600-00006C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69" name="Text Box 1">
          <a:extLst>
            <a:ext uri="{FF2B5EF4-FFF2-40B4-BE49-F238E27FC236}">
              <a16:creationId xmlns:a16="http://schemas.microsoft.com/office/drawing/2014/main" xmlns="" id="{00000000-0008-0000-0600-00006D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70" name="Text Box 1">
          <a:extLst>
            <a:ext uri="{FF2B5EF4-FFF2-40B4-BE49-F238E27FC236}">
              <a16:creationId xmlns:a16="http://schemas.microsoft.com/office/drawing/2014/main" xmlns="" id="{00000000-0008-0000-0600-00006E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71" name="Text Box 1">
          <a:extLst>
            <a:ext uri="{FF2B5EF4-FFF2-40B4-BE49-F238E27FC236}">
              <a16:creationId xmlns:a16="http://schemas.microsoft.com/office/drawing/2014/main" xmlns="" id="{00000000-0008-0000-0600-00006F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72" name="Text Box 1">
          <a:extLst>
            <a:ext uri="{FF2B5EF4-FFF2-40B4-BE49-F238E27FC236}">
              <a16:creationId xmlns:a16="http://schemas.microsoft.com/office/drawing/2014/main" xmlns="" id="{00000000-0008-0000-0600-000070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73" name="Text Box 1">
          <a:extLst>
            <a:ext uri="{FF2B5EF4-FFF2-40B4-BE49-F238E27FC236}">
              <a16:creationId xmlns:a16="http://schemas.microsoft.com/office/drawing/2014/main" xmlns="" id="{00000000-0008-0000-0600-000071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74" name="Text Box 1">
          <a:extLst>
            <a:ext uri="{FF2B5EF4-FFF2-40B4-BE49-F238E27FC236}">
              <a16:creationId xmlns:a16="http://schemas.microsoft.com/office/drawing/2014/main" xmlns="" id="{00000000-0008-0000-0600-000072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75" name="Text Box 1">
          <a:extLst>
            <a:ext uri="{FF2B5EF4-FFF2-40B4-BE49-F238E27FC236}">
              <a16:creationId xmlns:a16="http://schemas.microsoft.com/office/drawing/2014/main" xmlns="" id="{00000000-0008-0000-0600-000073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76" name="Text Box 1">
          <a:extLst>
            <a:ext uri="{FF2B5EF4-FFF2-40B4-BE49-F238E27FC236}">
              <a16:creationId xmlns:a16="http://schemas.microsoft.com/office/drawing/2014/main" xmlns="" id="{00000000-0008-0000-0600-000074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77" name="Text Box 1">
          <a:extLst>
            <a:ext uri="{FF2B5EF4-FFF2-40B4-BE49-F238E27FC236}">
              <a16:creationId xmlns:a16="http://schemas.microsoft.com/office/drawing/2014/main" xmlns="" id="{00000000-0008-0000-0600-000075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78" name="Text Box 1">
          <a:extLst>
            <a:ext uri="{FF2B5EF4-FFF2-40B4-BE49-F238E27FC236}">
              <a16:creationId xmlns:a16="http://schemas.microsoft.com/office/drawing/2014/main" xmlns="" id="{00000000-0008-0000-0600-000076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79" name="Text Box 1">
          <a:extLst>
            <a:ext uri="{FF2B5EF4-FFF2-40B4-BE49-F238E27FC236}">
              <a16:creationId xmlns:a16="http://schemas.microsoft.com/office/drawing/2014/main" xmlns="" id="{00000000-0008-0000-0600-000077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80" name="Text Box 1">
          <a:extLst>
            <a:ext uri="{FF2B5EF4-FFF2-40B4-BE49-F238E27FC236}">
              <a16:creationId xmlns:a16="http://schemas.microsoft.com/office/drawing/2014/main" xmlns="" id="{00000000-0008-0000-0600-000078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81" name="Text Box 1">
          <a:extLst>
            <a:ext uri="{FF2B5EF4-FFF2-40B4-BE49-F238E27FC236}">
              <a16:creationId xmlns:a16="http://schemas.microsoft.com/office/drawing/2014/main" xmlns="" id="{00000000-0008-0000-0600-000079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82" name="Text Box 1">
          <a:extLst>
            <a:ext uri="{FF2B5EF4-FFF2-40B4-BE49-F238E27FC236}">
              <a16:creationId xmlns:a16="http://schemas.microsoft.com/office/drawing/2014/main" xmlns="" id="{00000000-0008-0000-0600-00007A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83" name="Text Box 1">
          <a:extLst>
            <a:ext uri="{FF2B5EF4-FFF2-40B4-BE49-F238E27FC236}">
              <a16:creationId xmlns:a16="http://schemas.microsoft.com/office/drawing/2014/main" xmlns="" id="{00000000-0008-0000-0600-00007B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84" name="Text Box 1">
          <a:extLst>
            <a:ext uri="{FF2B5EF4-FFF2-40B4-BE49-F238E27FC236}">
              <a16:creationId xmlns:a16="http://schemas.microsoft.com/office/drawing/2014/main" xmlns="" id="{00000000-0008-0000-0600-00007C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85" name="Text Box 1">
          <a:extLst>
            <a:ext uri="{FF2B5EF4-FFF2-40B4-BE49-F238E27FC236}">
              <a16:creationId xmlns:a16="http://schemas.microsoft.com/office/drawing/2014/main" xmlns="" id="{00000000-0008-0000-0600-00007D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86" name="Text Box 1">
          <a:extLst>
            <a:ext uri="{FF2B5EF4-FFF2-40B4-BE49-F238E27FC236}">
              <a16:creationId xmlns:a16="http://schemas.microsoft.com/office/drawing/2014/main" xmlns="" id="{00000000-0008-0000-0600-00007E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87" name="Text Box 1">
          <a:extLst>
            <a:ext uri="{FF2B5EF4-FFF2-40B4-BE49-F238E27FC236}">
              <a16:creationId xmlns:a16="http://schemas.microsoft.com/office/drawing/2014/main" xmlns="" id="{00000000-0008-0000-0600-00007F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88" name="Text Box 1">
          <a:extLst>
            <a:ext uri="{FF2B5EF4-FFF2-40B4-BE49-F238E27FC236}">
              <a16:creationId xmlns:a16="http://schemas.microsoft.com/office/drawing/2014/main" xmlns="" id="{00000000-0008-0000-0600-000080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89" name="Text Box 1">
          <a:extLst>
            <a:ext uri="{FF2B5EF4-FFF2-40B4-BE49-F238E27FC236}">
              <a16:creationId xmlns:a16="http://schemas.microsoft.com/office/drawing/2014/main" xmlns="" id="{00000000-0008-0000-0600-000081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90" name="Text Box 1">
          <a:extLst>
            <a:ext uri="{FF2B5EF4-FFF2-40B4-BE49-F238E27FC236}">
              <a16:creationId xmlns:a16="http://schemas.microsoft.com/office/drawing/2014/main" xmlns="" id="{00000000-0008-0000-0600-000082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91" name="Text Box 1">
          <a:extLst>
            <a:ext uri="{FF2B5EF4-FFF2-40B4-BE49-F238E27FC236}">
              <a16:creationId xmlns:a16="http://schemas.microsoft.com/office/drawing/2014/main" xmlns="" id="{00000000-0008-0000-0600-000083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92" name="Text Box 1">
          <a:extLst>
            <a:ext uri="{FF2B5EF4-FFF2-40B4-BE49-F238E27FC236}">
              <a16:creationId xmlns:a16="http://schemas.microsoft.com/office/drawing/2014/main" xmlns="" id="{00000000-0008-0000-0600-000084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93" name="Text Box 1">
          <a:extLst>
            <a:ext uri="{FF2B5EF4-FFF2-40B4-BE49-F238E27FC236}">
              <a16:creationId xmlns:a16="http://schemas.microsoft.com/office/drawing/2014/main" xmlns="" id="{00000000-0008-0000-0600-000085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94" name="Text Box 1">
          <a:extLst>
            <a:ext uri="{FF2B5EF4-FFF2-40B4-BE49-F238E27FC236}">
              <a16:creationId xmlns:a16="http://schemas.microsoft.com/office/drawing/2014/main" xmlns="" id="{00000000-0008-0000-0600-000086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95" name="Text Box 1">
          <a:extLst>
            <a:ext uri="{FF2B5EF4-FFF2-40B4-BE49-F238E27FC236}">
              <a16:creationId xmlns:a16="http://schemas.microsoft.com/office/drawing/2014/main" xmlns="" id="{00000000-0008-0000-0600-000087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96" name="Text Box 1">
          <a:extLst>
            <a:ext uri="{FF2B5EF4-FFF2-40B4-BE49-F238E27FC236}">
              <a16:creationId xmlns:a16="http://schemas.microsoft.com/office/drawing/2014/main" xmlns="" id="{00000000-0008-0000-0600-000088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97" name="Text Box 1">
          <a:extLst>
            <a:ext uri="{FF2B5EF4-FFF2-40B4-BE49-F238E27FC236}">
              <a16:creationId xmlns:a16="http://schemas.microsoft.com/office/drawing/2014/main" xmlns="" id="{00000000-0008-0000-0600-000089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98" name="Text Box 1">
          <a:extLst>
            <a:ext uri="{FF2B5EF4-FFF2-40B4-BE49-F238E27FC236}">
              <a16:creationId xmlns:a16="http://schemas.microsoft.com/office/drawing/2014/main" xmlns="" id="{00000000-0008-0000-0600-00008A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99" name="Text Box 1">
          <a:extLst>
            <a:ext uri="{FF2B5EF4-FFF2-40B4-BE49-F238E27FC236}">
              <a16:creationId xmlns:a16="http://schemas.microsoft.com/office/drawing/2014/main" xmlns="" id="{00000000-0008-0000-0600-00008B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00" name="Text Box 1">
          <a:extLst>
            <a:ext uri="{FF2B5EF4-FFF2-40B4-BE49-F238E27FC236}">
              <a16:creationId xmlns:a16="http://schemas.microsoft.com/office/drawing/2014/main" xmlns="" id="{00000000-0008-0000-0600-00008C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01" name="Text Box 1">
          <a:extLst>
            <a:ext uri="{FF2B5EF4-FFF2-40B4-BE49-F238E27FC236}">
              <a16:creationId xmlns:a16="http://schemas.microsoft.com/office/drawing/2014/main" xmlns="" id="{00000000-0008-0000-0600-00008D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02" name="Text Box 1">
          <a:extLst>
            <a:ext uri="{FF2B5EF4-FFF2-40B4-BE49-F238E27FC236}">
              <a16:creationId xmlns:a16="http://schemas.microsoft.com/office/drawing/2014/main" xmlns="" id="{00000000-0008-0000-0600-00008E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03" name="Text Box 1">
          <a:extLst>
            <a:ext uri="{FF2B5EF4-FFF2-40B4-BE49-F238E27FC236}">
              <a16:creationId xmlns:a16="http://schemas.microsoft.com/office/drawing/2014/main" xmlns="" id="{00000000-0008-0000-0600-00008F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04" name="Text Box 1">
          <a:extLst>
            <a:ext uri="{FF2B5EF4-FFF2-40B4-BE49-F238E27FC236}">
              <a16:creationId xmlns:a16="http://schemas.microsoft.com/office/drawing/2014/main" xmlns="" id="{00000000-0008-0000-0600-000090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05" name="Text Box 1">
          <a:extLst>
            <a:ext uri="{FF2B5EF4-FFF2-40B4-BE49-F238E27FC236}">
              <a16:creationId xmlns:a16="http://schemas.microsoft.com/office/drawing/2014/main" xmlns="" id="{00000000-0008-0000-0600-000091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06" name="Text Box 1">
          <a:extLst>
            <a:ext uri="{FF2B5EF4-FFF2-40B4-BE49-F238E27FC236}">
              <a16:creationId xmlns:a16="http://schemas.microsoft.com/office/drawing/2014/main" xmlns="" id="{00000000-0008-0000-0600-000092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07" name="Text Box 1">
          <a:extLst>
            <a:ext uri="{FF2B5EF4-FFF2-40B4-BE49-F238E27FC236}">
              <a16:creationId xmlns:a16="http://schemas.microsoft.com/office/drawing/2014/main" xmlns="" id="{00000000-0008-0000-0600-000093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08" name="Text Box 1">
          <a:extLst>
            <a:ext uri="{FF2B5EF4-FFF2-40B4-BE49-F238E27FC236}">
              <a16:creationId xmlns:a16="http://schemas.microsoft.com/office/drawing/2014/main" xmlns="" id="{00000000-0008-0000-0600-000094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09" name="Text Box 1">
          <a:extLst>
            <a:ext uri="{FF2B5EF4-FFF2-40B4-BE49-F238E27FC236}">
              <a16:creationId xmlns:a16="http://schemas.microsoft.com/office/drawing/2014/main" xmlns="" id="{00000000-0008-0000-0600-000095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10" name="Text Box 1">
          <a:extLst>
            <a:ext uri="{FF2B5EF4-FFF2-40B4-BE49-F238E27FC236}">
              <a16:creationId xmlns:a16="http://schemas.microsoft.com/office/drawing/2014/main" xmlns="" id="{00000000-0008-0000-0600-000096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11" name="Text Box 1">
          <a:extLst>
            <a:ext uri="{FF2B5EF4-FFF2-40B4-BE49-F238E27FC236}">
              <a16:creationId xmlns:a16="http://schemas.microsoft.com/office/drawing/2014/main" xmlns="" id="{00000000-0008-0000-0600-000097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12" name="Text Box 1">
          <a:extLst>
            <a:ext uri="{FF2B5EF4-FFF2-40B4-BE49-F238E27FC236}">
              <a16:creationId xmlns:a16="http://schemas.microsoft.com/office/drawing/2014/main" xmlns="" id="{00000000-0008-0000-0600-000098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13" name="Text Box 1">
          <a:extLst>
            <a:ext uri="{FF2B5EF4-FFF2-40B4-BE49-F238E27FC236}">
              <a16:creationId xmlns:a16="http://schemas.microsoft.com/office/drawing/2014/main" xmlns="" id="{00000000-0008-0000-0600-000099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14" name="Text Box 1">
          <a:extLst>
            <a:ext uri="{FF2B5EF4-FFF2-40B4-BE49-F238E27FC236}">
              <a16:creationId xmlns:a16="http://schemas.microsoft.com/office/drawing/2014/main" xmlns="" id="{00000000-0008-0000-0600-00009A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15" name="Text Box 1">
          <a:extLst>
            <a:ext uri="{FF2B5EF4-FFF2-40B4-BE49-F238E27FC236}">
              <a16:creationId xmlns:a16="http://schemas.microsoft.com/office/drawing/2014/main" xmlns="" id="{00000000-0008-0000-0600-00009B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16" name="Text Box 1">
          <a:extLst>
            <a:ext uri="{FF2B5EF4-FFF2-40B4-BE49-F238E27FC236}">
              <a16:creationId xmlns:a16="http://schemas.microsoft.com/office/drawing/2014/main" xmlns="" id="{00000000-0008-0000-0600-00009C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17" name="Text Box 1">
          <a:extLst>
            <a:ext uri="{FF2B5EF4-FFF2-40B4-BE49-F238E27FC236}">
              <a16:creationId xmlns:a16="http://schemas.microsoft.com/office/drawing/2014/main" xmlns="" id="{00000000-0008-0000-0600-00009D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18" name="Text Box 1">
          <a:extLst>
            <a:ext uri="{FF2B5EF4-FFF2-40B4-BE49-F238E27FC236}">
              <a16:creationId xmlns:a16="http://schemas.microsoft.com/office/drawing/2014/main" xmlns="" id="{00000000-0008-0000-0600-00009E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19" name="Text Box 1">
          <a:extLst>
            <a:ext uri="{FF2B5EF4-FFF2-40B4-BE49-F238E27FC236}">
              <a16:creationId xmlns:a16="http://schemas.microsoft.com/office/drawing/2014/main" xmlns="" id="{00000000-0008-0000-0600-00009F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20" name="Text Box 1">
          <a:extLst>
            <a:ext uri="{FF2B5EF4-FFF2-40B4-BE49-F238E27FC236}">
              <a16:creationId xmlns:a16="http://schemas.microsoft.com/office/drawing/2014/main" xmlns="" id="{00000000-0008-0000-0600-0000A0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21" name="Text Box 1">
          <a:extLst>
            <a:ext uri="{FF2B5EF4-FFF2-40B4-BE49-F238E27FC236}">
              <a16:creationId xmlns:a16="http://schemas.microsoft.com/office/drawing/2014/main" xmlns="" id="{00000000-0008-0000-0600-0000A1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22" name="Text Box 1">
          <a:extLst>
            <a:ext uri="{FF2B5EF4-FFF2-40B4-BE49-F238E27FC236}">
              <a16:creationId xmlns:a16="http://schemas.microsoft.com/office/drawing/2014/main" xmlns="" id="{00000000-0008-0000-0600-0000A2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23" name="Text Box 1">
          <a:extLst>
            <a:ext uri="{FF2B5EF4-FFF2-40B4-BE49-F238E27FC236}">
              <a16:creationId xmlns:a16="http://schemas.microsoft.com/office/drawing/2014/main" xmlns="" id="{00000000-0008-0000-0600-0000A3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24" name="Text Box 1">
          <a:extLst>
            <a:ext uri="{FF2B5EF4-FFF2-40B4-BE49-F238E27FC236}">
              <a16:creationId xmlns:a16="http://schemas.microsoft.com/office/drawing/2014/main" xmlns="" id="{00000000-0008-0000-0600-0000A4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25" name="Text Box 1">
          <a:extLst>
            <a:ext uri="{FF2B5EF4-FFF2-40B4-BE49-F238E27FC236}">
              <a16:creationId xmlns:a16="http://schemas.microsoft.com/office/drawing/2014/main" xmlns="" id="{00000000-0008-0000-0600-0000A5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26" name="Text Box 1">
          <a:extLst>
            <a:ext uri="{FF2B5EF4-FFF2-40B4-BE49-F238E27FC236}">
              <a16:creationId xmlns:a16="http://schemas.microsoft.com/office/drawing/2014/main" xmlns="" id="{00000000-0008-0000-0600-0000A6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27" name="Text Box 1">
          <a:extLst>
            <a:ext uri="{FF2B5EF4-FFF2-40B4-BE49-F238E27FC236}">
              <a16:creationId xmlns:a16="http://schemas.microsoft.com/office/drawing/2014/main" xmlns="" id="{00000000-0008-0000-0600-0000A7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28" name="Text Box 1">
          <a:extLst>
            <a:ext uri="{FF2B5EF4-FFF2-40B4-BE49-F238E27FC236}">
              <a16:creationId xmlns:a16="http://schemas.microsoft.com/office/drawing/2014/main" xmlns="" id="{00000000-0008-0000-0600-0000A8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29" name="Text Box 1">
          <a:extLst>
            <a:ext uri="{FF2B5EF4-FFF2-40B4-BE49-F238E27FC236}">
              <a16:creationId xmlns:a16="http://schemas.microsoft.com/office/drawing/2014/main" xmlns="" id="{00000000-0008-0000-0600-0000A9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30" name="Text Box 1">
          <a:extLst>
            <a:ext uri="{FF2B5EF4-FFF2-40B4-BE49-F238E27FC236}">
              <a16:creationId xmlns:a16="http://schemas.microsoft.com/office/drawing/2014/main" xmlns="" id="{00000000-0008-0000-0600-0000AA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31" name="Text Box 1">
          <a:extLst>
            <a:ext uri="{FF2B5EF4-FFF2-40B4-BE49-F238E27FC236}">
              <a16:creationId xmlns:a16="http://schemas.microsoft.com/office/drawing/2014/main" xmlns="" id="{00000000-0008-0000-0600-0000AB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32" name="Text Box 1">
          <a:extLst>
            <a:ext uri="{FF2B5EF4-FFF2-40B4-BE49-F238E27FC236}">
              <a16:creationId xmlns:a16="http://schemas.microsoft.com/office/drawing/2014/main" xmlns="" id="{00000000-0008-0000-0600-0000AC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33" name="Text Box 1">
          <a:extLst>
            <a:ext uri="{FF2B5EF4-FFF2-40B4-BE49-F238E27FC236}">
              <a16:creationId xmlns:a16="http://schemas.microsoft.com/office/drawing/2014/main" xmlns="" id="{00000000-0008-0000-0600-0000AD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34" name="Text Box 1">
          <a:extLst>
            <a:ext uri="{FF2B5EF4-FFF2-40B4-BE49-F238E27FC236}">
              <a16:creationId xmlns:a16="http://schemas.microsoft.com/office/drawing/2014/main" xmlns="" id="{00000000-0008-0000-0600-0000AE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35" name="Text Box 1">
          <a:extLst>
            <a:ext uri="{FF2B5EF4-FFF2-40B4-BE49-F238E27FC236}">
              <a16:creationId xmlns:a16="http://schemas.microsoft.com/office/drawing/2014/main" xmlns="" id="{00000000-0008-0000-0600-0000AF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36" name="Text Box 1">
          <a:extLst>
            <a:ext uri="{FF2B5EF4-FFF2-40B4-BE49-F238E27FC236}">
              <a16:creationId xmlns:a16="http://schemas.microsoft.com/office/drawing/2014/main" xmlns="" id="{00000000-0008-0000-0600-0000B0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37" name="Text Box 1">
          <a:extLst>
            <a:ext uri="{FF2B5EF4-FFF2-40B4-BE49-F238E27FC236}">
              <a16:creationId xmlns:a16="http://schemas.microsoft.com/office/drawing/2014/main" xmlns="" id="{00000000-0008-0000-0600-0000B1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38" name="Text Box 1">
          <a:extLst>
            <a:ext uri="{FF2B5EF4-FFF2-40B4-BE49-F238E27FC236}">
              <a16:creationId xmlns:a16="http://schemas.microsoft.com/office/drawing/2014/main" xmlns="" id="{00000000-0008-0000-0600-0000B2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39" name="Text Box 1">
          <a:extLst>
            <a:ext uri="{FF2B5EF4-FFF2-40B4-BE49-F238E27FC236}">
              <a16:creationId xmlns:a16="http://schemas.microsoft.com/office/drawing/2014/main" xmlns="" id="{00000000-0008-0000-0600-0000B3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40" name="Text Box 1">
          <a:extLst>
            <a:ext uri="{FF2B5EF4-FFF2-40B4-BE49-F238E27FC236}">
              <a16:creationId xmlns:a16="http://schemas.microsoft.com/office/drawing/2014/main" xmlns="" id="{00000000-0008-0000-0600-0000B4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41" name="Text Box 1">
          <a:extLst>
            <a:ext uri="{FF2B5EF4-FFF2-40B4-BE49-F238E27FC236}">
              <a16:creationId xmlns:a16="http://schemas.microsoft.com/office/drawing/2014/main" xmlns="" id="{00000000-0008-0000-0600-0000B5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42" name="Text Box 1">
          <a:extLst>
            <a:ext uri="{FF2B5EF4-FFF2-40B4-BE49-F238E27FC236}">
              <a16:creationId xmlns:a16="http://schemas.microsoft.com/office/drawing/2014/main" xmlns="" id="{00000000-0008-0000-0600-0000B6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43" name="Text Box 1">
          <a:extLst>
            <a:ext uri="{FF2B5EF4-FFF2-40B4-BE49-F238E27FC236}">
              <a16:creationId xmlns:a16="http://schemas.microsoft.com/office/drawing/2014/main" xmlns="" id="{00000000-0008-0000-0600-0000B7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44" name="Text Box 1">
          <a:extLst>
            <a:ext uri="{FF2B5EF4-FFF2-40B4-BE49-F238E27FC236}">
              <a16:creationId xmlns:a16="http://schemas.microsoft.com/office/drawing/2014/main" xmlns="" id="{00000000-0008-0000-0600-0000B8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45" name="Text Box 1">
          <a:extLst>
            <a:ext uri="{FF2B5EF4-FFF2-40B4-BE49-F238E27FC236}">
              <a16:creationId xmlns:a16="http://schemas.microsoft.com/office/drawing/2014/main" xmlns="" id="{00000000-0008-0000-0600-0000B9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46" name="Text Box 1">
          <a:extLst>
            <a:ext uri="{FF2B5EF4-FFF2-40B4-BE49-F238E27FC236}">
              <a16:creationId xmlns:a16="http://schemas.microsoft.com/office/drawing/2014/main" xmlns="" id="{00000000-0008-0000-0600-0000BA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47" name="Text Box 1">
          <a:extLst>
            <a:ext uri="{FF2B5EF4-FFF2-40B4-BE49-F238E27FC236}">
              <a16:creationId xmlns:a16="http://schemas.microsoft.com/office/drawing/2014/main" xmlns="" id="{00000000-0008-0000-0600-0000BB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48" name="Text Box 1">
          <a:extLst>
            <a:ext uri="{FF2B5EF4-FFF2-40B4-BE49-F238E27FC236}">
              <a16:creationId xmlns:a16="http://schemas.microsoft.com/office/drawing/2014/main" xmlns="" id="{00000000-0008-0000-0600-0000BC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49" name="Text Box 1">
          <a:extLst>
            <a:ext uri="{FF2B5EF4-FFF2-40B4-BE49-F238E27FC236}">
              <a16:creationId xmlns:a16="http://schemas.microsoft.com/office/drawing/2014/main" xmlns="" id="{00000000-0008-0000-0600-0000BD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50" name="Text Box 1">
          <a:extLst>
            <a:ext uri="{FF2B5EF4-FFF2-40B4-BE49-F238E27FC236}">
              <a16:creationId xmlns:a16="http://schemas.microsoft.com/office/drawing/2014/main" xmlns="" id="{00000000-0008-0000-0600-0000BE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51" name="Text Box 1">
          <a:extLst>
            <a:ext uri="{FF2B5EF4-FFF2-40B4-BE49-F238E27FC236}">
              <a16:creationId xmlns:a16="http://schemas.microsoft.com/office/drawing/2014/main" xmlns="" id="{00000000-0008-0000-0600-0000BF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52" name="Text Box 1">
          <a:extLst>
            <a:ext uri="{FF2B5EF4-FFF2-40B4-BE49-F238E27FC236}">
              <a16:creationId xmlns:a16="http://schemas.microsoft.com/office/drawing/2014/main" xmlns="" id="{00000000-0008-0000-0600-0000C0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53" name="Text Box 1">
          <a:extLst>
            <a:ext uri="{FF2B5EF4-FFF2-40B4-BE49-F238E27FC236}">
              <a16:creationId xmlns:a16="http://schemas.microsoft.com/office/drawing/2014/main" xmlns="" id="{00000000-0008-0000-0600-0000C1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54" name="Text Box 1">
          <a:extLst>
            <a:ext uri="{FF2B5EF4-FFF2-40B4-BE49-F238E27FC236}">
              <a16:creationId xmlns:a16="http://schemas.microsoft.com/office/drawing/2014/main" xmlns="" id="{00000000-0008-0000-0600-0000C2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55" name="Text Box 1">
          <a:extLst>
            <a:ext uri="{FF2B5EF4-FFF2-40B4-BE49-F238E27FC236}">
              <a16:creationId xmlns:a16="http://schemas.microsoft.com/office/drawing/2014/main" xmlns="" id="{00000000-0008-0000-0600-0000C3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56" name="Text Box 1">
          <a:extLst>
            <a:ext uri="{FF2B5EF4-FFF2-40B4-BE49-F238E27FC236}">
              <a16:creationId xmlns:a16="http://schemas.microsoft.com/office/drawing/2014/main" xmlns="" id="{00000000-0008-0000-0600-0000C4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57" name="Text Box 1">
          <a:extLst>
            <a:ext uri="{FF2B5EF4-FFF2-40B4-BE49-F238E27FC236}">
              <a16:creationId xmlns:a16="http://schemas.microsoft.com/office/drawing/2014/main" xmlns="" id="{00000000-0008-0000-0600-0000C5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58" name="Text Box 1">
          <a:extLst>
            <a:ext uri="{FF2B5EF4-FFF2-40B4-BE49-F238E27FC236}">
              <a16:creationId xmlns:a16="http://schemas.microsoft.com/office/drawing/2014/main" xmlns="" id="{00000000-0008-0000-0600-0000C6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59" name="Text Box 1">
          <a:extLst>
            <a:ext uri="{FF2B5EF4-FFF2-40B4-BE49-F238E27FC236}">
              <a16:creationId xmlns:a16="http://schemas.microsoft.com/office/drawing/2014/main" xmlns="" id="{00000000-0008-0000-0600-0000C7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60" name="Text Box 1">
          <a:extLst>
            <a:ext uri="{FF2B5EF4-FFF2-40B4-BE49-F238E27FC236}">
              <a16:creationId xmlns:a16="http://schemas.microsoft.com/office/drawing/2014/main" xmlns="" id="{00000000-0008-0000-0600-0000C8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61" name="Text Box 1">
          <a:extLst>
            <a:ext uri="{FF2B5EF4-FFF2-40B4-BE49-F238E27FC236}">
              <a16:creationId xmlns:a16="http://schemas.microsoft.com/office/drawing/2014/main" xmlns="" id="{00000000-0008-0000-0600-0000C9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62" name="Text Box 1">
          <a:extLst>
            <a:ext uri="{FF2B5EF4-FFF2-40B4-BE49-F238E27FC236}">
              <a16:creationId xmlns:a16="http://schemas.microsoft.com/office/drawing/2014/main" xmlns="" id="{00000000-0008-0000-0600-0000CA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63" name="Text Box 1">
          <a:extLst>
            <a:ext uri="{FF2B5EF4-FFF2-40B4-BE49-F238E27FC236}">
              <a16:creationId xmlns:a16="http://schemas.microsoft.com/office/drawing/2014/main" xmlns="" id="{00000000-0008-0000-0600-0000CB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64" name="Text Box 1">
          <a:extLst>
            <a:ext uri="{FF2B5EF4-FFF2-40B4-BE49-F238E27FC236}">
              <a16:creationId xmlns:a16="http://schemas.microsoft.com/office/drawing/2014/main" xmlns="" id="{00000000-0008-0000-0600-0000CC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65" name="Text Box 1">
          <a:extLst>
            <a:ext uri="{FF2B5EF4-FFF2-40B4-BE49-F238E27FC236}">
              <a16:creationId xmlns:a16="http://schemas.microsoft.com/office/drawing/2014/main" xmlns="" id="{00000000-0008-0000-0600-0000CD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66" name="Text Box 1">
          <a:extLst>
            <a:ext uri="{FF2B5EF4-FFF2-40B4-BE49-F238E27FC236}">
              <a16:creationId xmlns:a16="http://schemas.microsoft.com/office/drawing/2014/main" xmlns="" id="{00000000-0008-0000-0600-0000CE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67" name="Text Box 1">
          <a:extLst>
            <a:ext uri="{FF2B5EF4-FFF2-40B4-BE49-F238E27FC236}">
              <a16:creationId xmlns:a16="http://schemas.microsoft.com/office/drawing/2014/main" xmlns="" id="{00000000-0008-0000-0600-0000CF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68" name="Text Box 1">
          <a:extLst>
            <a:ext uri="{FF2B5EF4-FFF2-40B4-BE49-F238E27FC236}">
              <a16:creationId xmlns:a16="http://schemas.microsoft.com/office/drawing/2014/main" xmlns="" id="{00000000-0008-0000-0600-0000D0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69" name="Text Box 1">
          <a:extLst>
            <a:ext uri="{FF2B5EF4-FFF2-40B4-BE49-F238E27FC236}">
              <a16:creationId xmlns:a16="http://schemas.microsoft.com/office/drawing/2014/main" xmlns="" id="{00000000-0008-0000-0600-0000D1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70" name="Text Box 1">
          <a:extLst>
            <a:ext uri="{FF2B5EF4-FFF2-40B4-BE49-F238E27FC236}">
              <a16:creationId xmlns:a16="http://schemas.microsoft.com/office/drawing/2014/main" xmlns="" id="{00000000-0008-0000-0600-0000D2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71" name="Text Box 1">
          <a:extLst>
            <a:ext uri="{FF2B5EF4-FFF2-40B4-BE49-F238E27FC236}">
              <a16:creationId xmlns:a16="http://schemas.microsoft.com/office/drawing/2014/main" xmlns="" id="{00000000-0008-0000-0600-0000D3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72" name="Text Box 1">
          <a:extLst>
            <a:ext uri="{FF2B5EF4-FFF2-40B4-BE49-F238E27FC236}">
              <a16:creationId xmlns:a16="http://schemas.microsoft.com/office/drawing/2014/main" xmlns="" id="{00000000-0008-0000-0600-0000D4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73" name="Text Box 1">
          <a:extLst>
            <a:ext uri="{FF2B5EF4-FFF2-40B4-BE49-F238E27FC236}">
              <a16:creationId xmlns:a16="http://schemas.microsoft.com/office/drawing/2014/main" xmlns="" id="{00000000-0008-0000-0600-0000D5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74" name="Text Box 1">
          <a:extLst>
            <a:ext uri="{FF2B5EF4-FFF2-40B4-BE49-F238E27FC236}">
              <a16:creationId xmlns:a16="http://schemas.microsoft.com/office/drawing/2014/main" xmlns="" id="{00000000-0008-0000-0600-0000D6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75" name="Text Box 1">
          <a:extLst>
            <a:ext uri="{FF2B5EF4-FFF2-40B4-BE49-F238E27FC236}">
              <a16:creationId xmlns:a16="http://schemas.microsoft.com/office/drawing/2014/main" xmlns="" id="{00000000-0008-0000-0600-0000D7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76" name="Text Box 1">
          <a:extLst>
            <a:ext uri="{FF2B5EF4-FFF2-40B4-BE49-F238E27FC236}">
              <a16:creationId xmlns:a16="http://schemas.microsoft.com/office/drawing/2014/main" xmlns="" id="{00000000-0008-0000-0600-0000D8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77" name="Text Box 1">
          <a:extLst>
            <a:ext uri="{FF2B5EF4-FFF2-40B4-BE49-F238E27FC236}">
              <a16:creationId xmlns:a16="http://schemas.microsoft.com/office/drawing/2014/main" xmlns="" id="{00000000-0008-0000-0600-0000D9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78" name="Text Box 1">
          <a:extLst>
            <a:ext uri="{FF2B5EF4-FFF2-40B4-BE49-F238E27FC236}">
              <a16:creationId xmlns:a16="http://schemas.microsoft.com/office/drawing/2014/main" xmlns="" id="{00000000-0008-0000-0600-0000DA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79" name="Text Box 1">
          <a:extLst>
            <a:ext uri="{FF2B5EF4-FFF2-40B4-BE49-F238E27FC236}">
              <a16:creationId xmlns:a16="http://schemas.microsoft.com/office/drawing/2014/main" xmlns="" id="{00000000-0008-0000-0600-0000DB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80" name="Text Box 1">
          <a:extLst>
            <a:ext uri="{FF2B5EF4-FFF2-40B4-BE49-F238E27FC236}">
              <a16:creationId xmlns:a16="http://schemas.microsoft.com/office/drawing/2014/main" xmlns="" id="{00000000-0008-0000-0600-0000DC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81" name="Text Box 1">
          <a:extLst>
            <a:ext uri="{FF2B5EF4-FFF2-40B4-BE49-F238E27FC236}">
              <a16:creationId xmlns:a16="http://schemas.microsoft.com/office/drawing/2014/main" xmlns="" id="{00000000-0008-0000-0600-0000DD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82" name="Text Box 1">
          <a:extLst>
            <a:ext uri="{FF2B5EF4-FFF2-40B4-BE49-F238E27FC236}">
              <a16:creationId xmlns:a16="http://schemas.microsoft.com/office/drawing/2014/main" xmlns="" id="{00000000-0008-0000-0600-0000DE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83" name="Text Box 1">
          <a:extLst>
            <a:ext uri="{FF2B5EF4-FFF2-40B4-BE49-F238E27FC236}">
              <a16:creationId xmlns:a16="http://schemas.microsoft.com/office/drawing/2014/main" xmlns="" id="{00000000-0008-0000-0600-0000DF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84" name="Text Box 1">
          <a:extLst>
            <a:ext uri="{FF2B5EF4-FFF2-40B4-BE49-F238E27FC236}">
              <a16:creationId xmlns:a16="http://schemas.microsoft.com/office/drawing/2014/main" xmlns="" id="{00000000-0008-0000-0600-0000E0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85" name="Text Box 1">
          <a:extLst>
            <a:ext uri="{FF2B5EF4-FFF2-40B4-BE49-F238E27FC236}">
              <a16:creationId xmlns:a16="http://schemas.microsoft.com/office/drawing/2014/main" xmlns="" id="{00000000-0008-0000-0600-0000E1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86" name="Text Box 1">
          <a:extLst>
            <a:ext uri="{FF2B5EF4-FFF2-40B4-BE49-F238E27FC236}">
              <a16:creationId xmlns:a16="http://schemas.microsoft.com/office/drawing/2014/main" xmlns="" id="{00000000-0008-0000-0600-0000E2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87" name="Text Box 1">
          <a:extLst>
            <a:ext uri="{FF2B5EF4-FFF2-40B4-BE49-F238E27FC236}">
              <a16:creationId xmlns:a16="http://schemas.microsoft.com/office/drawing/2014/main" xmlns="" id="{00000000-0008-0000-0600-0000E3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88" name="Text Box 1">
          <a:extLst>
            <a:ext uri="{FF2B5EF4-FFF2-40B4-BE49-F238E27FC236}">
              <a16:creationId xmlns:a16="http://schemas.microsoft.com/office/drawing/2014/main" xmlns="" id="{00000000-0008-0000-0600-0000E4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89" name="Text Box 1">
          <a:extLst>
            <a:ext uri="{FF2B5EF4-FFF2-40B4-BE49-F238E27FC236}">
              <a16:creationId xmlns:a16="http://schemas.microsoft.com/office/drawing/2014/main" xmlns="" id="{00000000-0008-0000-0600-0000E5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90" name="Text Box 1">
          <a:extLst>
            <a:ext uri="{FF2B5EF4-FFF2-40B4-BE49-F238E27FC236}">
              <a16:creationId xmlns:a16="http://schemas.microsoft.com/office/drawing/2014/main" xmlns="" id="{00000000-0008-0000-0600-0000E6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91" name="Text Box 1">
          <a:extLst>
            <a:ext uri="{FF2B5EF4-FFF2-40B4-BE49-F238E27FC236}">
              <a16:creationId xmlns:a16="http://schemas.microsoft.com/office/drawing/2014/main" xmlns="" id="{00000000-0008-0000-0600-0000E7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92" name="Text Box 1">
          <a:extLst>
            <a:ext uri="{FF2B5EF4-FFF2-40B4-BE49-F238E27FC236}">
              <a16:creationId xmlns:a16="http://schemas.microsoft.com/office/drawing/2014/main" xmlns="" id="{00000000-0008-0000-0600-0000E8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93" name="Text Box 1">
          <a:extLst>
            <a:ext uri="{FF2B5EF4-FFF2-40B4-BE49-F238E27FC236}">
              <a16:creationId xmlns:a16="http://schemas.microsoft.com/office/drawing/2014/main" xmlns="" id="{00000000-0008-0000-0600-0000E9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94" name="Text Box 1">
          <a:extLst>
            <a:ext uri="{FF2B5EF4-FFF2-40B4-BE49-F238E27FC236}">
              <a16:creationId xmlns:a16="http://schemas.microsoft.com/office/drawing/2014/main" xmlns="" id="{00000000-0008-0000-0600-0000EA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95" name="Text Box 1">
          <a:extLst>
            <a:ext uri="{FF2B5EF4-FFF2-40B4-BE49-F238E27FC236}">
              <a16:creationId xmlns:a16="http://schemas.microsoft.com/office/drawing/2014/main" xmlns="" id="{00000000-0008-0000-0600-0000EB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96" name="Text Box 1">
          <a:extLst>
            <a:ext uri="{FF2B5EF4-FFF2-40B4-BE49-F238E27FC236}">
              <a16:creationId xmlns:a16="http://schemas.microsoft.com/office/drawing/2014/main" xmlns="" id="{00000000-0008-0000-0600-0000EC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97" name="Text Box 1">
          <a:extLst>
            <a:ext uri="{FF2B5EF4-FFF2-40B4-BE49-F238E27FC236}">
              <a16:creationId xmlns:a16="http://schemas.microsoft.com/office/drawing/2014/main" xmlns="" id="{00000000-0008-0000-0600-0000ED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98" name="Text Box 1">
          <a:extLst>
            <a:ext uri="{FF2B5EF4-FFF2-40B4-BE49-F238E27FC236}">
              <a16:creationId xmlns:a16="http://schemas.microsoft.com/office/drawing/2014/main" xmlns="" id="{00000000-0008-0000-0600-0000EE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99" name="Text Box 1">
          <a:extLst>
            <a:ext uri="{FF2B5EF4-FFF2-40B4-BE49-F238E27FC236}">
              <a16:creationId xmlns:a16="http://schemas.microsoft.com/office/drawing/2014/main" xmlns="" id="{00000000-0008-0000-0600-0000EF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800" name="Text Box 1">
          <a:extLst>
            <a:ext uri="{FF2B5EF4-FFF2-40B4-BE49-F238E27FC236}">
              <a16:creationId xmlns:a16="http://schemas.microsoft.com/office/drawing/2014/main" xmlns="" id="{00000000-0008-0000-0600-0000F0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801" name="Text Box 1">
          <a:extLst>
            <a:ext uri="{FF2B5EF4-FFF2-40B4-BE49-F238E27FC236}">
              <a16:creationId xmlns:a16="http://schemas.microsoft.com/office/drawing/2014/main" xmlns="" id="{00000000-0008-0000-0600-0000F1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802" name="Text Box 1">
          <a:extLst>
            <a:ext uri="{FF2B5EF4-FFF2-40B4-BE49-F238E27FC236}">
              <a16:creationId xmlns:a16="http://schemas.microsoft.com/office/drawing/2014/main" xmlns="" id="{00000000-0008-0000-0600-0000F2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803" name="Text Box 1">
          <a:extLst>
            <a:ext uri="{FF2B5EF4-FFF2-40B4-BE49-F238E27FC236}">
              <a16:creationId xmlns:a16="http://schemas.microsoft.com/office/drawing/2014/main" xmlns="" id="{00000000-0008-0000-0600-0000F3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804" name="Text Box 1">
          <a:extLst>
            <a:ext uri="{FF2B5EF4-FFF2-40B4-BE49-F238E27FC236}">
              <a16:creationId xmlns:a16="http://schemas.microsoft.com/office/drawing/2014/main" xmlns="" id="{00000000-0008-0000-0600-0000F4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805" name="Text Box 1">
          <a:extLst>
            <a:ext uri="{FF2B5EF4-FFF2-40B4-BE49-F238E27FC236}">
              <a16:creationId xmlns:a16="http://schemas.microsoft.com/office/drawing/2014/main" xmlns="" id="{00000000-0008-0000-0600-0000F5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806" name="Text Box 1">
          <a:extLst>
            <a:ext uri="{FF2B5EF4-FFF2-40B4-BE49-F238E27FC236}">
              <a16:creationId xmlns:a16="http://schemas.microsoft.com/office/drawing/2014/main" xmlns="" id="{00000000-0008-0000-0600-0000F6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807" name="Text Box 1">
          <a:extLst>
            <a:ext uri="{FF2B5EF4-FFF2-40B4-BE49-F238E27FC236}">
              <a16:creationId xmlns:a16="http://schemas.microsoft.com/office/drawing/2014/main" xmlns="" id="{00000000-0008-0000-0600-0000F7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808" name="Text Box 1">
          <a:extLst>
            <a:ext uri="{FF2B5EF4-FFF2-40B4-BE49-F238E27FC236}">
              <a16:creationId xmlns:a16="http://schemas.microsoft.com/office/drawing/2014/main" xmlns="" id="{00000000-0008-0000-0600-0000F8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809" name="Text Box 1">
          <a:extLst>
            <a:ext uri="{FF2B5EF4-FFF2-40B4-BE49-F238E27FC236}">
              <a16:creationId xmlns:a16="http://schemas.microsoft.com/office/drawing/2014/main" xmlns="" id="{00000000-0008-0000-0600-0000F9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810" name="Text Box 1">
          <a:extLst>
            <a:ext uri="{FF2B5EF4-FFF2-40B4-BE49-F238E27FC236}">
              <a16:creationId xmlns:a16="http://schemas.microsoft.com/office/drawing/2014/main" xmlns="" id="{00000000-0008-0000-0600-0000FA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811" name="Text Box 1">
          <a:extLst>
            <a:ext uri="{FF2B5EF4-FFF2-40B4-BE49-F238E27FC236}">
              <a16:creationId xmlns:a16="http://schemas.microsoft.com/office/drawing/2014/main" xmlns="" id="{00000000-0008-0000-0600-0000FB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812" name="Text Box 1">
          <a:extLst>
            <a:ext uri="{FF2B5EF4-FFF2-40B4-BE49-F238E27FC236}">
              <a16:creationId xmlns:a16="http://schemas.microsoft.com/office/drawing/2014/main" xmlns="" id="{00000000-0008-0000-0600-0000FC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813" name="Text Box 1">
          <a:extLst>
            <a:ext uri="{FF2B5EF4-FFF2-40B4-BE49-F238E27FC236}">
              <a16:creationId xmlns:a16="http://schemas.microsoft.com/office/drawing/2014/main" xmlns="" id="{00000000-0008-0000-0600-0000FD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814" name="Text Box 1">
          <a:extLst>
            <a:ext uri="{FF2B5EF4-FFF2-40B4-BE49-F238E27FC236}">
              <a16:creationId xmlns:a16="http://schemas.microsoft.com/office/drawing/2014/main" xmlns="" id="{00000000-0008-0000-0600-0000FE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815" name="Text Box 1">
          <a:extLst>
            <a:ext uri="{FF2B5EF4-FFF2-40B4-BE49-F238E27FC236}">
              <a16:creationId xmlns:a16="http://schemas.microsoft.com/office/drawing/2014/main" xmlns="" id="{00000000-0008-0000-0600-0000FF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816" name="Text Box 1">
          <a:extLst>
            <a:ext uri="{FF2B5EF4-FFF2-40B4-BE49-F238E27FC236}">
              <a16:creationId xmlns:a16="http://schemas.microsoft.com/office/drawing/2014/main" xmlns="" id="{00000000-0008-0000-0600-00000093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817" name="Text Box 1">
          <a:extLst>
            <a:ext uri="{FF2B5EF4-FFF2-40B4-BE49-F238E27FC236}">
              <a16:creationId xmlns:a16="http://schemas.microsoft.com/office/drawing/2014/main" xmlns="" id="{00000000-0008-0000-0600-00000193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818" name="Text Box 1">
          <a:extLst>
            <a:ext uri="{FF2B5EF4-FFF2-40B4-BE49-F238E27FC236}">
              <a16:creationId xmlns:a16="http://schemas.microsoft.com/office/drawing/2014/main" xmlns="" id="{00000000-0008-0000-0600-00000293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819" name="Text Box 1">
          <a:extLst>
            <a:ext uri="{FF2B5EF4-FFF2-40B4-BE49-F238E27FC236}">
              <a16:creationId xmlns:a16="http://schemas.microsoft.com/office/drawing/2014/main" xmlns="" id="{00000000-0008-0000-0600-00000393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820" name="Text Box 1">
          <a:extLst>
            <a:ext uri="{FF2B5EF4-FFF2-40B4-BE49-F238E27FC236}">
              <a16:creationId xmlns:a16="http://schemas.microsoft.com/office/drawing/2014/main" xmlns="" id="{00000000-0008-0000-0600-00000493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821" name="Text Box 1">
          <a:extLst>
            <a:ext uri="{FF2B5EF4-FFF2-40B4-BE49-F238E27FC236}">
              <a16:creationId xmlns:a16="http://schemas.microsoft.com/office/drawing/2014/main" xmlns="" id="{00000000-0008-0000-0600-00000593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822" name="Text Box 1">
          <a:extLst>
            <a:ext uri="{FF2B5EF4-FFF2-40B4-BE49-F238E27FC236}">
              <a16:creationId xmlns:a16="http://schemas.microsoft.com/office/drawing/2014/main" xmlns="" id="{00000000-0008-0000-0600-00000693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823" name="Text Box 1">
          <a:extLst>
            <a:ext uri="{FF2B5EF4-FFF2-40B4-BE49-F238E27FC236}">
              <a16:creationId xmlns:a16="http://schemas.microsoft.com/office/drawing/2014/main" xmlns="" id="{00000000-0008-0000-0600-00000793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824" name="Text Box 1">
          <a:extLst>
            <a:ext uri="{FF2B5EF4-FFF2-40B4-BE49-F238E27FC236}">
              <a16:creationId xmlns:a16="http://schemas.microsoft.com/office/drawing/2014/main" xmlns="" id="{00000000-0008-0000-0600-00000893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825" name="Text Box 1">
          <a:extLst>
            <a:ext uri="{FF2B5EF4-FFF2-40B4-BE49-F238E27FC236}">
              <a16:creationId xmlns:a16="http://schemas.microsoft.com/office/drawing/2014/main" xmlns="" id="{00000000-0008-0000-0600-00000993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826" name="Text Box 1">
          <a:extLst>
            <a:ext uri="{FF2B5EF4-FFF2-40B4-BE49-F238E27FC236}">
              <a16:creationId xmlns:a16="http://schemas.microsoft.com/office/drawing/2014/main" xmlns="" id="{00000000-0008-0000-0600-00000A93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827" name="Text Box 1">
          <a:extLst>
            <a:ext uri="{FF2B5EF4-FFF2-40B4-BE49-F238E27FC236}">
              <a16:creationId xmlns:a16="http://schemas.microsoft.com/office/drawing/2014/main" xmlns="" id="{00000000-0008-0000-0600-00000B93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828" name="Text Box 1">
          <a:extLst>
            <a:ext uri="{FF2B5EF4-FFF2-40B4-BE49-F238E27FC236}">
              <a16:creationId xmlns:a16="http://schemas.microsoft.com/office/drawing/2014/main" xmlns="" id="{00000000-0008-0000-0600-00000C93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829" name="Text Box 1">
          <a:extLst>
            <a:ext uri="{FF2B5EF4-FFF2-40B4-BE49-F238E27FC236}">
              <a16:creationId xmlns:a16="http://schemas.microsoft.com/office/drawing/2014/main" xmlns="" id="{00000000-0008-0000-0600-00000D93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830" name="Text Box 1">
          <a:extLst>
            <a:ext uri="{FF2B5EF4-FFF2-40B4-BE49-F238E27FC236}">
              <a16:creationId xmlns:a16="http://schemas.microsoft.com/office/drawing/2014/main" xmlns="" id="{00000000-0008-0000-0600-00000E93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831" name="Text Box 1">
          <a:extLst>
            <a:ext uri="{FF2B5EF4-FFF2-40B4-BE49-F238E27FC236}">
              <a16:creationId xmlns:a16="http://schemas.microsoft.com/office/drawing/2014/main" xmlns="" id="{00000000-0008-0000-0600-00000F93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832" name="Text Box 1">
          <a:extLst>
            <a:ext uri="{FF2B5EF4-FFF2-40B4-BE49-F238E27FC236}">
              <a16:creationId xmlns:a16="http://schemas.microsoft.com/office/drawing/2014/main" xmlns="" id="{00000000-0008-0000-0600-00001093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833" name="Text Box 1">
          <a:extLst>
            <a:ext uri="{FF2B5EF4-FFF2-40B4-BE49-F238E27FC236}">
              <a16:creationId xmlns:a16="http://schemas.microsoft.com/office/drawing/2014/main" xmlns="" id="{00000000-0008-0000-0600-00001193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834" name="Text Box 1">
          <a:extLst>
            <a:ext uri="{FF2B5EF4-FFF2-40B4-BE49-F238E27FC236}">
              <a16:creationId xmlns:a16="http://schemas.microsoft.com/office/drawing/2014/main" xmlns="" id="{00000000-0008-0000-0600-00001293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835" name="Text Box 1">
          <a:extLst>
            <a:ext uri="{FF2B5EF4-FFF2-40B4-BE49-F238E27FC236}">
              <a16:creationId xmlns:a16="http://schemas.microsoft.com/office/drawing/2014/main" xmlns="" id="{00000000-0008-0000-0600-00001393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836" name="Text Box 1">
          <a:extLst>
            <a:ext uri="{FF2B5EF4-FFF2-40B4-BE49-F238E27FC236}">
              <a16:creationId xmlns:a16="http://schemas.microsoft.com/office/drawing/2014/main" xmlns="" id="{00000000-0008-0000-0600-00001493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837" name="Text Box 1">
          <a:extLst>
            <a:ext uri="{FF2B5EF4-FFF2-40B4-BE49-F238E27FC236}">
              <a16:creationId xmlns:a16="http://schemas.microsoft.com/office/drawing/2014/main" xmlns="" id="{00000000-0008-0000-0600-00001593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838" name="Text Box 1">
          <a:extLst>
            <a:ext uri="{FF2B5EF4-FFF2-40B4-BE49-F238E27FC236}">
              <a16:creationId xmlns:a16="http://schemas.microsoft.com/office/drawing/2014/main" xmlns="" id="{00000000-0008-0000-0600-00001693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839" name="Text Box 1">
          <a:extLst>
            <a:ext uri="{FF2B5EF4-FFF2-40B4-BE49-F238E27FC236}">
              <a16:creationId xmlns:a16="http://schemas.microsoft.com/office/drawing/2014/main" xmlns="" id="{00000000-0008-0000-0600-00001793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840" name="Text Box 1">
          <a:extLst>
            <a:ext uri="{FF2B5EF4-FFF2-40B4-BE49-F238E27FC236}">
              <a16:creationId xmlns:a16="http://schemas.microsoft.com/office/drawing/2014/main" xmlns="" id="{00000000-0008-0000-0600-000018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841" name="Text Box 1">
          <a:extLst>
            <a:ext uri="{FF2B5EF4-FFF2-40B4-BE49-F238E27FC236}">
              <a16:creationId xmlns:a16="http://schemas.microsoft.com/office/drawing/2014/main" xmlns="" id="{00000000-0008-0000-0600-000019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842" name="Text Box 1">
          <a:extLst>
            <a:ext uri="{FF2B5EF4-FFF2-40B4-BE49-F238E27FC236}">
              <a16:creationId xmlns:a16="http://schemas.microsoft.com/office/drawing/2014/main" xmlns="" id="{00000000-0008-0000-0600-00001A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843" name="Text Box 1">
          <a:extLst>
            <a:ext uri="{FF2B5EF4-FFF2-40B4-BE49-F238E27FC236}">
              <a16:creationId xmlns:a16="http://schemas.microsoft.com/office/drawing/2014/main" xmlns="" id="{00000000-0008-0000-0600-00001B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844" name="Text Box 1">
          <a:extLst>
            <a:ext uri="{FF2B5EF4-FFF2-40B4-BE49-F238E27FC236}">
              <a16:creationId xmlns:a16="http://schemas.microsoft.com/office/drawing/2014/main" xmlns="" id="{00000000-0008-0000-0600-00001C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845" name="Text Box 1">
          <a:extLst>
            <a:ext uri="{FF2B5EF4-FFF2-40B4-BE49-F238E27FC236}">
              <a16:creationId xmlns:a16="http://schemas.microsoft.com/office/drawing/2014/main" xmlns="" id="{00000000-0008-0000-0600-00001D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846" name="Text Box 1">
          <a:extLst>
            <a:ext uri="{FF2B5EF4-FFF2-40B4-BE49-F238E27FC236}">
              <a16:creationId xmlns:a16="http://schemas.microsoft.com/office/drawing/2014/main" xmlns="" id="{00000000-0008-0000-0600-00001E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847" name="Text Box 1">
          <a:extLst>
            <a:ext uri="{FF2B5EF4-FFF2-40B4-BE49-F238E27FC236}">
              <a16:creationId xmlns:a16="http://schemas.microsoft.com/office/drawing/2014/main" xmlns="" id="{00000000-0008-0000-0600-00001F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848" name="Text Box 1">
          <a:extLst>
            <a:ext uri="{FF2B5EF4-FFF2-40B4-BE49-F238E27FC236}">
              <a16:creationId xmlns:a16="http://schemas.microsoft.com/office/drawing/2014/main" xmlns="" id="{00000000-0008-0000-0600-000020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849" name="Text Box 1">
          <a:extLst>
            <a:ext uri="{FF2B5EF4-FFF2-40B4-BE49-F238E27FC236}">
              <a16:creationId xmlns:a16="http://schemas.microsoft.com/office/drawing/2014/main" xmlns="" id="{00000000-0008-0000-0600-000021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850" name="Text Box 1">
          <a:extLst>
            <a:ext uri="{FF2B5EF4-FFF2-40B4-BE49-F238E27FC236}">
              <a16:creationId xmlns:a16="http://schemas.microsoft.com/office/drawing/2014/main" xmlns="" id="{00000000-0008-0000-0600-000022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851" name="Text Box 1">
          <a:extLst>
            <a:ext uri="{FF2B5EF4-FFF2-40B4-BE49-F238E27FC236}">
              <a16:creationId xmlns:a16="http://schemas.microsoft.com/office/drawing/2014/main" xmlns="" id="{00000000-0008-0000-0600-000023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852" name="Text Box 1">
          <a:extLst>
            <a:ext uri="{FF2B5EF4-FFF2-40B4-BE49-F238E27FC236}">
              <a16:creationId xmlns:a16="http://schemas.microsoft.com/office/drawing/2014/main" xmlns="" id="{00000000-0008-0000-0600-000024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853" name="Text Box 1">
          <a:extLst>
            <a:ext uri="{FF2B5EF4-FFF2-40B4-BE49-F238E27FC236}">
              <a16:creationId xmlns:a16="http://schemas.microsoft.com/office/drawing/2014/main" xmlns="" id="{00000000-0008-0000-0600-000025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854" name="Text Box 1">
          <a:extLst>
            <a:ext uri="{FF2B5EF4-FFF2-40B4-BE49-F238E27FC236}">
              <a16:creationId xmlns:a16="http://schemas.microsoft.com/office/drawing/2014/main" xmlns="" id="{00000000-0008-0000-0600-000026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855" name="Text Box 1">
          <a:extLst>
            <a:ext uri="{FF2B5EF4-FFF2-40B4-BE49-F238E27FC236}">
              <a16:creationId xmlns:a16="http://schemas.microsoft.com/office/drawing/2014/main" xmlns="" id="{00000000-0008-0000-0600-000027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856" name="Text Box 1">
          <a:extLst>
            <a:ext uri="{FF2B5EF4-FFF2-40B4-BE49-F238E27FC236}">
              <a16:creationId xmlns:a16="http://schemas.microsoft.com/office/drawing/2014/main" xmlns="" id="{00000000-0008-0000-0600-000028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857" name="Text Box 1">
          <a:extLst>
            <a:ext uri="{FF2B5EF4-FFF2-40B4-BE49-F238E27FC236}">
              <a16:creationId xmlns:a16="http://schemas.microsoft.com/office/drawing/2014/main" xmlns="" id="{00000000-0008-0000-0600-000029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858" name="Text Box 1">
          <a:extLst>
            <a:ext uri="{FF2B5EF4-FFF2-40B4-BE49-F238E27FC236}">
              <a16:creationId xmlns:a16="http://schemas.microsoft.com/office/drawing/2014/main" xmlns="" id="{00000000-0008-0000-0600-00002A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859" name="Text Box 1">
          <a:extLst>
            <a:ext uri="{FF2B5EF4-FFF2-40B4-BE49-F238E27FC236}">
              <a16:creationId xmlns:a16="http://schemas.microsoft.com/office/drawing/2014/main" xmlns="" id="{00000000-0008-0000-0600-00002B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860" name="Text Box 1">
          <a:extLst>
            <a:ext uri="{FF2B5EF4-FFF2-40B4-BE49-F238E27FC236}">
              <a16:creationId xmlns:a16="http://schemas.microsoft.com/office/drawing/2014/main" xmlns="" id="{00000000-0008-0000-0600-00002C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861" name="Text Box 1">
          <a:extLst>
            <a:ext uri="{FF2B5EF4-FFF2-40B4-BE49-F238E27FC236}">
              <a16:creationId xmlns:a16="http://schemas.microsoft.com/office/drawing/2014/main" xmlns="" id="{00000000-0008-0000-0600-00002D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862" name="Text Box 1">
          <a:extLst>
            <a:ext uri="{FF2B5EF4-FFF2-40B4-BE49-F238E27FC236}">
              <a16:creationId xmlns:a16="http://schemas.microsoft.com/office/drawing/2014/main" xmlns="" id="{00000000-0008-0000-0600-00002E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863" name="Text Box 1">
          <a:extLst>
            <a:ext uri="{FF2B5EF4-FFF2-40B4-BE49-F238E27FC236}">
              <a16:creationId xmlns:a16="http://schemas.microsoft.com/office/drawing/2014/main" xmlns="" id="{00000000-0008-0000-0600-00002F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864" name="Text Box 1">
          <a:extLst>
            <a:ext uri="{FF2B5EF4-FFF2-40B4-BE49-F238E27FC236}">
              <a16:creationId xmlns:a16="http://schemas.microsoft.com/office/drawing/2014/main" xmlns="" id="{00000000-0008-0000-0600-000030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865" name="Text Box 1">
          <a:extLst>
            <a:ext uri="{FF2B5EF4-FFF2-40B4-BE49-F238E27FC236}">
              <a16:creationId xmlns:a16="http://schemas.microsoft.com/office/drawing/2014/main" xmlns="" id="{00000000-0008-0000-0600-000031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866" name="Text Box 1">
          <a:extLst>
            <a:ext uri="{FF2B5EF4-FFF2-40B4-BE49-F238E27FC236}">
              <a16:creationId xmlns:a16="http://schemas.microsoft.com/office/drawing/2014/main" xmlns="" id="{00000000-0008-0000-0600-000032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867" name="Text Box 1">
          <a:extLst>
            <a:ext uri="{FF2B5EF4-FFF2-40B4-BE49-F238E27FC236}">
              <a16:creationId xmlns:a16="http://schemas.microsoft.com/office/drawing/2014/main" xmlns="" id="{00000000-0008-0000-0600-000033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868" name="Text Box 1">
          <a:extLst>
            <a:ext uri="{FF2B5EF4-FFF2-40B4-BE49-F238E27FC236}">
              <a16:creationId xmlns:a16="http://schemas.microsoft.com/office/drawing/2014/main" xmlns="" id="{00000000-0008-0000-0600-000034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869" name="Text Box 1">
          <a:extLst>
            <a:ext uri="{FF2B5EF4-FFF2-40B4-BE49-F238E27FC236}">
              <a16:creationId xmlns:a16="http://schemas.microsoft.com/office/drawing/2014/main" xmlns="" id="{00000000-0008-0000-0600-000035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870" name="Text Box 1">
          <a:extLst>
            <a:ext uri="{FF2B5EF4-FFF2-40B4-BE49-F238E27FC236}">
              <a16:creationId xmlns:a16="http://schemas.microsoft.com/office/drawing/2014/main" xmlns="" id="{00000000-0008-0000-0600-000036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871" name="Text Box 1">
          <a:extLst>
            <a:ext uri="{FF2B5EF4-FFF2-40B4-BE49-F238E27FC236}">
              <a16:creationId xmlns:a16="http://schemas.microsoft.com/office/drawing/2014/main" xmlns="" id="{00000000-0008-0000-0600-000037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872" name="Text Box 1">
          <a:extLst>
            <a:ext uri="{FF2B5EF4-FFF2-40B4-BE49-F238E27FC236}">
              <a16:creationId xmlns:a16="http://schemas.microsoft.com/office/drawing/2014/main" xmlns="" id="{00000000-0008-0000-0600-000038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873" name="Text Box 1">
          <a:extLst>
            <a:ext uri="{FF2B5EF4-FFF2-40B4-BE49-F238E27FC236}">
              <a16:creationId xmlns:a16="http://schemas.microsoft.com/office/drawing/2014/main" xmlns="" id="{00000000-0008-0000-0600-000039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874" name="Text Box 1">
          <a:extLst>
            <a:ext uri="{FF2B5EF4-FFF2-40B4-BE49-F238E27FC236}">
              <a16:creationId xmlns:a16="http://schemas.microsoft.com/office/drawing/2014/main" xmlns="" id="{00000000-0008-0000-0600-00003A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875" name="Text Box 1">
          <a:extLst>
            <a:ext uri="{FF2B5EF4-FFF2-40B4-BE49-F238E27FC236}">
              <a16:creationId xmlns:a16="http://schemas.microsoft.com/office/drawing/2014/main" xmlns="" id="{00000000-0008-0000-0600-00003B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876" name="Text Box 1">
          <a:extLst>
            <a:ext uri="{FF2B5EF4-FFF2-40B4-BE49-F238E27FC236}">
              <a16:creationId xmlns:a16="http://schemas.microsoft.com/office/drawing/2014/main" xmlns="" id="{00000000-0008-0000-0600-00003C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877" name="Text Box 1">
          <a:extLst>
            <a:ext uri="{FF2B5EF4-FFF2-40B4-BE49-F238E27FC236}">
              <a16:creationId xmlns:a16="http://schemas.microsoft.com/office/drawing/2014/main" xmlns="" id="{00000000-0008-0000-0600-00003D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878" name="Text Box 1">
          <a:extLst>
            <a:ext uri="{FF2B5EF4-FFF2-40B4-BE49-F238E27FC236}">
              <a16:creationId xmlns:a16="http://schemas.microsoft.com/office/drawing/2014/main" xmlns="" id="{00000000-0008-0000-0600-00003E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879" name="Text Box 1">
          <a:extLst>
            <a:ext uri="{FF2B5EF4-FFF2-40B4-BE49-F238E27FC236}">
              <a16:creationId xmlns:a16="http://schemas.microsoft.com/office/drawing/2014/main" xmlns="" id="{00000000-0008-0000-0600-00003F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880" name="Text Box 1">
          <a:extLst>
            <a:ext uri="{FF2B5EF4-FFF2-40B4-BE49-F238E27FC236}">
              <a16:creationId xmlns:a16="http://schemas.microsoft.com/office/drawing/2014/main" xmlns="" id="{00000000-0008-0000-0600-000040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881" name="Text Box 1">
          <a:extLst>
            <a:ext uri="{FF2B5EF4-FFF2-40B4-BE49-F238E27FC236}">
              <a16:creationId xmlns:a16="http://schemas.microsoft.com/office/drawing/2014/main" xmlns="" id="{00000000-0008-0000-0600-000041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882" name="Text Box 1">
          <a:extLst>
            <a:ext uri="{FF2B5EF4-FFF2-40B4-BE49-F238E27FC236}">
              <a16:creationId xmlns:a16="http://schemas.microsoft.com/office/drawing/2014/main" xmlns="" id="{00000000-0008-0000-0600-000042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883" name="Text Box 1">
          <a:extLst>
            <a:ext uri="{FF2B5EF4-FFF2-40B4-BE49-F238E27FC236}">
              <a16:creationId xmlns:a16="http://schemas.microsoft.com/office/drawing/2014/main" xmlns="" id="{00000000-0008-0000-0600-000043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884" name="Text Box 1">
          <a:extLst>
            <a:ext uri="{FF2B5EF4-FFF2-40B4-BE49-F238E27FC236}">
              <a16:creationId xmlns:a16="http://schemas.microsoft.com/office/drawing/2014/main" xmlns="" id="{00000000-0008-0000-0600-000044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885" name="Text Box 1">
          <a:extLst>
            <a:ext uri="{FF2B5EF4-FFF2-40B4-BE49-F238E27FC236}">
              <a16:creationId xmlns:a16="http://schemas.microsoft.com/office/drawing/2014/main" xmlns="" id="{00000000-0008-0000-0600-000045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886" name="Text Box 1">
          <a:extLst>
            <a:ext uri="{FF2B5EF4-FFF2-40B4-BE49-F238E27FC236}">
              <a16:creationId xmlns:a16="http://schemas.microsoft.com/office/drawing/2014/main" xmlns="" id="{00000000-0008-0000-0600-000046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887" name="Text Box 1">
          <a:extLst>
            <a:ext uri="{FF2B5EF4-FFF2-40B4-BE49-F238E27FC236}">
              <a16:creationId xmlns:a16="http://schemas.microsoft.com/office/drawing/2014/main" xmlns="" id="{00000000-0008-0000-0600-000047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888" name="Text Box 1">
          <a:extLst>
            <a:ext uri="{FF2B5EF4-FFF2-40B4-BE49-F238E27FC236}">
              <a16:creationId xmlns:a16="http://schemas.microsoft.com/office/drawing/2014/main" xmlns="" id="{00000000-0008-0000-0600-000048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889" name="Text Box 1">
          <a:extLst>
            <a:ext uri="{FF2B5EF4-FFF2-40B4-BE49-F238E27FC236}">
              <a16:creationId xmlns:a16="http://schemas.microsoft.com/office/drawing/2014/main" xmlns="" id="{00000000-0008-0000-0600-000049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890" name="Text Box 1">
          <a:extLst>
            <a:ext uri="{FF2B5EF4-FFF2-40B4-BE49-F238E27FC236}">
              <a16:creationId xmlns:a16="http://schemas.microsoft.com/office/drawing/2014/main" xmlns="" id="{00000000-0008-0000-0600-00004A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891" name="Text Box 1">
          <a:extLst>
            <a:ext uri="{FF2B5EF4-FFF2-40B4-BE49-F238E27FC236}">
              <a16:creationId xmlns:a16="http://schemas.microsoft.com/office/drawing/2014/main" xmlns="" id="{00000000-0008-0000-0600-00004B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892" name="Text Box 1">
          <a:extLst>
            <a:ext uri="{FF2B5EF4-FFF2-40B4-BE49-F238E27FC236}">
              <a16:creationId xmlns:a16="http://schemas.microsoft.com/office/drawing/2014/main" xmlns="" id="{00000000-0008-0000-0600-00004C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893" name="Text Box 1">
          <a:extLst>
            <a:ext uri="{FF2B5EF4-FFF2-40B4-BE49-F238E27FC236}">
              <a16:creationId xmlns:a16="http://schemas.microsoft.com/office/drawing/2014/main" xmlns="" id="{00000000-0008-0000-0600-00004D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894" name="Text Box 1">
          <a:extLst>
            <a:ext uri="{FF2B5EF4-FFF2-40B4-BE49-F238E27FC236}">
              <a16:creationId xmlns:a16="http://schemas.microsoft.com/office/drawing/2014/main" xmlns="" id="{00000000-0008-0000-0600-00004E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895" name="Text Box 1">
          <a:extLst>
            <a:ext uri="{FF2B5EF4-FFF2-40B4-BE49-F238E27FC236}">
              <a16:creationId xmlns:a16="http://schemas.microsoft.com/office/drawing/2014/main" xmlns="" id="{00000000-0008-0000-0600-00004F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896" name="Text Box 1">
          <a:extLst>
            <a:ext uri="{FF2B5EF4-FFF2-40B4-BE49-F238E27FC236}">
              <a16:creationId xmlns:a16="http://schemas.microsoft.com/office/drawing/2014/main" xmlns="" id="{00000000-0008-0000-0600-000050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897" name="Text Box 1">
          <a:extLst>
            <a:ext uri="{FF2B5EF4-FFF2-40B4-BE49-F238E27FC236}">
              <a16:creationId xmlns:a16="http://schemas.microsoft.com/office/drawing/2014/main" xmlns="" id="{00000000-0008-0000-0600-000051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898" name="Text Box 1">
          <a:extLst>
            <a:ext uri="{FF2B5EF4-FFF2-40B4-BE49-F238E27FC236}">
              <a16:creationId xmlns:a16="http://schemas.microsoft.com/office/drawing/2014/main" xmlns="" id="{00000000-0008-0000-0600-000052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899" name="Text Box 1">
          <a:extLst>
            <a:ext uri="{FF2B5EF4-FFF2-40B4-BE49-F238E27FC236}">
              <a16:creationId xmlns:a16="http://schemas.microsoft.com/office/drawing/2014/main" xmlns="" id="{00000000-0008-0000-0600-000053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00" name="Text Box 1">
          <a:extLst>
            <a:ext uri="{FF2B5EF4-FFF2-40B4-BE49-F238E27FC236}">
              <a16:creationId xmlns:a16="http://schemas.microsoft.com/office/drawing/2014/main" xmlns="" id="{00000000-0008-0000-0600-000054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01" name="Text Box 1">
          <a:extLst>
            <a:ext uri="{FF2B5EF4-FFF2-40B4-BE49-F238E27FC236}">
              <a16:creationId xmlns:a16="http://schemas.microsoft.com/office/drawing/2014/main" xmlns="" id="{00000000-0008-0000-0600-000055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02" name="Text Box 1">
          <a:extLst>
            <a:ext uri="{FF2B5EF4-FFF2-40B4-BE49-F238E27FC236}">
              <a16:creationId xmlns:a16="http://schemas.microsoft.com/office/drawing/2014/main" xmlns="" id="{00000000-0008-0000-0600-000056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03" name="Text Box 1">
          <a:extLst>
            <a:ext uri="{FF2B5EF4-FFF2-40B4-BE49-F238E27FC236}">
              <a16:creationId xmlns:a16="http://schemas.microsoft.com/office/drawing/2014/main" xmlns="" id="{00000000-0008-0000-0600-000057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04" name="Text Box 1">
          <a:extLst>
            <a:ext uri="{FF2B5EF4-FFF2-40B4-BE49-F238E27FC236}">
              <a16:creationId xmlns:a16="http://schemas.microsoft.com/office/drawing/2014/main" xmlns="" id="{00000000-0008-0000-0600-000058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05" name="Text Box 1">
          <a:extLst>
            <a:ext uri="{FF2B5EF4-FFF2-40B4-BE49-F238E27FC236}">
              <a16:creationId xmlns:a16="http://schemas.microsoft.com/office/drawing/2014/main" xmlns="" id="{00000000-0008-0000-0600-000059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06" name="Text Box 1">
          <a:extLst>
            <a:ext uri="{FF2B5EF4-FFF2-40B4-BE49-F238E27FC236}">
              <a16:creationId xmlns:a16="http://schemas.microsoft.com/office/drawing/2014/main" xmlns="" id="{00000000-0008-0000-0600-00005A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07" name="Text Box 1">
          <a:extLst>
            <a:ext uri="{FF2B5EF4-FFF2-40B4-BE49-F238E27FC236}">
              <a16:creationId xmlns:a16="http://schemas.microsoft.com/office/drawing/2014/main" xmlns="" id="{00000000-0008-0000-0600-00005B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08" name="Text Box 1">
          <a:extLst>
            <a:ext uri="{FF2B5EF4-FFF2-40B4-BE49-F238E27FC236}">
              <a16:creationId xmlns:a16="http://schemas.microsoft.com/office/drawing/2014/main" xmlns="" id="{00000000-0008-0000-0600-00005C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09" name="Text Box 1">
          <a:extLst>
            <a:ext uri="{FF2B5EF4-FFF2-40B4-BE49-F238E27FC236}">
              <a16:creationId xmlns:a16="http://schemas.microsoft.com/office/drawing/2014/main" xmlns="" id="{00000000-0008-0000-0600-00005D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10" name="Text Box 1">
          <a:extLst>
            <a:ext uri="{FF2B5EF4-FFF2-40B4-BE49-F238E27FC236}">
              <a16:creationId xmlns:a16="http://schemas.microsoft.com/office/drawing/2014/main" xmlns="" id="{00000000-0008-0000-0600-00005E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11" name="Text Box 1">
          <a:extLst>
            <a:ext uri="{FF2B5EF4-FFF2-40B4-BE49-F238E27FC236}">
              <a16:creationId xmlns:a16="http://schemas.microsoft.com/office/drawing/2014/main" xmlns="" id="{00000000-0008-0000-0600-00005F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12" name="Text Box 1">
          <a:extLst>
            <a:ext uri="{FF2B5EF4-FFF2-40B4-BE49-F238E27FC236}">
              <a16:creationId xmlns:a16="http://schemas.microsoft.com/office/drawing/2014/main" xmlns="" id="{00000000-0008-0000-0600-000060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13" name="Text Box 1">
          <a:extLst>
            <a:ext uri="{FF2B5EF4-FFF2-40B4-BE49-F238E27FC236}">
              <a16:creationId xmlns:a16="http://schemas.microsoft.com/office/drawing/2014/main" xmlns="" id="{00000000-0008-0000-0600-000061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14" name="Text Box 1">
          <a:extLst>
            <a:ext uri="{FF2B5EF4-FFF2-40B4-BE49-F238E27FC236}">
              <a16:creationId xmlns:a16="http://schemas.microsoft.com/office/drawing/2014/main" xmlns="" id="{00000000-0008-0000-0600-000062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15" name="Text Box 1">
          <a:extLst>
            <a:ext uri="{FF2B5EF4-FFF2-40B4-BE49-F238E27FC236}">
              <a16:creationId xmlns:a16="http://schemas.microsoft.com/office/drawing/2014/main" xmlns="" id="{00000000-0008-0000-0600-000063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16" name="Text Box 1">
          <a:extLst>
            <a:ext uri="{FF2B5EF4-FFF2-40B4-BE49-F238E27FC236}">
              <a16:creationId xmlns:a16="http://schemas.microsoft.com/office/drawing/2014/main" xmlns="" id="{00000000-0008-0000-0600-000064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17" name="Text Box 1">
          <a:extLst>
            <a:ext uri="{FF2B5EF4-FFF2-40B4-BE49-F238E27FC236}">
              <a16:creationId xmlns:a16="http://schemas.microsoft.com/office/drawing/2014/main" xmlns="" id="{00000000-0008-0000-0600-000065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18" name="Text Box 1">
          <a:extLst>
            <a:ext uri="{FF2B5EF4-FFF2-40B4-BE49-F238E27FC236}">
              <a16:creationId xmlns:a16="http://schemas.microsoft.com/office/drawing/2014/main" xmlns="" id="{00000000-0008-0000-0600-000066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19" name="Text Box 1">
          <a:extLst>
            <a:ext uri="{FF2B5EF4-FFF2-40B4-BE49-F238E27FC236}">
              <a16:creationId xmlns:a16="http://schemas.microsoft.com/office/drawing/2014/main" xmlns="" id="{00000000-0008-0000-0600-000067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20" name="Text Box 1">
          <a:extLst>
            <a:ext uri="{FF2B5EF4-FFF2-40B4-BE49-F238E27FC236}">
              <a16:creationId xmlns:a16="http://schemas.microsoft.com/office/drawing/2014/main" xmlns="" id="{00000000-0008-0000-0600-000068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21" name="Text Box 1">
          <a:extLst>
            <a:ext uri="{FF2B5EF4-FFF2-40B4-BE49-F238E27FC236}">
              <a16:creationId xmlns:a16="http://schemas.microsoft.com/office/drawing/2014/main" xmlns="" id="{00000000-0008-0000-0600-000069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22" name="Text Box 1">
          <a:extLst>
            <a:ext uri="{FF2B5EF4-FFF2-40B4-BE49-F238E27FC236}">
              <a16:creationId xmlns:a16="http://schemas.microsoft.com/office/drawing/2014/main" xmlns="" id="{00000000-0008-0000-0600-00006A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23" name="Text Box 1">
          <a:extLst>
            <a:ext uri="{FF2B5EF4-FFF2-40B4-BE49-F238E27FC236}">
              <a16:creationId xmlns:a16="http://schemas.microsoft.com/office/drawing/2014/main" xmlns="" id="{00000000-0008-0000-0600-00006B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24" name="Text Box 1">
          <a:extLst>
            <a:ext uri="{FF2B5EF4-FFF2-40B4-BE49-F238E27FC236}">
              <a16:creationId xmlns:a16="http://schemas.microsoft.com/office/drawing/2014/main" xmlns="" id="{00000000-0008-0000-0600-00006C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25" name="Text Box 1">
          <a:extLst>
            <a:ext uri="{FF2B5EF4-FFF2-40B4-BE49-F238E27FC236}">
              <a16:creationId xmlns:a16="http://schemas.microsoft.com/office/drawing/2014/main" xmlns="" id="{00000000-0008-0000-0600-00006D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26" name="Text Box 1">
          <a:extLst>
            <a:ext uri="{FF2B5EF4-FFF2-40B4-BE49-F238E27FC236}">
              <a16:creationId xmlns:a16="http://schemas.microsoft.com/office/drawing/2014/main" xmlns="" id="{00000000-0008-0000-0600-00006E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27" name="Text Box 1">
          <a:extLst>
            <a:ext uri="{FF2B5EF4-FFF2-40B4-BE49-F238E27FC236}">
              <a16:creationId xmlns:a16="http://schemas.microsoft.com/office/drawing/2014/main" xmlns="" id="{00000000-0008-0000-0600-00006F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28" name="Text Box 1">
          <a:extLst>
            <a:ext uri="{FF2B5EF4-FFF2-40B4-BE49-F238E27FC236}">
              <a16:creationId xmlns:a16="http://schemas.microsoft.com/office/drawing/2014/main" xmlns="" id="{00000000-0008-0000-0600-000070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29" name="Text Box 1">
          <a:extLst>
            <a:ext uri="{FF2B5EF4-FFF2-40B4-BE49-F238E27FC236}">
              <a16:creationId xmlns:a16="http://schemas.microsoft.com/office/drawing/2014/main" xmlns="" id="{00000000-0008-0000-0600-000071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30" name="Text Box 1">
          <a:extLst>
            <a:ext uri="{FF2B5EF4-FFF2-40B4-BE49-F238E27FC236}">
              <a16:creationId xmlns:a16="http://schemas.microsoft.com/office/drawing/2014/main" xmlns="" id="{00000000-0008-0000-0600-000072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31" name="Text Box 1">
          <a:extLst>
            <a:ext uri="{FF2B5EF4-FFF2-40B4-BE49-F238E27FC236}">
              <a16:creationId xmlns:a16="http://schemas.microsoft.com/office/drawing/2014/main" xmlns="" id="{00000000-0008-0000-0600-000073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32" name="Text Box 1">
          <a:extLst>
            <a:ext uri="{FF2B5EF4-FFF2-40B4-BE49-F238E27FC236}">
              <a16:creationId xmlns:a16="http://schemas.microsoft.com/office/drawing/2014/main" xmlns="" id="{00000000-0008-0000-0600-000074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33" name="Text Box 1">
          <a:extLst>
            <a:ext uri="{FF2B5EF4-FFF2-40B4-BE49-F238E27FC236}">
              <a16:creationId xmlns:a16="http://schemas.microsoft.com/office/drawing/2014/main" xmlns="" id="{00000000-0008-0000-0600-000075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34" name="Text Box 1">
          <a:extLst>
            <a:ext uri="{FF2B5EF4-FFF2-40B4-BE49-F238E27FC236}">
              <a16:creationId xmlns:a16="http://schemas.microsoft.com/office/drawing/2014/main" xmlns="" id="{00000000-0008-0000-0600-000076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35" name="Text Box 1">
          <a:extLst>
            <a:ext uri="{FF2B5EF4-FFF2-40B4-BE49-F238E27FC236}">
              <a16:creationId xmlns:a16="http://schemas.microsoft.com/office/drawing/2014/main" xmlns="" id="{00000000-0008-0000-0600-000077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36" name="Text Box 1">
          <a:extLst>
            <a:ext uri="{FF2B5EF4-FFF2-40B4-BE49-F238E27FC236}">
              <a16:creationId xmlns:a16="http://schemas.microsoft.com/office/drawing/2014/main" xmlns="" id="{00000000-0008-0000-0600-000078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37" name="Text Box 1">
          <a:extLst>
            <a:ext uri="{FF2B5EF4-FFF2-40B4-BE49-F238E27FC236}">
              <a16:creationId xmlns:a16="http://schemas.microsoft.com/office/drawing/2014/main" xmlns="" id="{00000000-0008-0000-0600-000079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38" name="Text Box 1">
          <a:extLst>
            <a:ext uri="{FF2B5EF4-FFF2-40B4-BE49-F238E27FC236}">
              <a16:creationId xmlns:a16="http://schemas.microsoft.com/office/drawing/2014/main" xmlns="" id="{00000000-0008-0000-0600-00007A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39" name="Text Box 1">
          <a:extLst>
            <a:ext uri="{FF2B5EF4-FFF2-40B4-BE49-F238E27FC236}">
              <a16:creationId xmlns:a16="http://schemas.microsoft.com/office/drawing/2014/main" xmlns="" id="{00000000-0008-0000-0600-00007B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40" name="Text Box 1">
          <a:extLst>
            <a:ext uri="{FF2B5EF4-FFF2-40B4-BE49-F238E27FC236}">
              <a16:creationId xmlns:a16="http://schemas.microsoft.com/office/drawing/2014/main" xmlns="" id="{00000000-0008-0000-0600-00007C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41" name="Text Box 1">
          <a:extLst>
            <a:ext uri="{FF2B5EF4-FFF2-40B4-BE49-F238E27FC236}">
              <a16:creationId xmlns:a16="http://schemas.microsoft.com/office/drawing/2014/main" xmlns="" id="{00000000-0008-0000-0600-00007D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42" name="Text Box 1">
          <a:extLst>
            <a:ext uri="{FF2B5EF4-FFF2-40B4-BE49-F238E27FC236}">
              <a16:creationId xmlns:a16="http://schemas.microsoft.com/office/drawing/2014/main" xmlns="" id="{00000000-0008-0000-0600-00007E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43" name="Text Box 1">
          <a:extLst>
            <a:ext uri="{FF2B5EF4-FFF2-40B4-BE49-F238E27FC236}">
              <a16:creationId xmlns:a16="http://schemas.microsoft.com/office/drawing/2014/main" xmlns="" id="{00000000-0008-0000-0600-00007F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44" name="Text Box 1">
          <a:extLst>
            <a:ext uri="{FF2B5EF4-FFF2-40B4-BE49-F238E27FC236}">
              <a16:creationId xmlns:a16="http://schemas.microsoft.com/office/drawing/2014/main" xmlns="" id="{00000000-0008-0000-0600-000080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45" name="Text Box 1">
          <a:extLst>
            <a:ext uri="{FF2B5EF4-FFF2-40B4-BE49-F238E27FC236}">
              <a16:creationId xmlns:a16="http://schemas.microsoft.com/office/drawing/2014/main" xmlns="" id="{00000000-0008-0000-0600-000081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46" name="Text Box 1">
          <a:extLst>
            <a:ext uri="{FF2B5EF4-FFF2-40B4-BE49-F238E27FC236}">
              <a16:creationId xmlns:a16="http://schemas.microsoft.com/office/drawing/2014/main" xmlns="" id="{00000000-0008-0000-0600-000082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47" name="Text Box 1">
          <a:extLst>
            <a:ext uri="{FF2B5EF4-FFF2-40B4-BE49-F238E27FC236}">
              <a16:creationId xmlns:a16="http://schemas.microsoft.com/office/drawing/2014/main" xmlns="" id="{00000000-0008-0000-0600-000083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48" name="Text Box 1">
          <a:extLst>
            <a:ext uri="{FF2B5EF4-FFF2-40B4-BE49-F238E27FC236}">
              <a16:creationId xmlns:a16="http://schemas.microsoft.com/office/drawing/2014/main" xmlns="" id="{00000000-0008-0000-0600-000084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49" name="Text Box 1">
          <a:extLst>
            <a:ext uri="{FF2B5EF4-FFF2-40B4-BE49-F238E27FC236}">
              <a16:creationId xmlns:a16="http://schemas.microsoft.com/office/drawing/2014/main" xmlns="" id="{00000000-0008-0000-0600-000085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50" name="Text Box 1">
          <a:extLst>
            <a:ext uri="{FF2B5EF4-FFF2-40B4-BE49-F238E27FC236}">
              <a16:creationId xmlns:a16="http://schemas.microsoft.com/office/drawing/2014/main" xmlns="" id="{00000000-0008-0000-0600-000086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51" name="Text Box 1">
          <a:extLst>
            <a:ext uri="{FF2B5EF4-FFF2-40B4-BE49-F238E27FC236}">
              <a16:creationId xmlns:a16="http://schemas.microsoft.com/office/drawing/2014/main" xmlns="" id="{00000000-0008-0000-0600-000087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52" name="Text Box 1">
          <a:extLst>
            <a:ext uri="{FF2B5EF4-FFF2-40B4-BE49-F238E27FC236}">
              <a16:creationId xmlns:a16="http://schemas.microsoft.com/office/drawing/2014/main" xmlns="" id="{00000000-0008-0000-0600-000088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53" name="Text Box 1">
          <a:extLst>
            <a:ext uri="{FF2B5EF4-FFF2-40B4-BE49-F238E27FC236}">
              <a16:creationId xmlns:a16="http://schemas.microsoft.com/office/drawing/2014/main" xmlns="" id="{00000000-0008-0000-0600-000089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54" name="Text Box 1">
          <a:extLst>
            <a:ext uri="{FF2B5EF4-FFF2-40B4-BE49-F238E27FC236}">
              <a16:creationId xmlns:a16="http://schemas.microsoft.com/office/drawing/2014/main" xmlns="" id="{00000000-0008-0000-0600-00008A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55" name="Text Box 1">
          <a:extLst>
            <a:ext uri="{FF2B5EF4-FFF2-40B4-BE49-F238E27FC236}">
              <a16:creationId xmlns:a16="http://schemas.microsoft.com/office/drawing/2014/main" xmlns="" id="{00000000-0008-0000-0600-00008B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56" name="Text Box 1">
          <a:extLst>
            <a:ext uri="{FF2B5EF4-FFF2-40B4-BE49-F238E27FC236}">
              <a16:creationId xmlns:a16="http://schemas.microsoft.com/office/drawing/2014/main" xmlns="" id="{00000000-0008-0000-0600-00008C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57" name="Text Box 1">
          <a:extLst>
            <a:ext uri="{FF2B5EF4-FFF2-40B4-BE49-F238E27FC236}">
              <a16:creationId xmlns:a16="http://schemas.microsoft.com/office/drawing/2014/main" xmlns="" id="{00000000-0008-0000-0600-00008D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58" name="Text Box 1">
          <a:extLst>
            <a:ext uri="{FF2B5EF4-FFF2-40B4-BE49-F238E27FC236}">
              <a16:creationId xmlns:a16="http://schemas.microsoft.com/office/drawing/2014/main" xmlns="" id="{00000000-0008-0000-0600-00008E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59" name="Text Box 1">
          <a:extLst>
            <a:ext uri="{FF2B5EF4-FFF2-40B4-BE49-F238E27FC236}">
              <a16:creationId xmlns:a16="http://schemas.microsoft.com/office/drawing/2014/main" xmlns="" id="{00000000-0008-0000-0600-00008F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60" name="Text Box 1">
          <a:extLst>
            <a:ext uri="{FF2B5EF4-FFF2-40B4-BE49-F238E27FC236}">
              <a16:creationId xmlns:a16="http://schemas.microsoft.com/office/drawing/2014/main" xmlns="" id="{00000000-0008-0000-0600-000090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61" name="Text Box 1">
          <a:extLst>
            <a:ext uri="{FF2B5EF4-FFF2-40B4-BE49-F238E27FC236}">
              <a16:creationId xmlns:a16="http://schemas.microsoft.com/office/drawing/2014/main" xmlns="" id="{00000000-0008-0000-0600-000091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62" name="Text Box 1">
          <a:extLst>
            <a:ext uri="{FF2B5EF4-FFF2-40B4-BE49-F238E27FC236}">
              <a16:creationId xmlns:a16="http://schemas.microsoft.com/office/drawing/2014/main" xmlns="" id="{00000000-0008-0000-0600-000092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63" name="Text Box 1">
          <a:extLst>
            <a:ext uri="{FF2B5EF4-FFF2-40B4-BE49-F238E27FC236}">
              <a16:creationId xmlns:a16="http://schemas.microsoft.com/office/drawing/2014/main" xmlns="" id="{00000000-0008-0000-0600-000093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64" name="Text Box 1">
          <a:extLst>
            <a:ext uri="{FF2B5EF4-FFF2-40B4-BE49-F238E27FC236}">
              <a16:creationId xmlns:a16="http://schemas.microsoft.com/office/drawing/2014/main" xmlns="" id="{00000000-0008-0000-0600-000094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65" name="Text Box 1">
          <a:extLst>
            <a:ext uri="{FF2B5EF4-FFF2-40B4-BE49-F238E27FC236}">
              <a16:creationId xmlns:a16="http://schemas.microsoft.com/office/drawing/2014/main" xmlns="" id="{00000000-0008-0000-0600-000095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66" name="Text Box 1">
          <a:extLst>
            <a:ext uri="{FF2B5EF4-FFF2-40B4-BE49-F238E27FC236}">
              <a16:creationId xmlns:a16="http://schemas.microsoft.com/office/drawing/2014/main" xmlns="" id="{00000000-0008-0000-0600-000096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67" name="Text Box 1">
          <a:extLst>
            <a:ext uri="{FF2B5EF4-FFF2-40B4-BE49-F238E27FC236}">
              <a16:creationId xmlns:a16="http://schemas.microsoft.com/office/drawing/2014/main" xmlns="" id="{00000000-0008-0000-0600-000097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68" name="Text Box 1">
          <a:extLst>
            <a:ext uri="{FF2B5EF4-FFF2-40B4-BE49-F238E27FC236}">
              <a16:creationId xmlns:a16="http://schemas.microsoft.com/office/drawing/2014/main" xmlns="" id="{00000000-0008-0000-0600-000098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69" name="Text Box 1">
          <a:extLst>
            <a:ext uri="{FF2B5EF4-FFF2-40B4-BE49-F238E27FC236}">
              <a16:creationId xmlns:a16="http://schemas.microsoft.com/office/drawing/2014/main" xmlns="" id="{00000000-0008-0000-0600-000099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70" name="Text Box 1">
          <a:extLst>
            <a:ext uri="{FF2B5EF4-FFF2-40B4-BE49-F238E27FC236}">
              <a16:creationId xmlns:a16="http://schemas.microsoft.com/office/drawing/2014/main" xmlns="" id="{00000000-0008-0000-0600-00009A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71" name="Text Box 1">
          <a:extLst>
            <a:ext uri="{FF2B5EF4-FFF2-40B4-BE49-F238E27FC236}">
              <a16:creationId xmlns:a16="http://schemas.microsoft.com/office/drawing/2014/main" xmlns="" id="{00000000-0008-0000-0600-00009B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72" name="Text Box 1">
          <a:extLst>
            <a:ext uri="{FF2B5EF4-FFF2-40B4-BE49-F238E27FC236}">
              <a16:creationId xmlns:a16="http://schemas.microsoft.com/office/drawing/2014/main" xmlns="" id="{00000000-0008-0000-0600-00009C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73" name="Text Box 1">
          <a:extLst>
            <a:ext uri="{FF2B5EF4-FFF2-40B4-BE49-F238E27FC236}">
              <a16:creationId xmlns:a16="http://schemas.microsoft.com/office/drawing/2014/main" xmlns="" id="{00000000-0008-0000-0600-00009D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74" name="Text Box 1">
          <a:extLst>
            <a:ext uri="{FF2B5EF4-FFF2-40B4-BE49-F238E27FC236}">
              <a16:creationId xmlns:a16="http://schemas.microsoft.com/office/drawing/2014/main" xmlns="" id="{00000000-0008-0000-0600-00009E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75" name="Text Box 1">
          <a:extLst>
            <a:ext uri="{FF2B5EF4-FFF2-40B4-BE49-F238E27FC236}">
              <a16:creationId xmlns:a16="http://schemas.microsoft.com/office/drawing/2014/main" xmlns="" id="{00000000-0008-0000-0600-00009F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76" name="Text Box 1">
          <a:extLst>
            <a:ext uri="{FF2B5EF4-FFF2-40B4-BE49-F238E27FC236}">
              <a16:creationId xmlns:a16="http://schemas.microsoft.com/office/drawing/2014/main" xmlns="" id="{00000000-0008-0000-0600-0000A0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77" name="Text Box 1">
          <a:extLst>
            <a:ext uri="{FF2B5EF4-FFF2-40B4-BE49-F238E27FC236}">
              <a16:creationId xmlns:a16="http://schemas.microsoft.com/office/drawing/2014/main" xmlns="" id="{00000000-0008-0000-0600-0000A1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78" name="Text Box 1">
          <a:extLst>
            <a:ext uri="{FF2B5EF4-FFF2-40B4-BE49-F238E27FC236}">
              <a16:creationId xmlns:a16="http://schemas.microsoft.com/office/drawing/2014/main" xmlns="" id="{00000000-0008-0000-0600-0000A2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79" name="Text Box 1">
          <a:extLst>
            <a:ext uri="{FF2B5EF4-FFF2-40B4-BE49-F238E27FC236}">
              <a16:creationId xmlns:a16="http://schemas.microsoft.com/office/drawing/2014/main" xmlns="" id="{00000000-0008-0000-0600-0000A3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80" name="Text Box 1">
          <a:extLst>
            <a:ext uri="{FF2B5EF4-FFF2-40B4-BE49-F238E27FC236}">
              <a16:creationId xmlns:a16="http://schemas.microsoft.com/office/drawing/2014/main" xmlns="" id="{00000000-0008-0000-0600-0000A4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81" name="Text Box 1">
          <a:extLst>
            <a:ext uri="{FF2B5EF4-FFF2-40B4-BE49-F238E27FC236}">
              <a16:creationId xmlns:a16="http://schemas.microsoft.com/office/drawing/2014/main" xmlns="" id="{00000000-0008-0000-0600-0000A5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82" name="Text Box 1">
          <a:extLst>
            <a:ext uri="{FF2B5EF4-FFF2-40B4-BE49-F238E27FC236}">
              <a16:creationId xmlns:a16="http://schemas.microsoft.com/office/drawing/2014/main" xmlns="" id="{00000000-0008-0000-0600-0000A6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83" name="Text Box 1">
          <a:extLst>
            <a:ext uri="{FF2B5EF4-FFF2-40B4-BE49-F238E27FC236}">
              <a16:creationId xmlns:a16="http://schemas.microsoft.com/office/drawing/2014/main" xmlns="" id="{00000000-0008-0000-0600-0000A7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84" name="Text Box 1">
          <a:extLst>
            <a:ext uri="{FF2B5EF4-FFF2-40B4-BE49-F238E27FC236}">
              <a16:creationId xmlns:a16="http://schemas.microsoft.com/office/drawing/2014/main" xmlns="" id="{00000000-0008-0000-0600-0000A8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85" name="Text Box 1">
          <a:extLst>
            <a:ext uri="{FF2B5EF4-FFF2-40B4-BE49-F238E27FC236}">
              <a16:creationId xmlns:a16="http://schemas.microsoft.com/office/drawing/2014/main" xmlns="" id="{00000000-0008-0000-0600-0000A9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86" name="Text Box 1">
          <a:extLst>
            <a:ext uri="{FF2B5EF4-FFF2-40B4-BE49-F238E27FC236}">
              <a16:creationId xmlns:a16="http://schemas.microsoft.com/office/drawing/2014/main" xmlns="" id="{00000000-0008-0000-0600-0000AA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87" name="Text Box 1">
          <a:extLst>
            <a:ext uri="{FF2B5EF4-FFF2-40B4-BE49-F238E27FC236}">
              <a16:creationId xmlns:a16="http://schemas.microsoft.com/office/drawing/2014/main" xmlns="" id="{00000000-0008-0000-0600-0000AB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88" name="Text Box 1">
          <a:extLst>
            <a:ext uri="{FF2B5EF4-FFF2-40B4-BE49-F238E27FC236}">
              <a16:creationId xmlns:a16="http://schemas.microsoft.com/office/drawing/2014/main" xmlns="" id="{00000000-0008-0000-0600-0000AC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89" name="Text Box 1">
          <a:extLst>
            <a:ext uri="{FF2B5EF4-FFF2-40B4-BE49-F238E27FC236}">
              <a16:creationId xmlns:a16="http://schemas.microsoft.com/office/drawing/2014/main" xmlns="" id="{00000000-0008-0000-0600-0000AD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90" name="Text Box 1">
          <a:extLst>
            <a:ext uri="{FF2B5EF4-FFF2-40B4-BE49-F238E27FC236}">
              <a16:creationId xmlns:a16="http://schemas.microsoft.com/office/drawing/2014/main" xmlns="" id="{00000000-0008-0000-0600-0000AE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91" name="Text Box 1">
          <a:extLst>
            <a:ext uri="{FF2B5EF4-FFF2-40B4-BE49-F238E27FC236}">
              <a16:creationId xmlns:a16="http://schemas.microsoft.com/office/drawing/2014/main" xmlns="" id="{00000000-0008-0000-0600-0000AF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92" name="Text Box 1">
          <a:extLst>
            <a:ext uri="{FF2B5EF4-FFF2-40B4-BE49-F238E27FC236}">
              <a16:creationId xmlns:a16="http://schemas.microsoft.com/office/drawing/2014/main" xmlns="" id="{00000000-0008-0000-0600-0000B0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93" name="Text Box 1">
          <a:extLst>
            <a:ext uri="{FF2B5EF4-FFF2-40B4-BE49-F238E27FC236}">
              <a16:creationId xmlns:a16="http://schemas.microsoft.com/office/drawing/2014/main" xmlns="" id="{00000000-0008-0000-0600-0000B1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94" name="Text Box 1">
          <a:extLst>
            <a:ext uri="{FF2B5EF4-FFF2-40B4-BE49-F238E27FC236}">
              <a16:creationId xmlns:a16="http://schemas.microsoft.com/office/drawing/2014/main" xmlns="" id="{00000000-0008-0000-0600-0000B2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95" name="Text Box 1">
          <a:extLst>
            <a:ext uri="{FF2B5EF4-FFF2-40B4-BE49-F238E27FC236}">
              <a16:creationId xmlns:a16="http://schemas.microsoft.com/office/drawing/2014/main" xmlns="" id="{00000000-0008-0000-0600-0000B3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96" name="Text Box 1">
          <a:extLst>
            <a:ext uri="{FF2B5EF4-FFF2-40B4-BE49-F238E27FC236}">
              <a16:creationId xmlns:a16="http://schemas.microsoft.com/office/drawing/2014/main" xmlns="" id="{00000000-0008-0000-0600-0000B4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97" name="Text Box 1">
          <a:extLst>
            <a:ext uri="{FF2B5EF4-FFF2-40B4-BE49-F238E27FC236}">
              <a16:creationId xmlns:a16="http://schemas.microsoft.com/office/drawing/2014/main" xmlns="" id="{00000000-0008-0000-0600-0000B5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98" name="Text Box 1">
          <a:extLst>
            <a:ext uri="{FF2B5EF4-FFF2-40B4-BE49-F238E27FC236}">
              <a16:creationId xmlns:a16="http://schemas.microsoft.com/office/drawing/2014/main" xmlns="" id="{00000000-0008-0000-0600-0000B6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99" name="Text Box 1">
          <a:extLst>
            <a:ext uri="{FF2B5EF4-FFF2-40B4-BE49-F238E27FC236}">
              <a16:creationId xmlns:a16="http://schemas.microsoft.com/office/drawing/2014/main" xmlns="" id="{00000000-0008-0000-0600-0000B7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3000" name="Text Box 1">
          <a:extLst>
            <a:ext uri="{FF2B5EF4-FFF2-40B4-BE49-F238E27FC236}">
              <a16:creationId xmlns:a16="http://schemas.microsoft.com/office/drawing/2014/main" xmlns="" id="{00000000-0008-0000-0600-0000B8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3001" name="Text Box 1">
          <a:extLst>
            <a:ext uri="{FF2B5EF4-FFF2-40B4-BE49-F238E27FC236}">
              <a16:creationId xmlns:a16="http://schemas.microsoft.com/office/drawing/2014/main" xmlns="" id="{00000000-0008-0000-0600-0000B9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3002" name="Text Box 1">
          <a:extLst>
            <a:ext uri="{FF2B5EF4-FFF2-40B4-BE49-F238E27FC236}">
              <a16:creationId xmlns:a16="http://schemas.microsoft.com/office/drawing/2014/main" xmlns="" id="{00000000-0008-0000-0600-0000BA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3003" name="Text Box 1">
          <a:extLst>
            <a:ext uri="{FF2B5EF4-FFF2-40B4-BE49-F238E27FC236}">
              <a16:creationId xmlns:a16="http://schemas.microsoft.com/office/drawing/2014/main" xmlns="" id="{00000000-0008-0000-0600-0000BB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3004" name="Text Box 1">
          <a:extLst>
            <a:ext uri="{FF2B5EF4-FFF2-40B4-BE49-F238E27FC236}">
              <a16:creationId xmlns:a16="http://schemas.microsoft.com/office/drawing/2014/main" xmlns="" id="{00000000-0008-0000-0600-0000BC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3005" name="Text Box 1">
          <a:extLst>
            <a:ext uri="{FF2B5EF4-FFF2-40B4-BE49-F238E27FC236}">
              <a16:creationId xmlns:a16="http://schemas.microsoft.com/office/drawing/2014/main" xmlns="" id="{00000000-0008-0000-0600-0000BD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3006" name="Text Box 1">
          <a:extLst>
            <a:ext uri="{FF2B5EF4-FFF2-40B4-BE49-F238E27FC236}">
              <a16:creationId xmlns:a16="http://schemas.microsoft.com/office/drawing/2014/main" xmlns="" id="{00000000-0008-0000-0600-0000BE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3007" name="Text Box 1">
          <a:extLst>
            <a:ext uri="{FF2B5EF4-FFF2-40B4-BE49-F238E27FC236}">
              <a16:creationId xmlns:a16="http://schemas.microsoft.com/office/drawing/2014/main" xmlns="" id="{00000000-0008-0000-0600-0000BF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3008" name="Text Box 1">
          <a:extLst>
            <a:ext uri="{FF2B5EF4-FFF2-40B4-BE49-F238E27FC236}">
              <a16:creationId xmlns:a16="http://schemas.microsoft.com/office/drawing/2014/main" xmlns="" id="{00000000-0008-0000-0600-0000C0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3009" name="Text Box 1">
          <a:extLst>
            <a:ext uri="{FF2B5EF4-FFF2-40B4-BE49-F238E27FC236}">
              <a16:creationId xmlns:a16="http://schemas.microsoft.com/office/drawing/2014/main" xmlns="" id="{00000000-0008-0000-0600-0000C1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3010" name="Text Box 1">
          <a:extLst>
            <a:ext uri="{FF2B5EF4-FFF2-40B4-BE49-F238E27FC236}">
              <a16:creationId xmlns:a16="http://schemas.microsoft.com/office/drawing/2014/main" xmlns="" id="{00000000-0008-0000-0600-0000C2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3011" name="Text Box 1">
          <a:extLst>
            <a:ext uri="{FF2B5EF4-FFF2-40B4-BE49-F238E27FC236}">
              <a16:creationId xmlns:a16="http://schemas.microsoft.com/office/drawing/2014/main" xmlns="" id="{00000000-0008-0000-0600-0000C3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3012" name="Text Box 1">
          <a:extLst>
            <a:ext uri="{FF2B5EF4-FFF2-40B4-BE49-F238E27FC236}">
              <a16:creationId xmlns:a16="http://schemas.microsoft.com/office/drawing/2014/main" xmlns="" id="{00000000-0008-0000-0600-0000C4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3013" name="Text Box 1">
          <a:extLst>
            <a:ext uri="{FF2B5EF4-FFF2-40B4-BE49-F238E27FC236}">
              <a16:creationId xmlns:a16="http://schemas.microsoft.com/office/drawing/2014/main" xmlns="" id="{00000000-0008-0000-0600-0000C5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3014" name="Text Box 1">
          <a:extLst>
            <a:ext uri="{FF2B5EF4-FFF2-40B4-BE49-F238E27FC236}">
              <a16:creationId xmlns:a16="http://schemas.microsoft.com/office/drawing/2014/main" xmlns="" id="{00000000-0008-0000-0600-0000C6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3015" name="Text Box 1">
          <a:extLst>
            <a:ext uri="{FF2B5EF4-FFF2-40B4-BE49-F238E27FC236}">
              <a16:creationId xmlns:a16="http://schemas.microsoft.com/office/drawing/2014/main" xmlns="" id="{00000000-0008-0000-0600-0000C7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3016" name="Text Box 1">
          <a:extLst>
            <a:ext uri="{FF2B5EF4-FFF2-40B4-BE49-F238E27FC236}">
              <a16:creationId xmlns:a16="http://schemas.microsoft.com/office/drawing/2014/main" xmlns="" id="{00000000-0008-0000-0600-0000C8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3017" name="Text Box 1">
          <a:extLst>
            <a:ext uri="{FF2B5EF4-FFF2-40B4-BE49-F238E27FC236}">
              <a16:creationId xmlns:a16="http://schemas.microsoft.com/office/drawing/2014/main" xmlns="" id="{00000000-0008-0000-0600-0000C9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3018" name="Text Box 1">
          <a:extLst>
            <a:ext uri="{FF2B5EF4-FFF2-40B4-BE49-F238E27FC236}">
              <a16:creationId xmlns:a16="http://schemas.microsoft.com/office/drawing/2014/main" xmlns="" id="{00000000-0008-0000-0600-0000CA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3019" name="Text Box 1">
          <a:extLst>
            <a:ext uri="{FF2B5EF4-FFF2-40B4-BE49-F238E27FC236}">
              <a16:creationId xmlns:a16="http://schemas.microsoft.com/office/drawing/2014/main" xmlns="" id="{00000000-0008-0000-0600-0000CB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3020" name="Text Box 1">
          <a:extLst>
            <a:ext uri="{FF2B5EF4-FFF2-40B4-BE49-F238E27FC236}">
              <a16:creationId xmlns:a16="http://schemas.microsoft.com/office/drawing/2014/main" xmlns="" id="{00000000-0008-0000-0600-0000CC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3021" name="Text Box 1">
          <a:extLst>
            <a:ext uri="{FF2B5EF4-FFF2-40B4-BE49-F238E27FC236}">
              <a16:creationId xmlns:a16="http://schemas.microsoft.com/office/drawing/2014/main" xmlns="" id="{00000000-0008-0000-0600-0000CD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3022" name="Text Box 1">
          <a:extLst>
            <a:ext uri="{FF2B5EF4-FFF2-40B4-BE49-F238E27FC236}">
              <a16:creationId xmlns:a16="http://schemas.microsoft.com/office/drawing/2014/main" xmlns="" id="{00000000-0008-0000-0600-0000CE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3023" name="Text Box 1">
          <a:extLst>
            <a:ext uri="{FF2B5EF4-FFF2-40B4-BE49-F238E27FC236}">
              <a16:creationId xmlns:a16="http://schemas.microsoft.com/office/drawing/2014/main" xmlns="" id="{00000000-0008-0000-0600-0000CF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3024" name="Text Box 1">
          <a:extLst>
            <a:ext uri="{FF2B5EF4-FFF2-40B4-BE49-F238E27FC236}">
              <a16:creationId xmlns:a16="http://schemas.microsoft.com/office/drawing/2014/main" xmlns="" id="{00000000-0008-0000-0600-0000D0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3025" name="Text Box 1">
          <a:extLst>
            <a:ext uri="{FF2B5EF4-FFF2-40B4-BE49-F238E27FC236}">
              <a16:creationId xmlns:a16="http://schemas.microsoft.com/office/drawing/2014/main" xmlns="" id="{00000000-0008-0000-0600-0000D1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3026" name="Text Box 1">
          <a:extLst>
            <a:ext uri="{FF2B5EF4-FFF2-40B4-BE49-F238E27FC236}">
              <a16:creationId xmlns:a16="http://schemas.microsoft.com/office/drawing/2014/main" xmlns="" id="{00000000-0008-0000-0600-0000D2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3027" name="Text Box 1">
          <a:extLst>
            <a:ext uri="{FF2B5EF4-FFF2-40B4-BE49-F238E27FC236}">
              <a16:creationId xmlns:a16="http://schemas.microsoft.com/office/drawing/2014/main" xmlns="" id="{00000000-0008-0000-0600-0000D3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3028" name="Text Box 1">
          <a:extLst>
            <a:ext uri="{FF2B5EF4-FFF2-40B4-BE49-F238E27FC236}">
              <a16:creationId xmlns:a16="http://schemas.microsoft.com/office/drawing/2014/main" xmlns="" id="{00000000-0008-0000-0600-0000D4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90</xdr:row>
      <xdr:rowOff>0</xdr:rowOff>
    </xdr:from>
    <xdr:to>
      <xdr:col>5</xdr:col>
      <xdr:colOff>0</xdr:colOff>
      <xdr:row>90</xdr:row>
      <xdr:rowOff>209550</xdr:rowOff>
    </xdr:to>
    <xdr:sp macro="" textlink="">
      <xdr:nvSpPr>
        <xdr:cNvPr id="1283029" name="Text Box 1">
          <a:extLst>
            <a:ext uri="{FF2B5EF4-FFF2-40B4-BE49-F238E27FC236}">
              <a16:creationId xmlns:a16="http://schemas.microsoft.com/office/drawing/2014/main" xmlns="" id="{00000000-0008-0000-0600-0000D5931300}"/>
            </a:ext>
          </a:extLst>
        </xdr:cNvPr>
        <xdr:cNvSpPr txBox="1">
          <a:spLocks noChangeArrowheads="1"/>
        </xdr:cNvSpPr>
      </xdr:nvSpPr>
      <xdr:spPr bwMode="auto">
        <a:xfrm>
          <a:off x="2743200" y="314706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90</xdr:row>
      <xdr:rowOff>0</xdr:rowOff>
    </xdr:from>
    <xdr:to>
      <xdr:col>5</xdr:col>
      <xdr:colOff>0</xdr:colOff>
      <xdr:row>90</xdr:row>
      <xdr:rowOff>209550</xdr:rowOff>
    </xdr:to>
    <xdr:sp macro="" textlink="">
      <xdr:nvSpPr>
        <xdr:cNvPr id="1283030" name="Text Box 1">
          <a:extLst>
            <a:ext uri="{FF2B5EF4-FFF2-40B4-BE49-F238E27FC236}">
              <a16:creationId xmlns:a16="http://schemas.microsoft.com/office/drawing/2014/main" xmlns="" id="{00000000-0008-0000-0600-0000D6931300}"/>
            </a:ext>
          </a:extLst>
        </xdr:cNvPr>
        <xdr:cNvSpPr txBox="1">
          <a:spLocks noChangeArrowheads="1"/>
        </xdr:cNvSpPr>
      </xdr:nvSpPr>
      <xdr:spPr bwMode="auto">
        <a:xfrm>
          <a:off x="2743200" y="314706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92</xdr:row>
      <xdr:rowOff>0</xdr:rowOff>
    </xdr:from>
    <xdr:to>
      <xdr:col>5</xdr:col>
      <xdr:colOff>0</xdr:colOff>
      <xdr:row>92</xdr:row>
      <xdr:rowOff>209550</xdr:rowOff>
    </xdr:to>
    <xdr:sp macro="" textlink="">
      <xdr:nvSpPr>
        <xdr:cNvPr id="1283031" name="Text Box 1">
          <a:extLst>
            <a:ext uri="{FF2B5EF4-FFF2-40B4-BE49-F238E27FC236}">
              <a16:creationId xmlns:a16="http://schemas.microsoft.com/office/drawing/2014/main" xmlns="" id="{00000000-0008-0000-0600-0000D7931300}"/>
            </a:ext>
          </a:extLst>
        </xdr:cNvPr>
        <xdr:cNvSpPr txBox="1">
          <a:spLocks noChangeArrowheads="1"/>
        </xdr:cNvSpPr>
      </xdr:nvSpPr>
      <xdr:spPr bwMode="auto">
        <a:xfrm>
          <a:off x="2743200" y="321754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93</xdr:row>
      <xdr:rowOff>0</xdr:rowOff>
    </xdr:from>
    <xdr:to>
      <xdr:col>5</xdr:col>
      <xdr:colOff>0</xdr:colOff>
      <xdr:row>93</xdr:row>
      <xdr:rowOff>209550</xdr:rowOff>
    </xdr:to>
    <xdr:sp macro="" textlink="">
      <xdr:nvSpPr>
        <xdr:cNvPr id="1283032" name="Text Box 1">
          <a:extLst>
            <a:ext uri="{FF2B5EF4-FFF2-40B4-BE49-F238E27FC236}">
              <a16:creationId xmlns:a16="http://schemas.microsoft.com/office/drawing/2014/main" xmlns="" id="{00000000-0008-0000-0600-0000D8931300}"/>
            </a:ext>
          </a:extLst>
        </xdr:cNvPr>
        <xdr:cNvSpPr txBox="1">
          <a:spLocks noChangeArrowheads="1"/>
        </xdr:cNvSpPr>
      </xdr:nvSpPr>
      <xdr:spPr bwMode="auto">
        <a:xfrm>
          <a:off x="2743200" y="325278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93</xdr:row>
      <xdr:rowOff>0</xdr:rowOff>
    </xdr:from>
    <xdr:to>
      <xdr:col>5</xdr:col>
      <xdr:colOff>0</xdr:colOff>
      <xdr:row>93</xdr:row>
      <xdr:rowOff>209550</xdr:rowOff>
    </xdr:to>
    <xdr:sp macro="" textlink="">
      <xdr:nvSpPr>
        <xdr:cNvPr id="1283033" name="Text Box 1">
          <a:extLst>
            <a:ext uri="{FF2B5EF4-FFF2-40B4-BE49-F238E27FC236}">
              <a16:creationId xmlns:a16="http://schemas.microsoft.com/office/drawing/2014/main" xmlns="" id="{00000000-0008-0000-0600-0000D9931300}"/>
            </a:ext>
          </a:extLst>
        </xdr:cNvPr>
        <xdr:cNvSpPr txBox="1">
          <a:spLocks noChangeArrowheads="1"/>
        </xdr:cNvSpPr>
      </xdr:nvSpPr>
      <xdr:spPr bwMode="auto">
        <a:xfrm>
          <a:off x="2743200" y="325278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94</xdr:row>
      <xdr:rowOff>0</xdr:rowOff>
    </xdr:from>
    <xdr:to>
      <xdr:col>5</xdr:col>
      <xdr:colOff>0</xdr:colOff>
      <xdr:row>94</xdr:row>
      <xdr:rowOff>209550</xdr:rowOff>
    </xdr:to>
    <xdr:sp macro="" textlink="">
      <xdr:nvSpPr>
        <xdr:cNvPr id="1283034" name="Text Box 1">
          <a:extLst>
            <a:ext uri="{FF2B5EF4-FFF2-40B4-BE49-F238E27FC236}">
              <a16:creationId xmlns:a16="http://schemas.microsoft.com/office/drawing/2014/main" xmlns="" id="{00000000-0008-0000-0600-0000DA931300}"/>
            </a:ext>
          </a:extLst>
        </xdr:cNvPr>
        <xdr:cNvSpPr txBox="1">
          <a:spLocks noChangeArrowheads="1"/>
        </xdr:cNvSpPr>
      </xdr:nvSpPr>
      <xdr:spPr bwMode="auto">
        <a:xfrm>
          <a:off x="2743200" y="328803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94</xdr:row>
      <xdr:rowOff>0</xdr:rowOff>
    </xdr:from>
    <xdr:to>
      <xdr:col>5</xdr:col>
      <xdr:colOff>0</xdr:colOff>
      <xdr:row>94</xdr:row>
      <xdr:rowOff>209550</xdr:rowOff>
    </xdr:to>
    <xdr:sp macro="" textlink="">
      <xdr:nvSpPr>
        <xdr:cNvPr id="1283035" name="Text Box 1">
          <a:extLst>
            <a:ext uri="{FF2B5EF4-FFF2-40B4-BE49-F238E27FC236}">
              <a16:creationId xmlns:a16="http://schemas.microsoft.com/office/drawing/2014/main" xmlns="" id="{00000000-0008-0000-0600-0000DB931300}"/>
            </a:ext>
          </a:extLst>
        </xdr:cNvPr>
        <xdr:cNvSpPr txBox="1">
          <a:spLocks noChangeArrowheads="1"/>
        </xdr:cNvSpPr>
      </xdr:nvSpPr>
      <xdr:spPr bwMode="auto">
        <a:xfrm>
          <a:off x="2743200" y="328803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95</xdr:row>
      <xdr:rowOff>0</xdr:rowOff>
    </xdr:from>
    <xdr:to>
      <xdr:col>5</xdr:col>
      <xdr:colOff>0</xdr:colOff>
      <xdr:row>95</xdr:row>
      <xdr:rowOff>209550</xdr:rowOff>
    </xdr:to>
    <xdr:sp macro="" textlink="">
      <xdr:nvSpPr>
        <xdr:cNvPr id="1283036" name="Text Box 1">
          <a:extLst>
            <a:ext uri="{FF2B5EF4-FFF2-40B4-BE49-F238E27FC236}">
              <a16:creationId xmlns:a16="http://schemas.microsoft.com/office/drawing/2014/main" xmlns="" id="{00000000-0008-0000-0600-0000DC931300}"/>
            </a:ext>
          </a:extLst>
        </xdr:cNvPr>
        <xdr:cNvSpPr txBox="1">
          <a:spLocks noChangeArrowheads="1"/>
        </xdr:cNvSpPr>
      </xdr:nvSpPr>
      <xdr:spPr bwMode="auto">
        <a:xfrm>
          <a:off x="2743200" y="332327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95</xdr:row>
      <xdr:rowOff>0</xdr:rowOff>
    </xdr:from>
    <xdr:to>
      <xdr:col>5</xdr:col>
      <xdr:colOff>0</xdr:colOff>
      <xdr:row>95</xdr:row>
      <xdr:rowOff>209550</xdr:rowOff>
    </xdr:to>
    <xdr:sp macro="" textlink="">
      <xdr:nvSpPr>
        <xdr:cNvPr id="1283037" name="Text Box 1">
          <a:extLst>
            <a:ext uri="{FF2B5EF4-FFF2-40B4-BE49-F238E27FC236}">
              <a16:creationId xmlns:a16="http://schemas.microsoft.com/office/drawing/2014/main" xmlns="" id="{00000000-0008-0000-0600-0000DD931300}"/>
            </a:ext>
          </a:extLst>
        </xdr:cNvPr>
        <xdr:cNvSpPr txBox="1">
          <a:spLocks noChangeArrowheads="1"/>
        </xdr:cNvSpPr>
      </xdr:nvSpPr>
      <xdr:spPr bwMode="auto">
        <a:xfrm>
          <a:off x="2743200" y="332327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96</xdr:row>
      <xdr:rowOff>0</xdr:rowOff>
    </xdr:from>
    <xdr:to>
      <xdr:col>5</xdr:col>
      <xdr:colOff>0</xdr:colOff>
      <xdr:row>96</xdr:row>
      <xdr:rowOff>209550</xdr:rowOff>
    </xdr:to>
    <xdr:sp macro="" textlink="">
      <xdr:nvSpPr>
        <xdr:cNvPr id="1283038" name="Text Box 1">
          <a:extLst>
            <a:ext uri="{FF2B5EF4-FFF2-40B4-BE49-F238E27FC236}">
              <a16:creationId xmlns:a16="http://schemas.microsoft.com/office/drawing/2014/main" xmlns="" id="{00000000-0008-0000-0600-0000DE931300}"/>
            </a:ext>
          </a:extLst>
        </xdr:cNvPr>
        <xdr:cNvSpPr txBox="1">
          <a:spLocks noChangeArrowheads="1"/>
        </xdr:cNvSpPr>
      </xdr:nvSpPr>
      <xdr:spPr bwMode="auto">
        <a:xfrm>
          <a:off x="2743200" y="33585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96</xdr:row>
      <xdr:rowOff>0</xdr:rowOff>
    </xdr:from>
    <xdr:to>
      <xdr:col>5</xdr:col>
      <xdr:colOff>0</xdr:colOff>
      <xdr:row>96</xdr:row>
      <xdr:rowOff>209550</xdr:rowOff>
    </xdr:to>
    <xdr:sp macro="" textlink="">
      <xdr:nvSpPr>
        <xdr:cNvPr id="1283039" name="Text Box 1">
          <a:extLst>
            <a:ext uri="{FF2B5EF4-FFF2-40B4-BE49-F238E27FC236}">
              <a16:creationId xmlns:a16="http://schemas.microsoft.com/office/drawing/2014/main" xmlns="" id="{00000000-0008-0000-0600-0000DF931300}"/>
            </a:ext>
          </a:extLst>
        </xdr:cNvPr>
        <xdr:cNvSpPr txBox="1">
          <a:spLocks noChangeArrowheads="1"/>
        </xdr:cNvSpPr>
      </xdr:nvSpPr>
      <xdr:spPr bwMode="auto">
        <a:xfrm>
          <a:off x="2743200" y="33585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97</xdr:row>
      <xdr:rowOff>0</xdr:rowOff>
    </xdr:from>
    <xdr:to>
      <xdr:col>5</xdr:col>
      <xdr:colOff>0</xdr:colOff>
      <xdr:row>97</xdr:row>
      <xdr:rowOff>209550</xdr:rowOff>
    </xdr:to>
    <xdr:sp macro="" textlink="">
      <xdr:nvSpPr>
        <xdr:cNvPr id="1283040" name="Text Box 1">
          <a:extLst>
            <a:ext uri="{FF2B5EF4-FFF2-40B4-BE49-F238E27FC236}">
              <a16:creationId xmlns:a16="http://schemas.microsoft.com/office/drawing/2014/main" xmlns="" id="{00000000-0008-0000-0600-0000E0931300}"/>
            </a:ext>
          </a:extLst>
        </xdr:cNvPr>
        <xdr:cNvSpPr txBox="1">
          <a:spLocks noChangeArrowheads="1"/>
        </xdr:cNvSpPr>
      </xdr:nvSpPr>
      <xdr:spPr bwMode="auto">
        <a:xfrm>
          <a:off x="2743200" y="33937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97</xdr:row>
      <xdr:rowOff>0</xdr:rowOff>
    </xdr:from>
    <xdr:to>
      <xdr:col>5</xdr:col>
      <xdr:colOff>0</xdr:colOff>
      <xdr:row>97</xdr:row>
      <xdr:rowOff>209550</xdr:rowOff>
    </xdr:to>
    <xdr:sp macro="" textlink="">
      <xdr:nvSpPr>
        <xdr:cNvPr id="1283041" name="Text Box 1">
          <a:extLst>
            <a:ext uri="{FF2B5EF4-FFF2-40B4-BE49-F238E27FC236}">
              <a16:creationId xmlns:a16="http://schemas.microsoft.com/office/drawing/2014/main" xmlns="" id="{00000000-0008-0000-0600-0000E1931300}"/>
            </a:ext>
          </a:extLst>
        </xdr:cNvPr>
        <xdr:cNvSpPr txBox="1">
          <a:spLocks noChangeArrowheads="1"/>
        </xdr:cNvSpPr>
      </xdr:nvSpPr>
      <xdr:spPr bwMode="auto">
        <a:xfrm>
          <a:off x="2743200" y="33937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97</xdr:row>
      <xdr:rowOff>0</xdr:rowOff>
    </xdr:from>
    <xdr:to>
      <xdr:col>5</xdr:col>
      <xdr:colOff>0</xdr:colOff>
      <xdr:row>97</xdr:row>
      <xdr:rowOff>209550</xdr:rowOff>
    </xdr:to>
    <xdr:sp macro="" textlink="">
      <xdr:nvSpPr>
        <xdr:cNvPr id="1283042" name="Text Box 1">
          <a:extLst>
            <a:ext uri="{FF2B5EF4-FFF2-40B4-BE49-F238E27FC236}">
              <a16:creationId xmlns:a16="http://schemas.microsoft.com/office/drawing/2014/main" xmlns="" id="{00000000-0008-0000-0600-0000E2931300}"/>
            </a:ext>
          </a:extLst>
        </xdr:cNvPr>
        <xdr:cNvSpPr txBox="1">
          <a:spLocks noChangeArrowheads="1"/>
        </xdr:cNvSpPr>
      </xdr:nvSpPr>
      <xdr:spPr bwMode="auto">
        <a:xfrm>
          <a:off x="2743200" y="33937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97</xdr:row>
      <xdr:rowOff>0</xdr:rowOff>
    </xdr:from>
    <xdr:to>
      <xdr:col>5</xdr:col>
      <xdr:colOff>0</xdr:colOff>
      <xdr:row>97</xdr:row>
      <xdr:rowOff>209550</xdr:rowOff>
    </xdr:to>
    <xdr:sp macro="" textlink="">
      <xdr:nvSpPr>
        <xdr:cNvPr id="1283043" name="Text Box 1">
          <a:extLst>
            <a:ext uri="{FF2B5EF4-FFF2-40B4-BE49-F238E27FC236}">
              <a16:creationId xmlns:a16="http://schemas.microsoft.com/office/drawing/2014/main" xmlns="" id="{00000000-0008-0000-0600-0000E3931300}"/>
            </a:ext>
          </a:extLst>
        </xdr:cNvPr>
        <xdr:cNvSpPr txBox="1">
          <a:spLocks noChangeArrowheads="1"/>
        </xdr:cNvSpPr>
      </xdr:nvSpPr>
      <xdr:spPr bwMode="auto">
        <a:xfrm>
          <a:off x="2743200" y="33937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98</xdr:row>
      <xdr:rowOff>0</xdr:rowOff>
    </xdr:from>
    <xdr:to>
      <xdr:col>5</xdr:col>
      <xdr:colOff>0</xdr:colOff>
      <xdr:row>98</xdr:row>
      <xdr:rowOff>209550</xdr:rowOff>
    </xdr:to>
    <xdr:sp macro="" textlink="">
      <xdr:nvSpPr>
        <xdr:cNvPr id="1283044" name="Text Box 1">
          <a:extLst>
            <a:ext uri="{FF2B5EF4-FFF2-40B4-BE49-F238E27FC236}">
              <a16:creationId xmlns:a16="http://schemas.microsoft.com/office/drawing/2014/main" xmlns="" id="{00000000-0008-0000-0600-0000E4931300}"/>
            </a:ext>
          </a:extLst>
        </xdr:cNvPr>
        <xdr:cNvSpPr txBox="1">
          <a:spLocks noChangeArrowheads="1"/>
        </xdr:cNvSpPr>
      </xdr:nvSpPr>
      <xdr:spPr bwMode="auto">
        <a:xfrm>
          <a:off x="2743200" y="34290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98</xdr:row>
      <xdr:rowOff>0</xdr:rowOff>
    </xdr:from>
    <xdr:to>
      <xdr:col>5</xdr:col>
      <xdr:colOff>0</xdr:colOff>
      <xdr:row>98</xdr:row>
      <xdr:rowOff>209550</xdr:rowOff>
    </xdr:to>
    <xdr:sp macro="" textlink="">
      <xdr:nvSpPr>
        <xdr:cNvPr id="1283045" name="Text Box 1">
          <a:extLst>
            <a:ext uri="{FF2B5EF4-FFF2-40B4-BE49-F238E27FC236}">
              <a16:creationId xmlns:a16="http://schemas.microsoft.com/office/drawing/2014/main" xmlns="" id="{00000000-0008-0000-0600-0000E5931300}"/>
            </a:ext>
          </a:extLst>
        </xdr:cNvPr>
        <xdr:cNvSpPr txBox="1">
          <a:spLocks noChangeArrowheads="1"/>
        </xdr:cNvSpPr>
      </xdr:nvSpPr>
      <xdr:spPr bwMode="auto">
        <a:xfrm>
          <a:off x="2743200" y="34290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98</xdr:row>
      <xdr:rowOff>0</xdr:rowOff>
    </xdr:from>
    <xdr:to>
      <xdr:col>5</xdr:col>
      <xdr:colOff>0</xdr:colOff>
      <xdr:row>98</xdr:row>
      <xdr:rowOff>209550</xdr:rowOff>
    </xdr:to>
    <xdr:sp macro="" textlink="">
      <xdr:nvSpPr>
        <xdr:cNvPr id="1283046" name="Text Box 1">
          <a:extLst>
            <a:ext uri="{FF2B5EF4-FFF2-40B4-BE49-F238E27FC236}">
              <a16:creationId xmlns:a16="http://schemas.microsoft.com/office/drawing/2014/main" xmlns="" id="{00000000-0008-0000-0600-0000E6931300}"/>
            </a:ext>
          </a:extLst>
        </xdr:cNvPr>
        <xdr:cNvSpPr txBox="1">
          <a:spLocks noChangeArrowheads="1"/>
        </xdr:cNvSpPr>
      </xdr:nvSpPr>
      <xdr:spPr bwMode="auto">
        <a:xfrm>
          <a:off x="2743200" y="34290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98</xdr:row>
      <xdr:rowOff>0</xdr:rowOff>
    </xdr:from>
    <xdr:to>
      <xdr:col>5</xdr:col>
      <xdr:colOff>0</xdr:colOff>
      <xdr:row>98</xdr:row>
      <xdr:rowOff>209550</xdr:rowOff>
    </xdr:to>
    <xdr:sp macro="" textlink="">
      <xdr:nvSpPr>
        <xdr:cNvPr id="1283047" name="Text Box 1">
          <a:extLst>
            <a:ext uri="{FF2B5EF4-FFF2-40B4-BE49-F238E27FC236}">
              <a16:creationId xmlns:a16="http://schemas.microsoft.com/office/drawing/2014/main" xmlns="" id="{00000000-0008-0000-0600-0000E7931300}"/>
            </a:ext>
          </a:extLst>
        </xdr:cNvPr>
        <xdr:cNvSpPr txBox="1">
          <a:spLocks noChangeArrowheads="1"/>
        </xdr:cNvSpPr>
      </xdr:nvSpPr>
      <xdr:spPr bwMode="auto">
        <a:xfrm>
          <a:off x="2743200" y="34290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99</xdr:row>
      <xdr:rowOff>0</xdr:rowOff>
    </xdr:from>
    <xdr:to>
      <xdr:col>5</xdr:col>
      <xdr:colOff>0</xdr:colOff>
      <xdr:row>99</xdr:row>
      <xdr:rowOff>209550</xdr:rowOff>
    </xdr:to>
    <xdr:sp macro="" textlink="">
      <xdr:nvSpPr>
        <xdr:cNvPr id="1283048" name="Text Box 1">
          <a:extLst>
            <a:ext uri="{FF2B5EF4-FFF2-40B4-BE49-F238E27FC236}">
              <a16:creationId xmlns:a16="http://schemas.microsoft.com/office/drawing/2014/main" xmlns="" id="{00000000-0008-0000-0600-0000E8931300}"/>
            </a:ext>
          </a:extLst>
        </xdr:cNvPr>
        <xdr:cNvSpPr txBox="1">
          <a:spLocks noChangeArrowheads="1"/>
        </xdr:cNvSpPr>
      </xdr:nvSpPr>
      <xdr:spPr bwMode="auto">
        <a:xfrm>
          <a:off x="2743200" y="34642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99</xdr:row>
      <xdr:rowOff>0</xdr:rowOff>
    </xdr:from>
    <xdr:to>
      <xdr:col>5</xdr:col>
      <xdr:colOff>0</xdr:colOff>
      <xdr:row>99</xdr:row>
      <xdr:rowOff>209550</xdr:rowOff>
    </xdr:to>
    <xdr:sp macro="" textlink="">
      <xdr:nvSpPr>
        <xdr:cNvPr id="1283049" name="Text Box 1">
          <a:extLst>
            <a:ext uri="{FF2B5EF4-FFF2-40B4-BE49-F238E27FC236}">
              <a16:creationId xmlns:a16="http://schemas.microsoft.com/office/drawing/2014/main" xmlns="" id="{00000000-0008-0000-0600-0000E9931300}"/>
            </a:ext>
          </a:extLst>
        </xdr:cNvPr>
        <xdr:cNvSpPr txBox="1">
          <a:spLocks noChangeArrowheads="1"/>
        </xdr:cNvSpPr>
      </xdr:nvSpPr>
      <xdr:spPr bwMode="auto">
        <a:xfrm>
          <a:off x="2743200" y="34642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99</xdr:row>
      <xdr:rowOff>0</xdr:rowOff>
    </xdr:from>
    <xdr:to>
      <xdr:col>5</xdr:col>
      <xdr:colOff>0</xdr:colOff>
      <xdr:row>99</xdr:row>
      <xdr:rowOff>209550</xdr:rowOff>
    </xdr:to>
    <xdr:sp macro="" textlink="">
      <xdr:nvSpPr>
        <xdr:cNvPr id="1283050" name="Text Box 1">
          <a:extLst>
            <a:ext uri="{FF2B5EF4-FFF2-40B4-BE49-F238E27FC236}">
              <a16:creationId xmlns:a16="http://schemas.microsoft.com/office/drawing/2014/main" xmlns="" id="{00000000-0008-0000-0600-0000EA931300}"/>
            </a:ext>
          </a:extLst>
        </xdr:cNvPr>
        <xdr:cNvSpPr txBox="1">
          <a:spLocks noChangeArrowheads="1"/>
        </xdr:cNvSpPr>
      </xdr:nvSpPr>
      <xdr:spPr bwMode="auto">
        <a:xfrm>
          <a:off x="2743200" y="34642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99</xdr:row>
      <xdr:rowOff>0</xdr:rowOff>
    </xdr:from>
    <xdr:to>
      <xdr:col>5</xdr:col>
      <xdr:colOff>0</xdr:colOff>
      <xdr:row>99</xdr:row>
      <xdr:rowOff>209550</xdr:rowOff>
    </xdr:to>
    <xdr:sp macro="" textlink="">
      <xdr:nvSpPr>
        <xdr:cNvPr id="1283051" name="Text Box 1">
          <a:extLst>
            <a:ext uri="{FF2B5EF4-FFF2-40B4-BE49-F238E27FC236}">
              <a16:creationId xmlns:a16="http://schemas.microsoft.com/office/drawing/2014/main" xmlns="" id="{00000000-0008-0000-0600-0000EB931300}"/>
            </a:ext>
          </a:extLst>
        </xdr:cNvPr>
        <xdr:cNvSpPr txBox="1">
          <a:spLocks noChangeArrowheads="1"/>
        </xdr:cNvSpPr>
      </xdr:nvSpPr>
      <xdr:spPr bwMode="auto">
        <a:xfrm>
          <a:off x="2743200" y="34642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100</xdr:row>
      <xdr:rowOff>0</xdr:rowOff>
    </xdr:from>
    <xdr:to>
      <xdr:col>5</xdr:col>
      <xdr:colOff>0</xdr:colOff>
      <xdr:row>100</xdr:row>
      <xdr:rowOff>209550</xdr:rowOff>
    </xdr:to>
    <xdr:sp macro="" textlink="">
      <xdr:nvSpPr>
        <xdr:cNvPr id="1283052" name="Text Box 1">
          <a:extLst>
            <a:ext uri="{FF2B5EF4-FFF2-40B4-BE49-F238E27FC236}">
              <a16:creationId xmlns:a16="http://schemas.microsoft.com/office/drawing/2014/main" xmlns="" id="{00000000-0008-0000-0600-0000EC931300}"/>
            </a:ext>
          </a:extLst>
        </xdr:cNvPr>
        <xdr:cNvSpPr txBox="1">
          <a:spLocks noChangeArrowheads="1"/>
        </xdr:cNvSpPr>
      </xdr:nvSpPr>
      <xdr:spPr bwMode="auto">
        <a:xfrm>
          <a:off x="2743200" y="34994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100</xdr:row>
      <xdr:rowOff>0</xdr:rowOff>
    </xdr:from>
    <xdr:to>
      <xdr:col>5</xdr:col>
      <xdr:colOff>0</xdr:colOff>
      <xdr:row>100</xdr:row>
      <xdr:rowOff>209550</xdr:rowOff>
    </xdr:to>
    <xdr:sp macro="" textlink="">
      <xdr:nvSpPr>
        <xdr:cNvPr id="1283053" name="Text Box 1">
          <a:extLst>
            <a:ext uri="{FF2B5EF4-FFF2-40B4-BE49-F238E27FC236}">
              <a16:creationId xmlns:a16="http://schemas.microsoft.com/office/drawing/2014/main" xmlns="" id="{00000000-0008-0000-0600-0000ED931300}"/>
            </a:ext>
          </a:extLst>
        </xdr:cNvPr>
        <xdr:cNvSpPr txBox="1">
          <a:spLocks noChangeArrowheads="1"/>
        </xdr:cNvSpPr>
      </xdr:nvSpPr>
      <xdr:spPr bwMode="auto">
        <a:xfrm>
          <a:off x="2743200" y="34994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100</xdr:row>
      <xdr:rowOff>0</xdr:rowOff>
    </xdr:from>
    <xdr:to>
      <xdr:col>5</xdr:col>
      <xdr:colOff>0</xdr:colOff>
      <xdr:row>100</xdr:row>
      <xdr:rowOff>209550</xdr:rowOff>
    </xdr:to>
    <xdr:sp macro="" textlink="">
      <xdr:nvSpPr>
        <xdr:cNvPr id="1283054" name="Text Box 1">
          <a:extLst>
            <a:ext uri="{FF2B5EF4-FFF2-40B4-BE49-F238E27FC236}">
              <a16:creationId xmlns:a16="http://schemas.microsoft.com/office/drawing/2014/main" xmlns="" id="{00000000-0008-0000-0600-0000EE931300}"/>
            </a:ext>
          </a:extLst>
        </xdr:cNvPr>
        <xdr:cNvSpPr txBox="1">
          <a:spLocks noChangeArrowheads="1"/>
        </xdr:cNvSpPr>
      </xdr:nvSpPr>
      <xdr:spPr bwMode="auto">
        <a:xfrm>
          <a:off x="2743200" y="34994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100</xdr:row>
      <xdr:rowOff>0</xdr:rowOff>
    </xdr:from>
    <xdr:to>
      <xdr:col>5</xdr:col>
      <xdr:colOff>0</xdr:colOff>
      <xdr:row>100</xdr:row>
      <xdr:rowOff>209550</xdr:rowOff>
    </xdr:to>
    <xdr:sp macro="" textlink="">
      <xdr:nvSpPr>
        <xdr:cNvPr id="1283055" name="Text Box 1">
          <a:extLst>
            <a:ext uri="{FF2B5EF4-FFF2-40B4-BE49-F238E27FC236}">
              <a16:creationId xmlns:a16="http://schemas.microsoft.com/office/drawing/2014/main" xmlns="" id="{00000000-0008-0000-0600-0000EF931300}"/>
            </a:ext>
          </a:extLst>
        </xdr:cNvPr>
        <xdr:cNvSpPr txBox="1">
          <a:spLocks noChangeArrowheads="1"/>
        </xdr:cNvSpPr>
      </xdr:nvSpPr>
      <xdr:spPr bwMode="auto">
        <a:xfrm>
          <a:off x="2743200" y="34994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209550</xdr:rowOff>
    </xdr:to>
    <xdr:sp macro="" textlink="">
      <xdr:nvSpPr>
        <xdr:cNvPr id="1283056" name="Text Box 1">
          <a:extLst>
            <a:ext uri="{FF2B5EF4-FFF2-40B4-BE49-F238E27FC236}">
              <a16:creationId xmlns:a16="http://schemas.microsoft.com/office/drawing/2014/main" xmlns="" id="{00000000-0008-0000-0600-0000F0931300}"/>
            </a:ext>
          </a:extLst>
        </xdr:cNvPr>
        <xdr:cNvSpPr txBox="1">
          <a:spLocks noChangeArrowheads="1"/>
        </xdr:cNvSpPr>
      </xdr:nvSpPr>
      <xdr:spPr bwMode="auto">
        <a:xfrm>
          <a:off x="2743200" y="35347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209550</xdr:rowOff>
    </xdr:to>
    <xdr:sp macro="" textlink="">
      <xdr:nvSpPr>
        <xdr:cNvPr id="1283057" name="Text Box 1">
          <a:extLst>
            <a:ext uri="{FF2B5EF4-FFF2-40B4-BE49-F238E27FC236}">
              <a16:creationId xmlns:a16="http://schemas.microsoft.com/office/drawing/2014/main" xmlns="" id="{00000000-0008-0000-0600-0000F1931300}"/>
            </a:ext>
          </a:extLst>
        </xdr:cNvPr>
        <xdr:cNvSpPr txBox="1">
          <a:spLocks noChangeArrowheads="1"/>
        </xdr:cNvSpPr>
      </xdr:nvSpPr>
      <xdr:spPr bwMode="auto">
        <a:xfrm>
          <a:off x="2743200" y="35347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209550</xdr:rowOff>
    </xdr:to>
    <xdr:sp macro="" textlink="">
      <xdr:nvSpPr>
        <xdr:cNvPr id="1283058" name="Text Box 1">
          <a:extLst>
            <a:ext uri="{FF2B5EF4-FFF2-40B4-BE49-F238E27FC236}">
              <a16:creationId xmlns:a16="http://schemas.microsoft.com/office/drawing/2014/main" xmlns="" id="{00000000-0008-0000-0600-0000F2931300}"/>
            </a:ext>
          </a:extLst>
        </xdr:cNvPr>
        <xdr:cNvSpPr txBox="1">
          <a:spLocks noChangeArrowheads="1"/>
        </xdr:cNvSpPr>
      </xdr:nvSpPr>
      <xdr:spPr bwMode="auto">
        <a:xfrm>
          <a:off x="2743200" y="35347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209550</xdr:rowOff>
    </xdr:to>
    <xdr:sp macro="" textlink="">
      <xdr:nvSpPr>
        <xdr:cNvPr id="1283059" name="Text Box 1">
          <a:extLst>
            <a:ext uri="{FF2B5EF4-FFF2-40B4-BE49-F238E27FC236}">
              <a16:creationId xmlns:a16="http://schemas.microsoft.com/office/drawing/2014/main" xmlns="" id="{00000000-0008-0000-0600-0000F3931300}"/>
            </a:ext>
          </a:extLst>
        </xdr:cNvPr>
        <xdr:cNvSpPr txBox="1">
          <a:spLocks noChangeArrowheads="1"/>
        </xdr:cNvSpPr>
      </xdr:nvSpPr>
      <xdr:spPr bwMode="auto">
        <a:xfrm>
          <a:off x="2743200" y="35347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060" name="Text Box 1">
          <a:extLst>
            <a:ext uri="{FF2B5EF4-FFF2-40B4-BE49-F238E27FC236}">
              <a16:creationId xmlns:a16="http://schemas.microsoft.com/office/drawing/2014/main" xmlns="" id="{00000000-0008-0000-0600-0000F493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061" name="Text Box 1">
          <a:extLst>
            <a:ext uri="{FF2B5EF4-FFF2-40B4-BE49-F238E27FC236}">
              <a16:creationId xmlns:a16="http://schemas.microsoft.com/office/drawing/2014/main" xmlns="" id="{00000000-0008-0000-0600-0000F593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062" name="Text Box 1">
          <a:extLst>
            <a:ext uri="{FF2B5EF4-FFF2-40B4-BE49-F238E27FC236}">
              <a16:creationId xmlns:a16="http://schemas.microsoft.com/office/drawing/2014/main" xmlns="" id="{00000000-0008-0000-0600-0000F693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063" name="Text Box 1">
          <a:extLst>
            <a:ext uri="{FF2B5EF4-FFF2-40B4-BE49-F238E27FC236}">
              <a16:creationId xmlns:a16="http://schemas.microsoft.com/office/drawing/2014/main" xmlns="" id="{00000000-0008-0000-0600-0000F793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064" name="Text Box 1">
          <a:extLst>
            <a:ext uri="{FF2B5EF4-FFF2-40B4-BE49-F238E27FC236}">
              <a16:creationId xmlns:a16="http://schemas.microsoft.com/office/drawing/2014/main" xmlns="" id="{00000000-0008-0000-0600-0000F893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065" name="Text Box 1">
          <a:extLst>
            <a:ext uri="{FF2B5EF4-FFF2-40B4-BE49-F238E27FC236}">
              <a16:creationId xmlns:a16="http://schemas.microsoft.com/office/drawing/2014/main" xmlns="" id="{00000000-0008-0000-0600-0000F993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066" name="Text Box 1">
          <a:extLst>
            <a:ext uri="{FF2B5EF4-FFF2-40B4-BE49-F238E27FC236}">
              <a16:creationId xmlns:a16="http://schemas.microsoft.com/office/drawing/2014/main" xmlns="" id="{00000000-0008-0000-0600-0000FA93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067" name="Text Box 1">
          <a:extLst>
            <a:ext uri="{FF2B5EF4-FFF2-40B4-BE49-F238E27FC236}">
              <a16:creationId xmlns:a16="http://schemas.microsoft.com/office/drawing/2014/main" xmlns="" id="{00000000-0008-0000-0600-0000FB93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104</xdr:row>
      <xdr:rowOff>0</xdr:rowOff>
    </xdr:from>
    <xdr:to>
      <xdr:col>5</xdr:col>
      <xdr:colOff>0</xdr:colOff>
      <xdr:row>104</xdr:row>
      <xdr:rowOff>209550</xdr:rowOff>
    </xdr:to>
    <xdr:sp macro="" textlink="">
      <xdr:nvSpPr>
        <xdr:cNvPr id="1283068" name="Text Box 1">
          <a:extLst>
            <a:ext uri="{FF2B5EF4-FFF2-40B4-BE49-F238E27FC236}">
              <a16:creationId xmlns:a16="http://schemas.microsoft.com/office/drawing/2014/main" xmlns="" id="{00000000-0008-0000-0600-0000FC931300}"/>
            </a:ext>
          </a:extLst>
        </xdr:cNvPr>
        <xdr:cNvSpPr txBox="1">
          <a:spLocks noChangeArrowheads="1"/>
        </xdr:cNvSpPr>
      </xdr:nvSpPr>
      <xdr:spPr bwMode="auto">
        <a:xfrm>
          <a:off x="2743200" y="36404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104</xdr:row>
      <xdr:rowOff>0</xdr:rowOff>
    </xdr:from>
    <xdr:to>
      <xdr:col>5</xdr:col>
      <xdr:colOff>0</xdr:colOff>
      <xdr:row>104</xdr:row>
      <xdr:rowOff>209550</xdr:rowOff>
    </xdr:to>
    <xdr:sp macro="" textlink="">
      <xdr:nvSpPr>
        <xdr:cNvPr id="1283069" name="Text Box 1">
          <a:extLst>
            <a:ext uri="{FF2B5EF4-FFF2-40B4-BE49-F238E27FC236}">
              <a16:creationId xmlns:a16="http://schemas.microsoft.com/office/drawing/2014/main" xmlns="" id="{00000000-0008-0000-0600-0000FD931300}"/>
            </a:ext>
          </a:extLst>
        </xdr:cNvPr>
        <xdr:cNvSpPr txBox="1">
          <a:spLocks noChangeArrowheads="1"/>
        </xdr:cNvSpPr>
      </xdr:nvSpPr>
      <xdr:spPr bwMode="auto">
        <a:xfrm>
          <a:off x="2743200" y="36404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104</xdr:row>
      <xdr:rowOff>0</xdr:rowOff>
    </xdr:from>
    <xdr:to>
      <xdr:col>5</xdr:col>
      <xdr:colOff>0</xdr:colOff>
      <xdr:row>104</xdr:row>
      <xdr:rowOff>209550</xdr:rowOff>
    </xdr:to>
    <xdr:sp macro="" textlink="">
      <xdr:nvSpPr>
        <xdr:cNvPr id="1283070" name="Text Box 1">
          <a:extLst>
            <a:ext uri="{FF2B5EF4-FFF2-40B4-BE49-F238E27FC236}">
              <a16:creationId xmlns:a16="http://schemas.microsoft.com/office/drawing/2014/main" xmlns="" id="{00000000-0008-0000-0600-0000FE931300}"/>
            </a:ext>
          </a:extLst>
        </xdr:cNvPr>
        <xdr:cNvSpPr txBox="1">
          <a:spLocks noChangeArrowheads="1"/>
        </xdr:cNvSpPr>
      </xdr:nvSpPr>
      <xdr:spPr bwMode="auto">
        <a:xfrm>
          <a:off x="2743200" y="36404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104</xdr:row>
      <xdr:rowOff>0</xdr:rowOff>
    </xdr:from>
    <xdr:to>
      <xdr:col>5</xdr:col>
      <xdr:colOff>0</xdr:colOff>
      <xdr:row>104</xdr:row>
      <xdr:rowOff>209550</xdr:rowOff>
    </xdr:to>
    <xdr:sp macro="" textlink="">
      <xdr:nvSpPr>
        <xdr:cNvPr id="1283071" name="Text Box 1">
          <a:extLst>
            <a:ext uri="{FF2B5EF4-FFF2-40B4-BE49-F238E27FC236}">
              <a16:creationId xmlns:a16="http://schemas.microsoft.com/office/drawing/2014/main" xmlns="" id="{00000000-0008-0000-0600-0000FF931300}"/>
            </a:ext>
          </a:extLst>
        </xdr:cNvPr>
        <xdr:cNvSpPr txBox="1">
          <a:spLocks noChangeArrowheads="1"/>
        </xdr:cNvSpPr>
      </xdr:nvSpPr>
      <xdr:spPr bwMode="auto">
        <a:xfrm>
          <a:off x="2743200" y="36404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91</xdr:row>
      <xdr:rowOff>0</xdr:rowOff>
    </xdr:from>
    <xdr:to>
      <xdr:col>5</xdr:col>
      <xdr:colOff>0</xdr:colOff>
      <xdr:row>91</xdr:row>
      <xdr:rowOff>209550</xdr:rowOff>
    </xdr:to>
    <xdr:sp macro="" textlink="">
      <xdr:nvSpPr>
        <xdr:cNvPr id="1283072" name="Text Box 1">
          <a:extLst>
            <a:ext uri="{FF2B5EF4-FFF2-40B4-BE49-F238E27FC236}">
              <a16:creationId xmlns:a16="http://schemas.microsoft.com/office/drawing/2014/main" xmlns="" id="{00000000-0008-0000-0600-000000941300}"/>
            </a:ext>
          </a:extLst>
        </xdr:cNvPr>
        <xdr:cNvSpPr txBox="1">
          <a:spLocks noChangeArrowheads="1"/>
        </xdr:cNvSpPr>
      </xdr:nvSpPr>
      <xdr:spPr bwMode="auto">
        <a:xfrm>
          <a:off x="2743200" y="318230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91</xdr:row>
      <xdr:rowOff>0</xdr:rowOff>
    </xdr:from>
    <xdr:to>
      <xdr:col>5</xdr:col>
      <xdr:colOff>0</xdr:colOff>
      <xdr:row>91</xdr:row>
      <xdr:rowOff>209550</xdr:rowOff>
    </xdr:to>
    <xdr:sp macro="" textlink="">
      <xdr:nvSpPr>
        <xdr:cNvPr id="1283073" name="Text Box 1">
          <a:extLst>
            <a:ext uri="{FF2B5EF4-FFF2-40B4-BE49-F238E27FC236}">
              <a16:creationId xmlns:a16="http://schemas.microsoft.com/office/drawing/2014/main" xmlns="" id="{00000000-0008-0000-0600-000001941300}"/>
            </a:ext>
          </a:extLst>
        </xdr:cNvPr>
        <xdr:cNvSpPr txBox="1">
          <a:spLocks noChangeArrowheads="1"/>
        </xdr:cNvSpPr>
      </xdr:nvSpPr>
      <xdr:spPr bwMode="auto">
        <a:xfrm>
          <a:off x="2743200" y="318230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94</xdr:row>
      <xdr:rowOff>0</xdr:rowOff>
    </xdr:from>
    <xdr:to>
      <xdr:col>5</xdr:col>
      <xdr:colOff>0</xdr:colOff>
      <xdr:row>94</xdr:row>
      <xdr:rowOff>209550</xdr:rowOff>
    </xdr:to>
    <xdr:sp macro="" textlink="">
      <xdr:nvSpPr>
        <xdr:cNvPr id="1283074" name="Text Box 1">
          <a:extLst>
            <a:ext uri="{FF2B5EF4-FFF2-40B4-BE49-F238E27FC236}">
              <a16:creationId xmlns:a16="http://schemas.microsoft.com/office/drawing/2014/main" xmlns="" id="{00000000-0008-0000-0600-000002941300}"/>
            </a:ext>
          </a:extLst>
        </xdr:cNvPr>
        <xdr:cNvSpPr txBox="1">
          <a:spLocks noChangeArrowheads="1"/>
        </xdr:cNvSpPr>
      </xdr:nvSpPr>
      <xdr:spPr bwMode="auto">
        <a:xfrm>
          <a:off x="2743200" y="328803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94</xdr:row>
      <xdr:rowOff>0</xdr:rowOff>
    </xdr:from>
    <xdr:to>
      <xdr:col>5</xdr:col>
      <xdr:colOff>0</xdr:colOff>
      <xdr:row>94</xdr:row>
      <xdr:rowOff>209550</xdr:rowOff>
    </xdr:to>
    <xdr:sp macro="" textlink="">
      <xdr:nvSpPr>
        <xdr:cNvPr id="1283075" name="Text Box 1">
          <a:extLst>
            <a:ext uri="{FF2B5EF4-FFF2-40B4-BE49-F238E27FC236}">
              <a16:creationId xmlns:a16="http://schemas.microsoft.com/office/drawing/2014/main" xmlns="" id="{00000000-0008-0000-0600-000003941300}"/>
            </a:ext>
          </a:extLst>
        </xdr:cNvPr>
        <xdr:cNvSpPr txBox="1">
          <a:spLocks noChangeArrowheads="1"/>
        </xdr:cNvSpPr>
      </xdr:nvSpPr>
      <xdr:spPr bwMode="auto">
        <a:xfrm>
          <a:off x="2743200" y="328803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95</xdr:row>
      <xdr:rowOff>0</xdr:rowOff>
    </xdr:from>
    <xdr:to>
      <xdr:col>5</xdr:col>
      <xdr:colOff>0</xdr:colOff>
      <xdr:row>95</xdr:row>
      <xdr:rowOff>209550</xdr:rowOff>
    </xdr:to>
    <xdr:sp macro="" textlink="">
      <xdr:nvSpPr>
        <xdr:cNvPr id="1283076" name="Text Box 1">
          <a:extLst>
            <a:ext uri="{FF2B5EF4-FFF2-40B4-BE49-F238E27FC236}">
              <a16:creationId xmlns:a16="http://schemas.microsoft.com/office/drawing/2014/main" xmlns="" id="{00000000-0008-0000-0600-000004941300}"/>
            </a:ext>
          </a:extLst>
        </xdr:cNvPr>
        <xdr:cNvSpPr txBox="1">
          <a:spLocks noChangeArrowheads="1"/>
        </xdr:cNvSpPr>
      </xdr:nvSpPr>
      <xdr:spPr bwMode="auto">
        <a:xfrm>
          <a:off x="2743200" y="332327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95</xdr:row>
      <xdr:rowOff>0</xdr:rowOff>
    </xdr:from>
    <xdr:to>
      <xdr:col>5</xdr:col>
      <xdr:colOff>0</xdr:colOff>
      <xdr:row>95</xdr:row>
      <xdr:rowOff>209550</xdr:rowOff>
    </xdr:to>
    <xdr:sp macro="" textlink="">
      <xdr:nvSpPr>
        <xdr:cNvPr id="1283077" name="Text Box 1">
          <a:extLst>
            <a:ext uri="{FF2B5EF4-FFF2-40B4-BE49-F238E27FC236}">
              <a16:creationId xmlns:a16="http://schemas.microsoft.com/office/drawing/2014/main" xmlns="" id="{00000000-0008-0000-0600-000005941300}"/>
            </a:ext>
          </a:extLst>
        </xdr:cNvPr>
        <xdr:cNvSpPr txBox="1">
          <a:spLocks noChangeArrowheads="1"/>
        </xdr:cNvSpPr>
      </xdr:nvSpPr>
      <xdr:spPr bwMode="auto">
        <a:xfrm>
          <a:off x="2743200" y="332327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99</xdr:row>
      <xdr:rowOff>0</xdr:rowOff>
    </xdr:from>
    <xdr:to>
      <xdr:col>5</xdr:col>
      <xdr:colOff>0</xdr:colOff>
      <xdr:row>99</xdr:row>
      <xdr:rowOff>209550</xdr:rowOff>
    </xdr:to>
    <xdr:sp macro="" textlink="">
      <xdr:nvSpPr>
        <xdr:cNvPr id="1283078" name="Text Box 1">
          <a:extLst>
            <a:ext uri="{FF2B5EF4-FFF2-40B4-BE49-F238E27FC236}">
              <a16:creationId xmlns:a16="http://schemas.microsoft.com/office/drawing/2014/main" xmlns="" id="{00000000-0008-0000-0600-000006941300}"/>
            </a:ext>
          </a:extLst>
        </xdr:cNvPr>
        <xdr:cNvSpPr txBox="1">
          <a:spLocks noChangeArrowheads="1"/>
        </xdr:cNvSpPr>
      </xdr:nvSpPr>
      <xdr:spPr bwMode="auto">
        <a:xfrm>
          <a:off x="2743200" y="34642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99</xdr:row>
      <xdr:rowOff>0</xdr:rowOff>
    </xdr:from>
    <xdr:to>
      <xdr:col>5</xdr:col>
      <xdr:colOff>0</xdr:colOff>
      <xdr:row>99</xdr:row>
      <xdr:rowOff>209550</xdr:rowOff>
    </xdr:to>
    <xdr:sp macro="" textlink="">
      <xdr:nvSpPr>
        <xdr:cNvPr id="1283079" name="Text Box 1">
          <a:extLst>
            <a:ext uri="{FF2B5EF4-FFF2-40B4-BE49-F238E27FC236}">
              <a16:creationId xmlns:a16="http://schemas.microsoft.com/office/drawing/2014/main" xmlns="" id="{00000000-0008-0000-0600-000007941300}"/>
            </a:ext>
          </a:extLst>
        </xdr:cNvPr>
        <xdr:cNvSpPr txBox="1">
          <a:spLocks noChangeArrowheads="1"/>
        </xdr:cNvSpPr>
      </xdr:nvSpPr>
      <xdr:spPr bwMode="auto">
        <a:xfrm>
          <a:off x="2743200" y="34642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99</xdr:row>
      <xdr:rowOff>0</xdr:rowOff>
    </xdr:from>
    <xdr:to>
      <xdr:col>5</xdr:col>
      <xdr:colOff>0</xdr:colOff>
      <xdr:row>99</xdr:row>
      <xdr:rowOff>209550</xdr:rowOff>
    </xdr:to>
    <xdr:sp macro="" textlink="">
      <xdr:nvSpPr>
        <xdr:cNvPr id="1283080" name="Text Box 1">
          <a:extLst>
            <a:ext uri="{FF2B5EF4-FFF2-40B4-BE49-F238E27FC236}">
              <a16:creationId xmlns:a16="http://schemas.microsoft.com/office/drawing/2014/main" xmlns="" id="{00000000-0008-0000-0600-000008941300}"/>
            </a:ext>
          </a:extLst>
        </xdr:cNvPr>
        <xdr:cNvSpPr txBox="1">
          <a:spLocks noChangeArrowheads="1"/>
        </xdr:cNvSpPr>
      </xdr:nvSpPr>
      <xdr:spPr bwMode="auto">
        <a:xfrm>
          <a:off x="2743200" y="34642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99</xdr:row>
      <xdr:rowOff>0</xdr:rowOff>
    </xdr:from>
    <xdr:to>
      <xdr:col>5</xdr:col>
      <xdr:colOff>0</xdr:colOff>
      <xdr:row>99</xdr:row>
      <xdr:rowOff>209550</xdr:rowOff>
    </xdr:to>
    <xdr:sp macro="" textlink="">
      <xdr:nvSpPr>
        <xdr:cNvPr id="1283081" name="Text Box 1">
          <a:extLst>
            <a:ext uri="{FF2B5EF4-FFF2-40B4-BE49-F238E27FC236}">
              <a16:creationId xmlns:a16="http://schemas.microsoft.com/office/drawing/2014/main" xmlns="" id="{00000000-0008-0000-0600-000009941300}"/>
            </a:ext>
          </a:extLst>
        </xdr:cNvPr>
        <xdr:cNvSpPr txBox="1">
          <a:spLocks noChangeArrowheads="1"/>
        </xdr:cNvSpPr>
      </xdr:nvSpPr>
      <xdr:spPr bwMode="auto">
        <a:xfrm>
          <a:off x="2743200" y="34642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100</xdr:row>
      <xdr:rowOff>0</xdr:rowOff>
    </xdr:from>
    <xdr:to>
      <xdr:col>5</xdr:col>
      <xdr:colOff>0</xdr:colOff>
      <xdr:row>100</xdr:row>
      <xdr:rowOff>209550</xdr:rowOff>
    </xdr:to>
    <xdr:sp macro="" textlink="">
      <xdr:nvSpPr>
        <xdr:cNvPr id="1283082" name="Text Box 1">
          <a:extLst>
            <a:ext uri="{FF2B5EF4-FFF2-40B4-BE49-F238E27FC236}">
              <a16:creationId xmlns:a16="http://schemas.microsoft.com/office/drawing/2014/main" xmlns="" id="{00000000-0008-0000-0600-00000A941300}"/>
            </a:ext>
          </a:extLst>
        </xdr:cNvPr>
        <xdr:cNvSpPr txBox="1">
          <a:spLocks noChangeArrowheads="1"/>
        </xdr:cNvSpPr>
      </xdr:nvSpPr>
      <xdr:spPr bwMode="auto">
        <a:xfrm>
          <a:off x="2743200" y="34994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100</xdr:row>
      <xdr:rowOff>0</xdr:rowOff>
    </xdr:from>
    <xdr:to>
      <xdr:col>5</xdr:col>
      <xdr:colOff>0</xdr:colOff>
      <xdr:row>100</xdr:row>
      <xdr:rowOff>209550</xdr:rowOff>
    </xdr:to>
    <xdr:sp macro="" textlink="">
      <xdr:nvSpPr>
        <xdr:cNvPr id="1283083" name="Text Box 1">
          <a:extLst>
            <a:ext uri="{FF2B5EF4-FFF2-40B4-BE49-F238E27FC236}">
              <a16:creationId xmlns:a16="http://schemas.microsoft.com/office/drawing/2014/main" xmlns="" id="{00000000-0008-0000-0600-00000B941300}"/>
            </a:ext>
          </a:extLst>
        </xdr:cNvPr>
        <xdr:cNvSpPr txBox="1">
          <a:spLocks noChangeArrowheads="1"/>
        </xdr:cNvSpPr>
      </xdr:nvSpPr>
      <xdr:spPr bwMode="auto">
        <a:xfrm>
          <a:off x="2743200" y="34994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100</xdr:row>
      <xdr:rowOff>0</xdr:rowOff>
    </xdr:from>
    <xdr:to>
      <xdr:col>5</xdr:col>
      <xdr:colOff>0</xdr:colOff>
      <xdr:row>100</xdr:row>
      <xdr:rowOff>209550</xdr:rowOff>
    </xdr:to>
    <xdr:sp macro="" textlink="">
      <xdr:nvSpPr>
        <xdr:cNvPr id="1283084" name="Text Box 1">
          <a:extLst>
            <a:ext uri="{FF2B5EF4-FFF2-40B4-BE49-F238E27FC236}">
              <a16:creationId xmlns:a16="http://schemas.microsoft.com/office/drawing/2014/main" xmlns="" id="{00000000-0008-0000-0600-00000C941300}"/>
            </a:ext>
          </a:extLst>
        </xdr:cNvPr>
        <xdr:cNvSpPr txBox="1">
          <a:spLocks noChangeArrowheads="1"/>
        </xdr:cNvSpPr>
      </xdr:nvSpPr>
      <xdr:spPr bwMode="auto">
        <a:xfrm>
          <a:off x="2743200" y="34994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100</xdr:row>
      <xdr:rowOff>0</xdr:rowOff>
    </xdr:from>
    <xdr:to>
      <xdr:col>5</xdr:col>
      <xdr:colOff>0</xdr:colOff>
      <xdr:row>100</xdr:row>
      <xdr:rowOff>209550</xdr:rowOff>
    </xdr:to>
    <xdr:sp macro="" textlink="">
      <xdr:nvSpPr>
        <xdr:cNvPr id="1283085" name="Text Box 1">
          <a:extLst>
            <a:ext uri="{FF2B5EF4-FFF2-40B4-BE49-F238E27FC236}">
              <a16:creationId xmlns:a16="http://schemas.microsoft.com/office/drawing/2014/main" xmlns="" id="{00000000-0008-0000-0600-00000D941300}"/>
            </a:ext>
          </a:extLst>
        </xdr:cNvPr>
        <xdr:cNvSpPr txBox="1">
          <a:spLocks noChangeArrowheads="1"/>
        </xdr:cNvSpPr>
      </xdr:nvSpPr>
      <xdr:spPr bwMode="auto">
        <a:xfrm>
          <a:off x="2743200" y="34994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209550</xdr:rowOff>
    </xdr:to>
    <xdr:sp macro="" textlink="">
      <xdr:nvSpPr>
        <xdr:cNvPr id="1283086" name="Text Box 1">
          <a:extLst>
            <a:ext uri="{FF2B5EF4-FFF2-40B4-BE49-F238E27FC236}">
              <a16:creationId xmlns:a16="http://schemas.microsoft.com/office/drawing/2014/main" xmlns="" id="{00000000-0008-0000-0600-00000E941300}"/>
            </a:ext>
          </a:extLst>
        </xdr:cNvPr>
        <xdr:cNvSpPr txBox="1">
          <a:spLocks noChangeArrowheads="1"/>
        </xdr:cNvSpPr>
      </xdr:nvSpPr>
      <xdr:spPr bwMode="auto">
        <a:xfrm>
          <a:off x="2743200" y="35347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209550</xdr:rowOff>
    </xdr:to>
    <xdr:sp macro="" textlink="">
      <xdr:nvSpPr>
        <xdr:cNvPr id="1283087" name="Text Box 1">
          <a:extLst>
            <a:ext uri="{FF2B5EF4-FFF2-40B4-BE49-F238E27FC236}">
              <a16:creationId xmlns:a16="http://schemas.microsoft.com/office/drawing/2014/main" xmlns="" id="{00000000-0008-0000-0600-00000F941300}"/>
            </a:ext>
          </a:extLst>
        </xdr:cNvPr>
        <xdr:cNvSpPr txBox="1">
          <a:spLocks noChangeArrowheads="1"/>
        </xdr:cNvSpPr>
      </xdr:nvSpPr>
      <xdr:spPr bwMode="auto">
        <a:xfrm>
          <a:off x="2743200" y="35347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088" name="Text Box 1">
          <a:extLst>
            <a:ext uri="{FF2B5EF4-FFF2-40B4-BE49-F238E27FC236}">
              <a16:creationId xmlns:a16="http://schemas.microsoft.com/office/drawing/2014/main" xmlns="" id="{00000000-0008-0000-0600-00001094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089" name="Text Box 1">
          <a:extLst>
            <a:ext uri="{FF2B5EF4-FFF2-40B4-BE49-F238E27FC236}">
              <a16:creationId xmlns:a16="http://schemas.microsoft.com/office/drawing/2014/main" xmlns="" id="{00000000-0008-0000-0600-00001194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090" name="Text Box 1">
          <a:extLst>
            <a:ext uri="{FF2B5EF4-FFF2-40B4-BE49-F238E27FC236}">
              <a16:creationId xmlns:a16="http://schemas.microsoft.com/office/drawing/2014/main" xmlns="" id="{00000000-0008-0000-0600-00001294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091" name="Text Box 1">
          <a:extLst>
            <a:ext uri="{FF2B5EF4-FFF2-40B4-BE49-F238E27FC236}">
              <a16:creationId xmlns:a16="http://schemas.microsoft.com/office/drawing/2014/main" xmlns="" id="{00000000-0008-0000-0600-00001394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092" name="Text Box 1">
          <a:extLst>
            <a:ext uri="{FF2B5EF4-FFF2-40B4-BE49-F238E27FC236}">
              <a16:creationId xmlns:a16="http://schemas.microsoft.com/office/drawing/2014/main" xmlns="" id="{00000000-0008-0000-0600-00001494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093" name="Text Box 1">
          <a:extLst>
            <a:ext uri="{FF2B5EF4-FFF2-40B4-BE49-F238E27FC236}">
              <a16:creationId xmlns:a16="http://schemas.microsoft.com/office/drawing/2014/main" xmlns="" id="{00000000-0008-0000-0600-00001594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094" name="Text Box 1">
          <a:extLst>
            <a:ext uri="{FF2B5EF4-FFF2-40B4-BE49-F238E27FC236}">
              <a16:creationId xmlns:a16="http://schemas.microsoft.com/office/drawing/2014/main" xmlns="" id="{00000000-0008-0000-0600-00001694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095" name="Text Box 1">
          <a:extLst>
            <a:ext uri="{FF2B5EF4-FFF2-40B4-BE49-F238E27FC236}">
              <a16:creationId xmlns:a16="http://schemas.microsoft.com/office/drawing/2014/main" xmlns="" id="{00000000-0008-0000-0600-00001794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096" name="Text Box 1">
          <a:extLst>
            <a:ext uri="{FF2B5EF4-FFF2-40B4-BE49-F238E27FC236}">
              <a16:creationId xmlns:a16="http://schemas.microsoft.com/office/drawing/2014/main" xmlns="" id="{00000000-0008-0000-0600-00001894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097" name="Text Box 1">
          <a:extLst>
            <a:ext uri="{FF2B5EF4-FFF2-40B4-BE49-F238E27FC236}">
              <a16:creationId xmlns:a16="http://schemas.microsoft.com/office/drawing/2014/main" xmlns="" id="{00000000-0008-0000-0600-00001994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098" name="Text Box 1">
          <a:extLst>
            <a:ext uri="{FF2B5EF4-FFF2-40B4-BE49-F238E27FC236}">
              <a16:creationId xmlns:a16="http://schemas.microsoft.com/office/drawing/2014/main" xmlns="" id="{00000000-0008-0000-0600-00001A94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099" name="Text Box 1">
          <a:extLst>
            <a:ext uri="{FF2B5EF4-FFF2-40B4-BE49-F238E27FC236}">
              <a16:creationId xmlns:a16="http://schemas.microsoft.com/office/drawing/2014/main" xmlns="" id="{00000000-0008-0000-0600-00001B94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100" name="Text Box 1">
          <a:extLst>
            <a:ext uri="{FF2B5EF4-FFF2-40B4-BE49-F238E27FC236}">
              <a16:creationId xmlns:a16="http://schemas.microsoft.com/office/drawing/2014/main" xmlns="" id="{00000000-0008-0000-0600-00001C94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101" name="Text Box 1">
          <a:extLst>
            <a:ext uri="{FF2B5EF4-FFF2-40B4-BE49-F238E27FC236}">
              <a16:creationId xmlns:a16="http://schemas.microsoft.com/office/drawing/2014/main" xmlns="" id="{00000000-0008-0000-0600-00001D94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102" name="Text Box 1">
          <a:extLst>
            <a:ext uri="{FF2B5EF4-FFF2-40B4-BE49-F238E27FC236}">
              <a16:creationId xmlns:a16="http://schemas.microsoft.com/office/drawing/2014/main" xmlns="" id="{00000000-0008-0000-0600-00001E94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103" name="Text Box 1">
          <a:extLst>
            <a:ext uri="{FF2B5EF4-FFF2-40B4-BE49-F238E27FC236}">
              <a16:creationId xmlns:a16="http://schemas.microsoft.com/office/drawing/2014/main" xmlns="" id="{00000000-0008-0000-0600-00001F94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91</xdr:row>
      <xdr:rowOff>0</xdr:rowOff>
    </xdr:from>
    <xdr:to>
      <xdr:col>5</xdr:col>
      <xdr:colOff>0</xdr:colOff>
      <xdr:row>91</xdr:row>
      <xdr:rowOff>209550</xdr:rowOff>
    </xdr:to>
    <xdr:sp macro="" textlink="">
      <xdr:nvSpPr>
        <xdr:cNvPr id="1283104" name="Text Box 1">
          <a:extLst>
            <a:ext uri="{FF2B5EF4-FFF2-40B4-BE49-F238E27FC236}">
              <a16:creationId xmlns:a16="http://schemas.microsoft.com/office/drawing/2014/main" xmlns="" id="{00000000-0008-0000-0600-000020941300}"/>
            </a:ext>
          </a:extLst>
        </xdr:cNvPr>
        <xdr:cNvSpPr txBox="1">
          <a:spLocks noChangeArrowheads="1"/>
        </xdr:cNvSpPr>
      </xdr:nvSpPr>
      <xdr:spPr bwMode="auto">
        <a:xfrm>
          <a:off x="2743200" y="318230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91</xdr:row>
      <xdr:rowOff>0</xdr:rowOff>
    </xdr:from>
    <xdr:to>
      <xdr:col>5</xdr:col>
      <xdr:colOff>0</xdr:colOff>
      <xdr:row>91</xdr:row>
      <xdr:rowOff>209550</xdr:rowOff>
    </xdr:to>
    <xdr:sp macro="" textlink="">
      <xdr:nvSpPr>
        <xdr:cNvPr id="1283105" name="Text Box 1">
          <a:extLst>
            <a:ext uri="{FF2B5EF4-FFF2-40B4-BE49-F238E27FC236}">
              <a16:creationId xmlns:a16="http://schemas.microsoft.com/office/drawing/2014/main" xmlns="" id="{00000000-0008-0000-0600-000021941300}"/>
            </a:ext>
          </a:extLst>
        </xdr:cNvPr>
        <xdr:cNvSpPr txBox="1">
          <a:spLocks noChangeArrowheads="1"/>
        </xdr:cNvSpPr>
      </xdr:nvSpPr>
      <xdr:spPr bwMode="auto">
        <a:xfrm>
          <a:off x="2743200" y="318230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93</xdr:row>
      <xdr:rowOff>0</xdr:rowOff>
    </xdr:from>
    <xdr:to>
      <xdr:col>5</xdr:col>
      <xdr:colOff>0</xdr:colOff>
      <xdr:row>93</xdr:row>
      <xdr:rowOff>209550</xdr:rowOff>
    </xdr:to>
    <xdr:sp macro="" textlink="">
      <xdr:nvSpPr>
        <xdr:cNvPr id="1283106" name="Text Box 1">
          <a:extLst>
            <a:ext uri="{FF2B5EF4-FFF2-40B4-BE49-F238E27FC236}">
              <a16:creationId xmlns:a16="http://schemas.microsoft.com/office/drawing/2014/main" xmlns="" id="{00000000-0008-0000-0600-000022941300}"/>
            </a:ext>
          </a:extLst>
        </xdr:cNvPr>
        <xdr:cNvSpPr txBox="1">
          <a:spLocks noChangeArrowheads="1"/>
        </xdr:cNvSpPr>
      </xdr:nvSpPr>
      <xdr:spPr bwMode="auto">
        <a:xfrm>
          <a:off x="2743200" y="325278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94</xdr:row>
      <xdr:rowOff>0</xdr:rowOff>
    </xdr:from>
    <xdr:to>
      <xdr:col>5</xdr:col>
      <xdr:colOff>0</xdr:colOff>
      <xdr:row>94</xdr:row>
      <xdr:rowOff>209550</xdr:rowOff>
    </xdr:to>
    <xdr:sp macro="" textlink="">
      <xdr:nvSpPr>
        <xdr:cNvPr id="1283107" name="Text Box 1">
          <a:extLst>
            <a:ext uri="{FF2B5EF4-FFF2-40B4-BE49-F238E27FC236}">
              <a16:creationId xmlns:a16="http://schemas.microsoft.com/office/drawing/2014/main" xmlns="" id="{00000000-0008-0000-0600-000023941300}"/>
            </a:ext>
          </a:extLst>
        </xdr:cNvPr>
        <xdr:cNvSpPr txBox="1">
          <a:spLocks noChangeArrowheads="1"/>
        </xdr:cNvSpPr>
      </xdr:nvSpPr>
      <xdr:spPr bwMode="auto">
        <a:xfrm>
          <a:off x="2743200" y="328803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94</xdr:row>
      <xdr:rowOff>0</xdr:rowOff>
    </xdr:from>
    <xdr:to>
      <xdr:col>5</xdr:col>
      <xdr:colOff>0</xdr:colOff>
      <xdr:row>94</xdr:row>
      <xdr:rowOff>209550</xdr:rowOff>
    </xdr:to>
    <xdr:sp macro="" textlink="">
      <xdr:nvSpPr>
        <xdr:cNvPr id="1283108" name="Text Box 1">
          <a:extLst>
            <a:ext uri="{FF2B5EF4-FFF2-40B4-BE49-F238E27FC236}">
              <a16:creationId xmlns:a16="http://schemas.microsoft.com/office/drawing/2014/main" xmlns="" id="{00000000-0008-0000-0600-000024941300}"/>
            </a:ext>
          </a:extLst>
        </xdr:cNvPr>
        <xdr:cNvSpPr txBox="1">
          <a:spLocks noChangeArrowheads="1"/>
        </xdr:cNvSpPr>
      </xdr:nvSpPr>
      <xdr:spPr bwMode="auto">
        <a:xfrm>
          <a:off x="2743200" y="328803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94</xdr:row>
      <xdr:rowOff>0</xdr:rowOff>
    </xdr:from>
    <xdr:to>
      <xdr:col>5</xdr:col>
      <xdr:colOff>0</xdr:colOff>
      <xdr:row>94</xdr:row>
      <xdr:rowOff>209550</xdr:rowOff>
    </xdr:to>
    <xdr:sp macro="" textlink="">
      <xdr:nvSpPr>
        <xdr:cNvPr id="1283109" name="Text Box 1">
          <a:extLst>
            <a:ext uri="{FF2B5EF4-FFF2-40B4-BE49-F238E27FC236}">
              <a16:creationId xmlns:a16="http://schemas.microsoft.com/office/drawing/2014/main" xmlns="" id="{00000000-0008-0000-0600-000025941300}"/>
            </a:ext>
          </a:extLst>
        </xdr:cNvPr>
        <xdr:cNvSpPr txBox="1">
          <a:spLocks noChangeArrowheads="1"/>
        </xdr:cNvSpPr>
      </xdr:nvSpPr>
      <xdr:spPr bwMode="auto">
        <a:xfrm>
          <a:off x="2743200" y="328803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95</xdr:row>
      <xdr:rowOff>0</xdr:rowOff>
    </xdr:from>
    <xdr:to>
      <xdr:col>5</xdr:col>
      <xdr:colOff>0</xdr:colOff>
      <xdr:row>95</xdr:row>
      <xdr:rowOff>209550</xdr:rowOff>
    </xdr:to>
    <xdr:sp macro="" textlink="">
      <xdr:nvSpPr>
        <xdr:cNvPr id="1283110" name="Text Box 1">
          <a:extLst>
            <a:ext uri="{FF2B5EF4-FFF2-40B4-BE49-F238E27FC236}">
              <a16:creationId xmlns:a16="http://schemas.microsoft.com/office/drawing/2014/main" xmlns="" id="{00000000-0008-0000-0600-000026941300}"/>
            </a:ext>
          </a:extLst>
        </xdr:cNvPr>
        <xdr:cNvSpPr txBox="1">
          <a:spLocks noChangeArrowheads="1"/>
        </xdr:cNvSpPr>
      </xdr:nvSpPr>
      <xdr:spPr bwMode="auto">
        <a:xfrm>
          <a:off x="2743200" y="332327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95</xdr:row>
      <xdr:rowOff>0</xdr:rowOff>
    </xdr:from>
    <xdr:to>
      <xdr:col>5</xdr:col>
      <xdr:colOff>0</xdr:colOff>
      <xdr:row>95</xdr:row>
      <xdr:rowOff>209550</xdr:rowOff>
    </xdr:to>
    <xdr:sp macro="" textlink="">
      <xdr:nvSpPr>
        <xdr:cNvPr id="1283111" name="Text Box 1">
          <a:extLst>
            <a:ext uri="{FF2B5EF4-FFF2-40B4-BE49-F238E27FC236}">
              <a16:creationId xmlns:a16="http://schemas.microsoft.com/office/drawing/2014/main" xmlns="" id="{00000000-0008-0000-0600-000027941300}"/>
            </a:ext>
          </a:extLst>
        </xdr:cNvPr>
        <xdr:cNvSpPr txBox="1">
          <a:spLocks noChangeArrowheads="1"/>
        </xdr:cNvSpPr>
      </xdr:nvSpPr>
      <xdr:spPr bwMode="auto">
        <a:xfrm>
          <a:off x="2743200" y="332327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95</xdr:row>
      <xdr:rowOff>0</xdr:rowOff>
    </xdr:from>
    <xdr:to>
      <xdr:col>5</xdr:col>
      <xdr:colOff>0</xdr:colOff>
      <xdr:row>95</xdr:row>
      <xdr:rowOff>209550</xdr:rowOff>
    </xdr:to>
    <xdr:sp macro="" textlink="">
      <xdr:nvSpPr>
        <xdr:cNvPr id="1283112" name="Text Box 1">
          <a:extLst>
            <a:ext uri="{FF2B5EF4-FFF2-40B4-BE49-F238E27FC236}">
              <a16:creationId xmlns:a16="http://schemas.microsoft.com/office/drawing/2014/main" xmlns="" id="{00000000-0008-0000-0600-000028941300}"/>
            </a:ext>
          </a:extLst>
        </xdr:cNvPr>
        <xdr:cNvSpPr txBox="1">
          <a:spLocks noChangeArrowheads="1"/>
        </xdr:cNvSpPr>
      </xdr:nvSpPr>
      <xdr:spPr bwMode="auto">
        <a:xfrm>
          <a:off x="2743200" y="332327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95</xdr:row>
      <xdr:rowOff>0</xdr:rowOff>
    </xdr:from>
    <xdr:to>
      <xdr:col>5</xdr:col>
      <xdr:colOff>0</xdr:colOff>
      <xdr:row>95</xdr:row>
      <xdr:rowOff>209550</xdr:rowOff>
    </xdr:to>
    <xdr:sp macro="" textlink="">
      <xdr:nvSpPr>
        <xdr:cNvPr id="1283113" name="Text Box 1">
          <a:extLst>
            <a:ext uri="{FF2B5EF4-FFF2-40B4-BE49-F238E27FC236}">
              <a16:creationId xmlns:a16="http://schemas.microsoft.com/office/drawing/2014/main" xmlns="" id="{00000000-0008-0000-0600-000029941300}"/>
            </a:ext>
          </a:extLst>
        </xdr:cNvPr>
        <xdr:cNvSpPr txBox="1">
          <a:spLocks noChangeArrowheads="1"/>
        </xdr:cNvSpPr>
      </xdr:nvSpPr>
      <xdr:spPr bwMode="auto">
        <a:xfrm>
          <a:off x="2743200" y="332327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95</xdr:row>
      <xdr:rowOff>0</xdr:rowOff>
    </xdr:from>
    <xdr:to>
      <xdr:col>5</xdr:col>
      <xdr:colOff>0</xdr:colOff>
      <xdr:row>95</xdr:row>
      <xdr:rowOff>209550</xdr:rowOff>
    </xdr:to>
    <xdr:sp macro="" textlink="">
      <xdr:nvSpPr>
        <xdr:cNvPr id="1283114" name="Text Box 1">
          <a:extLst>
            <a:ext uri="{FF2B5EF4-FFF2-40B4-BE49-F238E27FC236}">
              <a16:creationId xmlns:a16="http://schemas.microsoft.com/office/drawing/2014/main" xmlns="" id="{00000000-0008-0000-0600-00002A941300}"/>
            </a:ext>
          </a:extLst>
        </xdr:cNvPr>
        <xdr:cNvSpPr txBox="1">
          <a:spLocks noChangeArrowheads="1"/>
        </xdr:cNvSpPr>
      </xdr:nvSpPr>
      <xdr:spPr bwMode="auto">
        <a:xfrm>
          <a:off x="2743200" y="332327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95</xdr:row>
      <xdr:rowOff>0</xdr:rowOff>
    </xdr:from>
    <xdr:to>
      <xdr:col>5</xdr:col>
      <xdr:colOff>0</xdr:colOff>
      <xdr:row>95</xdr:row>
      <xdr:rowOff>209550</xdr:rowOff>
    </xdr:to>
    <xdr:sp macro="" textlink="">
      <xdr:nvSpPr>
        <xdr:cNvPr id="1283115" name="Text Box 1">
          <a:extLst>
            <a:ext uri="{FF2B5EF4-FFF2-40B4-BE49-F238E27FC236}">
              <a16:creationId xmlns:a16="http://schemas.microsoft.com/office/drawing/2014/main" xmlns="" id="{00000000-0008-0000-0600-00002B941300}"/>
            </a:ext>
          </a:extLst>
        </xdr:cNvPr>
        <xdr:cNvSpPr txBox="1">
          <a:spLocks noChangeArrowheads="1"/>
        </xdr:cNvSpPr>
      </xdr:nvSpPr>
      <xdr:spPr bwMode="auto">
        <a:xfrm>
          <a:off x="2743200" y="332327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95</xdr:row>
      <xdr:rowOff>0</xdr:rowOff>
    </xdr:from>
    <xdr:to>
      <xdr:col>5</xdr:col>
      <xdr:colOff>0</xdr:colOff>
      <xdr:row>95</xdr:row>
      <xdr:rowOff>209550</xdr:rowOff>
    </xdr:to>
    <xdr:sp macro="" textlink="">
      <xdr:nvSpPr>
        <xdr:cNvPr id="1283116" name="Text Box 1">
          <a:extLst>
            <a:ext uri="{FF2B5EF4-FFF2-40B4-BE49-F238E27FC236}">
              <a16:creationId xmlns:a16="http://schemas.microsoft.com/office/drawing/2014/main" xmlns="" id="{00000000-0008-0000-0600-00002C941300}"/>
            </a:ext>
          </a:extLst>
        </xdr:cNvPr>
        <xdr:cNvSpPr txBox="1">
          <a:spLocks noChangeArrowheads="1"/>
        </xdr:cNvSpPr>
      </xdr:nvSpPr>
      <xdr:spPr bwMode="auto">
        <a:xfrm>
          <a:off x="2743200" y="332327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96</xdr:row>
      <xdr:rowOff>0</xdr:rowOff>
    </xdr:from>
    <xdr:to>
      <xdr:col>5</xdr:col>
      <xdr:colOff>0</xdr:colOff>
      <xdr:row>96</xdr:row>
      <xdr:rowOff>209550</xdr:rowOff>
    </xdr:to>
    <xdr:sp macro="" textlink="">
      <xdr:nvSpPr>
        <xdr:cNvPr id="1283117" name="Text Box 1">
          <a:extLst>
            <a:ext uri="{FF2B5EF4-FFF2-40B4-BE49-F238E27FC236}">
              <a16:creationId xmlns:a16="http://schemas.microsoft.com/office/drawing/2014/main" xmlns="" id="{00000000-0008-0000-0600-00002D941300}"/>
            </a:ext>
          </a:extLst>
        </xdr:cNvPr>
        <xdr:cNvSpPr txBox="1">
          <a:spLocks noChangeArrowheads="1"/>
        </xdr:cNvSpPr>
      </xdr:nvSpPr>
      <xdr:spPr bwMode="auto">
        <a:xfrm>
          <a:off x="2743200" y="33585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96</xdr:row>
      <xdr:rowOff>0</xdr:rowOff>
    </xdr:from>
    <xdr:to>
      <xdr:col>5</xdr:col>
      <xdr:colOff>0</xdr:colOff>
      <xdr:row>96</xdr:row>
      <xdr:rowOff>209550</xdr:rowOff>
    </xdr:to>
    <xdr:sp macro="" textlink="">
      <xdr:nvSpPr>
        <xdr:cNvPr id="1283118" name="Text Box 1">
          <a:extLst>
            <a:ext uri="{FF2B5EF4-FFF2-40B4-BE49-F238E27FC236}">
              <a16:creationId xmlns:a16="http://schemas.microsoft.com/office/drawing/2014/main" xmlns="" id="{00000000-0008-0000-0600-00002E941300}"/>
            </a:ext>
          </a:extLst>
        </xdr:cNvPr>
        <xdr:cNvSpPr txBox="1">
          <a:spLocks noChangeArrowheads="1"/>
        </xdr:cNvSpPr>
      </xdr:nvSpPr>
      <xdr:spPr bwMode="auto">
        <a:xfrm>
          <a:off x="2743200" y="33585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96</xdr:row>
      <xdr:rowOff>0</xdr:rowOff>
    </xdr:from>
    <xdr:to>
      <xdr:col>5</xdr:col>
      <xdr:colOff>0</xdr:colOff>
      <xdr:row>96</xdr:row>
      <xdr:rowOff>209550</xdr:rowOff>
    </xdr:to>
    <xdr:sp macro="" textlink="">
      <xdr:nvSpPr>
        <xdr:cNvPr id="1283119" name="Text Box 1">
          <a:extLst>
            <a:ext uri="{FF2B5EF4-FFF2-40B4-BE49-F238E27FC236}">
              <a16:creationId xmlns:a16="http://schemas.microsoft.com/office/drawing/2014/main" xmlns="" id="{00000000-0008-0000-0600-00002F941300}"/>
            </a:ext>
          </a:extLst>
        </xdr:cNvPr>
        <xdr:cNvSpPr txBox="1">
          <a:spLocks noChangeArrowheads="1"/>
        </xdr:cNvSpPr>
      </xdr:nvSpPr>
      <xdr:spPr bwMode="auto">
        <a:xfrm>
          <a:off x="2743200" y="33585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97</xdr:row>
      <xdr:rowOff>0</xdr:rowOff>
    </xdr:from>
    <xdr:to>
      <xdr:col>5</xdr:col>
      <xdr:colOff>0</xdr:colOff>
      <xdr:row>97</xdr:row>
      <xdr:rowOff>209550</xdr:rowOff>
    </xdr:to>
    <xdr:sp macro="" textlink="">
      <xdr:nvSpPr>
        <xdr:cNvPr id="1283120" name="Text Box 1">
          <a:extLst>
            <a:ext uri="{FF2B5EF4-FFF2-40B4-BE49-F238E27FC236}">
              <a16:creationId xmlns:a16="http://schemas.microsoft.com/office/drawing/2014/main" xmlns="" id="{00000000-0008-0000-0600-000030941300}"/>
            </a:ext>
          </a:extLst>
        </xdr:cNvPr>
        <xdr:cNvSpPr txBox="1">
          <a:spLocks noChangeArrowheads="1"/>
        </xdr:cNvSpPr>
      </xdr:nvSpPr>
      <xdr:spPr bwMode="auto">
        <a:xfrm>
          <a:off x="2743200" y="33937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97</xdr:row>
      <xdr:rowOff>0</xdr:rowOff>
    </xdr:from>
    <xdr:to>
      <xdr:col>5</xdr:col>
      <xdr:colOff>0</xdr:colOff>
      <xdr:row>97</xdr:row>
      <xdr:rowOff>209550</xdr:rowOff>
    </xdr:to>
    <xdr:sp macro="" textlink="">
      <xdr:nvSpPr>
        <xdr:cNvPr id="1283121" name="Text Box 1">
          <a:extLst>
            <a:ext uri="{FF2B5EF4-FFF2-40B4-BE49-F238E27FC236}">
              <a16:creationId xmlns:a16="http://schemas.microsoft.com/office/drawing/2014/main" xmlns="" id="{00000000-0008-0000-0600-000031941300}"/>
            </a:ext>
          </a:extLst>
        </xdr:cNvPr>
        <xdr:cNvSpPr txBox="1">
          <a:spLocks noChangeArrowheads="1"/>
        </xdr:cNvSpPr>
      </xdr:nvSpPr>
      <xdr:spPr bwMode="auto">
        <a:xfrm>
          <a:off x="2743200" y="33937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97</xdr:row>
      <xdr:rowOff>0</xdr:rowOff>
    </xdr:from>
    <xdr:to>
      <xdr:col>5</xdr:col>
      <xdr:colOff>0</xdr:colOff>
      <xdr:row>97</xdr:row>
      <xdr:rowOff>209550</xdr:rowOff>
    </xdr:to>
    <xdr:sp macro="" textlink="">
      <xdr:nvSpPr>
        <xdr:cNvPr id="1283122" name="Text Box 1">
          <a:extLst>
            <a:ext uri="{FF2B5EF4-FFF2-40B4-BE49-F238E27FC236}">
              <a16:creationId xmlns:a16="http://schemas.microsoft.com/office/drawing/2014/main" xmlns="" id="{00000000-0008-0000-0600-000032941300}"/>
            </a:ext>
          </a:extLst>
        </xdr:cNvPr>
        <xdr:cNvSpPr txBox="1">
          <a:spLocks noChangeArrowheads="1"/>
        </xdr:cNvSpPr>
      </xdr:nvSpPr>
      <xdr:spPr bwMode="auto">
        <a:xfrm>
          <a:off x="2743200" y="33937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97</xdr:row>
      <xdr:rowOff>0</xdr:rowOff>
    </xdr:from>
    <xdr:to>
      <xdr:col>5</xdr:col>
      <xdr:colOff>0</xdr:colOff>
      <xdr:row>97</xdr:row>
      <xdr:rowOff>209550</xdr:rowOff>
    </xdr:to>
    <xdr:sp macro="" textlink="">
      <xdr:nvSpPr>
        <xdr:cNvPr id="1283123" name="Text Box 1">
          <a:extLst>
            <a:ext uri="{FF2B5EF4-FFF2-40B4-BE49-F238E27FC236}">
              <a16:creationId xmlns:a16="http://schemas.microsoft.com/office/drawing/2014/main" xmlns="" id="{00000000-0008-0000-0600-000033941300}"/>
            </a:ext>
          </a:extLst>
        </xdr:cNvPr>
        <xdr:cNvSpPr txBox="1">
          <a:spLocks noChangeArrowheads="1"/>
        </xdr:cNvSpPr>
      </xdr:nvSpPr>
      <xdr:spPr bwMode="auto">
        <a:xfrm>
          <a:off x="2743200" y="33937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97</xdr:row>
      <xdr:rowOff>0</xdr:rowOff>
    </xdr:from>
    <xdr:to>
      <xdr:col>5</xdr:col>
      <xdr:colOff>0</xdr:colOff>
      <xdr:row>97</xdr:row>
      <xdr:rowOff>209550</xdr:rowOff>
    </xdr:to>
    <xdr:sp macro="" textlink="">
      <xdr:nvSpPr>
        <xdr:cNvPr id="1283124" name="Text Box 1">
          <a:extLst>
            <a:ext uri="{FF2B5EF4-FFF2-40B4-BE49-F238E27FC236}">
              <a16:creationId xmlns:a16="http://schemas.microsoft.com/office/drawing/2014/main" xmlns="" id="{00000000-0008-0000-0600-000034941300}"/>
            </a:ext>
          </a:extLst>
        </xdr:cNvPr>
        <xdr:cNvSpPr txBox="1">
          <a:spLocks noChangeArrowheads="1"/>
        </xdr:cNvSpPr>
      </xdr:nvSpPr>
      <xdr:spPr bwMode="auto">
        <a:xfrm>
          <a:off x="2743200" y="33937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98</xdr:row>
      <xdr:rowOff>0</xdr:rowOff>
    </xdr:from>
    <xdr:to>
      <xdr:col>5</xdr:col>
      <xdr:colOff>0</xdr:colOff>
      <xdr:row>98</xdr:row>
      <xdr:rowOff>209550</xdr:rowOff>
    </xdr:to>
    <xdr:sp macro="" textlink="">
      <xdr:nvSpPr>
        <xdr:cNvPr id="1283125" name="Text Box 1">
          <a:extLst>
            <a:ext uri="{FF2B5EF4-FFF2-40B4-BE49-F238E27FC236}">
              <a16:creationId xmlns:a16="http://schemas.microsoft.com/office/drawing/2014/main" xmlns="" id="{00000000-0008-0000-0600-000035941300}"/>
            </a:ext>
          </a:extLst>
        </xdr:cNvPr>
        <xdr:cNvSpPr txBox="1">
          <a:spLocks noChangeArrowheads="1"/>
        </xdr:cNvSpPr>
      </xdr:nvSpPr>
      <xdr:spPr bwMode="auto">
        <a:xfrm>
          <a:off x="2743200" y="34290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98</xdr:row>
      <xdr:rowOff>0</xdr:rowOff>
    </xdr:from>
    <xdr:to>
      <xdr:col>5</xdr:col>
      <xdr:colOff>0</xdr:colOff>
      <xdr:row>98</xdr:row>
      <xdr:rowOff>209550</xdr:rowOff>
    </xdr:to>
    <xdr:sp macro="" textlink="">
      <xdr:nvSpPr>
        <xdr:cNvPr id="1283126" name="Text Box 1">
          <a:extLst>
            <a:ext uri="{FF2B5EF4-FFF2-40B4-BE49-F238E27FC236}">
              <a16:creationId xmlns:a16="http://schemas.microsoft.com/office/drawing/2014/main" xmlns="" id="{00000000-0008-0000-0600-000036941300}"/>
            </a:ext>
          </a:extLst>
        </xdr:cNvPr>
        <xdr:cNvSpPr txBox="1">
          <a:spLocks noChangeArrowheads="1"/>
        </xdr:cNvSpPr>
      </xdr:nvSpPr>
      <xdr:spPr bwMode="auto">
        <a:xfrm>
          <a:off x="2743200" y="34290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98</xdr:row>
      <xdr:rowOff>0</xdr:rowOff>
    </xdr:from>
    <xdr:to>
      <xdr:col>5</xdr:col>
      <xdr:colOff>0</xdr:colOff>
      <xdr:row>98</xdr:row>
      <xdr:rowOff>209550</xdr:rowOff>
    </xdr:to>
    <xdr:sp macro="" textlink="">
      <xdr:nvSpPr>
        <xdr:cNvPr id="1283127" name="Text Box 1">
          <a:extLst>
            <a:ext uri="{FF2B5EF4-FFF2-40B4-BE49-F238E27FC236}">
              <a16:creationId xmlns:a16="http://schemas.microsoft.com/office/drawing/2014/main" xmlns="" id="{00000000-0008-0000-0600-000037941300}"/>
            </a:ext>
          </a:extLst>
        </xdr:cNvPr>
        <xdr:cNvSpPr txBox="1">
          <a:spLocks noChangeArrowheads="1"/>
        </xdr:cNvSpPr>
      </xdr:nvSpPr>
      <xdr:spPr bwMode="auto">
        <a:xfrm>
          <a:off x="2743200" y="34290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98</xdr:row>
      <xdr:rowOff>0</xdr:rowOff>
    </xdr:from>
    <xdr:to>
      <xdr:col>5</xdr:col>
      <xdr:colOff>0</xdr:colOff>
      <xdr:row>98</xdr:row>
      <xdr:rowOff>209550</xdr:rowOff>
    </xdr:to>
    <xdr:sp macro="" textlink="">
      <xdr:nvSpPr>
        <xdr:cNvPr id="1283128" name="Text Box 1">
          <a:extLst>
            <a:ext uri="{FF2B5EF4-FFF2-40B4-BE49-F238E27FC236}">
              <a16:creationId xmlns:a16="http://schemas.microsoft.com/office/drawing/2014/main" xmlns="" id="{00000000-0008-0000-0600-000038941300}"/>
            </a:ext>
          </a:extLst>
        </xdr:cNvPr>
        <xdr:cNvSpPr txBox="1">
          <a:spLocks noChangeArrowheads="1"/>
        </xdr:cNvSpPr>
      </xdr:nvSpPr>
      <xdr:spPr bwMode="auto">
        <a:xfrm>
          <a:off x="2743200" y="34290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98</xdr:row>
      <xdr:rowOff>0</xdr:rowOff>
    </xdr:from>
    <xdr:to>
      <xdr:col>5</xdr:col>
      <xdr:colOff>0</xdr:colOff>
      <xdr:row>98</xdr:row>
      <xdr:rowOff>209550</xdr:rowOff>
    </xdr:to>
    <xdr:sp macro="" textlink="">
      <xdr:nvSpPr>
        <xdr:cNvPr id="1283129" name="Text Box 1">
          <a:extLst>
            <a:ext uri="{FF2B5EF4-FFF2-40B4-BE49-F238E27FC236}">
              <a16:creationId xmlns:a16="http://schemas.microsoft.com/office/drawing/2014/main" xmlns="" id="{00000000-0008-0000-0600-000039941300}"/>
            </a:ext>
          </a:extLst>
        </xdr:cNvPr>
        <xdr:cNvSpPr txBox="1">
          <a:spLocks noChangeArrowheads="1"/>
        </xdr:cNvSpPr>
      </xdr:nvSpPr>
      <xdr:spPr bwMode="auto">
        <a:xfrm>
          <a:off x="2743200" y="34290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98</xdr:row>
      <xdr:rowOff>0</xdr:rowOff>
    </xdr:from>
    <xdr:to>
      <xdr:col>5</xdr:col>
      <xdr:colOff>0</xdr:colOff>
      <xdr:row>98</xdr:row>
      <xdr:rowOff>209550</xdr:rowOff>
    </xdr:to>
    <xdr:sp macro="" textlink="">
      <xdr:nvSpPr>
        <xdr:cNvPr id="1283130" name="Text Box 1">
          <a:extLst>
            <a:ext uri="{FF2B5EF4-FFF2-40B4-BE49-F238E27FC236}">
              <a16:creationId xmlns:a16="http://schemas.microsoft.com/office/drawing/2014/main" xmlns="" id="{00000000-0008-0000-0600-00003A941300}"/>
            </a:ext>
          </a:extLst>
        </xdr:cNvPr>
        <xdr:cNvSpPr txBox="1">
          <a:spLocks noChangeArrowheads="1"/>
        </xdr:cNvSpPr>
      </xdr:nvSpPr>
      <xdr:spPr bwMode="auto">
        <a:xfrm>
          <a:off x="2743200" y="34290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98</xdr:row>
      <xdr:rowOff>0</xdr:rowOff>
    </xdr:from>
    <xdr:to>
      <xdr:col>5</xdr:col>
      <xdr:colOff>0</xdr:colOff>
      <xdr:row>98</xdr:row>
      <xdr:rowOff>209550</xdr:rowOff>
    </xdr:to>
    <xdr:sp macro="" textlink="">
      <xdr:nvSpPr>
        <xdr:cNvPr id="1283131" name="Text Box 1">
          <a:extLst>
            <a:ext uri="{FF2B5EF4-FFF2-40B4-BE49-F238E27FC236}">
              <a16:creationId xmlns:a16="http://schemas.microsoft.com/office/drawing/2014/main" xmlns="" id="{00000000-0008-0000-0600-00003B941300}"/>
            </a:ext>
          </a:extLst>
        </xdr:cNvPr>
        <xdr:cNvSpPr txBox="1">
          <a:spLocks noChangeArrowheads="1"/>
        </xdr:cNvSpPr>
      </xdr:nvSpPr>
      <xdr:spPr bwMode="auto">
        <a:xfrm>
          <a:off x="2743200" y="34290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98</xdr:row>
      <xdr:rowOff>0</xdr:rowOff>
    </xdr:from>
    <xdr:to>
      <xdr:col>5</xdr:col>
      <xdr:colOff>0</xdr:colOff>
      <xdr:row>98</xdr:row>
      <xdr:rowOff>209550</xdr:rowOff>
    </xdr:to>
    <xdr:sp macro="" textlink="">
      <xdr:nvSpPr>
        <xdr:cNvPr id="1283132" name="Text Box 1">
          <a:extLst>
            <a:ext uri="{FF2B5EF4-FFF2-40B4-BE49-F238E27FC236}">
              <a16:creationId xmlns:a16="http://schemas.microsoft.com/office/drawing/2014/main" xmlns="" id="{00000000-0008-0000-0600-00003C941300}"/>
            </a:ext>
          </a:extLst>
        </xdr:cNvPr>
        <xdr:cNvSpPr txBox="1">
          <a:spLocks noChangeArrowheads="1"/>
        </xdr:cNvSpPr>
      </xdr:nvSpPr>
      <xdr:spPr bwMode="auto">
        <a:xfrm>
          <a:off x="2743200" y="34290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98</xdr:row>
      <xdr:rowOff>0</xdr:rowOff>
    </xdr:from>
    <xdr:to>
      <xdr:col>5</xdr:col>
      <xdr:colOff>0</xdr:colOff>
      <xdr:row>98</xdr:row>
      <xdr:rowOff>209550</xdr:rowOff>
    </xdr:to>
    <xdr:sp macro="" textlink="">
      <xdr:nvSpPr>
        <xdr:cNvPr id="1283133" name="Text Box 1">
          <a:extLst>
            <a:ext uri="{FF2B5EF4-FFF2-40B4-BE49-F238E27FC236}">
              <a16:creationId xmlns:a16="http://schemas.microsoft.com/office/drawing/2014/main" xmlns="" id="{00000000-0008-0000-0600-00003D941300}"/>
            </a:ext>
          </a:extLst>
        </xdr:cNvPr>
        <xdr:cNvSpPr txBox="1">
          <a:spLocks noChangeArrowheads="1"/>
        </xdr:cNvSpPr>
      </xdr:nvSpPr>
      <xdr:spPr bwMode="auto">
        <a:xfrm>
          <a:off x="2743200" y="34290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98</xdr:row>
      <xdr:rowOff>0</xdr:rowOff>
    </xdr:from>
    <xdr:to>
      <xdr:col>5</xdr:col>
      <xdr:colOff>0</xdr:colOff>
      <xdr:row>98</xdr:row>
      <xdr:rowOff>209550</xdr:rowOff>
    </xdr:to>
    <xdr:sp macro="" textlink="">
      <xdr:nvSpPr>
        <xdr:cNvPr id="1283134" name="Text Box 1">
          <a:extLst>
            <a:ext uri="{FF2B5EF4-FFF2-40B4-BE49-F238E27FC236}">
              <a16:creationId xmlns:a16="http://schemas.microsoft.com/office/drawing/2014/main" xmlns="" id="{00000000-0008-0000-0600-00003E941300}"/>
            </a:ext>
          </a:extLst>
        </xdr:cNvPr>
        <xdr:cNvSpPr txBox="1">
          <a:spLocks noChangeArrowheads="1"/>
        </xdr:cNvSpPr>
      </xdr:nvSpPr>
      <xdr:spPr bwMode="auto">
        <a:xfrm>
          <a:off x="2743200" y="34290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98</xdr:row>
      <xdr:rowOff>0</xdr:rowOff>
    </xdr:from>
    <xdr:to>
      <xdr:col>5</xdr:col>
      <xdr:colOff>0</xdr:colOff>
      <xdr:row>98</xdr:row>
      <xdr:rowOff>209550</xdr:rowOff>
    </xdr:to>
    <xdr:sp macro="" textlink="">
      <xdr:nvSpPr>
        <xdr:cNvPr id="1283135" name="Text Box 1">
          <a:extLst>
            <a:ext uri="{FF2B5EF4-FFF2-40B4-BE49-F238E27FC236}">
              <a16:creationId xmlns:a16="http://schemas.microsoft.com/office/drawing/2014/main" xmlns="" id="{00000000-0008-0000-0600-00003F941300}"/>
            </a:ext>
          </a:extLst>
        </xdr:cNvPr>
        <xdr:cNvSpPr txBox="1">
          <a:spLocks noChangeArrowheads="1"/>
        </xdr:cNvSpPr>
      </xdr:nvSpPr>
      <xdr:spPr bwMode="auto">
        <a:xfrm>
          <a:off x="2743200" y="34290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99</xdr:row>
      <xdr:rowOff>0</xdr:rowOff>
    </xdr:from>
    <xdr:to>
      <xdr:col>5</xdr:col>
      <xdr:colOff>0</xdr:colOff>
      <xdr:row>99</xdr:row>
      <xdr:rowOff>209550</xdr:rowOff>
    </xdr:to>
    <xdr:sp macro="" textlink="">
      <xdr:nvSpPr>
        <xdr:cNvPr id="1283136" name="Text Box 1">
          <a:extLst>
            <a:ext uri="{FF2B5EF4-FFF2-40B4-BE49-F238E27FC236}">
              <a16:creationId xmlns:a16="http://schemas.microsoft.com/office/drawing/2014/main" xmlns="" id="{00000000-0008-0000-0600-000040941300}"/>
            </a:ext>
          </a:extLst>
        </xdr:cNvPr>
        <xdr:cNvSpPr txBox="1">
          <a:spLocks noChangeArrowheads="1"/>
        </xdr:cNvSpPr>
      </xdr:nvSpPr>
      <xdr:spPr bwMode="auto">
        <a:xfrm>
          <a:off x="2743200" y="34642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99</xdr:row>
      <xdr:rowOff>0</xdr:rowOff>
    </xdr:from>
    <xdr:to>
      <xdr:col>5</xdr:col>
      <xdr:colOff>0</xdr:colOff>
      <xdr:row>99</xdr:row>
      <xdr:rowOff>209550</xdr:rowOff>
    </xdr:to>
    <xdr:sp macro="" textlink="">
      <xdr:nvSpPr>
        <xdr:cNvPr id="1283137" name="Text Box 1">
          <a:extLst>
            <a:ext uri="{FF2B5EF4-FFF2-40B4-BE49-F238E27FC236}">
              <a16:creationId xmlns:a16="http://schemas.microsoft.com/office/drawing/2014/main" xmlns="" id="{00000000-0008-0000-0600-000041941300}"/>
            </a:ext>
          </a:extLst>
        </xdr:cNvPr>
        <xdr:cNvSpPr txBox="1">
          <a:spLocks noChangeArrowheads="1"/>
        </xdr:cNvSpPr>
      </xdr:nvSpPr>
      <xdr:spPr bwMode="auto">
        <a:xfrm>
          <a:off x="2743200" y="34642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99</xdr:row>
      <xdr:rowOff>0</xdr:rowOff>
    </xdr:from>
    <xdr:to>
      <xdr:col>5</xdr:col>
      <xdr:colOff>0</xdr:colOff>
      <xdr:row>99</xdr:row>
      <xdr:rowOff>209550</xdr:rowOff>
    </xdr:to>
    <xdr:sp macro="" textlink="">
      <xdr:nvSpPr>
        <xdr:cNvPr id="1283138" name="Text Box 1">
          <a:extLst>
            <a:ext uri="{FF2B5EF4-FFF2-40B4-BE49-F238E27FC236}">
              <a16:creationId xmlns:a16="http://schemas.microsoft.com/office/drawing/2014/main" xmlns="" id="{00000000-0008-0000-0600-000042941300}"/>
            </a:ext>
          </a:extLst>
        </xdr:cNvPr>
        <xdr:cNvSpPr txBox="1">
          <a:spLocks noChangeArrowheads="1"/>
        </xdr:cNvSpPr>
      </xdr:nvSpPr>
      <xdr:spPr bwMode="auto">
        <a:xfrm>
          <a:off x="2743200" y="34642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99</xdr:row>
      <xdr:rowOff>0</xdr:rowOff>
    </xdr:from>
    <xdr:to>
      <xdr:col>5</xdr:col>
      <xdr:colOff>0</xdr:colOff>
      <xdr:row>99</xdr:row>
      <xdr:rowOff>209550</xdr:rowOff>
    </xdr:to>
    <xdr:sp macro="" textlink="">
      <xdr:nvSpPr>
        <xdr:cNvPr id="1283139" name="Text Box 1">
          <a:extLst>
            <a:ext uri="{FF2B5EF4-FFF2-40B4-BE49-F238E27FC236}">
              <a16:creationId xmlns:a16="http://schemas.microsoft.com/office/drawing/2014/main" xmlns="" id="{00000000-0008-0000-0600-000043941300}"/>
            </a:ext>
          </a:extLst>
        </xdr:cNvPr>
        <xdr:cNvSpPr txBox="1">
          <a:spLocks noChangeArrowheads="1"/>
        </xdr:cNvSpPr>
      </xdr:nvSpPr>
      <xdr:spPr bwMode="auto">
        <a:xfrm>
          <a:off x="2743200" y="34642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99</xdr:row>
      <xdr:rowOff>0</xdr:rowOff>
    </xdr:from>
    <xdr:to>
      <xdr:col>5</xdr:col>
      <xdr:colOff>0</xdr:colOff>
      <xdr:row>99</xdr:row>
      <xdr:rowOff>209550</xdr:rowOff>
    </xdr:to>
    <xdr:sp macro="" textlink="">
      <xdr:nvSpPr>
        <xdr:cNvPr id="1283140" name="Text Box 1">
          <a:extLst>
            <a:ext uri="{FF2B5EF4-FFF2-40B4-BE49-F238E27FC236}">
              <a16:creationId xmlns:a16="http://schemas.microsoft.com/office/drawing/2014/main" xmlns="" id="{00000000-0008-0000-0600-000044941300}"/>
            </a:ext>
          </a:extLst>
        </xdr:cNvPr>
        <xdr:cNvSpPr txBox="1">
          <a:spLocks noChangeArrowheads="1"/>
        </xdr:cNvSpPr>
      </xdr:nvSpPr>
      <xdr:spPr bwMode="auto">
        <a:xfrm>
          <a:off x="2743200" y="34642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99</xdr:row>
      <xdr:rowOff>0</xdr:rowOff>
    </xdr:from>
    <xdr:to>
      <xdr:col>5</xdr:col>
      <xdr:colOff>0</xdr:colOff>
      <xdr:row>99</xdr:row>
      <xdr:rowOff>209550</xdr:rowOff>
    </xdr:to>
    <xdr:sp macro="" textlink="">
      <xdr:nvSpPr>
        <xdr:cNvPr id="1283141" name="Text Box 1">
          <a:extLst>
            <a:ext uri="{FF2B5EF4-FFF2-40B4-BE49-F238E27FC236}">
              <a16:creationId xmlns:a16="http://schemas.microsoft.com/office/drawing/2014/main" xmlns="" id="{00000000-0008-0000-0600-000045941300}"/>
            </a:ext>
          </a:extLst>
        </xdr:cNvPr>
        <xdr:cNvSpPr txBox="1">
          <a:spLocks noChangeArrowheads="1"/>
        </xdr:cNvSpPr>
      </xdr:nvSpPr>
      <xdr:spPr bwMode="auto">
        <a:xfrm>
          <a:off x="2743200" y="34642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99</xdr:row>
      <xdr:rowOff>0</xdr:rowOff>
    </xdr:from>
    <xdr:to>
      <xdr:col>5</xdr:col>
      <xdr:colOff>0</xdr:colOff>
      <xdr:row>99</xdr:row>
      <xdr:rowOff>209550</xdr:rowOff>
    </xdr:to>
    <xdr:sp macro="" textlink="">
      <xdr:nvSpPr>
        <xdr:cNvPr id="1283142" name="Text Box 1">
          <a:extLst>
            <a:ext uri="{FF2B5EF4-FFF2-40B4-BE49-F238E27FC236}">
              <a16:creationId xmlns:a16="http://schemas.microsoft.com/office/drawing/2014/main" xmlns="" id="{00000000-0008-0000-0600-000046941300}"/>
            </a:ext>
          </a:extLst>
        </xdr:cNvPr>
        <xdr:cNvSpPr txBox="1">
          <a:spLocks noChangeArrowheads="1"/>
        </xdr:cNvSpPr>
      </xdr:nvSpPr>
      <xdr:spPr bwMode="auto">
        <a:xfrm>
          <a:off x="2743200" y="34642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99</xdr:row>
      <xdr:rowOff>0</xdr:rowOff>
    </xdr:from>
    <xdr:to>
      <xdr:col>5</xdr:col>
      <xdr:colOff>0</xdr:colOff>
      <xdr:row>99</xdr:row>
      <xdr:rowOff>209550</xdr:rowOff>
    </xdr:to>
    <xdr:sp macro="" textlink="">
      <xdr:nvSpPr>
        <xdr:cNvPr id="1283143" name="Text Box 1">
          <a:extLst>
            <a:ext uri="{FF2B5EF4-FFF2-40B4-BE49-F238E27FC236}">
              <a16:creationId xmlns:a16="http://schemas.microsoft.com/office/drawing/2014/main" xmlns="" id="{00000000-0008-0000-0600-000047941300}"/>
            </a:ext>
          </a:extLst>
        </xdr:cNvPr>
        <xdr:cNvSpPr txBox="1">
          <a:spLocks noChangeArrowheads="1"/>
        </xdr:cNvSpPr>
      </xdr:nvSpPr>
      <xdr:spPr bwMode="auto">
        <a:xfrm>
          <a:off x="2743200" y="34642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99</xdr:row>
      <xdr:rowOff>0</xdr:rowOff>
    </xdr:from>
    <xdr:to>
      <xdr:col>5</xdr:col>
      <xdr:colOff>0</xdr:colOff>
      <xdr:row>99</xdr:row>
      <xdr:rowOff>209550</xdr:rowOff>
    </xdr:to>
    <xdr:sp macro="" textlink="">
      <xdr:nvSpPr>
        <xdr:cNvPr id="1283144" name="Text Box 1">
          <a:extLst>
            <a:ext uri="{FF2B5EF4-FFF2-40B4-BE49-F238E27FC236}">
              <a16:creationId xmlns:a16="http://schemas.microsoft.com/office/drawing/2014/main" xmlns="" id="{00000000-0008-0000-0600-000048941300}"/>
            </a:ext>
          </a:extLst>
        </xdr:cNvPr>
        <xdr:cNvSpPr txBox="1">
          <a:spLocks noChangeArrowheads="1"/>
        </xdr:cNvSpPr>
      </xdr:nvSpPr>
      <xdr:spPr bwMode="auto">
        <a:xfrm>
          <a:off x="2743200" y="34642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100</xdr:row>
      <xdr:rowOff>0</xdr:rowOff>
    </xdr:from>
    <xdr:to>
      <xdr:col>5</xdr:col>
      <xdr:colOff>0</xdr:colOff>
      <xdr:row>100</xdr:row>
      <xdr:rowOff>209550</xdr:rowOff>
    </xdr:to>
    <xdr:sp macro="" textlink="">
      <xdr:nvSpPr>
        <xdr:cNvPr id="1283145" name="Text Box 1">
          <a:extLst>
            <a:ext uri="{FF2B5EF4-FFF2-40B4-BE49-F238E27FC236}">
              <a16:creationId xmlns:a16="http://schemas.microsoft.com/office/drawing/2014/main" xmlns="" id="{00000000-0008-0000-0600-000049941300}"/>
            </a:ext>
          </a:extLst>
        </xdr:cNvPr>
        <xdr:cNvSpPr txBox="1">
          <a:spLocks noChangeArrowheads="1"/>
        </xdr:cNvSpPr>
      </xdr:nvSpPr>
      <xdr:spPr bwMode="auto">
        <a:xfrm>
          <a:off x="2743200" y="34994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100</xdr:row>
      <xdr:rowOff>0</xdr:rowOff>
    </xdr:from>
    <xdr:to>
      <xdr:col>5</xdr:col>
      <xdr:colOff>0</xdr:colOff>
      <xdr:row>100</xdr:row>
      <xdr:rowOff>209550</xdr:rowOff>
    </xdr:to>
    <xdr:sp macro="" textlink="">
      <xdr:nvSpPr>
        <xdr:cNvPr id="1283146" name="Text Box 1">
          <a:extLst>
            <a:ext uri="{FF2B5EF4-FFF2-40B4-BE49-F238E27FC236}">
              <a16:creationId xmlns:a16="http://schemas.microsoft.com/office/drawing/2014/main" xmlns="" id="{00000000-0008-0000-0600-00004A941300}"/>
            </a:ext>
          </a:extLst>
        </xdr:cNvPr>
        <xdr:cNvSpPr txBox="1">
          <a:spLocks noChangeArrowheads="1"/>
        </xdr:cNvSpPr>
      </xdr:nvSpPr>
      <xdr:spPr bwMode="auto">
        <a:xfrm>
          <a:off x="2743200" y="34994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100</xdr:row>
      <xdr:rowOff>0</xdr:rowOff>
    </xdr:from>
    <xdr:to>
      <xdr:col>5</xdr:col>
      <xdr:colOff>0</xdr:colOff>
      <xdr:row>100</xdr:row>
      <xdr:rowOff>209550</xdr:rowOff>
    </xdr:to>
    <xdr:sp macro="" textlink="">
      <xdr:nvSpPr>
        <xdr:cNvPr id="1283147" name="Text Box 1">
          <a:extLst>
            <a:ext uri="{FF2B5EF4-FFF2-40B4-BE49-F238E27FC236}">
              <a16:creationId xmlns:a16="http://schemas.microsoft.com/office/drawing/2014/main" xmlns="" id="{00000000-0008-0000-0600-00004B941300}"/>
            </a:ext>
          </a:extLst>
        </xdr:cNvPr>
        <xdr:cNvSpPr txBox="1">
          <a:spLocks noChangeArrowheads="1"/>
        </xdr:cNvSpPr>
      </xdr:nvSpPr>
      <xdr:spPr bwMode="auto">
        <a:xfrm>
          <a:off x="2743200" y="34994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100</xdr:row>
      <xdr:rowOff>0</xdr:rowOff>
    </xdr:from>
    <xdr:to>
      <xdr:col>5</xdr:col>
      <xdr:colOff>0</xdr:colOff>
      <xdr:row>100</xdr:row>
      <xdr:rowOff>209550</xdr:rowOff>
    </xdr:to>
    <xdr:sp macro="" textlink="">
      <xdr:nvSpPr>
        <xdr:cNvPr id="1283148" name="Text Box 1">
          <a:extLst>
            <a:ext uri="{FF2B5EF4-FFF2-40B4-BE49-F238E27FC236}">
              <a16:creationId xmlns:a16="http://schemas.microsoft.com/office/drawing/2014/main" xmlns="" id="{00000000-0008-0000-0600-00004C941300}"/>
            </a:ext>
          </a:extLst>
        </xdr:cNvPr>
        <xdr:cNvSpPr txBox="1">
          <a:spLocks noChangeArrowheads="1"/>
        </xdr:cNvSpPr>
      </xdr:nvSpPr>
      <xdr:spPr bwMode="auto">
        <a:xfrm>
          <a:off x="2743200" y="34994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100</xdr:row>
      <xdr:rowOff>0</xdr:rowOff>
    </xdr:from>
    <xdr:to>
      <xdr:col>5</xdr:col>
      <xdr:colOff>0</xdr:colOff>
      <xdr:row>100</xdr:row>
      <xdr:rowOff>209550</xdr:rowOff>
    </xdr:to>
    <xdr:sp macro="" textlink="">
      <xdr:nvSpPr>
        <xdr:cNvPr id="1283149" name="Text Box 1">
          <a:extLst>
            <a:ext uri="{FF2B5EF4-FFF2-40B4-BE49-F238E27FC236}">
              <a16:creationId xmlns:a16="http://schemas.microsoft.com/office/drawing/2014/main" xmlns="" id="{00000000-0008-0000-0600-00004D941300}"/>
            </a:ext>
          </a:extLst>
        </xdr:cNvPr>
        <xdr:cNvSpPr txBox="1">
          <a:spLocks noChangeArrowheads="1"/>
        </xdr:cNvSpPr>
      </xdr:nvSpPr>
      <xdr:spPr bwMode="auto">
        <a:xfrm>
          <a:off x="2743200" y="34994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100</xdr:row>
      <xdr:rowOff>0</xdr:rowOff>
    </xdr:from>
    <xdr:to>
      <xdr:col>5</xdr:col>
      <xdr:colOff>0</xdr:colOff>
      <xdr:row>100</xdr:row>
      <xdr:rowOff>209550</xdr:rowOff>
    </xdr:to>
    <xdr:sp macro="" textlink="">
      <xdr:nvSpPr>
        <xdr:cNvPr id="1283150" name="Text Box 1">
          <a:extLst>
            <a:ext uri="{FF2B5EF4-FFF2-40B4-BE49-F238E27FC236}">
              <a16:creationId xmlns:a16="http://schemas.microsoft.com/office/drawing/2014/main" xmlns="" id="{00000000-0008-0000-0600-00004E941300}"/>
            </a:ext>
          </a:extLst>
        </xdr:cNvPr>
        <xdr:cNvSpPr txBox="1">
          <a:spLocks noChangeArrowheads="1"/>
        </xdr:cNvSpPr>
      </xdr:nvSpPr>
      <xdr:spPr bwMode="auto">
        <a:xfrm>
          <a:off x="2743200" y="34994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100</xdr:row>
      <xdr:rowOff>0</xdr:rowOff>
    </xdr:from>
    <xdr:to>
      <xdr:col>5</xdr:col>
      <xdr:colOff>0</xdr:colOff>
      <xdr:row>100</xdr:row>
      <xdr:rowOff>209550</xdr:rowOff>
    </xdr:to>
    <xdr:sp macro="" textlink="">
      <xdr:nvSpPr>
        <xdr:cNvPr id="1283151" name="Text Box 1">
          <a:extLst>
            <a:ext uri="{FF2B5EF4-FFF2-40B4-BE49-F238E27FC236}">
              <a16:creationId xmlns:a16="http://schemas.microsoft.com/office/drawing/2014/main" xmlns="" id="{00000000-0008-0000-0600-00004F941300}"/>
            </a:ext>
          </a:extLst>
        </xdr:cNvPr>
        <xdr:cNvSpPr txBox="1">
          <a:spLocks noChangeArrowheads="1"/>
        </xdr:cNvSpPr>
      </xdr:nvSpPr>
      <xdr:spPr bwMode="auto">
        <a:xfrm>
          <a:off x="2743200" y="34994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100</xdr:row>
      <xdr:rowOff>0</xdr:rowOff>
    </xdr:from>
    <xdr:to>
      <xdr:col>5</xdr:col>
      <xdr:colOff>0</xdr:colOff>
      <xdr:row>100</xdr:row>
      <xdr:rowOff>209550</xdr:rowOff>
    </xdr:to>
    <xdr:sp macro="" textlink="">
      <xdr:nvSpPr>
        <xdr:cNvPr id="1283152" name="Text Box 1">
          <a:extLst>
            <a:ext uri="{FF2B5EF4-FFF2-40B4-BE49-F238E27FC236}">
              <a16:creationId xmlns:a16="http://schemas.microsoft.com/office/drawing/2014/main" xmlns="" id="{00000000-0008-0000-0600-000050941300}"/>
            </a:ext>
          </a:extLst>
        </xdr:cNvPr>
        <xdr:cNvSpPr txBox="1">
          <a:spLocks noChangeArrowheads="1"/>
        </xdr:cNvSpPr>
      </xdr:nvSpPr>
      <xdr:spPr bwMode="auto">
        <a:xfrm>
          <a:off x="2743200" y="34994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100</xdr:row>
      <xdr:rowOff>0</xdr:rowOff>
    </xdr:from>
    <xdr:to>
      <xdr:col>5</xdr:col>
      <xdr:colOff>0</xdr:colOff>
      <xdr:row>100</xdr:row>
      <xdr:rowOff>209550</xdr:rowOff>
    </xdr:to>
    <xdr:sp macro="" textlink="">
      <xdr:nvSpPr>
        <xdr:cNvPr id="1283153" name="Text Box 1">
          <a:extLst>
            <a:ext uri="{FF2B5EF4-FFF2-40B4-BE49-F238E27FC236}">
              <a16:creationId xmlns:a16="http://schemas.microsoft.com/office/drawing/2014/main" xmlns="" id="{00000000-0008-0000-0600-000051941300}"/>
            </a:ext>
          </a:extLst>
        </xdr:cNvPr>
        <xdr:cNvSpPr txBox="1">
          <a:spLocks noChangeArrowheads="1"/>
        </xdr:cNvSpPr>
      </xdr:nvSpPr>
      <xdr:spPr bwMode="auto">
        <a:xfrm>
          <a:off x="2743200" y="34994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100</xdr:row>
      <xdr:rowOff>0</xdr:rowOff>
    </xdr:from>
    <xdr:to>
      <xdr:col>5</xdr:col>
      <xdr:colOff>0</xdr:colOff>
      <xdr:row>100</xdr:row>
      <xdr:rowOff>209550</xdr:rowOff>
    </xdr:to>
    <xdr:sp macro="" textlink="">
      <xdr:nvSpPr>
        <xdr:cNvPr id="1283154" name="Text Box 1">
          <a:extLst>
            <a:ext uri="{FF2B5EF4-FFF2-40B4-BE49-F238E27FC236}">
              <a16:creationId xmlns:a16="http://schemas.microsoft.com/office/drawing/2014/main" xmlns="" id="{00000000-0008-0000-0600-000052941300}"/>
            </a:ext>
          </a:extLst>
        </xdr:cNvPr>
        <xdr:cNvSpPr txBox="1">
          <a:spLocks noChangeArrowheads="1"/>
        </xdr:cNvSpPr>
      </xdr:nvSpPr>
      <xdr:spPr bwMode="auto">
        <a:xfrm>
          <a:off x="2743200" y="34994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100</xdr:row>
      <xdr:rowOff>0</xdr:rowOff>
    </xdr:from>
    <xdr:to>
      <xdr:col>5</xdr:col>
      <xdr:colOff>0</xdr:colOff>
      <xdr:row>100</xdr:row>
      <xdr:rowOff>209550</xdr:rowOff>
    </xdr:to>
    <xdr:sp macro="" textlink="">
      <xdr:nvSpPr>
        <xdr:cNvPr id="1283155" name="Text Box 1">
          <a:extLst>
            <a:ext uri="{FF2B5EF4-FFF2-40B4-BE49-F238E27FC236}">
              <a16:creationId xmlns:a16="http://schemas.microsoft.com/office/drawing/2014/main" xmlns="" id="{00000000-0008-0000-0600-000053941300}"/>
            </a:ext>
          </a:extLst>
        </xdr:cNvPr>
        <xdr:cNvSpPr txBox="1">
          <a:spLocks noChangeArrowheads="1"/>
        </xdr:cNvSpPr>
      </xdr:nvSpPr>
      <xdr:spPr bwMode="auto">
        <a:xfrm>
          <a:off x="2743200" y="34994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100</xdr:row>
      <xdr:rowOff>0</xdr:rowOff>
    </xdr:from>
    <xdr:to>
      <xdr:col>5</xdr:col>
      <xdr:colOff>0</xdr:colOff>
      <xdr:row>100</xdr:row>
      <xdr:rowOff>209550</xdr:rowOff>
    </xdr:to>
    <xdr:sp macro="" textlink="">
      <xdr:nvSpPr>
        <xdr:cNvPr id="1283156" name="Text Box 1">
          <a:extLst>
            <a:ext uri="{FF2B5EF4-FFF2-40B4-BE49-F238E27FC236}">
              <a16:creationId xmlns:a16="http://schemas.microsoft.com/office/drawing/2014/main" xmlns="" id="{00000000-0008-0000-0600-000054941300}"/>
            </a:ext>
          </a:extLst>
        </xdr:cNvPr>
        <xdr:cNvSpPr txBox="1">
          <a:spLocks noChangeArrowheads="1"/>
        </xdr:cNvSpPr>
      </xdr:nvSpPr>
      <xdr:spPr bwMode="auto">
        <a:xfrm>
          <a:off x="2743200" y="34994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100</xdr:row>
      <xdr:rowOff>0</xdr:rowOff>
    </xdr:from>
    <xdr:to>
      <xdr:col>5</xdr:col>
      <xdr:colOff>0</xdr:colOff>
      <xdr:row>100</xdr:row>
      <xdr:rowOff>209550</xdr:rowOff>
    </xdr:to>
    <xdr:sp macro="" textlink="">
      <xdr:nvSpPr>
        <xdr:cNvPr id="1283157" name="Text Box 1">
          <a:extLst>
            <a:ext uri="{FF2B5EF4-FFF2-40B4-BE49-F238E27FC236}">
              <a16:creationId xmlns:a16="http://schemas.microsoft.com/office/drawing/2014/main" xmlns="" id="{00000000-0008-0000-0600-000055941300}"/>
            </a:ext>
          </a:extLst>
        </xdr:cNvPr>
        <xdr:cNvSpPr txBox="1">
          <a:spLocks noChangeArrowheads="1"/>
        </xdr:cNvSpPr>
      </xdr:nvSpPr>
      <xdr:spPr bwMode="auto">
        <a:xfrm>
          <a:off x="2743200" y="34994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100</xdr:row>
      <xdr:rowOff>0</xdr:rowOff>
    </xdr:from>
    <xdr:to>
      <xdr:col>5</xdr:col>
      <xdr:colOff>0</xdr:colOff>
      <xdr:row>100</xdr:row>
      <xdr:rowOff>209550</xdr:rowOff>
    </xdr:to>
    <xdr:sp macro="" textlink="">
      <xdr:nvSpPr>
        <xdr:cNvPr id="1283158" name="Text Box 1">
          <a:extLst>
            <a:ext uri="{FF2B5EF4-FFF2-40B4-BE49-F238E27FC236}">
              <a16:creationId xmlns:a16="http://schemas.microsoft.com/office/drawing/2014/main" xmlns="" id="{00000000-0008-0000-0600-000056941300}"/>
            </a:ext>
          </a:extLst>
        </xdr:cNvPr>
        <xdr:cNvSpPr txBox="1">
          <a:spLocks noChangeArrowheads="1"/>
        </xdr:cNvSpPr>
      </xdr:nvSpPr>
      <xdr:spPr bwMode="auto">
        <a:xfrm>
          <a:off x="2743200" y="34994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100</xdr:row>
      <xdr:rowOff>0</xdr:rowOff>
    </xdr:from>
    <xdr:to>
      <xdr:col>5</xdr:col>
      <xdr:colOff>0</xdr:colOff>
      <xdr:row>100</xdr:row>
      <xdr:rowOff>209550</xdr:rowOff>
    </xdr:to>
    <xdr:sp macro="" textlink="">
      <xdr:nvSpPr>
        <xdr:cNvPr id="1283159" name="Text Box 1">
          <a:extLst>
            <a:ext uri="{FF2B5EF4-FFF2-40B4-BE49-F238E27FC236}">
              <a16:creationId xmlns:a16="http://schemas.microsoft.com/office/drawing/2014/main" xmlns="" id="{00000000-0008-0000-0600-000057941300}"/>
            </a:ext>
          </a:extLst>
        </xdr:cNvPr>
        <xdr:cNvSpPr txBox="1">
          <a:spLocks noChangeArrowheads="1"/>
        </xdr:cNvSpPr>
      </xdr:nvSpPr>
      <xdr:spPr bwMode="auto">
        <a:xfrm>
          <a:off x="2743200" y="34994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100</xdr:row>
      <xdr:rowOff>0</xdr:rowOff>
    </xdr:from>
    <xdr:to>
      <xdr:col>5</xdr:col>
      <xdr:colOff>0</xdr:colOff>
      <xdr:row>100</xdr:row>
      <xdr:rowOff>209550</xdr:rowOff>
    </xdr:to>
    <xdr:sp macro="" textlink="">
      <xdr:nvSpPr>
        <xdr:cNvPr id="1283160" name="Text Box 1">
          <a:extLst>
            <a:ext uri="{FF2B5EF4-FFF2-40B4-BE49-F238E27FC236}">
              <a16:creationId xmlns:a16="http://schemas.microsoft.com/office/drawing/2014/main" xmlns="" id="{00000000-0008-0000-0600-000058941300}"/>
            </a:ext>
          </a:extLst>
        </xdr:cNvPr>
        <xdr:cNvSpPr txBox="1">
          <a:spLocks noChangeArrowheads="1"/>
        </xdr:cNvSpPr>
      </xdr:nvSpPr>
      <xdr:spPr bwMode="auto">
        <a:xfrm>
          <a:off x="2743200" y="34994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100</xdr:row>
      <xdr:rowOff>0</xdr:rowOff>
    </xdr:from>
    <xdr:to>
      <xdr:col>5</xdr:col>
      <xdr:colOff>0</xdr:colOff>
      <xdr:row>100</xdr:row>
      <xdr:rowOff>209550</xdr:rowOff>
    </xdr:to>
    <xdr:sp macro="" textlink="">
      <xdr:nvSpPr>
        <xdr:cNvPr id="1283161" name="Text Box 1">
          <a:extLst>
            <a:ext uri="{FF2B5EF4-FFF2-40B4-BE49-F238E27FC236}">
              <a16:creationId xmlns:a16="http://schemas.microsoft.com/office/drawing/2014/main" xmlns="" id="{00000000-0008-0000-0600-000059941300}"/>
            </a:ext>
          </a:extLst>
        </xdr:cNvPr>
        <xdr:cNvSpPr txBox="1">
          <a:spLocks noChangeArrowheads="1"/>
        </xdr:cNvSpPr>
      </xdr:nvSpPr>
      <xdr:spPr bwMode="auto">
        <a:xfrm>
          <a:off x="2743200" y="34994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209550</xdr:rowOff>
    </xdr:to>
    <xdr:sp macro="" textlink="">
      <xdr:nvSpPr>
        <xdr:cNvPr id="1283162" name="Text Box 1">
          <a:extLst>
            <a:ext uri="{FF2B5EF4-FFF2-40B4-BE49-F238E27FC236}">
              <a16:creationId xmlns:a16="http://schemas.microsoft.com/office/drawing/2014/main" xmlns="" id="{00000000-0008-0000-0600-00005A941300}"/>
            </a:ext>
          </a:extLst>
        </xdr:cNvPr>
        <xdr:cNvSpPr txBox="1">
          <a:spLocks noChangeArrowheads="1"/>
        </xdr:cNvSpPr>
      </xdr:nvSpPr>
      <xdr:spPr bwMode="auto">
        <a:xfrm>
          <a:off x="2743200" y="35347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209550</xdr:rowOff>
    </xdr:to>
    <xdr:sp macro="" textlink="">
      <xdr:nvSpPr>
        <xdr:cNvPr id="1283163" name="Text Box 1">
          <a:extLst>
            <a:ext uri="{FF2B5EF4-FFF2-40B4-BE49-F238E27FC236}">
              <a16:creationId xmlns:a16="http://schemas.microsoft.com/office/drawing/2014/main" xmlns="" id="{00000000-0008-0000-0600-00005B941300}"/>
            </a:ext>
          </a:extLst>
        </xdr:cNvPr>
        <xdr:cNvSpPr txBox="1">
          <a:spLocks noChangeArrowheads="1"/>
        </xdr:cNvSpPr>
      </xdr:nvSpPr>
      <xdr:spPr bwMode="auto">
        <a:xfrm>
          <a:off x="2743200" y="35347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209550</xdr:rowOff>
    </xdr:to>
    <xdr:sp macro="" textlink="">
      <xdr:nvSpPr>
        <xdr:cNvPr id="1283164" name="Text Box 1">
          <a:extLst>
            <a:ext uri="{FF2B5EF4-FFF2-40B4-BE49-F238E27FC236}">
              <a16:creationId xmlns:a16="http://schemas.microsoft.com/office/drawing/2014/main" xmlns="" id="{00000000-0008-0000-0600-00005C941300}"/>
            </a:ext>
          </a:extLst>
        </xdr:cNvPr>
        <xdr:cNvSpPr txBox="1">
          <a:spLocks noChangeArrowheads="1"/>
        </xdr:cNvSpPr>
      </xdr:nvSpPr>
      <xdr:spPr bwMode="auto">
        <a:xfrm>
          <a:off x="2743200" y="35347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209550</xdr:rowOff>
    </xdr:to>
    <xdr:sp macro="" textlink="">
      <xdr:nvSpPr>
        <xdr:cNvPr id="1283165" name="Text Box 1">
          <a:extLst>
            <a:ext uri="{FF2B5EF4-FFF2-40B4-BE49-F238E27FC236}">
              <a16:creationId xmlns:a16="http://schemas.microsoft.com/office/drawing/2014/main" xmlns="" id="{00000000-0008-0000-0600-00005D941300}"/>
            </a:ext>
          </a:extLst>
        </xdr:cNvPr>
        <xdr:cNvSpPr txBox="1">
          <a:spLocks noChangeArrowheads="1"/>
        </xdr:cNvSpPr>
      </xdr:nvSpPr>
      <xdr:spPr bwMode="auto">
        <a:xfrm>
          <a:off x="2743200" y="35347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209550</xdr:rowOff>
    </xdr:to>
    <xdr:sp macro="" textlink="">
      <xdr:nvSpPr>
        <xdr:cNvPr id="1283166" name="Text Box 1">
          <a:extLst>
            <a:ext uri="{FF2B5EF4-FFF2-40B4-BE49-F238E27FC236}">
              <a16:creationId xmlns:a16="http://schemas.microsoft.com/office/drawing/2014/main" xmlns="" id="{00000000-0008-0000-0600-00005E941300}"/>
            </a:ext>
          </a:extLst>
        </xdr:cNvPr>
        <xdr:cNvSpPr txBox="1">
          <a:spLocks noChangeArrowheads="1"/>
        </xdr:cNvSpPr>
      </xdr:nvSpPr>
      <xdr:spPr bwMode="auto">
        <a:xfrm>
          <a:off x="2743200" y="35347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209550</xdr:rowOff>
    </xdr:to>
    <xdr:sp macro="" textlink="">
      <xdr:nvSpPr>
        <xdr:cNvPr id="1283167" name="Text Box 1">
          <a:extLst>
            <a:ext uri="{FF2B5EF4-FFF2-40B4-BE49-F238E27FC236}">
              <a16:creationId xmlns:a16="http://schemas.microsoft.com/office/drawing/2014/main" xmlns="" id="{00000000-0008-0000-0600-00005F941300}"/>
            </a:ext>
          </a:extLst>
        </xdr:cNvPr>
        <xdr:cNvSpPr txBox="1">
          <a:spLocks noChangeArrowheads="1"/>
        </xdr:cNvSpPr>
      </xdr:nvSpPr>
      <xdr:spPr bwMode="auto">
        <a:xfrm>
          <a:off x="2743200" y="35347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209550</xdr:rowOff>
    </xdr:to>
    <xdr:sp macro="" textlink="">
      <xdr:nvSpPr>
        <xdr:cNvPr id="1283168" name="Text Box 1">
          <a:extLst>
            <a:ext uri="{FF2B5EF4-FFF2-40B4-BE49-F238E27FC236}">
              <a16:creationId xmlns:a16="http://schemas.microsoft.com/office/drawing/2014/main" xmlns="" id="{00000000-0008-0000-0600-000060941300}"/>
            </a:ext>
          </a:extLst>
        </xdr:cNvPr>
        <xdr:cNvSpPr txBox="1">
          <a:spLocks noChangeArrowheads="1"/>
        </xdr:cNvSpPr>
      </xdr:nvSpPr>
      <xdr:spPr bwMode="auto">
        <a:xfrm>
          <a:off x="2743200" y="35347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209550</xdr:rowOff>
    </xdr:to>
    <xdr:sp macro="" textlink="">
      <xdr:nvSpPr>
        <xdr:cNvPr id="1283169" name="Text Box 1">
          <a:extLst>
            <a:ext uri="{FF2B5EF4-FFF2-40B4-BE49-F238E27FC236}">
              <a16:creationId xmlns:a16="http://schemas.microsoft.com/office/drawing/2014/main" xmlns="" id="{00000000-0008-0000-0600-000061941300}"/>
            </a:ext>
          </a:extLst>
        </xdr:cNvPr>
        <xdr:cNvSpPr txBox="1">
          <a:spLocks noChangeArrowheads="1"/>
        </xdr:cNvSpPr>
      </xdr:nvSpPr>
      <xdr:spPr bwMode="auto">
        <a:xfrm>
          <a:off x="2743200" y="35347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209550</xdr:rowOff>
    </xdr:to>
    <xdr:sp macro="" textlink="">
      <xdr:nvSpPr>
        <xdr:cNvPr id="1283170" name="Text Box 1">
          <a:extLst>
            <a:ext uri="{FF2B5EF4-FFF2-40B4-BE49-F238E27FC236}">
              <a16:creationId xmlns:a16="http://schemas.microsoft.com/office/drawing/2014/main" xmlns="" id="{00000000-0008-0000-0600-000062941300}"/>
            </a:ext>
          </a:extLst>
        </xdr:cNvPr>
        <xdr:cNvSpPr txBox="1">
          <a:spLocks noChangeArrowheads="1"/>
        </xdr:cNvSpPr>
      </xdr:nvSpPr>
      <xdr:spPr bwMode="auto">
        <a:xfrm>
          <a:off x="2743200" y="35347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209550</xdr:rowOff>
    </xdr:to>
    <xdr:sp macro="" textlink="">
      <xdr:nvSpPr>
        <xdr:cNvPr id="1283171" name="Text Box 1">
          <a:extLst>
            <a:ext uri="{FF2B5EF4-FFF2-40B4-BE49-F238E27FC236}">
              <a16:creationId xmlns:a16="http://schemas.microsoft.com/office/drawing/2014/main" xmlns="" id="{00000000-0008-0000-0600-000063941300}"/>
            </a:ext>
          </a:extLst>
        </xdr:cNvPr>
        <xdr:cNvSpPr txBox="1">
          <a:spLocks noChangeArrowheads="1"/>
        </xdr:cNvSpPr>
      </xdr:nvSpPr>
      <xdr:spPr bwMode="auto">
        <a:xfrm>
          <a:off x="2743200" y="35347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209550</xdr:rowOff>
    </xdr:to>
    <xdr:sp macro="" textlink="">
      <xdr:nvSpPr>
        <xdr:cNvPr id="1283172" name="Text Box 1">
          <a:extLst>
            <a:ext uri="{FF2B5EF4-FFF2-40B4-BE49-F238E27FC236}">
              <a16:creationId xmlns:a16="http://schemas.microsoft.com/office/drawing/2014/main" xmlns="" id="{00000000-0008-0000-0600-000064941300}"/>
            </a:ext>
          </a:extLst>
        </xdr:cNvPr>
        <xdr:cNvSpPr txBox="1">
          <a:spLocks noChangeArrowheads="1"/>
        </xdr:cNvSpPr>
      </xdr:nvSpPr>
      <xdr:spPr bwMode="auto">
        <a:xfrm>
          <a:off x="2743200" y="35347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209550</xdr:rowOff>
    </xdr:to>
    <xdr:sp macro="" textlink="">
      <xdr:nvSpPr>
        <xdr:cNvPr id="1283173" name="Text Box 1">
          <a:extLst>
            <a:ext uri="{FF2B5EF4-FFF2-40B4-BE49-F238E27FC236}">
              <a16:creationId xmlns:a16="http://schemas.microsoft.com/office/drawing/2014/main" xmlns="" id="{00000000-0008-0000-0600-000065941300}"/>
            </a:ext>
          </a:extLst>
        </xdr:cNvPr>
        <xdr:cNvSpPr txBox="1">
          <a:spLocks noChangeArrowheads="1"/>
        </xdr:cNvSpPr>
      </xdr:nvSpPr>
      <xdr:spPr bwMode="auto">
        <a:xfrm>
          <a:off x="2743200" y="35347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209550</xdr:rowOff>
    </xdr:to>
    <xdr:sp macro="" textlink="">
      <xdr:nvSpPr>
        <xdr:cNvPr id="1283174" name="Text Box 1">
          <a:extLst>
            <a:ext uri="{FF2B5EF4-FFF2-40B4-BE49-F238E27FC236}">
              <a16:creationId xmlns:a16="http://schemas.microsoft.com/office/drawing/2014/main" xmlns="" id="{00000000-0008-0000-0600-000066941300}"/>
            </a:ext>
          </a:extLst>
        </xdr:cNvPr>
        <xdr:cNvSpPr txBox="1">
          <a:spLocks noChangeArrowheads="1"/>
        </xdr:cNvSpPr>
      </xdr:nvSpPr>
      <xdr:spPr bwMode="auto">
        <a:xfrm>
          <a:off x="2743200" y="35347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209550</xdr:rowOff>
    </xdr:to>
    <xdr:sp macro="" textlink="">
      <xdr:nvSpPr>
        <xdr:cNvPr id="1283175" name="Text Box 1">
          <a:extLst>
            <a:ext uri="{FF2B5EF4-FFF2-40B4-BE49-F238E27FC236}">
              <a16:creationId xmlns:a16="http://schemas.microsoft.com/office/drawing/2014/main" xmlns="" id="{00000000-0008-0000-0600-000067941300}"/>
            </a:ext>
          </a:extLst>
        </xdr:cNvPr>
        <xdr:cNvSpPr txBox="1">
          <a:spLocks noChangeArrowheads="1"/>
        </xdr:cNvSpPr>
      </xdr:nvSpPr>
      <xdr:spPr bwMode="auto">
        <a:xfrm>
          <a:off x="2743200" y="35347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209550</xdr:rowOff>
    </xdr:to>
    <xdr:sp macro="" textlink="">
      <xdr:nvSpPr>
        <xdr:cNvPr id="1283176" name="Text Box 1">
          <a:extLst>
            <a:ext uri="{FF2B5EF4-FFF2-40B4-BE49-F238E27FC236}">
              <a16:creationId xmlns:a16="http://schemas.microsoft.com/office/drawing/2014/main" xmlns="" id="{00000000-0008-0000-0600-000068941300}"/>
            </a:ext>
          </a:extLst>
        </xdr:cNvPr>
        <xdr:cNvSpPr txBox="1">
          <a:spLocks noChangeArrowheads="1"/>
        </xdr:cNvSpPr>
      </xdr:nvSpPr>
      <xdr:spPr bwMode="auto">
        <a:xfrm>
          <a:off x="2743200" y="35347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177" name="Text Box 1">
          <a:extLst>
            <a:ext uri="{FF2B5EF4-FFF2-40B4-BE49-F238E27FC236}">
              <a16:creationId xmlns:a16="http://schemas.microsoft.com/office/drawing/2014/main" xmlns="" id="{00000000-0008-0000-0600-00006994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178" name="Text Box 1">
          <a:extLst>
            <a:ext uri="{FF2B5EF4-FFF2-40B4-BE49-F238E27FC236}">
              <a16:creationId xmlns:a16="http://schemas.microsoft.com/office/drawing/2014/main" xmlns="" id="{00000000-0008-0000-0600-00006A94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179" name="Text Box 1">
          <a:extLst>
            <a:ext uri="{FF2B5EF4-FFF2-40B4-BE49-F238E27FC236}">
              <a16:creationId xmlns:a16="http://schemas.microsoft.com/office/drawing/2014/main" xmlns="" id="{00000000-0008-0000-0600-00006B94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180" name="Text Box 1">
          <a:extLst>
            <a:ext uri="{FF2B5EF4-FFF2-40B4-BE49-F238E27FC236}">
              <a16:creationId xmlns:a16="http://schemas.microsoft.com/office/drawing/2014/main" xmlns="" id="{00000000-0008-0000-0600-00006C94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181" name="Text Box 1">
          <a:extLst>
            <a:ext uri="{FF2B5EF4-FFF2-40B4-BE49-F238E27FC236}">
              <a16:creationId xmlns:a16="http://schemas.microsoft.com/office/drawing/2014/main" xmlns="" id="{00000000-0008-0000-0600-00006D94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182" name="Text Box 1">
          <a:extLst>
            <a:ext uri="{FF2B5EF4-FFF2-40B4-BE49-F238E27FC236}">
              <a16:creationId xmlns:a16="http://schemas.microsoft.com/office/drawing/2014/main" xmlns="" id="{00000000-0008-0000-0600-00006E94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183" name="Text Box 1">
          <a:extLst>
            <a:ext uri="{FF2B5EF4-FFF2-40B4-BE49-F238E27FC236}">
              <a16:creationId xmlns:a16="http://schemas.microsoft.com/office/drawing/2014/main" xmlns="" id="{00000000-0008-0000-0600-00006F94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184" name="Text Box 1">
          <a:extLst>
            <a:ext uri="{FF2B5EF4-FFF2-40B4-BE49-F238E27FC236}">
              <a16:creationId xmlns:a16="http://schemas.microsoft.com/office/drawing/2014/main" xmlns="" id="{00000000-0008-0000-0600-00007094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185" name="Text Box 1">
          <a:extLst>
            <a:ext uri="{FF2B5EF4-FFF2-40B4-BE49-F238E27FC236}">
              <a16:creationId xmlns:a16="http://schemas.microsoft.com/office/drawing/2014/main" xmlns="" id="{00000000-0008-0000-0600-00007194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186" name="Text Box 1">
          <a:extLst>
            <a:ext uri="{FF2B5EF4-FFF2-40B4-BE49-F238E27FC236}">
              <a16:creationId xmlns:a16="http://schemas.microsoft.com/office/drawing/2014/main" xmlns="" id="{00000000-0008-0000-0600-00007294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187" name="Text Box 1">
          <a:extLst>
            <a:ext uri="{FF2B5EF4-FFF2-40B4-BE49-F238E27FC236}">
              <a16:creationId xmlns:a16="http://schemas.microsoft.com/office/drawing/2014/main" xmlns="" id="{00000000-0008-0000-0600-00007394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188" name="Text Box 1">
          <a:extLst>
            <a:ext uri="{FF2B5EF4-FFF2-40B4-BE49-F238E27FC236}">
              <a16:creationId xmlns:a16="http://schemas.microsoft.com/office/drawing/2014/main" xmlns="" id="{00000000-0008-0000-0600-00007494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189" name="Text Box 1">
          <a:extLst>
            <a:ext uri="{FF2B5EF4-FFF2-40B4-BE49-F238E27FC236}">
              <a16:creationId xmlns:a16="http://schemas.microsoft.com/office/drawing/2014/main" xmlns="" id="{00000000-0008-0000-0600-00007594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190" name="Text Box 1">
          <a:extLst>
            <a:ext uri="{FF2B5EF4-FFF2-40B4-BE49-F238E27FC236}">
              <a16:creationId xmlns:a16="http://schemas.microsoft.com/office/drawing/2014/main" xmlns="" id="{00000000-0008-0000-0600-00007694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191" name="Text Box 1">
          <a:extLst>
            <a:ext uri="{FF2B5EF4-FFF2-40B4-BE49-F238E27FC236}">
              <a16:creationId xmlns:a16="http://schemas.microsoft.com/office/drawing/2014/main" xmlns="" id="{00000000-0008-0000-0600-00007794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192" name="Text Box 1">
          <a:extLst>
            <a:ext uri="{FF2B5EF4-FFF2-40B4-BE49-F238E27FC236}">
              <a16:creationId xmlns:a16="http://schemas.microsoft.com/office/drawing/2014/main" xmlns="" id="{00000000-0008-0000-0600-00007894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193" name="Text Box 1">
          <a:extLst>
            <a:ext uri="{FF2B5EF4-FFF2-40B4-BE49-F238E27FC236}">
              <a16:creationId xmlns:a16="http://schemas.microsoft.com/office/drawing/2014/main" xmlns="" id="{00000000-0008-0000-0600-00007994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194" name="Text Box 1">
          <a:extLst>
            <a:ext uri="{FF2B5EF4-FFF2-40B4-BE49-F238E27FC236}">
              <a16:creationId xmlns:a16="http://schemas.microsoft.com/office/drawing/2014/main" xmlns="" id="{00000000-0008-0000-0600-00007A94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195" name="Text Box 1">
          <a:extLst>
            <a:ext uri="{FF2B5EF4-FFF2-40B4-BE49-F238E27FC236}">
              <a16:creationId xmlns:a16="http://schemas.microsoft.com/office/drawing/2014/main" xmlns="" id="{00000000-0008-0000-0600-00007B94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196" name="Text Box 1">
          <a:extLst>
            <a:ext uri="{FF2B5EF4-FFF2-40B4-BE49-F238E27FC236}">
              <a16:creationId xmlns:a16="http://schemas.microsoft.com/office/drawing/2014/main" xmlns="" id="{00000000-0008-0000-0600-00007C94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197" name="Text Box 1">
          <a:extLst>
            <a:ext uri="{FF2B5EF4-FFF2-40B4-BE49-F238E27FC236}">
              <a16:creationId xmlns:a16="http://schemas.microsoft.com/office/drawing/2014/main" xmlns="" id="{00000000-0008-0000-0600-00007D94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198" name="Text Box 1">
          <a:extLst>
            <a:ext uri="{FF2B5EF4-FFF2-40B4-BE49-F238E27FC236}">
              <a16:creationId xmlns:a16="http://schemas.microsoft.com/office/drawing/2014/main" xmlns="" id="{00000000-0008-0000-0600-00007E94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199" name="Text Box 1">
          <a:extLst>
            <a:ext uri="{FF2B5EF4-FFF2-40B4-BE49-F238E27FC236}">
              <a16:creationId xmlns:a16="http://schemas.microsoft.com/office/drawing/2014/main" xmlns="" id="{00000000-0008-0000-0600-00007F94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200" name="Text Box 1">
          <a:extLst>
            <a:ext uri="{FF2B5EF4-FFF2-40B4-BE49-F238E27FC236}">
              <a16:creationId xmlns:a16="http://schemas.microsoft.com/office/drawing/2014/main" xmlns="" id="{00000000-0008-0000-0600-00008094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201" name="Text Box 1">
          <a:extLst>
            <a:ext uri="{FF2B5EF4-FFF2-40B4-BE49-F238E27FC236}">
              <a16:creationId xmlns:a16="http://schemas.microsoft.com/office/drawing/2014/main" xmlns="" id="{00000000-0008-0000-0600-00008194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202" name="Text Box 1">
          <a:extLst>
            <a:ext uri="{FF2B5EF4-FFF2-40B4-BE49-F238E27FC236}">
              <a16:creationId xmlns:a16="http://schemas.microsoft.com/office/drawing/2014/main" xmlns="" id="{00000000-0008-0000-0600-00008294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203" name="Text Box 1">
          <a:extLst>
            <a:ext uri="{FF2B5EF4-FFF2-40B4-BE49-F238E27FC236}">
              <a16:creationId xmlns:a16="http://schemas.microsoft.com/office/drawing/2014/main" xmlns="" id="{00000000-0008-0000-0600-00008394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204" name="Text Box 1">
          <a:extLst>
            <a:ext uri="{FF2B5EF4-FFF2-40B4-BE49-F238E27FC236}">
              <a16:creationId xmlns:a16="http://schemas.microsoft.com/office/drawing/2014/main" xmlns="" id="{00000000-0008-0000-0600-00008494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205" name="Text Box 1">
          <a:extLst>
            <a:ext uri="{FF2B5EF4-FFF2-40B4-BE49-F238E27FC236}">
              <a16:creationId xmlns:a16="http://schemas.microsoft.com/office/drawing/2014/main" xmlns="" id="{00000000-0008-0000-0600-00008594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206" name="Text Box 1">
          <a:extLst>
            <a:ext uri="{FF2B5EF4-FFF2-40B4-BE49-F238E27FC236}">
              <a16:creationId xmlns:a16="http://schemas.microsoft.com/office/drawing/2014/main" xmlns="" id="{00000000-0008-0000-0600-00008694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207" name="Text Box 1">
          <a:extLst>
            <a:ext uri="{FF2B5EF4-FFF2-40B4-BE49-F238E27FC236}">
              <a16:creationId xmlns:a16="http://schemas.microsoft.com/office/drawing/2014/main" xmlns="" id="{00000000-0008-0000-0600-00008794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208" name="Text Box 1">
          <a:extLst>
            <a:ext uri="{FF2B5EF4-FFF2-40B4-BE49-F238E27FC236}">
              <a16:creationId xmlns:a16="http://schemas.microsoft.com/office/drawing/2014/main" xmlns="" id="{00000000-0008-0000-0600-00008894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209" name="Text Box 1">
          <a:extLst>
            <a:ext uri="{FF2B5EF4-FFF2-40B4-BE49-F238E27FC236}">
              <a16:creationId xmlns:a16="http://schemas.microsoft.com/office/drawing/2014/main" xmlns="" id="{00000000-0008-0000-0600-00008994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210" name="Text Box 1">
          <a:extLst>
            <a:ext uri="{FF2B5EF4-FFF2-40B4-BE49-F238E27FC236}">
              <a16:creationId xmlns:a16="http://schemas.microsoft.com/office/drawing/2014/main" xmlns="" id="{00000000-0008-0000-0600-00008A94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211" name="Text Box 1">
          <a:extLst>
            <a:ext uri="{FF2B5EF4-FFF2-40B4-BE49-F238E27FC236}">
              <a16:creationId xmlns:a16="http://schemas.microsoft.com/office/drawing/2014/main" xmlns="" id="{00000000-0008-0000-0600-00008B94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212" name="Text Box 1">
          <a:extLst>
            <a:ext uri="{FF2B5EF4-FFF2-40B4-BE49-F238E27FC236}">
              <a16:creationId xmlns:a16="http://schemas.microsoft.com/office/drawing/2014/main" xmlns="" id="{00000000-0008-0000-0600-00008C94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213" name="Text Box 1">
          <a:extLst>
            <a:ext uri="{FF2B5EF4-FFF2-40B4-BE49-F238E27FC236}">
              <a16:creationId xmlns:a16="http://schemas.microsoft.com/office/drawing/2014/main" xmlns="" id="{00000000-0008-0000-0600-00008D94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214" name="Text Box 1">
          <a:extLst>
            <a:ext uri="{FF2B5EF4-FFF2-40B4-BE49-F238E27FC236}">
              <a16:creationId xmlns:a16="http://schemas.microsoft.com/office/drawing/2014/main" xmlns="" id="{00000000-0008-0000-0600-00008E94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215" name="Text Box 1">
          <a:extLst>
            <a:ext uri="{FF2B5EF4-FFF2-40B4-BE49-F238E27FC236}">
              <a16:creationId xmlns:a16="http://schemas.microsoft.com/office/drawing/2014/main" xmlns="" id="{00000000-0008-0000-0600-00008F94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216" name="Text Box 1">
          <a:extLst>
            <a:ext uri="{FF2B5EF4-FFF2-40B4-BE49-F238E27FC236}">
              <a16:creationId xmlns:a16="http://schemas.microsoft.com/office/drawing/2014/main" xmlns="" id="{00000000-0008-0000-0600-00009094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217" name="Text Box 1">
          <a:extLst>
            <a:ext uri="{FF2B5EF4-FFF2-40B4-BE49-F238E27FC236}">
              <a16:creationId xmlns:a16="http://schemas.microsoft.com/office/drawing/2014/main" xmlns="" id="{00000000-0008-0000-0600-00009194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218" name="Text Box 1">
          <a:extLst>
            <a:ext uri="{FF2B5EF4-FFF2-40B4-BE49-F238E27FC236}">
              <a16:creationId xmlns:a16="http://schemas.microsoft.com/office/drawing/2014/main" xmlns="" id="{00000000-0008-0000-0600-00009294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219" name="Text Box 1">
          <a:extLst>
            <a:ext uri="{FF2B5EF4-FFF2-40B4-BE49-F238E27FC236}">
              <a16:creationId xmlns:a16="http://schemas.microsoft.com/office/drawing/2014/main" xmlns="" id="{00000000-0008-0000-0600-00009394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220" name="Text Box 1">
          <a:extLst>
            <a:ext uri="{FF2B5EF4-FFF2-40B4-BE49-F238E27FC236}">
              <a16:creationId xmlns:a16="http://schemas.microsoft.com/office/drawing/2014/main" xmlns="" id="{00000000-0008-0000-0600-00009494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221" name="Text Box 1">
          <a:extLst>
            <a:ext uri="{FF2B5EF4-FFF2-40B4-BE49-F238E27FC236}">
              <a16:creationId xmlns:a16="http://schemas.microsoft.com/office/drawing/2014/main" xmlns="" id="{00000000-0008-0000-0600-00009594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222" name="Text Box 1">
          <a:extLst>
            <a:ext uri="{FF2B5EF4-FFF2-40B4-BE49-F238E27FC236}">
              <a16:creationId xmlns:a16="http://schemas.microsoft.com/office/drawing/2014/main" xmlns="" id="{00000000-0008-0000-0600-00009694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223" name="Text Box 1">
          <a:extLst>
            <a:ext uri="{FF2B5EF4-FFF2-40B4-BE49-F238E27FC236}">
              <a16:creationId xmlns:a16="http://schemas.microsoft.com/office/drawing/2014/main" xmlns="" id="{00000000-0008-0000-0600-00009794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224" name="Text Box 1">
          <a:extLst>
            <a:ext uri="{FF2B5EF4-FFF2-40B4-BE49-F238E27FC236}">
              <a16:creationId xmlns:a16="http://schemas.microsoft.com/office/drawing/2014/main" xmlns="" id="{00000000-0008-0000-0600-00009894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225" name="Text Box 1">
          <a:extLst>
            <a:ext uri="{FF2B5EF4-FFF2-40B4-BE49-F238E27FC236}">
              <a16:creationId xmlns:a16="http://schemas.microsoft.com/office/drawing/2014/main" xmlns="" id="{00000000-0008-0000-0600-00009994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226" name="Text Box 1">
          <a:extLst>
            <a:ext uri="{FF2B5EF4-FFF2-40B4-BE49-F238E27FC236}">
              <a16:creationId xmlns:a16="http://schemas.microsoft.com/office/drawing/2014/main" xmlns="" id="{00000000-0008-0000-0600-00009A94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227" name="Text Box 1">
          <a:extLst>
            <a:ext uri="{FF2B5EF4-FFF2-40B4-BE49-F238E27FC236}">
              <a16:creationId xmlns:a16="http://schemas.microsoft.com/office/drawing/2014/main" xmlns="" id="{00000000-0008-0000-0600-00009B94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228" name="Text Box 1">
          <a:extLst>
            <a:ext uri="{FF2B5EF4-FFF2-40B4-BE49-F238E27FC236}">
              <a16:creationId xmlns:a16="http://schemas.microsoft.com/office/drawing/2014/main" xmlns="" id="{00000000-0008-0000-0600-00009C94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229" name="Text Box 1">
          <a:extLst>
            <a:ext uri="{FF2B5EF4-FFF2-40B4-BE49-F238E27FC236}">
              <a16:creationId xmlns:a16="http://schemas.microsoft.com/office/drawing/2014/main" xmlns="" id="{00000000-0008-0000-0600-00009D94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230" name="Text Box 1">
          <a:extLst>
            <a:ext uri="{FF2B5EF4-FFF2-40B4-BE49-F238E27FC236}">
              <a16:creationId xmlns:a16="http://schemas.microsoft.com/office/drawing/2014/main" xmlns="" id="{00000000-0008-0000-0600-00009E94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231" name="Text Box 1">
          <a:extLst>
            <a:ext uri="{FF2B5EF4-FFF2-40B4-BE49-F238E27FC236}">
              <a16:creationId xmlns:a16="http://schemas.microsoft.com/office/drawing/2014/main" xmlns="" id="{00000000-0008-0000-0600-00009F94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232" name="Text Box 1">
          <a:extLst>
            <a:ext uri="{FF2B5EF4-FFF2-40B4-BE49-F238E27FC236}">
              <a16:creationId xmlns:a16="http://schemas.microsoft.com/office/drawing/2014/main" xmlns="" id="{00000000-0008-0000-0600-0000A094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233" name="Text Box 1">
          <a:extLst>
            <a:ext uri="{FF2B5EF4-FFF2-40B4-BE49-F238E27FC236}">
              <a16:creationId xmlns:a16="http://schemas.microsoft.com/office/drawing/2014/main" xmlns="" id="{00000000-0008-0000-0600-0000A194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234" name="Text Box 1">
          <a:extLst>
            <a:ext uri="{FF2B5EF4-FFF2-40B4-BE49-F238E27FC236}">
              <a16:creationId xmlns:a16="http://schemas.microsoft.com/office/drawing/2014/main" xmlns="" id="{00000000-0008-0000-0600-0000A294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235" name="Text Box 1">
          <a:extLst>
            <a:ext uri="{FF2B5EF4-FFF2-40B4-BE49-F238E27FC236}">
              <a16:creationId xmlns:a16="http://schemas.microsoft.com/office/drawing/2014/main" xmlns="" id="{00000000-0008-0000-0600-0000A394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236" name="Text Box 1">
          <a:extLst>
            <a:ext uri="{FF2B5EF4-FFF2-40B4-BE49-F238E27FC236}">
              <a16:creationId xmlns:a16="http://schemas.microsoft.com/office/drawing/2014/main" xmlns="" id="{00000000-0008-0000-0600-0000A494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237" name="Text Box 1">
          <a:extLst>
            <a:ext uri="{FF2B5EF4-FFF2-40B4-BE49-F238E27FC236}">
              <a16:creationId xmlns:a16="http://schemas.microsoft.com/office/drawing/2014/main" xmlns="" id="{00000000-0008-0000-0600-0000A594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238" name="Text Box 1">
          <a:extLst>
            <a:ext uri="{FF2B5EF4-FFF2-40B4-BE49-F238E27FC236}">
              <a16:creationId xmlns:a16="http://schemas.microsoft.com/office/drawing/2014/main" xmlns="" id="{00000000-0008-0000-0600-0000A694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104</xdr:row>
      <xdr:rowOff>0</xdr:rowOff>
    </xdr:from>
    <xdr:to>
      <xdr:col>5</xdr:col>
      <xdr:colOff>0</xdr:colOff>
      <xdr:row>104</xdr:row>
      <xdr:rowOff>209550</xdr:rowOff>
    </xdr:to>
    <xdr:sp macro="" textlink="">
      <xdr:nvSpPr>
        <xdr:cNvPr id="1283239" name="Text Box 1">
          <a:extLst>
            <a:ext uri="{FF2B5EF4-FFF2-40B4-BE49-F238E27FC236}">
              <a16:creationId xmlns:a16="http://schemas.microsoft.com/office/drawing/2014/main" xmlns="" id="{00000000-0008-0000-0600-0000A7941300}"/>
            </a:ext>
          </a:extLst>
        </xdr:cNvPr>
        <xdr:cNvSpPr txBox="1">
          <a:spLocks noChangeArrowheads="1"/>
        </xdr:cNvSpPr>
      </xdr:nvSpPr>
      <xdr:spPr bwMode="auto">
        <a:xfrm>
          <a:off x="2743200" y="36404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104</xdr:row>
      <xdr:rowOff>0</xdr:rowOff>
    </xdr:from>
    <xdr:to>
      <xdr:col>5</xdr:col>
      <xdr:colOff>0</xdr:colOff>
      <xdr:row>104</xdr:row>
      <xdr:rowOff>209550</xdr:rowOff>
    </xdr:to>
    <xdr:sp macro="" textlink="">
      <xdr:nvSpPr>
        <xdr:cNvPr id="1283240" name="Text Box 1">
          <a:extLst>
            <a:ext uri="{FF2B5EF4-FFF2-40B4-BE49-F238E27FC236}">
              <a16:creationId xmlns:a16="http://schemas.microsoft.com/office/drawing/2014/main" xmlns="" id="{00000000-0008-0000-0600-0000A8941300}"/>
            </a:ext>
          </a:extLst>
        </xdr:cNvPr>
        <xdr:cNvSpPr txBox="1">
          <a:spLocks noChangeArrowheads="1"/>
        </xdr:cNvSpPr>
      </xdr:nvSpPr>
      <xdr:spPr bwMode="auto">
        <a:xfrm>
          <a:off x="2743200" y="36404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104</xdr:row>
      <xdr:rowOff>0</xdr:rowOff>
    </xdr:from>
    <xdr:to>
      <xdr:col>5</xdr:col>
      <xdr:colOff>0</xdr:colOff>
      <xdr:row>104</xdr:row>
      <xdr:rowOff>209550</xdr:rowOff>
    </xdr:to>
    <xdr:sp macro="" textlink="">
      <xdr:nvSpPr>
        <xdr:cNvPr id="1283241" name="Text Box 1">
          <a:extLst>
            <a:ext uri="{FF2B5EF4-FFF2-40B4-BE49-F238E27FC236}">
              <a16:creationId xmlns:a16="http://schemas.microsoft.com/office/drawing/2014/main" xmlns="" id="{00000000-0008-0000-0600-0000A9941300}"/>
            </a:ext>
          </a:extLst>
        </xdr:cNvPr>
        <xdr:cNvSpPr txBox="1">
          <a:spLocks noChangeArrowheads="1"/>
        </xdr:cNvSpPr>
      </xdr:nvSpPr>
      <xdr:spPr bwMode="auto">
        <a:xfrm>
          <a:off x="2743200" y="36404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104</xdr:row>
      <xdr:rowOff>0</xdr:rowOff>
    </xdr:from>
    <xdr:to>
      <xdr:col>5</xdr:col>
      <xdr:colOff>0</xdr:colOff>
      <xdr:row>104</xdr:row>
      <xdr:rowOff>209550</xdr:rowOff>
    </xdr:to>
    <xdr:sp macro="" textlink="">
      <xdr:nvSpPr>
        <xdr:cNvPr id="1283242" name="Text Box 1">
          <a:extLst>
            <a:ext uri="{FF2B5EF4-FFF2-40B4-BE49-F238E27FC236}">
              <a16:creationId xmlns:a16="http://schemas.microsoft.com/office/drawing/2014/main" xmlns="" id="{00000000-0008-0000-0600-0000AA941300}"/>
            </a:ext>
          </a:extLst>
        </xdr:cNvPr>
        <xdr:cNvSpPr txBox="1">
          <a:spLocks noChangeArrowheads="1"/>
        </xdr:cNvSpPr>
      </xdr:nvSpPr>
      <xdr:spPr bwMode="auto">
        <a:xfrm>
          <a:off x="2743200" y="36404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104</xdr:row>
      <xdr:rowOff>0</xdr:rowOff>
    </xdr:from>
    <xdr:to>
      <xdr:col>5</xdr:col>
      <xdr:colOff>0</xdr:colOff>
      <xdr:row>104</xdr:row>
      <xdr:rowOff>209550</xdr:rowOff>
    </xdr:to>
    <xdr:sp macro="" textlink="">
      <xdr:nvSpPr>
        <xdr:cNvPr id="1283243" name="Text Box 1">
          <a:extLst>
            <a:ext uri="{FF2B5EF4-FFF2-40B4-BE49-F238E27FC236}">
              <a16:creationId xmlns:a16="http://schemas.microsoft.com/office/drawing/2014/main" xmlns="" id="{00000000-0008-0000-0600-0000AB941300}"/>
            </a:ext>
          </a:extLst>
        </xdr:cNvPr>
        <xdr:cNvSpPr txBox="1">
          <a:spLocks noChangeArrowheads="1"/>
        </xdr:cNvSpPr>
      </xdr:nvSpPr>
      <xdr:spPr bwMode="auto">
        <a:xfrm>
          <a:off x="2743200" y="36404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104</xdr:row>
      <xdr:rowOff>0</xdr:rowOff>
    </xdr:from>
    <xdr:to>
      <xdr:col>5</xdr:col>
      <xdr:colOff>0</xdr:colOff>
      <xdr:row>104</xdr:row>
      <xdr:rowOff>209550</xdr:rowOff>
    </xdr:to>
    <xdr:sp macro="" textlink="">
      <xdr:nvSpPr>
        <xdr:cNvPr id="1283244" name="Text Box 1">
          <a:extLst>
            <a:ext uri="{FF2B5EF4-FFF2-40B4-BE49-F238E27FC236}">
              <a16:creationId xmlns:a16="http://schemas.microsoft.com/office/drawing/2014/main" xmlns="" id="{00000000-0008-0000-0600-0000AC941300}"/>
            </a:ext>
          </a:extLst>
        </xdr:cNvPr>
        <xdr:cNvSpPr txBox="1">
          <a:spLocks noChangeArrowheads="1"/>
        </xdr:cNvSpPr>
      </xdr:nvSpPr>
      <xdr:spPr bwMode="auto">
        <a:xfrm>
          <a:off x="2743200" y="36404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104</xdr:row>
      <xdr:rowOff>0</xdr:rowOff>
    </xdr:from>
    <xdr:to>
      <xdr:col>5</xdr:col>
      <xdr:colOff>0</xdr:colOff>
      <xdr:row>104</xdr:row>
      <xdr:rowOff>209550</xdr:rowOff>
    </xdr:to>
    <xdr:sp macro="" textlink="">
      <xdr:nvSpPr>
        <xdr:cNvPr id="1283245" name="Text Box 1">
          <a:extLst>
            <a:ext uri="{FF2B5EF4-FFF2-40B4-BE49-F238E27FC236}">
              <a16:creationId xmlns:a16="http://schemas.microsoft.com/office/drawing/2014/main" xmlns="" id="{00000000-0008-0000-0600-0000AD941300}"/>
            </a:ext>
          </a:extLst>
        </xdr:cNvPr>
        <xdr:cNvSpPr txBox="1">
          <a:spLocks noChangeArrowheads="1"/>
        </xdr:cNvSpPr>
      </xdr:nvSpPr>
      <xdr:spPr bwMode="auto">
        <a:xfrm>
          <a:off x="2743200" y="36404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104</xdr:row>
      <xdr:rowOff>0</xdr:rowOff>
    </xdr:from>
    <xdr:to>
      <xdr:col>5</xdr:col>
      <xdr:colOff>0</xdr:colOff>
      <xdr:row>104</xdr:row>
      <xdr:rowOff>209550</xdr:rowOff>
    </xdr:to>
    <xdr:sp macro="" textlink="">
      <xdr:nvSpPr>
        <xdr:cNvPr id="1283246" name="Text Box 1">
          <a:extLst>
            <a:ext uri="{FF2B5EF4-FFF2-40B4-BE49-F238E27FC236}">
              <a16:creationId xmlns:a16="http://schemas.microsoft.com/office/drawing/2014/main" xmlns="" id="{00000000-0008-0000-0600-0000AE941300}"/>
            </a:ext>
          </a:extLst>
        </xdr:cNvPr>
        <xdr:cNvSpPr txBox="1">
          <a:spLocks noChangeArrowheads="1"/>
        </xdr:cNvSpPr>
      </xdr:nvSpPr>
      <xdr:spPr bwMode="auto">
        <a:xfrm>
          <a:off x="2743200" y="36404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104</xdr:row>
      <xdr:rowOff>0</xdr:rowOff>
    </xdr:from>
    <xdr:to>
      <xdr:col>5</xdr:col>
      <xdr:colOff>0</xdr:colOff>
      <xdr:row>104</xdr:row>
      <xdr:rowOff>209550</xdr:rowOff>
    </xdr:to>
    <xdr:sp macro="" textlink="">
      <xdr:nvSpPr>
        <xdr:cNvPr id="1283247" name="Text Box 1">
          <a:extLst>
            <a:ext uri="{FF2B5EF4-FFF2-40B4-BE49-F238E27FC236}">
              <a16:creationId xmlns:a16="http://schemas.microsoft.com/office/drawing/2014/main" xmlns="" id="{00000000-0008-0000-0600-0000AF941300}"/>
            </a:ext>
          </a:extLst>
        </xdr:cNvPr>
        <xdr:cNvSpPr txBox="1">
          <a:spLocks noChangeArrowheads="1"/>
        </xdr:cNvSpPr>
      </xdr:nvSpPr>
      <xdr:spPr bwMode="auto">
        <a:xfrm>
          <a:off x="2743200" y="36404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104</xdr:row>
      <xdr:rowOff>0</xdr:rowOff>
    </xdr:from>
    <xdr:to>
      <xdr:col>5</xdr:col>
      <xdr:colOff>0</xdr:colOff>
      <xdr:row>104</xdr:row>
      <xdr:rowOff>209550</xdr:rowOff>
    </xdr:to>
    <xdr:sp macro="" textlink="">
      <xdr:nvSpPr>
        <xdr:cNvPr id="1283248" name="Text Box 1">
          <a:extLst>
            <a:ext uri="{FF2B5EF4-FFF2-40B4-BE49-F238E27FC236}">
              <a16:creationId xmlns:a16="http://schemas.microsoft.com/office/drawing/2014/main" xmlns="" id="{00000000-0008-0000-0600-0000B0941300}"/>
            </a:ext>
          </a:extLst>
        </xdr:cNvPr>
        <xdr:cNvSpPr txBox="1">
          <a:spLocks noChangeArrowheads="1"/>
        </xdr:cNvSpPr>
      </xdr:nvSpPr>
      <xdr:spPr bwMode="auto">
        <a:xfrm>
          <a:off x="2743200" y="36404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104</xdr:row>
      <xdr:rowOff>0</xdr:rowOff>
    </xdr:from>
    <xdr:to>
      <xdr:col>5</xdr:col>
      <xdr:colOff>0</xdr:colOff>
      <xdr:row>104</xdr:row>
      <xdr:rowOff>209550</xdr:rowOff>
    </xdr:to>
    <xdr:sp macro="" textlink="">
      <xdr:nvSpPr>
        <xdr:cNvPr id="1283249" name="Text Box 1">
          <a:extLst>
            <a:ext uri="{FF2B5EF4-FFF2-40B4-BE49-F238E27FC236}">
              <a16:creationId xmlns:a16="http://schemas.microsoft.com/office/drawing/2014/main" xmlns="" id="{00000000-0008-0000-0600-0000B1941300}"/>
            </a:ext>
          </a:extLst>
        </xdr:cNvPr>
        <xdr:cNvSpPr txBox="1">
          <a:spLocks noChangeArrowheads="1"/>
        </xdr:cNvSpPr>
      </xdr:nvSpPr>
      <xdr:spPr bwMode="auto">
        <a:xfrm>
          <a:off x="2743200" y="36404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104</xdr:row>
      <xdr:rowOff>0</xdr:rowOff>
    </xdr:from>
    <xdr:to>
      <xdr:col>5</xdr:col>
      <xdr:colOff>0</xdr:colOff>
      <xdr:row>104</xdr:row>
      <xdr:rowOff>209550</xdr:rowOff>
    </xdr:to>
    <xdr:sp macro="" textlink="">
      <xdr:nvSpPr>
        <xdr:cNvPr id="1283250" name="Text Box 1">
          <a:extLst>
            <a:ext uri="{FF2B5EF4-FFF2-40B4-BE49-F238E27FC236}">
              <a16:creationId xmlns:a16="http://schemas.microsoft.com/office/drawing/2014/main" xmlns="" id="{00000000-0008-0000-0600-0000B2941300}"/>
            </a:ext>
          </a:extLst>
        </xdr:cNvPr>
        <xdr:cNvSpPr txBox="1">
          <a:spLocks noChangeArrowheads="1"/>
        </xdr:cNvSpPr>
      </xdr:nvSpPr>
      <xdr:spPr bwMode="auto">
        <a:xfrm>
          <a:off x="2743200" y="36404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104</xdr:row>
      <xdr:rowOff>0</xdr:rowOff>
    </xdr:from>
    <xdr:to>
      <xdr:col>5</xdr:col>
      <xdr:colOff>0</xdr:colOff>
      <xdr:row>104</xdr:row>
      <xdr:rowOff>209550</xdr:rowOff>
    </xdr:to>
    <xdr:sp macro="" textlink="">
      <xdr:nvSpPr>
        <xdr:cNvPr id="1283251" name="Text Box 1">
          <a:extLst>
            <a:ext uri="{FF2B5EF4-FFF2-40B4-BE49-F238E27FC236}">
              <a16:creationId xmlns:a16="http://schemas.microsoft.com/office/drawing/2014/main" xmlns="" id="{00000000-0008-0000-0600-0000B3941300}"/>
            </a:ext>
          </a:extLst>
        </xdr:cNvPr>
        <xdr:cNvSpPr txBox="1">
          <a:spLocks noChangeArrowheads="1"/>
        </xdr:cNvSpPr>
      </xdr:nvSpPr>
      <xdr:spPr bwMode="auto">
        <a:xfrm>
          <a:off x="2743200" y="36404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104</xdr:row>
      <xdr:rowOff>0</xdr:rowOff>
    </xdr:from>
    <xdr:to>
      <xdr:col>5</xdr:col>
      <xdr:colOff>0</xdr:colOff>
      <xdr:row>104</xdr:row>
      <xdr:rowOff>209550</xdr:rowOff>
    </xdr:to>
    <xdr:sp macro="" textlink="">
      <xdr:nvSpPr>
        <xdr:cNvPr id="1283252" name="Text Box 1">
          <a:extLst>
            <a:ext uri="{FF2B5EF4-FFF2-40B4-BE49-F238E27FC236}">
              <a16:creationId xmlns:a16="http://schemas.microsoft.com/office/drawing/2014/main" xmlns="" id="{00000000-0008-0000-0600-0000B4941300}"/>
            </a:ext>
          </a:extLst>
        </xdr:cNvPr>
        <xdr:cNvSpPr txBox="1">
          <a:spLocks noChangeArrowheads="1"/>
        </xdr:cNvSpPr>
      </xdr:nvSpPr>
      <xdr:spPr bwMode="auto">
        <a:xfrm>
          <a:off x="2743200" y="36404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104</xdr:row>
      <xdr:rowOff>0</xdr:rowOff>
    </xdr:from>
    <xdr:to>
      <xdr:col>5</xdr:col>
      <xdr:colOff>0</xdr:colOff>
      <xdr:row>104</xdr:row>
      <xdr:rowOff>209550</xdr:rowOff>
    </xdr:to>
    <xdr:sp macro="" textlink="">
      <xdr:nvSpPr>
        <xdr:cNvPr id="1283253" name="Text Box 1">
          <a:extLst>
            <a:ext uri="{FF2B5EF4-FFF2-40B4-BE49-F238E27FC236}">
              <a16:creationId xmlns:a16="http://schemas.microsoft.com/office/drawing/2014/main" xmlns="" id="{00000000-0008-0000-0600-0000B5941300}"/>
            </a:ext>
          </a:extLst>
        </xdr:cNvPr>
        <xdr:cNvSpPr txBox="1">
          <a:spLocks noChangeArrowheads="1"/>
        </xdr:cNvSpPr>
      </xdr:nvSpPr>
      <xdr:spPr bwMode="auto">
        <a:xfrm>
          <a:off x="2743200" y="36404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104</xdr:row>
      <xdr:rowOff>0</xdr:rowOff>
    </xdr:from>
    <xdr:to>
      <xdr:col>5</xdr:col>
      <xdr:colOff>0</xdr:colOff>
      <xdr:row>104</xdr:row>
      <xdr:rowOff>209550</xdr:rowOff>
    </xdr:to>
    <xdr:sp macro="" textlink="">
      <xdr:nvSpPr>
        <xdr:cNvPr id="1283254" name="Text Box 1">
          <a:extLst>
            <a:ext uri="{FF2B5EF4-FFF2-40B4-BE49-F238E27FC236}">
              <a16:creationId xmlns:a16="http://schemas.microsoft.com/office/drawing/2014/main" xmlns="" id="{00000000-0008-0000-0600-0000B6941300}"/>
            </a:ext>
          </a:extLst>
        </xdr:cNvPr>
        <xdr:cNvSpPr txBox="1">
          <a:spLocks noChangeArrowheads="1"/>
        </xdr:cNvSpPr>
      </xdr:nvSpPr>
      <xdr:spPr bwMode="auto">
        <a:xfrm>
          <a:off x="2743200" y="36404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104</xdr:row>
      <xdr:rowOff>0</xdr:rowOff>
    </xdr:from>
    <xdr:to>
      <xdr:col>5</xdr:col>
      <xdr:colOff>0</xdr:colOff>
      <xdr:row>104</xdr:row>
      <xdr:rowOff>209550</xdr:rowOff>
    </xdr:to>
    <xdr:sp macro="" textlink="">
      <xdr:nvSpPr>
        <xdr:cNvPr id="1283255" name="Text Box 1">
          <a:extLst>
            <a:ext uri="{FF2B5EF4-FFF2-40B4-BE49-F238E27FC236}">
              <a16:creationId xmlns:a16="http://schemas.microsoft.com/office/drawing/2014/main" xmlns="" id="{00000000-0008-0000-0600-0000B7941300}"/>
            </a:ext>
          </a:extLst>
        </xdr:cNvPr>
        <xdr:cNvSpPr txBox="1">
          <a:spLocks noChangeArrowheads="1"/>
        </xdr:cNvSpPr>
      </xdr:nvSpPr>
      <xdr:spPr bwMode="auto">
        <a:xfrm>
          <a:off x="2743200" y="36404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104</xdr:row>
      <xdr:rowOff>0</xdr:rowOff>
    </xdr:from>
    <xdr:to>
      <xdr:col>5</xdr:col>
      <xdr:colOff>0</xdr:colOff>
      <xdr:row>104</xdr:row>
      <xdr:rowOff>209550</xdr:rowOff>
    </xdr:to>
    <xdr:sp macro="" textlink="">
      <xdr:nvSpPr>
        <xdr:cNvPr id="1283256" name="Text Box 1">
          <a:extLst>
            <a:ext uri="{FF2B5EF4-FFF2-40B4-BE49-F238E27FC236}">
              <a16:creationId xmlns:a16="http://schemas.microsoft.com/office/drawing/2014/main" xmlns="" id="{00000000-0008-0000-0600-0000B8941300}"/>
            </a:ext>
          </a:extLst>
        </xdr:cNvPr>
        <xdr:cNvSpPr txBox="1">
          <a:spLocks noChangeArrowheads="1"/>
        </xdr:cNvSpPr>
      </xdr:nvSpPr>
      <xdr:spPr bwMode="auto">
        <a:xfrm>
          <a:off x="2743200" y="36404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104</xdr:row>
      <xdr:rowOff>0</xdr:rowOff>
    </xdr:from>
    <xdr:to>
      <xdr:col>5</xdr:col>
      <xdr:colOff>0</xdr:colOff>
      <xdr:row>104</xdr:row>
      <xdr:rowOff>209550</xdr:rowOff>
    </xdr:to>
    <xdr:sp macro="" textlink="">
      <xdr:nvSpPr>
        <xdr:cNvPr id="1283257" name="Text Box 1">
          <a:extLst>
            <a:ext uri="{FF2B5EF4-FFF2-40B4-BE49-F238E27FC236}">
              <a16:creationId xmlns:a16="http://schemas.microsoft.com/office/drawing/2014/main" xmlns="" id="{00000000-0008-0000-0600-0000B9941300}"/>
            </a:ext>
          </a:extLst>
        </xdr:cNvPr>
        <xdr:cNvSpPr txBox="1">
          <a:spLocks noChangeArrowheads="1"/>
        </xdr:cNvSpPr>
      </xdr:nvSpPr>
      <xdr:spPr bwMode="auto">
        <a:xfrm>
          <a:off x="2743200" y="36404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104</xdr:row>
      <xdr:rowOff>0</xdr:rowOff>
    </xdr:from>
    <xdr:to>
      <xdr:col>5</xdr:col>
      <xdr:colOff>0</xdr:colOff>
      <xdr:row>104</xdr:row>
      <xdr:rowOff>209550</xdr:rowOff>
    </xdr:to>
    <xdr:sp macro="" textlink="">
      <xdr:nvSpPr>
        <xdr:cNvPr id="1283258" name="Text Box 1">
          <a:extLst>
            <a:ext uri="{FF2B5EF4-FFF2-40B4-BE49-F238E27FC236}">
              <a16:creationId xmlns:a16="http://schemas.microsoft.com/office/drawing/2014/main" xmlns="" id="{00000000-0008-0000-0600-0000BA941300}"/>
            </a:ext>
          </a:extLst>
        </xdr:cNvPr>
        <xdr:cNvSpPr txBox="1">
          <a:spLocks noChangeArrowheads="1"/>
        </xdr:cNvSpPr>
      </xdr:nvSpPr>
      <xdr:spPr bwMode="auto">
        <a:xfrm>
          <a:off x="2743200" y="36404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104</xdr:row>
      <xdr:rowOff>0</xdr:rowOff>
    </xdr:from>
    <xdr:to>
      <xdr:col>5</xdr:col>
      <xdr:colOff>0</xdr:colOff>
      <xdr:row>104</xdr:row>
      <xdr:rowOff>209550</xdr:rowOff>
    </xdr:to>
    <xdr:sp macro="" textlink="">
      <xdr:nvSpPr>
        <xdr:cNvPr id="1283259" name="Text Box 1">
          <a:extLst>
            <a:ext uri="{FF2B5EF4-FFF2-40B4-BE49-F238E27FC236}">
              <a16:creationId xmlns:a16="http://schemas.microsoft.com/office/drawing/2014/main" xmlns="" id="{00000000-0008-0000-0600-0000BB941300}"/>
            </a:ext>
          </a:extLst>
        </xdr:cNvPr>
        <xdr:cNvSpPr txBox="1">
          <a:spLocks noChangeArrowheads="1"/>
        </xdr:cNvSpPr>
      </xdr:nvSpPr>
      <xdr:spPr bwMode="auto">
        <a:xfrm>
          <a:off x="2743200" y="36404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105</xdr:row>
      <xdr:rowOff>0</xdr:rowOff>
    </xdr:from>
    <xdr:to>
      <xdr:col>5</xdr:col>
      <xdr:colOff>0</xdr:colOff>
      <xdr:row>105</xdr:row>
      <xdr:rowOff>209550</xdr:rowOff>
    </xdr:to>
    <xdr:sp macro="" textlink="">
      <xdr:nvSpPr>
        <xdr:cNvPr id="1283260" name="Text Box 1">
          <a:extLst>
            <a:ext uri="{FF2B5EF4-FFF2-40B4-BE49-F238E27FC236}">
              <a16:creationId xmlns:a16="http://schemas.microsoft.com/office/drawing/2014/main" xmlns="" id="{00000000-0008-0000-0600-0000BC941300}"/>
            </a:ext>
          </a:extLst>
        </xdr:cNvPr>
        <xdr:cNvSpPr txBox="1">
          <a:spLocks noChangeArrowheads="1"/>
        </xdr:cNvSpPr>
      </xdr:nvSpPr>
      <xdr:spPr bwMode="auto">
        <a:xfrm>
          <a:off x="2743200" y="36756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105</xdr:row>
      <xdr:rowOff>0</xdr:rowOff>
    </xdr:from>
    <xdr:to>
      <xdr:col>5</xdr:col>
      <xdr:colOff>0</xdr:colOff>
      <xdr:row>105</xdr:row>
      <xdr:rowOff>209550</xdr:rowOff>
    </xdr:to>
    <xdr:sp macro="" textlink="">
      <xdr:nvSpPr>
        <xdr:cNvPr id="1283261" name="Text Box 1">
          <a:extLst>
            <a:ext uri="{FF2B5EF4-FFF2-40B4-BE49-F238E27FC236}">
              <a16:creationId xmlns:a16="http://schemas.microsoft.com/office/drawing/2014/main" xmlns="" id="{00000000-0008-0000-0600-0000BD941300}"/>
            </a:ext>
          </a:extLst>
        </xdr:cNvPr>
        <xdr:cNvSpPr txBox="1">
          <a:spLocks noChangeArrowheads="1"/>
        </xdr:cNvSpPr>
      </xdr:nvSpPr>
      <xdr:spPr bwMode="auto">
        <a:xfrm>
          <a:off x="2743200" y="36756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105</xdr:row>
      <xdr:rowOff>0</xdr:rowOff>
    </xdr:from>
    <xdr:to>
      <xdr:col>5</xdr:col>
      <xdr:colOff>0</xdr:colOff>
      <xdr:row>105</xdr:row>
      <xdr:rowOff>209550</xdr:rowOff>
    </xdr:to>
    <xdr:sp macro="" textlink="">
      <xdr:nvSpPr>
        <xdr:cNvPr id="1283262" name="Text Box 1">
          <a:extLst>
            <a:ext uri="{FF2B5EF4-FFF2-40B4-BE49-F238E27FC236}">
              <a16:creationId xmlns:a16="http://schemas.microsoft.com/office/drawing/2014/main" xmlns="" id="{00000000-0008-0000-0600-0000BE941300}"/>
            </a:ext>
          </a:extLst>
        </xdr:cNvPr>
        <xdr:cNvSpPr txBox="1">
          <a:spLocks noChangeArrowheads="1"/>
        </xdr:cNvSpPr>
      </xdr:nvSpPr>
      <xdr:spPr bwMode="auto">
        <a:xfrm>
          <a:off x="2743200" y="36756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105</xdr:row>
      <xdr:rowOff>0</xdr:rowOff>
    </xdr:from>
    <xdr:to>
      <xdr:col>5</xdr:col>
      <xdr:colOff>0</xdr:colOff>
      <xdr:row>105</xdr:row>
      <xdr:rowOff>209550</xdr:rowOff>
    </xdr:to>
    <xdr:sp macro="" textlink="">
      <xdr:nvSpPr>
        <xdr:cNvPr id="1283263" name="Text Box 1">
          <a:extLst>
            <a:ext uri="{FF2B5EF4-FFF2-40B4-BE49-F238E27FC236}">
              <a16:creationId xmlns:a16="http://schemas.microsoft.com/office/drawing/2014/main" xmlns="" id="{00000000-0008-0000-0600-0000BF941300}"/>
            </a:ext>
          </a:extLst>
        </xdr:cNvPr>
        <xdr:cNvSpPr txBox="1">
          <a:spLocks noChangeArrowheads="1"/>
        </xdr:cNvSpPr>
      </xdr:nvSpPr>
      <xdr:spPr bwMode="auto">
        <a:xfrm>
          <a:off x="2743200" y="36756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105</xdr:row>
      <xdr:rowOff>0</xdr:rowOff>
    </xdr:from>
    <xdr:to>
      <xdr:col>5</xdr:col>
      <xdr:colOff>0</xdr:colOff>
      <xdr:row>105</xdr:row>
      <xdr:rowOff>209550</xdr:rowOff>
    </xdr:to>
    <xdr:sp macro="" textlink="">
      <xdr:nvSpPr>
        <xdr:cNvPr id="1283264" name="Text Box 1">
          <a:extLst>
            <a:ext uri="{FF2B5EF4-FFF2-40B4-BE49-F238E27FC236}">
              <a16:creationId xmlns:a16="http://schemas.microsoft.com/office/drawing/2014/main" xmlns="" id="{00000000-0008-0000-0600-0000C0941300}"/>
            </a:ext>
          </a:extLst>
        </xdr:cNvPr>
        <xdr:cNvSpPr txBox="1">
          <a:spLocks noChangeArrowheads="1"/>
        </xdr:cNvSpPr>
      </xdr:nvSpPr>
      <xdr:spPr bwMode="auto">
        <a:xfrm>
          <a:off x="2743200" y="36756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105</xdr:row>
      <xdr:rowOff>0</xdr:rowOff>
    </xdr:from>
    <xdr:to>
      <xdr:col>5</xdr:col>
      <xdr:colOff>0</xdr:colOff>
      <xdr:row>105</xdr:row>
      <xdr:rowOff>209550</xdr:rowOff>
    </xdr:to>
    <xdr:sp macro="" textlink="">
      <xdr:nvSpPr>
        <xdr:cNvPr id="1283265" name="Text Box 1">
          <a:extLst>
            <a:ext uri="{FF2B5EF4-FFF2-40B4-BE49-F238E27FC236}">
              <a16:creationId xmlns:a16="http://schemas.microsoft.com/office/drawing/2014/main" xmlns="" id="{00000000-0008-0000-0600-0000C1941300}"/>
            </a:ext>
          </a:extLst>
        </xdr:cNvPr>
        <xdr:cNvSpPr txBox="1">
          <a:spLocks noChangeArrowheads="1"/>
        </xdr:cNvSpPr>
      </xdr:nvSpPr>
      <xdr:spPr bwMode="auto">
        <a:xfrm>
          <a:off x="2743200" y="36756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105</xdr:row>
      <xdr:rowOff>0</xdr:rowOff>
    </xdr:from>
    <xdr:to>
      <xdr:col>5</xdr:col>
      <xdr:colOff>0</xdr:colOff>
      <xdr:row>105</xdr:row>
      <xdr:rowOff>209550</xdr:rowOff>
    </xdr:to>
    <xdr:sp macro="" textlink="">
      <xdr:nvSpPr>
        <xdr:cNvPr id="1283266" name="Text Box 1">
          <a:extLst>
            <a:ext uri="{FF2B5EF4-FFF2-40B4-BE49-F238E27FC236}">
              <a16:creationId xmlns:a16="http://schemas.microsoft.com/office/drawing/2014/main" xmlns="" id="{00000000-0008-0000-0600-0000C2941300}"/>
            </a:ext>
          </a:extLst>
        </xdr:cNvPr>
        <xdr:cNvSpPr txBox="1">
          <a:spLocks noChangeArrowheads="1"/>
        </xdr:cNvSpPr>
      </xdr:nvSpPr>
      <xdr:spPr bwMode="auto">
        <a:xfrm>
          <a:off x="2743200" y="36756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105</xdr:row>
      <xdr:rowOff>0</xdr:rowOff>
    </xdr:from>
    <xdr:to>
      <xdr:col>5</xdr:col>
      <xdr:colOff>0</xdr:colOff>
      <xdr:row>105</xdr:row>
      <xdr:rowOff>209550</xdr:rowOff>
    </xdr:to>
    <xdr:sp macro="" textlink="">
      <xdr:nvSpPr>
        <xdr:cNvPr id="1283267" name="Text Box 1">
          <a:extLst>
            <a:ext uri="{FF2B5EF4-FFF2-40B4-BE49-F238E27FC236}">
              <a16:creationId xmlns:a16="http://schemas.microsoft.com/office/drawing/2014/main" xmlns="" id="{00000000-0008-0000-0600-0000C3941300}"/>
            </a:ext>
          </a:extLst>
        </xdr:cNvPr>
        <xdr:cNvSpPr txBox="1">
          <a:spLocks noChangeArrowheads="1"/>
        </xdr:cNvSpPr>
      </xdr:nvSpPr>
      <xdr:spPr bwMode="auto">
        <a:xfrm>
          <a:off x="2743200" y="36756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105</xdr:row>
      <xdr:rowOff>0</xdr:rowOff>
    </xdr:from>
    <xdr:to>
      <xdr:col>5</xdr:col>
      <xdr:colOff>0</xdr:colOff>
      <xdr:row>105</xdr:row>
      <xdr:rowOff>209550</xdr:rowOff>
    </xdr:to>
    <xdr:sp macro="" textlink="">
      <xdr:nvSpPr>
        <xdr:cNvPr id="1283268" name="Text Box 1">
          <a:extLst>
            <a:ext uri="{FF2B5EF4-FFF2-40B4-BE49-F238E27FC236}">
              <a16:creationId xmlns:a16="http://schemas.microsoft.com/office/drawing/2014/main" xmlns="" id="{00000000-0008-0000-0600-0000C4941300}"/>
            </a:ext>
          </a:extLst>
        </xdr:cNvPr>
        <xdr:cNvSpPr txBox="1">
          <a:spLocks noChangeArrowheads="1"/>
        </xdr:cNvSpPr>
      </xdr:nvSpPr>
      <xdr:spPr bwMode="auto">
        <a:xfrm>
          <a:off x="2743200" y="36756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105</xdr:row>
      <xdr:rowOff>0</xdr:rowOff>
    </xdr:from>
    <xdr:to>
      <xdr:col>5</xdr:col>
      <xdr:colOff>0</xdr:colOff>
      <xdr:row>105</xdr:row>
      <xdr:rowOff>209550</xdr:rowOff>
    </xdr:to>
    <xdr:sp macro="" textlink="">
      <xdr:nvSpPr>
        <xdr:cNvPr id="1283269" name="Text Box 1">
          <a:extLst>
            <a:ext uri="{FF2B5EF4-FFF2-40B4-BE49-F238E27FC236}">
              <a16:creationId xmlns:a16="http://schemas.microsoft.com/office/drawing/2014/main" xmlns="" id="{00000000-0008-0000-0600-0000C5941300}"/>
            </a:ext>
          </a:extLst>
        </xdr:cNvPr>
        <xdr:cNvSpPr txBox="1">
          <a:spLocks noChangeArrowheads="1"/>
        </xdr:cNvSpPr>
      </xdr:nvSpPr>
      <xdr:spPr bwMode="auto">
        <a:xfrm>
          <a:off x="2743200" y="36756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105</xdr:row>
      <xdr:rowOff>0</xdr:rowOff>
    </xdr:from>
    <xdr:to>
      <xdr:col>5</xdr:col>
      <xdr:colOff>0</xdr:colOff>
      <xdr:row>105</xdr:row>
      <xdr:rowOff>209550</xdr:rowOff>
    </xdr:to>
    <xdr:sp macro="" textlink="">
      <xdr:nvSpPr>
        <xdr:cNvPr id="1283270" name="Text Box 1">
          <a:extLst>
            <a:ext uri="{FF2B5EF4-FFF2-40B4-BE49-F238E27FC236}">
              <a16:creationId xmlns:a16="http://schemas.microsoft.com/office/drawing/2014/main" xmlns="" id="{00000000-0008-0000-0600-0000C6941300}"/>
            </a:ext>
          </a:extLst>
        </xdr:cNvPr>
        <xdr:cNvSpPr txBox="1">
          <a:spLocks noChangeArrowheads="1"/>
        </xdr:cNvSpPr>
      </xdr:nvSpPr>
      <xdr:spPr bwMode="auto">
        <a:xfrm>
          <a:off x="2743200" y="36756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105</xdr:row>
      <xdr:rowOff>0</xdr:rowOff>
    </xdr:from>
    <xdr:to>
      <xdr:col>5</xdr:col>
      <xdr:colOff>0</xdr:colOff>
      <xdr:row>105</xdr:row>
      <xdr:rowOff>209550</xdr:rowOff>
    </xdr:to>
    <xdr:sp macro="" textlink="">
      <xdr:nvSpPr>
        <xdr:cNvPr id="1283271" name="Text Box 1">
          <a:extLst>
            <a:ext uri="{FF2B5EF4-FFF2-40B4-BE49-F238E27FC236}">
              <a16:creationId xmlns:a16="http://schemas.microsoft.com/office/drawing/2014/main" xmlns="" id="{00000000-0008-0000-0600-0000C7941300}"/>
            </a:ext>
          </a:extLst>
        </xdr:cNvPr>
        <xdr:cNvSpPr txBox="1">
          <a:spLocks noChangeArrowheads="1"/>
        </xdr:cNvSpPr>
      </xdr:nvSpPr>
      <xdr:spPr bwMode="auto">
        <a:xfrm>
          <a:off x="2743200" y="36756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105</xdr:row>
      <xdr:rowOff>0</xdr:rowOff>
    </xdr:from>
    <xdr:to>
      <xdr:col>5</xdr:col>
      <xdr:colOff>0</xdr:colOff>
      <xdr:row>105</xdr:row>
      <xdr:rowOff>209550</xdr:rowOff>
    </xdr:to>
    <xdr:sp macro="" textlink="">
      <xdr:nvSpPr>
        <xdr:cNvPr id="1283272" name="Text Box 1">
          <a:extLst>
            <a:ext uri="{FF2B5EF4-FFF2-40B4-BE49-F238E27FC236}">
              <a16:creationId xmlns:a16="http://schemas.microsoft.com/office/drawing/2014/main" xmlns="" id="{00000000-0008-0000-0600-0000C8941300}"/>
            </a:ext>
          </a:extLst>
        </xdr:cNvPr>
        <xdr:cNvSpPr txBox="1">
          <a:spLocks noChangeArrowheads="1"/>
        </xdr:cNvSpPr>
      </xdr:nvSpPr>
      <xdr:spPr bwMode="auto">
        <a:xfrm>
          <a:off x="2743200" y="36756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105</xdr:row>
      <xdr:rowOff>0</xdr:rowOff>
    </xdr:from>
    <xdr:to>
      <xdr:col>5</xdr:col>
      <xdr:colOff>0</xdr:colOff>
      <xdr:row>105</xdr:row>
      <xdr:rowOff>209550</xdr:rowOff>
    </xdr:to>
    <xdr:sp macro="" textlink="">
      <xdr:nvSpPr>
        <xdr:cNvPr id="1283273" name="Text Box 1">
          <a:extLst>
            <a:ext uri="{FF2B5EF4-FFF2-40B4-BE49-F238E27FC236}">
              <a16:creationId xmlns:a16="http://schemas.microsoft.com/office/drawing/2014/main" xmlns="" id="{00000000-0008-0000-0600-0000C9941300}"/>
            </a:ext>
          </a:extLst>
        </xdr:cNvPr>
        <xdr:cNvSpPr txBox="1">
          <a:spLocks noChangeArrowheads="1"/>
        </xdr:cNvSpPr>
      </xdr:nvSpPr>
      <xdr:spPr bwMode="auto">
        <a:xfrm>
          <a:off x="2743200" y="36756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105</xdr:row>
      <xdr:rowOff>0</xdr:rowOff>
    </xdr:from>
    <xdr:to>
      <xdr:col>5</xdr:col>
      <xdr:colOff>0</xdr:colOff>
      <xdr:row>105</xdr:row>
      <xdr:rowOff>209550</xdr:rowOff>
    </xdr:to>
    <xdr:sp macro="" textlink="">
      <xdr:nvSpPr>
        <xdr:cNvPr id="1283274" name="Text Box 1">
          <a:extLst>
            <a:ext uri="{FF2B5EF4-FFF2-40B4-BE49-F238E27FC236}">
              <a16:creationId xmlns:a16="http://schemas.microsoft.com/office/drawing/2014/main" xmlns="" id="{00000000-0008-0000-0600-0000CA941300}"/>
            </a:ext>
          </a:extLst>
        </xdr:cNvPr>
        <xdr:cNvSpPr txBox="1">
          <a:spLocks noChangeArrowheads="1"/>
        </xdr:cNvSpPr>
      </xdr:nvSpPr>
      <xdr:spPr bwMode="auto">
        <a:xfrm>
          <a:off x="2743200" y="36756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105</xdr:row>
      <xdr:rowOff>0</xdr:rowOff>
    </xdr:from>
    <xdr:to>
      <xdr:col>5</xdr:col>
      <xdr:colOff>0</xdr:colOff>
      <xdr:row>105</xdr:row>
      <xdr:rowOff>209550</xdr:rowOff>
    </xdr:to>
    <xdr:sp macro="" textlink="">
      <xdr:nvSpPr>
        <xdr:cNvPr id="1283275" name="Text Box 1">
          <a:extLst>
            <a:ext uri="{FF2B5EF4-FFF2-40B4-BE49-F238E27FC236}">
              <a16:creationId xmlns:a16="http://schemas.microsoft.com/office/drawing/2014/main" xmlns="" id="{00000000-0008-0000-0600-0000CB941300}"/>
            </a:ext>
          </a:extLst>
        </xdr:cNvPr>
        <xdr:cNvSpPr txBox="1">
          <a:spLocks noChangeArrowheads="1"/>
        </xdr:cNvSpPr>
      </xdr:nvSpPr>
      <xdr:spPr bwMode="auto">
        <a:xfrm>
          <a:off x="2743200" y="36756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105</xdr:row>
      <xdr:rowOff>0</xdr:rowOff>
    </xdr:from>
    <xdr:to>
      <xdr:col>5</xdr:col>
      <xdr:colOff>0</xdr:colOff>
      <xdr:row>105</xdr:row>
      <xdr:rowOff>209550</xdr:rowOff>
    </xdr:to>
    <xdr:sp macro="" textlink="">
      <xdr:nvSpPr>
        <xdr:cNvPr id="1283276" name="Text Box 1">
          <a:extLst>
            <a:ext uri="{FF2B5EF4-FFF2-40B4-BE49-F238E27FC236}">
              <a16:creationId xmlns:a16="http://schemas.microsoft.com/office/drawing/2014/main" xmlns="" id="{00000000-0008-0000-0600-0000CC941300}"/>
            </a:ext>
          </a:extLst>
        </xdr:cNvPr>
        <xdr:cNvSpPr txBox="1">
          <a:spLocks noChangeArrowheads="1"/>
        </xdr:cNvSpPr>
      </xdr:nvSpPr>
      <xdr:spPr bwMode="auto">
        <a:xfrm>
          <a:off x="2743200" y="36756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105</xdr:row>
      <xdr:rowOff>0</xdr:rowOff>
    </xdr:from>
    <xdr:to>
      <xdr:col>5</xdr:col>
      <xdr:colOff>0</xdr:colOff>
      <xdr:row>105</xdr:row>
      <xdr:rowOff>209550</xdr:rowOff>
    </xdr:to>
    <xdr:sp macro="" textlink="">
      <xdr:nvSpPr>
        <xdr:cNvPr id="1283277" name="Text Box 1">
          <a:extLst>
            <a:ext uri="{FF2B5EF4-FFF2-40B4-BE49-F238E27FC236}">
              <a16:creationId xmlns:a16="http://schemas.microsoft.com/office/drawing/2014/main" xmlns="" id="{00000000-0008-0000-0600-0000CD941300}"/>
            </a:ext>
          </a:extLst>
        </xdr:cNvPr>
        <xdr:cNvSpPr txBox="1">
          <a:spLocks noChangeArrowheads="1"/>
        </xdr:cNvSpPr>
      </xdr:nvSpPr>
      <xdr:spPr bwMode="auto">
        <a:xfrm>
          <a:off x="2743200" y="36756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105</xdr:row>
      <xdr:rowOff>0</xdr:rowOff>
    </xdr:from>
    <xdr:to>
      <xdr:col>5</xdr:col>
      <xdr:colOff>0</xdr:colOff>
      <xdr:row>105</xdr:row>
      <xdr:rowOff>209550</xdr:rowOff>
    </xdr:to>
    <xdr:sp macro="" textlink="">
      <xdr:nvSpPr>
        <xdr:cNvPr id="1283278" name="Text Box 1">
          <a:extLst>
            <a:ext uri="{FF2B5EF4-FFF2-40B4-BE49-F238E27FC236}">
              <a16:creationId xmlns:a16="http://schemas.microsoft.com/office/drawing/2014/main" xmlns="" id="{00000000-0008-0000-0600-0000CE941300}"/>
            </a:ext>
          </a:extLst>
        </xdr:cNvPr>
        <xdr:cNvSpPr txBox="1">
          <a:spLocks noChangeArrowheads="1"/>
        </xdr:cNvSpPr>
      </xdr:nvSpPr>
      <xdr:spPr bwMode="auto">
        <a:xfrm>
          <a:off x="2743200" y="36756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105</xdr:row>
      <xdr:rowOff>0</xdr:rowOff>
    </xdr:from>
    <xdr:to>
      <xdr:col>5</xdr:col>
      <xdr:colOff>0</xdr:colOff>
      <xdr:row>105</xdr:row>
      <xdr:rowOff>209550</xdr:rowOff>
    </xdr:to>
    <xdr:sp macro="" textlink="">
      <xdr:nvSpPr>
        <xdr:cNvPr id="1283279" name="Text Box 1">
          <a:extLst>
            <a:ext uri="{FF2B5EF4-FFF2-40B4-BE49-F238E27FC236}">
              <a16:creationId xmlns:a16="http://schemas.microsoft.com/office/drawing/2014/main" xmlns="" id="{00000000-0008-0000-0600-0000CF941300}"/>
            </a:ext>
          </a:extLst>
        </xdr:cNvPr>
        <xdr:cNvSpPr txBox="1">
          <a:spLocks noChangeArrowheads="1"/>
        </xdr:cNvSpPr>
      </xdr:nvSpPr>
      <xdr:spPr bwMode="auto">
        <a:xfrm>
          <a:off x="2743200" y="36756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105</xdr:row>
      <xdr:rowOff>0</xdr:rowOff>
    </xdr:from>
    <xdr:to>
      <xdr:col>5</xdr:col>
      <xdr:colOff>0</xdr:colOff>
      <xdr:row>105</xdr:row>
      <xdr:rowOff>209550</xdr:rowOff>
    </xdr:to>
    <xdr:sp macro="" textlink="">
      <xdr:nvSpPr>
        <xdr:cNvPr id="1283280" name="Text Box 1">
          <a:extLst>
            <a:ext uri="{FF2B5EF4-FFF2-40B4-BE49-F238E27FC236}">
              <a16:creationId xmlns:a16="http://schemas.microsoft.com/office/drawing/2014/main" xmlns="" id="{00000000-0008-0000-0600-0000D0941300}"/>
            </a:ext>
          </a:extLst>
        </xdr:cNvPr>
        <xdr:cNvSpPr txBox="1">
          <a:spLocks noChangeArrowheads="1"/>
        </xdr:cNvSpPr>
      </xdr:nvSpPr>
      <xdr:spPr bwMode="auto">
        <a:xfrm>
          <a:off x="2743200" y="36756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105</xdr:row>
      <xdr:rowOff>0</xdr:rowOff>
    </xdr:from>
    <xdr:to>
      <xdr:col>5</xdr:col>
      <xdr:colOff>0</xdr:colOff>
      <xdr:row>105</xdr:row>
      <xdr:rowOff>209550</xdr:rowOff>
    </xdr:to>
    <xdr:sp macro="" textlink="">
      <xdr:nvSpPr>
        <xdr:cNvPr id="1283281" name="Text Box 1">
          <a:extLst>
            <a:ext uri="{FF2B5EF4-FFF2-40B4-BE49-F238E27FC236}">
              <a16:creationId xmlns:a16="http://schemas.microsoft.com/office/drawing/2014/main" xmlns="" id="{00000000-0008-0000-0600-0000D1941300}"/>
            </a:ext>
          </a:extLst>
        </xdr:cNvPr>
        <xdr:cNvSpPr txBox="1">
          <a:spLocks noChangeArrowheads="1"/>
        </xdr:cNvSpPr>
      </xdr:nvSpPr>
      <xdr:spPr bwMode="auto">
        <a:xfrm>
          <a:off x="2743200" y="36756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105</xdr:row>
      <xdr:rowOff>0</xdr:rowOff>
    </xdr:from>
    <xdr:to>
      <xdr:col>5</xdr:col>
      <xdr:colOff>0</xdr:colOff>
      <xdr:row>105</xdr:row>
      <xdr:rowOff>209550</xdr:rowOff>
    </xdr:to>
    <xdr:sp macro="" textlink="">
      <xdr:nvSpPr>
        <xdr:cNvPr id="1283282" name="Text Box 1">
          <a:extLst>
            <a:ext uri="{FF2B5EF4-FFF2-40B4-BE49-F238E27FC236}">
              <a16:creationId xmlns:a16="http://schemas.microsoft.com/office/drawing/2014/main" xmlns="" id="{00000000-0008-0000-0600-0000D2941300}"/>
            </a:ext>
          </a:extLst>
        </xdr:cNvPr>
        <xdr:cNvSpPr txBox="1">
          <a:spLocks noChangeArrowheads="1"/>
        </xdr:cNvSpPr>
      </xdr:nvSpPr>
      <xdr:spPr bwMode="auto">
        <a:xfrm>
          <a:off x="2743200" y="36756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105</xdr:row>
      <xdr:rowOff>0</xdr:rowOff>
    </xdr:from>
    <xdr:to>
      <xdr:col>5</xdr:col>
      <xdr:colOff>0</xdr:colOff>
      <xdr:row>105</xdr:row>
      <xdr:rowOff>209550</xdr:rowOff>
    </xdr:to>
    <xdr:sp macro="" textlink="">
      <xdr:nvSpPr>
        <xdr:cNvPr id="1283283" name="Text Box 1">
          <a:extLst>
            <a:ext uri="{FF2B5EF4-FFF2-40B4-BE49-F238E27FC236}">
              <a16:creationId xmlns:a16="http://schemas.microsoft.com/office/drawing/2014/main" xmlns="" id="{00000000-0008-0000-0600-0000D3941300}"/>
            </a:ext>
          </a:extLst>
        </xdr:cNvPr>
        <xdr:cNvSpPr txBox="1">
          <a:spLocks noChangeArrowheads="1"/>
        </xdr:cNvSpPr>
      </xdr:nvSpPr>
      <xdr:spPr bwMode="auto">
        <a:xfrm>
          <a:off x="2743200" y="36756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105</xdr:row>
      <xdr:rowOff>0</xdr:rowOff>
    </xdr:from>
    <xdr:to>
      <xdr:col>5</xdr:col>
      <xdr:colOff>0</xdr:colOff>
      <xdr:row>105</xdr:row>
      <xdr:rowOff>209550</xdr:rowOff>
    </xdr:to>
    <xdr:sp macro="" textlink="">
      <xdr:nvSpPr>
        <xdr:cNvPr id="1283284" name="Text Box 1">
          <a:extLst>
            <a:ext uri="{FF2B5EF4-FFF2-40B4-BE49-F238E27FC236}">
              <a16:creationId xmlns:a16="http://schemas.microsoft.com/office/drawing/2014/main" xmlns="" id="{00000000-0008-0000-0600-0000D4941300}"/>
            </a:ext>
          </a:extLst>
        </xdr:cNvPr>
        <xdr:cNvSpPr txBox="1">
          <a:spLocks noChangeArrowheads="1"/>
        </xdr:cNvSpPr>
      </xdr:nvSpPr>
      <xdr:spPr bwMode="auto">
        <a:xfrm>
          <a:off x="2743200" y="36756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285" name="Text Box 1">
          <a:extLst>
            <a:ext uri="{FF2B5EF4-FFF2-40B4-BE49-F238E27FC236}">
              <a16:creationId xmlns:a16="http://schemas.microsoft.com/office/drawing/2014/main" xmlns="" id="{00000000-0008-0000-0600-0000D594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286" name="Text Box 1">
          <a:extLst>
            <a:ext uri="{FF2B5EF4-FFF2-40B4-BE49-F238E27FC236}">
              <a16:creationId xmlns:a16="http://schemas.microsoft.com/office/drawing/2014/main" xmlns="" id="{00000000-0008-0000-0600-0000D694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287" name="Text Box 1">
          <a:extLst>
            <a:ext uri="{FF2B5EF4-FFF2-40B4-BE49-F238E27FC236}">
              <a16:creationId xmlns:a16="http://schemas.microsoft.com/office/drawing/2014/main" xmlns="" id="{00000000-0008-0000-0600-0000D794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288" name="Text Box 1">
          <a:extLst>
            <a:ext uri="{FF2B5EF4-FFF2-40B4-BE49-F238E27FC236}">
              <a16:creationId xmlns:a16="http://schemas.microsoft.com/office/drawing/2014/main" xmlns="" id="{00000000-0008-0000-0600-0000D894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289" name="Text Box 1">
          <a:extLst>
            <a:ext uri="{FF2B5EF4-FFF2-40B4-BE49-F238E27FC236}">
              <a16:creationId xmlns:a16="http://schemas.microsoft.com/office/drawing/2014/main" xmlns="" id="{00000000-0008-0000-0600-0000D994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290" name="Text Box 1">
          <a:extLst>
            <a:ext uri="{FF2B5EF4-FFF2-40B4-BE49-F238E27FC236}">
              <a16:creationId xmlns:a16="http://schemas.microsoft.com/office/drawing/2014/main" xmlns="" id="{00000000-0008-0000-0600-0000DA94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291" name="Text Box 1">
          <a:extLst>
            <a:ext uri="{FF2B5EF4-FFF2-40B4-BE49-F238E27FC236}">
              <a16:creationId xmlns:a16="http://schemas.microsoft.com/office/drawing/2014/main" xmlns="" id="{00000000-0008-0000-0600-0000DB94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292" name="Text Box 1">
          <a:extLst>
            <a:ext uri="{FF2B5EF4-FFF2-40B4-BE49-F238E27FC236}">
              <a16:creationId xmlns:a16="http://schemas.microsoft.com/office/drawing/2014/main" xmlns="" id="{00000000-0008-0000-0600-0000DC94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293" name="Text Box 1">
          <a:extLst>
            <a:ext uri="{FF2B5EF4-FFF2-40B4-BE49-F238E27FC236}">
              <a16:creationId xmlns:a16="http://schemas.microsoft.com/office/drawing/2014/main" xmlns="" id="{00000000-0008-0000-0600-0000DD94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294" name="Text Box 1">
          <a:extLst>
            <a:ext uri="{FF2B5EF4-FFF2-40B4-BE49-F238E27FC236}">
              <a16:creationId xmlns:a16="http://schemas.microsoft.com/office/drawing/2014/main" xmlns="" id="{00000000-0008-0000-0600-0000DE94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295" name="Text Box 1">
          <a:extLst>
            <a:ext uri="{FF2B5EF4-FFF2-40B4-BE49-F238E27FC236}">
              <a16:creationId xmlns:a16="http://schemas.microsoft.com/office/drawing/2014/main" xmlns="" id="{00000000-0008-0000-0600-0000DF94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296" name="Text Box 1">
          <a:extLst>
            <a:ext uri="{FF2B5EF4-FFF2-40B4-BE49-F238E27FC236}">
              <a16:creationId xmlns:a16="http://schemas.microsoft.com/office/drawing/2014/main" xmlns="" id="{00000000-0008-0000-0600-0000E094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297" name="Text Box 1">
          <a:extLst>
            <a:ext uri="{FF2B5EF4-FFF2-40B4-BE49-F238E27FC236}">
              <a16:creationId xmlns:a16="http://schemas.microsoft.com/office/drawing/2014/main" xmlns="" id="{00000000-0008-0000-0600-0000E194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298" name="Text Box 1">
          <a:extLst>
            <a:ext uri="{FF2B5EF4-FFF2-40B4-BE49-F238E27FC236}">
              <a16:creationId xmlns:a16="http://schemas.microsoft.com/office/drawing/2014/main" xmlns="" id="{00000000-0008-0000-0600-0000E294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299" name="Text Box 1">
          <a:extLst>
            <a:ext uri="{FF2B5EF4-FFF2-40B4-BE49-F238E27FC236}">
              <a16:creationId xmlns:a16="http://schemas.microsoft.com/office/drawing/2014/main" xmlns="" id="{00000000-0008-0000-0600-0000E394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300" name="Text Box 1">
          <a:extLst>
            <a:ext uri="{FF2B5EF4-FFF2-40B4-BE49-F238E27FC236}">
              <a16:creationId xmlns:a16="http://schemas.microsoft.com/office/drawing/2014/main" xmlns="" id="{00000000-0008-0000-0600-0000E494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301" name="Text Box 1">
          <a:extLst>
            <a:ext uri="{FF2B5EF4-FFF2-40B4-BE49-F238E27FC236}">
              <a16:creationId xmlns:a16="http://schemas.microsoft.com/office/drawing/2014/main" xmlns="" id="{00000000-0008-0000-0600-0000E594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302" name="Text Box 1">
          <a:extLst>
            <a:ext uri="{FF2B5EF4-FFF2-40B4-BE49-F238E27FC236}">
              <a16:creationId xmlns:a16="http://schemas.microsoft.com/office/drawing/2014/main" xmlns="" id="{00000000-0008-0000-0600-0000E694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303" name="Text Box 1">
          <a:extLst>
            <a:ext uri="{FF2B5EF4-FFF2-40B4-BE49-F238E27FC236}">
              <a16:creationId xmlns:a16="http://schemas.microsoft.com/office/drawing/2014/main" xmlns="" id="{00000000-0008-0000-0600-0000E794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304" name="Text Box 1">
          <a:extLst>
            <a:ext uri="{FF2B5EF4-FFF2-40B4-BE49-F238E27FC236}">
              <a16:creationId xmlns:a16="http://schemas.microsoft.com/office/drawing/2014/main" xmlns="" id="{00000000-0008-0000-0600-0000E894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305" name="Text Box 1">
          <a:extLst>
            <a:ext uri="{FF2B5EF4-FFF2-40B4-BE49-F238E27FC236}">
              <a16:creationId xmlns:a16="http://schemas.microsoft.com/office/drawing/2014/main" xmlns="" id="{00000000-0008-0000-0600-0000E994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306" name="Text Box 1">
          <a:extLst>
            <a:ext uri="{FF2B5EF4-FFF2-40B4-BE49-F238E27FC236}">
              <a16:creationId xmlns:a16="http://schemas.microsoft.com/office/drawing/2014/main" xmlns="" id="{00000000-0008-0000-0600-0000EA94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307" name="Text Box 1">
          <a:extLst>
            <a:ext uri="{FF2B5EF4-FFF2-40B4-BE49-F238E27FC236}">
              <a16:creationId xmlns:a16="http://schemas.microsoft.com/office/drawing/2014/main" xmlns="" id="{00000000-0008-0000-0600-0000EB94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308" name="Text Box 1">
          <a:extLst>
            <a:ext uri="{FF2B5EF4-FFF2-40B4-BE49-F238E27FC236}">
              <a16:creationId xmlns:a16="http://schemas.microsoft.com/office/drawing/2014/main" xmlns="" id="{00000000-0008-0000-0600-0000EC94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309" name="Text Box 1">
          <a:extLst>
            <a:ext uri="{FF2B5EF4-FFF2-40B4-BE49-F238E27FC236}">
              <a16:creationId xmlns:a16="http://schemas.microsoft.com/office/drawing/2014/main" xmlns="" id="{00000000-0008-0000-0600-0000ED94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310" name="Text Box 1">
          <a:extLst>
            <a:ext uri="{FF2B5EF4-FFF2-40B4-BE49-F238E27FC236}">
              <a16:creationId xmlns:a16="http://schemas.microsoft.com/office/drawing/2014/main" xmlns="" id="{00000000-0008-0000-0600-0000EE94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311" name="Text Box 1">
          <a:extLst>
            <a:ext uri="{FF2B5EF4-FFF2-40B4-BE49-F238E27FC236}">
              <a16:creationId xmlns:a16="http://schemas.microsoft.com/office/drawing/2014/main" xmlns="" id="{00000000-0008-0000-0600-0000EF94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312" name="Text Box 1">
          <a:extLst>
            <a:ext uri="{FF2B5EF4-FFF2-40B4-BE49-F238E27FC236}">
              <a16:creationId xmlns:a16="http://schemas.microsoft.com/office/drawing/2014/main" xmlns="" id="{00000000-0008-0000-0600-0000F094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313" name="Text Box 1">
          <a:extLst>
            <a:ext uri="{FF2B5EF4-FFF2-40B4-BE49-F238E27FC236}">
              <a16:creationId xmlns:a16="http://schemas.microsoft.com/office/drawing/2014/main" xmlns="" id="{00000000-0008-0000-0600-0000F194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314" name="Text Box 1">
          <a:extLst>
            <a:ext uri="{FF2B5EF4-FFF2-40B4-BE49-F238E27FC236}">
              <a16:creationId xmlns:a16="http://schemas.microsoft.com/office/drawing/2014/main" xmlns="" id="{00000000-0008-0000-0600-0000F294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315" name="Text Box 1">
          <a:extLst>
            <a:ext uri="{FF2B5EF4-FFF2-40B4-BE49-F238E27FC236}">
              <a16:creationId xmlns:a16="http://schemas.microsoft.com/office/drawing/2014/main" xmlns="" id="{00000000-0008-0000-0600-0000F394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316" name="Text Box 1">
          <a:extLst>
            <a:ext uri="{FF2B5EF4-FFF2-40B4-BE49-F238E27FC236}">
              <a16:creationId xmlns:a16="http://schemas.microsoft.com/office/drawing/2014/main" xmlns="" id="{00000000-0008-0000-0600-0000F494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317" name="Text Box 1">
          <a:extLst>
            <a:ext uri="{FF2B5EF4-FFF2-40B4-BE49-F238E27FC236}">
              <a16:creationId xmlns:a16="http://schemas.microsoft.com/office/drawing/2014/main" xmlns="" id="{00000000-0008-0000-0600-0000F594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318" name="Text Box 1">
          <a:extLst>
            <a:ext uri="{FF2B5EF4-FFF2-40B4-BE49-F238E27FC236}">
              <a16:creationId xmlns:a16="http://schemas.microsoft.com/office/drawing/2014/main" xmlns="" id="{00000000-0008-0000-0600-0000F694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319" name="Text Box 1">
          <a:extLst>
            <a:ext uri="{FF2B5EF4-FFF2-40B4-BE49-F238E27FC236}">
              <a16:creationId xmlns:a16="http://schemas.microsoft.com/office/drawing/2014/main" xmlns="" id="{00000000-0008-0000-0600-0000F794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320" name="Text Box 1">
          <a:extLst>
            <a:ext uri="{FF2B5EF4-FFF2-40B4-BE49-F238E27FC236}">
              <a16:creationId xmlns:a16="http://schemas.microsoft.com/office/drawing/2014/main" xmlns="" id="{00000000-0008-0000-0600-0000F894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321" name="Text Box 1">
          <a:extLst>
            <a:ext uri="{FF2B5EF4-FFF2-40B4-BE49-F238E27FC236}">
              <a16:creationId xmlns:a16="http://schemas.microsoft.com/office/drawing/2014/main" xmlns="" id="{00000000-0008-0000-0600-0000F994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322" name="Text Box 1">
          <a:extLst>
            <a:ext uri="{FF2B5EF4-FFF2-40B4-BE49-F238E27FC236}">
              <a16:creationId xmlns:a16="http://schemas.microsoft.com/office/drawing/2014/main" xmlns="" id="{00000000-0008-0000-0600-0000FA94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323" name="Text Box 1">
          <a:extLst>
            <a:ext uri="{FF2B5EF4-FFF2-40B4-BE49-F238E27FC236}">
              <a16:creationId xmlns:a16="http://schemas.microsoft.com/office/drawing/2014/main" xmlns="" id="{00000000-0008-0000-0600-0000FB94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324" name="Text Box 1">
          <a:extLst>
            <a:ext uri="{FF2B5EF4-FFF2-40B4-BE49-F238E27FC236}">
              <a16:creationId xmlns:a16="http://schemas.microsoft.com/office/drawing/2014/main" xmlns="" id="{00000000-0008-0000-0600-0000FC94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325" name="Text Box 1">
          <a:extLst>
            <a:ext uri="{FF2B5EF4-FFF2-40B4-BE49-F238E27FC236}">
              <a16:creationId xmlns:a16="http://schemas.microsoft.com/office/drawing/2014/main" xmlns="" id="{00000000-0008-0000-0600-0000FD94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326" name="Text Box 1">
          <a:extLst>
            <a:ext uri="{FF2B5EF4-FFF2-40B4-BE49-F238E27FC236}">
              <a16:creationId xmlns:a16="http://schemas.microsoft.com/office/drawing/2014/main" xmlns="" id="{00000000-0008-0000-0600-0000FE94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327" name="Text Box 1">
          <a:extLst>
            <a:ext uri="{FF2B5EF4-FFF2-40B4-BE49-F238E27FC236}">
              <a16:creationId xmlns:a16="http://schemas.microsoft.com/office/drawing/2014/main" xmlns="" id="{00000000-0008-0000-0600-0000FF94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328" name="Text Box 1">
          <a:extLst>
            <a:ext uri="{FF2B5EF4-FFF2-40B4-BE49-F238E27FC236}">
              <a16:creationId xmlns:a16="http://schemas.microsoft.com/office/drawing/2014/main" xmlns="" id="{00000000-0008-0000-0600-00000095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329" name="Text Box 1">
          <a:extLst>
            <a:ext uri="{FF2B5EF4-FFF2-40B4-BE49-F238E27FC236}">
              <a16:creationId xmlns:a16="http://schemas.microsoft.com/office/drawing/2014/main" xmlns="" id="{00000000-0008-0000-0600-00000195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330" name="Text Box 1">
          <a:extLst>
            <a:ext uri="{FF2B5EF4-FFF2-40B4-BE49-F238E27FC236}">
              <a16:creationId xmlns:a16="http://schemas.microsoft.com/office/drawing/2014/main" xmlns="" id="{00000000-0008-0000-0600-00000295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331" name="Text Box 1">
          <a:extLst>
            <a:ext uri="{FF2B5EF4-FFF2-40B4-BE49-F238E27FC236}">
              <a16:creationId xmlns:a16="http://schemas.microsoft.com/office/drawing/2014/main" xmlns="" id="{00000000-0008-0000-0600-00000395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332" name="Text Box 1">
          <a:extLst>
            <a:ext uri="{FF2B5EF4-FFF2-40B4-BE49-F238E27FC236}">
              <a16:creationId xmlns:a16="http://schemas.microsoft.com/office/drawing/2014/main" xmlns="" id="{00000000-0008-0000-0600-00000495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333" name="Text Box 1">
          <a:extLst>
            <a:ext uri="{FF2B5EF4-FFF2-40B4-BE49-F238E27FC236}">
              <a16:creationId xmlns:a16="http://schemas.microsoft.com/office/drawing/2014/main" xmlns="" id="{00000000-0008-0000-0600-00000595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107</xdr:row>
      <xdr:rowOff>0</xdr:rowOff>
    </xdr:from>
    <xdr:to>
      <xdr:col>5</xdr:col>
      <xdr:colOff>0</xdr:colOff>
      <xdr:row>107</xdr:row>
      <xdr:rowOff>209550</xdr:rowOff>
    </xdr:to>
    <xdr:sp macro="" textlink="">
      <xdr:nvSpPr>
        <xdr:cNvPr id="1283334" name="Text Box 1">
          <a:extLst>
            <a:ext uri="{FF2B5EF4-FFF2-40B4-BE49-F238E27FC236}">
              <a16:creationId xmlns:a16="http://schemas.microsoft.com/office/drawing/2014/main" xmlns="" id="{00000000-0008-0000-0600-000006951300}"/>
            </a:ext>
          </a:extLst>
        </xdr:cNvPr>
        <xdr:cNvSpPr txBox="1">
          <a:spLocks noChangeArrowheads="1"/>
        </xdr:cNvSpPr>
      </xdr:nvSpPr>
      <xdr:spPr bwMode="auto">
        <a:xfrm>
          <a:off x="2743200" y="374618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107</xdr:row>
      <xdr:rowOff>0</xdr:rowOff>
    </xdr:from>
    <xdr:to>
      <xdr:col>5</xdr:col>
      <xdr:colOff>0</xdr:colOff>
      <xdr:row>107</xdr:row>
      <xdr:rowOff>209550</xdr:rowOff>
    </xdr:to>
    <xdr:sp macro="" textlink="">
      <xdr:nvSpPr>
        <xdr:cNvPr id="1283335" name="Text Box 1">
          <a:extLst>
            <a:ext uri="{FF2B5EF4-FFF2-40B4-BE49-F238E27FC236}">
              <a16:creationId xmlns:a16="http://schemas.microsoft.com/office/drawing/2014/main" xmlns="" id="{00000000-0008-0000-0600-000007951300}"/>
            </a:ext>
          </a:extLst>
        </xdr:cNvPr>
        <xdr:cNvSpPr txBox="1">
          <a:spLocks noChangeArrowheads="1"/>
        </xdr:cNvSpPr>
      </xdr:nvSpPr>
      <xdr:spPr bwMode="auto">
        <a:xfrm>
          <a:off x="2743200" y="374618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107</xdr:row>
      <xdr:rowOff>0</xdr:rowOff>
    </xdr:from>
    <xdr:to>
      <xdr:col>5</xdr:col>
      <xdr:colOff>0</xdr:colOff>
      <xdr:row>107</xdr:row>
      <xdr:rowOff>209550</xdr:rowOff>
    </xdr:to>
    <xdr:sp macro="" textlink="">
      <xdr:nvSpPr>
        <xdr:cNvPr id="1283336" name="Text Box 1">
          <a:extLst>
            <a:ext uri="{FF2B5EF4-FFF2-40B4-BE49-F238E27FC236}">
              <a16:creationId xmlns:a16="http://schemas.microsoft.com/office/drawing/2014/main" xmlns="" id="{00000000-0008-0000-0600-000008951300}"/>
            </a:ext>
          </a:extLst>
        </xdr:cNvPr>
        <xdr:cNvSpPr txBox="1">
          <a:spLocks noChangeArrowheads="1"/>
        </xdr:cNvSpPr>
      </xdr:nvSpPr>
      <xdr:spPr bwMode="auto">
        <a:xfrm>
          <a:off x="2743200" y="374618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107</xdr:row>
      <xdr:rowOff>0</xdr:rowOff>
    </xdr:from>
    <xdr:to>
      <xdr:col>5</xdr:col>
      <xdr:colOff>0</xdr:colOff>
      <xdr:row>107</xdr:row>
      <xdr:rowOff>209550</xdr:rowOff>
    </xdr:to>
    <xdr:sp macro="" textlink="">
      <xdr:nvSpPr>
        <xdr:cNvPr id="1283337" name="Text Box 1">
          <a:extLst>
            <a:ext uri="{FF2B5EF4-FFF2-40B4-BE49-F238E27FC236}">
              <a16:creationId xmlns:a16="http://schemas.microsoft.com/office/drawing/2014/main" xmlns="" id="{00000000-0008-0000-0600-000009951300}"/>
            </a:ext>
          </a:extLst>
        </xdr:cNvPr>
        <xdr:cNvSpPr txBox="1">
          <a:spLocks noChangeArrowheads="1"/>
        </xdr:cNvSpPr>
      </xdr:nvSpPr>
      <xdr:spPr bwMode="auto">
        <a:xfrm>
          <a:off x="2743200" y="374618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107</xdr:row>
      <xdr:rowOff>0</xdr:rowOff>
    </xdr:from>
    <xdr:to>
      <xdr:col>5</xdr:col>
      <xdr:colOff>0</xdr:colOff>
      <xdr:row>107</xdr:row>
      <xdr:rowOff>209550</xdr:rowOff>
    </xdr:to>
    <xdr:sp macro="" textlink="">
      <xdr:nvSpPr>
        <xdr:cNvPr id="1283338" name="Text Box 1">
          <a:extLst>
            <a:ext uri="{FF2B5EF4-FFF2-40B4-BE49-F238E27FC236}">
              <a16:creationId xmlns:a16="http://schemas.microsoft.com/office/drawing/2014/main" xmlns="" id="{00000000-0008-0000-0600-00000A951300}"/>
            </a:ext>
          </a:extLst>
        </xdr:cNvPr>
        <xdr:cNvSpPr txBox="1">
          <a:spLocks noChangeArrowheads="1"/>
        </xdr:cNvSpPr>
      </xdr:nvSpPr>
      <xdr:spPr bwMode="auto">
        <a:xfrm>
          <a:off x="2743200" y="374618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107</xdr:row>
      <xdr:rowOff>0</xdr:rowOff>
    </xdr:from>
    <xdr:to>
      <xdr:col>5</xdr:col>
      <xdr:colOff>0</xdr:colOff>
      <xdr:row>107</xdr:row>
      <xdr:rowOff>209550</xdr:rowOff>
    </xdr:to>
    <xdr:sp macro="" textlink="">
      <xdr:nvSpPr>
        <xdr:cNvPr id="1283339" name="Text Box 1">
          <a:extLst>
            <a:ext uri="{FF2B5EF4-FFF2-40B4-BE49-F238E27FC236}">
              <a16:creationId xmlns:a16="http://schemas.microsoft.com/office/drawing/2014/main" xmlns="" id="{00000000-0008-0000-0600-00000B951300}"/>
            </a:ext>
          </a:extLst>
        </xdr:cNvPr>
        <xdr:cNvSpPr txBox="1">
          <a:spLocks noChangeArrowheads="1"/>
        </xdr:cNvSpPr>
      </xdr:nvSpPr>
      <xdr:spPr bwMode="auto">
        <a:xfrm>
          <a:off x="2743200" y="374618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107</xdr:row>
      <xdr:rowOff>0</xdr:rowOff>
    </xdr:from>
    <xdr:to>
      <xdr:col>5</xdr:col>
      <xdr:colOff>0</xdr:colOff>
      <xdr:row>107</xdr:row>
      <xdr:rowOff>209550</xdr:rowOff>
    </xdr:to>
    <xdr:sp macro="" textlink="">
      <xdr:nvSpPr>
        <xdr:cNvPr id="1283340" name="Text Box 1">
          <a:extLst>
            <a:ext uri="{FF2B5EF4-FFF2-40B4-BE49-F238E27FC236}">
              <a16:creationId xmlns:a16="http://schemas.microsoft.com/office/drawing/2014/main" xmlns="" id="{00000000-0008-0000-0600-00000C951300}"/>
            </a:ext>
          </a:extLst>
        </xdr:cNvPr>
        <xdr:cNvSpPr txBox="1">
          <a:spLocks noChangeArrowheads="1"/>
        </xdr:cNvSpPr>
      </xdr:nvSpPr>
      <xdr:spPr bwMode="auto">
        <a:xfrm>
          <a:off x="2743200" y="374618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107</xdr:row>
      <xdr:rowOff>0</xdr:rowOff>
    </xdr:from>
    <xdr:to>
      <xdr:col>5</xdr:col>
      <xdr:colOff>0</xdr:colOff>
      <xdr:row>107</xdr:row>
      <xdr:rowOff>209550</xdr:rowOff>
    </xdr:to>
    <xdr:sp macro="" textlink="">
      <xdr:nvSpPr>
        <xdr:cNvPr id="1283341" name="Text Box 1">
          <a:extLst>
            <a:ext uri="{FF2B5EF4-FFF2-40B4-BE49-F238E27FC236}">
              <a16:creationId xmlns:a16="http://schemas.microsoft.com/office/drawing/2014/main" xmlns="" id="{00000000-0008-0000-0600-00000D951300}"/>
            </a:ext>
          </a:extLst>
        </xdr:cNvPr>
        <xdr:cNvSpPr txBox="1">
          <a:spLocks noChangeArrowheads="1"/>
        </xdr:cNvSpPr>
      </xdr:nvSpPr>
      <xdr:spPr bwMode="auto">
        <a:xfrm>
          <a:off x="2743200" y="374618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107</xdr:row>
      <xdr:rowOff>0</xdr:rowOff>
    </xdr:from>
    <xdr:to>
      <xdr:col>5</xdr:col>
      <xdr:colOff>0</xdr:colOff>
      <xdr:row>107</xdr:row>
      <xdr:rowOff>209550</xdr:rowOff>
    </xdr:to>
    <xdr:sp macro="" textlink="">
      <xdr:nvSpPr>
        <xdr:cNvPr id="1283342" name="Text Box 1">
          <a:extLst>
            <a:ext uri="{FF2B5EF4-FFF2-40B4-BE49-F238E27FC236}">
              <a16:creationId xmlns:a16="http://schemas.microsoft.com/office/drawing/2014/main" xmlns="" id="{00000000-0008-0000-0600-00000E951300}"/>
            </a:ext>
          </a:extLst>
        </xdr:cNvPr>
        <xdr:cNvSpPr txBox="1">
          <a:spLocks noChangeArrowheads="1"/>
        </xdr:cNvSpPr>
      </xdr:nvSpPr>
      <xdr:spPr bwMode="auto">
        <a:xfrm>
          <a:off x="2743200" y="374618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107</xdr:row>
      <xdr:rowOff>0</xdr:rowOff>
    </xdr:from>
    <xdr:to>
      <xdr:col>5</xdr:col>
      <xdr:colOff>0</xdr:colOff>
      <xdr:row>107</xdr:row>
      <xdr:rowOff>209550</xdr:rowOff>
    </xdr:to>
    <xdr:sp macro="" textlink="">
      <xdr:nvSpPr>
        <xdr:cNvPr id="1283343" name="Text Box 1">
          <a:extLst>
            <a:ext uri="{FF2B5EF4-FFF2-40B4-BE49-F238E27FC236}">
              <a16:creationId xmlns:a16="http://schemas.microsoft.com/office/drawing/2014/main" xmlns="" id="{00000000-0008-0000-0600-00000F951300}"/>
            </a:ext>
          </a:extLst>
        </xdr:cNvPr>
        <xdr:cNvSpPr txBox="1">
          <a:spLocks noChangeArrowheads="1"/>
        </xdr:cNvSpPr>
      </xdr:nvSpPr>
      <xdr:spPr bwMode="auto">
        <a:xfrm>
          <a:off x="2743200" y="374618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107</xdr:row>
      <xdr:rowOff>0</xdr:rowOff>
    </xdr:from>
    <xdr:to>
      <xdr:col>5</xdr:col>
      <xdr:colOff>0</xdr:colOff>
      <xdr:row>107</xdr:row>
      <xdr:rowOff>209550</xdr:rowOff>
    </xdr:to>
    <xdr:sp macro="" textlink="">
      <xdr:nvSpPr>
        <xdr:cNvPr id="1283344" name="Text Box 1">
          <a:extLst>
            <a:ext uri="{FF2B5EF4-FFF2-40B4-BE49-F238E27FC236}">
              <a16:creationId xmlns:a16="http://schemas.microsoft.com/office/drawing/2014/main" xmlns="" id="{00000000-0008-0000-0600-000010951300}"/>
            </a:ext>
          </a:extLst>
        </xdr:cNvPr>
        <xdr:cNvSpPr txBox="1">
          <a:spLocks noChangeArrowheads="1"/>
        </xdr:cNvSpPr>
      </xdr:nvSpPr>
      <xdr:spPr bwMode="auto">
        <a:xfrm>
          <a:off x="2743200" y="374618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107</xdr:row>
      <xdr:rowOff>0</xdr:rowOff>
    </xdr:from>
    <xdr:to>
      <xdr:col>5</xdr:col>
      <xdr:colOff>0</xdr:colOff>
      <xdr:row>107</xdr:row>
      <xdr:rowOff>209550</xdr:rowOff>
    </xdr:to>
    <xdr:sp macro="" textlink="">
      <xdr:nvSpPr>
        <xdr:cNvPr id="1283345" name="Text Box 1">
          <a:extLst>
            <a:ext uri="{FF2B5EF4-FFF2-40B4-BE49-F238E27FC236}">
              <a16:creationId xmlns:a16="http://schemas.microsoft.com/office/drawing/2014/main" xmlns="" id="{00000000-0008-0000-0600-000011951300}"/>
            </a:ext>
          </a:extLst>
        </xdr:cNvPr>
        <xdr:cNvSpPr txBox="1">
          <a:spLocks noChangeArrowheads="1"/>
        </xdr:cNvSpPr>
      </xdr:nvSpPr>
      <xdr:spPr bwMode="auto">
        <a:xfrm>
          <a:off x="2743200" y="374618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107</xdr:row>
      <xdr:rowOff>0</xdr:rowOff>
    </xdr:from>
    <xdr:to>
      <xdr:col>5</xdr:col>
      <xdr:colOff>0</xdr:colOff>
      <xdr:row>107</xdr:row>
      <xdr:rowOff>209550</xdr:rowOff>
    </xdr:to>
    <xdr:sp macro="" textlink="">
      <xdr:nvSpPr>
        <xdr:cNvPr id="1283346" name="Text Box 1">
          <a:extLst>
            <a:ext uri="{FF2B5EF4-FFF2-40B4-BE49-F238E27FC236}">
              <a16:creationId xmlns:a16="http://schemas.microsoft.com/office/drawing/2014/main" xmlns="" id="{00000000-0008-0000-0600-000012951300}"/>
            </a:ext>
          </a:extLst>
        </xdr:cNvPr>
        <xdr:cNvSpPr txBox="1">
          <a:spLocks noChangeArrowheads="1"/>
        </xdr:cNvSpPr>
      </xdr:nvSpPr>
      <xdr:spPr bwMode="auto">
        <a:xfrm>
          <a:off x="2743200" y="374618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107</xdr:row>
      <xdr:rowOff>0</xdr:rowOff>
    </xdr:from>
    <xdr:to>
      <xdr:col>5</xdr:col>
      <xdr:colOff>0</xdr:colOff>
      <xdr:row>107</xdr:row>
      <xdr:rowOff>209550</xdr:rowOff>
    </xdr:to>
    <xdr:sp macro="" textlink="">
      <xdr:nvSpPr>
        <xdr:cNvPr id="1283347" name="Text Box 1">
          <a:extLst>
            <a:ext uri="{FF2B5EF4-FFF2-40B4-BE49-F238E27FC236}">
              <a16:creationId xmlns:a16="http://schemas.microsoft.com/office/drawing/2014/main" xmlns="" id="{00000000-0008-0000-0600-000013951300}"/>
            </a:ext>
          </a:extLst>
        </xdr:cNvPr>
        <xdr:cNvSpPr txBox="1">
          <a:spLocks noChangeArrowheads="1"/>
        </xdr:cNvSpPr>
      </xdr:nvSpPr>
      <xdr:spPr bwMode="auto">
        <a:xfrm>
          <a:off x="2743200" y="374618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107</xdr:row>
      <xdr:rowOff>0</xdr:rowOff>
    </xdr:from>
    <xdr:to>
      <xdr:col>5</xdr:col>
      <xdr:colOff>0</xdr:colOff>
      <xdr:row>107</xdr:row>
      <xdr:rowOff>209550</xdr:rowOff>
    </xdr:to>
    <xdr:sp macro="" textlink="">
      <xdr:nvSpPr>
        <xdr:cNvPr id="1283348" name="Text Box 1">
          <a:extLst>
            <a:ext uri="{FF2B5EF4-FFF2-40B4-BE49-F238E27FC236}">
              <a16:creationId xmlns:a16="http://schemas.microsoft.com/office/drawing/2014/main" xmlns="" id="{00000000-0008-0000-0600-000014951300}"/>
            </a:ext>
          </a:extLst>
        </xdr:cNvPr>
        <xdr:cNvSpPr txBox="1">
          <a:spLocks noChangeArrowheads="1"/>
        </xdr:cNvSpPr>
      </xdr:nvSpPr>
      <xdr:spPr bwMode="auto">
        <a:xfrm>
          <a:off x="2743200" y="374618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107</xdr:row>
      <xdr:rowOff>0</xdr:rowOff>
    </xdr:from>
    <xdr:to>
      <xdr:col>5</xdr:col>
      <xdr:colOff>0</xdr:colOff>
      <xdr:row>107</xdr:row>
      <xdr:rowOff>209550</xdr:rowOff>
    </xdr:to>
    <xdr:sp macro="" textlink="">
      <xdr:nvSpPr>
        <xdr:cNvPr id="1283349" name="Text Box 1">
          <a:extLst>
            <a:ext uri="{FF2B5EF4-FFF2-40B4-BE49-F238E27FC236}">
              <a16:creationId xmlns:a16="http://schemas.microsoft.com/office/drawing/2014/main" xmlns="" id="{00000000-0008-0000-0600-000015951300}"/>
            </a:ext>
          </a:extLst>
        </xdr:cNvPr>
        <xdr:cNvSpPr txBox="1">
          <a:spLocks noChangeArrowheads="1"/>
        </xdr:cNvSpPr>
      </xdr:nvSpPr>
      <xdr:spPr bwMode="auto">
        <a:xfrm>
          <a:off x="2743200" y="374618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107</xdr:row>
      <xdr:rowOff>0</xdr:rowOff>
    </xdr:from>
    <xdr:to>
      <xdr:col>5</xdr:col>
      <xdr:colOff>0</xdr:colOff>
      <xdr:row>107</xdr:row>
      <xdr:rowOff>209550</xdr:rowOff>
    </xdr:to>
    <xdr:sp macro="" textlink="">
      <xdr:nvSpPr>
        <xdr:cNvPr id="1283350" name="Text Box 1">
          <a:extLst>
            <a:ext uri="{FF2B5EF4-FFF2-40B4-BE49-F238E27FC236}">
              <a16:creationId xmlns:a16="http://schemas.microsoft.com/office/drawing/2014/main" xmlns="" id="{00000000-0008-0000-0600-000016951300}"/>
            </a:ext>
          </a:extLst>
        </xdr:cNvPr>
        <xdr:cNvSpPr txBox="1">
          <a:spLocks noChangeArrowheads="1"/>
        </xdr:cNvSpPr>
      </xdr:nvSpPr>
      <xdr:spPr bwMode="auto">
        <a:xfrm>
          <a:off x="2743200" y="374618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107</xdr:row>
      <xdr:rowOff>0</xdr:rowOff>
    </xdr:from>
    <xdr:to>
      <xdr:col>5</xdr:col>
      <xdr:colOff>0</xdr:colOff>
      <xdr:row>107</xdr:row>
      <xdr:rowOff>209550</xdr:rowOff>
    </xdr:to>
    <xdr:sp macro="" textlink="">
      <xdr:nvSpPr>
        <xdr:cNvPr id="1283351" name="Text Box 1">
          <a:extLst>
            <a:ext uri="{FF2B5EF4-FFF2-40B4-BE49-F238E27FC236}">
              <a16:creationId xmlns:a16="http://schemas.microsoft.com/office/drawing/2014/main" xmlns="" id="{00000000-0008-0000-0600-000017951300}"/>
            </a:ext>
          </a:extLst>
        </xdr:cNvPr>
        <xdr:cNvSpPr txBox="1">
          <a:spLocks noChangeArrowheads="1"/>
        </xdr:cNvSpPr>
      </xdr:nvSpPr>
      <xdr:spPr bwMode="auto">
        <a:xfrm>
          <a:off x="2743200" y="374618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107</xdr:row>
      <xdr:rowOff>0</xdr:rowOff>
    </xdr:from>
    <xdr:to>
      <xdr:col>5</xdr:col>
      <xdr:colOff>0</xdr:colOff>
      <xdr:row>107</xdr:row>
      <xdr:rowOff>209550</xdr:rowOff>
    </xdr:to>
    <xdr:sp macro="" textlink="">
      <xdr:nvSpPr>
        <xdr:cNvPr id="1283352" name="Text Box 1">
          <a:extLst>
            <a:ext uri="{FF2B5EF4-FFF2-40B4-BE49-F238E27FC236}">
              <a16:creationId xmlns:a16="http://schemas.microsoft.com/office/drawing/2014/main" xmlns="" id="{00000000-0008-0000-0600-000018951300}"/>
            </a:ext>
          </a:extLst>
        </xdr:cNvPr>
        <xdr:cNvSpPr txBox="1">
          <a:spLocks noChangeArrowheads="1"/>
        </xdr:cNvSpPr>
      </xdr:nvSpPr>
      <xdr:spPr bwMode="auto">
        <a:xfrm>
          <a:off x="2743200" y="374618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107</xdr:row>
      <xdr:rowOff>0</xdr:rowOff>
    </xdr:from>
    <xdr:to>
      <xdr:col>5</xdr:col>
      <xdr:colOff>0</xdr:colOff>
      <xdr:row>107</xdr:row>
      <xdr:rowOff>209550</xdr:rowOff>
    </xdr:to>
    <xdr:sp macro="" textlink="">
      <xdr:nvSpPr>
        <xdr:cNvPr id="1283353" name="Text Box 1">
          <a:extLst>
            <a:ext uri="{FF2B5EF4-FFF2-40B4-BE49-F238E27FC236}">
              <a16:creationId xmlns:a16="http://schemas.microsoft.com/office/drawing/2014/main" xmlns="" id="{00000000-0008-0000-0600-000019951300}"/>
            </a:ext>
          </a:extLst>
        </xdr:cNvPr>
        <xdr:cNvSpPr txBox="1">
          <a:spLocks noChangeArrowheads="1"/>
        </xdr:cNvSpPr>
      </xdr:nvSpPr>
      <xdr:spPr bwMode="auto">
        <a:xfrm>
          <a:off x="2743200" y="374618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107</xdr:row>
      <xdr:rowOff>0</xdr:rowOff>
    </xdr:from>
    <xdr:to>
      <xdr:col>5</xdr:col>
      <xdr:colOff>0</xdr:colOff>
      <xdr:row>107</xdr:row>
      <xdr:rowOff>209550</xdr:rowOff>
    </xdr:to>
    <xdr:sp macro="" textlink="">
      <xdr:nvSpPr>
        <xdr:cNvPr id="1283354" name="Text Box 1">
          <a:extLst>
            <a:ext uri="{FF2B5EF4-FFF2-40B4-BE49-F238E27FC236}">
              <a16:creationId xmlns:a16="http://schemas.microsoft.com/office/drawing/2014/main" xmlns="" id="{00000000-0008-0000-0600-00001A951300}"/>
            </a:ext>
          </a:extLst>
        </xdr:cNvPr>
        <xdr:cNvSpPr txBox="1">
          <a:spLocks noChangeArrowheads="1"/>
        </xdr:cNvSpPr>
      </xdr:nvSpPr>
      <xdr:spPr bwMode="auto">
        <a:xfrm>
          <a:off x="2743200" y="374618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107</xdr:row>
      <xdr:rowOff>0</xdr:rowOff>
    </xdr:from>
    <xdr:to>
      <xdr:col>5</xdr:col>
      <xdr:colOff>0</xdr:colOff>
      <xdr:row>107</xdr:row>
      <xdr:rowOff>209550</xdr:rowOff>
    </xdr:to>
    <xdr:sp macro="" textlink="">
      <xdr:nvSpPr>
        <xdr:cNvPr id="1283355" name="Text Box 1">
          <a:extLst>
            <a:ext uri="{FF2B5EF4-FFF2-40B4-BE49-F238E27FC236}">
              <a16:creationId xmlns:a16="http://schemas.microsoft.com/office/drawing/2014/main" xmlns="" id="{00000000-0008-0000-0600-00001B951300}"/>
            </a:ext>
          </a:extLst>
        </xdr:cNvPr>
        <xdr:cNvSpPr txBox="1">
          <a:spLocks noChangeArrowheads="1"/>
        </xdr:cNvSpPr>
      </xdr:nvSpPr>
      <xdr:spPr bwMode="auto">
        <a:xfrm>
          <a:off x="2743200" y="374618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107</xdr:row>
      <xdr:rowOff>0</xdr:rowOff>
    </xdr:from>
    <xdr:to>
      <xdr:col>5</xdr:col>
      <xdr:colOff>0</xdr:colOff>
      <xdr:row>107</xdr:row>
      <xdr:rowOff>209550</xdr:rowOff>
    </xdr:to>
    <xdr:sp macro="" textlink="">
      <xdr:nvSpPr>
        <xdr:cNvPr id="1283356" name="Text Box 1">
          <a:extLst>
            <a:ext uri="{FF2B5EF4-FFF2-40B4-BE49-F238E27FC236}">
              <a16:creationId xmlns:a16="http://schemas.microsoft.com/office/drawing/2014/main" xmlns="" id="{00000000-0008-0000-0600-00001C951300}"/>
            </a:ext>
          </a:extLst>
        </xdr:cNvPr>
        <xdr:cNvSpPr txBox="1">
          <a:spLocks noChangeArrowheads="1"/>
        </xdr:cNvSpPr>
      </xdr:nvSpPr>
      <xdr:spPr bwMode="auto">
        <a:xfrm>
          <a:off x="2743200" y="374618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107</xdr:row>
      <xdr:rowOff>0</xdr:rowOff>
    </xdr:from>
    <xdr:to>
      <xdr:col>5</xdr:col>
      <xdr:colOff>0</xdr:colOff>
      <xdr:row>107</xdr:row>
      <xdr:rowOff>209550</xdr:rowOff>
    </xdr:to>
    <xdr:sp macro="" textlink="">
      <xdr:nvSpPr>
        <xdr:cNvPr id="1283357" name="Text Box 1">
          <a:extLst>
            <a:ext uri="{FF2B5EF4-FFF2-40B4-BE49-F238E27FC236}">
              <a16:creationId xmlns:a16="http://schemas.microsoft.com/office/drawing/2014/main" xmlns="" id="{00000000-0008-0000-0600-00001D951300}"/>
            </a:ext>
          </a:extLst>
        </xdr:cNvPr>
        <xdr:cNvSpPr txBox="1">
          <a:spLocks noChangeArrowheads="1"/>
        </xdr:cNvSpPr>
      </xdr:nvSpPr>
      <xdr:spPr bwMode="auto">
        <a:xfrm>
          <a:off x="2743200" y="374618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107</xdr:row>
      <xdr:rowOff>0</xdr:rowOff>
    </xdr:from>
    <xdr:to>
      <xdr:col>5</xdr:col>
      <xdr:colOff>0</xdr:colOff>
      <xdr:row>107</xdr:row>
      <xdr:rowOff>209550</xdr:rowOff>
    </xdr:to>
    <xdr:sp macro="" textlink="">
      <xdr:nvSpPr>
        <xdr:cNvPr id="1283358" name="Text Box 1">
          <a:extLst>
            <a:ext uri="{FF2B5EF4-FFF2-40B4-BE49-F238E27FC236}">
              <a16:creationId xmlns:a16="http://schemas.microsoft.com/office/drawing/2014/main" xmlns="" id="{00000000-0008-0000-0600-00001E951300}"/>
            </a:ext>
          </a:extLst>
        </xdr:cNvPr>
        <xdr:cNvSpPr txBox="1">
          <a:spLocks noChangeArrowheads="1"/>
        </xdr:cNvSpPr>
      </xdr:nvSpPr>
      <xdr:spPr bwMode="auto">
        <a:xfrm>
          <a:off x="2743200" y="374618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359" name="Text Box 1">
          <a:extLst>
            <a:ext uri="{FF2B5EF4-FFF2-40B4-BE49-F238E27FC236}">
              <a16:creationId xmlns:a16="http://schemas.microsoft.com/office/drawing/2014/main" xmlns="" id="{00000000-0008-0000-0600-00001F95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360" name="Text Box 1">
          <a:extLst>
            <a:ext uri="{FF2B5EF4-FFF2-40B4-BE49-F238E27FC236}">
              <a16:creationId xmlns:a16="http://schemas.microsoft.com/office/drawing/2014/main" xmlns="" id="{00000000-0008-0000-0600-00002095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361" name="Text Box 1">
          <a:extLst>
            <a:ext uri="{FF2B5EF4-FFF2-40B4-BE49-F238E27FC236}">
              <a16:creationId xmlns:a16="http://schemas.microsoft.com/office/drawing/2014/main" xmlns="" id="{00000000-0008-0000-0600-00002195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362" name="Text Box 1">
          <a:extLst>
            <a:ext uri="{FF2B5EF4-FFF2-40B4-BE49-F238E27FC236}">
              <a16:creationId xmlns:a16="http://schemas.microsoft.com/office/drawing/2014/main" xmlns="" id="{00000000-0008-0000-0600-00002295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363" name="Text Box 1">
          <a:extLst>
            <a:ext uri="{FF2B5EF4-FFF2-40B4-BE49-F238E27FC236}">
              <a16:creationId xmlns:a16="http://schemas.microsoft.com/office/drawing/2014/main" xmlns="" id="{00000000-0008-0000-0600-00002395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364" name="Text Box 1">
          <a:extLst>
            <a:ext uri="{FF2B5EF4-FFF2-40B4-BE49-F238E27FC236}">
              <a16:creationId xmlns:a16="http://schemas.microsoft.com/office/drawing/2014/main" xmlns="" id="{00000000-0008-0000-0600-00002495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365" name="Text Box 1">
          <a:extLst>
            <a:ext uri="{FF2B5EF4-FFF2-40B4-BE49-F238E27FC236}">
              <a16:creationId xmlns:a16="http://schemas.microsoft.com/office/drawing/2014/main" xmlns="" id="{00000000-0008-0000-0600-00002595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366" name="Text Box 1">
          <a:extLst>
            <a:ext uri="{FF2B5EF4-FFF2-40B4-BE49-F238E27FC236}">
              <a16:creationId xmlns:a16="http://schemas.microsoft.com/office/drawing/2014/main" xmlns="" id="{00000000-0008-0000-0600-00002695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367" name="Text Box 1">
          <a:extLst>
            <a:ext uri="{FF2B5EF4-FFF2-40B4-BE49-F238E27FC236}">
              <a16:creationId xmlns:a16="http://schemas.microsoft.com/office/drawing/2014/main" xmlns="" id="{00000000-0008-0000-0600-00002795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368" name="Text Box 1">
          <a:extLst>
            <a:ext uri="{FF2B5EF4-FFF2-40B4-BE49-F238E27FC236}">
              <a16:creationId xmlns:a16="http://schemas.microsoft.com/office/drawing/2014/main" xmlns="" id="{00000000-0008-0000-0600-00002895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369" name="Text Box 1">
          <a:extLst>
            <a:ext uri="{FF2B5EF4-FFF2-40B4-BE49-F238E27FC236}">
              <a16:creationId xmlns:a16="http://schemas.microsoft.com/office/drawing/2014/main" xmlns="" id="{00000000-0008-0000-0600-00002995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370" name="Text Box 1">
          <a:extLst>
            <a:ext uri="{FF2B5EF4-FFF2-40B4-BE49-F238E27FC236}">
              <a16:creationId xmlns:a16="http://schemas.microsoft.com/office/drawing/2014/main" xmlns="" id="{00000000-0008-0000-0600-00002A95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371" name="Text Box 1">
          <a:extLst>
            <a:ext uri="{FF2B5EF4-FFF2-40B4-BE49-F238E27FC236}">
              <a16:creationId xmlns:a16="http://schemas.microsoft.com/office/drawing/2014/main" xmlns="" id="{00000000-0008-0000-0600-00002B95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372" name="Text Box 1">
          <a:extLst>
            <a:ext uri="{FF2B5EF4-FFF2-40B4-BE49-F238E27FC236}">
              <a16:creationId xmlns:a16="http://schemas.microsoft.com/office/drawing/2014/main" xmlns="" id="{00000000-0008-0000-0600-00002C95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373" name="Text Box 1">
          <a:extLst>
            <a:ext uri="{FF2B5EF4-FFF2-40B4-BE49-F238E27FC236}">
              <a16:creationId xmlns:a16="http://schemas.microsoft.com/office/drawing/2014/main" xmlns="" id="{00000000-0008-0000-0600-00002D95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374" name="Text Box 1">
          <a:extLst>
            <a:ext uri="{FF2B5EF4-FFF2-40B4-BE49-F238E27FC236}">
              <a16:creationId xmlns:a16="http://schemas.microsoft.com/office/drawing/2014/main" xmlns="" id="{00000000-0008-0000-0600-00002E95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375" name="Text Box 1">
          <a:extLst>
            <a:ext uri="{FF2B5EF4-FFF2-40B4-BE49-F238E27FC236}">
              <a16:creationId xmlns:a16="http://schemas.microsoft.com/office/drawing/2014/main" xmlns="" id="{00000000-0008-0000-0600-00002F95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376" name="Text Box 1">
          <a:extLst>
            <a:ext uri="{FF2B5EF4-FFF2-40B4-BE49-F238E27FC236}">
              <a16:creationId xmlns:a16="http://schemas.microsoft.com/office/drawing/2014/main" xmlns="" id="{00000000-0008-0000-0600-00003095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377" name="Text Box 1">
          <a:extLst>
            <a:ext uri="{FF2B5EF4-FFF2-40B4-BE49-F238E27FC236}">
              <a16:creationId xmlns:a16="http://schemas.microsoft.com/office/drawing/2014/main" xmlns="" id="{00000000-0008-0000-0600-00003195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378" name="Text Box 1">
          <a:extLst>
            <a:ext uri="{FF2B5EF4-FFF2-40B4-BE49-F238E27FC236}">
              <a16:creationId xmlns:a16="http://schemas.microsoft.com/office/drawing/2014/main" xmlns="" id="{00000000-0008-0000-0600-00003295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379" name="Text Box 1">
          <a:extLst>
            <a:ext uri="{FF2B5EF4-FFF2-40B4-BE49-F238E27FC236}">
              <a16:creationId xmlns:a16="http://schemas.microsoft.com/office/drawing/2014/main" xmlns="" id="{00000000-0008-0000-0600-00003395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380" name="Text Box 1">
          <a:extLst>
            <a:ext uri="{FF2B5EF4-FFF2-40B4-BE49-F238E27FC236}">
              <a16:creationId xmlns:a16="http://schemas.microsoft.com/office/drawing/2014/main" xmlns="" id="{00000000-0008-0000-0600-00003495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381" name="Text Box 1">
          <a:extLst>
            <a:ext uri="{FF2B5EF4-FFF2-40B4-BE49-F238E27FC236}">
              <a16:creationId xmlns:a16="http://schemas.microsoft.com/office/drawing/2014/main" xmlns="" id="{00000000-0008-0000-0600-00003595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382" name="Text Box 1">
          <a:extLst>
            <a:ext uri="{FF2B5EF4-FFF2-40B4-BE49-F238E27FC236}">
              <a16:creationId xmlns:a16="http://schemas.microsoft.com/office/drawing/2014/main" xmlns="" id="{00000000-0008-0000-0600-00003695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383" name="Text Box 1">
          <a:extLst>
            <a:ext uri="{FF2B5EF4-FFF2-40B4-BE49-F238E27FC236}">
              <a16:creationId xmlns:a16="http://schemas.microsoft.com/office/drawing/2014/main" xmlns="" id="{00000000-0008-0000-0600-00003795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384" name="Text Box 1">
          <a:extLst>
            <a:ext uri="{FF2B5EF4-FFF2-40B4-BE49-F238E27FC236}">
              <a16:creationId xmlns:a16="http://schemas.microsoft.com/office/drawing/2014/main" xmlns="" id="{00000000-0008-0000-0600-00003895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385" name="Text Box 1">
          <a:extLst>
            <a:ext uri="{FF2B5EF4-FFF2-40B4-BE49-F238E27FC236}">
              <a16:creationId xmlns:a16="http://schemas.microsoft.com/office/drawing/2014/main" xmlns="" id="{00000000-0008-0000-0600-00003995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386" name="Text Box 1">
          <a:extLst>
            <a:ext uri="{FF2B5EF4-FFF2-40B4-BE49-F238E27FC236}">
              <a16:creationId xmlns:a16="http://schemas.microsoft.com/office/drawing/2014/main" xmlns="" id="{00000000-0008-0000-0600-00003A95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387" name="Text Box 1">
          <a:extLst>
            <a:ext uri="{FF2B5EF4-FFF2-40B4-BE49-F238E27FC236}">
              <a16:creationId xmlns:a16="http://schemas.microsoft.com/office/drawing/2014/main" xmlns="" id="{00000000-0008-0000-0600-00003B95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388" name="Text Box 1">
          <a:extLst>
            <a:ext uri="{FF2B5EF4-FFF2-40B4-BE49-F238E27FC236}">
              <a16:creationId xmlns:a16="http://schemas.microsoft.com/office/drawing/2014/main" xmlns="" id="{00000000-0008-0000-0600-00003C95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389" name="Text Box 1">
          <a:extLst>
            <a:ext uri="{FF2B5EF4-FFF2-40B4-BE49-F238E27FC236}">
              <a16:creationId xmlns:a16="http://schemas.microsoft.com/office/drawing/2014/main" xmlns="" id="{00000000-0008-0000-0600-00003D95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390" name="Text Box 1">
          <a:extLst>
            <a:ext uri="{FF2B5EF4-FFF2-40B4-BE49-F238E27FC236}">
              <a16:creationId xmlns:a16="http://schemas.microsoft.com/office/drawing/2014/main" xmlns="" id="{00000000-0008-0000-0600-00003E95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391" name="Text Box 1">
          <a:extLst>
            <a:ext uri="{FF2B5EF4-FFF2-40B4-BE49-F238E27FC236}">
              <a16:creationId xmlns:a16="http://schemas.microsoft.com/office/drawing/2014/main" xmlns="" id="{00000000-0008-0000-0600-00003F95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392" name="Text Box 1">
          <a:extLst>
            <a:ext uri="{FF2B5EF4-FFF2-40B4-BE49-F238E27FC236}">
              <a16:creationId xmlns:a16="http://schemas.microsoft.com/office/drawing/2014/main" xmlns="" id="{00000000-0008-0000-0600-00004095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393" name="Text Box 1">
          <a:extLst>
            <a:ext uri="{FF2B5EF4-FFF2-40B4-BE49-F238E27FC236}">
              <a16:creationId xmlns:a16="http://schemas.microsoft.com/office/drawing/2014/main" xmlns="" id="{00000000-0008-0000-0600-00004195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394" name="Text Box 1">
          <a:extLst>
            <a:ext uri="{FF2B5EF4-FFF2-40B4-BE49-F238E27FC236}">
              <a16:creationId xmlns:a16="http://schemas.microsoft.com/office/drawing/2014/main" xmlns="" id="{00000000-0008-0000-0600-00004295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395" name="Text Box 1">
          <a:extLst>
            <a:ext uri="{FF2B5EF4-FFF2-40B4-BE49-F238E27FC236}">
              <a16:creationId xmlns:a16="http://schemas.microsoft.com/office/drawing/2014/main" xmlns="" id="{00000000-0008-0000-0600-00004395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396" name="Text Box 1">
          <a:extLst>
            <a:ext uri="{FF2B5EF4-FFF2-40B4-BE49-F238E27FC236}">
              <a16:creationId xmlns:a16="http://schemas.microsoft.com/office/drawing/2014/main" xmlns="" id="{00000000-0008-0000-0600-00004495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397" name="Text Box 1">
          <a:extLst>
            <a:ext uri="{FF2B5EF4-FFF2-40B4-BE49-F238E27FC236}">
              <a16:creationId xmlns:a16="http://schemas.microsoft.com/office/drawing/2014/main" xmlns="" id="{00000000-0008-0000-0600-00004595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398" name="Text Box 1">
          <a:extLst>
            <a:ext uri="{FF2B5EF4-FFF2-40B4-BE49-F238E27FC236}">
              <a16:creationId xmlns:a16="http://schemas.microsoft.com/office/drawing/2014/main" xmlns="" id="{00000000-0008-0000-0600-00004695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399" name="Text Box 1">
          <a:extLst>
            <a:ext uri="{FF2B5EF4-FFF2-40B4-BE49-F238E27FC236}">
              <a16:creationId xmlns:a16="http://schemas.microsoft.com/office/drawing/2014/main" xmlns="" id="{00000000-0008-0000-0600-00004795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400" name="Text Box 1">
          <a:extLst>
            <a:ext uri="{FF2B5EF4-FFF2-40B4-BE49-F238E27FC236}">
              <a16:creationId xmlns:a16="http://schemas.microsoft.com/office/drawing/2014/main" xmlns="" id="{00000000-0008-0000-0600-00004895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401" name="Text Box 1">
          <a:extLst>
            <a:ext uri="{FF2B5EF4-FFF2-40B4-BE49-F238E27FC236}">
              <a16:creationId xmlns:a16="http://schemas.microsoft.com/office/drawing/2014/main" xmlns="" id="{00000000-0008-0000-0600-00004995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402" name="Text Box 1">
          <a:extLst>
            <a:ext uri="{FF2B5EF4-FFF2-40B4-BE49-F238E27FC236}">
              <a16:creationId xmlns:a16="http://schemas.microsoft.com/office/drawing/2014/main" xmlns="" id="{00000000-0008-0000-0600-00004A95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403" name="Text Box 1">
          <a:extLst>
            <a:ext uri="{FF2B5EF4-FFF2-40B4-BE49-F238E27FC236}">
              <a16:creationId xmlns:a16="http://schemas.microsoft.com/office/drawing/2014/main" xmlns="" id="{00000000-0008-0000-0600-00004B95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404" name="Text Box 1">
          <a:extLst>
            <a:ext uri="{FF2B5EF4-FFF2-40B4-BE49-F238E27FC236}">
              <a16:creationId xmlns:a16="http://schemas.microsoft.com/office/drawing/2014/main" xmlns="" id="{00000000-0008-0000-0600-00004C95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405" name="Text Box 1">
          <a:extLst>
            <a:ext uri="{FF2B5EF4-FFF2-40B4-BE49-F238E27FC236}">
              <a16:creationId xmlns:a16="http://schemas.microsoft.com/office/drawing/2014/main" xmlns="" id="{00000000-0008-0000-0600-00004D95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406" name="Text Box 1">
          <a:extLst>
            <a:ext uri="{FF2B5EF4-FFF2-40B4-BE49-F238E27FC236}">
              <a16:creationId xmlns:a16="http://schemas.microsoft.com/office/drawing/2014/main" xmlns="" id="{00000000-0008-0000-0600-00004E95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407" name="Text Box 1">
          <a:extLst>
            <a:ext uri="{FF2B5EF4-FFF2-40B4-BE49-F238E27FC236}">
              <a16:creationId xmlns:a16="http://schemas.microsoft.com/office/drawing/2014/main" xmlns="" id="{00000000-0008-0000-0600-00004F95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96</xdr:row>
      <xdr:rowOff>0</xdr:rowOff>
    </xdr:from>
    <xdr:to>
      <xdr:col>5</xdr:col>
      <xdr:colOff>0</xdr:colOff>
      <xdr:row>96</xdr:row>
      <xdr:rowOff>209550</xdr:rowOff>
    </xdr:to>
    <xdr:sp macro="" textlink="">
      <xdr:nvSpPr>
        <xdr:cNvPr id="1283408" name="Text Box 1">
          <a:extLst>
            <a:ext uri="{FF2B5EF4-FFF2-40B4-BE49-F238E27FC236}">
              <a16:creationId xmlns:a16="http://schemas.microsoft.com/office/drawing/2014/main" xmlns="" id="{00000000-0008-0000-0600-000050951300}"/>
            </a:ext>
          </a:extLst>
        </xdr:cNvPr>
        <xdr:cNvSpPr txBox="1">
          <a:spLocks noChangeArrowheads="1"/>
        </xdr:cNvSpPr>
      </xdr:nvSpPr>
      <xdr:spPr bwMode="auto">
        <a:xfrm>
          <a:off x="2743200" y="33585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96</xdr:row>
      <xdr:rowOff>0</xdr:rowOff>
    </xdr:from>
    <xdr:to>
      <xdr:col>5</xdr:col>
      <xdr:colOff>0</xdr:colOff>
      <xdr:row>96</xdr:row>
      <xdr:rowOff>209550</xdr:rowOff>
    </xdr:to>
    <xdr:sp macro="" textlink="">
      <xdr:nvSpPr>
        <xdr:cNvPr id="1283409" name="Text Box 1">
          <a:extLst>
            <a:ext uri="{FF2B5EF4-FFF2-40B4-BE49-F238E27FC236}">
              <a16:creationId xmlns:a16="http://schemas.microsoft.com/office/drawing/2014/main" xmlns="" id="{00000000-0008-0000-0600-000051951300}"/>
            </a:ext>
          </a:extLst>
        </xdr:cNvPr>
        <xdr:cNvSpPr txBox="1">
          <a:spLocks noChangeArrowheads="1"/>
        </xdr:cNvSpPr>
      </xdr:nvSpPr>
      <xdr:spPr bwMode="auto">
        <a:xfrm>
          <a:off x="2743200" y="33585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96</xdr:row>
      <xdr:rowOff>0</xdr:rowOff>
    </xdr:from>
    <xdr:to>
      <xdr:col>5</xdr:col>
      <xdr:colOff>0</xdr:colOff>
      <xdr:row>96</xdr:row>
      <xdr:rowOff>209550</xdr:rowOff>
    </xdr:to>
    <xdr:sp macro="" textlink="">
      <xdr:nvSpPr>
        <xdr:cNvPr id="1283410" name="Text Box 1">
          <a:extLst>
            <a:ext uri="{FF2B5EF4-FFF2-40B4-BE49-F238E27FC236}">
              <a16:creationId xmlns:a16="http://schemas.microsoft.com/office/drawing/2014/main" xmlns="" id="{00000000-0008-0000-0600-000052951300}"/>
            </a:ext>
          </a:extLst>
        </xdr:cNvPr>
        <xdr:cNvSpPr txBox="1">
          <a:spLocks noChangeArrowheads="1"/>
        </xdr:cNvSpPr>
      </xdr:nvSpPr>
      <xdr:spPr bwMode="auto">
        <a:xfrm>
          <a:off x="2743200" y="33585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97</xdr:row>
      <xdr:rowOff>0</xdr:rowOff>
    </xdr:from>
    <xdr:to>
      <xdr:col>5</xdr:col>
      <xdr:colOff>0</xdr:colOff>
      <xdr:row>97</xdr:row>
      <xdr:rowOff>209550</xdr:rowOff>
    </xdr:to>
    <xdr:sp macro="" textlink="">
      <xdr:nvSpPr>
        <xdr:cNvPr id="1283411" name="Text Box 1">
          <a:extLst>
            <a:ext uri="{FF2B5EF4-FFF2-40B4-BE49-F238E27FC236}">
              <a16:creationId xmlns:a16="http://schemas.microsoft.com/office/drawing/2014/main" xmlns="" id="{00000000-0008-0000-0600-000053951300}"/>
            </a:ext>
          </a:extLst>
        </xdr:cNvPr>
        <xdr:cNvSpPr txBox="1">
          <a:spLocks noChangeArrowheads="1"/>
        </xdr:cNvSpPr>
      </xdr:nvSpPr>
      <xdr:spPr bwMode="auto">
        <a:xfrm>
          <a:off x="2743200" y="33937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97</xdr:row>
      <xdr:rowOff>0</xdr:rowOff>
    </xdr:from>
    <xdr:to>
      <xdr:col>5</xdr:col>
      <xdr:colOff>0</xdr:colOff>
      <xdr:row>97</xdr:row>
      <xdr:rowOff>209550</xdr:rowOff>
    </xdr:to>
    <xdr:sp macro="" textlink="">
      <xdr:nvSpPr>
        <xdr:cNvPr id="1283412" name="Text Box 1">
          <a:extLst>
            <a:ext uri="{FF2B5EF4-FFF2-40B4-BE49-F238E27FC236}">
              <a16:creationId xmlns:a16="http://schemas.microsoft.com/office/drawing/2014/main" xmlns="" id="{00000000-0008-0000-0600-000054951300}"/>
            </a:ext>
          </a:extLst>
        </xdr:cNvPr>
        <xdr:cNvSpPr txBox="1">
          <a:spLocks noChangeArrowheads="1"/>
        </xdr:cNvSpPr>
      </xdr:nvSpPr>
      <xdr:spPr bwMode="auto">
        <a:xfrm>
          <a:off x="2743200" y="33937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97</xdr:row>
      <xdr:rowOff>0</xdr:rowOff>
    </xdr:from>
    <xdr:to>
      <xdr:col>5</xdr:col>
      <xdr:colOff>0</xdr:colOff>
      <xdr:row>97</xdr:row>
      <xdr:rowOff>209550</xdr:rowOff>
    </xdr:to>
    <xdr:sp macro="" textlink="">
      <xdr:nvSpPr>
        <xdr:cNvPr id="1283413" name="Text Box 1">
          <a:extLst>
            <a:ext uri="{FF2B5EF4-FFF2-40B4-BE49-F238E27FC236}">
              <a16:creationId xmlns:a16="http://schemas.microsoft.com/office/drawing/2014/main" xmlns="" id="{00000000-0008-0000-0600-000055951300}"/>
            </a:ext>
          </a:extLst>
        </xdr:cNvPr>
        <xdr:cNvSpPr txBox="1">
          <a:spLocks noChangeArrowheads="1"/>
        </xdr:cNvSpPr>
      </xdr:nvSpPr>
      <xdr:spPr bwMode="auto">
        <a:xfrm>
          <a:off x="2743200" y="33937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99</xdr:row>
      <xdr:rowOff>0</xdr:rowOff>
    </xdr:from>
    <xdr:to>
      <xdr:col>5</xdr:col>
      <xdr:colOff>0</xdr:colOff>
      <xdr:row>99</xdr:row>
      <xdr:rowOff>209550</xdr:rowOff>
    </xdr:to>
    <xdr:sp macro="" textlink="">
      <xdr:nvSpPr>
        <xdr:cNvPr id="1283414" name="Text Box 1">
          <a:extLst>
            <a:ext uri="{FF2B5EF4-FFF2-40B4-BE49-F238E27FC236}">
              <a16:creationId xmlns:a16="http://schemas.microsoft.com/office/drawing/2014/main" xmlns="" id="{00000000-0008-0000-0600-000056951300}"/>
            </a:ext>
          </a:extLst>
        </xdr:cNvPr>
        <xdr:cNvSpPr txBox="1">
          <a:spLocks noChangeArrowheads="1"/>
        </xdr:cNvSpPr>
      </xdr:nvSpPr>
      <xdr:spPr bwMode="auto">
        <a:xfrm>
          <a:off x="2743200" y="34642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99</xdr:row>
      <xdr:rowOff>0</xdr:rowOff>
    </xdr:from>
    <xdr:to>
      <xdr:col>5</xdr:col>
      <xdr:colOff>0</xdr:colOff>
      <xdr:row>99</xdr:row>
      <xdr:rowOff>209550</xdr:rowOff>
    </xdr:to>
    <xdr:sp macro="" textlink="">
      <xdr:nvSpPr>
        <xdr:cNvPr id="1283415" name="Text Box 1">
          <a:extLst>
            <a:ext uri="{FF2B5EF4-FFF2-40B4-BE49-F238E27FC236}">
              <a16:creationId xmlns:a16="http://schemas.microsoft.com/office/drawing/2014/main" xmlns="" id="{00000000-0008-0000-0600-000057951300}"/>
            </a:ext>
          </a:extLst>
        </xdr:cNvPr>
        <xdr:cNvSpPr txBox="1">
          <a:spLocks noChangeArrowheads="1"/>
        </xdr:cNvSpPr>
      </xdr:nvSpPr>
      <xdr:spPr bwMode="auto">
        <a:xfrm>
          <a:off x="2743200" y="34642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99</xdr:row>
      <xdr:rowOff>0</xdr:rowOff>
    </xdr:from>
    <xdr:to>
      <xdr:col>5</xdr:col>
      <xdr:colOff>0</xdr:colOff>
      <xdr:row>99</xdr:row>
      <xdr:rowOff>209550</xdr:rowOff>
    </xdr:to>
    <xdr:sp macro="" textlink="">
      <xdr:nvSpPr>
        <xdr:cNvPr id="1283416" name="Text Box 1">
          <a:extLst>
            <a:ext uri="{FF2B5EF4-FFF2-40B4-BE49-F238E27FC236}">
              <a16:creationId xmlns:a16="http://schemas.microsoft.com/office/drawing/2014/main" xmlns="" id="{00000000-0008-0000-0600-000058951300}"/>
            </a:ext>
          </a:extLst>
        </xdr:cNvPr>
        <xdr:cNvSpPr txBox="1">
          <a:spLocks noChangeArrowheads="1"/>
        </xdr:cNvSpPr>
      </xdr:nvSpPr>
      <xdr:spPr bwMode="auto">
        <a:xfrm>
          <a:off x="2743200" y="34642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99</xdr:row>
      <xdr:rowOff>0</xdr:rowOff>
    </xdr:from>
    <xdr:to>
      <xdr:col>5</xdr:col>
      <xdr:colOff>0</xdr:colOff>
      <xdr:row>99</xdr:row>
      <xdr:rowOff>209550</xdr:rowOff>
    </xdr:to>
    <xdr:sp macro="" textlink="">
      <xdr:nvSpPr>
        <xdr:cNvPr id="1283417" name="Text Box 1">
          <a:extLst>
            <a:ext uri="{FF2B5EF4-FFF2-40B4-BE49-F238E27FC236}">
              <a16:creationId xmlns:a16="http://schemas.microsoft.com/office/drawing/2014/main" xmlns="" id="{00000000-0008-0000-0600-000059951300}"/>
            </a:ext>
          </a:extLst>
        </xdr:cNvPr>
        <xdr:cNvSpPr txBox="1">
          <a:spLocks noChangeArrowheads="1"/>
        </xdr:cNvSpPr>
      </xdr:nvSpPr>
      <xdr:spPr bwMode="auto">
        <a:xfrm>
          <a:off x="2743200" y="34642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99</xdr:row>
      <xdr:rowOff>0</xdr:rowOff>
    </xdr:from>
    <xdr:to>
      <xdr:col>5</xdr:col>
      <xdr:colOff>0</xdr:colOff>
      <xdr:row>99</xdr:row>
      <xdr:rowOff>209550</xdr:rowOff>
    </xdr:to>
    <xdr:sp macro="" textlink="">
      <xdr:nvSpPr>
        <xdr:cNvPr id="1283418" name="Text Box 1">
          <a:extLst>
            <a:ext uri="{FF2B5EF4-FFF2-40B4-BE49-F238E27FC236}">
              <a16:creationId xmlns:a16="http://schemas.microsoft.com/office/drawing/2014/main" xmlns="" id="{00000000-0008-0000-0600-00005A951300}"/>
            </a:ext>
          </a:extLst>
        </xdr:cNvPr>
        <xdr:cNvSpPr txBox="1">
          <a:spLocks noChangeArrowheads="1"/>
        </xdr:cNvSpPr>
      </xdr:nvSpPr>
      <xdr:spPr bwMode="auto">
        <a:xfrm>
          <a:off x="2743200" y="34642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99</xdr:row>
      <xdr:rowOff>0</xdr:rowOff>
    </xdr:from>
    <xdr:to>
      <xdr:col>5</xdr:col>
      <xdr:colOff>0</xdr:colOff>
      <xdr:row>99</xdr:row>
      <xdr:rowOff>209550</xdr:rowOff>
    </xdr:to>
    <xdr:sp macro="" textlink="">
      <xdr:nvSpPr>
        <xdr:cNvPr id="1283419" name="Text Box 1">
          <a:extLst>
            <a:ext uri="{FF2B5EF4-FFF2-40B4-BE49-F238E27FC236}">
              <a16:creationId xmlns:a16="http://schemas.microsoft.com/office/drawing/2014/main" xmlns="" id="{00000000-0008-0000-0600-00005B951300}"/>
            </a:ext>
          </a:extLst>
        </xdr:cNvPr>
        <xdr:cNvSpPr txBox="1">
          <a:spLocks noChangeArrowheads="1"/>
        </xdr:cNvSpPr>
      </xdr:nvSpPr>
      <xdr:spPr bwMode="auto">
        <a:xfrm>
          <a:off x="2743200" y="34642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99</xdr:row>
      <xdr:rowOff>0</xdr:rowOff>
    </xdr:from>
    <xdr:to>
      <xdr:col>5</xdr:col>
      <xdr:colOff>0</xdr:colOff>
      <xdr:row>99</xdr:row>
      <xdr:rowOff>209550</xdr:rowOff>
    </xdr:to>
    <xdr:sp macro="" textlink="">
      <xdr:nvSpPr>
        <xdr:cNvPr id="1283420" name="Text Box 1">
          <a:extLst>
            <a:ext uri="{FF2B5EF4-FFF2-40B4-BE49-F238E27FC236}">
              <a16:creationId xmlns:a16="http://schemas.microsoft.com/office/drawing/2014/main" xmlns="" id="{00000000-0008-0000-0600-00005C951300}"/>
            </a:ext>
          </a:extLst>
        </xdr:cNvPr>
        <xdr:cNvSpPr txBox="1">
          <a:spLocks noChangeArrowheads="1"/>
        </xdr:cNvSpPr>
      </xdr:nvSpPr>
      <xdr:spPr bwMode="auto">
        <a:xfrm>
          <a:off x="2743200" y="34642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99</xdr:row>
      <xdr:rowOff>0</xdr:rowOff>
    </xdr:from>
    <xdr:to>
      <xdr:col>5</xdr:col>
      <xdr:colOff>0</xdr:colOff>
      <xdr:row>99</xdr:row>
      <xdr:rowOff>209550</xdr:rowOff>
    </xdr:to>
    <xdr:sp macro="" textlink="">
      <xdr:nvSpPr>
        <xdr:cNvPr id="1283421" name="Text Box 1">
          <a:extLst>
            <a:ext uri="{FF2B5EF4-FFF2-40B4-BE49-F238E27FC236}">
              <a16:creationId xmlns:a16="http://schemas.microsoft.com/office/drawing/2014/main" xmlns="" id="{00000000-0008-0000-0600-00005D951300}"/>
            </a:ext>
          </a:extLst>
        </xdr:cNvPr>
        <xdr:cNvSpPr txBox="1">
          <a:spLocks noChangeArrowheads="1"/>
        </xdr:cNvSpPr>
      </xdr:nvSpPr>
      <xdr:spPr bwMode="auto">
        <a:xfrm>
          <a:off x="2743200" y="34642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99</xdr:row>
      <xdr:rowOff>0</xdr:rowOff>
    </xdr:from>
    <xdr:to>
      <xdr:col>5</xdr:col>
      <xdr:colOff>0</xdr:colOff>
      <xdr:row>99</xdr:row>
      <xdr:rowOff>209550</xdr:rowOff>
    </xdr:to>
    <xdr:sp macro="" textlink="">
      <xdr:nvSpPr>
        <xdr:cNvPr id="1283422" name="Text Box 1">
          <a:extLst>
            <a:ext uri="{FF2B5EF4-FFF2-40B4-BE49-F238E27FC236}">
              <a16:creationId xmlns:a16="http://schemas.microsoft.com/office/drawing/2014/main" xmlns="" id="{00000000-0008-0000-0600-00005E951300}"/>
            </a:ext>
          </a:extLst>
        </xdr:cNvPr>
        <xdr:cNvSpPr txBox="1">
          <a:spLocks noChangeArrowheads="1"/>
        </xdr:cNvSpPr>
      </xdr:nvSpPr>
      <xdr:spPr bwMode="auto">
        <a:xfrm>
          <a:off x="2743200" y="34642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99</xdr:row>
      <xdr:rowOff>0</xdr:rowOff>
    </xdr:from>
    <xdr:to>
      <xdr:col>5</xdr:col>
      <xdr:colOff>0</xdr:colOff>
      <xdr:row>99</xdr:row>
      <xdr:rowOff>209550</xdr:rowOff>
    </xdr:to>
    <xdr:sp macro="" textlink="">
      <xdr:nvSpPr>
        <xdr:cNvPr id="1283423" name="Text Box 1">
          <a:extLst>
            <a:ext uri="{FF2B5EF4-FFF2-40B4-BE49-F238E27FC236}">
              <a16:creationId xmlns:a16="http://schemas.microsoft.com/office/drawing/2014/main" xmlns="" id="{00000000-0008-0000-0600-00005F951300}"/>
            </a:ext>
          </a:extLst>
        </xdr:cNvPr>
        <xdr:cNvSpPr txBox="1">
          <a:spLocks noChangeArrowheads="1"/>
        </xdr:cNvSpPr>
      </xdr:nvSpPr>
      <xdr:spPr bwMode="auto">
        <a:xfrm>
          <a:off x="2743200" y="34642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99</xdr:row>
      <xdr:rowOff>0</xdr:rowOff>
    </xdr:from>
    <xdr:to>
      <xdr:col>5</xdr:col>
      <xdr:colOff>0</xdr:colOff>
      <xdr:row>99</xdr:row>
      <xdr:rowOff>209550</xdr:rowOff>
    </xdr:to>
    <xdr:sp macro="" textlink="">
      <xdr:nvSpPr>
        <xdr:cNvPr id="1283424" name="Text Box 1">
          <a:extLst>
            <a:ext uri="{FF2B5EF4-FFF2-40B4-BE49-F238E27FC236}">
              <a16:creationId xmlns:a16="http://schemas.microsoft.com/office/drawing/2014/main" xmlns="" id="{00000000-0008-0000-0600-000060951300}"/>
            </a:ext>
          </a:extLst>
        </xdr:cNvPr>
        <xdr:cNvSpPr txBox="1">
          <a:spLocks noChangeArrowheads="1"/>
        </xdr:cNvSpPr>
      </xdr:nvSpPr>
      <xdr:spPr bwMode="auto">
        <a:xfrm>
          <a:off x="2743200" y="34642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99</xdr:row>
      <xdr:rowOff>0</xdr:rowOff>
    </xdr:from>
    <xdr:to>
      <xdr:col>5</xdr:col>
      <xdr:colOff>0</xdr:colOff>
      <xdr:row>99</xdr:row>
      <xdr:rowOff>209550</xdr:rowOff>
    </xdr:to>
    <xdr:sp macro="" textlink="">
      <xdr:nvSpPr>
        <xdr:cNvPr id="1283425" name="Text Box 1">
          <a:extLst>
            <a:ext uri="{FF2B5EF4-FFF2-40B4-BE49-F238E27FC236}">
              <a16:creationId xmlns:a16="http://schemas.microsoft.com/office/drawing/2014/main" xmlns="" id="{00000000-0008-0000-0600-000061951300}"/>
            </a:ext>
          </a:extLst>
        </xdr:cNvPr>
        <xdr:cNvSpPr txBox="1">
          <a:spLocks noChangeArrowheads="1"/>
        </xdr:cNvSpPr>
      </xdr:nvSpPr>
      <xdr:spPr bwMode="auto">
        <a:xfrm>
          <a:off x="2743200" y="34642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100</xdr:row>
      <xdr:rowOff>0</xdr:rowOff>
    </xdr:from>
    <xdr:to>
      <xdr:col>5</xdr:col>
      <xdr:colOff>0</xdr:colOff>
      <xdr:row>100</xdr:row>
      <xdr:rowOff>209550</xdr:rowOff>
    </xdr:to>
    <xdr:sp macro="" textlink="">
      <xdr:nvSpPr>
        <xdr:cNvPr id="1283426" name="Text Box 1">
          <a:extLst>
            <a:ext uri="{FF2B5EF4-FFF2-40B4-BE49-F238E27FC236}">
              <a16:creationId xmlns:a16="http://schemas.microsoft.com/office/drawing/2014/main" xmlns="" id="{00000000-0008-0000-0600-000062951300}"/>
            </a:ext>
          </a:extLst>
        </xdr:cNvPr>
        <xdr:cNvSpPr txBox="1">
          <a:spLocks noChangeArrowheads="1"/>
        </xdr:cNvSpPr>
      </xdr:nvSpPr>
      <xdr:spPr bwMode="auto">
        <a:xfrm>
          <a:off x="2743200" y="34994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100</xdr:row>
      <xdr:rowOff>0</xdr:rowOff>
    </xdr:from>
    <xdr:to>
      <xdr:col>5</xdr:col>
      <xdr:colOff>0</xdr:colOff>
      <xdr:row>100</xdr:row>
      <xdr:rowOff>209550</xdr:rowOff>
    </xdr:to>
    <xdr:sp macro="" textlink="">
      <xdr:nvSpPr>
        <xdr:cNvPr id="1283427" name="Text Box 1">
          <a:extLst>
            <a:ext uri="{FF2B5EF4-FFF2-40B4-BE49-F238E27FC236}">
              <a16:creationId xmlns:a16="http://schemas.microsoft.com/office/drawing/2014/main" xmlns="" id="{00000000-0008-0000-0600-000063951300}"/>
            </a:ext>
          </a:extLst>
        </xdr:cNvPr>
        <xdr:cNvSpPr txBox="1">
          <a:spLocks noChangeArrowheads="1"/>
        </xdr:cNvSpPr>
      </xdr:nvSpPr>
      <xdr:spPr bwMode="auto">
        <a:xfrm>
          <a:off x="2743200" y="34994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100</xdr:row>
      <xdr:rowOff>0</xdr:rowOff>
    </xdr:from>
    <xdr:to>
      <xdr:col>5</xdr:col>
      <xdr:colOff>0</xdr:colOff>
      <xdr:row>100</xdr:row>
      <xdr:rowOff>209550</xdr:rowOff>
    </xdr:to>
    <xdr:sp macro="" textlink="">
      <xdr:nvSpPr>
        <xdr:cNvPr id="1283428" name="Text Box 1">
          <a:extLst>
            <a:ext uri="{FF2B5EF4-FFF2-40B4-BE49-F238E27FC236}">
              <a16:creationId xmlns:a16="http://schemas.microsoft.com/office/drawing/2014/main" xmlns="" id="{00000000-0008-0000-0600-000064951300}"/>
            </a:ext>
          </a:extLst>
        </xdr:cNvPr>
        <xdr:cNvSpPr txBox="1">
          <a:spLocks noChangeArrowheads="1"/>
        </xdr:cNvSpPr>
      </xdr:nvSpPr>
      <xdr:spPr bwMode="auto">
        <a:xfrm>
          <a:off x="2743200" y="34994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100</xdr:row>
      <xdr:rowOff>0</xdr:rowOff>
    </xdr:from>
    <xdr:to>
      <xdr:col>5</xdr:col>
      <xdr:colOff>0</xdr:colOff>
      <xdr:row>100</xdr:row>
      <xdr:rowOff>209550</xdr:rowOff>
    </xdr:to>
    <xdr:sp macro="" textlink="">
      <xdr:nvSpPr>
        <xdr:cNvPr id="1283429" name="Text Box 1">
          <a:extLst>
            <a:ext uri="{FF2B5EF4-FFF2-40B4-BE49-F238E27FC236}">
              <a16:creationId xmlns:a16="http://schemas.microsoft.com/office/drawing/2014/main" xmlns="" id="{00000000-0008-0000-0600-000065951300}"/>
            </a:ext>
          </a:extLst>
        </xdr:cNvPr>
        <xdr:cNvSpPr txBox="1">
          <a:spLocks noChangeArrowheads="1"/>
        </xdr:cNvSpPr>
      </xdr:nvSpPr>
      <xdr:spPr bwMode="auto">
        <a:xfrm>
          <a:off x="2743200" y="34994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100</xdr:row>
      <xdr:rowOff>0</xdr:rowOff>
    </xdr:from>
    <xdr:to>
      <xdr:col>5</xdr:col>
      <xdr:colOff>0</xdr:colOff>
      <xdr:row>100</xdr:row>
      <xdr:rowOff>209550</xdr:rowOff>
    </xdr:to>
    <xdr:sp macro="" textlink="">
      <xdr:nvSpPr>
        <xdr:cNvPr id="1283430" name="Text Box 1">
          <a:extLst>
            <a:ext uri="{FF2B5EF4-FFF2-40B4-BE49-F238E27FC236}">
              <a16:creationId xmlns:a16="http://schemas.microsoft.com/office/drawing/2014/main" xmlns="" id="{00000000-0008-0000-0600-000066951300}"/>
            </a:ext>
          </a:extLst>
        </xdr:cNvPr>
        <xdr:cNvSpPr txBox="1">
          <a:spLocks noChangeArrowheads="1"/>
        </xdr:cNvSpPr>
      </xdr:nvSpPr>
      <xdr:spPr bwMode="auto">
        <a:xfrm>
          <a:off x="2743200" y="34994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100</xdr:row>
      <xdr:rowOff>0</xdr:rowOff>
    </xdr:from>
    <xdr:to>
      <xdr:col>5</xdr:col>
      <xdr:colOff>0</xdr:colOff>
      <xdr:row>100</xdr:row>
      <xdr:rowOff>209550</xdr:rowOff>
    </xdr:to>
    <xdr:sp macro="" textlink="">
      <xdr:nvSpPr>
        <xdr:cNvPr id="1283431" name="Text Box 1">
          <a:extLst>
            <a:ext uri="{FF2B5EF4-FFF2-40B4-BE49-F238E27FC236}">
              <a16:creationId xmlns:a16="http://schemas.microsoft.com/office/drawing/2014/main" xmlns="" id="{00000000-0008-0000-0600-000067951300}"/>
            </a:ext>
          </a:extLst>
        </xdr:cNvPr>
        <xdr:cNvSpPr txBox="1">
          <a:spLocks noChangeArrowheads="1"/>
        </xdr:cNvSpPr>
      </xdr:nvSpPr>
      <xdr:spPr bwMode="auto">
        <a:xfrm>
          <a:off x="2743200" y="34994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100</xdr:row>
      <xdr:rowOff>0</xdr:rowOff>
    </xdr:from>
    <xdr:to>
      <xdr:col>5</xdr:col>
      <xdr:colOff>0</xdr:colOff>
      <xdr:row>100</xdr:row>
      <xdr:rowOff>209550</xdr:rowOff>
    </xdr:to>
    <xdr:sp macro="" textlink="">
      <xdr:nvSpPr>
        <xdr:cNvPr id="1283432" name="Text Box 1">
          <a:extLst>
            <a:ext uri="{FF2B5EF4-FFF2-40B4-BE49-F238E27FC236}">
              <a16:creationId xmlns:a16="http://schemas.microsoft.com/office/drawing/2014/main" xmlns="" id="{00000000-0008-0000-0600-000068951300}"/>
            </a:ext>
          </a:extLst>
        </xdr:cNvPr>
        <xdr:cNvSpPr txBox="1">
          <a:spLocks noChangeArrowheads="1"/>
        </xdr:cNvSpPr>
      </xdr:nvSpPr>
      <xdr:spPr bwMode="auto">
        <a:xfrm>
          <a:off x="2743200" y="34994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100</xdr:row>
      <xdr:rowOff>0</xdr:rowOff>
    </xdr:from>
    <xdr:to>
      <xdr:col>5</xdr:col>
      <xdr:colOff>0</xdr:colOff>
      <xdr:row>100</xdr:row>
      <xdr:rowOff>209550</xdr:rowOff>
    </xdr:to>
    <xdr:sp macro="" textlink="">
      <xdr:nvSpPr>
        <xdr:cNvPr id="1283433" name="Text Box 1">
          <a:extLst>
            <a:ext uri="{FF2B5EF4-FFF2-40B4-BE49-F238E27FC236}">
              <a16:creationId xmlns:a16="http://schemas.microsoft.com/office/drawing/2014/main" xmlns="" id="{00000000-0008-0000-0600-000069951300}"/>
            </a:ext>
          </a:extLst>
        </xdr:cNvPr>
        <xdr:cNvSpPr txBox="1">
          <a:spLocks noChangeArrowheads="1"/>
        </xdr:cNvSpPr>
      </xdr:nvSpPr>
      <xdr:spPr bwMode="auto">
        <a:xfrm>
          <a:off x="2743200" y="34994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100</xdr:row>
      <xdr:rowOff>0</xdr:rowOff>
    </xdr:from>
    <xdr:to>
      <xdr:col>5</xdr:col>
      <xdr:colOff>0</xdr:colOff>
      <xdr:row>100</xdr:row>
      <xdr:rowOff>209550</xdr:rowOff>
    </xdr:to>
    <xdr:sp macro="" textlink="">
      <xdr:nvSpPr>
        <xdr:cNvPr id="1283434" name="Text Box 1">
          <a:extLst>
            <a:ext uri="{FF2B5EF4-FFF2-40B4-BE49-F238E27FC236}">
              <a16:creationId xmlns:a16="http://schemas.microsoft.com/office/drawing/2014/main" xmlns="" id="{00000000-0008-0000-0600-00006A951300}"/>
            </a:ext>
          </a:extLst>
        </xdr:cNvPr>
        <xdr:cNvSpPr txBox="1">
          <a:spLocks noChangeArrowheads="1"/>
        </xdr:cNvSpPr>
      </xdr:nvSpPr>
      <xdr:spPr bwMode="auto">
        <a:xfrm>
          <a:off x="2743200" y="34994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100</xdr:row>
      <xdr:rowOff>0</xdr:rowOff>
    </xdr:from>
    <xdr:to>
      <xdr:col>5</xdr:col>
      <xdr:colOff>0</xdr:colOff>
      <xdr:row>100</xdr:row>
      <xdr:rowOff>209550</xdr:rowOff>
    </xdr:to>
    <xdr:sp macro="" textlink="">
      <xdr:nvSpPr>
        <xdr:cNvPr id="1283435" name="Text Box 1">
          <a:extLst>
            <a:ext uri="{FF2B5EF4-FFF2-40B4-BE49-F238E27FC236}">
              <a16:creationId xmlns:a16="http://schemas.microsoft.com/office/drawing/2014/main" xmlns="" id="{00000000-0008-0000-0600-00006B951300}"/>
            </a:ext>
          </a:extLst>
        </xdr:cNvPr>
        <xdr:cNvSpPr txBox="1">
          <a:spLocks noChangeArrowheads="1"/>
        </xdr:cNvSpPr>
      </xdr:nvSpPr>
      <xdr:spPr bwMode="auto">
        <a:xfrm>
          <a:off x="2743200" y="34994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100</xdr:row>
      <xdr:rowOff>0</xdr:rowOff>
    </xdr:from>
    <xdr:to>
      <xdr:col>5</xdr:col>
      <xdr:colOff>0</xdr:colOff>
      <xdr:row>100</xdr:row>
      <xdr:rowOff>209550</xdr:rowOff>
    </xdr:to>
    <xdr:sp macro="" textlink="">
      <xdr:nvSpPr>
        <xdr:cNvPr id="1283436" name="Text Box 1">
          <a:extLst>
            <a:ext uri="{FF2B5EF4-FFF2-40B4-BE49-F238E27FC236}">
              <a16:creationId xmlns:a16="http://schemas.microsoft.com/office/drawing/2014/main" xmlns="" id="{00000000-0008-0000-0600-00006C951300}"/>
            </a:ext>
          </a:extLst>
        </xdr:cNvPr>
        <xdr:cNvSpPr txBox="1">
          <a:spLocks noChangeArrowheads="1"/>
        </xdr:cNvSpPr>
      </xdr:nvSpPr>
      <xdr:spPr bwMode="auto">
        <a:xfrm>
          <a:off x="2743200" y="34994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100</xdr:row>
      <xdr:rowOff>0</xdr:rowOff>
    </xdr:from>
    <xdr:to>
      <xdr:col>5</xdr:col>
      <xdr:colOff>0</xdr:colOff>
      <xdr:row>100</xdr:row>
      <xdr:rowOff>209550</xdr:rowOff>
    </xdr:to>
    <xdr:sp macro="" textlink="">
      <xdr:nvSpPr>
        <xdr:cNvPr id="1283437" name="Text Box 1">
          <a:extLst>
            <a:ext uri="{FF2B5EF4-FFF2-40B4-BE49-F238E27FC236}">
              <a16:creationId xmlns:a16="http://schemas.microsoft.com/office/drawing/2014/main" xmlns="" id="{00000000-0008-0000-0600-00006D951300}"/>
            </a:ext>
          </a:extLst>
        </xdr:cNvPr>
        <xdr:cNvSpPr txBox="1">
          <a:spLocks noChangeArrowheads="1"/>
        </xdr:cNvSpPr>
      </xdr:nvSpPr>
      <xdr:spPr bwMode="auto">
        <a:xfrm>
          <a:off x="2743200" y="34994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100</xdr:row>
      <xdr:rowOff>0</xdr:rowOff>
    </xdr:from>
    <xdr:to>
      <xdr:col>5</xdr:col>
      <xdr:colOff>0</xdr:colOff>
      <xdr:row>100</xdr:row>
      <xdr:rowOff>209550</xdr:rowOff>
    </xdr:to>
    <xdr:sp macro="" textlink="">
      <xdr:nvSpPr>
        <xdr:cNvPr id="1283438" name="Text Box 1">
          <a:extLst>
            <a:ext uri="{FF2B5EF4-FFF2-40B4-BE49-F238E27FC236}">
              <a16:creationId xmlns:a16="http://schemas.microsoft.com/office/drawing/2014/main" xmlns="" id="{00000000-0008-0000-0600-00006E951300}"/>
            </a:ext>
          </a:extLst>
        </xdr:cNvPr>
        <xdr:cNvSpPr txBox="1">
          <a:spLocks noChangeArrowheads="1"/>
        </xdr:cNvSpPr>
      </xdr:nvSpPr>
      <xdr:spPr bwMode="auto">
        <a:xfrm>
          <a:off x="2743200" y="34994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100</xdr:row>
      <xdr:rowOff>0</xdr:rowOff>
    </xdr:from>
    <xdr:to>
      <xdr:col>5</xdr:col>
      <xdr:colOff>0</xdr:colOff>
      <xdr:row>100</xdr:row>
      <xdr:rowOff>209550</xdr:rowOff>
    </xdr:to>
    <xdr:sp macro="" textlink="">
      <xdr:nvSpPr>
        <xdr:cNvPr id="1283439" name="Text Box 1">
          <a:extLst>
            <a:ext uri="{FF2B5EF4-FFF2-40B4-BE49-F238E27FC236}">
              <a16:creationId xmlns:a16="http://schemas.microsoft.com/office/drawing/2014/main" xmlns="" id="{00000000-0008-0000-0600-00006F951300}"/>
            </a:ext>
          </a:extLst>
        </xdr:cNvPr>
        <xdr:cNvSpPr txBox="1">
          <a:spLocks noChangeArrowheads="1"/>
        </xdr:cNvSpPr>
      </xdr:nvSpPr>
      <xdr:spPr bwMode="auto">
        <a:xfrm>
          <a:off x="2743200" y="34994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100</xdr:row>
      <xdr:rowOff>0</xdr:rowOff>
    </xdr:from>
    <xdr:to>
      <xdr:col>5</xdr:col>
      <xdr:colOff>0</xdr:colOff>
      <xdr:row>100</xdr:row>
      <xdr:rowOff>209550</xdr:rowOff>
    </xdr:to>
    <xdr:sp macro="" textlink="">
      <xdr:nvSpPr>
        <xdr:cNvPr id="1283440" name="Text Box 1">
          <a:extLst>
            <a:ext uri="{FF2B5EF4-FFF2-40B4-BE49-F238E27FC236}">
              <a16:creationId xmlns:a16="http://schemas.microsoft.com/office/drawing/2014/main" xmlns="" id="{00000000-0008-0000-0600-000070951300}"/>
            </a:ext>
          </a:extLst>
        </xdr:cNvPr>
        <xdr:cNvSpPr txBox="1">
          <a:spLocks noChangeArrowheads="1"/>
        </xdr:cNvSpPr>
      </xdr:nvSpPr>
      <xdr:spPr bwMode="auto">
        <a:xfrm>
          <a:off x="2743200" y="34994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100</xdr:row>
      <xdr:rowOff>0</xdr:rowOff>
    </xdr:from>
    <xdr:to>
      <xdr:col>5</xdr:col>
      <xdr:colOff>0</xdr:colOff>
      <xdr:row>100</xdr:row>
      <xdr:rowOff>209550</xdr:rowOff>
    </xdr:to>
    <xdr:sp macro="" textlink="">
      <xdr:nvSpPr>
        <xdr:cNvPr id="1283441" name="Text Box 1">
          <a:extLst>
            <a:ext uri="{FF2B5EF4-FFF2-40B4-BE49-F238E27FC236}">
              <a16:creationId xmlns:a16="http://schemas.microsoft.com/office/drawing/2014/main" xmlns="" id="{00000000-0008-0000-0600-000071951300}"/>
            </a:ext>
          </a:extLst>
        </xdr:cNvPr>
        <xdr:cNvSpPr txBox="1">
          <a:spLocks noChangeArrowheads="1"/>
        </xdr:cNvSpPr>
      </xdr:nvSpPr>
      <xdr:spPr bwMode="auto">
        <a:xfrm>
          <a:off x="2743200" y="34994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100</xdr:row>
      <xdr:rowOff>0</xdr:rowOff>
    </xdr:from>
    <xdr:to>
      <xdr:col>5</xdr:col>
      <xdr:colOff>0</xdr:colOff>
      <xdr:row>100</xdr:row>
      <xdr:rowOff>209550</xdr:rowOff>
    </xdr:to>
    <xdr:sp macro="" textlink="">
      <xdr:nvSpPr>
        <xdr:cNvPr id="1283442" name="Text Box 1">
          <a:extLst>
            <a:ext uri="{FF2B5EF4-FFF2-40B4-BE49-F238E27FC236}">
              <a16:creationId xmlns:a16="http://schemas.microsoft.com/office/drawing/2014/main" xmlns="" id="{00000000-0008-0000-0600-000072951300}"/>
            </a:ext>
          </a:extLst>
        </xdr:cNvPr>
        <xdr:cNvSpPr txBox="1">
          <a:spLocks noChangeArrowheads="1"/>
        </xdr:cNvSpPr>
      </xdr:nvSpPr>
      <xdr:spPr bwMode="auto">
        <a:xfrm>
          <a:off x="2743200" y="34994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100</xdr:row>
      <xdr:rowOff>0</xdr:rowOff>
    </xdr:from>
    <xdr:to>
      <xdr:col>5</xdr:col>
      <xdr:colOff>0</xdr:colOff>
      <xdr:row>100</xdr:row>
      <xdr:rowOff>209550</xdr:rowOff>
    </xdr:to>
    <xdr:sp macro="" textlink="">
      <xdr:nvSpPr>
        <xdr:cNvPr id="1283443" name="Text Box 1">
          <a:extLst>
            <a:ext uri="{FF2B5EF4-FFF2-40B4-BE49-F238E27FC236}">
              <a16:creationId xmlns:a16="http://schemas.microsoft.com/office/drawing/2014/main" xmlns="" id="{00000000-0008-0000-0600-000073951300}"/>
            </a:ext>
          </a:extLst>
        </xdr:cNvPr>
        <xdr:cNvSpPr txBox="1">
          <a:spLocks noChangeArrowheads="1"/>
        </xdr:cNvSpPr>
      </xdr:nvSpPr>
      <xdr:spPr bwMode="auto">
        <a:xfrm>
          <a:off x="2743200" y="34994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100</xdr:row>
      <xdr:rowOff>0</xdr:rowOff>
    </xdr:from>
    <xdr:to>
      <xdr:col>5</xdr:col>
      <xdr:colOff>0</xdr:colOff>
      <xdr:row>100</xdr:row>
      <xdr:rowOff>209550</xdr:rowOff>
    </xdr:to>
    <xdr:sp macro="" textlink="">
      <xdr:nvSpPr>
        <xdr:cNvPr id="1283444" name="Text Box 1">
          <a:extLst>
            <a:ext uri="{FF2B5EF4-FFF2-40B4-BE49-F238E27FC236}">
              <a16:creationId xmlns:a16="http://schemas.microsoft.com/office/drawing/2014/main" xmlns="" id="{00000000-0008-0000-0600-000074951300}"/>
            </a:ext>
          </a:extLst>
        </xdr:cNvPr>
        <xdr:cNvSpPr txBox="1">
          <a:spLocks noChangeArrowheads="1"/>
        </xdr:cNvSpPr>
      </xdr:nvSpPr>
      <xdr:spPr bwMode="auto">
        <a:xfrm>
          <a:off x="2743200" y="34994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100</xdr:row>
      <xdr:rowOff>0</xdr:rowOff>
    </xdr:from>
    <xdr:to>
      <xdr:col>5</xdr:col>
      <xdr:colOff>0</xdr:colOff>
      <xdr:row>100</xdr:row>
      <xdr:rowOff>209550</xdr:rowOff>
    </xdr:to>
    <xdr:sp macro="" textlink="">
      <xdr:nvSpPr>
        <xdr:cNvPr id="1283445" name="Text Box 1">
          <a:extLst>
            <a:ext uri="{FF2B5EF4-FFF2-40B4-BE49-F238E27FC236}">
              <a16:creationId xmlns:a16="http://schemas.microsoft.com/office/drawing/2014/main" xmlns="" id="{00000000-0008-0000-0600-000075951300}"/>
            </a:ext>
          </a:extLst>
        </xdr:cNvPr>
        <xdr:cNvSpPr txBox="1">
          <a:spLocks noChangeArrowheads="1"/>
        </xdr:cNvSpPr>
      </xdr:nvSpPr>
      <xdr:spPr bwMode="auto">
        <a:xfrm>
          <a:off x="2743200" y="34994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100</xdr:row>
      <xdr:rowOff>0</xdr:rowOff>
    </xdr:from>
    <xdr:to>
      <xdr:col>5</xdr:col>
      <xdr:colOff>0</xdr:colOff>
      <xdr:row>100</xdr:row>
      <xdr:rowOff>209550</xdr:rowOff>
    </xdr:to>
    <xdr:sp macro="" textlink="">
      <xdr:nvSpPr>
        <xdr:cNvPr id="1283446" name="Text Box 1">
          <a:extLst>
            <a:ext uri="{FF2B5EF4-FFF2-40B4-BE49-F238E27FC236}">
              <a16:creationId xmlns:a16="http://schemas.microsoft.com/office/drawing/2014/main" xmlns="" id="{00000000-0008-0000-0600-000076951300}"/>
            </a:ext>
          </a:extLst>
        </xdr:cNvPr>
        <xdr:cNvSpPr txBox="1">
          <a:spLocks noChangeArrowheads="1"/>
        </xdr:cNvSpPr>
      </xdr:nvSpPr>
      <xdr:spPr bwMode="auto">
        <a:xfrm>
          <a:off x="2743200" y="34994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100</xdr:row>
      <xdr:rowOff>0</xdr:rowOff>
    </xdr:from>
    <xdr:to>
      <xdr:col>5</xdr:col>
      <xdr:colOff>0</xdr:colOff>
      <xdr:row>100</xdr:row>
      <xdr:rowOff>209550</xdr:rowOff>
    </xdr:to>
    <xdr:sp macro="" textlink="">
      <xdr:nvSpPr>
        <xdr:cNvPr id="1283447" name="Text Box 1">
          <a:extLst>
            <a:ext uri="{FF2B5EF4-FFF2-40B4-BE49-F238E27FC236}">
              <a16:creationId xmlns:a16="http://schemas.microsoft.com/office/drawing/2014/main" xmlns="" id="{00000000-0008-0000-0600-000077951300}"/>
            </a:ext>
          </a:extLst>
        </xdr:cNvPr>
        <xdr:cNvSpPr txBox="1">
          <a:spLocks noChangeArrowheads="1"/>
        </xdr:cNvSpPr>
      </xdr:nvSpPr>
      <xdr:spPr bwMode="auto">
        <a:xfrm>
          <a:off x="2743200" y="34994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100</xdr:row>
      <xdr:rowOff>0</xdr:rowOff>
    </xdr:from>
    <xdr:to>
      <xdr:col>5</xdr:col>
      <xdr:colOff>0</xdr:colOff>
      <xdr:row>100</xdr:row>
      <xdr:rowOff>209550</xdr:rowOff>
    </xdr:to>
    <xdr:sp macro="" textlink="">
      <xdr:nvSpPr>
        <xdr:cNvPr id="1283448" name="Text Box 1">
          <a:extLst>
            <a:ext uri="{FF2B5EF4-FFF2-40B4-BE49-F238E27FC236}">
              <a16:creationId xmlns:a16="http://schemas.microsoft.com/office/drawing/2014/main" xmlns="" id="{00000000-0008-0000-0600-000078951300}"/>
            </a:ext>
          </a:extLst>
        </xdr:cNvPr>
        <xdr:cNvSpPr txBox="1">
          <a:spLocks noChangeArrowheads="1"/>
        </xdr:cNvSpPr>
      </xdr:nvSpPr>
      <xdr:spPr bwMode="auto">
        <a:xfrm>
          <a:off x="2743200" y="34994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100</xdr:row>
      <xdr:rowOff>0</xdr:rowOff>
    </xdr:from>
    <xdr:to>
      <xdr:col>5</xdr:col>
      <xdr:colOff>0</xdr:colOff>
      <xdr:row>100</xdr:row>
      <xdr:rowOff>209550</xdr:rowOff>
    </xdr:to>
    <xdr:sp macro="" textlink="">
      <xdr:nvSpPr>
        <xdr:cNvPr id="1283449" name="Text Box 1">
          <a:extLst>
            <a:ext uri="{FF2B5EF4-FFF2-40B4-BE49-F238E27FC236}">
              <a16:creationId xmlns:a16="http://schemas.microsoft.com/office/drawing/2014/main" xmlns="" id="{00000000-0008-0000-0600-000079951300}"/>
            </a:ext>
          </a:extLst>
        </xdr:cNvPr>
        <xdr:cNvSpPr txBox="1">
          <a:spLocks noChangeArrowheads="1"/>
        </xdr:cNvSpPr>
      </xdr:nvSpPr>
      <xdr:spPr bwMode="auto">
        <a:xfrm>
          <a:off x="2743200" y="34994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100</xdr:row>
      <xdr:rowOff>0</xdr:rowOff>
    </xdr:from>
    <xdr:to>
      <xdr:col>5</xdr:col>
      <xdr:colOff>0</xdr:colOff>
      <xdr:row>100</xdr:row>
      <xdr:rowOff>209550</xdr:rowOff>
    </xdr:to>
    <xdr:sp macro="" textlink="">
      <xdr:nvSpPr>
        <xdr:cNvPr id="1283450" name="Text Box 1">
          <a:extLst>
            <a:ext uri="{FF2B5EF4-FFF2-40B4-BE49-F238E27FC236}">
              <a16:creationId xmlns:a16="http://schemas.microsoft.com/office/drawing/2014/main" xmlns="" id="{00000000-0008-0000-0600-00007A951300}"/>
            </a:ext>
          </a:extLst>
        </xdr:cNvPr>
        <xdr:cNvSpPr txBox="1">
          <a:spLocks noChangeArrowheads="1"/>
        </xdr:cNvSpPr>
      </xdr:nvSpPr>
      <xdr:spPr bwMode="auto">
        <a:xfrm>
          <a:off x="2743200" y="34994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100</xdr:row>
      <xdr:rowOff>0</xdr:rowOff>
    </xdr:from>
    <xdr:to>
      <xdr:col>5</xdr:col>
      <xdr:colOff>0</xdr:colOff>
      <xdr:row>100</xdr:row>
      <xdr:rowOff>209550</xdr:rowOff>
    </xdr:to>
    <xdr:sp macro="" textlink="">
      <xdr:nvSpPr>
        <xdr:cNvPr id="1283451" name="Text Box 1">
          <a:extLst>
            <a:ext uri="{FF2B5EF4-FFF2-40B4-BE49-F238E27FC236}">
              <a16:creationId xmlns:a16="http://schemas.microsoft.com/office/drawing/2014/main" xmlns="" id="{00000000-0008-0000-0600-00007B951300}"/>
            </a:ext>
          </a:extLst>
        </xdr:cNvPr>
        <xdr:cNvSpPr txBox="1">
          <a:spLocks noChangeArrowheads="1"/>
        </xdr:cNvSpPr>
      </xdr:nvSpPr>
      <xdr:spPr bwMode="auto">
        <a:xfrm>
          <a:off x="2743200" y="34994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100</xdr:row>
      <xdr:rowOff>0</xdr:rowOff>
    </xdr:from>
    <xdr:to>
      <xdr:col>5</xdr:col>
      <xdr:colOff>0</xdr:colOff>
      <xdr:row>100</xdr:row>
      <xdr:rowOff>209550</xdr:rowOff>
    </xdr:to>
    <xdr:sp macro="" textlink="">
      <xdr:nvSpPr>
        <xdr:cNvPr id="1283452" name="Text Box 1">
          <a:extLst>
            <a:ext uri="{FF2B5EF4-FFF2-40B4-BE49-F238E27FC236}">
              <a16:creationId xmlns:a16="http://schemas.microsoft.com/office/drawing/2014/main" xmlns="" id="{00000000-0008-0000-0600-00007C951300}"/>
            </a:ext>
          </a:extLst>
        </xdr:cNvPr>
        <xdr:cNvSpPr txBox="1">
          <a:spLocks noChangeArrowheads="1"/>
        </xdr:cNvSpPr>
      </xdr:nvSpPr>
      <xdr:spPr bwMode="auto">
        <a:xfrm>
          <a:off x="2743200" y="34994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100</xdr:row>
      <xdr:rowOff>0</xdr:rowOff>
    </xdr:from>
    <xdr:to>
      <xdr:col>5</xdr:col>
      <xdr:colOff>0</xdr:colOff>
      <xdr:row>100</xdr:row>
      <xdr:rowOff>209550</xdr:rowOff>
    </xdr:to>
    <xdr:sp macro="" textlink="">
      <xdr:nvSpPr>
        <xdr:cNvPr id="1283453" name="Text Box 1">
          <a:extLst>
            <a:ext uri="{FF2B5EF4-FFF2-40B4-BE49-F238E27FC236}">
              <a16:creationId xmlns:a16="http://schemas.microsoft.com/office/drawing/2014/main" xmlns="" id="{00000000-0008-0000-0600-00007D951300}"/>
            </a:ext>
          </a:extLst>
        </xdr:cNvPr>
        <xdr:cNvSpPr txBox="1">
          <a:spLocks noChangeArrowheads="1"/>
        </xdr:cNvSpPr>
      </xdr:nvSpPr>
      <xdr:spPr bwMode="auto">
        <a:xfrm>
          <a:off x="2743200" y="34994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100</xdr:row>
      <xdr:rowOff>0</xdr:rowOff>
    </xdr:from>
    <xdr:to>
      <xdr:col>5</xdr:col>
      <xdr:colOff>0</xdr:colOff>
      <xdr:row>100</xdr:row>
      <xdr:rowOff>209550</xdr:rowOff>
    </xdr:to>
    <xdr:sp macro="" textlink="">
      <xdr:nvSpPr>
        <xdr:cNvPr id="1283454" name="Text Box 1">
          <a:extLst>
            <a:ext uri="{FF2B5EF4-FFF2-40B4-BE49-F238E27FC236}">
              <a16:creationId xmlns:a16="http://schemas.microsoft.com/office/drawing/2014/main" xmlns="" id="{00000000-0008-0000-0600-00007E951300}"/>
            </a:ext>
          </a:extLst>
        </xdr:cNvPr>
        <xdr:cNvSpPr txBox="1">
          <a:spLocks noChangeArrowheads="1"/>
        </xdr:cNvSpPr>
      </xdr:nvSpPr>
      <xdr:spPr bwMode="auto">
        <a:xfrm>
          <a:off x="2743200" y="34994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209550</xdr:rowOff>
    </xdr:to>
    <xdr:sp macro="" textlink="">
      <xdr:nvSpPr>
        <xdr:cNvPr id="1283455" name="Text Box 1">
          <a:extLst>
            <a:ext uri="{FF2B5EF4-FFF2-40B4-BE49-F238E27FC236}">
              <a16:creationId xmlns:a16="http://schemas.microsoft.com/office/drawing/2014/main" xmlns="" id="{00000000-0008-0000-0600-00007F951300}"/>
            </a:ext>
          </a:extLst>
        </xdr:cNvPr>
        <xdr:cNvSpPr txBox="1">
          <a:spLocks noChangeArrowheads="1"/>
        </xdr:cNvSpPr>
      </xdr:nvSpPr>
      <xdr:spPr bwMode="auto">
        <a:xfrm>
          <a:off x="2743200" y="35347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209550</xdr:rowOff>
    </xdr:to>
    <xdr:sp macro="" textlink="">
      <xdr:nvSpPr>
        <xdr:cNvPr id="1283456" name="Text Box 1">
          <a:extLst>
            <a:ext uri="{FF2B5EF4-FFF2-40B4-BE49-F238E27FC236}">
              <a16:creationId xmlns:a16="http://schemas.microsoft.com/office/drawing/2014/main" xmlns="" id="{00000000-0008-0000-0600-000080951300}"/>
            </a:ext>
          </a:extLst>
        </xdr:cNvPr>
        <xdr:cNvSpPr txBox="1">
          <a:spLocks noChangeArrowheads="1"/>
        </xdr:cNvSpPr>
      </xdr:nvSpPr>
      <xdr:spPr bwMode="auto">
        <a:xfrm>
          <a:off x="2743200" y="35347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209550</xdr:rowOff>
    </xdr:to>
    <xdr:sp macro="" textlink="">
      <xdr:nvSpPr>
        <xdr:cNvPr id="1283457" name="Text Box 1">
          <a:extLst>
            <a:ext uri="{FF2B5EF4-FFF2-40B4-BE49-F238E27FC236}">
              <a16:creationId xmlns:a16="http://schemas.microsoft.com/office/drawing/2014/main" xmlns="" id="{00000000-0008-0000-0600-000081951300}"/>
            </a:ext>
          </a:extLst>
        </xdr:cNvPr>
        <xdr:cNvSpPr txBox="1">
          <a:spLocks noChangeArrowheads="1"/>
        </xdr:cNvSpPr>
      </xdr:nvSpPr>
      <xdr:spPr bwMode="auto">
        <a:xfrm>
          <a:off x="2743200" y="35347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209550</xdr:rowOff>
    </xdr:to>
    <xdr:sp macro="" textlink="">
      <xdr:nvSpPr>
        <xdr:cNvPr id="1283458" name="Text Box 1">
          <a:extLst>
            <a:ext uri="{FF2B5EF4-FFF2-40B4-BE49-F238E27FC236}">
              <a16:creationId xmlns:a16="http://schemas.microsoft.com/office/drawing/2014/main" xmlns="" id="{00000000-0008-0000-0600-000082951300}"/>
            </a:ext>
          </a:extLst>
        </xdr:cNvPr>
        <xdr:cNvSpPr txBox="1">
          <a:spLocks noChangeArrowheads="1"/>
        </xdr:cNvSpPr>
      </xdr:nvSpPr>
      <xdr:spPr bwMode="auto">
        <a:xfrm>
          <a:off x="2743200" y="35347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209550</xdr:rowOff>
    </xdr:to>
    <xdr:sp macro="" textlink="">
      <xdr:nvSpPr>
        <xdr:cNvPr id="1283459" name="Text Box 1">
          <a:extLst>
            <a:ext uri="{FF2B5EF4-FFF2-40B4-BE49-F238E27FC236}">
              <a16:creationId xmlns:a16="http://schemas.microsoft.com/office/drawing/2014/main" xmlns="" id="{00000000-0008-0000-0600-000083951300}"/>
            </a:ext>
          </a:extLst>
        </xdr:cNvPr>
        <xdr:cNvSpPr txBox="1">
          <a:spLocks noChangeArrowheads="1"/>
        </xdr:cNvSpPr>
      </xdr:nvSpPr>
      <xdr:spPr bwMode="auto">
        <a:xfrm>
          <a:off x="2743200" y="35347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209550</xdr:rowOff>
    </xdr:to>
    <xdr:sp macro="" textlink="">
      <xdr:nvSpPr>
        <xdr:cNvPr id="1283460" name="Text Box 1">
          <a:extLst>
            <a:ext uri="{FF2B5EF4-FFF2-40B4-BE49-F238E27FC236}">
              <a16:creationId xmlns:a16="http://schemas.microsoft.com/office/drawing/2014/main" xmlns="" id="{00000000-0008-0000-0600-000084951300}"/>
            </a:ext>
          </a:extLst>
        </xdr:cNvPr>
        <xdr:cNvSpPr txBox="1">
          <a:spLocks noChangeArrowheads="1"/>
        </xdr:cNvSpPr>
      </xdr:nvSpPr>
      <xdr:spPr bwMode="auto">
        <a:xfrm>
          <a:off x="2743200" y="35347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209550</xdr:rowOff>
    </xdr:to>
    <xdr:sp macro="" textlink="">
      <xdr:nvSpPr>
        <xdr:cNvPr id="1283461" name="Text Box 1">
          <a:extLst>
            <a:ext uri="{FF2B5EF4-FFF2-40B4-BE49-F238E27FC236}">
              <a16:creationId xmlns:a16="http://schemas.microsoft.com/office/drawing/2014/main" xmlns="" id="{00000000-0008-0000-0600-000085951300}"/>
            </a:ext>
          </a:extLst>
        </xdr:cNvPr>
        <xdr:cNvSpPr txBox="1">
          <a:spLocks noChangeArrowheads="1"/>
        </xdr:cNvSpPr>
      </xdr:nvSpPr>
      <xdr:spPr bwMode="auto">
        <a:xfrm>
          <a:off x="2743200" y="35347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209550</xdr:rowOff>
    </xdr:to>
    <xdr:sp macro="" textlink="">
      <xdr:nvSpPr>
        <xdr:cNvPr id="1283462" name="Text Box 1">
          <a:extLst>
            <a:ext uri="{FF2B5EF4-FFF2-40B4-BE49-F238E27FC236}">
              <a16:creationId xmlns:a16="http://schemas.microsoft.com/office/drawing/2014/main" xmlns="" id="{00000000-0008-0000-0600-000086951300}"/>
            </a:ext>
          </a:extLst>
        </xdr:cNvPr>
        <xdr:cNvSpPr txBox="1">
          <a:spLocks noChangeArrowheads="1"/>
        </xdr:cNvSpPr>
      </xdr:nvSpPr>
      <xdr:spPr bwMode="auto">
        <a:xfrm>
          <a:off x="2743200" y="35347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209550</xdr:rowOff>
    </xdr:to>
    <xdr:sp macro="" textlink="">
      <xdr:nvSpPr>
        <xdr:cNvPr id="1283463" name="Text Box 1">
          <a:extLst>
            <a:ext uri="{FF2B5EF4-FFF2-40B4-BE49-F238E27FC236}">
              <a16:creationId xmlns:a16="http://schemas.microsoft.com/office/drawing/2014/main" xmlns="" id="{00000000-0008-0000-0600-000087951300}"/>
            </a:ext>
          </a:extLst>
        </xdr:cNvPr>
        <xdr:cNvSpPr txBox="1">
          <a:spLocks noChangeArrowheads="1"/>
        </xdr:cNvSpPr>
      </xdr:nvSpPr>
      <xdr:spPr bwMode="auto">
        <a:xfrm>
          <a:off x="2743200" y="35347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209550</xdr:rowOff>
    </xdr:to>
    <xdr:sp macro="" textlink="">
      <xdr:nvSpPr>
        <xdr:cNvPr id="1283464" name="Text Box 1">
          <a:extLst>
            <a:ext uri="{FF2B5EF4-FFF2-40B4-BE49-F238E27FC236}">
              <a16:creationId xmlns:a16="http://schemas.microsoft.com/office/drawing/2014/main" xmlns="" id="{00000000-0008-0000-0600-000088951300}"/>
            </a:ext>
          </a:extLst>
        </xdr:cNvPr>
        <xdr:cNvSpPr txBox="1">
          <a:spLocks noChangeArrowheads="1"/>
        </xdr:cNvSpPr>
      </xdr:nvSpPr>
      <xdr:spPr bwMode="auto">
        <a:xfrm>
          <a:off x="2743200" y="35347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209550</xdr:rowOff>
    </xdr:to>
    <xdr:sp macro="" textlink="">
      <xdr:nvSpPr>
        <xdr:cNvPr id="1283465" name="Text Box 1">
          <a:extLst>
            <a:ext uri="{FF2B5EF4-FFF2-40B4-BE49-F238E27FC236}">
              <a16:creationId xmlns:a16="http://schemas.microsoft.com/office/drawing/2014/main" xmlns="" id="{00000000-0008-0000-0600-000089951300}"/>
            </a:ext>
          </a:extLst>
        </xdr:cNvPr>
        <xdr:cNvSpPr txBox="1">
          <a:spLocks noChangeArrowheads="1"/>
        </xdr:cNvSpPr>
      </xdr:nvSpPr>
      <xdr:spPr bwMode="auto">
        <a:xfrm>
          <a:off x="2743200" y="35347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209550</xdr:rowOff>
    </xdr:to>
    <xdr:sp macro="" textlink="">
      <xdr:nvSpPr>
        <xdr:cNvPr id="1283466" name="Text Box 1">
          <a:extLst>
            <a:ext uri="{FF2B5EF4-FFF2-40B4-BE49-F238E27FC236}">
              <a16:creationId xmlns:a16="http://schemas.microsoft.com/office/drawing/2014/main" xmlns="" id="{00000000-0008-0000-0600-00008A951300}"/>
            </a:ext>
          </a:extLst>
        </xdr:cNvPr>
        <xdr:cNvSpPr txBox="1">
          <a:spLocks noChangeArrowheads="1"/>
        </xdr:cNvSpPr>
      </xdr:nvSpPr>
      <xdr:spPr bwMode="auto">
        <a:xfrm>
          <a:off x="2743200" y="35347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209550</xdr:rowOff>
    </xdr:to>
    <xdr:sp macro="" textlink="">
      <xdr:nvSpPr>
        <xdr:cNvPr id="1283467" name="Text Box 1">
          <a:extLst>
            <a:ext uri="{FF2B5EF4-FFF2-40B4-BE49-F238E27FC236}">
              <a16:creationId xmlns:a16="http://schemas.microsoft.com/office/drawing/2014/main" xmlns="" id="{00000000-0008-0000-0600-00008B951300}"/>
            </a:ext>
          </a:extLst>
        </xdr:cNvPr>
        <xdr:cNvSpPr txBox="1">
          <a:spLocks noChangeArrowheads="1"/>
        </xdr:cNvSpPr>
      </xdr:nvSpPr>
      <xdr:spPr bwMode="auto">
        <a:xfrm>
          <a:off x="2743200" y="35347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209550</xdr:rowOff>
    </xdr:to>
    <xdr:sp macro="" textlink="">
      <xdr:nvSpPr>
        <xdr:cNvPr id="1283468" name="Text Box 1">
          <a:extLst>
            <a:ext uri="{FF2B5EF4-FFF2-40B4-BE49-F238E27FC236}">
              <a16:creationId xmlns:a16="http://schemas.microsoft.com/office/drawing/2014/main" xmlns="" id="{00000000-0008-0000-0600-00008C951300}"/>
            </a:ext>
          </a:extLst>
        </xdr:cNvPr>
        <xdr:cNvSpPr txBox="1">
          <a:spLocks noChangeArrowheads="1"/>
        </xdr:cNvSpPr>
      </xdr:nvSpPr>
      <xdr:spPr bwMode="auto">
        <a:xfrm>
          <a:off x="2743200" y="35347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209550</xdr:rowOff>
    </xdr:to>
    <xdr:sp macro="" textlink="">
      <xdr:nvSpPr>
        <xdr:cNvPr id="1283469" name="Text Box 1">
          <a:extLst>
            <a:ext uri="{FF2B5EF4-FFF2-40B4-BE49-F238E27FC236}">
              <a16:creationId xmlns:a16="http://schemas.microsoft.com/office/drawing/2014/main" xmlns="" id="{00000000-0008-0000-0600-00008D951300}"/>
            </a:ext>
          </a:extLst>
        </xdr:cNvPr>
        <xdr:cNvSpPr txBox="1">
          <a:spLocks noChangeArrowheads="1"/>
        </xdr:cNvSpPr>
      </xdr:nvSpPr>
      <xdr:spPr bwMode="auto">
        <a:xfrm>
          <a:off x="2743200" y="35347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470" name="Text Box 1">
          <a:extLst>
            <a:ext uri="{FF2B5EF4-FFF2-40B4-BE49-F238E27FC236}">
              <a16:creationId xmlns:a16="http://schemas.microsoft.com/office/drawing/2014/main" xmlns="" id="{00000000-0008-0000-0600-00008E95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471" name="Text Box 1">
          <a:extLst>
            <a:ext uri="{FF2B5EF4-FFF2-40B4-BE49-F238E27FC236}">
              <a16:creationId xmlns:a16="http://schemas.microsoft.com/office/drawing/2014/main" xmlns="" id="{00000000-0008-0000-0600-00008F95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472" name="Text Box 1">
          <a:extLst>
            <a:ext uri="{FF2B5EF4-FFF2-40B4-BE49-F238E27FC236}">
              <a16:creationId xmlns:a16="http://schemas.microsoft.com/office/drawing/2014/main" xmlns="" id="{00000000-0008-0000-0600-00009095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473" name="Text Box 1">
          <a:extLst>
            <a:ext uri="{FF2B5EF4-FFF2-40B4-BE49-F238E27FC236}">
              <a16:creationId xmlns:a16="http://schemas.microsoft.com/office/drawing/2014/main" xmlns="" id="{00000000-0008-0000-0600-00009195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474" name="Text Box 1">
          <a:extLst>
            <a:ext uri="{FF2B5EF4-FFF2-40B4-BE49-F238E27FC236}">
              <a16:creationId xmlns:a16="http://schemas.microsoft.com/office/drawing/2014/main" xmlns="" id="{00000000-0008-0000-0600-00009295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475" name="Text Box 1">
          <a:extLst>
            <a:ext uri="{FF2B5EF4-FFF2-40B4-BE49-F238E27FC236}">
              <a16:creationId xmlns:a16="http://schemas.microsoft.com/office/drawing/2014/main" xmlns="" id="{00000000-0008-0000-0600-00009395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476" name="Text Box 1">
          <a:extLst>
            <a:ext uri="{FF2B5EF4-FFF2-40B4-BE49-F238E27FC236}">
              <a16:creationId xmlns:a16="http://schemas.microsoft.com/office/drawing/2014/main" xmlns="" id="{00000000-0008-0000-0600-00009495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477" name="Text Box 1">
          <a:extLst>
            <a:ext uri="{FF2B5EF4-FFF2-40B4-BE49-F238E27FC236}">
              <a16:creationId xmlns:a16="http://schemas.microsoft.com/office/drawing/2014/main" xmlns="" id="{00000000-0008-0000-0600-00009595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478" name="Text Box 1">
          <a:extLst>
            <a:ext uri="{FF2B5EF4-FFF2-40B4-BE49-F238E27FC236}">
              <a16:creationId xmlns:a16="http://schemas.microsoft.com/office/drawing/2014/main" xmlns="" id="{00000000-0008-0000-0600-00009695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479" name="Text Box 1">
          <a:extLst>
            <a:ext uri="{FF2B5EF4-FFF2-40B4-BE49-F238E27FC236}">
              <a16:creationId xmlns:a16="http://schemas.microsoft.com/office/drawing/2014/main" xmlns="" id="{00000000-0008-0000-0600-00009795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480" name="Text Box 1">
          <a:extLst>
            <a:ext uri="{FF2B5EF4-FFF2-40B4-BE49-F238E27FC236}">
              <a16:creationId xmlns:a16="http://schemas.microsoft.com/office/drawing/2014/main" xmlns="" id="{00000000-0008-0000-0600-00009895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481" name="Text Box 1">
          <a:extLst>
            <a:ext uri="{FF2B5EF4-FFF2-40B4-BE49-F238E27FC236}">
              <a16:creationId xmlns:a16="http://schemas.microsoft.com/office/drawing/2014/main" xmlns="" id="{00000000-0008-0000-0600-00009995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482" name="Text Box 1">
          <a:extLst>
            <a:ext uri="{FF2B5EF4-FFF2-40B4-BE49-F238E27FC236}">
              <a16:creationId xmlns:a16="http://schemas.microsoft.com/office/drawing/2014/main" xmlns="" id="{00000000-0008-0000-0600-00009A95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483" name="Text Box 1">
          <a:extLst>
            <a:ext uri="{FF2B5EF4-FFF2-40B4-BE49-F238E27FC236}">
              <a16:creationId xmlns:a16="http://schemas.microsoft.com/office/drawing/2014/main" xmlns="" id="{00000000-0008-0000-0600-00009B95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484" name="Text Box 1">
          <a:extLst>
            <a:ext uri="{FF2B5EF4-FFF2-40B4-BE49-F238E27FC236}">
              <a16:creationId xmlns:a16="http://schemas.microsoft.com/office/drawing/2014/main" xmlns="" id="{00000000-0008-0000-0600-00009C95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485" name="Text Box 1">
          <a:extLst>
            <a:ext uri="{FF2B5EF4-FFF2-40B4-BE49-F238E27FC236}">
              <a16:creationId xmlns:a16="http://schemas.microsoft.com/office/drawing/2014/main" xmlns="" id="{00000000-0008-0000-0600-00009D95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486" name="Text Box 1">
          <a:extLst>
            <a:ext uri="{FF2B5EF4-FFF2-40B4-BE49-F238E27FC236}">
              <a16:creationId xmlns:a16="http://schemas.microsoft.com/office/drawing/2014/main" xmlns="" id="{00000000-0008-0000-0600-00009E95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487" name="Text Box 1">
          <a:extLst>
            <a:ext uri="{FF2B5EF4-FFF2-40B4-BE49-F238E27FC236}">
              <a16:creationId xmlns:a16="http://schemas.microsoft.com/office/drawing/2014/main" xmlns="" id="{00000000-0008-0000-0600-00009F95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488" name="Text Box 1">
          <a:extLst>
            <a:ext uri="{FF2B5EF4-FFF2-40B4-BE49-F238E27FC236}">
              <a16:creationId xmlns:a16="http://schemas.microsoft.com/office/drawing/2014/main" xmlns="" id="{00000000-0008-0000-0600-0000A095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489" name="Text Box 1">
          <a:extLst>
            <a:ext uri="{FF2B5EF4-FFF2-40B4-BE49-F238E27FC236}">
              <a16:creationId xmlns:a16="http://schemas.microsoft.com/office/drawing/2014/main" xmlns="" id="{00000000-0008-0000-0600-0000A195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490" name="Text Box 1">
          <a:extLst>
            <a:ext uri="{FF2B5EF4-FFF2-40B4-BE49-F238E27FC236}">
              <a16:creationId xmlns:a16="http://schemas.microsoft.com/office/drawing/2014/main" xmlns="" id="{00000000-0008-0000-0600-0000A295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491" name="Text Box 1">
          <a:extLst>
            <a:ext uri="{FF2B5EF4-FFF2-40B4-BE49-F238E27FC236}">
              <a16:creationId xmlns:a16="http://schemas.microsoft.com/office/drawing/2014/main" xmlns="" id="{00000000-0008-0000-0600-0000A395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492" name="Text Box 1">
          <a:extLst>
            <a:ext uri="{FF2B5EF4-FFF2-40B4-BE49-F238E27FC236}">
              <a16:creationId xmlns:a16="http://schemas.microsoft.com/office/drawing/2014/main" xmlns="" id="{00000000-0008-0000-0600-0000A495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493" name="Text Box 1">
          <a:extLst>
            <a:ext uri="{FF2B5EF4-FFF2-40B4-BE49-F238E27FC236}">
              <a16:creationId xmlns:a16="http://schemas.microsoft.com/office/drawing/2014/main" xmlns="" id="{00000000-0008-0000-0600-0000A595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494" name="Text Box 1">
          <a:extLst>
            <a:ext uri="{FF2B5EF4-FFF2-40B4-BE49-F238E27FC236}">
              <a16:creationId xmlns:a16="http://schemas.microsoft.com/office/drawing/2014/main" xmlns="" id="{00000000-0008-0000-0600-0000A695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495" name="Text Box 1">
          <a:extLst>
            <a:ext uri="{FF2B5EF4-FFF2-40B4-BE49-F238E27FC236}">
              <a16:creationId xmlns:a16="http://schemas.microsoft.com/office/drawing/2014/main" xmlns="" id="{00000000-0008-0000-0600-0000A795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496" name="Text Box 1">
          <a:extLst>
            <a:ext uri="{FF2B5EF4-FFF2-40B4-BE49-F238E27FC236}">
              <a16:creationId xmlns:a16="http://schemas.microsoft.com/office/drawing/2014/main" xmlns="" id="{00000000-0008-0000-0600-0000A895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497" name="Text Box 1">
          <a:extLst>
            <a:ext uri="{FF2B5EF4-FFF2-40B4-BE49-F238E27FC236}">
              <a16:creationId xmlns:a16="http://schemas.microsoft.com/office/drawing/2014/main" xmlns="" id="{00000000-0008-0000-0600-0000A995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498" name="Text Box 1">
          <a:extLst>
            <a:ext uri="{FF2B5EF4-FFF2-40B4-BE49-F238E27FC236}">
              <a16:creationId xmlns:a16="http://schemas.microsoft.com/office/drawing/2014/main" xmlns="" id="{00000000-0008-0000-0600-0000AA95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499" name="Text Box 1">
          <a:extLst>
            <a:ext uri="{FF2B5EF4-FFF2-40B4-BE49-F238E27FC236}">
              <a16:creationId xmlns:a16="http://schemas.microsoft.com/office/drawing/2014/main" xmlns="" id="{00000000-0008-0000-0600-0000AB95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500" name="Text Box 1">
          <a:extLst>
            <a:ext uri="{FF2B5EF4-FFF2-40B4-BE49-F238E27FC236}">
              <a16:creationId xmlns:a16="http://schemas.microsoft.com/office/drawing/2014/main" xmlns="" id="{00000000-0008-0000-0600-0000AC95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501" name="Text Box 1">
          <a:extLst>
            <a:ext uri="{FF2B5EF4-FFF2-40B4-BE49-F238E27FC236}">
              <a16:creationId xmlns:a16="http://schemas.microsoft.com/office/drawing/2014/main" xmlns="" id="{00000000-0008-0000-0600-0000AD95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502" name="Text Box 1">
          <a:extLst>
            <a:ext uri="{FF2B5EF4-FFF2-40B4-BE49-F238E27FC236}">
              <a16:creationId xmlns:a16="http://schemas.microsoft.com/office/drawing/2014/main" xmlns="" id="{00000000-0008-0000-0600-0000AE95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503" name="Text Box 1">
          <a:extLst>
            <a:ext uri="{FF2B5EF4-FFF2-40B4-BE49-F238E27FC236}">
              <a16:creationId xmlns:a16="http://schemas.microsoft.com/office/drawing/2014/main" xmlns="" id="{00000000-0008-0000-0600-0000AF95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504" name="Text Box 1">
          <a:extLst>
            <a:ext uri="{FF2B5EF4-FFF2-40B4-BE49-F238E27FC236}">
              <a16:creationId xmlns:a16="http://schemas.microsoft.com/office/drawing/2014/main" xmlns="" id="{00000000-0008-0000-0600-0000B095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505" name="Text Box 1">
          <a:extLst>
            <a:ext uri="{FF2B5EF4-FFF2-40B4-BE49-F238E27FC236}">
              <a16:creationId xmlns:a16="http://schemas.microsoft.com/office/drawing/2014/main" xmlns="" id="{00000000-0008-0000-0600-0000B195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506" name="Text Box 1">
          <a:extLst>
            <a:ext uri="{FF2B5EF4-FFF2-40B4-BE49-F238E27FC236}">
              <a16:creationId xmlns:a16="http://schemas.microsoft.com/office/drawing/2014/main" xmlns="" id="{00000000-0008-0000-0600-0000B295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507" name="Text Box 1">
          <a:extLst>
            <a:ext uri="{FF2B5EF4-FFF2-40B4-BE49-F238E27FC236}">
              <a16:creationId xmlns:a16="http://schemas.microsoft.com/office/drawing/2014/main" xmlns="" id="{00000000-0008-0000-0600-0000B395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508" name="Text Box 1">
          <a:extLst>
            <a:ext uri="{FF2B5EF4-FFF2-40B4-BE49-F238E27FC236}">
              <a16:creationId xmlns:a16="http://schemas.microsoft.com/office/drawing/2014/main" xmlns="" id="{00000000-0008-0000-0600-0000B495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509" name="Text Box 1">
          <a:extLst>
            <a:ext uri="{FF2B5EF4-FFF2-40B4-BE49-F238E27FC236}">
              <a16:creationId xmlns:a16="http://schemas.microsoft.com/office/drawing/2014/main" xmlns="" id="{00000000-0008-0000-0600-0000B595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510" name="Text Box 1">
          <a:extLst>
            <a:ext uri="{FF2B5EF4-FFF2-40B4-BE49-F238E27FC236}">
              <a16:creationId xmlns:a16="http://schemas.microsoft.com/office/drawing/2014/main" xmlns="" id="{00000000-0008-0000-0600-0000B695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511" name="Text Box 1">
          <a:extLst>
            <a:ext uri="{FF2B5EF4-FFF2-40B4-BE49-F238E27FC236}">
              <a16:creationId xmlns:a16="http://schemas.microsoft.com/office/drawing/2014/main" xmlns="" id="{00000000-0008-0000-0600-0000B795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512" name="Text Box 1">
          <a:extLst>
            <a:ext uri="{FF2B5EF4-FFF2-40B4-BE49-F238E27FC236}">
              <a16:creationId xmlns:a16="http://schemas.microsoft.com/office/drawing/2014/main" xmlns="" id="{00000000-0008-0000-0600-0000B895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513" name="Text Box 1">
          <a:extLst>
            <a:ext uri="{FF2B5EF4-FFF2-40B4-BE49-F238E27FC236}">
              <a16:creationId xmlns:a16="http://schemas.microsoft.com/office/drawing/2014/main" xmlns="" id="{00000000-0008-0000-0600-0000B995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514" name="Text Box 1">
          <a:extLst>
            <a:ext uri="{FF2B5EF4-FFF2-40B4-BE49-F238E27FC236}">
              <a16:creationId xmlns:a16="http://schemas.microsoft.com/office/drawing/2014/main" xmlns="" id="{00000000-0008-0000-0600-0000BA95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515" name="Text Box 1">
          <a:extLst>
            <a:ext uri="{FF2B5EF4-FFF2-40B4-BE49-F238E27FC236}">
              <a16:creationId xmlns:a16="http://schemas.microsoft.com/office/drawing/2014/main" xmlns="" id="{00000000-0008-0000-0600-0000BB95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516" name="Text Box 1">
          <a:extLst>
            <a:ext uri="{FF2B5EF4-FFF2-40B4-BE49-F238E27FC236}">
              <a16:creationId xmlns:a16="http://schemas.microsoft.com/office/drawing/2014/main" xmlns="" id="{00000000-0008-0000-0600-0000BC95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517" name="Text Box 1">
          <a:extLst>
            <a:ext uri="{FF2B5EF4-FFF2-40B4-BE49-F238E27FC236}">
              <a16:creationId xmlns:a16="http://schemas.microsoft.com/office/drawing/2014/main" xmlns="" id="{00000000-0008-0000-0600-0000BD95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518" name="Text Box 1">
          <a:extLst>
            <a:ext uri="{FF2B5EF4-FFF2-40B4-BE49-F238E27FC236}">
              <a16:creationId xmlns:a16="http://schemas.microsoft.com/office/drawing/2014/main" xmlns="" id="{00000000-0008-0000-0600-0000BE95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519" name="Text Box 1">
          <a:extLst>
            <a:ext uri="{FF2B5EF4-FFF2-40B4-BE49-F238E27FC236}">
              <a16:creationId xmlns:a16="http://schemas.microsoft.com/office/drawing/2014/main" xmlns="" id="{00000000-0008-0000-0600-0000BF95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520" name="Text Box 1">
          <a:extLst>
            <a:ext uri="{FF2B5EF4-FFF2-40B4-BE49-F238E27FC236}">
              <a16:creationId xmlns:a16="http://schemas.microsoft.com/office/drawing/2014/main" xmlns="" id="{00000000-0008-0000-0600-0000C095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521" name="Text Box 1">
          <a:extLst>
            <a:ext uri="{FF2B5EF4-FFF2-40B4-BE49-F238E27FC236}">
              <a16:creationId xmlns:a16="http://schemas.microsoft.com/office/drawing/2014/main" xmlns="" id="{00000000-0008-0000-0600-0000C195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522" name="Text Box 1">
          <a:extLst>
            <a:ext uri="{FF2B5EF4-FFF2-40B4-BE49-F238E27FC236}">
              <a16:creationId xmlns:a16="http://schemas.microsoft.com/office/drawing/2014/main" xmlns="" id="{00000000-0008-0000-0600-0000C295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523" name="Text Box 1">
          <a:extLst>
            <a:ext uri="{FF2B5EF4-FFF2-40B4-BE49-F238E27FC236}">
              <a16:creationId xmlns:a16="http://schemas.microsoft.com/office/drawing/2014/main" xmlns="" id="{00000000-0008-0000-0600-0000C395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24" name="Text Box 1">
          <a:extLst>
            <a:ext uri="{FF2B5EF4-FFF2-40B4-BE49-F238E27FC236}">
              <a16:creationId xmlns:a16="http://schemas.microsoft.com/office/drawing/2014/main" xmlns="" id="{00000000-0008-0000-0600-0000C495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25" name="Text Box 1">
          <a:extLst>
            <a:ext uri="{FF2B5EF4-FFF2-40B4-BE49-F238E27FC236}">
              <a16:creationId xmlns:a16="http://schemas.microsoft.com/office/drawing/2014/main" xmlns="" id="{00000000-0008-0000-0600-0000C595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26" name="Text Box 1">
          <a:extLst>
            <a:ext uri="{FF2B5EF4-FFF2-40B4-BE49-F238E27FC236}">
              <a16:creationId xmlns:a16="http://schemas.microsoft.com/office/drawing/2014/main" xmlns="" id="{00000000-0008-0000-0600-0000C695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27" name="Text Box 1">
          <a:extLst>
            <a:ext uri="{FF2B5EF4-FFF2-40B4-BE49-F238E27FC236}">
              <a16:creationId xmlns:a16="http://schemas.microsoft.com/office/drawing/2014/main" xmlns="" id="{00000000-0008-0000-0600-0000C795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28" name="Text Box 1">
          <a:extLst>
            <a:ext uri="{FF2B5EF4-FFF2-40B4-BE49-F238E27FC236}">
              <a16:creationId xmlns:a16="http://schemas.microsoft.com/office/drawing/2014/main" xmlns="" id="{00000000-0008-0000-0600-0000C895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29" name="Text Box 1">
          <a:extLst>
            <a:ext uri="{FF2B5EF4-FFF2-40B4-BE49-F238E27FC236}">
              <a16:creationId xmlns:a16="http://schemas.microsoft.com/office/drawing/2014/main" xmlns="" id="{00000000-0008-0000-0600-0000C995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30" name="Text Box 1">
          <a:extLst>
            <a:ext uri="{FF2B5EF4-FFF2-40B4-BE49-F238E27FC236}">
              <a16:creationId xmlns:a16="http://schemas.microsoft.com/office/drawing/2014/main" xmlns="" id="{00000000-0008-0000-0600-0000CA95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31" name="Text Box 1">
          <a:extLst>
            <a:ext uri="{FF2B5EF4-FFF2-40B4-BE49-F238E27FC236}">
              <a16:creationId xmlns:a16="http://schemas.microsoft.com/office/drawing/2014/main" xmlns="" id="{00000000-0008-0000-0600-0000CB95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32" name="Text Box 1">
          <a:extLst>
            <a:ext uri="{FF2B5EF4-FFF2-40B4-BE49-F238E27FC236}">
              <a16:creationId xmlns:a16="http://schemas.microsoft.com/office/drawing/2014/main" xmlns="" id="{00000000-0008-0000-0600-0000CC95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33" name="Text Box 1">
          <a:extLst>
            <a:ext uri="{FF2B5EF4-FFF2-40B4-BE49-F238E27FC236}">
              <a16:creationId xmlns:a16="http://schemas.microsoft.com/office/drawing/2014/main" xmlns="" id="{00000000-0008-0000-0600-0000CD95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34" name="Text Box 1">
          <a:extLst>
            <a:ext uri="{FF2B5EF4-FFF2-40B4-BE49-F238E27FC236}">
              <a16:creationId xmlns:a16="http://schemas.microsoft.com/office/drawing/2014/main" xmlns="" id="{00000000-0008-0000-0600-0000CE95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35" name="Text Box 1">
          <a:extLst>
            <a:ext uri="{FF2B5EF4-FFF2-40B4-BE49-F238E27FC236}">
              <a16:creationId xmlns:a16="http://schemas.microsoft.com/office/drawing/2014/main" xmlns="" id="{00000000-0008-0000-0600-0000CF95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36" name="Text Box 1">
          <a:extLst>
            <a:ext uri="{FF2B5EF4-FFF2-40B4-BE49-F238E27FC236}">
              <a16:creationId xmlns:a16="http://schemas.microsoft.com/office/drawing/2014/main" xmlns="" id="{00000000-0008-0000-0600-0000D095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37" name="Text Box 1">
          <a:extLst>
            <a:ext uri="{FF2B5EF4-FFF2-40B4-BE49-F238E27FC236}">
              <a16:creationId xmlns:a16="http://schemas.microsoft.com/office/drawing/2014/main" xmlns="" id="{00000000-0008-0000-0600-0000D195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38" name="Text Box 1">
          <a:extLst>
            <a:ext uri="{FF2B5EF4-FFF2-40B4-BE49-F238E27FC236}">
              <a16:creationId xmlns:a16="http://schemas.microsoft.com/office/drawing/2014/main" xmlns="" id="{00000000-0008-0000-0600-0000D295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39" name="Text Box 1">
          <a:extLst>
            <a:ext uri="{FF2B5EF4-FFF2-40B4-BE49-F238E27FC236}">
              <a16:creationId xmlns:a16="http://schemas.microsoft.com/office/drawing/2014/main" xmlns="" id="{00000000-0008-0000-0600-0000D395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40" name="Text Box 1">
          <a:extLst>
            <a:ext uri="{FF2B5EF4-FFF2-40B4-BE49-F238E27FC236}">
              <a16:creationId xmlns:a16="http://schemas.microsoft.com/office/drawing/2014/main" xmlns="" id="{00000000-0008-0000-0600-0000D495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41" name="Text Box 1">
          <a:extLst>
            <a:ext uri="{FF2B5EF4-FFF2-40B4-BE49-F238E27FC236}">
              <a16:creationId xmlns:a16="http://schemas.microsoft.com/office/drawing/2014/main" xmlns="" id="{00000000-0008-0000-0600-0000D595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42" name="Text Box 1">
          <a:extLst>
            <a:ext uri="{FF2B5EF4-FFF2-40B4-BE49-F238E27FC236}">
              <a16:creationId xmlns:a16="http://schemas.microsoft.com/office/drawing/2014/main" xmlns="" id="{00000000-0008-0000-0600-0000D695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43" name="Text Box 1">
          <a:extLst>
            <a:ext uri="{FF2B5EF4-FFF2-40B4-BE49-F238E27FC236}">
              <a16:creationId xmlns:a16="http://schemas.microsoft.com/office/drawing/2014/main" xmlns="" id="{00000000-0008-0000-0600-0000D795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44" name="Text Box 1">
          <a:extLst>
            <a:ext uri="{FF2B5EF4-FFF2-40B4-BE49-F238E27FC236}">
              <a16:creationId xmlns:a16="http://schemas.microsoft.com/office/drawing/2014/main" xmlns="" id="{00000000-0008-0000-0600-0000D895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45" name="Text Box 1">
          <a:extLst>
            <a:ext uri="{FF2B5EF4-FFF2-40B4-BE49-F238E27FC236}">
              <a16:creationId xmlns:a16="http://schemas.microsoft.com/office/drawing/2014/main" xmlns="" id="{00000000-0008-0000-0600-0000D995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46" name="Text Box 1">
          <a:extLst>
            <a:ext uri="{FF2B5EF4-FFF2-40B4-BE49-F238E27FC236}">
              <a16:creationId xmlns:a16="http://schemas.microsoft.com/office/drawing/2014/main" xmlns="" id="{00000000-0008-0000-0600-0000DA95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47" name="Text Box 1">
          <a:extLst>
            <a:ext uri="{FF2B5EF4-FFF2-40B4-BE49-F238E27FC236}">
              <a16:creationId xmlns:a16="http://schemas.microsoft.com/office/drawing/2014/main" xmlns="" id="{00000000-0008-0000-0600-0000DB95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48" name="Text Box 1">
          <a:extLst>
            <a:ext uri="{FF2B5EF4-FFF2-40B4-BE49-F238E27FC236}">
              <a16:creationId xmlns:a16="http://schemas.microsoft.com/office/drawing/2014/main" xmlns="" id="{00000000-0008-0000-0600-0000DC95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49" name="Text Box 1">
          <a:extLst>
            <a:ext uri="{FF2B5EF4-FFF2-40B4-BE49-F238E27FC236}">
              <a16:creationId xmlns:a16="http://schemas.microsoft.com/office/drawing/2014/main" xmlns="" id="{00000000-0008-0000-0600-0000DD95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50" name="Text Box 1">
          <a:extLst>
            <a:ext uri="{FF2B5EF4-FFF2-40B4-BE49-F238E27FC236}">
              <a16:creationId xmlns:a16="http://schemas.microsoft.com/office/drawing/2014/main" xmlns="" id="{00000000-0008-0000-0600-0000DE95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51" name="Text Box 1">
          <a:extLst>
            <a:ext uri="{FF2B5EF4-FFF2-40B4-BE49-F238E27FC236}">
              <a16:creationId xmlns:a16="http://schemas.microsoft.com/office/drawing/2014/main" xmlns="" id="{00000000-0008-0000-0600-0000DF95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52" name="Text Box 1">
          <a:extLst>
            <a:ext uri="{FF2B5EF4-FFF2-40B4-BE49-F238E27FC236}">
              <a16:creationId xmlns:a16="http://schemas.microsoft.com/office/drawing/2014/main" xmlns="" id="{00000000-0008-0000-0600-0000E095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53" name="Text Box 1">
          <a:extLst>
            <a:ext uri="{FF2B5EF4-FFF2-40B4-BE49-F238E27FC236}">
              <a16:creationId xmlns:a16="http://schemas.microsoft.com/office/drawing/2014/main" xmlns="" id="{00000000-0008-0000-0600-0000E195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54" name="Text Box 1">
          <a:extLst>
            <a:ext uri="{FF2B5EF4-FFF2-40B4-BE49-F238E27FC236}">
              <a16:creationId xmlns:a16="http://schemas.microsoft.com/office/drawing/2014/main" xmlns="" id="{00000000-0008-0000-0600-0000E295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55" name="Text Box 1">
          <a:extLst>
            <a:ext uri="{FF2B5EF4-FFF2-40B4-BE49-F238E27FC236}">
              <a16:creationId xmlns:a16="http://schemas.microsoft.com/office/drawing/2014/main" xmlns="" id="{00000000-0008-0000-0600-0000E395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56" name="Text Box 1">
          <a:extLst>
            <a:ext uri="{FF2B5EF4-FFF2-40B4-BE49-F238E27FC236}">
              <a16:creationId xmlns:a16="http://schemas.microsoft.com/office/drawing/2014/main" xmlns="" id="{00000000-0008-0000-0600-0000E495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57" name="Text Box 1">
          <a:extLst>
            <a:ext uri="{FF2B5EF4-FFF2-40B4-BE49-F238E27FC236}">
              <a16:creationId xmlns:a16="http://schemas.microsoft.com/office/drawing/2014/main" xmlns="" id="{00000000-0008-0000-0600-0000E595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58" name="Text Box 1">
          <a:extLst>
            <a:ext uri="{FF2B5EF4-FFF2-40B4-BE49-F238E27FC236}">
              <a16:creationId xmlns:a16="http://schemas.microsoft.com/office/drawing/2014/main" xmlns="" id="{00000000-0008-0000-0600-0000E695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59" name="Text Box 1">
          <a:extLst>
            <a:ext uri="{FF2B5EF4-FFF2-40B4-BE49-F238E27FC236}">
              <a16:creationId xmlns:a16="http://schemas.microsoft.com/office/drawing/2014/main" xmlns="" id="{00000000-0008-0000-0600-0000E795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60" name="Text Box 1">
          <a:extLst>
            <a:ext uri="{FF2B5EF4-FFF2-40B4-BE49-F238E27FC236}">
              <a16:creationId xmlns:a16="http://schemas.microsoft.com/office/drawing/2014/main" xmlns="" id="{00000000-0008-0000-0600-0000E895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61" name="Text Box 1">
          <a:extLst>
            <a:ext uri="{FF2B5EF4-FFF2-40B4-BE49-F238E27FC236}">
              <a16:creationId xmlns:a16="http://schemas.microsoft.com/office/drawing/2014/main" xmlns="" id="{00000000-0008-0000-0600-0000E995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62" name="Text Box 1">
          <a:extLst>
            <a:ext uri="{FF2B5EF4-FFF2-40B4-BE49-F238E27FC236}">
              <a16:creationId xmlns:a16="http://schemas.microsoft.com/office/drawing/2014/main" xmlns="" id="{00000000-0008-0000-0600-0000EA95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63" name="Text Box 1">
          <a:extLst>
            <a:ext uri="{FF2B5EF4-FFF2-40B4-BE49-F238E27FC236}">
              <a16:creationId xmlns:a16="http://schemas.microsoft.com/office/drawing/2014/main" xmlns="" id="{00000000-0008-0000-0600-0000EB95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64" name="Text Box 1">
          <a:extLst>
            <a:ext uri="{FF2B5EF4-FFF2-40B4-BE49-F238E27FC236}">
              <a16:creationId xmlns:a16="http://schemas.microsoft.com/office/drawing/2014/main" xmlns="" id="{00000000-0008-0000-0600-0000EC95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65" name="Text Box 1">
          <a:extLst>
            <a:ext uri="{FF2B5EF4-FFF2-40B4-BE49-F238E27FC236}">
              <a16:creationId xmlns:a16="http://schemas.microsoft.com/office/drawing/2014/main" xmlns="" id="{00000000-0008-0000-0600-0000ED95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66" name="Text Box 1">
          <a:extLst>
            <a:ext uri="{FF2B5EF4-FFF2-40B4-BE49-F238E27FC236}">
              <a16:creationId xmlns:a16="http://schemas.microsoft.com/office/drawing/2014/main" xmlns="" id="{00000000-0008-0000-0600-0000EE95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67" name="Text Box 1">
          <a:extLst>
            <a:ext uri="{FF2B5EF4-FFF2-40B4-BE49-F238E27FC236}">
              <a16:creationId xmlns:a16="http://schemas.microsoft.com/office/drawing/2014/main" xmlns="" id="{00000000-0008-0000-0600-0000EF95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68" name="Text Box 1">
          <a:extLst>
            <a:ext uri="{FF2B5EF4-FFF2-40B4-BE49-F238E27FC236}">
              <a16:creationId xmlns:a16="http://schemas.microsoft.com/office/drawing/2014/main" xmlns="" id="{00000000-0008-0000-0600-0000F095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69" name="Text Box 1">
          <a:extLst>
            <a:ext uri="{FF2B5EF4-FFF2-40B4-BE49-F238E27FC236}">
              <a16:creationId xmlns:a16="http://schemas.microsoft.com/office/drawing/2014/main" xmlns="" id="{00000000-0008-0000-0600-0000F195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70" name="Text Box 1">
          <a:extLst>
            <a:ext uri="{FF2B5EF4-FFF2-40B4-BE49-F238E27FC236}">
              <a16:creationId xmlns:a16="http://schemas.microsoft.com/office/drawing/2014/main" xmlns="" id="{00000000-0008-0000-0600-0000F295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71" name="Text Box 1">
          <a:extLst>
            <a:ext uri="{FF2B5EF4-FFF2-40B4-BE49-F238E27FC236}">
              <a16:creationId xmlns:a16="http://schemas.microsoft.com/office/drawing/2014/main" xmlns="" id="{00000000-0008-0000-0600-0000F395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72" name="Text Box 1">
          <a:extLst>
            <a:ext uri="{FF2B5EF4-FFF2-40B4-BE49-F238E27FC236}">
              <a16:creationId xmlns:a16="http://schemas.microsoft.com/office/drawing/2014/main" xmlns="" id="{00000000-0008-0000-0600-0000F495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73" name="Text Box 1">
          <a:extLst>
            <a:ext uri="{FF2B5EF4-FFF2-40B4-BE49-F238E27FC236}">
              <a16:creationId xmlns:a16="http://schemas.microsoft.com/office/drawing/2014/main" xmlns="" id="{00000000-0008-0000-0600-0000F595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74" name="Text Box 1">
          <a:extLst>
            <a:ext uri="{FF2B5EF4-FFF2-40B4-BE49-F238E27FC236}">
              <a16:creationId xmlns:a16="http://schemas.microsoft.com/office/drawing/2014/main" xmlns="" id="{00000000-0008-0000-0600-0000F695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75" name="Text Box 1">
          <a:extLst>
            <a:ext uri="{FF2B5EF4-FFF2-40B4-BE49-F238E27FC236}">
              <a16:creationId xmlns:a16="http://schemas.microsoft.com/office/drawing/2014/main" xmlns="" id="{00000000-0008-0000-0600-0000F795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76" name="Text Box 1">
          <a:extLst>
            <a:ext uri="{FF2B5EF4-FFF2-40B4-BE49-F238E27FC236}">
              <a16:creationId xmlns:a16="http://schemas.microsoft.com/office/drawing/2014/main" xmlns="" id="{00000000-0008-0000-0600-0000F895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77" name="Text Box 1">
          <a:extLst>
            <a:ext uri="{FF2B5EF4-FFF2-40B4-BE49-F238E27FC236}">
              <a16:creationId xmlns:a16="http://schemas.microsoft.com/office/drawing/2014/main" xmlns="" id="{00000000-0008-0000-0600-0000F995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78" name="Text Box 1">
          <a:extLst>
            <a:ext uri="{FF2B5EF4-FFF2-40B4-BE49-F238E27FC236}">
              <a16:creationId xmlns:a16="http://schemas.microsoft.com/office/drawing/2014/main" xmlns="" id="{00000000-0008-0000-0600-0000FA95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79" name="Text Box 1">
          <a:extLst>
            <a:ext uri="{FF2B5EF4-FFF2-40B4-BE49-F238E27FC236}">
              <a16:creationId xmlns:a16="http://schemas.microsoft.com/office/drawing/2014/main" xmlns="" id="{00000000-0008-0000-0600-0000FB95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80" name="Text Box 1">
          <a:extLst>
            <a:ext uri="{FF2B5EF4-FFF2-40B4-BE49-F238E27FC236}">
              <a16:creationId xmlns:a16="http://schemas.microsoft.com/office/drawing/2014/main" xmlns="" id="{00000000-0008-0000-0600-0000FC95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81" name="Text Box 1">
          <a:extLst>
            <a:ext uri="{FF2B5EF4-FFF2-40B4-BE49-F238E27FC236}">
              <a16:creationId xmlns:a16="http://schemas.microsoft.com/office/drawing/2014/main" xmlns="" id="{00000000-0008-0000-0600-0000FD95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82" name="Text Box 1">
          <a:extLst>
            <a:ext uri="{FF2B5EF4-FFF2-40B4-BE49-F238E27FC236}">
              <a16:creationId xmlns:a16="http://schemas.microsoft.com/office/drawing/2014/main" xmlns="" id="{00000000-0008-0000-0600-0000FE95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83" name="Text Box 1">
          <a:extLst>
            <a:ext uri="{FF2B5EF4-FFF2-40B4-BE49-F238E27FC236}">
              <a16:creationId xmlns:a16="http://schemas.microsoft.com/office/drawing/2014/main" xmlns="" id="{00000000-0008-0000-0600-0000FF95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84" name="Text Box 1">
          <a:extLst>
            <a:ext uri="{FF2B5EF4-FFF2-40B4-BE49-F238E27FC236}">
              <a16:creationId xmlns:a16="http://schemas.microsoft.com/office/drawing/2014/main" xmlns="" id="{00000000-0008-0000-0600-00000096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85" name="Text Box 1">
          <a:extLst>
            <a:ext uri="{FF2B5EF4-FFF2-40B4-BE49-F238E27FC236}">
              <a16:creationId xmlns:a16="http://schemas.microsoft.com/office/drawing/2014/main" xmlns="" id="{00000000-0008-0000-0600-00000196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86" name="Text Box 1">
          <a:extLst>
            <a:ext uri="{FF2B5EF4-FFF2-40B4-BE49-F238E27FC236}">
              <a16:creationId xmlns:a16="http://schemas.microsoft.com/office/drawing/2014/main" xmlns="" id="{00000000-0008-0000-0600-00000296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87" name="Text Box 1">
          <a:extLst>
            <a:ext uri="{FF2B5EF4-FFF2-40B4-BE49-F238E27FC236}">
              <a16:creationId xmlns:a16="http://schemas.microsoft.com/office/drawing/2014/main" xmlns="" id="{00000000-0008-0000-0600-00000396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88" name="Text Box 1">
          <a:extLst>
            <a:ext uri="{FF2B5EF4-FFF2-40B4-BE49-F238E27FC236}">
              <a16:creationId xmlns:a16="http://schemas.microsoft.com/office/drawing/2014/main" xmlns="" id="{00000000-0008-0000-0600-00000496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89" name="Text Box 1">
          <a:extLst>
            <a:ext uri="{FF2B5EF4-FFF2-40B4-BE49-F238E27FC236}">
              <a16:creationId xmlns:a16="http://schemas.microsoft.com/office/drawing/2014/main" xmlns="" id="{00000000-0008-0000-0600-00000596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90" name="Text Box 1">
          <a:extLst>
            <a:ext uri="{FF2B5EF4-FFF2-40B4-BE49-F238E27FC236}">
              <a16:creationId xmlns:a16="http://schemas.microsoft.com/office/drawing/2014/main" xmlns="" id="{00000000-0008-0000-0600-00000696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91" name="Text Box 1">
          <a:extLst>
            <a:ext uri="{FF2B5EF4-FFF2-40B4-BE49-F238E27FC236}">
              <a16:creationId xmlns:a16="http://schemas.microsoft.com/office/drawing/2014/main" xmlns="" id="{00000000-0008-0000-0600-00000796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92" name="Text Box 1">
          <a:extLst>
            <a:ext uri="{FF2B5EF4-FFF2-40B4-BE49-F238E27FC236}">
              <a16:creationId xmlns:a16="http://schemas.microsoft.com/office/drawing/2014/main" xmlns="" id="{00000000-0008-0000-0600-00000896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93" name="Text Box 1">
          <a:extLst>
            <a:ext uri="{FF2B5EF4-FFF2-40B4-BE49-F238E27FC236}">
              <a16:creationId xmlns:a16="http://schemas.microsoft.com/office/drawing/2014/main" xmlns="" id="{00000000-0008-0000-0600-00000996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94" name="Text Box 1">
          <a:extLst>
            <a:ext uri="{FF2B5EF4-FFF2-40B4-BE49-F238E27FC236}">
              <a16:creationId xmlns:a16="http://schemas.microsoft.com/office/drawing/2014/main" xmlns="" id="{00000000-0008-0000-0600-00000A96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95" name="Text Box 1">
          <a:extLst>
            <a:ext uri="{FF2B5EF4-FFF2-40B4-BE49-F238E27FC236}">
              <a16:creationId xmlns:a16="http://schemas.microsoft.com/office/drawing/2014/main" xmlns="" id="{00000000-0008-0000-0600-00000B96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96" name="Text Box 1">
          <a:extLst>
            <a:ext uri="{FF2B5EF4-FFF2-40B4-BE49-F238E27FC236}">
              <a16:creationId xmlns:a16="http://schemas.microsoft.com/office/drawing/2014/main" xmlns="" id="{00000000-0008-0000-0600-00000C96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97" name="Text Box 1">
          <a:extLst>
            <a:ext uri="{FF2B5EF4-FFF2-40B4-BE49-F238E27FC236}">
              <a16:creationId xmlns:a16="http://schemas.microsoft.com/office/drawing/2014/main" xmlns="" id="{00000000-0008-0000-0600-00000D96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98" name="Text Box 1">
          <a:extLst>
            <a:ext uri="{FF2B5EF4-FFF2-40B4-BE49-F238E27FC236}">
              <a16:creationId xmlns:a16="http://schemas.microsoft.com/office/drawing/2014/main" xmlns="" id="{00000000-0008-0000-0600-00000E96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99" name="Text Box 1">
          <a:extLst>
            <a:ext uri="{FF2B5EF4-FFF2-40B4-BE49-F238E27FC236}">
              <a16:creationId xmlns:a16="http://schemas.microsoft.com/office/drawing/2014/main" xmlns="" id="{00000000-0008-0000-0600-00000F96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600" name="Text Box 1">
          <a:extLst>
            <a:ext uri="{FF2B5EF4-FFF2-40B4-BE49-F238E27FC236}">
              <a16:creationId xmlns:a16="http://schemas.microsoft.com/office/drawing/2014/main" xmlns="" id="{00000000-0008-0000-0600-00001096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601" name="Text Box 1">
          <a:extLst>
            <a:ext uri="{FF2B5EF4-FFF2-40B4-BE49-F238E27FC236}">
              <a16:creationId xmlns:a16="http://schemas.microsoft.com/office/drawing/2014/main" xmlns="" id="{00000000-0008-0000-0600-00001196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602" name="Text Box 1">
          <a:extLst>
            <a:ext uri="{FF2B5EF4-FFF2-40B4-BE49-F238E27FC236}">
              <a16:creationId xmlns:a16="http://schemas.microsoft.com/office/drawing/2014/main" xmlns="" id="{00000000-0008-0000-0600-00001296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603" name="Text Box 1">
          <a:extLst>
            <a:ext uri="{FF2B5EF4-FFF2-40B4-BE49-F238E27FC236}">
              <a16:creationId xmlns:a16="http://schemas.microsoft.com/office/drawing/2014/main" xmlns="" id="{00000000-0008-0000-0600-00001396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604" name="Text Box 1">
          <a:extLst>
            <a:ext uri="{FF2B5EF4-FFF2-40B4-BE49-F238E27FC236}">
              <a16:creationId xmlns:a16="http://schemas.microsoft.com/office/drawing/2014/main" xmlns="" id="{00000000-0008-0000-0600-00001496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605" name="Text Box 1">
          <a:extLst>
            <a:ext uri="{FF2B5EF4-FFF2-40B4-BE49-F238E27FC236}">
              <a16:creationId xmlns:a16="http://schemas.microsoft.com/office/drawing/2014/main" xmlns="" id="{00000000-0008-0000-0600-00001596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606" name="Text Box 1">
          <a:extLst>
            <a:ext uri="{FF2B5EF4-FFF2-40B4-BE49-F238E27FC236}">
              <a16:creationId xmlns:a16="http://schemas.microsoft.com/office/drawing/2014/main" xmlns="" id="{00000000-0008-0000-0600-00001696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607" name="Text Box 1">
          <a:extLst>
            <a:ext uri="{FF2B5EF4-FFF2-40B4-BE49-F238E27FC236}">
              <a16:creationId xmlns:a16="http://schemas.microsoft.com/office/drawing/2014/main" xmlns="" id="{00000000-0008-0000-0600-00001796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608" name="Text Box 1">
          <a:extLst>
            <a:ext uri="{FF2B5EF4-FFF2-40B4-BE49-F238E27FC236}">
              <a16:creationId xmlns:a16="http://schemas.microsoft.com/office/drawing/2014/main" xmlns="" id="{00000000-0008-0000-0600-00001896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609" name="Text Box 1">
          <a:extLst>
            <a:ext uri="{FF2B5EF4-FFF2-40B4-BE49-F238E27FC236}">
              <a16:creationId xmlns:a16="http://schemas.microsoft.com/office/drawing/2014/main" xmlns="" id="{00000000-0008-0000-0600-00001996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610" name="Text Box 1">
          <a:extLst>
            <a:ext uri="{FF2B5EF4-FFF2-40B4-BE49-F238E27FC236}">
              <a16:creationId xmlns:a16="http://schemas.microsoft.com/office/drawing/2014/main" xmlns="" id="{00000000-0008-0000-0600-00001A96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611" name="Text Box 1">
          <a:extLst>
            <a:ext uri="{FF2B5EF4-FFF2-40B4-BE49-F238E27FC236}">
              <a16:creationId xmlns:a16="http://schemas.microsoft.com/office/drawing/2014/main" xmlns="" id="{00000000-0008-0000-0600-00001B96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612" name="Text Box 1">
          <a:extLst>
            <a:ext uri="{FF2B5EF4-FFF2-40B4-BE49-F238E27FC236}">
              <a16:creationId xmlns:a16="http://schemas.microsoft.com/office/drawing/2014/main" xmlns="" id="{00000000-0008-0000-0600-00001C96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613" name="Text Box 1">
          <a:extLst>
            <a:ext uri="{FF2B5EF4-FFF2-40B4-BE49-F238E27FC236}">
              <a16:creationId xmlns:a16="http://schemas.microsoft.com/office/drawing/2014/main" xmlns="" id="{00000000-0008-0000-0600-00001D96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614" name="Text Box 1">
          <a:extLst>
            <a:ext uri="{FF2B5EF4-FFF2-40B4-BE49-F238E27FC236}">
              <a16:creationId xmlns:a16="http://schemas.microsoft.com/office/drawing/2014/main" xmlns="" id="{00000000-0008-0000-0600-00001E96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15" name="Text Box 1">
          <a:extLst>
            <a:ext uri="{FF2B5EF4-FFF2-40B4-BE49-F238E27FC236}">
              <a16:creationId xmlns:a16="http://schemas.microsoft.com/office/drawing/2014/main" xmlns="" id="{00000000-0008-0000-0600-00001F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16" name="Text Box 1">
          <a:extLst>
            <a:ext uri="{FF2B5EF4-FFF2-40B4-BE49-F238E27FC236}">
              <a16:creationId xmlns:a16="http://schemas.microsoft.com/office/drawing/2014/main" xmlns="" id="{00000000-0008-0000-0600-000020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17" name="Text Box 1">
          <a:extLst>
            <a:ext uri="{FF2B5EF4-FFF2-40B4-BE49-F238E27FC236}">
              <a16:creationId xmlns:a16="http://schemas.microsoft.com/office/drawing/2014/main" xmlns="" id="{00000000-0008-0000-0600-000021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18" name="Text Box 1">
          <a:extLst>
            <a:ext uri="{FF2B5EF4-FFF2-40B4-BE49-F238E27FC236}">
              <a16:creationId xmlns:a16="http://schemas.microsoft.com/office/drawing/2014/main" xmlns="" id="{00000000-0008-0000-0600-000022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19" name="Text Box 1">
          <a:extLst>
            <a:ext uri="{FF2B5EF4-FFF2-40B4-BE49-F238E27FC236}">
              <a16:creationId xmlns:a16="http://schemas.microsoft.com/office/drawing/2014/main" xmlns="" id="{00000000-0008-0000-0600-000023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20" name="Text Box 1">
          <a:extLst>
            <a:ext uri="{FF2B5EF4-FFF2-40B4-BE49-F238E27FC236}">
              <a16:creationId xmlns:a16="http://schemas.microsoft.com/office/drawing/2014/main" xmlns="" id="{00000000-0008-0000-0600-000024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21" name="Text Box 1">
          <a:extLst>
            <a:ext uri="{FF2B5EF4-FFF2-40B4-BE49-F238E27FC236}">
              <a16:creationId xmlns:a16="http://schemas.microsoft.com/office/drawing/2014/main" xmlns="" id="{00000000-0008-0000-0600-000025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22" name="Text Box 1">
          <a:extLst>
            <a:ext uri="{FF2B5EF4-FFF2-40B4-BE49-F238E27FC236}">
              <a16:creationId xmlns:a16="http://schemas.microsoft.com/office/drawing/2014/main" xmlns="" id="{00000000-0008-0000-0600-000026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23" name="Text Box 1">
          <a:extLst>
            <a:ext uri="{FF2B5EF4-FFF2-40B4-BE49-F238E27FC236}">
              <a16:creationId xmlns:a16="http://schemas.microsoft.com/office/drawing/2014/main" xmlns="" id="{00000000-0008-0000-0600-000027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24" name="Text Box 1">
          <a:extLst>
            <a:ext uri="{FF2B5EF4-FFF2-40B4-BE49-F238E27FC236}">
              <a16:creationId xmlns:a16="http://schemas.microsoft.com/office/drawing/2014/main" xmlns="" id="{00000000-0008-0000-0600-000028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25" name="Text Box 1">
          <a:extLst>
            <a:ext uri="{FF2B5EF4-FFF2-40B4-BE49-F238E27FC236}">
              <a16:creationId xmlns:a16="http://schemas.microsoft.com/office/drawing/2014/main" xmlns="" id="{00000000-0008-0000-0600-000029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26" name="Text Box 1">
          <a:extLst>
            <a:ext uri="{FF2B5EF4-FFF2-40B4-BE49-F238E27FC236}">
              <a16:creationId xmlns:a16="http://schemas.microsoft.com/office/drawing/2014/main" xmlns="" id="{00000000-0008-0000-0600-00002A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27" name="Text Box 1">
          <a:extLst>
            <a:ext uri="{FF2B5EF4-FFF2-40B4-BE49-F238E27FC236}">
              <a16:creationId xmlns:a16="http://schemas.microsoft.com/office/drawing/2014/main" xmlns="" id="{00000000-0008-0000-0600-00002B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28" name="Text Box 1">
          <a:extLst>
            <a:ext uri="{FF2B5EF4-FFF2-40B4-BE49-F238E27FC236}">
              <a16:creationId xmlns:a16="http://schemas.microsoft.com/office/drawing/2014/main" xmlns="" id="{00000000-0008-0000-0600-00002C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29" name="Text Box 1">
          <a:extLst>
            <a:ext uri="{FF2B5EF4-FFF2-40B4-BE49-F238E27FC236}">
              <a16:creationId xmlns:a16="http://schemas.microsoft.com/office/drawing/2014/main" xmlns="" id="{00000000-0008-0000-0600-00002D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30" name="Text Box 1">
          <a:extLst>
            <a:ext uri="{FF2B5EF4-FFF2-40B4-BE49-F238E27FC236}">
              <a16:creationId xmlns:a16="http://schemas.microsoft.com/office/drawing/2014/main" xmlns="" id="{00000000-0008-0000-0600-00002E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31" name="Text Box 1">
          <a:extLst>
            <a:ext uri="{FF2B5EF4-FFF2-40B4-BE49-F238E27FC236}">
              <a16:creationId xmlns:a16="http://schemas.microsoft.com/office/drawing/2014/main" xmlns="" id="{00000000-0008-0000-0600-00002F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32" name="Text Box 1">
          <a:extLst>
            <a:ext uri="{FF2B5EF4-FFF2-40B4-BE49-F238E27FC236}">
              <a16:creationId xmlns:a16="http://schemas.microsoft.com/office/drawing/2014/main" xmlns="" id="{00000000-0008-0000-0600-000030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33" name="Text Box 1">
          <a:extLst>
            <a:ext uri="{FF2B5EF4-FFF2-40B4-BE49-F238E27FC236}">
              <a16:creationId xmlns:a16="http://schemas.microsoft.com/office/drawing/2014/main" xmlns="" id="{00000000-0008-0000-0600-000031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34" name="Text Box 1">
          <a:extLst>
            <a:ext uri="{FF2B5EF4-FFF2-40B4-BE49-F238E27FC236}">
              <a16:creationId xmlns:a16="http://schemas.microsoft.com/office/drawing/2014/main" xmlns="" id="{00000000-0008-0000-0600-000032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35" name="Text Box 1">
          <a:extLst>
            <a:ext uri="{FF2B5EF4-FFF2-40B4-BE49-F238E27FC236}">
              <a16:creationId xmlns:a16="http://schemas.microsoft.com/office/drawing/2014/main" xmlns="" id="{00000000-0008-0000-0600-000033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36" name="Text Box 1">
          <a:extLst>
            <a:ext uri="{FF2B5EF4-FFF2-40B4-BE49-F238E27FC236}">
              <a16:creationId xmlns:a16="http://schemas.microsoft.com/office/drawing/2014/main" xmlns="" id="{00000000-0008-0000-0600-000034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37" name="Text Box 1">
          <a:extLst>
            <a:ext uri="{FF2B5EF4-FFF2-40B4-BE49-F238E27FC236}">
              <a16:creationId xmlns:a16="http://schemas.microsoft.com/office/drawing/2014/main" xmlns="" id="{00000000-0008-0000-0600-000035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38" name="Text Box 1">
          <a:extLst>
            <a:ext uri="{FF2B5EF4-FFF2-40B4-BE49-F238E27FC236}">
              <a16:creationId xmlns:a16="http://schemas.microsoft.com/office/drawing/2014/main" xmlns="" id="{00000000-0008-0000-0600-000036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39" name="Text Box 1">
          <a:extLst>
            <a:ext uri="{FF2B5EF4-FFF2-40B4-BE49-F238E27FC236}">
              <a16:creationId xmlns:a16="http://schemas.microsoft.com/office/drawing/2014/main" xmlns="" id="{00000000-0008-0000-0600-000037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40" name="Text Box 1">
          <a:extLst>
            <a:ext uri="{FF2B5EF4-FFF2-40B4-BE49-F238E27FC236}">
              <a16:creationId xmlns:a16="http://schemas.microsoft.com/office/drawing/2014/main" xmlns="" id="{00000000-0008-0000-0600-000038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41" name="Text Box 1">
          <a:extLst>
            <a:ext uri="{FF2B5EF4-FFF2-40B4-BE49-F238E27FC236}">
              <a16:creationId xmlns:a16="http://schemas.microsoft.com/office/drawing/2014/main" xmlns="" id="{00000000-0008-0000-0600-000039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42" name="Text Box 1">
          <a:extLst>
            <a:ext uri="{FF2B5EF4-FFF2-40B4-BE49-F238E27FC236}">
              <a16:creationId xmlns:a16="http://schemas.microsoft.com/office/drawing/2014/main" xmlns="" id="{00000000-0008-0000-0600-00003A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43" name="Text Box 1">
          <a:extLst>
            <a:ext uri="{FF2B5EF4-FFF2-40B4-BE49-F238E27FC236}">
              <a16:creationId xmlns:a16="http://schemas.microsoft.com/office/drawing/2014/main" xmlns="" id="{00000000-0008-0000-0600-00003B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44" name="Text Box 1">
          <a:extLst>
            <a:ext uri="{FF2B5EF4-FFF2-40B4-BE49-F238E27FC236}">
              <a16:creationId xmlns:a16="http://schemas.microsoft.com/office/drawing/2014/main" xmlns="" id="{00000000-0008-0000-0600-00003C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45" name="Text Box 1">
          <a:extLst>
            <a:ext uri="{FF2B5EF4-FFF2-40B4-BE49-F238E27FC236}">
              <a16:creationId xmlns:a16="http://schemas.microsoft.com/office/drawing/2014/main" xmlns="" id="{00000000-0008-0000-0600-00003D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46" name="Text Box 1">
          <a:extLst>
            <a:ext uri="{FF2B5EF4-FFF2-40B4-BE49-F238E27FC236}">
              <a16:creationId xmlns:a16="http://schemas.microsoft.com/office/drawing/2014/main" xmlns="" id="{00000000-0008-0000-0600-00003E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47" name="Text Box 1">
          <a:extLst>
            <a:ext uri="{FF2B5EF4-FFF2-40B4-BE49-F238E27FC236}">
              <a16:creationId xmlns:a16="http://schemas.microsoft.com/office/drawing/2014/main" xmlns="" id="{00000000-0008-0000-0600-00003F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48" name="Text Box 1">
          <a:extLst>
            <a:ext uri="{FF2B5EF4-FFF2-40B4-BE49-F238E27FC236}">
              <a16:creationId xmlns:a16="http://schemas.microsoft.com/office/drawing/2014/main" xmlns="" id="{00000000-0008-0000-0600-000040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49" name="Text Box 1">
          <a:extLst>
            <a:ext uri="{FF2B5EF4-FFF2-40B4-BE49-F238E27FC236}">
              <a16:creationId xmlns:a16="http://schemas.microsoft.com/office/drawing/2014/main" xmlns="" id="{00000000-0008-0000-0600-000041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50" name="Text Box 1">
          <a:extLst>
            <a:ext uri="{FF2B5EF4-FFF2-40B4-BE49-F238E27FC236}">
              <a16:creationId xmlns:a16="http://schemas.microsoft.com/office/drawing/2014/main" xmlns="" id="{00000000-0008-0000-0600-000042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51" name="Text Box 1">
          <a:extLst>
            <a:ext uri="{FF2B5EF4-FFF2-40B4-BE49-F238E27FC236}">
              <a16:creationId xmlns:a16="http://schemas.microsoft.com/office/drawing/2014/main" xmlns="" id="{00000000-0008-0000-0600-000043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52" name="Text Box 1">
          <a:extLst>
            <a:ext uri="{FF2B5EF4-FFF2-40B4-BE49-F238E27FC236}">
              <a16:creationId xmlns:a16="http://schemas.microsoft.com/office/drawing/2014/main" xmlns="" id="{00000000-0008-0000-0600-000044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53" name="Text Box 1">
          <a:extLst>
            <a:ext uri="{FF2B5EF4-FFF2-40B4-BE49-F238E27FC236}">
              <a16:creationId xmlns:a16="http://schemas.microsoft.com/office/drawing/2014/main" xmlns="" id="{00000000-0008-0000-0600-000045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54" name="Text Box 1">
          <a:extLst>
            <a:ext uri="{FF2B5EF4-FFF2-40B4-BE49-F238E27FC236}">
              <a16:creationId xmlns:a16="http://schemas.microsoft.com/office/drawing/2014/main" xmlns="" id="{00000000-0008-0000-0600-000046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55" name="Text Box 1">
          <a:extLst>
            <a:ext uri="{FF2B5EF4-FFF2-40B4-BE49-F238E27FC236}">
              <a16:creationId xmlns:a16="http://schemas.microsoft.com/office/drawing/2014/main" xmlns="" id="{00000000-0008-0000-0600-000047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56" name="Text Box 1">
          <a:extLst>
            <a:ext uri="{FF2B5EF4-FFF2-40B4-BE49-F238E27FC236}">
              <a16:creationId xmlns:a16="http://schemas.microsoft.com/office/drawing/2014/main" xmlns="" id="{00000000-0008-0000-0600-000048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57" name="Text Box 1">
          <a:extLst>
            <a:ext uri="{FF2B5EF4-FFF2-40B4-BE49-F238E27FC236}">
              <a16:creationId xmlns:a16="http://schemas.microsoft.com/office/drawing/2014/main" xmlns="" id="{00000000-0008-0000-0600-000049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58" name="Text Box 1">
          <a:extLst>
            <a:ext uri="{FF2B5EF4-FFF2-40B4-BE49-F238E27FC236}">
              <a16:creationId xmlns:a16="http://schemas.microsoft.com/office/drawing/2014/main" xmlns="" id="{00000000-0008-0000-0600-00004A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59" name="Text Box 1">
          <a:extLst>
            <a:ext uri="{FF2B5EF4-FFF2-40B4-BE49-F238E27FC236}">
              <a16:creationId xmlns:a16="http://schemas.microsoft.com/office/drawing/2014/main" xmlns="" id="{00000000-0008-0000-0600-00004B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60" name="Text Box 1">
          <a:extLst>
            <a:ext uri="{FF2B5EF4-FFF2-40B4-BE49-F238E27FC236}">
              <a16:creationId xmlns:a16="http://schemas.microsoft.com/office/drawing/2014/main" xmlns="" id="{00000000-0008-0000-0600-00004C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61" name="Text Box 1">
          <a:extLst>
            <a:ext uri="{FF2B5EF4-FFF2-40B4-BE49-F238E27FC236}">
              <a16:creationId xmlns:a16="http://schemas.microsoft.com/office/drawing/2014/main" xmlns="" id="{00000000-0008-0000-0600-00004D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62" name="Text Box 1">
          <a:extLst>
            <a:ext uri="{FF2B5EF4-FFF2-40B4-BE49-F238E27FC236}">
              <a16:creationId xmlns:a16="http://schemas.microsoft.com/office/drawing/2014/main" xmlns="" id="{00000000-0008-0000-0600-00004E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63" name="Text Box 1">
          <a:extLst>
            <a:ext uri="{FF2B5EF4-FFF2-40B4-BE49-F238E27FC236}">
              <a16:creationId xmlns:a16="http://schemas.microsoft.com/office/drawing/2014/main" xmlns="" id="{00000000-0008-0000-0600-00004F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64" name="Text Box 1">
          <a:extLst>
            <a:ext uri="{FF2B5EF4-FFF2-40B4-BE49-F238E27FC236}">
              <a16:creationId xmlns:a16="http://schemas.microsoft.com/office/drawing/2014/main" xmlns="" id="{00000000-0008-0000-0600-000050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65" name="Text Box 1">
          <a:extLst>
            <a:ext uri="{FF2B5EF4-FFF2-40B4-BE49-F238E27FC236}">
              <a16:creationId xmlns:a16="http://schemas.microsoft.com/office/drawing/2014/main" xmlns="" id="{00000000-0008-0000-0600-000051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66" name="Text Box 1">
          <a:extLst>
            <a:ext uri="{FF2B5EF4-FFF2-40B4-BE49-F238E27FC236}">
              <a16:creationId xmlns:a16="http://schemas.microsoft.com/office/drawing/2014/main" xmlns="" id="{00000000-0008-0000-0600-000052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67" name="Text Box 1">
          <a:extLst>
            <a:ext uri="{FF2B5EF4-FFF2-40B4-BE49-F238E27FC236}">
              <a16:creationId xmlns:a16="http://schemas.microsoft.com/office/drawing/2014/main" xmlns="" id="{00000000-0008-0000-0600-000053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68" name="Text Box 1">
          <a:extLst>
            <a:ext uri="{FF2B5EF4-FFF2-40B4-BE49-F238E27FC236}">
              <a16:creationId xmlns:a16="http://schemas.microsoft.com/office/drawing/2014/main" xmlns="" id="{00000000-0008-0000-0600-000054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69" name="Text Box 1">
          <a:extLst>
            <a:ext uri="{FF2B5EF4-FFF2-40B4-BE49-F238E27FC236}">
              <a16:creationId xmlns:a16="http://schemas.microsoft.com/office/drawing/2014/main" xmlns="" id="{00000000-0008-0000-0600-000055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70" name="Text Box 1">
          <a:extLst>
            <a:ext uri="{FF2B5EF4-FFF2-40B4-BE49-F238E27FC236}">
              <a16:creationId xmlns:a16="http://schemas.microsoft.com/office/drawing/2014/main" xmlns="" id="{00000000-0008-0000-0600-000056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71" name="Text Box 1">
          <a:extLst>
            <a:ext uri="{FF2B5EF4-FFF2-40B4-BE49-F238E27FC236}">
              <a16:creationId xmlns:a16="http://schemas.microsoft.com/office/drawing/2014/main" xmlns="" id="{00000000-0008-0000-0600-000057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72" name="Text Box 1">
          <a:extLst>
            <a:ext uri="{FF2B5EF4-FFF2-40B4-BE49-F238E27FC236}">
              <a16:creationId xmlns:a16="http://schemas.microsoft.com/office/drawing/2014/main" xmlns="" id="{00000000-0008-0000-0600-000058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73" name="Text Box 1">
          <a:extLst>
            <a:ext uri="{FF2B5EF4-FFF2-40B4-BE49-F238E27FC236}">
              <a16:creationId xmlns:a16="http://schemas.microsoft.com/office/drawing/2014/main" xmlns="" id="{00000000-0008-0000-0600-000059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74" name="Text Box 1">
          <a:extLst>
            <a:ext uri="{FF2B5EF4-FFF2-40B4-BE49-F238E27FC236}">
              <a16:creationId xmlns:a16="http://schemas.microsoft.com/office/drawing/2014/main" xmlns="" id="{00000000-0008-0000-0600-00005A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75" name="Text Box 1">
          <a:extLst>
            <a:ext uri="{FF2B5EF4-FFF2-40B4-BE49-F238E27FC236}">
              <a16:creationId xmlns:a16="http://schemas.microsoft.com/office/drawing/2014/main" xmlns="" id="{00000000-0008-0000-0600-00005B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76" name="Text Box 1">
          <a:extLst>
            <a:ext uri="{FF2B5EF4-FFF2-40B4-BE49-F238E27FC236}">
              <a16:creationId xmlns:a16="http://schemas.microsoft.com/office/drawing/2014/main" xmlns="" id="{00000000-0008-0000-0600-00005C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77" name="Text Box 1">
          <a:extLst>
            <a:ext uri="{FF2B5EF4-FFF2-40B4-BE49-F238E27FC236}">
              <a16:creationId xmlns:a16="http://schemas.microsoft.com/office/drawing/2014/main" xmlns="" id="{00000000-0008-0000-0600-00005D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78" name="Text Box 1">
          <a:extLst>
            <a:ext uri="{FF2B5EF4-FFF2-40B4-BE49-F238E27FC236}">
              <a16:creationId xmlns:a16="http://schemas.microsoft.com/office/drawing/2014/main" xmlns="" id="{00000000-0008-0000-0600-00005E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79" name="Text Box 1">
          <a:extLst>
            <a:ext uri="{FF2B5EF4-FFF2-40B4-BE49-F238E27FC236}">
              <a16:creationId xmlns:a16="http://schemas.microsoft.com/office/drawing/2014/main" xmlns="" id="{00000000-0008-0000-0600-00005F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80" name="Text Box 1">
          <a:extLst>
            <a:ext uri="{FF2B5EF4-FFF2-40B4-BE49-F238E27FC236}">
              <a16:creationId xmlns:a16="http://schemas.microsoft.com/office/drawing/2014/main" xmlns="" id="{00000000-0008-0000-0600-000060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81" name="Text Box 1">
          <a:extLst>
            <a:ext uri="{FF2B5EF4-FFF2-40B4-BE49-F238E27FC236}">
              <a16:creationId xmlns:a16="http://schemas.microsoft.com/office/drawing/2014/main" xmlns="" id="{00000000-0008-0000-0600-000061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82" name="Text Box 1">
          <a:extLst>
            <a:ext uri="{FF2B5EF4-FFF2-40B4-BE49-F238E27FC236}">
              <a16:creationId xmlns:a16="http://schemas.microsoft.com/office/drawing/2014/main" xmlns="" id="{00000000-0008-0000-0600-000062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83" name="Text Box 1">
          <a:extLst>
            <a:ext uri="{FF2B5EF4-FFF2-40B4-BE49-F238E27FC236}">
              <a16:creationId xmlns:a16="http://schemas.microsoft.com/office/drawing/2014/main" xmlns="" id="{00000000-0008-0000-0600-000063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84" name="Text Box 1">
          <a:extLst>
            <a:ext uri="{FF2B5EF4-FFF2-40B4-BE49-F238E27FC236}">
              <a16:creationId xmlns:a16="http://schemas.microsoft.com/office/drawing/2014/main" xmlns="" id="{00000000-0008-0000-0600-000064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85" name="Text Box 1">
          <a:extLst>
            <a:ext uri="{FF2B5EF4-FFF2-40B4-BE49-F238E27FC236}">
              <a16:creationId xmlns:a16="http://schemas.microsoft.com/office/drawing/2014/main" xmlns="" id="{00000000-0008-0000-0600-000065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86" name="Text Box 1">
          <a:extLst>
            <a:ext uri="{FF2B5EF4-FFF2-40B4-BE49-F238E27FC236}">
              <a16:creationId xmlns:a16="http://schemas.microsoft.com/office/drawing/2014/main" xmlns="" id="{00000000-0008-0000-0600-000066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87" name="Text Box 1">
          <a:extLst>
            <a:ext uri="{FF2B5EF4-FFF2-40B4-BE49-F238E27FC236}">
              <a16:creationId xmlns:a16="http://schemas.microsoft.com/office/drawing/2014/main" xmlns="" id="{00000000-0008-0000-0600-000067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88" name="Text Box 1">
          <a:extLst>
            <a:ext uri="{FF2B5EF4-FFF2-40B4-BE49-F238E27FC236}">
              <a16:creationId xmlns:a16="http://schemas.microsoft.com/office/drawing/2014/main" xmlns="" id="{00000000-0008-0000-0600-000068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89" name="Text Box 1">
          <a:extLst>
            <a:ext uri="{FF2B5EF4-FFF2-40B4-BE49-F238E27FC236}">
              <a16:creationId xmlns:a16="http://schemas.microsoft.com/office/drawing/2014/main" xmlns="" id="{00000000-0008-0000-0600-000069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90" name="Text Box 1">
          <a:extLst>
            <a:ext uri="{FF2B5EF4-FFF2-40B4-BE49-F238E27FC236}">
              <a16:creationId xmlns:a16="http://schemas.microsoft.com/office/drawing/2014/main" xmlns="" id="{00000000-0008-0000-0600-00006A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91" name="Text Box 1">
          <a:extLst>
            <a:ext uri="{FF2B5EF4-FFF2-40B4-BE49-F238E27FC236}">
              <a16:creationId xmlns:a16="http://schemas.microsoft.com/office/drawing/2014/main" xmlns="" id="{00000000-0008-0000-0600-00006B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92" name="Text Box 1">
          <a:extLst>
            <a:ext uri="{FF2B5EF4-FFF2-40B4-BE49-F238E27FC236}">
              <a16:creationId xmlns:a16="http://schemas.microsoft.com/office/drawing/2014/main" xmlns="" id="{00000000-0008-0000-0600-00006C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93" name="Text Box 1">
          <a:extLst>
            <a:ext uri="{FF2B5EF4-FFF2-40B4-BE49-F238E27FC236}">
              <a16:creationId xmlns:a16="http://schemas.microsoft.com/office/drawing/2014/main" xmlns="" id="{00000000-0008-0000-0600-00006D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94" name="Text Box 1">
          <a:extLst>
            <a:ext uri="{FF2B5EF4-FFF2-40B4-BE49-F238E27FC236}">
              <a16:creationId xmlns:a16="http://schemas.microsoft.com/office/drawing/2014/main" xmlns="" id="{00000000-0008-0000-0600-00006E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95" name="Text Box 1">
          <a:extLst>
            <a:ext uri="{FF2B5EF4-FFF2-40B4-BE49-F238E27FC236}">
              <a16:creationId xmlns:a16="http://schemas.microsoft.com/office/drawing/2014/main" xmlns="" id="{00000000-0008-0000-0600-00006F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96" name="Text Box 1">
          <a:extLst>
            <a:ext uri="{FF2B5EF4-FFF2-40B4-BE49-F238E27FC236}">
              <a16:creationId xmlns:a16="http://schemas.microsoft.com/office/drawing/2014/main" xmlns="" id="{00000000-0008-0000-0600-000070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97" name="Text Box 1">
          <a:extLst>
            <a:ext uri="{FF2B5EF4-FFF2-40B4-BE49-F238E27FC236}">
              <a16:creationId xmlns:a16="http://schemas.microsoft.com/office/drawing/2014/main" xmlns="" id="{00000000-0008-0000-0600-000071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98" name="Text Box 1">
          <a:extLst>
            <a:ext uri="{FF2B5EF4-FFF2-40B4-BE49-F238E27FC236}">
              <a16:creationId xmlns:a16="http://schemas.microsoft.com/office/drawing/2014/main" xmlns="" id="{00000000-0008-0000-0600-000072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99" name="Text Box 1">
          <a:extLst>
            <a:ext uri="{FF2B5EF4-FFF2-40B4-BE49-F238E27FC236}">
              <a16:creationId xmlns:a16="http://schemas.microsoft.com/office/drawing/2014/main" xmlns="" id="{00000000-0008-0000-0600-000073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700" name="Text Box 1">
          <a:extLst>
            <a:ext uri="{FF2B5EF4-FFF2-40B4-BE49-F238E27FC236}">
              <a16:creationId xmlns:a16="http://schemas.microsoft.com/office/drawing/2014/main" xmlns="" id="{00000000-0008-0000-0600-000074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701" name="Text Box 1">
          <a:extLst>
            <a:ext uri="{FF2B5EF4-FFF2-40B4-BE49-F238E27FC236}">
              <a16:creationId xmlns:a16="http://schemas.microsoft.com/office/drawing/2014/main" xmlns="" id="{00000000-0008-0000-0600-000075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702" name="Text Box 1">
          <a:extLst>
            <a:ext uri="{FF2B5EF4-FFF2-40B4-BE49-F238E27FC236}">
              <a16:creationId xmlns:a16="http://schemas.microsoft.com/office/drawing/2014/main" xmlns="" id="{00000000-0008-0000-0600-000076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703" name="Text Box 1">
          <a:extLst>
            <a:ext uri="{FF2B5EF4-FFF2-40B4-BE49-F238E27FC236}">
              <a16:creationId xmlns:a16="http://schemas.microsoft.com/office/drawing/2014/main" xmlns="" id="{00000000-0008-0000-0600-000077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704" name="Text Box 1">
          <a:extLst>
            <a:ext uri="{FF2B5EF4-FFF2-40B4-BE49-F238E27FC236}">
              <a16:creationId xmlns:a16="http://schemas.microsoft.com/office/drawing/2014/main" xmlns="" id="{00000000-0008-0000-0600-000078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705" name="Text Box 1">
          <a:extLst>
            <a:ext uri="{FF2B5EF4-FFF2-40B4-BE49-F238E27FC236}">
              <a16:creationId xmlns:a16="http://schemas.microsoft.com/office/drawing/2014/main" xmlns="" id="{00000000-0008-0000-0600-000079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706" name="Text Box 1">
          <a:extLst>
            <a:ext uri="{FF2B5EF4-FFF2-40B4-BE49-F238E27FC236}">
              <a16:creationId xmlns:a16="http://schemas.microsoft.com/office/drawing/2014/main" xmlns="" id="{00000000-0008-0000-0600-00007A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707" name="Text Box 1">
          <a:extLst>
            <a:ext uri="{FF2B5EF4-FFF2-40B4-BE49-F238E27FC236}">
              <a16:creationId xmlns:a16="http://schemas.microsoft.com/office/drawing/2014/main" xmlns="" id="{00000000-0008-0000-0600-00007B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708" name="Text Box 1">
          <a:extLst>
            <a:ext uri="{FF2B5EF4-FFF2-40B4-BE49-F238E27FC236}">
              <a16:creationId xmlns:a16="http://schemas.microsoft.com/office/drawing/2014/main" xmlns="" id="{00000000-0008-0000-0600-00007C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709" name="Text Box 1">
          <a:extLst>
            <a:ext uri="{FF2B5EF4-FFF2-40B4-BE49-F238E27FC236}">
              <a16:creationId xmlns:a16="http://schemas.microsoft.com/office/drawing/2014/main" xmlns="" id="{00000000-0008-0000-0600-00007D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710" name="Text Box 1">
          <a:extLst>
            <a:ext uri="{FF2B5EF4-FFF2-40B4-BE49-F238E27FC236}">
              <a16:creationId xmlns:a16="http://schemas.microsoft.com/office/drawing/2014/main" xmlns="" id="{00000000-0008-0000-0600-00007E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711" name="Text Box 1">
          <a:extLst>
            <a:ext uri="{FF2B5EF4-FFF2-40B4-BE49-F238E27FC236}">
              <a16:creationId xmlns:a16="http://schemas.microsoft.com/office/drawing/2014/main" xmlns="" id="{00000000-0008-0000-0600-00007F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712" name="Text Box 1">
          <a:extLst>
            <a:ext uri="{FF2B5EF4-FFF2-40B4-BE49-F238E27FC236}">
              <a16:creationId xmlns:a16="http://schemas.microsoft.com/office/drawing/2014/main" xmlns="" id="{00000000-0008-0000-0600-000080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713" name="Text Box 1">
          <a:extLst>
            <a:ext uri="{FF2B5EF4-FFF2-40B4-BE49-F238E27FC236}">
              <a16:creationId xmlns:a16="http://schemas.microsoft.com/office/drawing/2014/main" xmlns="" id="{00000000-0008-0000-0600-000081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714" name="Text Box 1">
          <a:extLst>
            <a:ext uri="{FF2B5EF4-FFF2-40B4-BE49-F238E27FC236}">
              <a16:creationId xmlns:a16="http://schemas.microsoft.com/office/drawing/2014/main" xmlns="" id="{00000000-0008-0000-0600-000082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715" name="Text Box 1">
          <a:extLst>
            <a:ext uri="{FF2B5EF4-FFF2-40B4-BE49-F238E27FC236}">
              <a16:creationId xmlns:a16="http://schemas.microsoft.com/office/drawing/2014/main" xmlns="" id="{00000000-0008-0000-0600-000083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716" name="Text Box 1">
          <a:extLst>
            <a:ext uri="{FF2B5EF4-FFF2-40B4-BE49-F238E27FC236}">
              <a16:creationId xmlns:a16="http://schemas.microsoft.com/office/drawing/2014/main" xmlns="" id="{00000000-0008-0000-0600-000084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717" name="Text Box 1">
          <a:extLst>
            <a:ext uri="{FF2B5EF4-FFF2-40B4-BE49-F238E27FC236}">
              <a16:creationId xmlns:a16="http://schemas.microsoft.com/office/drawing/2014/main" xmlns="" id="{00000000-0008-0000-0600-000085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718" name="Text Box 1">
          <a:extLst>
            <a:ext uri="{FF2B5EF4-FFF2-40B4-BE49-F238E27FC236}">
              <a16:creationId xmlns:a16="http://schemas.microsoft.com/office/drawing/2014/main" xmlns="" id="{00000000-0008-0000-0600-000086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719" name="Text Box 1">
          <a:extLst>
            <a:ext uri="{FF2B5EF4-FFF2-40B4-BE49-F238E27FC236}">
              <a16:creationId xmlns:a16="http://schemas.microsoft.com/office/drawing/2014/main" xmlns="" id="{00000000-0008-0000-0600-000087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720" name="Text Box 1">
          <a:extLst>
            <a:ext uri="{FF2B5EF4-FFF2-40B4-BE49-F238E27FC236}">
              <a16:creationId xmlns:a16="http://schemas.microsoft.com/office/drawing/2014/main" xmlns="" id="{00000000-0008-0000-0600-000088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721" name="Text Box 1">
          <a:extLst>
            <a:ext uri="{FF2B5EF4-FFF2-40B4-BE49-F238E27FC236}">
              <a16:creationId xmlns:a16="http://schemas.microsoft.com/office/drawing/2014/main" xmlns="" id="{00000000-0008-0000-0600-000089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722" name="Text Box 1">
          <a:extLst>
            <a:ext uri="{FF2B5EF4-FFF2-40B4-BE49-F238E27FC236}">
              <a16:creationId xmlns:a16="http://schemas.microsoft.com/office/drawing/2014/main" xmlns="" id="{00000000-0008-0000-0600-00008A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723" name="Text Box 1">
          <a:extLst>
            <a:ext uri="{FF2B5EF4-FFF2-40B4-BE49-F238E27FC236}">
              <a16:creationId xmlns:a16="http://schemas.microsoft.com/office/drawing/2014/main" xmlns="" id="{00000000-0008-0000-0600-00008B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724" name="Text Box 1">
          <a:extLst>
            <a:ext uri="{FF2B5EF4-FFF2-40B4-BE49-F238E27FC236}">
              <a16:creationId xmlns:a16="http://schemas.microsoft.com/office/drawing/2014/main" xmlns="" id="{00000000-0008-0000-0600-00008C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725" name="Text Box 1">
          <a:extLst>
            <a:ext uri="{FF2B5EF4-FFF2-40B4-BE49-F238E27FC236}">
              <a16:creationId xmlns:a16="http://schemas.microsoft.com/office/drawing/2014/main" xmlns="" id="{00000000-0008-0000-0600-00008D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726" name="Text Box 1">
          <a:extLst>
            <a:ext uri="{FF2B5EF4-FFF2-40B4-BE49-F238E27FC236}">
              <a16:creationId xmlns:a16="http://schemas.microsoft.com/office/drawing/2014/main" xmlns="" id="{00000000-0008-0000-0600-00008E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727" name="Text Box 1">
          <a:extLst>
            <a:ext uri="{FF2B5EF4-FFF2-40B4-BE49-F238E27FC236}">
              <a16:creationId xmlns:a16="http://schemas.microsoft.com/office/drawing/2014/main" xmlns="" id="{00000000-0008-0000-0600-00008F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728" name="Text Box 1">
          <a:extLst>
            <a:ext uri="{FF2B5EF4-FFF2-40B4-BE49-F238E27FC236}">
              <a16:creationId xmlns:a16="http://schemas.microsoft.com/office/drawing/2014/main" xmlns="" id="{00000000-0008-0000-0600-000090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729" name="Text Box 1">
          <a:extLst>
            <a:ext uri="{FF2B5EF4-FFF2-40B4-BE49-F238E27FC236}">
              <a16:creationId xmlns:a16="http://schemas.microsoft.com/office/drawing/2014/main" xmlns="" id="{00000000-0008-0000-0600-000091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730" name="Text Box 1">
          <a:extLst>
            <a:ext uri="{FF2B5EF4-FFF2-40B4-BE49-F238E27FC236}">
              <a16:creationId xmlns:a16="http://schemas.microsoft.com/office/drawing/2014/main" xmlns="" id="{00000000-0008-0000-0600-000092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731" name="Text Box 1">
          <a:extLst>
            <a:ext uri="{FF2B5EF4-FFF2-40B4-BE49-F238E27FC236}">
              <a16:creationId xmlns:a16="http://schemas.microsoft.com/office/drawing/2014/main" xmlns="" id="{00000000-0008-0000-0600-000093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732" name="Text Box 1">
          <a:extLst>
            <a:ext uri="{FF2B5EF4-FFF2-40B4-BE49-F238E27FC236}">
              <a16:creationId xmlns:a16="http://schemas.microsoft.com/office/drawing/2014/main" xmlns="" id="{00000000-0008-0000-0600-000094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733" name="Text Box 1">
          <a:extLst>
            <a:ext uri="{FF2B5EF4-FFF2-40B4-BE49-F238E27FC236}">
              <a16:creationId xmlns:a16="http://schemas.microsoft.com/office/drawing/2014/main" xmlns="" id="{00000000-0008-0000-0600-000095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734" name="Text Box 1">
          <a:extLst>
            <a:ext uri="{FF2B5EF4-FFF2-40B4-BE49-F238E27FC236}">
              <a16:creationId xmlns:a16="http://schemas.microsoft.com/office/drawing/2014/main" xmlns="" id="{00000000-0008-0000-0600-000096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735" name="Text Box 1">
          <a:extLst>
            <a:ext uri="{FF2B5EF4-FFF2-40B4-BE49-F238E27FC236}">
              <a16:creationId xmlns:a16="http://schemas.microsoft.com/office/drawing/2014/main" xmlns="" id="{00000000-0008-0000-0600-000097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736" name="Text Box 1">
          <a:extLst>
            <a:ext uri="{FF2B5EF4-FFF2-40B4-BE49-F238E27FC236}">
              <a16:creationId xmlns:a16="http://schemas.microsoft.com/office/drawing/2014/main" xmlns="" id="{00000000-0008-0000-0600-000098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737" name="Text Box 1">
          <a:extLst>
            <a:ext uri="{FF2B5EF4-FFF2-40B4-BE49-F238E27FC236}">
              <a16:creationId xmlns:a16="http://schemas.microsoft.com/office/drawing/2014/main" xmlns="" id="{00000000-0008-0000-0600-000099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738" name="Text Box 1">
          <a:extLst>
            <a:ext uri="{FF2B5EF4-FFF2-40B4-BE49-F238E27FC236}">
              <a16:creationId xmlns:a16="http://schemas.microsoft.com/office/drawing/2014/main" xmlns="" id="{00000000-0008-0000-0600-00009A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739" name="Text Box 1">
          <a:extLst>
            <a:ext uri="{FF2B5EF4-FFF2-40B4-BE49-F238E27FC236}">
              <a16:creationId xmlns:a16="http://schemas.microsoft.com/office/drawing/2014/main" xmlns="" id="{00000000-0008-0000-0600-00009B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740" name="Text Box 1">
          <a:extLst>
            <a:ext uri="{FF2B5EF4-FFF2-40B4-BE49-F238E27FC236}">
              <a16:creationId xmlns:a16="http://schemas.microsoft.com/office/drawing/2014/main" xmlns="" id="{00000000-0008-0000-0600-00009C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741" name="Text Box 1">
          <a:extLst>
            <a:ext uri="{FF2B5EF4-FFF2-40B4-BE49-F238E27FC236}">
              <a16:creationId xmlns:a16="http://schemas.microsoft.com/office/drawing/2014/main" xmlns="" id="{00000000-0008-0000-0600-00009D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742" name="Text Box 1">
          <a:extLst>
            <a:ext uri="{FF2B5EF4-FFF2-40B4-BE49-F238E27FC236}">
              <a16:creationId xmlns:a16="http://schemas.microsoft.com/office/drawing/2014/main" xmlns="" id="{00000000-0008-0000-0600-00009E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743" name="Text Box 1">
          <a:extLst>
            <a:ext uri="{FF2B5EF4-FFF2-40B4-BE49-F238E27FC236}">
              <a16:creationId xmlns:a16="http://schemas.microsoft.com/office/drawing/2014/main" xmlns="" id="{00000000-0008-0000-0600-00009F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744" name="Text Box 1">
          <a:extLst>
            <a:ext uri="{FF2B5EF4-FFF2-40B4-BE49-F238E27FC236}">
              <a16:creationId xmlns:a16="http://schemas.microsoft.com/office/drawing/2014/main" xmlns="" id="{00000000-0008-0000-0600-0000A0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745" name="Text Box 1">
          <a:extLst>
            <a:ext uri="{FF2B5EF4-FFF2-40B4-BE49-F238E27FC236}">
              <a16:creationId xmlns:a16="http://schemas.microsoft.com/office/drawing/2014/main" xmlns="" id="{00000000-0008-0000-0600-0000A1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746" name="Text Box 1">
          <a:extLst>
            <a:ext uri="{FF2B5EF4-FFF2-40B4-BE49-F238E27FC236}">
              <a16:creationId xmlns:a16="http://schemas.microsoft.com/office/drawing/2014/main" xmlns="" id="{00000000-0008-0000-0600-0000A2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747" name="Text Box 1">
          <a:extLst>
            <a:ext uri="{FF2B5EF4-FFF2-40B4-BE49-F238E27FC236}">
              <a16:creationId xmlns:a16="http://schemas.microsoft.com/office/drawing/2014/main" xmlns="" id="{00000000-0008-0000-0600-0000A3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748" name="Text Box 1">
          <a:extLst>
            <a:ext uri="{FF2B5EF4-FFF2-40B4-BE49-F238E27FC236}">
              <a16:creationId xmlns:a16="http://schemas.microsoft.com/office/drawing/2014/main" xmlns="" id="{00000000-0008-0000-0600-0000A4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749" name="Text Box 1">
          <a:extLst>
            <a:ext uri="{FF2B5EF4-FFF2-40B4-BE49-F238E27FC236}">
              <a16:creationId xmlns:a16="http://schemas.microsoft.com/office/drawing/2014/main" xmlns="" id="{00000000-0008-0000-0600-0000A5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750" name="Text Box 1">
          <a:extLst>
            <a:ext uri="{FF2B5EF4-FFF2-40B4-BE49-F238E27FC236}">
              <a16:creationId xmlns:a16="http://schemas.microsoft.com/office/drawing/2014/main" xmlns="" id="{00000000-0008-0000-0600-0000A6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751" name="Text Box 1">
          <a:extLst>
            <a:ext uri="{FF2B5EF4-FFF2-40B4-BE49-F238E27FC236}">
              <a16:creationId xmlns:a16="http://schemas.microsoft.com/office/drawing/2014/main" xmlns="" id="{00000000-0008-0000-0600-0000A7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752" name="Text Box 1">
          <a:extLst>
            <a:ext uri="{FF2B5EF4-FFF2-40B4-BE49-F238E27FC236}">
              <a16:creationId xmlns:a16="http://schemas.microsoft.com/office/drawing/2014/main" xmlns="" id="{00000000-0008-0000-0600-0000A8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753" name="Text Box 1">
          <a:extLst>
            <a:ext uri="{FF2B5EF4-FFF2-40B4-BE49-F238E27FC236}">
              <a16:creationId xmlns:a16="http://schemas.microsoft.com/office/drawing/2014/main" xmlns="" id="{00000000-0008-0000-0600-0000A9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754" name="Text Box 1">
          <a:extLst>
            <a:ext uri="{FF2B5EF4-FFF2-40B4-BE49-F238E27FC236}">
              <a16:creationId xmlns:a16="http://schemas.microsoft.com/office/drawing/2014/main" xmlns="" id="{00000000-0008-0000-0600-0000AA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755" name="Text Box 1">
          <a:extLst>
            <a:ext uri="{FF2B5EF4-FFF2-40B4-BE49-F238E27FC236}">
              <a16:creationId xmlns:a16="http://schemas.microsoft.com/office/drawing/2014/main" xmlns="" id="{00000000-0008-0000-0600-0000AB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756" name="Text Box 1">
          <a:extLst>
            <a:ext uri="{FF2B5EF4-FFF2-40B4-BE49-F238E27FC236}">
              <a16:creationId xmlns:a16="http://schemas.microsoft.com/office/drawing/2014/main" xmlns="" id="{00000000-0008-0000-0600-0000AC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757" name="Text Box 1">
          <a:extLst>
            <a:ext uri="{FF2B5EF4-FFF2-40B4-BE49-F238E27FC236}">
              <a16:creationId xmlns:a16="http://schemas.microsoft.com/office/drawing/2014/main" xmlns="" id="{00000000-0008-0000-0600-0000AD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758" name="Text Box 1">
          <a:extLst>
            <a:ext uri="{FF2B5EF4-FFF2-40B4-BE49-F238E27FC236}">
              <a16:creationId xmlns:a16="http://schemas.microsoft.com/office/drawing/2014/main" xmlns="" id="{00000000-0008-0000-0600-0000AE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759" name="Text Box 1">
          <a:extLst>
            <a:ext uri="{FF2B5EF4-FFF2-40B4-BE49-F238E27FC236}">
              <a16:creationId xmlns:a16="http://schemas.microsoft.com/office/drawing/2014/main" xmlns="" id="{00000000-0008-0000-0600-0000AF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760" name="Text Box 1">
          <a:extLst>
            <a:ext uri="{FF2B5EF4-FFF2-40B4-BE49-F238E27FC236}">
              <a16:creationId xmlns:a16="http://schemas.microsoft.com/office/drawing/2014/main" xmlns="" id="{00000000-0008-0000-0600-0000B0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761" name="Text Box 1">
          <a:extLst>
            <a:ext uri="{FF2B5EF4-FFF2-40B4-BE49-F238E27FC236}">
              <a16:creationId xmlns:a16="http://schemas.microsoft.com/office/drawing/2014/main" xmlns="" id="{00000000-0008-0000-0600-0000B1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762" name="Text Box 1">
          <a:extLst>
            <a:ext uri="{FF2B5EF4-FFF2-40B4-BE49-F238E27FC236}">
              <a16:creationId xmlns:a16="http://schemas.microsoft.com/office/drawing/2014/main" xmlns="" id="{00000000-0008-0000-0600-0000B2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763" name="Text Box 1">
          <a:extLst>
            <a:ext uri="{FF2B5EF4-FFF2-40B4-BE49-F238E27FC236}">
              <a16:creationId xmlns:a16="http://schemas.microsoft.com/office/drawing/2014/main" xmlns="" id="{00000000-0008-0000-0600-0000B3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764" name="Text Box 1">
          <a:extLst>
            <a:ext uri="{FF2B5EF4-FFF2-40B4-BE49-F238E27FC236}">
              <a16:creationId xmlns:a16="http://schemas.microsoft.com/office/drawing/2014/main" xmlns="" id="{00000000-0008-0000-0600-0000B4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765" name="Text Box 1">
          <a:extLst>
            <a:ext uri="{FF2B5EF4-FFF2-40B4-BE49-F238E27FC236}">
              <a16:creationId xmlns:a16="http://schemas.microsoft.com/office/drawing/2014/main" xmlns="" id="{00000000-0008-0000-0600-0000B5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766" name="Text Box 1">
          <a:extLst>
            <a:ext uri="{FF2B5EF4-FFF2-40B4-BE49-F238E27FC236}">
              <a16:creationId xmlns:a16="http://schemas.microsoft.com/office/drawing/2014/main" xmlns="" id="{00000000-0008-0000-0600-0000B6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767" name="Text Box 1">
          <a:extLst>
            <a:ext uri="{FF2B5EF4-FFF2-40B4-BE49-F238E27FC236}">
              <a16:creationId xmlns:a16="http://schemas.microsoft.com/office/drawing/2014/main" xmlns="" id="{00000000-0008-0000-0600-0000B7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768" name="Text Box 1">
          <a:extLst>
            <a:ext uri="{FF2B5EF4-FFF2-40B4-BE49-F238E27FC236}">
              <a16:creationId xmlns:a16="http://schemas.microsoft.com/office/drawing/2014/main" xmlns="" id="{00000000-0008-0000-0600-0000B8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769" name="Text Box 1">
          <a:extLst>
            <a:ext uri="{FF2B5EF4-FFF2-40B4-BE49-F238E27FC236}">
              <a16:creationId xmlns:a16="http://schemas.microsoft.com/office/drawing/2014/main" xmlns="" id="{00000000-0008-0000-0600-0000B9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770" name="Text Box 1">
          <a:extLst>
            <a:ext uri="{FF2B5EF4-FFF2-40B4-BE49-F238E27FC236}">
              <a16:creationId xmlns:a16="http://schemas.microsoft.com/office/drawing/2014/main" xmlns="" id="{00000000-0008-0000-0600-0000BA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771" name="Text Box 1">
          <a:extLst>
            <a:ext uri="{FF2B5EF4-FFF2-40B4-BE49-F238E27FC236}">
              <a16:creationId xmlns:a16="http://schemas.microsoft.com/office/drawing/2014/main" xmlns="" id="{00000000-0008-0000-0600-0000BB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772" name="Text Box 1">
          <a:extLst>
            <a:ext uri="{FF2B5EF4-FFF2-40B4-BE49-F238E27FC236}">
              <a16:creationId xmlns:a16="http://schemas.microsoft.com/office/drawing/2014/main" xmlns="" id="{00000000-0008-0000-0600-0000BC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773" name="Text Box 1">
          <a:extLst>
            <a:ext uri="{FF2B5EF4-FFF2-40B4-BE49-F238E27FC236}">
              <a16:creationId xmlns:a16="http://schemas.microsoft.com/office/drawing/2014/main" xmlns="" id="{00000000-0008-0000-0600-0000BD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774" name="Text Box 1">
          <a:extLst>
            <a:ext uri="{FF2B5EF4-FFF2-40B4-BE49-F238E27FC236}">
              <a16:creationId xmlns:a16="http://schemas.microsoft.com/office/drawing/2014/main" xmlns="" id="{00000000-0008-0000-0600-0000BE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775" name="Text Box 1">
          <a:extLst>
            <a:ext uri="{FF2B5EF4-FFF2-40B4-BE49-F238E27FC236}">
              <a16:creationId xmlns:a16="http://schemas.microsoft.com/office/drawing/2014/main" xmlns="" id="{00000000-0008-0000-0600-0000BF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776" name="Text Box 1">
          <a:extLst>
            <a:ext uri="{FF2B5EF4-FFF2-40B4-BE49-F238E27FC236}">
              <a16:creationId xmlns:a16="http://schemas.microsoft.com/office/drawing/2014/main" xmlns="" id="{00000000-0008-0000-0600-0000C0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777" name="Text Box 1">
          <a:extLst>
            <a:ext uri="{FF2B5EF4-FFF2-40B4-BE49-F238E27FC236}">
              <a16:creationId xmlns:a16="http://schemas.microsoft.com/office/drawing/2014/main" xmlns="" id="{00000000-0008-0000-0600-0000C1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778" name="Text Box 1">
          <a:extLst>
            <a:ext uri="{FF2B5EF4-FFF2-40B4-BE49-F238E27FC236}">
              <a16:creationId xmlns:a16="http://schemas.microsoft.com/office/drawing/2014/main" xmlns="" id="{00000000-0008-0000-0600-0000C2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779" name="Text Box 1">
          <a:extLst>
            <a:ext uri="{FF2B5EF4-FFF2-40B4-BE49-F238E27FC236}">
              <a16:creationId xmlns:a16="http://schemas.microsoft.com/office/drawing/2014/main" xmlns="" id="{00000000-0008-0000-0600-0000C3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780" name="Text Box 1">
          <a:extLst>
            <a:ext uri="{FF2B5EF4-FFF2-40B4-BE49-F238E27FC236}">
              <a16:creationId xmlns:a16="http://schemas.microsoft.com/office/drawing/2014/main" xmlns="" id="{00000000-0008-0000-0600-0000C4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781" name="Text Box 1">
          <a:extLst>
            <a:ext uri="{FF2B5EF4-FFF2-40B4-BE49-F238E27FC236}">
              <a16:creationId xmlns:a16="http://schemas.microsoft.com/office/drawing/2014/main" xmlns="" id="{00000000-0008-0000-0600-0000C5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782" name="Text Box 1">
          <a:extLst>
            <a:ext uri="{FF2B5EF4-FFF2-40B4-BE49-F238E27FC236}">
              <a16:creationId xmlns:a16="http://schemas.microsoft.com/office/drawing/2014/main" xmlns="" id="{00000000-0008-0000-0600-0000C6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783" name="Text Box 1">
          <a:extLst>
            <a:ext uri="{FF2B5EF4-FFF2-40B4-BE49-F238E27FC236}">
              <a16:creationId xmlns:a16="http://schemas.microsoft.com/office/drawing/2014/main" xmlns="" id="{00000000-0008-0000-0600-0000C7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784" name="Text Box 1">
          <a:extLst>
            <a:ext uri="{FF2B5EF4-FFF2-40B4-BE49-F238E27FC236}">
              <a16:creationId xmlns:a16="http://schemas.microsoft.com/office/drawing/2014/main" xmlns="" id="{00000000-0008-0000-0600-0000C8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785" name="Text Box 1">
          <a:extLst>
            <a:ext uri="{FF2B5EF4-FFF2-40B4-BE49-F238E27FC236}">
              <a16:creationId xmlns:a16="http://schemas.microsoft.com/office/drawing/2014/main" xmlns="" id="{00000000-0008-0000-0600-0000C9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786" name="Text Box 1">
          <a:extLst>
            <a:ext uri="{FF2B5EF4-FFF2-40B4-BE49-F238E27FC236}">
              <a16:creationId xmlns:a16="http://schemas.microsoft.com/office/drawing/2014/main" xmlns="" id="{00000000-0008-0000-0600-0000CA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787" name="Text Box 1">
          <a:extLst>
            <a:ext uri="{FF2B5EF4-FFF2-40B4-BE49-F238E27FC236}">
              <a16:creationId xmlns:a16="http://schemas.microsoft.com/office/drawing/2014/main" xmlns="" id="{00000000-0008-0000-0600-0000CB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788" name="Text Box 1">
          <a:extLst>
            <a:ext uri="{FF2B5EF4-FFF2-40B4-BE49-F238E27FC236}">
              <a16:creationId xmlns:a16="http://schemas.microsoft.com/office/drawing/2014/main" xmlns="" id="{00000000-0008-0000-0600-0000CC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789" name="Text Box 1">
          <a:extLst>
            <a:ext uri="{FF2B5EF4-FFF2-40B4-BE49-F238E27FC236}">
              <a16:creationId xmlns:a16="http://schemas.microsoft.com/office/drawing/2014/main" xmlns="" id="{00000000-0008-0000-0600-0000CD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790" name="Text Box 1">
          <a:extLst>
            <a:ext uri="{FF2B5EF4-FFF2-40B4-BE49-F238E27FC236}">
              <a16:creationId xmlns:a16="http://schemas.microsoft.com/office/drawing/2014/main" xmlns="" id="{00000000-0008-0000-0600-0000CE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791" name="Text Box 1">
          <a:extLst>
            <a:ext uri="{FF2B5EF4-FFF2-40B4-BE49-F238E27FC236}">
              <a16:creationId xmlns:a16="http://schemas.microsoft.com/office/drawing/2014/main" xmlns="" id="{00000000-0008-0000-0600-0000CF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792" name="Text Box 1">
          <a:extLst>
            <a:ext uri="{FF2B5EF4-FFF2-40B4-BE49-F238E27FC236}">
              <a16:creationId xmlns:a16="http://schemas.microsoft.com/office/drawing/2014/main" xmlns="" id="{00000000-0008-0000-0600-0000D0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793" name="Text Box 1">
          <a:extLst>
            <a:ext uri="{FF2B5EF4-FFF2-40B4-BE49-F238E27FC236}">
              <a16:creationId xmlns:a16="http://schemas.microsoft.com/office/drawing/2014/main" xmlns="" id="{00000000-0008-0000-0600-0000D1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794" name="Text Box 1">
          <a:extLst>
            <a:ext uri="{FF2B5EF4-FFF2-40B4-BE49-F238E27FC236}">
              <a16:creationId xmlns:a16="http://schemas.microsoft.com/office/drawing/2014/main" xmlns="" id="{00000000-0008-0000-0600-0000D2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795" name="Text Box 1">
          <a:extLst>
            <a:ext uri="{FF2B5EF4-FFF2-40B4-BE49-F238E27FC236}">
              <a16:creationId xmlns:a16="http://schemas.microsoft.com/office/drawing/2014/main" xmlns="" id="{00000000-0008-0000-0600-0000D3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796" name="Text Box 1">
          <a:extLst>
            <a:ext uri="{FF2B5EF4-FFF2-40B4-BE49-F238E27FC236}">
              <a16:creationId xmlns:a16="http://schemas.microsoft.com/office/drawing/2014/main" xmlns="" id="{00000000-0008-0000-0600-0000D4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797" name="Text Box 1">
          <a:extLst>
            <a:ext uri="{FF2B5EF4-FFF2-40B4-BE49-F238E27FC236}">
              <a16:creationId xmlns:a16="http://schemas.microsoft.com/office/drawing/2014/main" xmlns="" id="{00000000-0008-0000-0600-0000D5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798" name="Text Box 1">
          <a:extLst>
            <a:ext uri="{FF2B5EF4-FFF2-40B4-BE49-F238E27FC236}">
              <a16:creationId xmlns:a16="http://schemas.microsoft.com/office/drawing/2014/main" xmlns="" id="{00000000-0008-0000-0600-0000D6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799" name="Text Box 1">
          <a:extLst>
            <a:ext uri="{FF2B5EF4-FFF2-40B4-BE49-F238E27FC236}">
              <a16:creationId xmlns:a16="http://schemas.microsoft.com/office/drawing/2014/main" xmlns="" id="{00000000-0008-0000-0600-0000D7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00" name="Text Box 1">
          <a:extLst>
            <a:ext uri="{FF2B5EF4-FFF2-40B4-BE49-F238E27FC236}">
              <a16:creationId xmlns:a16="http://schemas.microsoft.com/office/drawing/2014/main" xmlns="" id="{00000000-0008-0000-0600-0000D8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01" name="Text Box 1">
          <a:extLst>
            <a:ext uri="{FF2B5EF4-FFF2-40B4-BE49-F238E27FC236}">
              <a16:creationId xmlns:a16="http://schemas.microsoft.com/office/drawing/2014/main" xmlns="" id="{00000000-0008-0000-0600-0000D9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02" name="Text Box 1">
          <a:extLst>
            <a:ext uri="{FF2B5EF4-FFF2-40B4-BE49-F238E27FC236}">
              <a16:creationId xmlns:a16="http://schemas.microsoft.com/office/drawing/2014/main" xmlns="" id="{00000000-0008-0000-0600-0000DA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03" name="Text Box 1">
          <a:extLst>
            <a:ext uri="{FF2B5EF4-FFF2-40B4-BE49-F238E27FC236}">
              <a16:creationId xmlns:a16="http://schemas.microsoft.com/office/drawing/2014/main" xmlns="" id="{00000000-0008-0000-0600-0000DB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04" name="Text Box 1">
          <a:extLst>
            <a:ext uri="{FF2B5EF4-FFF2-40B4-BE49-F238E27FC236}">
              <a16:creationId xmlns:a16="http://schemas.microsoft.com/office/drawing/2014/main" xmlns="" id="{00000000-0008-0000-0600-0000DC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05" name="Text Box 1">
          <a:extLst>
            <a:ext uri="{FF2B5EF4-FFF2-40B4-BE49-F238E27FC236}">
              <a16:creationId xmlns:a16="http://schemas.microsoft.com/office/drawing/2014/main" xmlns="" id="{00000000-0008-0000-0600-0000DD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06" name="Text Box 1">
          <a:extLst>
            <a:ext uri="{FF2B5EF4-FFF2-40B4-BE49-F238E27FC236}">
              <a16:creationId xmlns:a16="http://schemas.microsoft.com/office/drawing/2014/main" xmlns="" id="{00000000-0008-0000-0600-0000DE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07" name="Text Box 1">
          <a:extLst>
            <a:ext uri="{FF2B5EF4-FFF2-40B4-BE49-F238E27FC236}">
              <a16:creationId xmlns:a16="http://schemas.microsoft.com/office/drawing/2014/main" xmlns="" id="{00000000-0008-0000-0600-0000DF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08" name="Text Box 1">
          <a:extLst>
            <a:ext uri="{FF2B5EF4-FFF2-40B4-BE49-F238E27FC236}">
              <a16:creationId xmlns:a16="http://schemas.microsoft.com/office/drawing/2014/main" xmlns="" id="{00000000-0008-0000-0600-0000E0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09" name="Text Box 1">
          <a:extLst>
            <a:ext uri="{FF2B5EF4-FFF2-40B4-BE49-F238E27FC236}">
              <a16:creationId xmlns:a16="http://schemas.microsoft.com/office/drawing/2014/main" xmlns="" id="{00000000-0008-0000-0600-0000E1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10" name="Text Box 1">
          <a:extLst>
            <a:ext uri="{FF2B5EF4-FFF2-40B4-BE49-F238E27FC236}">
              <a16:creationId xmlns:a16="http://schemas.microsoft.com/office/drawing/2014/main" xmlns="" id="{00000000-0008-0000-0600-0000E2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11" name="Text Box 1">
          <a:extLst>
            <a:ext uri="{FF2B5EF4-FFF2-40B4-BE49-F238E27FC236}">
              <a16:creationId xmlns:a16="http://schemas.microsoft.com/office/drawing/2014/main" xmlns="" id="{00000000-0008-0000-0600-0000E3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12" name="Text Box 1">
          <a:extLst>
            <a:ext uri="{FF2B5EF4-FFF2-40B4-BE49-F238E27FC236}">
              <a16:creationId xmlns:a16="http://schemas.microsoft.com/office/drawing/2014/main" xmlns="" id="{00000000-0008-0000-0600-0000E4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13" name="Text Box 1">
          <a:extLst>
            <a:ext uri="{FF2B5EF4-FFF2-40B4-BE49-F238E27FC236}">
              <a16:creationId xmlns:a16="http://schemas.microsoft.com/office/drawing/2014/main" xmlns="" id="{00000000-0008-0000-0600-0000E5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14" name="Text Box 1">
          <a:extLst>
            <a:ext uri="{FF2B5EF4-FFF2-40B4-BE49-F238E27FC236}">
              <a16:creationId xmlns:a16="http://schemas.microsoft.com/office/drawing/2014/main" xmlns="" id="{00000000-0008-0000-0600-0000E6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15" name="Text Box 1">
          <a:extLst>
            <a:ext uri="{FF2B5EF4-FFF2-40B4-BE49-F238E27FC236}">
              <a16:creationId xmlns:a16="http://schemas.microsoft.com/office/drawing/2014/main" xmlns="" id="{00000000-0008-0000-0600-0000E7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16" name="Text Box 1">
          <a:extLst>
            <a:ext uri="{FF2B5EF4-FFF2-40B4-BE49-F238E27FC236}">
              <a16:creationId xmlns:a16="http://schemas.microsoft.com/office/drawing/2014/main" xmlns="" id="{00000000-0008-0000-0600-0000E8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17" name="Text Box 1">
          <a:extLst>
            <a:ext uri="{FF2B5EF4-FFF2-40B4-BE49-F238E27FC236}">
              <a16:creationId xmlns:a16="http://schemas.microsoft.com/office/drawing/2014/main" xmlns="" id="{00000000-0008-0000-0600-0000E9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18" name="Text Box 1">
          <a:extLst>
            <a:ext uri="{FF2B5EF4-FFF2-40B4-BE49-F238E27FC236}">
              <a16:creationId xmlns:a16="http://schemas.microsoft.com/office/drawing/2014/main" xmlns="" id="{00000000-0008-0000-0600-0000EA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19" name="Text Box 1">
          <a:extLst>
            <a:ext uri="{FF2B5EF4-FFF2-40B4-BE49-F238E27FC236}">
              <a16:creationId xmlns:a16="http://schemas.microsoft.com/office/drawing/2014/main" xmlns="" id="{00000000-0008-0000-0600-0000EB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20" name="Text Box 1">
          <a:extLst>
            <a:ext uri="{FF2B5EF4-FFF2-40B4-BE49-F238E27FC236}">
              <a16:creationId xmlns:a16="http://schemas.microsoft.com/office/drawing/2014/main" xmlns="" id="{00000000-0008-0000-0600-0000EC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21" name="Text Box 1">
          <a:extLst>
            <a:ext uri="{FF2B5EF4-FFF2-40B4-BE49-F238E27FC236}">
              <a16:creationId xmlns:a16="http://schemas.microsoft.com/office/drawing/2014/main" xmlns="" id="{00000000-0008-0000-0600-0000ED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22" name="Text Box 1">
          <a:extLst>
            <a:ext uri="{FF2B5EF4-FFF2-40B4-BE49-F238E27FC236}">
              <a16:creationId xmlns:a16="http://schemas.microsoft.com/office/drawing/2014/main" xmlns="" id="{00000000-0008-0000-0600-0000EE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23" name="Text Box 1">
          <a:extLst>
            <a:ext uri="{FF2B5EF4-FFF2-40B4-BE49-F238E27FC236}">
              <a16:creationId xmlns:a16="http://schemas.microsoft.com/office/drawing/2014/main" xmlns="" id="{00000000-0008-0000-0600-0000EF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24" name="Text Box 1">
          <a:extLst>
            <a:ext uri="{FF2B5EF4-FFF2-40B4-BE49-F238E27FC236}">
              <a16:creationId xmlns:a16="http://schemas.microsoft.com/office/drawing/2014/main" xmlns="" id="{00000000-0008-0000-0600-0000F0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25" name="Text Box 1">
          <a:extLst>
            <a:ext uri="{FF2B5EF4-FFF2-40B4-BE49-F238E27FC236}">
              <a16:creationId xmlns:a16="http://schemas.microsoft.com/office/drawing/2014/main" xmlns="" id="{00000000-0008-0000-0600-0000F1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26" name="Text Box 1">
          <a:extLst>
            <a:ext uri="{FF2B5EF4-FFF2-40B4-BE49-F238E27FC236}">
              <a16:creationId xmlns:a16="http://schemas.microsoft.com/office/drawing/2014/main" xmlns="" id="{00000000-0008-0000-0600-0000F2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27" name="Text Box 1">
          <a:extLst>
            <a:ext uri="{FF2B5EF4-FFF2-40B4-BE49-F238E27FC236}">
              <a16:creationId xmlns:a16="http://schemas.microsoft.com/office/drawing/2014/main" xmlns="" id="{00000000-0008-0000-0600-0000F3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28" name="Text Box 1">
          <a:extLst>
            <a:ext uri="{FF2B5EF4-FFF2-40B4-BE49-F238E27FC236}">
              <a16:creationId xmlns:a16="http://schemas.microsoft.com/office/drawing/2014/main" xmlns="" id="{00000000-0008-0000-0600-0000F4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29" name="Text Box 1">
          <a:extLst>
            <a:ext uri="{FF2B5EF4-FFF2-40B4-BE49-F238E27FC236}">
              <a16:creationId xmlns:a16="http://schemas.microsoft.com/office/drawing/2014/main" xmlns="" id="{00000000-0008-0000-0600-0000F5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30" name="Text Box 1">
          <a:extLst>
            <a:ext uri="{FF2B5EF4-FFF2-40B4-BE49-F238E27FC236}">
              <a16:creationId xmlns:a16="http://schemas.microsoft.com/office/drawing/2014/main" xmlns="" id="{00000000-0008-0000-0600-0000F6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31" name="Text Box 1">
          <a:extLst>
            <a:ext uri="{FF2B5EF4-FFF2-40B4-BE49-F238E27FC236}">
              <a16:creationId xmlns:a16="http://schemas.microsoft.com/office/drawing/2014/main" xmlns="" id="{00000000-0008-0000-0600-0000F7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32" name="Text Box 1">
          <a:extLst>
            <a:ext uri="{FF2B5EF4-FFF2-40B4-BE49-F238E27FC236}">
              <a16:creationId xmlns:a16="http://schemas.microsoft.com/office/drawing/2014/main" xmlns="" id="{00000000-0008-0000-0600-0000F8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33" name="Text Box 1">
          <a:extLst>
            <a:ext uri="{FF2B5EF4-FFF2-40B4-BE49-F238E27FC236}">
              <a16:creationId xmlns:a16="http://schemas.microsoft.com/office/drawing/2014/main" xmlns="" id="{00000000-0008-0000-0600-0000F9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34" name="Text Box 1">
          <a:extLst>
            <a:ext uri="{FF2B5EF4-FFF2-40B4-BE49-F238E27FC236}">
              <a16:creationId xmlns:a16="http://schemas.microsoft.com/office/drawing/2014/main" xmlns="" id="{00000000-0008-0000-0600-0000FA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35" name="Text Box 1">
          <a:extLst>
            <a:ext uri="{FF2B5EF4-FFF2-40B4-BE49-F238E27FC236}">
              <a16:creationId xmlns:a16="http://schemas.microsoft.com/office/drawing/2014/main" xmlns="" id="{00000000-0008-0000-0600-0000FB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36" name="Text Box 1">
          <a:extLst>
            <a:ext uri="{FF2B5EF4-FFF2-40B4-BE49-F238E27FC236}">
              <a16:creationId xmlns:a16="http://schemas.microsoft.com/office/drawing/2014/main" xmlns="" id="{00000000-0008-0000-0600-0000FC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37" name="Text Box 1">
          <a:extLst>
            <a:ext uri="{FF2B5EF4-FFF2-40B4-BE49-F238E27FC236}">
              <a16:creationId xmlns:a16="http://schemas.microsoft.com/office/drawing/2014/main" xmlns="" id="{00000000-0008-0000-0600-0000FD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38" name="Text Box 1">
          <a:extLst>
            <a:ext uri="{FF2B5EF4-FFF2-40B4-BE49-F238E27FC236}">
              <a16:creationId xmlns:a16="http://schemas.microsoft.com/office/drawing/2014/main" xmlns="" id="{00000000-0008-0000-0600-0000FE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39" name="Text Box 1">
          <a:extLst>
            <a:ext uri="{FF2B5EF4-FFF2-40B4-BE49-F238E27FC236}">
              <a16:creationId xmlns:a16="http://schemas.microsoft.com/office/drawing/2014/main" xmlns="" id="{00000000-0008-0000-0600-0000FF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40" name="Text Box 1">
          <a:extLst>
            <a:ext uri="{FF2B5EF4-FFF2-40B4-BE49-F238E27FC236}">
              <a16:creationId xmlns:a16="http://schemas.microsoft.com/office/drawing/2014/main" xmlns="" id="{00000000-0008-0000-0600-000000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41" name="Text Box 1">
          <a:extLst>
            <a:ext uri="{FF2B5EF4-FFF2-40B4-BE49-F238E27FC236}">
              <a16:creationId xmlns:a16="http://schemas.microsoft.com/office/drawing/2014/main" xmlns="" id="{00000000-0008-0000-0600-000001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42" name="Text Box 1">
          <a:extLst>
            <a:ext uri="{FF2B5EF4-FFF2-40B4-BE49-F238E27FC236}">
              <a16:creationId xmlns:a16="http://schemas.microsoft.com/office/drawing/2014/main" xmlns="" id="{00000000-0008-0000-0600-000002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43" name="Text Box 1">
          <a:extLst>
            <a:ext uri="{FF2B5EF4-FFF2-40B4-BE49-F238E27FC236}">
              <a16:creationId xmlns:a16="http://schemas.microsoft.com/office/drawing/2014/main" xmlns="" id="{00000000-0008-0000-0600-000003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44" name="Text Box 1">
          <a:extLst>
            <a:ext uri="{FF2B5EF4-FFF2-40B4-BE49-F238E27FC236}">
              <a16:creationId xmlns:a16="http://schemas.microsoft.com/office/drawing/2014/main" xmlns="" id="{00000000-0008-0000-0600-000004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45" name="Text Box 1">
          <a:extLst>
            <a:ext uri="{FF2B5EF4-FFF2-40B4-BE49-F238E27FC236}">
              <a16:creationId xmlns:a16="http://schemas.microsoft.com/office/drawing/2014/main" xmlns="" id="{00000000-0008-0000-0600-000005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46" name="Text Box 1">
          <a:extLst>
            <a:ext uri="{FF2B5EF4-FFF2-40B4-BE49-F238E27FC236}">
              <a16:creationId xmlns:a16="http://schemas.microsoft.com/office/drawing/2014/main" xmlns="" id="{00000000-0008-0000-0600-000006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47" name="Text Box 1">
          <a:extLst>
            <a:ext uri="{FF2B5EF4-FFF2-40B4-BE49-F238E27FC236}">
              <a16:creationId xmlns:a16="http://schemas.microsoft.com/office/drawing/2014/main" xmlns="" id="{00000000-0008-0000-0600-000007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48" name="Text Box 1">
          <a:extLst>
            <a:ext uri="{FF2B5EF4-FFF2-40B4-BE49-F238E27FC236}">
              <a16:creationId xmlns:a16="http://schemas.microsoft.com/office/drawing/2014/main" xmlns="" id="{00000000-0008-0000-0600-000008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49" name="Text Box 1">
          <a:extLst>
            <a:ext uri="{FF2B5EF4-FFF2-40B4-BE49-F238E27FC236}">
              <a16:creationId xmlns:a16="http://schemas.microsoft.com/office/drawing/2014/main" xmlns="" id="{00000000-0008-0000-0600-000009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50" name="Text Box 1">
          <a:extLst>
            <a:ext uri="{FF2B5EF4-FFF2-40B4-BE49-F238E27FC236}">
              <a16:creationId xmlns:a16="http://schemas.microsoft.com/office/drawing/2014/main" xmlns="" id="{00000000-0008-0000-0600-00000A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51" name="Text Box 1">
          <a:extLst>
            <a:ext uri="{FF2B5EF4-FFF2-40B4-BE49-F238E27FC236}">
              <a16:creationId xmlns:a16="http://schemas.microsoft.com/office/drawing/2014/main" xmlns="" id="{00000000-0008-0000-0600-00000B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52" name="Text Box 1">
          <a:extLst>
            <a:ext uri="{FF2B5EF4-FFF2-40B4-BE49-F238E27FC236}">
              <a16:creationId xmlns:a16="http://schemas.microsoft.com/office/drawing/2014/main" xmlns="" id="{00000000-0008-0000-0600-00000C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53" name="Text Box 1">
          <a:extLst>
            <a:ext uri="{FF2B5EF4-FFF2-40B4-BE49-F238E27FC236}">
              <a16:creationId xmlns:a16="http://schemas.microsoft.com/office/drawing/2014/main" xmlns="" id="{00000000-0008-0000-0600-00000D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54" name="Text Box 1">
          <a:extLst>
            <a:ext uri="{FF2B5EF4-FFF2-40B4-BE49-F238E27FC236}">
              <a16:creationId xmlns:a16="http://schemas.microsoft.com/office/drawing/2014/main" xmlns="" id="{00000000-0008-0000-0600-00000E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55" name="Text Box 1">
          <a:extLst>
            <a:ext uri="{FF2B5EF4-FFF2-40B4-BE49-F238E27FC236}">
              <a16:creationId xmlns:a16="http://schemas.microsoft.com/office/drawing/2014/main" xmlns="" id="{00000000-0008-0000-0600-00000F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56" name="Text Box 1">
          <a:extLst>
            <a:ext uri="{FF2B5EF4-FFF2-40B4-BE49-F238E27FC236}">
              <a16:creationId xmlns:a16="http://schemas.microsoft.com/office/drawing/2014/main" xmlns="" id="{00000000-0008-0000-0600-000010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57" name="Text Box 1">
          <a:extLst>
            <a:ext uri="{FF2B5EF4-FFF2-40B4-BE49-F238E27FC236}">
              <a16:creationId xmlns:a16="http://schemas.microsoft.com/office/drawing/2014/main" xmlns="" id="{00000000-0008-0000-0600-000011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58" name="Text Box 1">
          <a:extLst>
            <a:ext uri="{FF2B5EF4-FFF2-40B4-BE49-F238E27FC236}">
              <a16:creationId xmlns:a16="http://schemas.microsoft.com/office/drawing/2014/main" xmlns="" id="{00000000-0008-0000-0600-000012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59" name="Text Box 1">
          <a:extLst>
            <a:ext uri="{FF2B5EF4-FFF2-40B4-BE49-F238E27FC236}">
              <a16:creationId xmlns:a16="http://schemas.microsoft.com/office/drawing/2014/main" xmlns="" id="{00000000-0008-0000-0600-000013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60" name="Text Box 1">
          <a:extLst>
            <a:ext uri="{FF2B5EF4-FFF2-40B4-BE49-F238E27FC236}">
              <a16:creationId xmlns:a16="http://schemas.microsoft.com/office/drawing/2014/main" xmlns="" id="{00000000-0008-0000-0600-000014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61" name="Text Box 1">
          <a:extLst>
            <a:ext uri="{FF2B5EF4-FFF2-40B4-BE49-F238E27FC236}">
              <a16:creationId xmlns:a16="http://schemas.microsoft.com/office/drawing/2014/main" xmlns="" id="{00000000-0008-0000-0600-000015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62" name="Text Box 1">
          <a:extLst>
            <a:ext uri="{FF2B5EF4-FFF2-40B4-BE49-F238E27FC236}">
              <a16:creationId xmlns:a16="http://schemas.microsoft.com/office/drawing/2014/main" xmlns="" id="{00000000-0008-0000-0600-000016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63" name="Text Box 1">
          <a:extLst>
            <a:ext uri="{FF2B5EF4-FFF2-40B4-BE49-F238E27FC236}">
              <a16:creationId xmlns:a16="http://schemas.microsoft.com/office/drawing/2014/main" xmlns="" id="{00000000-0008-0000-0600-000017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64" name="Text Box 1">
          <a:extLst>
            <a:ext uri="{FF2B5EF4-FFF2-40B4-BE49-F238E27FC236}">
              <a16:creationId xmlns:a16="http://schemas.microsoft.com/office/drawing/2014/main" xmlns="" id="{00000000-0008-0000-0600-000018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65" name="Text Box 1">
          <a:extLst>
            <a:ext uri="{FF2B5EF4-FFF2-40B4-BE49-F238E27FC236}">
              <a16:creationId xmlns:a16="http://schemas.microsoft.com/office/drawing/2014/main" xmlns="" id="{00000000-0008-0000-0600-000019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66" name="Text Box 1">
          <a:extLst>
            <a:ext uri="{FF2B5EF4-FFF2-40B4-BE49-F238E27FC236}">
              <a16:creationId xmlns:a16="http://schemas.microsoft.com/office/drawing/2014/main" xmlns="" id="{00000000-0008-0000-0600-00001A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67" name="Text Box 1">
          <a:extLst>
            <a:ext uri="{FF2B5EF4-FFF2-40B4-BE49-F238E27FC236}">
              <a16:creationId xmlns:a16="http://schemas.microsoft.com/office/drawing/2014/main" xmlns="" id="{00000000-0008-0000-0600-00001B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68" name="Text Box 1">
          <a:extLst>
            <a:ext uri="{FF2B5EF4-FFF2-40B4-BE49-F238E27FC236}">
              <a16:creationId xmlns:a16="http://schemas.microsoft.com/office/drawing/2014/main" xmlns="" id="{00000000-0008-0000-0600-00001C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69" name="Text Box 1">
          <a:extLst>
            <a:ext uri="{FF2B5EF4-FFF2-40B4-BE49-F238E27FC236}">
              <a16:creationId xmlns:a16="http://schemas.microsoft.com/office/drawing/2014/main" xmlns="" id="{00000000-0008-0000-0600-00001D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70" name="Text Box 1">
          <a:extLst>
            <a:ext uri="{FF2B5EF4-FFF2-40B4-BE49-F238E27FC236}">
              <a16:creationId xmlns:a16="http://schemas.microsoft.com/office/drawing/2014/main" xmlns="" id="{00000000-0008-0000-0600-00001E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71" name="Text Box 1">
          <a:extLst>
            <a:ext uri="{FF2B5EF4-FFF2-40B4-BE49-F238E27FC236}">
              <a16:creationId xmlns:a16="http://schemas.microsoft.com/office/drawing/2014/main" xmlns="" id="{00000000-0008-0000-0600-00001F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72" name="Text Box 1">
          <a:extLst>
            <a:ext uri="{FF2B5EF4-FFF2-40B4-BE49-F238E27FC236}">
              <a16:creationId xmlns:a16="http://schemas.microsoft.com/office/drawing/2014/main" xmlns="" id="{00000000-0008-0000-0600-000020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73" name="Text Box 1">
          <a:extLst>
            <a:ext uri="{FF2B5EF4-FFF2-40B4-BE49-F238E27FC236}">
              <a16:creationId xmlns:a16="http://schemas.microsoft.com/office/drawing/2014/main" xmlns="" id="{00000000-0008-0000-0600-000021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74" name="Text Box 1">
          <a:extLst>
            <a:ext uri="{FF2B5EF4-FFF2-40B4-BE49-F238E27FC236}">
              <a16:creationId xmlns:a16="http://schemas.microsoft.com/office/drawing/2014/main" xmlns="" id="{00000000-0008-0000-0600-000022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75" name="Text Box 1">
          <a:extLst>
            <a:ext uri="{FF2B5EF4-FFF2-40B4-BE49-F238E27FC236}">
              <a16:creationId xmlns:a16="http://schemas.microsoft.com/office/drawing/2014/main" xmlns="" id="{00000000-0008-0000-0600-000023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76" name="Text Box 1">
          <a:extLst>
            <a:ext uri="{FF2B5EF4-FFF2-40B4-BE49-F238E27FC236}">
              <a16:creationId xmlns:a16="http://schemas.microsoft.com/office/drawing/2014/main" xmlns="" id="{00000000-0008-0000-0600-000024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77" name="Text Box 1">
          <a:extLst>
            <a:ext uri="{FF2B5EF4-FFF2-40B4-BE49-F238E27FC236}">
              <a16:creationId xmlns:a16="http://schemas.microsoft.com/office/drawing/2014/main" xmlns="" id="{00000000-0008-0000-0600-000025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78" name="Text Box 1">
          <a:extLst>
            <a:ext uri="{FF2B5EF4-FFF2-40B4-BE49-F238E27FC236}">
              <a16:creationId xmlns:a16="http://schemas.microsoft.com/office/drawing/2014/main" xmlns="" id="{00000000-0008-0000-0600-000026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79" name="Text Box 1">
          <a:extLst>
            <a:ext uri="{FF2B5EF4-FFF2-40B4-BE49-F238E27FC236}">
              <a16:creationId xmlns:a16="http://schemas.microsoft.com/office/drawing/2014/main" xmlns="" id="{00000000-0008-0000-0600-000027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80" name="Text Box 1">
          <a:extLst>
            <a:ext uri="{FF2B5EF4-FFF2-40B4-BE49-F238E27FC236}">
              <a16:creationId xmlns:a16="http://schemas.microsoft.com/office/drawing/2014/main" xmlns="" id="{00000000-0008-0000-0600-000028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81" name="Text Box 1">
          <a:extLst>
            <a:ext uri="{FF2B5EF4-FFF2-40B4-BE49-F238E27FC236}">
              <a16:creationId xmlns:a16="http://schemas.microsoft.com/office/drawing/2014/main" xmlns="" id="{00000000-0008-0000-0600-000029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82" name="Text Box 1">
          <a:extLst>
            <a:ext uri="{FF2B5EF4-FFF2-40B4-BE49-F238E27FC236}">
              <a16:creationId xmlns:a16="http://schemas.microsoft.com/office/drawing/2014/main" xmlns="" id="{00000000-0008-0000-0600-00002A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83" name="Text Box 1">
          <a:extLst>
            <a:ext uri="{FF2B5EF4-FFF2-40B4-BE49-F238E27FC236}">
              <a16:creationId xmlns:a16="http://schemas.microsoft.com/office/drawing/2014/main" xmlns="" id="{00000000-0008-0000-0600-00002B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84" name="Text Box 1">
          <a:extLst>
            <a:ext uri="{FF2B5EF4-FFF2-40B4-BE49-F238E27FC236}">
              <a16:creationId xmlns:a16="http://schemas.microsoft.com/office/drawing/2014/main" xmlns="" id="{00000000-0008-0000-0600-00002C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85" name="Text Box 1">
          <a:extLst>
            <a:ext uri="{FF2B5EF4-FFF2-40B4-BE49-F238E27FC236}">
              <a16:creationId xmlns:a16="http://schemas.microsoft.com/office/drawing/2014/main" xmlns="" id="{00000000-0008-0000-0600-00002D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86" name="Text Box 1">
          <a:extLst>
            <a:ext uri="{FF2B5EF4-FFF2-40B4-BE49-F238E27FC236}">
              <a16:creationId xmlns:a16="http://schemas.microsoft.com/office/drawing/2014/main" xmlns="" id="{00000000-0008-0000-0600-00002E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87" name="Text Box 1">
          <a:extLst>
            <a:ext uri="{FF2B5EF4-FFF2-40B4-BE49-F238E27FC236}">
              <a16:creationId xmlns:a16="http://schemas.microsoft.com/office/drawing/2014/main" xmlns="" id="{00000000-0008-0000-0600-00002F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88" name="Text Box 1">
          <a:extLst>
            <a:ext uri="{FF2B5EF4-FFF2-40B4-BE49-F238E27FC236}">
              <a16:creationId xmlns:a16="http://schemas.microsoft.com/office/drawing/2014/main" xmlns="" id="{00000000-0008-0000-0600-000030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89" name="Text Box 1">
          <a:extLst>
            <a:ext uri="{FF2B5EF4-FFF2-40B4-BE49-F238E27FC236}">
              <a16:creationId xmlns:a16="http://schemas.microsoft.com/office/drawing/2014/main" xmlns="" id="{00000000-0008-0000-0600-000031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90" name="Text Box 1">
          <a:extLst>
            <a:ext uri="{FF2B5EF4-FFF2-40B4-BE49-F238E27FC236}">
              <a16:creationId xmlns:a16="http://schemas.microsoft.com/office/drawing/2014/main" xmlns="" id="{00000000-0008-0000-0600-000032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91" name="Text Box 1">
          <a:extLst>
            <a:ext uri="{FF2B5EF4-FFF2-40B4-BE49-F238E27FC236}">
              <a16:creationId xmlns:a16="http://schemas.microsoft.com/office/drawing/2014/main" xmlns="" id="{00000000-0008-0000-0600-000033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92" name="Text Box 1">
          <a:extLst>
            <a:ext uri="{FF2B5EF4-FFF2-40B4-BE49-F238E27FC236}">
              <a16:creationId xmlns:a16="http://schemas.microsoft.com/office/drawing/2014/main" xmlns="" id="{00000000-0008-0000-0600-000034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93" name="Text Box 1">
          <a:extLst>
            <a:ext uri="{FF2B5EF4-FFF2-40B4-BE49-F238E27FC236}">
              <a16:creationId xmlns:a16="http://schemas.microsoft.com/office/drawing/2014/main" xmlns="" id="{00000000-0008-0000-0600-000035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94" name="Text Box 1">
          <a:extLst>
            <a:ext uri="{FF2B5EF4-FFF2-40B4-BE49-F238E27FC236}">
              <a16:creationId xmlns:a16="http://schemas.microsoft.com/office/drawing/2014/main" xmlns="" id="{00000000-0008-0000-0600-000036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95" name="Text Box 1">
          <a:extLst>
            <a:ext uri="{FF2B5EF4-FFF2-40B4-BE49-F238E27FC236}">
              <a16:creationId xmlns:a16="http://schemas.microsoft.com/office/drawing/2014/main" xmlns="" id="{00000000-0008-0000-0600-000037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96" name="Text Box 1">
          <a:extLst>
            <a:ext uri="{FF2B5EF4-FFF2-40B4-BE49-F238E27FC236}">
              <a16:creationId xmlns:a16="http://schemas.microsoft.com/office/drawing/2014/main" xmlns="" id="{00000000-0008-0000-0600-000038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97" name="Text Box 1">
          <a:extLst>
            <a:ext uri="{FF2B5EF4-FFF2-40B4-BE49-F238E27FC236}">
              <a16:creationId xmlns:a16="http://schemas.microsoft.com/office/drawing/2014/main" xmlns="" id="{00000000-0008-0000-0600-000039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98" name="Text Box 1">
          <a:extLst>
            <a:ext uri="{FF2B5EF4-FFF2-40B4-BE49-F238E27FC236}">
              <a16:creationId xmlns:a16="http://schemas.microsoft.com/office/drawing/2014/main" xmlns="" id="{00000000-0008-0000-0600-00003A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99" name="Text Box 1">
          <a:extLst>
            <a:ext uri="{FF2B5EF4-FFF2-40B4-BE49-F238E27FC236}">
              <a16:creationId xmlns:a16="http://schemas.microsoft.com/office/drawing/2014/main" xmlns="" id="{00000000-0008-0000-0600-00003B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900" name="Text Box 1">
          <a:extLst>
            <a:ext uri="{FF2B5EF4-FFF2-40B4-BE49-F238E27FC236}">
              <a16:creationId xmlns:a16="http://schemas.microsoft.com/office/drawing/2014/main" xmlns="" id="{00000000-0008-0000-0600-00003C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901" name="Text Box 1">
          <a:extLst>
            <a:ext uri="{FF2B5EF4-FFF2-40B4-BE49-F238E27FC236}">
              <a16:creationId xmlns:a16="http://schemas.microsoft.com/office/drawing/2014/main" xmlns="" id="{00000000-0008-0000-0600-00003D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902" name="Text Box 1">
          <a:extLst>
            <a:ext uri="{FF2B5EF4-FFF2-40B4-BE49-F238E27FC236}">
              <a16:creationId xmlns:a16="http://schemas.microsoft.com/office/drawing/2014/main" xmlns="" id="{00000000-0008-0000-0600-00003E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903" name="Text Box 1">
          <a:extLst>
            <a:ext uri="{FF2B5EF4-FFF2-40B4-BE49-F238E27FC236}">
              <a16:creationId xmlns:a16="http://schemas.microsoft.com/office/drawing/2014/main" xmlns="" id="{00000000-0008-0000-0600-00003F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904" name="Text Box 1">
          <a:extLst>
            <a:ext uri="{FF2B5EF4-FFF2-40B4-BE49-F238E27FC236}">
              <a16:creationId xmlns:a16="http://schemas.microsoft.com/office/drawing/2014/main" xmlns="" id="{00000000-0008-0000-0600-000040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905" name="Text Box 1">
          <a:extLst>
            <a:ext uri="{FF2B5EF4-FFF2-40B4-BE49-F238E27FC236}">
              <a16:creationId xmlns:a16="http://schemas.microsoft.com/office/drawing/2014/main" xmlns="" id="{00000000-0008-0000-0600-000041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906" name="Text Box 1">
          <a:extLst>
            <a:ext uri="{FF2B5EF4-FFF2-40B4-BE49-F238E27FC236}">
              <a16:creationId xmlns:a16="http://schemas.microsoft.com/office/drawing/2014/main" xmlns="" id="{00000000-0008-0000-0600-000042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907" name="Text Box 1">
          <a:extLst>
            <a:ext uri="{FF2B5EF4-FFF2-40B4-BE49-F238E27FC236}">
              <a16:creationId xmlns:a16="http://schemas.microsoft.com/office/drawing/2014/main" xmlns="" id="{00000000-0008-0000-0600-000043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908" name="Text Box 1">
          <a:extLst>
            <a:ext uri="{FF2B5EF4-FFF2-40B4-BE49-F238E27FC236}">
              <a16:creationId xmlns:a16="http://schemas.microsoft.com/office/drawing/2014/main" xmlns="" id="{00000000-0008-0000-0600-000044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909" name="Text Box 1">
          <a:extLst>
            <a:ext uri="{FF2B5EF4-FFF2-40B4-BE49-F238E27FC236}">
              <a16:creationId xmlns:a16="http://schemas.microsoft.com/office/drawing/2014/main" xmlns="" id="{00000000-0008-0000-0600-000045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910" name="Text Box 1">
          <a:extLst>
            <a:ext uri="{FF2B5EF4-FFF2-40B4-BE49-F238E27FC236}">
              <a16:creationId xmlns:a16="http://schemas.microsoft.com/office/drawing/2014/main" xmlns="" id="{00000000-0008-0000-0600-000046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911" name="Text Box 1">
          <a:extLst>
            <a:ext uri="{FF2B5EF4-FFF2-40B4-BE49-F238E27FC236}">
              <a16:creationId xmlns:a16="http://schemas.microsoft.com/office/drawing/2014/main" xmlns="" id="{00000000-0008-0000-0600-000047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912" name="Text Box 1">
          <a:extLst>
            <a:ext uri="{FF2B5EF4-FFF2-40B4-BE49-F238E27FC236}">
              <a16:creationId xmlns:a16="http://schemas.microsoft.com/office/drawing/2014/main" xmlns="" id="{00000000-0008-0000-0600-000048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913" name="Text Box 1">
          <a:extLst>
            <a:ext uri="{FF2B5EF4-FFF2-40B4-BE49-F238E27FC236}">
              <a16:creationId xmlns:a16="http://schemas.microsoft.com/office/drawing/2014/main" xmlns="" id="{00000000-0008-0000-0600-000049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914" name="Text Box 1">
          <a:extLst>
            <a:ext uri="{FF2B5EF4-FFF2-40B4-BE49-F238E27FC236}">
              <a16:creationId xmlns:a16="http://schemas.microsoft.com/office/drawing/2014/main" xmlns="" id="{00000000-0008-0000-0600-00004A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915" name="Text Box 1">
          <a:extLst>
            <a:ext uri="{FF2B5EF4-FFF2-40B4-BE49-F238E27FC236}">
              <a16:creationId xmlns:a16="http://schemas.microsoft.com/office/drawing/2014/main" xmlns="" id="{00000000-0008-0000-0600-00004B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916" name="Text Box 1">
          <a:extLst>
            <a:ext uri="{FF2B5EF4-FFF2-40B4-BE49-F238E27FC236}">
              <a16:creationId xmlns:a16="http://schemas.microsoft.com/office/drawing/2014/main" xmlns="" id="{00000000-0008-0000-0600-00004C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917" name="Text Box 1">
          <a:extLst>
            <a:ext uri="{FF2B5EF4-FFF2-40B4-BE49-F238E27FC236}">
              <a16:creationId xmlns:a16="http://schemas.microsoft.com/office/drawing/2014/main" xmlns="" id="{00000000-0008-0000-0600-00004D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918" name="Text Box 1">
          <a:extLst>
            <a:ext uri="{FF2B5EF4-FFF2-40B4-BE49-F238E27FC236}">
              <a16:creationId xmlns:a16="http://schemas.microsoft.com/office/drawing/2014/main" xmlns="" id="{00000000-0008-0000-0600-00004E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919" name="Text Box 1">
          <a:extLst>
            <a:ext uri="{FF2B5EF4-FFF2-40B4-BE49-F238E27FC236}">
              <a16:creationId xmlns:a16="http://schemas.microsoft.com/office/drawing/2014/main" xmlns="" id="{00000000-0008-0000-0600-00004F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920" name="Text Box 1">
          <a:extLst>
            <a:ext uri="{FF2B5EF4-FFF2-40B4-BE49-F238E27FC236}">
              <a16:creationId xmlns:a16="http://schemas.microsoft.com/office/drawing/2014/main" xmlns="" id="{00000000-0008-0000-0600-000050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921" name="Text Box 1">
          <a:extLst>
            <a:ext uri="{FF2B5EF4-FFF2-40B4-BE49-F238E27FC236}">
              <a16:creationId xmlns:a16="http://schemas.microsoft.com/office/drawing/2014/main" xmlns="" id="{00000000-0008-0000-0600-000051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922" name="Text Box 1">
          <a:extLst>
            <a:ext uri="{FF2B5EF4-FFF2-40B4-BE49-F238E27FC236}">
              <a16:creationId xmlns:a16="http://schemas.microsoft.com/office/drawing/2014/main" xmlns="" id="{00000000-0008-0000-0600-000052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923" name="Text Box 1">
          <a:extLst>
            <a:ext uri="{FF2B5EF4-FFF2-40B4-BE49-F238E27FC236}">
              <a16:creationId xmlns:a16="http://schemas.microsoft.com/office/drawing/2014/main" xmlns="" id="{00000000-0008-0000-0600-000053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924" name="Text Box 1">
          <a:extLst>
            <a:ext uri="{FF2B5EF4-FFF2-40B4-BE49-F238E27FC236}">
              <a16:creationId xmlns:a16="http://schemas.microsoft.com/office/drawing/2014/main" xmlns="" id="{00000000-0008-0000-0600-000054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925" name="Text Box 1">
          <a:extLst>
            <a:ext uri="{FF2B5EF4-FFF2-40B4-BE49-F238E27FC236}">
              <a16:creationId xmlns:a16="http://schemas.microsoft.com/office/drawing/2014/main" xmlns="" id="{00000000-0008-0000-0600-000055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926" name="Text Box 1">
          <a:extLst>
            <a:ext uri="{FF2B5EF4-FFF2-40B4-BE49-F238E27FC236}">
              <a16:creationId xmlns:a16="http://schemas.microsoft.com/office/drawing/2014/main" xmlns="" id="{00000000-0008-0000-0600-000056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927" name="Text Box 1">
          <a:extLst>
            <a:ext uri="{FF2B5EF4-FFF2-40B4-BE49-F238E27FC236}">
              <a16:creationId xmlns:a16="http://schemas.microsoft.com/office/drawing/2014/main" xmlns="" id="{00000000-0008-0000-0600-000057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928" name="Text Box 1">
          <a:extLst>
            <a:ext uri="{FF2B5EF4-FFF2-40B4-BE49-F238E27FC236}">
              <a16:creationId xmlns:a16="http://schemas.microsoft.com/office/drawing/2014/main" xmlns="" id="{00000000-0008-0000-0600-000058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929" name="Text Box 1">
          <a:extLst>
            <a:ext uri="{FF2B5EF4-FFF2-40B4-BE49-F238E27FC236}">
              <a16:creationId xmlns:a16="http://schemas.microsoft.com/office/drawing/2014/main" xmlns="" id="{00000000-0008-0000-0600-000059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930" name="Text Box 1">
          <a:extLst>
            <a:ext uri="{FF2B5EF4-FFF2-40B4-BE49-F238E27FC236}">
              <a16:creationId xmlns:a16="http://schemas.microsoft.com/office/drawing/2014/main" xmlns="" id="{00000000-0008-0000-0600-00005A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931" name="Text Box 1">
          <a:extLst>
            <a:ext uri="{FF2B5EF4-FFF2-40B4-BE49-F238E27FC236}">
              <a16:creationId xmlns:a16="http://schemas.microsoft.com/office/drawing/2014/main" xmlns="" id="{00000000-0008-0000-0600-00005B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932" name="Text Box 1">
          <a:extLst>
            <a:ext uri="{FF2B5EF4-FFF2-40B4-BE49-F238E27FC236}">
              <a16:creationId xmlns:a16="http://schemas.microsoft.com/office/drawing/2014/main" xmlns="" id="{00000000-0008-0000-0600-00005C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933" name="Text Box 1">
          <a:extLst>
            <a:ext uri="{FF2B5EF4-FFF2-40B4-BE49-F238E27FC236}">
              <a16:creationId xmlns:a16="http://schemas.microsoft.com/office/drawing/2014/main" xmlns="" id="{00000000-0008-0000-0600-00005D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934" name="Text Box 1">
          <a:extLst>
            <a:ext uri="{FF2B5EF4-FFF2-40B4-BE49-F238E27FC236}">
              <a16:creationId xmlns:a16="http://schemas.microsoft.com/office/drawing/2014/main" xmlns="" id="{00000000-0008-0000-0600-00005E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935" name="Text Box 1">
          <a:extLst>
            <a:ext uri="{FF2B5EF4-FFF2-40B4-BE49-F238E27FC236}">
              <a16:creationId xmlns:a16="http://schemas.microsoft.com/office/drawing/2014/main" xmlns="" id="{00000000-0008-0000-0600-00005F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936" name="Text Box 1">
          <a:extLst>
            <a:ext uri="{FF2B5EF4-FFF2-40B4-BE49-F238E27FC236}">
              <a16:creationId xmlns:a16="http://schemas.microsoft.com/office/drawing/2014/main" xmlns="" id="{00000000-0008-0000-0600-000060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937" name="Text Box 1">
          <a:extLst>
            <a:ext uri="{FF2B5EF4-FFF2-40B4-BE49-F238E27FC236}">
              <a16:creationId xmlns:a16="http://schemas.microsoft.com/office/drawing/2014/main" xmlns="" id="{00000000-0008-0000-0600-000061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938" name="Text Box 1">
          <a:extLst>
            <a:ext uri="{FF2B5EF4-FFF2-40B4-BE49-F238E27FC236}">
              <a16:creationId xmlns:a16="http://schemas.microsoft.com/office/drawing/2014/main" xmlns="" id="{00000000-0008-0000-0600-000062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939" name="Text Box 1">
          <a:extLst>
            <a:ext uri="{FF2B5EF4-FFF2-40B4-BE49-F238E27FC236}">
              <a16:creationId xmlns:a16="http://schemas.microsoft.com/office/drawing/2014/main" xmlns="" id="{00000000-0008-0000-0600-000063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940" name="Text Box 1">
          <a:extLst>
            <a:ext uri="{FF2B5EF4-FFF2-40B4-BE49-F238E27FC236}">
              <a16:creationId xmlns:a16="http://schemas.microsoft.com/office/drawing/2014/main" xmlns="" id="{00000000-0008-0000-0600-000064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941" name="Text Box 1">
          <a:extLst>
            <a:ext uri="{FF2B5EF4-FFF2-40B4-BE49-F238E27FC236}">
              <a16:creationId xmlns:a16="http://schemas.microsoft.com/office/drawing/2014/main" xmlns="" id="{00000000-0008-0000-0600-000065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942" name="Text Box 1">
          <a:extLst>
            <a:ext uri="{FF2B5EF4-FFF2-40B4-BE49-F238E27FC236}">
              <a16:creationId xmlns:a16="http://schemas.microsoft.com/office/drawing/2014/main" xmlns="" id="{00000000-0008-0000-0600-000066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943" name="Text Box 1">
          <a:extLst>
            <a:ext uri="{FF2B5EF4-FFF2-40B4-BE49-F238E27FC236}">
              <a16:creationId xmlns:a16="http://schemas.microsoft.com/office/drawing/2014/main" xmlns="" id="{00000000-0008-0000-0600-000067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111</xdr:row>
      <xdr:rowOff>0</xdr:rowOff>
    </xdr:from>
    <xdr:to>
      <xdr:col>5</xdr:col>
      <xdr:colOff>0</xdr:colOff>
      <xdr:row>111</xdr:row>
      <xdr:rowOff>209550</xdr:rowOff>
    </xdr:to>
    <xdr:sp macro="" textlink="">
      <xdr:nvSpPr>
        <xdr:cNvPr id="1283944" name="Text Box 1">
          <a:extLst>
            <a:ext uri="{FF2B5EF4-FFF2-40B4-BE49-F238E27FC236}">
              <a16:creationId xmlns:a16="http://schemas.microsoft.com/office/drawing/2014/main" xmlns="" id="{00000000-0008-0000-0600-000068971300}"/>
            </a:ext>
          </a:extLst>
        </xdr:cNvPr>
        <xdr:cNvSpPr txBox="1">
          <a:spLocks noChangeArrowheads="1"/>
        </xdr:cNvSpPr>
      </xdr:nvSpPr>
      <xdr:spPr bwMode="auto">
        <a:xfrm>
          <a:off x="2743200" y="388715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111</xdr:row>
      <xdr:rowOff>0</xdr:rowOff>
    </xdr:from>
    <xdr:to>
      <xdr:col>5</xdr:col>
      <xdr:colOff>0</xdr:colOff>
      <xdr:row>111</xdr:row>
      <xdr:rowOff>209550</xdr:rowOff>
    </xdr:to>
    <xdr:sp macro="" textlink="">
      <xdr:nvSpPr>
        <xdr:cNvPr id="1283945" name="Text Box 1">
          <a:extLst>
            <a:ext uri="{FF2B5EF4-FFF2-40B4-BE49-F238E27FC236}">
              <a16:creationId xmlns:a16="http://schemas.microsoft.com/office/drawing/2014/main" xmlns="" id="{00000000-0008-0000-0600-000069971300}"/>
            </a:ext>
          </a:extLst>
        </xdr:cNvPr>
        <xdr:cNvSpPr txBox="1">
          <a:spLocks noChangeArrowheads="1"/>
        </xdr:cNvSpPr>
      </xdr:nvSpPr>
      <xdr:spPr bwMode="auto">
        <a:xfrm>
          <a:off x="2743200" y="388715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113</xdr:row>
      <xdr:rowOff>0</xdr:rowOff>
    </xdr:from>
    <xdr:to>
      <xdr:col>5</xdr:col>
      <xdr:colOff>0</xdr:colOff>
      <xdr:row>113</xdr:row>
      <xdr:rowOff>209550</xdr:rowOff>
    </xdr:to>
    <xdr:sp macro="" textlink="">
      <xdr:nvSpPr>
        <xdr:cNvPr id="1283946" name="Text Box 1">
          <a:extLst>
            <a:ext uri="{FF2B5EF4-FFF2-40B4-BE49-F238E27FC236}">
              <a16:creationId xmlns:a16="http://schemas.microsoft.com/office/drawing/2014/main" xmlns="" id="{00000000-0008-0000-0600-00006A971300}"/>
            </a:ext>
          </a:extLst>
        </xdr:cNvPr>
        <xdr:cNvSpPr txBox="1">
          <a:spLocks noChangeArrowheads="1"/>
        </xdr:cNvSpPr>
      </xdr:nvSpPr>
      <xdr:spPr bwMode="auto">
        <a:xfrm>
          <a:off x="2743200" y="39576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114</xdr:row>
      <xdr:rowOff>0</xdr:rowOff>
    </xdr:from>
    <xdr:to>
      <xdr:col>5</xdr:col>
      <xdr:colOff>0</xdr:colOff>
      <xdr:row>114</xdr:row>
      <xdr:rowOff>209550</xdr:rowOff>
    </xdr:to>
    <xdr:sp macro="" textlink="">
      <xdr:nvSpPr>
        <xdr:cNvPr id="1283947" name="Text Box 1">
          <a:extLst>
            <a:ext uri="{FF2B5EF4-FFF2-40B4-BE49-F238E27FC236}">
              <a16:creationId xmlns:a16="http://schemas.microsoft.com/office/drawing/2014/main" xmlns="" id="{00000000-0008-0000-0600-00006B971300}"/>
            </a:ext>
          </a:extLst>
        </xdr:cNvPr>
        <xdr:cNvSpPr txBox="1">
          <a:spLocks noChangeArrowheads="1"/>
        </xdr:cNvSpPr>
      </xdr:nvSpPr>
      <xdr:spPr bwMode="auto">
        <a:xfrm>
          <a:off x="2743200" y="399288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114</xdr:row>
      <xdr:rowOff>0</xdr:rowOff>
    </xdr:from>
    <xdr:to>
      <xdr:col>5</xdr:col>
      <xdr:colOff>0</xdr:colOff>
      <xdr:row>114</xdr:row>
      <xdr:rowOff>209550</xdr:rowOff>
    </xdr:to>
    <xdr:sp macro="" textlink="">
      <xdr:nvSpPr>
        <xdr:cNvPr id="1283948" name="Text Box 1">
          <a:extLst>
            <a:ext uri="{FF2B5EF4-FFF2-40B4-BE49-F238E27FC236}">
              <a16:creationId xmlns:a16="http://schemas.microsoft.com/office/drawing/2014/main" xmlns="" id="{00000000-0008-0000-0600-00006C971300}"/>
            </a:ext>
          </a:extLst>
        </xdr:cNvPr>
        <xdr:cNvSpPr txBox="1">
          <a:spLocks noChangeArrowheads="1"/>
        </xdr:cNvSpPr>
      </xdr:nvSpPr>
      <xdr:spPr bwMode="auto">
        <a:xfrm>
          <a:off x="2743200" y="399288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115</xdr:row>
      <xdr:rowOff>0</xdr:rowOff>
    </xdr:from>
    <xdr:to>
      <xdr:col>5</xdr:col>
      <xdr:colOff>0</xdr:colOff>
      <xdr:row>115</xdr:row>
      <xdr:rowOff>209550</xdr:rowOff>
    </xdr:to>
    <xdr:sp macro="" textlink="">
      <xdr:nvSpPr>
        <xdr:cNvPr id="1283949" name="Text Box 1">
          <a:extLst>
            <a:ext uri="{FF2B5EF4-FFF2-40B4-BE49-F238E27FC236}">
              <a16:creationId xmlns:a16="http://schemas.microsoft.com/office/drawing/2014/main" xmlns="" id="{00000000-0008-0000-0600-00006D971300}"/>
            </a:ext>
          </a:extLst>
        </xdr:cNvPr>
        <xdr:cNvSpPr txBox="1">
          <a:spLocks noChangeArrowheads="1"/>
        </xdr:cNvSpPr>
      </xdr:nvSpPr>
      <xdr:spPr bwMode="auto">
        <a:xfrm>
          <a:off x="2743200" y="402812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115</xdr:row>
      <xdr:rowOff>0</xdr:rowOff>
    </xdr:from>
    <xdr:to>
      <xdr:col>5</xdr:col>
      <xdr:colOff>0</xdr:colOff>
      <xdr:row>115</xdr:row>
      <xdr:rowOff>209550</xdr:rowOff>
    </xdr:to>
    <xdr:sp macro="" textlink="">
      <xdr:nvSpPr>
        <xdr:cNvPr id="1283950" name="Text Box 1">
          <a:extLst>
            <a:ext uri="{FF2B5EF4-FFF2-40B4-BE49-F238E27FC236}">
              <a16:creationId xmlns:a16="http://schemas.microsoft.com/office/drawing/2014/main" xmlns="" id="{00000000-0008-0000-0600-00006E971300}"/>
            </a:ext>
          </a:extLst>
        </xdr:cNvPr>
        <xdr:cNvSpPr txBox="1">
          <a:spLocks noChangeArrowheads="1"/>
        </xdr:cNvSpPr>
      </xdr:nvSpPr>
      <xdr:spPr bwMode="auto">
        <a:xfrm>
          <a:off x="2743200" y="402812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116</xdr:row>
      <xdr:rowOff>0</xdr:rowOff>
    </xdr:from>
    <xdr:to>
      <xdr:col>5</xdr:col>
      <xdr:colOff>0</xdr:colOff>
      <xdr:row>116</xdr:row>
      <xdr:rowOff>209550</xdr:rowOff>
    </xdr:to>
    <xdr:sp macro="" textlink="">
      <xdr:nvSpPr>
        <xdr:cNvPr id="1283951" name="Text Box 1">
          <a:extLst>
            <a:ext uri="{FF2B5EF4-FFF2-40B4-BE49-F238E27FC236}">
              <a16:creationId xmlns:a16="http://schemas.microsoft.com/office/drawing/2014/main" xmlns="" id="{00000000-0008-0000-0600-00006F971300}"/>
            </a:ext>
          </a:extLst>
        </xdr:cNvPr>
        <xdr:cNvSpPr txBox="1">
          <a:spLocks noChangeArrowheads="1"/>
        </xdr:cNvSpPr>
      </xdr:nvSpPr>
      <xdr:spPr bwMode="auto">
        <a:xfrm>
          <a:off x="2743200" y="40633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116</xdr:row>
      <xdr:rowOff>0</xdr:rowOff>
    </xdr:from>
    <xdr:to>
      <xdr:col>5</xdr:col>
      <xdr:colOff>0</xdr:colOff>
      <xdr:row>116</xdr:row>
      <xdr:rowOff>209550</xdr:rowOff>
    </xdr:to>
    <xdr:sp macro="" textlink="">
      <xdr:nvSpPr>
        <xdr:cNvPr id="1283952" name="Text Box 1">
          <a:extLst>
            <a:ext uri="{FF2B5EF4-FFF2-40B4-BE49-F238E27FC236}">
              <a16:creationId xmlns:a16="http://schemas.microsoft.com/office/drawing/2014/main" xmlns="" id="{00000000-0008-0000-0600-000070971300}"/>
            </a:ext>
          </a:extLst>
        </xdr:cNvPr>
        <xdr:cNvSpPr txBox="1">
          <a:spLocks noChangeArrowheads="1"/>
        </xdr:cNvSpPr>
      </xdr:nvSpPr>
      <xdr:spPr bwMode="auto">
        <a:xfrm>
          <a:off x="2743200" y="40633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117</xdr:row>
      <xdr:rowOff>0</xdr:rowOff>
    </xdr:from>
    <xdr:to>
      <xdr:col>5</xdr:col>
      <xdr:colOff>0</xdr:colOff>
      <xdr:row>117</xdr:row>
      <xdr:rowOff>209550</xdr:rowOff>
    </xdr:to>
    <xdr:sp macro="" textlink="">
      <xdr:nvSpPr>
        <xdr:cNvPr id="1283953" name="Text Box 1">
          <a:extLst>
            <a:ext uri="{FF2B5EF4-FFF2-40B4-BE49-F238E27FC236}">
              <a16:creationId xmlns:a16="http://schemas.microsoft.com/office/drawing/2014/main" xmlns="" id="{00000000-0008-0000-0600-000071971300}"/>
            </a:ext>
          </a:extLst>
        </xdr:cNvPr>
        <xdr:cNvSpPr txBox="1">
          <a:spLocks noChangeArrowheads="1"/>
        </xdr:cNvSpPr>
      </xdr:nvSpPr>
      <xdr:spPr bwMode="auto">
        <a:xfrm>
          <a:off x="2743200" y="40986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117</xdr:row>
      <xdr:rowOff>0</xdr:rowOff>
    </xdr:from>
    <xdr:to>
      <xdr:col>5</xdr:col>
      <xdr:colOff>0</xdr:colOff>
      <xdr:row>117</xdr:row>
      <xdr:rowOff>209550</xdr:rowOff>
    </xdr:to>
    <xdr:sp macro="" textlink="">
      <xdr:nvSpPr>
        <xdr:cNvPr id="1283954" name="Text Box 1">
          <a:extLst>
            <a:ext uri="{FF2B5EF4-FFF2-40B4-BE49-F238E27FC236}">
              <a16:creationId xmlns:a16="http://schemas.microsoft.com/office/drawing/2014/main" xmlns="" id="{00000000-0008-0000-0600-000072971300}"/>
            </a:ext>
          </a:extLst>
        </xdr:cNvPr>
        <xdr:cNvSpPr txBox="1">
          <a:spLocks noChangeArrowheads="1"/>
        </xdr:cNvSpPr>
      </xdr:nvSpPr>
      <xdr:spPr bwMode="auto">
        <a:xfrm>
          <a:off x="2743200" y="40986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118</xdr:row>
      <xdr:rowOff>0</xdr:rowOff>
    </xdr:from>
    <xdr:to>
      <xdr:col>5</xdr:col>
      <xdr:colOff>0</xdr:colOff>
      <xdr:row>118</xdr:row>
      <xdr:rowOff>209550</xdr:rowOff>
    </xdr:to>
    <xdr:sp macro="" textlink="">
      <xdr:nvSpPr>
        <xdr:cNvPr id="1283955" name="Text Box 1">
          <a:extLst>
            <a:ext uri="{FF2B5EF4-FFF2-40B4-BE49-F238E27FC236}">
              <a16:creationId xmlns:a16="http://schemas.microsoft.com/office/drawing/2014/main" xmlns="" id="{00000000-0008-0000-0600-000073971300}"/>
            </a:ext>
          </a:extLst>
        </xdr:cNvPr>
        <xdr:cNvSpPr txBox="1">
          <a:spLocks noChangeArrowheads="1"/>
        </xdr:cNvSpPr>
      </xdr:nvSpPr>
      <xdr:spPr bwMode="auto">
        <a:xfrm>
          <a:off x="2743200" y="41338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118</xdr:row>
      <xdr:rowOff>0</xdr:rowOff>
    </xdr:from>
    <xdr:to>
      <xdr:col>5</xdr:col>
      <xdr:colOff>0</xdr:colOff>
      <xdr:row>118</xdr:row>
      <xdr:rowOff>209550</xdr:rowOff>
    </xdr:to>
    <xdr:sp macro="" textlink="">
      <xdr:nvSpPr>
        <xdr:cNvPr id="1283956" name="Text Box 1">
          <a:extLst>
            <a:ext uri="{FF2B5EF4-FFF2-40B4-BE49-F238E27FC236}">
              <a16:creationId xmlns:a16="http://schemas.microsoft.com/office/drawing/2014/main" xmlns="" id="{00000000-0008-0000-0600-000074971300}"/>
            </a:ext>
          </a:extLst>
        </xdr:cNvPr>
        <xdr:cNvSpPr txBox="1">
          <a:spLocks noChangeArrowheads="1"/>
        </xdr:cNvSpPr>
      </xdr:nvSpPr>
      <xdr:spPr bwMode="auto">
        <a:xfrm>
          <a:off x="2743200" y="41338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118</xdr:row>
      <xdr:rowOff>0</xdr:rowOff>
    </xdr:from>
    <xdr:to>
      <xdr:col>5</xdr:col>
      <xdr:colOff>0</xdr:colOff>
      <xdr:row>118</xdr:row>
      <xdr:rowOff>209550</xdr:rowOff>
    </xdr:to>
    <xdr:sp macro="" textlink="">
      <xdr:nvSpPr>
        <xdr:cNvPr id="1283957" name="Text Box 1">
          <a:extLst>
            <a:ext uri="{FF2B5EF4-FFF2-40B4-BE49-F238E27FC236}">
              <a16:creationId xmlns:a16="http://schemas.microsoft.com/office/drawing/2014/main" xmlns="" id="{00000000-0008-0000-0600-000075971300}"/>
            </a:ext>
          </a:extLst>
        </xdr:cNvPr>
        <xdr:cNvSpPr txBox="1">
          <a:spLocks noChangeArrowheads="1"/>
        </xdr:cNvSpPr>
      </xdr:nvSpPr>
      <xdr:spPr bwMode="auto">
        <a:xfrm>
          <a:off x="2743200" y="41338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118</xdr:row>
      <xdr:rowOff>0</xdr:rowOff>
    </xdr:from>
    <xdr:to>
      <xdr:col>5</xdr:col>
      <xdr:colOff>0</xdr:colOff>
      <xdr:row>118</xdr:row>
      <xdr:rowOff>209550</xdr:rowOff>
    </xdr:to>
    <xdr:sp macro="" textlink="">
      <xdr:nvSpPr>
        <xdr:cNvPr id="1283958" name="Text Box 1">
          <a:extLst>
            <a:ext uri="{FF2B5EF4-FFF2-40B4-BE49-F238E27FC236}">
              <a16:creationId xmlns:a16="http://schemas.microsoft.com/office/drawing/2014/main" xmlns="" id="{00000000-0008-0000-0600-000076971300}"/>
            </a:ext>
          </a:extLst>
        </xdr:cNvPr>
        <xdr:cNvSpPr txBox="1">
          <a:spLocks noChangeArrowheads="1"/>
        </xdr:cNvSpPr>
      </xdr:nvSpPr>
      <xdr:spPr bwMode="auto">
        <a:xfrm>
          <a:off x="2743200" y="41338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119</xdr:row>
      <xdr:rowOff>0</xdr:rowOff>
    </xdr:from>
    <xdr:to>
      <xdr:col>5</xdr:col>
      <xdr:colOff>0</xdr:colOff>
      <xdr:row>119</xdr:row>
      <xdr:rowOff>209550</xdr:rowOff>
    </xdr:to>
    <xdr:sp macro="" textlink="">
      <xdr:nvSpPr>
        <xdr:cNvPr id="1283959" name="Text Box 1">
          <a:extLst>
            <a:ext uri="{FF2B5EF4-FFF2-40B4-BE49-F238E27FC236}">
              <a16:creationId xmlns:a16="http://schemas.microsoft.com/office/drawing/2014/main" xmlns="" id="{00000000-0008-0000-0600-000077971300}"/>
            </a:ext>
          </a:extLst>
        </xdr:cNvPr>
        <xdr:cNvSpPr txBox="1">
          <a:spLocks noChangeArrowheads="1"/>
        </xdr:cNvSpPr>
      </xdr:nvSpPr>
      <xdr:spPr bwMode="auto">
        <a:xfrm>
          <a:off x="2743200" y="41690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119</xdr:row>
      <xdr:rowOff>0</xdr:rowOff>
    </xdr:from>
    <xdr:to>
      <xdr:col>5</xdr:col>
      <xdr:colOff>0</xdr:colOff>
      <xdr:row>119</xdr:row>
      <xdr:rowOff>209550</xdr:rowOff>
    </xdr:to>
    <xdr:sp macro="" textlink="">
      <xdr:nvSpPr>
        <xdr:cNvPr id="1283960" name="Text Box 1">
          <a:extLst>
            <a:ext uri="{FF2B5EF4-FFF2-40B4-BE49-F238E27FC236}">
              <a16:creationId xmlns:a16="http://schemas.microsoft.com/office/drawing/2014/main" xmlns="" id="{00000000-0008-0000-0600-000078971300}"/>
            </a:ext>
          </a:extLst>
        </xdr:cNvPr>
        <xdr:cNvSpPr txBox="1">
          <a:spLocks noChangeArrowheads="1"/>
        </xdr:cNvSpPr>
      </xdr:nvSpPr>
      <xdr:spPr bwMode="auto">
        <a:xfrm>
          <a:off x="2743200" y="41690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119</xdr:row>
      <xdr:rowOff>0</xdr:rowOff>
    </xdr:from>
    <xdr:to>
      <xdr:col>5</xdr:col>
      <xdr:colOff>0</xdr:colOff>
      <xdr:row>119</xdr:row>
      <xdr:rowOff>209550</xdr:rowOff>
    </xdr:to>
    <xdr:sp macro="" textlink="">
      <xdr:nvSpPr>
        <xdr:cNvPr id="1283961" name="Text Box 1">
          <a:extLst>
            <a:ext uri="{FF2B5EF4-FFF2-40B4-BE49-F238E27FC236}">
              <a16:creationId xmlns:a16="http://schemas.microsoft.com/office/drawing/2014/main" xmlns="" id="{00000000-0008-0000-0600-000079971300}"/>
            </a:ext>
          </a:extLst>
        </xdr:cNvPr>
        <xdr:cNvSpPr txBox="1">
          <a:spLocks noChangeArrowheads="1"/>
        </xdr:cNvSpPr>
      </xdr:nvSpPr>
      <xdr:spPr bwMode="auto">
        <a:xfrm>
          <a:off x="2743200" y="41690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119</xdr:row>
      <xdr:rowOff>0</xdr:rowOff>
    </xdr:from>
    <xdr:to>
      <xdr:col>5</xdr:col>
      <xdr:colOff>0</xdr:colOff>
      <xdr:row>119</xdr:row>
      <xdr:rowOff>209550</xdr:rowOff>
    </xdr:to>
    <xdr:sp macro="" textlink="">
      <xdr:nvSpPr>
        <xdr:cNvPr id="1283962" name="Text Box 1">
          <a:extLst>
            <a:ext uri="{FF2B5EF4-FFF2-40B4-BE49-F238E27FC236}">
              <a16:creationId xmlns:a16="http://schemas.microsoft.com/office/drawing/2014/main" xmlns="" id="{00000000-0008-0000-0600-00007A971300}"/>
            </a:ext>
          </a:extLst>
        </xdr:cNvPr>
        <xdr:cNvSpPr txBox="1">
          <a:spLocks noChangeArrowheads="1"/>
        </xdr:cNvSpPr>
      </xdr:nvSpPr>
      <xdr:spPr bwMode="auto">
        <a:xfrm>
          <a:off x="2743200" y="41690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0</xdr:colOff>
      <xdr:row>120</xdr:row>
      <xdr:rowOff>209550</xdr:rowOff>
    </xdr:to>
    <xdr:sp macro="" textlink="">
      <xdr:nvSpPr>
        <xdr:cNvPr id="1283963" name="Text Box 1">
          <a:extLst>
            <a:ext uri="{FF2B5EF4-FFF2-40B4-BE49-F238E27FC236}">
              <a16:creationId xmlns:a16="http://schemas.microsoft.com/office/drawing/2014/main" xmlns="" id="{00000000-0008-0000-0600-00007B971300}"/>
            </a:ext>
          </a:extLst>
        </xdr:cNvPr>
        <xdr:cNvSpPr txBox="1">
          <a:spLocks noChangeArrowheads="1"/>
        </xdr:cNvSpPr>
      </xdr:nvSpPr>
      <xdr:spPr bwMode="auto">
        <a:xfrm>
          <a:off x="2743200" y="42043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0</xdr:colOff>
      <xdr:row>120</xdr:row>
      <xdr:rowOff>209550</xdr:rowOff>
    </xdr:to>
    <xdr:sp macro="" textlink="">
      <xdr:nvSpPr>
        <xdr:cNvPr id="1283964" name="Text Box 1">
          <a:extLst>
            <a:ext uri="{FF2B5EF4-FFF2-40B4-BE49-F238E27FC236}">
              <a16:creationId xmlns:a16="http://schemas.microsoft.com/office/drawing/2014/main" xmlns="" id="{00000000-0008-0000-0600-00007C971300}"/>
            </a:ext>
          </a:extLst>
        </xdr:cNvPr>
        <xdr:cNvSpPr txBox="1">
          <a:spLocks noChangeArrowheads="1"/>
        </xdr:cNvSpPr>
      </xdr:nvSpPr>
      <xdr:spPr bwMode="auto">
        <a:xfrm>
          <a:off x="2743200" y="42043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0</xdr:colOff>
      <xdr:row>120</xdr:row>
      <xdr:rowOff>209550</xdr:rowOff>
    </xdr:to>
    <xdr:sp macro="" textlink="">
      <xdr:nvSpPr>
        <xdr:cNvPr id="1283965" name="Text Box 1">
          <a:extLst>
            <a:ext uri="{FF2B5EF4-FFF2-40B4-BE49-F238E27FC236}">
              <a16:creationId xmlns:a16="http://schemas.microsoft.com/office/drawing/2014/main" xmlns="" id="{00000000-0008-0000-0600-00007D971300}"/>
            </a:ext>
          </a:extLst>
        </xdr:cNvPr>
        <xdr:cNvSpPr txBox="1">
          <a:spLocks noChangeArrowheads="1"/>
        </xdr:cNvSpPr>
      </xdr:nvSpPr>
      <xdr:spPr bwMode="auto">
        <a:xfrm>
          <a:off x="2743200" y="42043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0</xdr:colOff>
      <xdr:row>120</xdr:row>
      <xdr:rowOff>209550</xdr:rowOff>
    </xdr:to>
    <xdr:sp macro="" textlink="">
      <xdr:nvSpPr>
        <xdr:cNvPr id="1283966" name="Text Box 1">
          <a:extLst>
            <a:ext uri="{FF2B5EF4-FFF2-40B4-BE49-F238E27FC236}">
              <a16:creationId xmlns:a16="http://schemas.microsoft.com/office/drawing/2014/main" xmlns="" id="{00000000-0008-0000-0600-00007E971300}"/>
            </a:ext>
          </a:extLst>
        </xdr:cNvPr>
        <xdr:cNvSpPr txBox="1">
          <a:spLocks noChangeArrowheads="1"/>
        </xdr:cNvSpPr>
      </xdr:nvSpPr>
      <xdr:spPr bwMode="auto">
        <a:xfrm>
          <a:off x="2743200" y="42043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121</xdr:row>
      <xdr:rowOff>0</xdr:rowOff>
    </xdr:from>
    <xdr:to>
      <xdr:col>5</xdr:col>
      <xdr:colOff>0</xdr:colOff>
      <xdr:row>121</xdr:row>
      <xdr:rowOff>209550</xdr:rowOff>
    </xdr:to>
    <xdr:sp macro="" textlink="">
      <xdr:nvSpPr>
        <xdr:cNvPr id="1283967" name="Text Box 1">
          <a:extLst>
            <a:ext uri="{FF2B5EF4-FFF2-40B4-BE49-F238E27FC236}">
              <a16:creationId xmlns:a16="http://schemas.microsoft.com/office/drawing/2014/main" xmlns="" id="{00000000-0008-0000-0600-00007F971300}"/>
            </a:ext>
          </a:extLst>
        </xdr:cNvPr>
        <xdr:cNvSpPr txBox="1">
          <a:spLocks noChangeArrowheads="1"/>
        </xdr:cNvSpPr>
      </xdr:nvSpPr>
      <xdr:spPr bwMode="auto">
        <a:xfrm>
          <a:off x="2743200" y="42395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121</xdr:row>
      <xdr:rowOff>0</xdr:rowOff>
    </xdr:from>
    <xdr:to>
      <xdr:col>5</xdr:col>
      <xdr:colOff>0</xdr:colOff>
      <xdr:row>121</xdr:row>
      <xdr:rowOff>209550</xdr:rowOff>
    </xdr:to>
    <xdr:sp macro="" textlink="">
      <xdr:nvSpPr>
        <xdr:cNvPr id="1283968" name="Text Box 1">
          <a:extLst>
            <a:ext uri="{FF2B5EF4-FFF2-40B4-BE49-F238E27FC236}">
              <a16:creationId xmlns:a16="http://schemas.microsoft.com/office/drawing/2014/main" xmlns="" id="{00000000-0008-0000-0600-000080971300}"/>
            </a:ext>
          </a:extLst>
        </xdr:cNvPr>
        <xdr:cNvSpPr txBox="1">
          <a:spLocks noChangeArrowheads="1"/>
        </xdr:cNvSpPr>
      </xdr:nvSpPr>
      <xdr:spPr bwMode="auto">
        <a:xfrm>
          <a:off x="2743200" y="42395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121</xdr:row>
      <xdr:rowOff>0</xdr:rowOff>
    </xdr:from>
    <xdr:to>
      <xdr:col>5</xdr:col>
      <xdr:colOff>0</xdr:colOff>
      <xdr:row>121</xdr:row>
      <xdr:rowOff>209550</xdr:rowOff>
    </xdr:to>
    <xdr:sp macro="" textlink="">
      <xdr:nvSpPr>
        <xdr:cNvPr id="1283969" name="Text Box 1">
          <a:extLst>
            <a:ext uri="{FF2B5EF4-FFF2-40B4-BE49-F238E27FC236}">
              <a16:creationId xmlns:a16="http://schemas.microsoft.com/office/drawing/2014/main" xmlns="" id="{00000000-0008-0000-0600-000081971300}"/>
            </a:ext>
          </a:extLst>
        </xdr:cNvPr>
        <xdr:cNvSpPr txBox="1">
          <a:spLocks noChangeArrowheads="1"/>
        </xdr:cNvSpPr>
      </xdr:nvSpPr>
      <xdr:spPr bwMode="auto">
        <a:xfrm>
          <a:off x="2743200" y="42395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121</xdr:row>
      <xdr:rowOff>0</xdr:rowOff>
    </xdr:from>
    <xdr:to>
      <xdr:col>5</xdr:col>
      <xdr:colOff>0</xdr:colOff>
      <xdr:row>121</xdr:row>
      <xdr:rowOff>209550</xdr:rowOff>
    </xdr:to>
    <xdr:sp macro="" textlink="">
      <xdr:nvSpPr>
        <xdr:cNvPr id="1283970" name="Text Box 1">
          <a:extLst>
            <a:ext uri="{FF2B5EF4-FFF2-40B4-BE49-F238E27FC236}">
              <a16:creationId xmlns:a16="http://schemas.microsoft.com/office/drawing/2014/main" xmlns="" id="{00000000-0008-0000-0600-000082971300}"/>
            </a:ext>
          </a:extLst>
        </xdr:cNvPr>
        <xdr:cNvSpPr txBox="1">
          <a:spLocks noChangeArrowheads="1"/>
        </xdr:cNvSpPr>
      </xdr:nvSpPr>
      <xdr:spPr bwMode="auto">
        <a:xfrm>
          <a:off x="2743200" y="42395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122</xdr:row>
      <xdr:rowOff>0</xdr:rowOff>
    </xdr:from>
    <xdr:to>
      <xdr:col>5</xdr:col>
      <xdr:colOff>0</xdr:colOff>
      <xdr:row>122</xdr:row>
      <xdr:rowOff>209550</xdr:rowOff>
    </xdr:to>
    <xdr:sp macro="" textlink="">
      <xdr:nvSpPr>
        <xdr:cNvPr id="1283971" name="Text Box 1">
          <a:extLst>
            <a:ext uri="{FF2B5EF4-FFF2-40B4-BE49-F238E27FC236}">
              <a16:creationId xmlns:a16="http://schemas.microsoft.com/office/drawing/2014/main" xmlns="" id="{00000000-0008-0000-0600-000083971300}"/>
            </a:ext>
          </a:extLst>
        </xdr:cNvPr>
        <xdr:cNvSpPr txBox="1">
          <a:spLocks noChangeArrowheads="1"/>
        </xdr:cNvSpPr>
      </xdr:nvSpPr>
      <xdr:spPr bwMode="auto">
        <a:xfrm>
          <a:off x="2743200" y="42748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122</xdr:row>
      <xdr:rowOff>0</xdr:rowOff>
    </xdr:from>
    <xdr:to>
      <xdr:col>5</xdr:col>
      <xdr:colOff>0</xdr:colOff>
      <xdr:row>122</xdr:row>
      <xdr:rowOff>209550</xdr:rowOff>
    </xdr:to>
    <xdr:sp macro="" textlink="">
      <xdr:nvSpPr>
        <xdr:cNvPr id="1283972" name="Text Box 1">
          <a:extLst>
            <a:ext uri="{FF2B5EF4-FFF2-40B4-BE49-F238E27FC236}">
              <a16:creationId xmlns:a16="http://schemas.microsoft.com/office/drawing/2014/main" xmlns="" id="{00000000-0008-0000-0600-000084971300}"/>
            </a:ext>
          </a:extLst>
        </xdr:cNvPr>
        <xdr:cNvSpPr txBox="1">
          <a:spLocks noChangeArrowheads="1"/>
        </xdr:cNvSpPr>
      </xdr:nvSpPr>
      <xdr:spPr bwMode="auto">
        <a:xfrm>
          <a:off x="2743200" y="42748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122</xdr:row>
      <xdr:rowOff>0</xdr:rowOff>
    </xdr:from>
    <xdr:to>
      <xdr:col>5</xdr:col>
      <xdr:colOff>0</xdr:colOff>
      <xdr:row>122</xdr:row>
      <xdr:rowOff>209550</xdr:rowOff>
    </xdr:to>
    <xdr:sp macro="" textlink="">
      <xdr:nvSpPr>
        <xdr:cNvPr id="1283973" name="Text Box 1">
          <a:extLst>
            <a:ext uri="{FF2B5EF4-FFF2-40B4-BE49-F238E27FC236}">
              <a16:creationId xmlns:a16="http://schemas.microsoft.com/office/drawing/2014/main" xmlns="" id="{00000000-0008-0000-0600-000085971300}"/>
            </a:ext>
          </a:extLst>
        </xdr:cNvPr>
        <xdr:cNvSpPr txBox="1">
          <a:spLocks noChangeArrowheads="1"/>
        </xdr:cNvSpPr>
      </xdr:nvSpPr>
      <xdr:spPr bwMode="auto">
        <a:xfrm>
          <a:off x="2743200" y="42748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122</xdr:row>
      <xdr:rowOff>0</xdr:rowOff>
    </xdr:from>
    <xdr:to>
      <xdr:col>5</xdr:col>
      <xdr:colOff>0</xdr:colOff>
      <xdr:row>122</xdr:row>
      <xdr:rowOff>209550</xdr:rowOff>
    </xdr:to>
    <xdr:sp macro="" textlink="">
      <xdr:nvSpPr>
        <xdr:cNvPr id="1283974" name="Text Box 1">
          <a:extLst>
            <a:ext uri="{FF2B5EF4-FFF2-40B4-BE49-F238E27FC236}">
              <a16:creationId xmlns:a16="http://schemas.microsoft.com/office/drawing/2014/main" xmlns="" id="{00000000-0008-0000-0600-000086971300}"/>
            </a:ext>
          </a:extLst>
        </xdr:cNvPr>
        <xdr:cNvSpPr txBox="1">
          <a:spLocks noChangeArrowheads="1"/>
        </xdr:cNvSpPr>
      </xdr:nvSpPr>
      <xdr:spPr bwMode="auto">
        <a:xfrm>
          <a:off x="2743200" y="42748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3975" name="Text Box 1">
          <a:extLst>
            <a:ext uri="{FF2B5EF4-FFF2-40B4-BE49-F238E27FC236}">
              <a16:creationId xmlns:a16="http://schemas.microsoft.com/office/drawing/2014/main" xmlns="" id="{00000000-0008-0000-0600-00008797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3976" name="Text Box 1">
          <a:extLst>
            <a:ext uri="{FF2B5EF4-FFF2-40B4-BE49-F238E27FC236}">
              <a16:creationId xmlns:a16="http://schemas.microsoft.com/office/drawing/2014/main" xmlns="" id="{00000000-0008-0000-0600-00008897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3977" name="Text Box 1">
          <a:extLst>
            <a:ext uri="{FF2B5EF4-FFF2-40B4-BE49-F238E27FC236}">
              <a16:creationId xmlns:a16="http://schemas.microsoft.com/office/drawing/2014/main" xmlns="" id="{00000000-0008-0000-0600-00008997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3978" name="Text Box 1">
          <a:extLst>
            <a:ext uri="{FF2B5EF4-FFF2-40B4-BE49-F238E27FC236}">
              <a16:creationId xmlns:a16="http://schemas.microsoft.com/office/drawing/2014/main" xmlns="" id="{00000000-0008-0000-0600-00008A97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3979" name="Text Box 1">
          <a:extLst>
            <a:ext uri="{FF2B5EF4-FFF2-40B4-BE49-F238E27FC236}">
              <a16:creationId xmlns:a16="http://schemas.microsoft.com/office/drawing/2014/main" xmlns="" id="{00000000-0008-0000-0600-00008B97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3980" name="Text Box 1">
          <a:extLst>
            <a:ext uri="{FF2B5EF4-FFF2-40B4-BE49-F238E27FC236}">
              <a16:creationId xmlns:a16="http://schemas.microsoft.com/office/drawing/2014/main" xmlns="" id="{00000000-0008-0000-0600-00008C97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3981" name="Text Box 1">
          <a:extLst>
            <a:ext uri="{FF2B5EF4-FFF2-40B4-BE49-F238E27FC236}">
              <a16:creationId xmlns:a16="http://schemas.microsoft.com/office/drawing/2014/main" xmlns="" id="{00000000-0008-0000-0600-00008D97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3982" name="Text Box 1">
          <a:extLst>
            <a:ext uri="{FF2B5EF4-FFF2-40B4-BE49-F238E27FC236}">
              <a16:creationId xmlns:a16="http://schemas.microsoft.com/office/drawing/2014/main" xmlns="" id="{00000000-0008-0000-0600-00008E97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125</xdr:row>
      <xdr:rowOff>0</xdr:rowOff>
    </xdr:from>
    <xdr:to>
      <xdr:col>5</xdr:col>
      <xdr:colOff>0</xdr:colOff>
      <xdr:row>125</xdr:row>
      <xdr:rowOff>209550</xdr:rowOff>
    </xdr:to>
    <xdr:sp macro="" textlink="">
      <xdr:nvSpPr>
        <xdr:cNvPr id="1283983" name="Text Box 1">
          <a:extLst>
            <a:ext uri="{FF2B5EF4-FFF2-40B4-BE49-F238E27FC236}">
              <a16:creationId xmlns:a16="http://schemas.microsoft.com/office/drawing/2014/main" xmlns="" id="{00000000-0008-0000-0600-00008F971300}"/>
            </a:ext>
          </a:extLst>
        </xdr:cNvPr>
        <xdr:cNvSpPr txBox="1">
          <a:spLocks noChangeArrowheads="1"/>
        </xdr:cNvSpPr>
      </xdr:nvSpPr>
      <xdr:spPr bwMode="auto">
        <a:xfrm>
          <a:off x="2743200" y="43805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125</xdr:row>
      <xdr:rowOff>0</xdr:rowOff>
    </xdr:from>
    <xdr:to>
      <xdr:col>5</xdr:col>
      <xdr:colOff>0</xdr:colOff>
      <xdr:row>125</xdr:row>
      <xdr:rowOff>209550</xdr:rowOff>
    </xdr:to>
    <xdr:sp macro="" textlink="">
      <xdr:nvSpPr>
        <xdr:cNvPr id="1283984" name="Text Box 1">
          <a:extLst>
            <a:ext uri="{FF2B5EF4-FFF2-40B4-BE49-F238E27FC236}">
              <a16:creationId xmlns:a16="http://schemas.microsoft.com/office/drawing/2014/main" xmlns="" id="{00000000-0008-0000-0600-000090971300}"/>
            </a:ext>
          </a:extLst>
        </xdr:cNvPr>
        <xdr:cNvSpPr txBox="1">
          <a:spLocks noChangeArrowheads="1"/>
        </xdr:cNvSpPr>
      </xdr:nvSpPr>
      <xdr:spPr bwMode="auto">
        <a:xfrm>
          <a:off x="2743200" y="43805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125</xdr:row>
      <xdr:rowOff>0</xdr:rowOff>
    </xdr:from>
    <xdr:to>
      <xdr:col>5</xdr:col>
      <xdr:colOff>0</xdr:colOff>
      <xdr:row>125</xdr:row>
      <xdr:rowOff>209550</xdr:rowOff>
    </xdr:to>
    <xdr:sp macro="" textlink="">
      <xdr:nvSpPr>
        <xdr:cNvPr id="1283985" name="Text Box 1">
          <a:extLst>
            <a:ext uri="{FF2B5EF4-FFF2-40B4-BE49-F238E27FC236}">
              <a16:creationId xmlns:a16="http://schemas.microsoft.com/office/drawing/2014/main" xmlns="" id="{00000000-0008-0000-0600-000091971300}"/>
            </a:ext>
          </a:extLst>
        </xdr:cNvPr>
        <xdr:cNvSpPr txBox="1">
          <a:spLocks noChangeArrowheads="1"/>
        </xdr:cNvSpPr>
      </xdr:nvSpPr>
      <xdr:spPr bwMode="auto">
        <a:xfrm>
          <a:off x="2743200" y="43805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125</xdr:row>
      <xdr:rowOff>0</xdr:rowOff>
    </xdr:from>
    <xdr:to>
      <xdr:col>5</xdr:col>
      <xdr:colOff>0</xdr:colOff>
      <xdr:row>125</xdr:row>
      <xdr:rowOff>209550</xdr:rowOff>
    </xdr:to>
    <xdr:sp macro="" textlink="">
      <xdr:nvSpPr>
        <xdr:cNvPr id="1283986" name="Text Box 1">
          <a:extLst>
            <a:ext uri="{FF2B5EF4-FFF2-40B4-BE49-F238E27FC236}">
              <a16:creationId xmlns:a16="http://schemas.microsoft.com/office/drawing/2014/main" xmlns="" id="{00000000-0008-0000-0600-000092971300}"/>
            </a:ext>
          </a:extLst>
        </xdr:cNvPr>
        <xdr:cNvSpPr txBox="1">
          <a:spLocks noChangeArrowheads="1"/>
        </xdr:cNvSpPr>
      </xdr:nvSpPr>
      <xdr:spPr bwMode="auto">
        <a:xfrm>
          <a:off x="2743200" y="43805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112</xdr:row>
      <xdr:rowOff>0</xdr:rowOff>
    </xdr:from>
    <xdr:to>
      <xdr:col>5</xdr:col>
      <xdr:colOff>0</xdr:colOff>
      <xdr:row>112</xdr:row>
      <xdr:rowOff>209550</xdr:rowOff>
    </xdr:to>
    <xdr:sp macro="" textlink="">
      <xdr:nvSpPr>
        <xdr:cNvPr id="1283987" name="Text Box 1">
          <a:extLst>
            <a:ext uri="{FF2B5EF4-FFF2-40B4-BE49-F238E27FC236}">
              <a16:creationId xmlns:a16="http://schemas.microsoft.com/office/drawing/2014/main" xmlns="" id="{00000000-0008-0000-0600-000093971300}"/>
            </a:ext>
          </a:extLst>
        </xdr:cNvPr>
        <xdr:cNvSpPr txBox="1">
          <a:spLocks noChangeArrowheads="1"/>
        </xdr:cNvSpPr>
      </xdr:nvSpPr>
      <xdr:spPr bwMode="auto">
        <a:xfrm>
          <a:off x="2743200" y="392239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112</xdr:row>
      <xdr:rowOff>0</xdr:rowOff>
    </xdr:from>
    <xdr:to>
      <xdr:col>5</xdr:col>
      <xdr:colOff>0</xdr:colOff>
      <xdr:row>112</xdr:row>
      <xdr:rowOff>209550</xdr:rowOff>
    </xdr:to>
    <xdr:sp macro="" textlink="">
      <xdr:nvSpPr>
        <xdr:cNvPr id="1283988" name="Text Box 1">
          <a:extLst>
            <a:ext uri="{FF2B5EF4-FFF2-40B4-BE49-F238E27FC236}">
              <a16:creationId xmlns:a16="http://schemas.microsoft.com/office/drawing/2014/main" xmlns="" id="{00000000-0008-0000-0600-000094971300}"/>
            </a:ext>
          </a:extLst>
        </xdr:cNvPr>
        <xdr:cNvSpPr txBox="1">
          <a:spLocks noChangeArrowheads="1"/>
        </xdr:cNvSpPr>
      </xdr:nvSpPr>
      <xdr:spPr bwMode="auto">
        <a:xfrm>
          <a:off x="2743200" y="392239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115</xdr:row>
      <xdr:rowOff>0</xdr:rowOff>
    </xdr:from>
    <xdr:to>
      <xdr:col>5</xdr:col>
      <xdr:colOff>0</xdr:colOff>
      <xdr:row>115</xdr:row>
      <xdr:rowOff>209550</xdr:rowOff>
    </xdr:to>
    <xdr:sp macro="" textlink="">
      <xdr:nvSpPr>
        <xdr:cNvPr id="1283989" name="Text Box 1">
          <a:extLst>
            <a:ext uri="{FF2B5EF4-FFF2-40B4-BE49-F238E27FC236}">
              <a16:creationId xmlns:a16="http://schemas.microsoft.com/office/drawing/2014/main" xmlns="" id="{00000000-0008-0000-0600-000095971300}"/>
            </a:ext>
          </a:extLst>
        </xdr:cNvPr>
        <xdr:cNvSpPr txBox="1">
          <a:spLocks noChangeArrowheads="1"/>
        </xdr:cNvSpPr>
      </xdr:nvSpPr>
      <xdr:spPr bwMode="auto">
        <a:xfrm>
          <a:off x="2743200" y="402812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115</xdr:row>
      <xdr:rowOff>0</xdr:rowOff>
    </xdr:from>
    <xdr:to>
      <xdr:col>5</xdr:col>
      <xdr:colOff>0</xdr:colOff>
      <xdr:row>115</xdr:row>
      <xdr:rowOff>209550</xdr:rowOff>
    </xdr:to>
    <xdr:sp macro="" textlink="">
      <xdr:nvSpPr>
        <xdr:cNvPr id="1283990" name="Text Box 1">
          <a:extLst>
            <a:ext uri="{FF2B5EF4-FFF2-40B4-BE49-F238E27FC236}">
              <a16:creationId xmlns:a16="http://schemas.microsoft.com/office/drawing/2014/main" xmlns="" id="{00000000-0008-0000-0600-000096971300}"/>
            </a:ext>
          </a:extLst>
        </xdr:cNvPr>
        <xdr:cNvSpPr txBox="1">
          <a:spLocks noChangeArrowheads="1"/>
        </xdr:cNvSpPr>
      </xdr:nvSpPr>
      <xdr:spPr bwMode="auto">
        <a:xfrm>
          <a:off x="2743200" y="402812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116</xdr:row>
      <xdr:rowOff>0</xdr:rowOff>
    </xdr:from>
    <xdr:to>
      <xdr:col>5</xdr:col>
      <xdr:colOff>0</xdr:colOff>
      <xdr:row>116</xdr:row>
      <xdr:rowOff>209550</xdr:rowOff>
    </xdr:to>
    <xdr:sp macro="" textlink="">
      <xdr:nvSpPr>
        <xdr:cNvPr id="1283991" name="Text Box 1">
          <a:extLst>
            <a:ext uri="{FF2B5EF4-FFF2-40B4-BE49-F238E27FC236}">
              <a16:creationId xmlns:a16="http://schemas.microsoft.com/office/drawing/2014/main" xmlns="" id="{00000000-0008-0000-0600-000097971300}"/>
            </a:ext>
          </a:extLst>
        </xdr:cNvPr>
        <xdr:cNvSpPr txBox="1">
          <a:spLocks noChangeArrowheads="1"/>
        </xdr:cNvSpPr>
      </xdr:nvSpPr>
      <xdr:spPr bwMode="auto">
        <a:xfrm>
          <a:off x="2743200" y="40633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116</xdr:row>
      <xdr:rowOff>0</xdr:rowOff>
    </xdr:from>
    <xdr:to>
      <xdr:col>5</xdr:col>
      <xdr:colOff>0</xdr:colOff>
      <xdr:row>116</xdr:row>
      <xdr:rowOff>209550</xdr:rowOff>
    </xdr:to>
    <xdr:sp macro="" textlink="">
      <xdr:nvSpPr>
        <xdr:cNvPr id="1283992" name="Text Box 1">
          <a:extLst>
            <a:ext uri="{FF2B5EF4-FFF2-40B4-BE49-F238E27FC236}">
              <a16:creationId xmlns:a16="http://schemas.microsoft.com/office/drawing/2014/main" xmlns="" id="{00000000-0008-0000-0600-000098971300}"/>
            </a:ext>
          </a:extLst>
        </xdr:cNvPr>
        <xdr:cNvSpPr txBox="1">
          <a:spLocks noChangeArrowheads="1"/>
        </xdr:cNvSpPr>
      </xdr:nvSpPr>
      <xdr:spPr bwMode="auto">
        <a:xfrm>
          <a:off x="2743200" y="40633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0</xdr:colOff>
      <xdr:row>120</xdr:row>
      <xdr:rowOff>209550</xdr:rowOff>
    </xdr:to>
    <xdr:sp macro="" textlink="">
      <xdr:nvSpPr>
        <xdr:cNvPr id="1283993" name="Text Box 1">
          <a:extLst>
            <a:ext uri="{FF2B5EF4-FFF2-40B4-BE49-F238E27FC236}">
              <a16:creationId xmlns:a16="http://schemas.microsoft.com/office/drawing/2014/main" xmlns="" id="{00000000-0008-0000-0600-000099971300}"/>
            </a:ext>
          </a:extLst>
        </xdr:cNvPr>
        <xdr:cNvSpPr txBox="1">
          <a:spLocks noChangeArrowheads="1"/>
        </xdr:cNvSpPr>
      </xdr:nvSpPr>
      <xdr:spPr bwMode="auto">
        <a:xfrm>
          <a:off x="2743200" y="42043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0</xdr:colOff>
      <xdr:row>120</xdr:row>
      <xdr:rowOff>209550</xdr:rowOff>
    </xdr:to>
    <xdr:sp macro="" textlink="">
      <xdr:nvSpPr>
        <xdr:cNvPr id="1283994" name="Text Box 1">
          <a:extLst>
            <a:ext uri="{FF2B5EF4-FFF2-40B4-BE49-F238E27FC236}">
              <a16:creationId xmlns:a16="http://schemas.microsoft.com/office/drawing/2014/main" xmlns="" id="{00000000-0008-0000-0600-00009A971300}"/>
            </a:ext>
          </a:extLst>
        </xdr:cNvPr>
        <xdr:cNvSpPr txBox="1">
          <a:spLocks noChangeArrowheads="1"/>
        </xdr:cNvSpPr>
      </xdr:nvSpPr>
      <xdr:spPr bwMode="auto">
        <a:xfrm>
          <a:off x="2743200" y="42043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0</xdr:colOff>
      <xdr:row>120</xdr:row>
      <xdr:rowOff>209550</xdr:rowOff>
    </xdr:to>
    <xdr:sp macro="" textlink="">
      <xdr:nvSpPr>
        <xdr:cNvPr id="1283995" name="Text Box 1">
          <a:extLst>
            <a:ext uri="{FF2B5EF4-FFF2-40B4-BE49-F238E27FC236}">
              <a16:creationId xmlns:a16="http://schemas.microsoft.com/office/drawing/2014/main" xmlns="" id="{00000000-0008-0000-0600-00009B971300}"/>
            </a:ext>
          </a:extLst>
        </xdr:cNvPr>
        <xdr:cNvSpPr txBox="1">
          <a:spLocks noChangeArrowheads="1"/>
        </xdr:cNvSpPr>
      </xdr:nvSpPr>
      <xdr:spPr bwMode="auto">
        <a:xfrm>
          <a:off x="2743200" y="42043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0</xdr:colOff>
      <xdr:row>120</xdr:row>
      <xdr:rowOff>209550</xdr:rowOff>
    </xdr:to>
    <xdr:sp macro="" textlink="">
      <xdr:nvSpPr>
        <xdr:cNvPr id="1283996" name="Text Box 1">
          <a:extLst>
            <a:ext uri="{FF2B5EF4-FFF2-40B4-BE49-F238E27FC236}">
              <a16:creationId xmlns:a16="http://schemas.microsoft.com/office/drawing/2014/main" xmlns="" id="{00000000-0008-0000-0600-00009C971300}"/>
            </a:ext>
          </a:extLst>
        </xdr:cNvPr>
        <xdr:cNvSpPr txBox="1">
          <a:spLocks noChangeArrowheads="1"/>
        </xdr:cNvSpPr>
      </xdr:nvSpPr>
      <xdr:spPr bwMode="auto">
        <a:xfrm>
          <a:off x="2743200" y="42043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121</xdr:row>
      <xdr:rowOff>0</xdr:rowOff>
    </xdr:from>
    <xdr:to>
      <xdr:col>5</xdr:col>
      <xdr:colOff>0</xdr:colOff>
      <xdr:row>121</xdr:row>
      <xdr:rowOff>209550</xdr:rowOff>
    </xdr:to>
    <xdr:sp macro="" textlink="">
      <xdr:nvSpPr>
        <xdr:cNvPr id="1283997" name="Text Box 1">
          <a:extLst>
            <a:ext uri="{FF2B5EF4-FFF2-40B4-BE49-F238E27FC236}">
              <a16:creationId xmlns:a16="http://schemas.microsoft.com/office/drawing/2014/main" xmlns="" id="{00000000-0008-0000-0600-00009D971300}"/>
            </a:ext>
          </a:extLst>
        </xdr:cNvPr>
        <xdr:cNvSpPr txBox="1">
          <a:spLocks noChangeArrowheads="1"/>
        </xdr:cNvSpPr>
      </xdr:nvSpPr>
      <xdr:spPr bwMode="auto">
        <a:xfrm>
          <a:off x="2743200" y="42395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121</xdr:row>
      <xdr:rowOff>0</xdr:rowOff>
    </xdr:from>
    <xdr:to>
      <xdr:col>5</xdr:col>
      <xdr:colOff>0</xdr:colOff>
      <xdr:row>121</xdr:row>
      <xdr:rowOff>209550</xdr:rowOff>
    </xdr:to>
    <xdr:sp macro="" textlink="">
      <xdr:nvSpPr>
        <xdr:cNvPr id="1283998" name="Text Box 1">
          <a:extLst>
            <a:ext uri="{FF2B5EF4-FFF2-40B4-BE49-F238E27FC236}">
              <a16:creationId xmlns:a16="http://schemas.microsoft.com/office/drawing/2014/main" xmlns="" id="{00000000-0008-0000-0600-00009E971300}"/>
            </a:ext>
          </a:extLst>
        </xdr:cNvPr>
        <xdr:cNvSpPr txBox="1">
          <a:spLocks noChangeArrowheads="1"/>
        </xdr:cNvSpPr>
      </xdr:nvSpPr>
      <xdr:spPr bwMode="auto">
        <a:xfrm>
          <a:off x="2743200" y="42395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121</xdr:row>
      <xdr:rowOff>0</xdr:rowOff>
    </xdr:from>
    <xdr:to>
      <xdr:col>5</xdr:col>
      <xdr:colOff>0</xdr:colOff>
      <xdr:row>121</xdr:row>
      <xdr:rowOff>209550</xdr:rowOff>
    </xdr:to>
    <xdr:sp macro="" textlink="">
      <xdr:nvSpPr>
        <xdr:cNvPr id="1283999" name="Text Box 1">
          <a:extLst>
            <a:ext uri="{FF2B5EF4-FFF2-40B4-BE49-F238E27FC236}">
              <a16:creationId xmlns:a16="http://schemas.microsoft.com/office/drawing/2014/main" xmlns="" id="{00000000-0008-0000-0600-00009F971300}"/>
            </a:ext>
          </a:extLst>
        </xdr:cNvPr>
        <xdr:cNvSpPr txBox="1">
          <a:spLocks noChangeArrowheads="1"/>
        </xdr:cNvSpPr>
      </xdr:nvSpPr>
      <xdr:spPr bwMode="auto">
        <a:xfrm>
          <a:off x="2743200" y="42395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121</xdr:row>
      <xdr:rowOff>0</xdr:rowOff>
    </xdr:from>
    <xdr:to>
      <xdr:col>5</xdr:col>
      <xdr:colOff>0</xdr:colOff>
      <xdr:row>121</xdr:row>
      <xdr:rowOff>209550</xdr:rowOff>
    </xdr:to>
    <xdr:sp macro="" textlink="">
      <xdr:nvSpPr>
        <xdr:cNvPr id="1284000" name="Text Box 1">
          <a:extLst>
            <a:ext uri="{FF2B5EF4-FFF2-40B4-BE49-F238E27FC236}">
              <a16:creationId xmlns:a16="http://schemas.microsoft.com/office/drawing/2014/main" xmlns="" id="{00000000-0008-0000-0600-0000A0971300}"/>
            </a:ext>
          </a:extLst>
        </xdr:cNvPr>
        <xdr:cNvSpPr txBox="1">
          <a:spLocks noChangeArrowheads="1"/>
        </xdr:cNvSpPr>
      </xdr:nvSpPr>
      <xdr:spPr bwMode="auto">
        <a:xfrm>
          <a:off x="2743200" y="42395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122</xdr:row>
      <xdr:rowOff>0</xdr:rowOff>
    </xdr:from>
    <xdr:to>
      <xdr:col>5</xdr:col>
      <xdr:colOff>0</xdr:colOff>
      <xdr:row>122</xdr:row>
      <xdr:rowOff>209550</xdr:rowOff>
    </xdr:to>
    <xdr:sp macro="" textlink="">
      <xdr:nvSpPr>
        <xdr:cNvPr id="1284001" name="Text Box 1">
          <a:extLst>
            <a:ext uri="{FF2B5EF4-FFF2-40B4-BE49-F238E27FC236}">
              <a16:creationId xmlns:a16="http://schemas.microsoft.com/office/drawing/2014/main" xmlns="" id="{00000000-0008-0000-0600-0000A1971300}"/>
            </a:ext>
          </a:extLst>
        </xdr:cNvPr>
        <xdr:cNvSpPr txBox="1">
          <a:spLocks noChangeArrowheads="1"/>
        </xdr:cNvSpPr>
      </xdr:nvSpPr>
      <xdr:spPr bwMode="auto">
        <a:xfrm>
          <a:off x="2743200" y="42748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122</xdr:row>
      <xdr:rowOff>0</xdr:rowOff>
    </xdr:from>
    <xdr:to>
      <xdr:col>5</xdr:col>
      <xdr:colOff>0</xdr:colOff>
      <xdr:row>122</xdr:row>
      <xdr:rowOff>209550</xdr:rowOff>
    </xdr:to>
    <xdr:sp macro="" textlink="">
      <xdr:nvSpPr>
        <xdr:cNvPr id="1284002" name="Text Box 1">
          <a:extLst>
            <a:ext uri="{FF2B5EF4-FFF2-40B4-BE49-F238E27FC236}">
              <a16:creationId xmlns:a16="http://schemas.microsoft.com/office/drawing/2014/main" xmlns="" id="{00000000-0008-0000-0600-0000A2971300}"/>
            </a:ext>
          </a:extLst>
        </xdr:cNvPr>
        <xdr:cNvSpPr txBox="1">
          <a:spLocks noChangeArrowheads="1"/>
        </xdr:cNvSpPr>
      </xdr:nvSpPr>
      <xdr:spPr bwMode="auto">
        <a:xfrm>
          <a:off x="2743200" y="42748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003" name="Text Box 1">
          <a:extLst>
            <a:ext uri="{FF2B5EF4-FFF2-40B4-BE49-F238E27FC236}">
              <a16:creationId xmlns:a16="http://schemas.microsoft.com/office/drawing/2014/main" xmlns="" id="{00000000-0008-0000-0600-0000A397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004" name="Text Box 1">
          <a:extLst>
            <a:ext uri="{FF2B5EF4-FFF2-40B4-BE49-F238E27FC236}">
              <a16:creationId xmlns:a16="http://schemas.microsoft.com/office/drawing/2014/main" xmlns="" id="{00000000-0008-0000-0600-0000A497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005" name="Text Box 1">
          <a:extLst>
            <a:ext uri="{FF2B5EF4-FFF2-40B4-BE49-F238E27FC236}">
              <a16:creationId xmlns:a16="http://schemas.microsoft.com/office/drawing/2014/main" xmlns="" id="{00000000-0008-0000-0600-0000A597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006" name="Text Box 1">
          <a:extLst>
            <a:ext uri="{FF2B5EF4-FFF2-40B4-BE49-F238E27FC236}">
              <a16:creationId xmlns:a16="http://schemas.microsoft.com/office/drawing/2014/main" xmlns="" id="{00000000-0008-0000-0600-0000A697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007" name="Text Box 1">
          <a:extLst>
            <a:ext uri="{FF2B5EF4-FFF2-40B4-BE49-F238E27FC236}">
              <a16:creationId xmlns:a16="http://schemas.microsoft.com/office/drawing/2014/main" xmlns="" id="{00000000-0008-0000-0600-0000A797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008" name="Text Box 1">
          <a:extLst>
            <a:ext uri="{FF2B5EF4-FFF2-40B4-BE49-F238E27FC236}">
              <a16:creationId xmlns:a16="http://schemas.microsoft.com/office/drawing/2014/main" xmlns="" id="{00000000-0008-0000-0600-0000A897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009" name="Text Box 1">
          <a:extLst>
            <a:ext uri="{FF2B5EF4-FFF2-40B4-BE49-F238E27FC236}">
              <a16:creationId xmlns:a16="http://schemas.microsoft.com/office/drawing/2014/main" xmlns="" id="{00000000-0008-0000-0600-0000A997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010" name="Text Box 1">
          <a:extLst>
            <a:ext uri="{FF2B5EF4-FFF2-40B4-BE49-F238E27FC236}">
              <a16:creationId xmlns:a16="http://schemas.microsoft.com/office/drawing/2014/main" xmlns="" id="{00000000-0008-0000-0600-0000AA97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011" name="Text Box 1">
          <a:extLst>
            <a:ext uri="{FF2B5EF4-FFF2-40B4-BE49-F238E27FC236}">
              <a16:creationId xmlns:a16="http://schemas.microsoft.com/office/drawing/2014/main" xmlns="" id="{00000000-0008-0000-0600-0000AB97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012" name="Text Box 1">
          <a:extLst>
            <a:ext uri="{FF2B5EF4-FFF2-40B4-BE49-F238E27FC236}">
              <a16:creationId xmlns:a16="http://schemas.microsoft.com/office/drawing/2014/main" xmlns="" id="{00000000-0008-0000-0600-0000AC97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013" name="Text Box 1">
          <a:extLst>
            <a:ext uri="{FF2B5EF4-FFF2-40B4-BE49-F238E27FC236}">
              <a16:creationId xmlns:a16="http://schemas.microsoft.com/office/drawing/2014/main" xmlns="" id="{00000000-0008-0000-0600-0000AD97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014" name="Text Box 1">
          <a:extLst>
            <a:ext uri="{FF2B5EF4-FFF2-40B4-BE49-F238E27FC236}">
              <a16:creationId xmlns:a16="http://schemas.microsoft.com/office/drawing/2014/main" xmlns="" id="{00000000-0008-0000-0600-0000AE97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015" name="Text Box 1">
          <a:extLst>
            <a:ext uri="{FF2B5EF4-FFF2-40B4-BE49-F238E27FC236}">
              <a16:creationId xmlns:a16="http://schemas.microsoft.com/office/drawing/2014/main" xmlns="" id="{00000000-0008-0000-0600-0000AF97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016" name="Text Box 1">
          <a:extLst>
            <a:ext uri="{FF2B5EF4-FFF2-40B4-BE49-F238E27FC236}">
              <a16:creationId xmlns:a16="http://schemas.microsoft.com/office/drawing/2014/main" xmlns="" id="{00000000-0008-0000-0600-0000B097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017" name="Text Box 1">
          <a:extLst>
            <a:ext uri="{FF2B5EF4-FFF2-40B4-BE49-F238E27FC236}">
              <a16:creationId xmlns:a16="http://schemas.microsoft.com/office/drawing/2014/main" xmlns="" id="{00000000-0008-0000-0600-0000B197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018" name="Text Box 1">
          <a:extLst>
            <a:ext uri="{FF2B5EF4-FFF2-40B4-BE49-F238E27FC236}">
              <a16:creationId xmlns:a16="http://schemas.microsoft.com/office/drawing/2014/main" xmlns="" id="{00000000-0008-0000-0600-0000B297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112</xdr:row>
      <xdr:rowOff>0</xdr:rowOff>
    </xdr:from>
    <xdr:to>
      <xdr:col>5</xdr:col>
      <xdr:colOff>0</xdr:colOff>
      <xdr:row>112</xdr:row>
      <xdr:rowOff>209550</xdr:rowOff>
    </xdr:to>
    <xdr:sp macro="" textlink="">
      <xdr:nvSpPr>
        <xdr:cNvPr id="1284019" name="Text Box 1">
          <a:extLst>
            <a:ext uri="{FF2B5EF4-FFF2-40B4-BE49-F238E27FC236}">
              <a16:creationId xmlns:a16="http://schemas.microsoft.com/office/drawing/2014/main" xmlns="" id="{00000000-0008-0000-0600-0000B3971300}"/>
            </a:ext>
          </a:extLst>
        </xdr:cNvPr>
        <xdr:cNvSpPr txBox="1">
          <a:spLocks noChangeArrowheads="1"/>
        </xdr:cNvSpPr>
      </xdr:nvSpPr>
      <xdr:spPr bwMode="auto">
        <a:xfrm>
          <a:off x="2743200" y="392239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112</xdr:row>
      <xdr:rowOff>0</xdr:rowOff>
    </xdr:from>
    <xdr:to>
      <xdr:col>5</xdr:col>
      <xdr:colOff>0</xdr:colOff>
      <xdr:row>112</xdr:row>
      <xdr:rowOff>209550</xdr:rowOff>
    </xdr:to>
    <xdr:sp macro="" textlink="">
      <xdr:nvSpPr>
        <xdr:cNvPr id="1284020" name="Text Box 1">
          <a:extLst>
            <a:ext uri="{FF2B5EF4-FFF2-40B4-BE49-F238E27FC236}">
              <a16:creationId xmlns:a16="http://schemas.microsoft.com/office/drawing/2014/main" xmlns="" id="{00000000-0008-0000-0600-0000B4971300}"/>
            </a:ext>
          </a:extLst>
        </xdr:cNvPr>
        <xdr:cNvSpPr txBox="1">
          <a:spLocks noChangeArrowheads="1"/>
        </xdr:cNvSpPr>
      </xdr:nvSpPr>
      <xdr:spPr bwMode="auto">
        <a:xfrm>
          <a:off x="2743200" y="392239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114</xdr:row>
      <xdr:rowOff>0</xdr:rowOff>
    </xdr:from>
    <xdr:to>
      <xdr:col>5</xdr:col>
      <xdr:colOff>0</xdr:colOff>
      <xdr:row>114</xdr:row>
      <xdr:rowOff>209550</xdr:rowOff>
    </xdr:to>
    <xdr:sp macro="" textlink="">
      <xdr:nvSpPr>
        <xdr:cNvPr id="1284021" name="Text Box 1">
          <a:extLst>
            <a:ext uri="{FF2B5EF4-FFF2-40B4-BE49-F238E27FC236}">
              <a16:creationId xmlns:a16="http://schemas.microsoft.com/office/drawing/2014/main" xmlns="" id="{00000000-0008-0000-0600-0000B5971300}"/>
            </a:ext>
          </a:extLst>
        </xdr:cNvPr>
        <xdr:cNvSpPr txBox="1">
          <a:spLocks noChangeArrowheads="1"/>
        </xdr:cNvSpPr>
      </xdr:nvSpPr>
      <xdr:spPr bwMode="auto">
        <a:xfrm>
          <a:off x="2743200" y="399288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115</xdr:row>
      <xdr:rowOff>0</xdr:rowOff>
    </xdr:from>
    <xdr:to>
      <xdr:col>5</xdr:col>
      <xdr:colOff>0</xdr:colOff>
      <xdr:row>115</xdr:row>
      <xdr:rowOff>209550</xdr:rowOff>
    </xdr:to>
    <xdr:sp macro="" textlink="">
      <xdr:nvSpPr>
        <xdr:cNvPr id="1284022" name="Text Box 1">
          <a:extLst>
            <a:ext uri="{FF2B5EF4-FFF2-40B4-BE49-F238E27FC236}">
              <a16:creationId xmlns:a16="http://schemas.microsoft.com/office/drawing/2014/main" xmlns="" id="{00000000-0008-0000-0600-0000B6971300}"/>
            </a:ext>
          </a:extLst>
        </xdr:cNvPr>
        <xdr:cNvSpPr txBox="1">
          <a:spLocks noChangeArrowheads="1"/>
        </xdr:cNvSpPr>
      </xdr:nvSpPr>
      <xdr:spPr bwMode="auto">
        <a:xfrm>
          <a:off x="2743200" y="402812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115</xdr:row>
      <xdr:rowOff>0</xdr:rowOff>
    </xdr:from>
    <xdr:to>
      <xdr:col>5</xdr:col>
      <xdr:colOff>0</xdr:colOff>
      <xdr:row>115</xdr:row>
      <xdr:rowOff>209550</xdr:rowOff>
    </xdr:to>
    <xdr:sp macro="" textlink="">
      <xdr:nvSpPr>
        <xdr:cNvPr id="1284023" name="Text Box 1">
          <a:extLst>
            <a:ext uri="{FF2B5EF4-FFF2-40B4-BE49-F238E27FC236}">
              <a16:creationId xmlns:a16="http://schemas.microsoft.com/office/drawing/2014/main" xmlns="" id="{00000000-0008-0000-0600-0000B7971300}"/>
            </a:ext>
          </a:extLst>
        </xdr:cNvPr>
        <xdr:cNvSpPr txBox="1">
          <a:spLocks noChangeArrowheads="1"/>
        </xdr:cNvSpPr>
      </xdr:nvSpPr>
      <xdr:spPr bwMode="auto">
        <a:xfrm>
          <a:off x="2743200" y="402812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115</xdr:row>
      <xdr:rowOff>0</xdr:rowOff>
    </xdr:from>
    <xdr:to>
      <xdr:col>5</xdr:col>
      <xdr:colOff>0</xdr:colOff>
      <xdr:row>115</xdr:row>
      <xdr:rowOff>209550</xdr:rowOff>
    </xdr:to>
    <xdr:sp macro="" textlink="">
      <xdr:nvSpPr>
        <xdr:cNvPr id="1284024" name="Text Box 1">
          <a:extLst>
            <a:ext uri="{FF2B5EF4-FFF2-40B4-BE49-F238E27FC236}">
              <a16:creationId xmlns:a16="http://schemas.microsoft.com/office/drawing/2014/main" xmlns="" id="{00000000-0008-0000-0600-0000B8971300}"/>
            </a:ext>
          </a:extLst>
        </xdr:cNvPr>
        <xdr:cNvSpPr txBox="1">
          <a:spLocks noChangeArrowheads="1"/>
        </xdr:cNvSpPr>
      </xdr:nvSpPr>
      <xdr:spPr bwMode="auto">
        <a:xfrm>
          <a:off x="2743200" y="402812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116</xdr:row>
      <xdr:rowOff>0</xdr:rowOff>
    </xdr:from>
    <xdr:to>
      <xdr:col>5</xdr:col>
      <xdr:colOff>0</xdr:colOff>
      <xdr:row>116</xdr:row>
      <xdr:rowOff>209550</xdr:rowOff>
    </xdr:to>
    <xdr:sp macro="" textlink="">
      <xdr:nvSpPr>
        <xdr:cNvPr id="1284025" name="Text Box 1">
          <a:extLst>
            <a:ext uri="{FF2B5EF4-FFF2-40B4-BE49-F238E27FC236}">
              <a16:creationId xmlns:a16="http://schemas.microsoft.com/office/drawing/2014/main" xmlns="" id="{00000000-0008-0000-0600-0000B9971300}"/>
            </a:ext>
          </a:extLst>
        </xdr:cNvPr>
        <xdr:cNvSpPr txBox="1">
          <a:spLocks noChangeArrowheads="1"/>
        </xdr:cNvSpPr>
      </xdr:nvSpPr>
      <xdr:spPr bwMode="auto">
        <a:xfrm>
          <a:off x="2743200" y="40633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116</xdr:row>
      <xdr:rowOff>0</xdr:rowOff>
    </xdr:from>
    <xdr:to>
      <xdr:col>5</xdr:col>
      <xdr:colOff>0</xdr:colOff>
      <xdr:row>116</xdr:row>
      <xdr:rowOff>209550</xdr:rowOff>
    </xdr:to>
    <xdr:sp macro="" textlink="">
      <xdr:nvSpPr>
        <xdr:cNvPr id="1284026" name="Text Box 1">
          <a:extLst>
            <a:ext uri="{FF2B5EF4-FFF2-40B4-BE49-F238E27FC236}">
              <a16:creationId xmlns:a16="http://schemas.microsoft.com/office/drawing/2014/main" xmlns="" id="{00000000-0008-0000-0600-0000BA971300}"/>
            </a:ext>
          </a:extLst>
        </xdr:cNvPr>
        <xdr:cNvSpPr txBox="1">
          <a:spLocks noChangeArrowheads="1"/>
        </xdr:cNvSpPr>
      </xdr:nvSpPr>
      <xdr:spPr bwMode="auto">
        <a:xfrm>
          <a:off x="2743200" y="40633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116</xdr:row>
      <xdr:rowOff>0</xdr:rowOff>
    </xdr:from>
    <xdr:to>
      <xdr:col>5</xdr:col>
      <xdr:colOff>0</xdr:colOff>
      <xdr:row>116</xdr:row>
      <xdr:rowOff>209550</xdr:rowOff>
    </xdr:to>
    <xdr:sp macro="" textlink="">
      <xdr:nvSpPr>
        <xdr:cNvPr id="1284027" name="Text Box 1">
          <a:extLst>
            <a:ext uri="{FF2B5EF4-FFF2-40B4-BE49-F238E27FC236}">
              <a16:creationId xmlns:a16="http://schemas.microsoft.com/office/drawing/2014/main" xmlns="" id="{00000000-0008-0000-0600-0000BB971300}"/>
            </a:ext>
          </a:extLst>
        </xdr:cNvPr>
        <xdr:cNvSpPr txBox="1">
          <a:spLocks noChangeArrowheads="1"/>
        </xdr:cNvSpPr>
      </xdr:nvSpPr>
      <xdr:spPr bwMode="auto">
        <a:xfrm>
          <a:off x="2743200" y="40633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116</xdr:row>
      <xdr:rowOff>0</xdr:rowOff>
    </xdr:from>
    <xdr:to>
      <xdr:col>5</xdr:col>
      <xdr:colOff>0</xdr:colOff>
      <xdr:row>116</xdr:row>
      <xdr:rowOff>209550</xdr:rowOff>
    </xdr:to>
    <xdr:sp macro="" textlink="">
      <xdr:nvSpPr>
        <xdr:cNvPr id="1284028" name="Text Box 1">
          <a:extLst>
            <a:ext uri="{FF2B5EF4-FFF2-40B4-BE49-F238E27FC236}">
              <a16:creationId xmlns:a16="http://schemas.microsoft.com/office/drawing/2014/main" xmlns="" id="{00000000-0008-0000-0600-0000BC971300}"/>
            </a:ext>
          </a:extLst>
        </xdr:cNvPr>
        <xdr:cNvSpPr txBox="1">
          <a:spLocks noChangeArrowheads="1"/>
        </xdr:cNvSpPr>
      </xdr:nvSpPr>
      <xdr:spPr bwMode="auto">
        <a:xfrm>
          <a:off x="2743200" y="40633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116</xdr:row>
      <xdr:rowOff>0</xdr:rowOff>
    </xdr:from>
    <xdr:to>
      <xdr:col>5</xdr:col>
      <xdr:colOff>0</xdr:colOff>
      <xdr:row>116</xdr:row>
      <xdr:rowOff>209550</xdr:rowOff>
    </xdr:to>
    <xdr:sp macro="" textlink="">
      <xdr:nvSpPr>
        <xdr:cNvPr id="1284029" name="Text Box 1">
          <a:extLst>
            <a:ext uri="{FF2B5EF4-FFF2-40B4-BE49-F238E27FC236}">
              <a16:creationId xmlns:a16="http://schemas.microsoft.com/office/drawing/2014/main" xmlns="" id="{00000000-0008-0000-0600-0000BD971300}"/>
            </a:ext>
          </a:extLst>
        </xdr:cNvPr>
        <xdr:cNvSpPr txBox="1">
          <a:spLocks noChangeArrowheads="1"/>
        </xdr:cNvSpPr>
      </xdr:nvSpPr>
      <xdr:spPr bwMode="auto">
        <a:xfrm>
          <a:off x="2743200" y="40633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116</xdr:row>
      <xdr:rowOff>0</xdr:rowOff>
    </xdr:from>
    <xdr:to>
      <xdr:col>5</xdr:col>
      <xdr:colOff>0</xdr:colOff>
      <xdr:row>116</xdr:row>
      <xdr:rowOff>209550</xdr:rowOff>
    </xdr:to>
    <xdr:sp macro="" textlink="">
      <xdr:nvSpPr>
        <xdr:cNvPr id="1284030" name="Text Box 1">
          <a:extLst>
            <a:ext uri="{FF2B5EF4-FFF2-40B4-BE49-F238E27FC236}">
              <a16:creationId xmlns:a16="http://schemas.microsoft.com/office/drawing/2014/main" xmlns="" id="{00000000-0008-0000-0600-0000BE971300}"/>
            </a:ext>
          </a:extLst>
        </xdr:cNvPr>
        <xdr:cNvSpPr txBox="1">
          <a:spLocks noChangeArrowheads="1"/>
        </xdr:cNvSpPr>
      </xdr:nvSpPr>
      <xdr:spPr bwMode="auto">
        <a:xfrm>
          <a:off x="2743200" y="40633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116</xdr:row>
      <xdr:rowOff>0</xdr:rowOff>
    </xdr:from>
    <xdr:to>
      <xdr:col>5</xdr:col>
      <xdr:colOff>0</xdr:colOff>
      <xdr:row>116</xdr:row>
      <xdr:rowOff>209550</xdr:rowOff>
    </xdr:to>
    <xdr:sp macro="" textlink="">
      <xdr:nvSpPr>
        <xdr:cNvPr id="1284031" name="Text Box 1">
          <a:extLst>
            <a:ext uri="{FF2B5EF4-FFF2-40B4-BE49-F238E27FC236}">
              <a16:creationId xmlns:a16="http://schemas.microsoft.com/office/drawing/2014/main" xmlns="" id="{00000000-0008-0000-0600-0000BF971300}"/>
            </a:ext>
          </a:extLst>
        </xdr:cNvPr>
        <xdr:cNvSpPr txBox="1">
          <a:spLocks noChangeArrowheads="1"/>
        </xdr:cNvSpPr>
      </xdr:nvSpPr>
      <xdr:spPr bwMode="auto">
        <a:xfrm>
          <a:off x="2743200" y="40633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117</xdr:row>
      <xdr:rowOff>0</xdr:rowOff>
    </xdr:from>
    <xdr:to>
      <xdr:col>5</xdr:col>
      <xdr:colOff>0</xdr:colOff>
      <xdr:row>117</xdr:row>
      <xdr:rowOff>209550</xdr:rowOff>
    </xdr:to>
    <xdr:sp macro="" textlink="">
      <xdr:nvSpPr>
        <xdr:cNvPr id="1284032" name="Text Box 1">
          <a:extLst>
            <a:ext uri="{FF2B5EF4-FFF2-40B4-BE49-F238E27FC236}">
              <a16:creationId xmlns:a16="http://schemas.microsoft.com/office/drawing/2014/main" xmlns="" id="{00000000-0008-0000-0600-0000C0971300}"/>
            </a:ext>
          </a:extLst>
        </xdr:cNvPr>
        <xdr:cNvSpPr txBox="1">
          <a:spLocks noChangeArrowheads="1"/>
        </xdr:cNvSpPr>
      </xdr:nvSpPr>
      <xdr:spPr bwMode="auto">
        <a:xfrm>
          <a:off x="2743200" y="40986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117</xdr:row>
      <xdr:rowOff>0</xdr:rowOff>
    </xdr:from>
    <xdr:to>
      <xdr:col>5</xdr:col>
      <xdr:colOff>0</xdr:colOff>
      <xdr:row>117</xdr:row>
      <xdr:rowOff>209550</xdr:rowOff>
    </xdr:to>
    <xdr:sp macro="" textlink="">
      <xdr:nvSpPr>
        <xdr:cNvPr id="1284033" name="Text Box 1">
          <a:extLst>
            <a:ext uri="{FF2B5EF4-FFF2-40B4-BE49-F238E27FC236}">
              <a16:creationId xmlns:a16="http://schemas.microsoft.com/office/drawing/2014/main" xmlns="" id="{00000000-0008-0000-0600-0000C1971300}"/>
            </a:ext>
          </a:extLst>
        </xdr:cNvPr>
        <xdr:cNvSpPr txBox="1">
          <a:spLocks noChangeArrowheads="1"/>
        </xdr:cNvSpPr>
      </xdr:nvSpPr>
      <xdr:spPr bwMode="auto">
        <a:xfrm>
          <a:off x="2743200" y="40986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117</xdr:row>
      <xdr:rowOff>0</xdr:rowOff>
    </xdr:from>
    <xdr:to>
      <xdr:col>5</xdr:col>
      <xdr:colOff>0</xdr:colOff>
      <xdr:row>117</xdr:row>
      <xdr:rowOff>209550</xdr:rowOff>
    </xdr:to>
    <xdr:sp macro="" textlink="">
      <xdr:nvSpPr>
        <xdr:cNvPr id="1284034" name="Text Box 1">
          <a:extLst>
            <a:ext uri="{FF2B5EF4-FFF2-40B4-BE49-F238E27FC236}">
              <a16:creationId xmlns:a16="http://schemas.microsoft.com/office/drawing/2014/main" xmlns="" id="{00000000-0008-0000-0600-0000C2971300}"/>
            </a:ext>
          </a:extLst>
        </xdr:cNvPr>
        <xdr:cNvSpPr txBox="1">
          <a:spLocks noChangeArrowheads="1"/>
        </xdr:cNvSpPr>
      </xdr:nvSpPr>
      <xdr:spPr bwMode="auto">
        <a:xfrm>
          <a:off x="2743200" y="40986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118</xdr:row>
      <xdr:rowOff>0</xdr:rowOff>
    </xdr:from>
    <xdr:to>
      <xdr:col>5</xdr:col>
      <xdr:colOff>0</xdr:colOff>
      <xdr:row>118</xdr:row>
      <xdr:rowOff>209550</xdr:rowOff>
    </xdr:to>
    <xdr:sp macro="" textlink="">
      <xdr:nvSpPr>
        <xdr:cNvPr id="1284035" name="Text Box 1">
          <a:extLst>
            <a:ext uri="{FF2B5EF4-FFF2-40B4-BE49-F238E27FC236}">
              <a16:creationId xmlns:a16="http://schemas.microsoft.com/office/drawing/2014/main" xmlns="" id="{00000000-0008-0000-0600-0000C3971300}"/>
            </a:ext>
          </a:extLst>
        </xdr:cNvPr>
        <xdr:cNvSpPr txBox="1">
          <a:spLocks noChangeArrowheads="1"/>
        </xdr:cNvSpPr>
      </xdr:nvSpPr>
      <xdr:spPr bwMode="auto">
        <a:xfrm>
          <a:off x="2743200" y="41338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118</xdr:row>
      <xdr:rowOff>0</xdr:rowOff>
    </xdr:from>
    <xdr:to>
      <xdr:col>5</xdr:col>
      <xdr:colOff>0</xdr:colOff>
      <xdr:row>118</xdr:row>
      <xdr:rowOff>209550</xdr:rowOff>
    </xdr:to>
    <xdr:sp macro="" textlink="">
      <xdr:nvSpPr>
        <xdr:cNvPr id="1284036" name="Text Box 1">
          <a:extLst>
            <a:ext uri="{FF2B5EF4-FFF2-40B4-BE49-F238E27FC236}">
              <a16:creationId xmlns:a16="http://schemas.microsoft.com/office/drawing/2014/main" xmlns="" id="{00000000-0008-0000-0600-0000C4971300}"/>
            </a:ext>
          </a:extLst>
        </xdr:cNvPr>
        <xdr:cNvSpPr txBox="1">
          <a:spLocks noChangeArrowheads="1"/>
        </xdr:cNvSpPr>
      </xdr:nvSpPr>
      <xdr:spPr bwMode="auto">
        <a:xfrm>
          <a:off x="2743200" y="41338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118</xdr:row>
      <xdr:rowOff>0</xdr:rowOff>
    </xdr:from>
    <xdr:to>
      <xdr:col>5</xdr:col>
      <xdr:colOff>0</xdr:colOff>
      <xdr:row>118</xdr:row>
      <xdr:rowOff>209550</xdr:rowOff>
    </xdr:to>
    <xdr:sp macro="" textlink="">
      <xdr:nvSpPr>
        <xdr:cNvPr id="1284037" name="Text Box 1">
          <a:extLst>
            <a:ext uri="{FF2B5EF4-FFF2-40B4-BE49-F238E27FC236}">
              <a16:creationId xmlns:a16="http://schemas.microsoft.com/office/drawing/2014/main" xmlns="" id="{00000000-0008-0000-0600-0000C5971300}"/>
            </a:ext>
          </a:extLst>
        </xdr:cNvPr>
        <xdr:cNvSpPr txBox="1">
          <a:spLocks noChangeArrowheads="1"/>
        </xdr:cNvSpPr>
      </xdr:nvSpPr>
      <xdr:spPr bwMode="auto">
        <a:xfrm>
          <a:off x="2743200" y="41338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118</xdr:row>
      <xdr:rowOff>0</xdr:rowOff>
    </xdr:from>
    <xdr:to>
      <xdr:col>5</xdr:col>
      <xdr:colOff>0</xdr:colOff>
      <xdr:row>118</xdr:row>
      <xdr:rowOff>209550</xdr:rowOff>
    </xdr:to>
    <xdr:sp macro="" textlink="">
      <xdr:nvSpPr>
        <xdr:cNvPr id="1284038" name="Text Box 1">
          <a:extLst>
            <a:ext uri="{FF2B5EF4-FFF2-40B4-BE49-F238E27FC236}">
              <a16:creationId xmlns:a16="http://schemas.microsoft.com/office/drawing/2014/main" xmlns="" id="{00000000-0008-0000-0600-0000C6971300}"/>
            </a:ext>
          </a:extLst>
        </xdr:cNvPr>
        <xdr:cNvSpPr txBox="1">
          <a:spLocks noChangeArrowheads="1"/>
        </xdr:cNvSpPr>
      </xdr:nvSpPr>
      <xdr:spPr bwMode="auto">
        <a:xfrm>
          <a:off x="2743200" y="41338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118</xdr:row>
      <xdr:rowOff>0</xdr:rowOff>
    </xdr:from>
    <xdr:to>
      <xdr:col>5</xdr:col>
      <xdr:colOff>0</xdr:colOff>
      <xdr:row>118</xdr:row>
      <xdr:rowOff>209550</xdr:rowOff>
    </xdr:to>
    <xdr:sp macro="" textlink="">
      <xdr:nvSpPr>
        <xdr:cNvPr id="1284039" name="Text Box 1">
          <a:extLst>
            <a:ext uri="{FF2B5EF4-FFF2-40B4-BE49-F238E27FC236}">
              <a16:creationId xmlns:a16="http://schemas.microsoft.com/office/drawing/2014/main" xmlns="" id="{00000000-0008-0000-0600-0000C7971300}"/>
            </a:ext>
          </a:extLst>
        </xdr:cNvPr>
        <xdr:cNvSpPr txBox="1">
          <a:spLocks noChangeArrowheads="1"/>
        </xdr:cNvSpPr>
      </xdr:nvSpPr>
      <xdr:spPr bwMode="auto">
        <a:xfrm>
          <a:off x="2743200" y="41338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119</xdr:row>
      <xdr:rowOff>0</xdr:rowOff>
    </xdr:from>
    <xdr:to>
      <xdr:col>5</xdr:col>
      <xdr:colOff>0</xdr:colOff>
      <xdr:row>119</xdr:row>
      <xdr:rowOff>209550</xdr:rowOff>
    </xdr:to>
    <xdr:sp macro="" textlink="">
      <xdr:nvSpPr>
        <xdr:cNvPr id="1284040" name="Text Box 1">
          <a:extLst>
            <a:ext uri="{FF2B5EF4-FFF2-40B4-BE49-F238E27FC236}">
              <a16:creationId xmlns:a16="http://schemas.microsoft.com/office/drawing/2014/main" xmlns="" id="{00000000-0008-0000-0600-0000C8971300}"/>
            </a:ext>
          </a:extLst>
        </xdr:cNvPr>
        <xdr:cNvSpPr txBox="1">
          <a:spLocks noChangeArrowheads="1"/>
        </xdr:cNvSpPr>
      </xdr:nvSpPr>
      <xdr:spPr bwMode="auto">
        <a:xfrm>
          <a:off x="2743200" y="41690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119</xdr:row>
      <xdr:rowOff>0</xdr:rowOff>
    </xdr:from>
    <xdr:to>
      <xdr:col>5</xdr:col>
      <xdr:colOff>0</xdr:colOff>
      <xdr:row>119</xdr:row>
      <xdr:rowOff>209550</xdr:rowOff>
    </xdr:to>
    <xdr:sp macro="" textlink="">
      <xdr:nvSpPr>
        <xdr:cNvPr id="1284041" name="Text Box 1">
          <a:extLst>
            <a:ext uri="{FF2B5EF4-FFF2-40B4-BE49-F238E27FC236}">
              <a16:creationId xmlns:a16="http://schemas.microsoft.com/office/drawing/2014/main" xmlns="" id="{00000000-0008-0000-0600-0000C9971300}"/>
            </a:ext>
          </a:extLst>
        </xdr:cNvPr>
        <xdr:cNvSpPr txBox="1">
          <a:spLocks noChangeArrowheads="1"/>
        </xdr:cNvSpPr>
      </xdr:nvSpPr>
      <xdr:spPr bwMode="auto">
        <a:xfrm>
          <a:off x="2743200" y="41690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119</xdr:row>
      <xdr:rowOff>0</xdr:rowOff>
    </xdr:from>
    <xdr:to>
      <xdr:col>5</xdr:col>
      <xdr:colOff>0</xdr:colOff>
      <xdr:row>119</xdr:row>
      <xdr:rowOff>209550</xdr:rowOff>
    </xdr:to>
    <xdr:sp macro="" textlink="">
      <xdr:nvSpPr>
        <xdr:cNvPr id="1284042" name="Text Box 1">
          <a:extLst>
            <a:ext uri="{FF2B5EF4-FFF2-40B4-BE49-F238E27FC236}">
              <a16:creationId xmlns:a16="http://schemas.microsoft.com/office/drawing/2014/main" xmlns="" id="{00000000-0008-0000-0600-0000CA971300}"/>
            </a:ext>
          </a:extLst>
        </xdr:cNvPr>
        <xdr:cNvSpPr txBox="1">
          <a:spLocks noChangeArrowheads="1"/>
        </xdr:cNvSpPr>
      </xdr:nvSpPr>
      <xdr:spPr bwMode="auto">
        <a:xfrm>
          <a:off x="2743200" y="41690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119</xdr:row>
      <xdr:rowOff>0</xdr:rowOff>
    </xdr:from>
    <xdr:to>
      <xdr:col>5</xdr:col>
      <xdr:colOff>0</xdr:colOff>
      <xdr:row>119</xdr:row>
      <xdr:rowOff>209550</xdr:rowOff>
    </xdr:to>
    <xdr:sp macro="" textlink="">
      <xdr:nvSpPr>
        <xdr:cNvPr id="1284043" name="Text Box 1">
          <a:extLst>
            <a:ext uri="{FF2B5EF4-FFF2-40B4-BE49-F238E27FC236}">
              <a16:creationId xmlns:a16="http://schemas.microsoft.com/office/drawing/2014/main" xmlns="" id="{00000000-0008-0000-0600-0000CB971300}"/>
            </a:ext>
          </a:extLst>
        </xdr:cNvPr>
        <xdr:cNvSpPr txBox="1">
          <a:spLocks noChangeArrowheads="1"/>
        </xdr:cNvSpPr>
      </xdr:nvSpPr>
      <xdr:spPr bwMode="auto">
        <a:xfrm>
          <a:off x="2743200" y="41690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119</xdr:row>
      <xdr:rowOff>0</xdr:rowOff>
    </xdr:from>
    <xdr:to>
      <xdr:col>5</xdr:col>
      <xdr:colOff>0</xdr:colOff>
      <xdr:row>119</xdr:row>
      <xdr:rowOff>209550</xdr:rowOff>
    </xdr:to>
    <xdr:sp macro="" textlink="">
      <xdr:nvSpPr>
        <xdr:cNvPr id="1284044" name="Text Box 1">
          <a:extLst>
            <a:ext uri="{FF2B5EF4-FFF2-40B4-BE49-F238E27FC236}">
              <a16:creationId xmlns:a16="http://schemas.microsoft.com/office/drawing/2014/main" xmlns="" id="{00000000-0008-0000-0600-0000CC971300}"/>
            </a:ext>
          </a:extLst>
        </xdr:cNvPr>
        <xdr:cNvSpPr txBox="1">
          <a:spLocks noChangeArrowheads="1"/>
        </xdr:cNvSpPr>
      </xdr:nvSpPr>
      <xdr:spPr bwMode="auto">
        <a:xfrm>
          <a:off x="2743200" y="41690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119</xdr:row>
      <xdr:rowOff>0</xdr:rowOff>
    </xdr:from>
    <xdr:to>
      <xdr:col>5</xdr:col>
      <xdr:colOff>0</xdr:colOff>
      <xdr:row>119</xdr:row>
      <xdr:rowOff>209550</xdr:rowOff>
    </xdr:to>
    <xdr:sp macro="" textlink="">
      <xdr:nvSpPr>
        <xdr:cNvPr id="1284045" name="Text Box 1">
          <a:extLst>
            <a:ext uri="{FF2B5EF4-FFF2-40B4-BE49-F238E27FC236}">
              <a16:creationId xmlns:a16="http://schemas.microsoft.com/office/drawing/2014/main" xmlns="" id="{00000000-0008-0000-0600-0000CD971300}"/>
            </a:ext>
          </a:extLst>
        </xdr:cNvPr>
        <xdr:cNvSpPr txBox="1">
          <a:spLocks noChangeArrowheads="1"/>
        </xdr:cNvSpPr>
      </xdr:nvSpPr>
      <xdr:spPr bwMode="auto">
        <a:xfrm>
          <a:off x="2743200" y="41690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119</xdr:row>
      <xdr:rowOff>0</xdr:rowOff>
    </xdr:from>
    <xdr:to>
      <xdr:col>5</xdr:col>
      <xdr:colOff>0</xdr:colOff>
      <xdr:row>119</xdr:row>
      <xdr:rowOff>209550</xdr:rowOff>
    </xdr:to>
    <xdr:sp macro="" textlink="">
      <xdr:nvSpPr>
        <xdr:cNvPr id="1284046" name="Text Box 1">
          <a:extLst>
            <a:ext uri="{FF2B5EF4-FFF2-40B4-BE49-F238E27FC236}">
              <a16:creationId xmlns:a16="http://schemas.microsoft.com/office/drawing/2014/main" xmlns="" id="{00000000-0008-0000-0600-0000CE971300}"/>
            </a:ext>
          </a:extLst>
        </xdr:cNvPr>
        <xdr:cNvSpPr txBox="1">
          <a:spLocks noChangeArrowheads="1"/>
        </xdr:cNvSpPr>
      </xdr:nvSpPr>
      <xdr:spPr bwMode="auto">
        <a:xfrm>
          <a:off x="2743200" y="41690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119</xdr:row>
      <xdr:rowOff>0</xdr:rowOff>
    </xdr:from>
    <xdr:to>
      <xdr:col>5</xdr:col>
      <xdr:colOff>0</xdr:colOff>
      <xdr:row>119</xdr:row>
      <xdr:rowOff>209550</xdr:rowOff>
    </xdr:to>
    <xdr:sp macro="" textlink="">
      <xdr:nvSpPr>
        <xdr:cNvPr id="1284047" name="Text Box 1">
          <a:extLst>
            <a:ext uri="{FF2B5EF4-FFF2-40B4-BE49-F238E27FC236}">
              <a16:creationId xmlns:a16="http://schemas.microsoft.com/office/drawing/2014/main" xmlns="" id="{00000000-0008-0000-0600-0000CF971300}"/>
            </a:ext>
          </a:extLst>
        </xdr:cNvPr>
        <xdr:cNvSpPr txBox="1">
          <a:spLocks noChangeArrowheads="1"/>
        </xdr:cNvSpPr>
      </xdr:nvSpPr>
      <xdr:spPr bwMode="auto">
        <a:xfrm>
          <a:off x="2743200" y="41690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119</xdr:row>
      <xdr:rowOff>0</xdr:rowOff>
    </xdr:from>
    <xdr:to>
      <xdr:col>5</xdr:col>
      <xdr:colOff>0</xdr:colOff>
      <xdr:row>119</xdr:row>
      <xdr:rowOff>209550</xdr:rowOff>
    </xdr:to>
    <xdr:sp macro="" textlink="">
      <xdr:nvSpPr>
        <xdr:cNvPr id="1284048" name="Text Box 1">
          <a:extLst>
            <a:ext uri="{FF2B5EF4-FFF2-40B4-BE49-F238E27FC236}">
              <a16:creationId xmlns:a16="http://schemas.microsoft.com/office/drawing/2014/main" xmlns="" id="{00000000-0008-0000-0600-0000D0971300}"/>
            </a:ext>
          </a:extLst>
        </xdr:cNvPr>
        <xdr:cNvSpPr txBox="1">
          <a:spLocks noChangeArrowheads="1"/>
        </xdr:cNvSpPr>
      </xdr:nvSpPr>
      <xdr:spPr bwMode="auto">
        <a:xfrm>
          <a:off x="2743200" y="41690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119</xdr:row>
      <xdr:rowOff>0</xdr:rowOff>
    </xdr:from>
    <xdr:to>
      <xdr:col>5</xdr:col>
      <xdr:colOff>0</xdr:colOff>
      <xdr:row>119</xdr:row>
      <xdr:rowOff>209550</xdr:rowOff>
    </xdr:to>
    <xdr:sp macro="" textlink="">
      <xdr:nvSpPr>
        <xdr:cNvPr id="1284049" name="Text Box 1">
          <a:extLst>
            <a:ext uri="{FF2B5EF4-FFF2-40B4-BE49-F238E27FC236}">
              <a16:creationId xmlns:a16="http://schemas.microsoft.com/office/drawing/2014/main" xmlns="" id="{00000000-0008-0000-0600-0000D1971300}"/>
            </a:ext>
          </a:extLst>
        </xdr:cNvPr>
        <xdr:cNvSpPr txBox="1">
          <a:spLocks noChangeArrowheads="1"/>
        </xdr:cNvSpPr>
      </xdr:nvSpPr>
      <xdr:spPr bwMode="auto">
        <a:xfrm>
          <a:off x="2743200" y="41690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119</xdr:row>
      <xdr:rowOff>0</xdr:rowOff>
    </xdr:from>
    <xdr:to>
      <xdr:col>5</xdr:col>
      <xdr:colOff>0</xdr:colOff>
      <xdr:row>119</xdr:row>
      <xdr:rowOff>209550</xdr:rowOff>
    </xdr:to>
    <xdr:sp macro="" textlink="">
      <xdr:nvSpPr>
        <xdr:cNvPr id="1284050" name="Text Box 1">
          <a:extLst>
            <a:ext uri="{FF2B5EF4-FFF2-40B4-BE49-F238E27FC236}">
              <a16:creationId xmlns:a16="http://schemas.microsoft.com/office/drawing/2014/main" xmlns="" id="{00000000-0008-0000-0600-0000D2971300}"/>
            </a:ext>
          </a:extLst>
        </xdr:cNvPr>
        <xdr:cNvSpPr txBox="1">
          <a:spLocks noChangeArrowheads="1"/>
        </xdr:cNvSpPr>
      </xdr:nvSpPr>
      <xdr:spPr bwMode="auto">
        <a:xfrm>
          <a:off x="2743200" y="41690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0</xdr:colOff>
      <xdr:row>120</xdr:row>
      <xdr:rowOff>209550</xdr:rowOff>
    </xdr:to>
    <xdr:sp macro="" textlink="">
      <xdr:nvSpPr>
        <xdr:cNvPr id="1284051" name="Text Box 1">
          <a:extLst>
            <a:ext uri="{FF2B5EF4-FFF2-40B4-BE49-F238E27FC236}">
              <a16:creationId xmlns:a16="http://schemas.microsoft.com/office/drawing/2014/main" xmlns="" id="{00000000-0008-0000-0600-0000D3971300}"/>
            </a:ext>
          </a:extLst>
        </xdr:cNvPr>
        <xdr:cNvSpPr txBox="1">
          <a:spLocks noChangeArrowheads="1"/>
        </xdr:cNvSpPr>
      </xdr:nvSpPr>
      <xdr:spPr bwMode="auto">
        <a:xfrm>
          <a:off x="2743200" y="42043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0</xdr:colOff>
      <xdr:row>120</xdr:row>
      <xdr:rowOff>209550</xdr:rowOff>
    </xdr:to>
    <xdr:sp macro="" textlink="">
      <xdr:nvSpPr>
        <xdr:cNvPr id="1284052" name="Text Box 1">
          <a:extLst>
            <a:ext uri="{FF2B5EF4-FFF2-40B4-BE49-F238E27FC236}">
              <a16:creationId xmlns:a16="http://schemas.microsoft.com/office/drawing/2014/main" xmlns="" id="{00000000-0008-0000-0600-0000D4971300}"/>
            </a:ext>
          </a:extLst>
        </xdr:cNvPr>
        <xdr:cNvSpPr txBox="1">
          <a:spLocks noChangeArrowheads="1"/>
        </xdr:cNvSpPr>
      </xdr:nvSpPr>
      <xdr:spPr bwMode="auto">
        <a:xfrm>
          <a:off x="2743200" y="42043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0</xdr:colOff>
      <xdr:row>120</xdr:row>
      <xdr:rowOff>209550</xdr:rowOff>
    </xdr:to>
    <xdr:sp macro="" textlink="">
      <xdr:nvSpPr>
        <xdr:cNvPr id="1284053" name="Text Box 1">
          <a:extLst>
            <a:ext uri="{FF2B5EF4-FFF2-40B4-BE49-F238E27FC236}">
              <a16:creationId xmlns:a16="http://schemas.microsoft.com/office/drawing/2014/main" xmlns="" id="{00000000-0008-0000-0600-0000D5971300}"/>
            </a:ext>
          </a:extLst>
        </xdr:cNvPr>
        <xdr:cNvSpPr txBox="1">
          <a:spLocks noChangeArrowheads="1"/>
        </xdr:cNvSpPr>
      </xdr:nvSpPr>
      <xdr:spPr bwMode="auto">
        <a:xfrm>
          <a:off x="2743200" y="42043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0</xdr:colOff>
      <xdr:row>120</xdr:row>
      <xdr:rowOff>209550</xdr:rowOff>
    </xdr:to>
    <xdr:sp macro="" textlink="">
      <xdr:nvSpPr>
        <xdr:cNvPr id="1284054" name="Text Box 1">
          <a:extLst>
            <a:ext uri="{FF2B5EF4-FFF2-40B4-BE49-F238E27FC236}">
              <a16:creationId xmlns:a16="http://schemas.microsoft.com/office/drawing/2014/main" xmlns="" id="{00000000-0008-0000-0600-0000D6971300}"/>
            </a:ext>
          </a:extLst>
        </xdr:cNvPr>
        <xdr:cNvSpPr txBox="1">
          <a:spLocks noChangeArrowheads="1"/>
        </xdr:cNvSpPr>
      </xdr:nvSpPr>
      <xdr:spPr bwMode="auto">
        <a:xfrm>
          <a:off x="2743200" y="42043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0</xdr:colOff>
      <xdr:row>120</xdr:row>
      <xdr:rowOff>209550</xdr:rowOff>
    </xdr:to>
    <xdr:sp macro="" textlink="">
      <xdr:nvSpPr>
        <xdr:cNvPr id="1284055" name="Text Box 1">
          <a:extLst>
            <a:ext uri="{FF2B5EF4-FFF2-40B4-BE49-F238E27FC236}">
              <a16:creationId xmlns:a16="http://schemas.microsoft.com/office/drawing/2014/main" xmlns="" id="{00000000-0008-0000-0600-0000D7971300}"/>
            </a:ext>
          </a:extLst>
        </xdr:cNvPr>
        <xdr:cNvSpPr txBox="1">
          <a:spLocks noChangeArrowheads="1"/>
        </xdr:cNvSpPr>
      </xdr:nvSpPr>
      <xdr:spPr bwMode="auto">
        <a:xfrm>
          <a:off x="2743200" y="42043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0</xdr:colOff>
      <xdr:row>120</xdr:row>
      <xdr:rowOff>209550</xdr:rowOff>
    </xdr:to>
    <xdr:sp macro="" textlink="">
      <xdr:nvSpPr>
        <xdr:cNvPr id="1284056" name="Text Box 1">
          <a:extLst>
            <a:ext uri="{FF2B5EF4-FFF2-40B4-BE49-F238E27FC236}">
              <a16:creationId xmlns:a16="http://schemas.microsoft.com/office/drawing/2014/main" xmlns="" id="{00000000-0008-0000-0600-0000D8971300}"/>
            </a:ext>
          </a:extLst>
        </xdr:cNvPr>
        <xdr:cNvSpPr txBox="1">
          <a:spLocks noChangeArrowheads="1"/>
        </xdr:cNvSpPr>
      </xdr:nvSpPr>
      <xdr:spPr bwMode="auto">
        <a:xfrm>
          <a:off x="2743200" y="42043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0</xdr:colOff>
      <xdr:row>120</xdr:row>
      <xdr:rowOff>209550</xdr:rowOff>
    </xdr:to>
    <xdr:sp macro="" textlink="">
      <xdr:nvSpPr>
        <xdr:cNvPr id="1284057" name="Text Box 1">
          <a:extLst>
            <a:ext uri="{FF2B5EF4-FFF2-40B4-BE49-F238E27FC236}">
              <a16:creationId xmlns:a16="http://schemas.microsoft.com/office/drawing/2014/main" xmlns="" id="{00000000-0008-0000-0600-0000D9971300}"/>
            </a:ext>
          </a:extLst>
        </xdr:cNvPr>
        <xdr:cNvSpPr txBox="1">
          <a:spLocks noChangeArrowheads="1"/>
        </xdr:cNvSpPr>
      </xdr:nvSpPr>
      <xdr:spPr bwMode="auto">
        <a:xfrm>
          <a:off x="2743200" y="42043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0</xdr:colOff>
      <xdr:row>120</xdr:row>
      <xdr:rowOff>209550</xdr:rowOff>
    </xdr:to>
    <xdr:sp macro="" textlink="">
      <xdr:nvSpPr>
        <xdr:cNvPr id="1284058" name="Text Box 1">
          <a:extLst>
            <a:ext uri="{FF2B5EF4-FFF2-40B4-BE49-F238E27FC236}">
              <a16:creationId xmlns:a16="http://schemas.microsoft.com/office/drawing/2014/main" xmlns="" id="{00000000-0008-0000-0600-0000DA971300}"/>
            </a:ext>
          </a:extLst>
        </xdr:cNvPr>
        <xdr:cNvSpPr txBox="1">
          <a:spLocks noChangeArrowheads="1"/>
        </xdr:cNvSpPr>
      </xdr:nvSpPr>
      <xdr:spPr bwMode="auto">
        <a:xfrm>
          <a:off x="2743200" y="42043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0</xdr:colOff>
      <xdr:row>120</xdr:row>
      <xdr:rowOff>209550</xdr:rowOff>
    </xdr:to>
    <xdr:sp macro="" textlink="">
      <xdr:nvSpPr>
        <xdr:cNvPr id="1284059" name="Text Box 1">
          <a:extLst>
            <a:ext uri="{FF2B5EF4-FFF2-40B4-BE49-F238E27FC236}">
              <a16:creationId xmlns:a16="http://schemas.microsoft.com/office/drawing/2014/main" xmlns="" id="{00000000-0008-0000-0600-0000DB971300}"/>
            </a:ext>
          </a:extLst>
        </xdr:cNvPr>
        <xdr:cNvSpPr txBox="1">
          <a:spLocks noChangeArrowheads="1"/>
        </xdr:cNvSpPr>
      </xdr:nvSpPr>
      <xdr:spPr bwMode="auto">
        <a:xfrm>
          <a:off x="2743200" y="42043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121</xdr:row>
      <xdr:rowOff>0</xdr:rowOff>
    </xdr:from>
    <xdr:to>
      <xdr:col>5</xdr:col>
      <xdr:colOff>0</xdr:colOff>
      <xdr:row>121</xdr:row>
      <xdr:rowOff>209550</xdr:rowOff>
    </xdr:to>
    <xdr:sp macro="" textlink="">
      <xdr:nvSpPr>
        <xdr:cNvPr id="1284060" name="Text Box 1">
          <a:extLst>
            <a:ext uri="{FF2B5EF4-FFF2-40B4-BE49-F238E27FC236}">
              <a16:creationId xmlns:a16="http://schemas.microsoft.com/office/drawing/2014/main" xmlns="" id="{00000000-0008-0000-0600-0000DC971300}"/>
            </a:ext>
          </a:extLst>
        </xdr:cNvPr>
        <xdr:cNvSpPr txBox="1">
          <a:spLocks noChangeArrowheads="1"/>
        </xdr:cNvSpPr>
      </xdr:nvSpPr>
      <xdr:spPr bwMode="auto">
        <a:xfrm>
          <a:off x="2743200" y="42395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121</xdr:row>
      <xdr:rowOff>0</xdr:rowOff>
    </xdr:from>
    <xdr:to>
      <xdr:col>5</xdr:col>
      <xdr:colOff>0</xdr:colOff>
      <xdr:row>121</xdr:row>
      <xdr:rowOff>209550</xdr:rowOff>
    </xdr:to>
    <xdr:sp macro="" textlink="">
      <xdr:nvSpPr>
        <xdr:cNvPr id="1284061" name="Text Box 1">
          <a:extLst>
            <a:ext uri="{FF2B5EF4-FFF2-40B4-BE49-F238E27FC236}">
              <a16:creationId xmlns:a16="http://schemas.microsoft.com/office/drawing/2014/main" xmlns="" id="{00000000-0008-0000-0600-0000DD971300}"/>
            </a:ext>
          </a:extLst>
        </xdr:cNvPr>
        <xdr:cNvSpPr txBox="1">
          <a:spLocks noChangeArrowheads="1"/>
        </xdr:cNvSpPr>
      </xdr:nvSpPr>
      <xdr:spPr bwMode="auto">
        <a:xfrm>
          <a:off x="2743200" y="42395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121</xdr:row>
      <xdr:rowOff>0</xdr:rowOff>
    </xdr:from>
    <xdr:to>
      <xdr:col>5</xdr:col>
      <xdr:colOff>0</xdr:colOff>
      <xdr:row>121</xdr:row>
      <xdr:rowOff>209550</xdr:rowOff>
    </xdr:to>
    <xdr:sp macro="" textlink="">
      <xdr:nvSpPr>
        <xdr:cNvPr id="1284062" name="Text Box 1">
          <a:extLst>
            <a:ext uri="{FF2B5EF4-FFF2-40B4-BE49-F238E27FC236}">
              <a16:creationId xmlns:a16="http://schemas.microsoft.com/office/drawing/2014/main" xmlns="" id="{00000000-0008-0000-0600-0000DE971300}"/>
            </a:ext>
          </a:extLst>
        </xdr:cNvPr>
        <xdr:cNvSpPr txBox="1">
          <a:spLocks noChangeArrowheads="1"/>
        </xdr:cNvSpPr>
      </xdr:nvSpPr>
      <xdr:spPr bwMode="auto">
        <a:xfrm>
          <a:off x="2743200" y="42395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121</xdr:row>
      <xdr:rowOff>0</xdr:rowOff>
    </xdr:from>
    <xdr:to>
      <xdr:col>5</xdr:col>
      <xdr:colOff>0</xdr:colOff>
      <xdr:row>121</xdr:row>
      <xdr:rowOff>209550</xdr:rowOff>
    </xdr:to>
    <xdr:sp macro="" textlink="">
      <xdr:nvSpPr>
        <xdr:cNvPr id="1284063" name="Text Box 1">
          <a:extLst>
            <a:ext uri="{FF2B5EF4-FFF2-40B4-BE49-F238E27FC236}">
              <a16:creationId xmlns:a16="http://schemas.microsoft.com/office/drawing/2014/main" xmlns="" id="{00000000-0008-0000-0600-0000DF971300}"/>
            </a:ext>
          </a:extLst>
        </xdr:cNvPr>
        <xdr:cNvSpPr txBox="1">
          <a:spLocks noChangeArrowheads="1"/>
        </xdr:cNvSpPr>
      </xdr:nvSpPr>
      <xdr:spPr bwMode="auto">
        <a:xfrm>
          <a:off x="2743200" y="42395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121</xdr:row>
      <xdr:rowOff>0</xdr:rowOff>
    </xdr:from>
    <xdr:to>
      <xdr:col>5</xdr:col>
      <xdr:colOff>0</xdr:colOff>
      <xdr:row>121</xdr:row>
      <xdr:rowOff>209550</xdr:rowOff>
    </xdr:to>
    <xdr:sp macro="" textlink="">
      <xdr:nvSpPr>
        <xdr:cNvPr id="1284064" name="Text Box 1">
          <a:extLst>
            <a:ext uri="{FF2B5EF4-FFF2-40B4-BE49-F238E27FC236}">
              <a16:creationId xmlns:a16="http://schemas.microsoft.com/office/drawing/2014/main" xmlns="" id="{00000000-0008-0000-0600-0000E0971300}"/>
            </a:ext>
          </a:extLst>
        </xdr:cNvPr>
        <xdr:cNvSpPr txBox="1">
          <a:spLocks noChangeArrowheads="1"/>
        </xdr:cNvSpPr>
      </xdr:nvSpPr>
      <xdr:spPr bwMode="auto">
        <a:xfrm>
          <a:off x="2743200" y="42395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121</xdr:row>
      <xdr:rowOff>0</xdr:rowOff>
    </xdr:from>
    <xdr:to>
      <xdr:col>5</xdr:col>
      <xdr:colOff>0</xdr:colOff>
      <xdr:row>121</xdr:row>
      <xdr:rowOff>209550</xdr:rowOff>
    </xdr:to>
    <xdr:sp macro="" textlink="">
      <xdr:nvSpPr>
        <xdr:cNvPr id="1284065" name="Text Box 1">
          <a:extLst>
            <a:ext uri="{FF2B5EF4-FFF2-40B4-BE49-F238E27FC236}">
              <a16:creationId xmlns:a16="http://schemas.microsoft.com/office/drawing/2014/main" xmlns="" id="{00000000-0008-0000-0600-0000E1971300}"/>
            </a:ext>
          </a:extLst>
        </xdr:cNvPr>
        <xdr:cNvSpPr txBox="1">
          <a:spLocks noChangeArrowheads="1"/>
        </xdr:cNvSpPr>
      </xdr:nvSpPr>
      <xdr:spPr bwMode="auto">
        <a:xfrm>
          <a:off x="2743200" y="42395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121</xdr:row>
      <xdr:rowOff>0</xdr:rowOff>
    </xdr:from>
    <xdr:to>
      <xdr:col>5</xdr:col>
      <xdr:colOff>0</xdr:colOff>
      <xdr:row>121</xdr:row>
      <xdr:rowOff>209550</xdr:rowOff>
    </xdr:to>
    <xdr:sp macro="" textlink="">
      <xdr:nvSpPr>
        <xdr:cNvPr id="1284066" name="Text Box 1">
          <a:extLst>
            <a:ext uri="{FF2B5EF4-FFF2-40B4-BE49-F238E27FC236}">
              <a16:creationId xmlns:a16="http://schemas.microsoft.com/office/drawing/2014/main" xmlns="" id="{00000000-0008-0000-0600-0000E2971300}"/>
            </a:ext>
          </a:extLst>
        </xdr:cNvPr>
        <xdr:cNvSpPr txBox="1">
          <a:spLocks noChangeArrowheads="1"/>
        </xdr:cNvSpPr>
      </xdr:nvSpPr>
      <xdr:spPr bwMode="auto">
        <a:xfrm>
          <a:off x="2743200" y="42395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121</xdr:row>
      <xdr:rowOff>0</xdr:rowOff>
    </xdr:from>
    <xdr:to>
      <xdr:col>5</xdr:col>
      <xdr:colOff>0</xdr:colOff>
      <xdr:row>121</xdr:row>
      <xdr:rowOff>209550</xdr:rowOff>
    </xdr:to>
    <xdr:sp macro="" textlink="">
      <xdr:nvSpPr>
        <xdr:cNvPr id="1284067" name="Text Box 1">
          <a:extLst>
            <a:ext uri="{FF2B5EF4-FFF2-40B4-BE49-F238E27FC236}">
              <a16:creationId xmlns:a16="http://schemas.microsoft.com/office/drawing/2014/main" xmlns="" id="{00000000-0008-0000-0600-0000E3971300}"/>
            </a:ext>
          </a:extLst>
        </xdr:cNvPr>
        <xdr:cNvSpPr txBox="1">
          <a:spLocks noChangeArrowheads="1"/>
        </xdr:cNvSpPr>
      </xdr:nvSpPr>
      <xdr:spPr bwMode="auto">
        <a:xfrm>
          <a:off x="2743200" y="42395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121</xdr:row>
      <xdr:rowOff>0</xdr:rowOff>
    </xdr:from>
    <xdr:to>
      <xdr:col>5</xdr:col>
      <xdr:colOff>0</xdr:colOff>
      <xdr:row>121</xdr:row>
      <xdr:rowOff>209550</xdr:rowOff>
    </xdr:to>
    <xdr:sp macro="" textlink="">
      <xdr:nvSpPr>
        <xdr:cNvPr id="1284068" name="Text Box 1">
          <a:extLst>
            <a:ext uri="{FF2B5EF4-FFF2-40B4-BE49-F238E27FC236}">
              <a16:creationId xmlns:a16="http://schemas.microsoft.com/office/drawing/2014/main" xmlns="" id="{00000000-0008-0000-0600-0000E4971300}"/>
            </a:ext>
          </a:extLst>
        </xdr:cNvPr>
        <xdr:cNvSpPr txBox="1">
          <a:spLocks noChangeArrowheads="1"/>
        </xdr:cNvSpPr>
      </xdr:nvSpPr>
      <xdr:spPr bwMode="auto">
        <a:xfrm>
          <a:off x="2743200" y="42395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121</xdr:row>
      <xdr:rowOff>0</xdr:rowOff>
    </xdr:from>
    <xdr:to>
      <xdr:col>5</xdr:col>
      <xdr:colOff>0</xdr:colOff>
      <xdr:row>121</xdr:row>
      <xdr:rowOff>209550</xdr:rowOff>
    </xdr:to>
    <xdr:sp macro="" textlink="">
      <xdr:nvSpPr>
        <xdr:cNvPr id="1284069" name="Text Box 1">
          <a:extLst>
            <a:ext uri="{FF2B5EF4-FFF2-40B4-BE49-F238E27FC236}">
              <a16:creationId xmlns:a16="http://schemas.microsoft.com/office/drawing/2014/main" xmlns="" id="{00000000-0008-0000-0600-0000E5971300}"/>
            </a:ext>
          </a:extLst>
        </xdr:cNvPr>
        <xdr:cNvSpPr txBox="1">
          <a:spLocks noChangeArrowheads="1"/>
        </xdr:cNvSpPr>
      </xdr:nvSpPr>
      <xdr:spPr bwMode="auto">
        <a:xfrm>
          <a:off x="2743200" y="42395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121</xdr:row>
      <xdr:rowOff>0</xdr:rowOff>
    </xdr:from>
    <xdr:to>
      <xdr:col>5</xdr:col>
      <xdr:colOff>0</xdr:colOff>
      <xdr:row>121</xdr:row>
      <xdr:rowOff>209550</xdr:rowOff>
    </xdr:to>
    <xdr:sp macro="" textlink="">
      <xdr:nvSpPr>
        <xdr:cNvPr id="1284070" name="Text Box 1">
          <a:extLst>
            <a:ext uri="{FF2B5EF4-FFF2-40B4-BE49-F238E27FC236}">
              <a16:creationId xmlns:a16="http://schemas.microsoft.com/office/drawing/2014/main" xmlns="" id="{00000000-0008-0000-0600-0000E6971300}"/>
            </a:ext>
          </a:extLst>
        </xdr:cNvPr>
        <xdr:cNvSpPr txBox="1">
          <a:spLocks noChangeArrowheads="1"/>
        </xdr:cNvSpPr>
      </xdr:nvSpPr>
      <xdr:spPr bwMode="auto">
        <a:xfrm>
          <a:off x="2743200" y="42395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121</xdr:row>
      <xdr:rowOff>0</xdr:rowOff>
    </xdr:from>
    <xdr:to>
      <xdr:col>5</xdr:col>
      <xdr:colOff>0</xdr:colOff>
      <xdr:row>121</xdr:row>
      <xdr:rowOff>209550</xdr:rowOff>
    </xdr:to>
    <xdr:sp macro="" textlink="">
      <xdr:nvSpPr>
        <xdr:cNvPr id="1284071" name="Text Box 1">
          <a:extLst>
            <a:ext uri="{FF2B5EF4-FFF2-40B4-BE49-F238E27FC236}">
              <a16:creationId xmlns:a16="http://schemas.microsoft.com/office/drawing/2014/main" xmlns="" id="{00000000-0008-0000-0600-0000E7971300}"/>
            </a:ext>
          </a:extLst>
        </xdr:cNvPr>
        <xdr:cNvSpPr txBox="1">
          <a:spLocks noChangeArrowheads="1"/>
        </xdr:cNvSpPr>
      </xdr:nvSpPr>
      <xdr:spPr bwMode="auto">
        <a:xfrm>
          <a:off x="2743200" y="42395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121</xdr:row>
      <xdr:rowOff>0</xdr:rowOff>
    </xdr:from>
    <xdr:to>
      <xdr:col>5</xdr:col>
      <xdr:colOff>0</xdr:colOff>
      <xdr:row>121</xdr:row>
      <xdr:rowOff>209550</xdr:rowOff>
    </xdr:to>
    <xdr:sp macro="" textlink="">
      <xdr:nvSpPr>
        <xdr:cNvPr id="1284072" name="Text Box 1">
          <a:extLst>
            <a:ext uri="{FF2B5EF4-FFF2-40B4-BE49-F238E27FC236}">
              <a16:creationId xmlns:a16="http://schemas.microsoft.com/office/drawing/2014/main" xmlns="" id="{00000000-0008-0000-0600-0000E8971300}"/>
            </a:ext>
          </a:extLst>
        </xdr:cNvPr>
        <xdr:cNvSpPr txBox="1">
          <a:spLocks noChangeArrowheads="1"/>
        </xdr:cNvSpPr>
      </xdr:nvSpPr>
      <xdr:spPr bwMode="auto">
        <a:xfrm>
          <a:off x="2743200" y="42395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121</xdr:row>
      <xdr:rowOff>0</xdr:rowOff>
    </xdr:from>
    <xdr:to>
      <xdr:col>5</xdr:col>
      <xdr:colOff>0</xdr:colOff>
      <xdr:row>121</xdr:row>
      <xdr:rowOff>209550</xdr:rowOff>
    </xdr:to>
    <xdr:sp macro="" textlink="">
      <xdr:nvSpPr>
        <xdr:cNvPr id="1284073" name="Text Box 1">
          <a:extLst>
            <a:ext uri="{FF2B5EF4-FFF2-40B4-BE49-F238E27FC236}">
              <a16:creationId xmlns:a16="http://schemas.microsoft.com/office/drawing/2014/main" xmlns="" id="{00000000-0008-0000-0600-0000E9971300}"/>
            </a:ext>
          </a:extLst>
        </xdr:cNvPr>
        <xdr:cNvSpPr txBox="1">
          <a:spLocks noChangeArrowheads="1"/>
        </xdr:cNvSpPr>
      </xdr:nvSpPr>
      <xdr:spPr bwMode="auto">
        <a:xfrm>
          <a:off x="2743200" y="42395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121</xdr:row>
      <xdr:rowOff>0</xdr:rowOff>
    </xdr:from>
    <xdr:to>
      <xdr:col>5</xdr:col>
      <xdr:colOff>0</xdr:colOff>
      <xdr:row>121</xdr:row>
      <xdr:rowOff>209550</xdr:rowOff>
    </xdr:to>
    <xdr:sp macro="" textlink="">
      <xdr:nvSpPr>
        <xdr:cNvPr id="1284074" name="Text Box 1">
          <a:extLst>
            <a:ext uri="{FF2B5EF4-FFF2-40B4-BE49-F238E27FC236}">
              <a16:creationId xmlns:a16="http://schemas.microsoft.com/office/drawing/2014/main" xmlns="" id="{00000000-0008-0000-0600-0000EA971300}"/>
            </a:ext>
          </a:extLst>
        </xdr:cNvPr>
        <xdr:cNvSpPr txBox="1">
          <a:spLocks noChangeArrowheads="1"/>
        </xdr:cNvSpPr>
      </xdr:nvSpPr>
      <xdr:spPr bwMode="auto">
        <a:xfrm>
          <a:off x="2743200" y="42395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121</xdr:row>
      <xdr:rowOff>0</xdr:rowOff>
    </xdr:from>
    <xdr:to>
      <xdr:col>5</xdr:col>
      <xdr:colOff>0</xdr:colOff>
      <xdr:row>121</xdr:row>
      <xdr:rowOff>209550</xdr:rowOff>
    </xdr:to>
    <xdr:sp macro="" textlink="">
      <xdr:nvSpPr>
        <xdr:cNvPr id="1284075" name="Text Box 1">
          <a:extLst>
            <a:ext uri="{FF2B5EF4-FFF2-40B4-BE49-F238E27FC236}">
              <a16:creationId xmlns:a16="http://schemas.microsoft.com/office/drawing/2014/main" xmlns="" id="{00000000-0008-0000-0600-0000EB971300}"/>
            </a:ext>
          </a:extLst>
        </xdr:cNvPr>
        <xdr:cNvSpPr txBox="1">
          <a:spLocks noChangeArrowheads="1"/>
        </xdr:cNvSpPr>
      </xdr:nvSpPr>
      <xdr:spPr bwMode="auto">
        <a:xfrm>
          <a:off x="2743200" y="42395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121</xdr:row>
      <xdr:rowOff>0</xdr:rowOff>
    </xdr:from>
    <xdr:to>
      <xdr:col>5</xdr:col>
      <xdr:colOff>0</xdr:colOff>
      <xdr:row>121</xdr:row>
      <xdr:rowOff>209550</xdr:rowOff>
    </xdr:to>
    <xdr:sp macro="" textlink="">
      <xdr:nvSpPr>
        <xdr:cNvPr id="1284076" name="Text Box 1">
          <a:extLst>
            <a:ext uri="{FF2B5EF4-FFF2-40B4-BE49-F238E27FC236}">
              <a16:creationId xmlns:a16="http://schemas.microsoft.com/office/drawing/2014/main" xmlns="" id="{00000000-0008-0000-0600-0000EC971300}"/>
            </a:ext>
          </a:extLst>
        </xdr:cNvPr>
        <xdr:cNvSpPr txBox="1">
          <a:spLocks noChangeArrowheads="1"/>
        </xdr:cNvSpPr>
      </xdr:nvSpPr>
      <xdr:spPr bwMode="auto">
        <a:xfrm>
          <a:off x="2743200" y="42395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122</xdr:row>
      <xdr:rowOff>0</xdr:rowOff>
    </xdr:from>
    <xdr:to>
      <xdr:col>5</xdr:col>
      <xdr:colOff>0</xdr:colOff>
      <xdr:row>122</xdr:row>
      <xdr:rowOff>209550</xdr:rowOff>
    </xdr:to>
    <xdr:sp macro="" textlink="">
      <xdr:nvSpPr>
        <xdr:cNvPr id="1284077" name="Text Box 1">
          <a:extLst>
            <a:ext uri="{FF2B5EF4-FFF2-40B4-BE49-F238E27FC236}">
              <a16:creationId xmlns:a16="http://schemas.microsoft.com/office/drawing/2014/main" xmlns="" id="{00000000-0008-0000-0600-0000ED971300}"/>
            </a:ext>
          </a:extLst>
        </xdr:cNvPr>
        <xdr:cNvSpPr txBox="1">
          <a:spLocks noChangeArrowheads="1"/>
        </xdr:cNvSpPr>
      </xdr:nvSpPr>
      <xdr:spPr bwMode="auto">
        <a:xfrm>
          <a:off x="2743200" y="42748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122</xdr:row>
      <xdr:rowOff>0</xdr:rowOff>
    </xdr:from>
    <xdr:to>
      <xdr:col>5</xdr:col>
      <xdr:colOff>0</xdr:colOff>
      <xdr:row>122</xdr:row>
      <xdr:rowOff>209550</xdr:rowOff>
    </xdr:to>
    <xdr:sp macro="" textlink="">
      <xdr:nvSpPr>
        <xdr:cNvPr id="1284078" name="Text Box 1">
          <a:extLst>
            <a:ext uri="{FF2B5EF4-FFF2-40B4-BE49-F238E27FC236}">
              <a16:creationId xmlns:a16="http://schemas.microsoft.com/office/drawing/2014/main" xmlns="" id="{00000000-0008-0000-0600-0000EE971300}"/>
            </a:ext>
          </a:extLst>
        </xdr:cNvPr>
        <xdr:cNvSpPr txBox="1">
          <a:spLocks noChangeArrowheads="1"/>
        </xdr:cNvSpPr>
      </xdr:nvSpPr>
      <xdr:spPr bwMode="auto">
        <a:xfrm>
          <a:off x="2743200" y="42748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122</xdr:row>
      <xdr:rowOff>0</xdr:rowOff>
    </xdr:from>
    <xdr:to>
      <xdr:col>5</xdr:col>
      <xdr:colOff>0</xdr:colOff>
      <xdr:row>122</xdr:row>
      <xdr:rowOff>209550</xdr:rowOff>
    </xdr:to>
    <xdr:sp macro="" textlink="">
      <xdr:nvSpPr>
        <xdr:cNvPr id="1284079" name="Text Box 1">
          <a:extLst>
            <a:ext uri="{FF2B5EF4-FFF2-40B4-BE49-F238E27FC236}">
              <a16:creationId xmlns:a16="http://schemas.microsoft.com/office/drawing/2014/main" xmlns="" id="{00000000-0008-0000-0600-0000EF971300}"/>
            </a:ext>
          </a:extLst>
        </xdr:cNvPr>
        <xdr:cNvSpPr txBox="1">
          <a:spLocks noChangeArrowheads="1"/>
        </xdr:cNvSpPr>
      </xdr:nvSpPr>
      <xdr:spPr bwMode="auto">
        <a:xfrm>
          <a:off x="2743200" y="42748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122</xdr:row>
      <xdr:rowOff>0</xdr:rowOff>
    </xdr:from>
    <xdr:to>
      <xdr:col>5</xdr:col>
      <xdr:colOff>0</xdr:colOff>
      <xdr:row>122</xdr:row>
      <xdr:rowOff>209550</xdr:rowOff>
    </xdr:to>
    <xdr:sp macro="" textlink="">
      <xdr:nvSpPr>
        <xdr:cNvPr id="1284080" name="Text Box 1">
          <a:extLst>
            <a:ext uri="{FF2B5EF4-FFF2-40B4-BE49-F238E27FC236}">
              <a16:creationId xmlns:a16="http://schemas.microsoft.com/office/drawing/2014/main" xmlns="" id="{00000000-0008-0000-0600-0000F0971300}"/>
            </a:ext>
          </a:extLst>
        </xdr:cNvPr>
        <xdr:cNvSpPr txBox="1">
          <a:spLocks noChangeArrowheads="1"/>
        </xdr:cNvSpPr>
      </xdr:nvSpPr>
      <xdr:spPr bwMode="auto">
        <a:xfrm>
          <a:off x="2743200" y="42748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122</xdr:row>
      <xdr:rowOff>0</xdr:rowOff>
    </xdr:from>
    <xdr:to>
      <xdr:col>5</xdr:col>
      <xdr:colOff>0</xdr:colOff>
      <xdr:row>122</xdr:row>
      <xdr:rowOff>209550</xdr:rowOff>
    </xdr:to>
    <xdr:sp macro="" textlink="">
      <xdr:nvSpPr>
        <xdr:cNvPr id="1284081" name="Text Box 1">
          <a:extLst>
            <a:ext uri="{FF2B5EF4-FFF2-40B4-BE49-F238E27FC236}">
              <a16:creationId xmlns:a16="http://schemas.microsoft.com/office/drawing/2014/main" xmlns="" id="{00000000-0008-0000-0600-0000F1971300}"/>
            </a:ext>
          </a:extLst>
        </xdr:cNvPr>
        <xdr:cNvSpPr txBox="1">
          <a:spLocks noChangeArrowheads="1"/>
        </xdr:cNvSpPr>
      </xdr:nvSpPr>
      <xdr:spPr bwMode="auto">
        <a:xfrm>
          <a:off x="2743200" y="42748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122</xdr:row>
      <xdr:rowOff>0</xdr:rowOff>
    </xdr:from>
    <xdr:to>
      <xdr:col>5</xdr:col>
      <xdr:colOff>0</xdr:colOff>
      <xdr:row>122</xdr:row>
      <xdr:rowOff>209550</xdr:rowOff>
    </xdr:to>
    <xdr:sp macro="" textlink="">
      <xdr:nvSpPr>
        <xdr:cNvPr id="1284082" name="Text Box 1">
          <a:extLst>
            <a:ext uri="{FF2B5EF4-FFF2-40B4-BE49-F238E27FC236}">
              <a16:creationId xmlns:a16="http://schemas.microsoft.com/office/drawing/2014/main" xmlns="" id="{00000000-0008-0000-0600-0000F2971300}"/>
            </a:ext>
          </a:extLst>
        </xdr:cNvPr>
        <xdr:cNvSpPr txBox="1">
          <a:spLocks noChangeArrowheads="1"/>
        </xdr:cNvSpPr>
      </xdr:nvSpPr>
      <xdr:spPr bwMode="auto">
        <a:xfrm>
          <a:off x="2743200" y="42748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122</xdr:row>
      <xdr:rowOff>0</xdr:rowOff>
    </xdr:from>
    <xdr:to>
      <xdr:col>5</xdr:col>
      <xdr:colOff>0</xdr:colOff>
      <xdr:row>122</xdr:row>
      <xdr:rowOff>209550</xdr:rowOff>
    </xdr:to>
    <xdr:sp macro="" textlink="">
      <xdr:nvSpPr>
        <xdr:cNvPr id="1284083" name="Text Box 1">
          <a:extLst>
            <a:ext uri="{FF2B5EF4-FFF2-40B4-BE49-F238E27FC236}">
              <a16:creationId xmlns:a16="http://schemas.microsoft.com/office/drawing/2014/main" xmlns="" id="{00000000-0008-0000-0600-0000F3971300}"/>
            </a:ext>
          </a:extLst>
        </xdr:cNvPr>
        <xdr:cNvSpPr txBox="1">
          <a:spLocks noChangeArrowheads="1"/>
        </xdr:cNvSpPr>
      </xdr:nvSpPr>
      <xdr:spPr bwMode="auto">
        <a:xfrm>
          <a:off x="2743200" y="42748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122</xdr:row>
      <xdr:rowOff>0</xdr:rowOff>
    </xdr:from>
    <xdr:to>
      <xdr:col>5</xdr:col>
      <xdr:colOff>0</xdr:colOff>
      <xdr:row>122</xdr:row>
      <xdr:rowOff>209550</xdr:rowOff>
    </xdr:to>
    <xdr:sp macro="" textlink="">
      <xdr:nvSpPr>
        <xdr:cNvPr id="1284084" name="Text Box 1">
          <a:extLst>
            <a:ext uri="{FF2B5EF4-FFF2-40B4-BE49-F238E27FC236}">
              <a16:creationId xmlns:a16="http://schemas.microsoft.com/office/drawing/2014/main" xmlns="" id="{00000000-0008-0000-0600-0000F4971300}"/>
            </a:ext>
          </a:extLst>
        </xdr:cNvPr>
        <xdr:cNvSpPr txBox="1">
          <a:spLocks noChangeArrowheads="1"/>
        </xdr:cNvSpPr>
      </xdr:nvSpPr>
      <xdr:spPr bwMode="auto">
        <a:xfrm>
          <a:off x="2743200" y="42748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122</xdr:row>
      <xdr:rowOff>0</xdr:rowOff>
    </xdr:from>
    <xdr:to>
      <xdr:col>5</xdr:col>
      <xdr:colOff>0</xdr:colOff>
      <xdr:row>122</xdr:row>
      <xdr:rowOff>209550</xdr:rowOff>
    </xdr:to>
    <xdr:sp macro="" textlink="">
      <xdr:nvSpPr>
        <xdr:cNvPr id="1284085" name="Text Box 1">
          <a:extLst>
            <a:ext uri="{FF2B5EF4-FFF2-40B4-BE49-F238E27FC236}">
              <a16:creationId xmlns:a16="http://schemas.microsoft.com/office/drawing/2014/main" xmlns="" id="{00000000-0008-0000-0600-0000F5971300}"/>
            </a:ext>
          </a:extLst>
        </xdr:cNvPr>
        <xdr:cNvSpPr txBox="1">
          <a:spLocks noChangeArrowheads="1"/>
        </xdr:cNvSpPr>
      </xdr:nvSpPr>
      <xdr:spPr bwMode="auto">
        <a:xfrm>
          <a:off x="2743200" y="42748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122</xdr:row>
      <xdr:rowOff>0</xdr:rowOff>
    </xdr:from>
    <xdr:to>
      <xdr:col>5</xdr:col>
      <xdr:colOff>0</xdr:colOff>
      <xdr:row>122</xdr:row>
      <xdr:rowOff>209550</xdr:rowOff>
    </xdr:to>
    <xdr:sp macro="" textlink="">
      <xdr:nvSpPr>
        <xdr:cNvPr id="1284086" name="Text Box 1">
          <a:extLst>
            <a:ext uri="{FF2B5EF4-FFF2-40B4-BE49-F238E27FC236}">
              <a16:creationId xmlns:a16="http://schemas.microsoft.com/office/drawing/2014/main" xmlns="" id="{00000000-0008-0000-0600-0000F6971300}"/>
            </a:ext>
          </a:extLst>
        </xdr:cNvPr>
        <xdr:cNvSpPr txBox="1">
          <a:spLocks noChangeArrowheads="1"/>
        </xdr:cNvSpPr>
      </xdr:nvSpPr>
      <xdr:spPr bwMode="auto">
        <a:xfrm>
          <a:off x="2743200" y="42748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122</xdr:row>
      <xdr:rowOff>0</xdr:rowOff>
    </xdr:from>
    <xdr:to>
      <xdr:col>5</xdr:col>
      <xdr:colOff>0</xdr:colOff>
      <xdr:row>122</xdr:row>
      <xdr:rowOff>209550</xdr:rowOff>
    </xdr:to>
    <xdr:sp macro="" textlink="">
      <xdr:nvSpPr>
        <xdr:cNvPr id="1284087" name="Text Box 1">
          <a:extLst>
            <a:ext uri="{FF2B5EF4-FFF2-40B4-BE49-F238E27FC236}">
              <a16:creationId xmlns:a16="http://schemas.microsoft.com/office/drawing/2014/main" xmlns="" id="{00000000-0008-0000-0600-0000F7971300}"/>
            </a:ext>
          </a:extLst>
        </xdr:cNvPr>
        <xdr:cNvSpPr txBox="1">
          <a:spLocks noChangeArrowheads="1"/>
        </xdr:cNvSpPr>
      </xdr:nvSpPr>
      <xdr:spPr bwMode="auto">
        <a:xfrm>
          <a:off x="2743200" y="42748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122</xdr:row>
      <xdr:rowOff>0</xdr:rowOff>
    </xdr:from>
    <xdr:to>
      <xdr:col>5</xdr:col>
      <xdr:colOff>0</xdr:colOff>
      <xdr:row>122</xdr:row>
      <xdr:rowOff>209550</xdr:rowOff>
    </xdr:to>
    <xdr:sp macro="" textlink="">
      <xdr:nvSpPr>
        <xdr:cNvPr id="1284088" name="Text Box 1">
          <a:extLst>
            <a:ext uri="{FF2B5EF4-FFF2-40B4-BE49-F238E27FC236}">
              <a16:creationId xmlns:a16="http://schemas.microsoft.com/office/drawing/2014/main" xmlns="" id="{00000000-0008-0000-0600-0000F8971300}"/>
            </a:ext>
          </a:extLst>
        </xdr:cNvPr>
        <xdr:cNvSpPr txBox="1">
          <a:spLocks noChangeArrowheads="1"/>
        </xdr:cNvSpPr>
      </xdr:nvSpPr>
      <xdr:spPr bwMode="auto">
        <a:xfrm>
          <a:off x="2743200" y="42748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122</xdr:row>
      <xdr:rowOff>0</xdr:rowOff>
    </xdr:from>
    <xdr:to>
      <xdr:col>5</xdr:col>
      <xdr:colOff>0</xdr:colOff>
      <xdr:row>122</xdr:row>
      <xdr:rowOff>209550</xdr:rowOff>
    </xdr:to>
    <xdr:sp macro="" textlink="">
      <xdr:nvSpPr>
        <xdr:cNvPr id="1284089" name="Text Box 1">
          <a:extLst>
            <a:ext uri="{FF2B5EF4-FFF2-40B4-BE49-F238E27FC236}">
              <a16:creationId xmlns:a16="http://schemas.microsoft.com/office/drawing/2014/main" xmlns="" id="{00000000-0008-0000-0600-0000F9971300}"/>
            </a:ext>
          </a:extLst>
        </xdr:cNvPr>
        <xdr:cNvSpPr txBox="1">
          <a:spLocks noChangeArrowheads="1"/>
        </xdr:cNvSpPr>
      </xdr:nvSpPr>
      <xdr:spPr bwMode="auto">
        <a:xfrm>
          <a:off x="2743200" y="42748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122</xdr:row>
      <xdr:rowOff>0</xdr:rowOff>
    </xdr:from>
    <xdr:to>
      <xdr:col>5</xdr:col>
      <xdr:colOff>0</xdr:colOff>
      <xdr:row>122</xdr:row>
      <xdr:rowOff>209550</xdr:rowOff>
    </xdr:to>
    <xdr:sp macro="" textlink="">
      <xdr:nvSpPr>
        <xdr:cNvPr id="1284090" name="Text Box 1">
          <a:extLst>
            <a:ext uri="{FF2B5EF4-FFF2-40B4-BE49-F238E27FC236}">
              <a16:creationId xmlns:a16="http://schemas.microsoft.com/office/drawing/2014/main" xmlns="" id="{00000000-0008-0000-0600-0000FA971300}"/>
            </a:ext>
          </a:extLst>
        </xdr:cNvPr>
        <xdr:cNvSpPr txBox="1">
          <a:spLocks noChangeArrowheads="1"/>
        </xdr:cNvSpPr>
      </xdr:nvSpPr>
      <xdr:spPr bwMode="auto">
        <a:xfrm>
          <a:off x="2743200" y="42748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122</xdr:row>
      <xdr:rowOff>0</xdr:rowOff>
    </xdr:from>
    <xdr:to>
      <xdr:col>5</xdr:col>
      <xdr:colOff>0</xdr:colOff>
      <xdr:row>122</xdr:row>
      <xdr:rowOff>209550</xdr:rowOff>
    </xdr:to>
    <xdr:sp macro="" textlink="">
      <xdr:nvSpPr>
        <xdr:cNvPr id="1284091" name="Text Box 1">
          <a:extLst>
            <a:ext uri="{FF2B5EF4-FFF2-40B4-BE49-F238E27FC236}">
              <a16:creationId xmlns:a16="http://schemas.microsoft.com/office/drawing/2014/main" xmlns="" id="{00000000-0008-0000-0600-0000FB971300}"/>
            </a:ext>
          </a:extLst>
        </xdr:cNvPr>
        <xdr:cNvSpPr txBox="1">
          <a:spLocks noChangeArrowheads="1"/>
        </xdr:cNvSpPr>
      </xdr:nvSpPr>
      <xdr:spPr bwMode="auto">
        <a:xfrm>
          <a:off x="2743200" y="42748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092" name="Text Box 1">
          <a:extLst>
            <a:ext uri="{FF2B5EF4-FFF2-40B4-BE49-F238E27FC236}">
              <a16:creationId xmlns:a16="http://schemas.microsoft.com/office/drawing/2014/main" xmlns="" id="{00000000-0008-0000-0600-0000FC97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093" name="Text Box 1">
          <a:extLst>
            <a:ext uri="{FF2B5EF4-FFF2-40B4-BE49-F238E27FC236}">
              <a16:creationId xmlns:a16="http://schemas.microsoft.com/office/drawing/2014/main" xmlns="" id="{00000000-0008-0000-0600-0000FD97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094" name="Text Box 1">
          <a:extLst>
            <a:ext uri="{FF2B5EF4-FFF2-40B4-BE49-F238E27FC236}">
              <a16:creationId xmlns:a16="http://schemas.microsoft.com/office/drawing/2014/main" xmlns="" id="{00000000-0008-0000-0600-0000FE97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095" name="Text Box 1">
          <a:extLst>
            <a:ext uri="{FF2B5EF4-FFF2-40B4-BE49-F238E27FC236}">
              <a16:creationId xmlns:a16="http://schemas.microsoft.com/office/drawing/2014/main" xmlns="" id="{00000000-0008-0000-0600-0000FF97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096" name="Text Box 1">
          <a:extLst>
            <a:ext uri="{FF2B5EF4-FFF2-40B4-BE49-F238E27FC236}">
              <a16:creationId xmlns:a16="http://schemas.microsoft.com/office/drawing/2014/main" xmlns="" id="{00000000-0008-0000-0600-00000098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097" name="Text Box 1">
          <a:extLst>
            <a:ext uri="{FF2B5EF4-FFF2-40B4-BE49-F238E27FC236}">
              <a16:creationId xmlns:a16="http://schemas.microsoft.com/office/drawing/2014/main" xmlns="" id="{00000000-0008-0000-0600-00000198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098" name="Text Box 1">
          <a:extLst>
            <a:ext uri="{FF2B5EF4-FFF2-40B4-BE49-F238E27FC236}">
              <a16:creationId xmlns:a16="http://schemas.microsoft.com/office/drawing/2014/main" xmlns="" id="{00000000-0008-0000-0600-00000298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099" name="Text Box 1">
          <a:extLst>
            <a:ext uri="{FF2B5EF4-FFF2-40B4-BE49-F238E27FC236}">
              <a16:creationId xmlns:a16="http://schemas.microsoft.com/office/drawing/2014/main" xmlns="" id="{00000000-0008-0000-0600-00000398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100" name="Text Box 1">
          <a:extLst>
            <a:ext uri="{FF2B5EF4-FFF2-40B4-BE49-F238E27FC236}">
              <a16:creationId xmlns:a16="http://schemas.microsoft.com/office/drawing/2014/main" xmlns="" id="{00000000-0008-0000-0600-00000498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101" name="Text Box 1">
          <a:extLst>
            <a:ext uri="{FF2B5EF4-FFF2-40B4-BE49-F238E27FC236}">
              <a16:creationId xmlns:a16="http://schemas.microsoft.com/office/drawing/2014/main" xmlns="" id="{00000000-0008-0000-0600-00000598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102" name="Text Box 1">
          <a:extLst>
            <a:ext uri="{FF2B5EF4-FFF2-40B4-BE49-F238E27FC236}">
              <a16:creationId xmlns:a16="http://schemas.microsoft.com/office/drawing/2014/main" xmlns="" id="{00000000-0008-0000-0600-00000698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103" name="Text Box 1">
          <a:extLst>
            <a:ext uri="{FF2B5EF4-FFF2-40B4-BE49-F238E27FC236}">
              <a16:creationId xmlns:a16="http://schemas.microsoft.com/office/drawing/2014/main" xmlns="" id="{00000000-0008-0000-0600-00000798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104" name="Text Box 1">
          <a:extLst>
            <a:ext uri="{FF2B5EF4-FFF2-40B4-BE49-F238E27FC236}">
              <a16:creationId xmlns:a16="http://schemas.microsoft.com/office/drawing/2014/main" xmlns="" id="{00000000-0008-0000-0600-00000898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105" name="Text Box 1">
          <a:extLst>
            <a:ext uri="{FF2B5EF4-FFF2-40B4-BE49-F238E27FC236}">
              <a16:creationId xmlns:a16="http://schemas.microsoft.com/office/drawing/2014/main" xmlns="" id="{00000000-0008-0000-0600-00000998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106" name="Text Box 1">
          <a:extLst>
            <a:ext uri="{FF2B5EF4-FFF2-40B4-BE49-F238E27FC236}">
              <a16:creationId xmlns:a16="http://schemas.microsoft.com/office/drawing/2014/main" xmlns="" id="{00000000-0008-0000-0600-00000A98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107" name="Text Box 1">
          <a:extLst>
            <a:ext uri="{FF2B5EF4-FFF2-40B4-BE49-F238E27FC236}">
              <a16:creationId xmlns:a16="http://schemas.microsoft.com/office/drawing/2014/main" xmlns="" id="{00000000-0008-0000-0600-00000B98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108" name="Text Box 1">
          <a:extLst>
            <a:ext uri="{FF2B5EF4-FFF2-40B4-BE49-F238E27FC236}">
              <a16:creationId xmlns:a16="http://schemas.microsoft.com/office/drawing/2014/main" xmlns="" id="{00000000-0008-0000-0600-00000C98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109" name="Text Box 1">
          <a:extLst>
            <a:ext uri="{FF2B5EF4-FFF2-40B4-BE49-F238E27FC236}">
              <a16:creationId xmlns:a16="http://schemas.microsoft.com/office/drawing/2014/main" xmlns="" id="{00000000-0008-0000-0600-00000D98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110" name="Text Box 1">
          <a:extLst>
            <a:ext uri="{FF2B5EF4-FFF2-40B4-BE49-F238E27FC236}">
              <a16:creationId xmlns:a16="http://schemas.microsoft.com/office/drawing/2014/main" xmlns="" id="{00000000-0008-0000-0600-00000E98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111" name="Text Box 1">
          <a:extLst>
            <a:ext uri="{FF2B5EF4-FFF2-40B4-BE49-F238E27FC236}">
              <a16:creationId xmlns:a16="http://schemas.microsoft.com/office/drawing/2014/main" xmlns="" id="{00000000-0008-0000-0600-00000F98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112" name="Text Box 1">
          <a:extLst>
            <a:ext uri="{FF2B5EF4-FFF2-40B4-BE49-F238E27FC236}">
              <a16:creationId xmlns:a16="http://schemas.microsoft.com/office/drawing/2014/main" xmlns="" id="{00000000-0008-0000-0600-00001098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113" name="Text Box 1">
          <a:extLst>
            <a:ext uri="{FF2B5EF4-FFF2-40B4-BE49-F238E27FC236}">
              <a16:creationId xmlns:a16="http://schemas.microsoft.com/office/drawing/2014/main" xmlns="" id="{00000000-0008-0000-0600-00001198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114" name="Text Box 1">
          <a:extLst>
            <a:ext uri="{FF2B5EF4-FFF2-40B4-BE49-F238E27FC236}">
              <a16:creationId xmlns:a16="http://schemas.microsoft.com/office/drawing/2014/main" xmlns="" id="{00000000-0008-0000-0600-00001298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115" name="Text Box 1">
          <a:extLst>
            <a:ext uri="{FF2B5EF4-FFF2-40B4-BE49-F238E27FC236}">
              <a16:creationId xmlns:a16="http://schemas.microsoft.com/office/drawing/2014/main" xmlns="" id="{00000000-0008-0000-0600-00001398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116" name="Text Box 1">
          <a:extLst>
            <a:ext uri="{FF2B5EF4-FFF2-40B4-BE49-F238E27FC236}">
              <a16:creationId xmlns:a16="http://schemas.microsoft.com/office/drawing/2014/main" xmlns="" id="{00000000-0008-0000-0600-00001498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117" name="Text Box 1">
          <a:extLst>
            <a:ext uri="{FF2B5EF4-FFF2-40B4-BE49-F238E27FC236}">
              <a16:creationId xmlns:a16="http://schemas.microsoft.com/office/drawing/2014/main" xmlns="" id="{00000000-0008-0000-0600-00001598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118" name="Text Box 1">
          <a:extLst>
            <a:ext uri="{FF2B5EF4-FFF2-40B4-BE49-F238E27FC236}">
              <a16:creationId xmlns:a16="http://schemas.microsoft.com/office/drawing/2014/main" xmlns="" id="{00000000-0008-0000-0600-00001698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119" name="Text Box 1">
          <a:extLst>
            <a:ext uri="{FF2B5EF4-FFF2-40B4-BE49-F238E27FC236}">
              <a16:creationId xmlns:a16="http://schemas.microsoft.com/office/drawing/2014/main" xmlns="" id="{00000000-0008-0000-0600-00001798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120" name="Text Box 1">
          <a:extLst>
            <a:ext uri="{FF2B5EF4-FFF2-40B4-BE49-F238E27FC236}">
              <a16:creationId xmlns:a16="http://schemas.microsoft.com/office/drawing/2014/main" xmlns="" id="{00000000-0008-0000-0600-00001898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121" name="Text Box 1">
          <a:extLst>
            <a:ext uri="{FF2B5EF4-FFF2-40B4-BE49-F238E27FC236}">
              <a16:creationId xmlns:a16="http://schemas.microsoft.com/office/drawing/2014/main" xmlns="" id="{00000000-0008-0000-0600-00001998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122" name="Text Box 1">
          <a:extLst>
            <a:ext uri="{FF2B5EF4-FFF2-40B4-BE49-F238E27FC236}">
              <a16:creationId xmlns:a16="http://schemas.microsoft.com/office/drawing/2014/main" xmlns="" id="{00000000-0008-0000-0600-00001A98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123" name="Text Box 1">
          <a:extLst>
            <a:ext uri="{FF2B5EF4-FFF2-40B4-BE49-F238E27FC236}">
              <a16:creationId xmlns:a16="http://schemas.microsoft.com/office/drawing/2014/main" xmlns="" id="{00000000-0008-0000-0600-00001B98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124" name="Text Box 1">
          <a:extLst>
            <a:ext uri="{FF2B5EF4-FFF2-40B4-BE49-F238E27FC236}">
              <a16:creationId xmlns:a16="http://schemas.microsoft.com/office/drawing/2014/main" xmlns="" id="{00000000-0008-0000-0600-00001C98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125" name="Text Box 1">
          <a:extLst>
            <a:ext uri="{FF2B5EF4-FFF2-40B4-BE49-F238E27FC236}">
              <a16:creationId xmlns:a16="http://schemas.microsoft.com/office/drawing/2014/main" xmlns="" id="{00000000-0008-0000-0600-00001D98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126" name="Text Box 1">
          <a:extLst>
            <a:ext uri="{FF2B5EF4-FFF2-40B4-BE49-F238E27FC236}">
              <a16:creationId xmlns:a16="http://schemas.microsoft.com/office/drawing/2014/main" xmlns="" id="{00000000-0008-0000-0600-00001E98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127" name="Text Box 1">
          <a:extLst>
            <a:ext uri="{FF2B5EF4-FFF2-40B4-BE49-F238E27FC236}">
              <a16:creationId xmlns:a16="http://schemas.microsoft.com/office/drawing/2014/main" xmlns="" id="{00000000-0008-0000-0600-00001F98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128" name="Text Box 1">
          <a:extLst>
            <a:ext uri="{FF2B5EF4-FFF2-40B4-BE49-F238E27FC236}">
              <a16:creationId xmlns:a16="http://schemas.microsoft.com/office/drawing/2014/main" xmlns="" id="{00000000-0008-0000-0600-00002098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129" name="Text Box 1">
          <a:extLst>
            <a:ext uri="{FF2B5EF4-FFF2-40B4-BE49-F238E27FC236}">
              <a16:creationId xmlns:a16="http://schemas.microsoft.com/office/drawing/2014/main" xmlns="" id="{00000000-0008-0000-0600-00002198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130" name="Text Box 1">
          <a:extLst>
            <a:ext uri="{FF2B5EF4-FFF2-40B4-BE49-F238E27FC236}">
              <a16:creationId xmlns:a16="http://schemas.microsoft.com/office/drawing/2014/main" xmlns="" id="{00000000-0008-0000-0600-00002298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131" name="Text Box 1">
          <a:extLst>
            <a:ext uri="{FF2B5EF4-FFF2-40B4-BE49-F238E27FC236}">
              <a16:creationId xmlns:a16="http://schemas.microsoft.com/office/drawing/2014/main" xmlns="" id="{00000000-0008-0000-0600-00002398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132" name="Text Box 1">
          <a:extLst>
            <a:ext uri="{FF2B5EF4-FFF2-40B4-BE49-F238E27FC236}">
              <a16:creationId xmlns:a16="http://schemas.microsoft.com/office/drawing/2014/main" xmlns="" id="{00000000-0008-0000-0600-00002498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133" name="Text Box 1">
          <a:extLst>
            <a:ext uri="{FF2B5EF4-FFF2-40B4-BE49-F238E27FC236}">
              <a16:creationId xmlns:a16="http://schemas.microsoft.com/office/drawing/2014/main" xmlns="" id="{00000000-0008-0000-0600-00002598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134" name="Text Box 1">
          <a:extLst>
            <a:ext uri="{FF2B5EF4-FFF2-40B4-BE49-F238E27FC236}">
              <a16:creationId xmlns:a16="http://schemas.microsoft.com/office/drawing/2014/main" xmlns="" id="{00000000-0008-0000-0600-00002698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135" name="Text Box 1">
          <a:extLst>
            <a:ext uri="{FF2B5EF4-FFF2-40B4-BE49-F238E27FC236}">
              <a16:creationId xmlns:a16="http://schemas.microsoft.com/office/drawing/2014/main" xmlns="" id="{00000000-0008-0000-0600-00002798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136" name="Text Box 1">
          <a:extLst>
            <a:ext uri="{FF2B5EF4-FFF2-40B4-BE49-F238E27FC236}">
              <a16:creationId xmlns:a16="http://schemas.microsoft.com/office/drawing/2014/main" xmlns="" id="{00000000-0008-0000-0600-00002898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137" name="Text Box 1">
          <a:extLst>
            <a:ext uri="{FF2B5EF4-FFF2-40B4-BE49-F238E27FC236}">
              <a16:creationId xmlns:a16="http://schemas.microsoft.com/office/drawing/2014/main" xmlns="" id="{00000000-0008-0000-0600-00002998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138" name="Text Box 1">
          <a:extLst>
            <a:ext uri="{FF2B5EF4-FFF2-40B4-BE49-F238E27FC236}">
              <a16:creationId xmlns:a16="http://schemas.microsoft.com/office/drawing/2014/main" xmlns="" id="{00000000-0008-0000-0600-00002A98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139" name="Text Box 1">
          <a:extLst>
            <a:ext uri="{FF2B5EF4-FFF2-40B4-BE49-F238E27FC236}">
              <a16:creationId xmlns:a16="http://schemas.microsoft.com/office/drawing/2014/main" xmlns="" id="{00000000-0008-0000-0600-00002B98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140" name="Text Box 1">
          <a:extLst>
            <a:ext uri="{FF2B5EF4-FFF2-40B4-BE49-F238E27FC236}">
              <a16:creationId xmlns:a16="http://schemas.microsoft.com/office/drawing/2014/main" xmlns="" id="{00000000-0008-0000-0600-00002C98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141" name="Text Box 1">
          <a:extLst>
            <a:ext uri="{FF2B5EF4-FFF2-40B4-BE49-F238E27FC236}">
              <a16:creationId xmlns:a16="http://schemas.microsoft.com/office/drawing/2014/main" xmlns="" id="{00000000-0008-0000-0600-00002D98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142" name="Text Box 1">
          <a:extLst>
            <a:ext uri="{FF2B5EF4-FFF2-40B4-BE49-F238E27FC236}">
              <a16:creationId xmlns:a16="http://schemas.microsoft.com/office/drawing/2014/main" xmlns="" id="{00000000-0008-0000-0600-00002E98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143" name="Text Box 1">
          <a:extLst>
            <a:ext uri="{FF2B5EF4-FFF2-40B4-BE49-F238E27FC236}">
              <a16:creationId xmlns:a16="http://schemas.microsoft.com/office/drawing/2014/main" xmlns="" id="{00000000-0008-0000-0600-00002F98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144" name="Text Box 1">
          <a:extLst>
            <a:ext uri="{FF2B5EF4-FFF2-40B4-BE49-F238E27FC236}">
              <a16:creationId xmlns:a16="http://schemas.microsoft.com/office/drawing/2014/main" xmlns="" id="{00000000-0008-0000-0600-00003098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145" name="Text Box 1">
          <a:extLst>
            <a:ext uri="{FF2B5EF4-FFF2-40B4-BE49-F238E27FC236}">
              <a16:creationId xmlns:a16="http://schemas.microsoft.com/office/drawing/2014/main" xmlns="" id="{00000000-0008-0000-0600-00003198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146" name="Text Box 1">
          <a:extLst>
            <a:ext uri="{FF2B5EF4-FFF2-40B4-BE49-F238E27FC236}">
              <a16:creationId xmlns:a16="http://schemas.microsoft.com/office/drawing/2014/main" xmlns="" id="{00000000-0008-0000-0600-00003298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147" name="Text Box 1">
          <a:extLst>
            <a:ext uri="{FF2B5EF4-FFF2-40B4-BE49-F238E27FC236}">
              <a16:creationId xmlns:a16="http://schemas.microsoft.com/office/drawing/2014/main" xmlns="" id="{00000000-0008-0000-0600-00003398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148" name="Text Box 1">
          <a:extLst>
            <a:ext uri="{FF2B5EF4-FFF2-40B4-BE49-F238E27FC236}">
              <a16:creationId xmlns:a16="http://schemas.microsoft.com/office/drawing/2014/main" xmlns="" id="{00000000-0008-0000-0600-00003498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149" name="Text Box 1">
          <a:extLst>
            <a:ext uri="{FF2B5EF4-FFF2-40B4-BE49-F238E27FC236}">
              <a16:creationId xmlns:a16="http://schemas.microsoft.com/office/drawing/2014/main" xmlns="" id="{00000000-0008-0000-0600-00003598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150" name="Text Box 1">
          <a:extLst>
            <a:ext uri="{FF2B5EF4-FFF2-40B4-BE49-F238E27FC236}">
              <a16:creationId xmlns:a16="http://schemas.microsoft.com/office/drawing/2014/main" xmlns="" id="{00000000-0008-0000-0600-00003698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151" name="Text Box 1">
          <a:extLst>
            <a:ext uri="{FF2B5EF4-FFF2-40B4-BE49-F238E27FC236}">
              <a16:creationId xmlns:a16="http://schemas.microsoft.com/office/drawing/2014/main" xmlns="" id="{00000000-0008-0000-0600-00003798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152" name="Text Box 1">
          <a:extLst>
            <a:ext uri="{FF2B5EF4-FFF2-40B4-BE49-F238E27FC236}">
              <a16:creationId xmlns:a16="http://schemas.microsoft.com/office/drawing/2014/main" xmlns="" id="{00000000-0008-0000-0600-00003898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153" name="Text Box 1">
          <a:extLst>
            <a:ext uri="{FF2B5EF4-FFF2-40B4-BE49-F238E27FC236}">
              <a16:creationId xmlns:a16="http://schemas.microsoft.com/office/drawing/2014/main" xmlns="" id="{00000000-0008-0000-0600-00003998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125</xdr:row>
      <xdr:rowOff>0</xdr:rowOff>
    </xdr:from>
    <xdr:to>
      <xdr:col>5</xdr:col>
      <xdr:colOff>0</xdr:colOff>
      <xdr:row>125</xdr:row>
      <xdr:rowOff>209550</xdr:rowOff>
    </xdr:to>
    <xdr:sp macro="" textlink="">
      <xdr:nvSpPr>
        <xdr:cNvPr id="1284154" name="Text Box 1">
          <a:extLst>
            <a:ext uri="{FF2B5EF4-FFF2-40B4-BE49-F238E27FC236}">
              <a16:creationId xmlns:a16="http://schemas.microsoft.com/office/drawing/2014/main" xmlns="" id="{00000000-0008-0000-0600-00003A981300}"/>
            </a:ext>
          </a:extLst>
        </xdr:cNvPr>
        <xdr:cNvSpPr txBox="1">
          <a:spLocks noChangeArrowheads="1"/>
        </xdr:cNvSpPr>
      </xdr:nvSpPr>
      <xdr:spPr bwMode="auto">
        <a:xfrm>
          <a:off x="2743200" y="43805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125</xdr:row>
      <xdr:rowOff>0</xdr:rowOff>
    </xdr:from>
    <xdr:to>
      <xdr:col>5</xdr:col>
      <xdr:colOff>0</xdr:colOff>
      <xdr:row>125</xdr:row>
      <xdr:rowOff>209550</xdr:rowOff>
    </xdr:to>
    <xdr:sp macro="" textlink="">
      <xdr:nvSpPr>
        <xdr:cNvPr id="1284155" name="Text Box 1">
          <a:extLst>
            <a:ext uri="{FF2B5EF4-FFF2-40B4-BE49-F238E27FC236}">
              <a16:creationId xmlns:a16="http://schemas.microsoft.com/office/drawing/2014/main" xmlns="" id="{00000000-0008-0000-0600-00003B981300}"/>
            </a:ext>
          </a:extLst>
        </xdr:cNvPr>
        <xdr:cNvSpPr txBox="1">
          <a:spLocks noChangeArrowheads="1"/>
        </xdr:cNvSpPr>
      </xdr:nvSpPr>
      <xdr:spPr bwMode="auto">
        <a:xfrm>
          <a:off x="2743200" y="43805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125</xdr:row>
      <xdr:rowOff>0</xdr:rowOff>
    </xdr:from>
    <xdr:to>
      <xdr:col>5</xdr:col>
      <xdr:colOff>0</xdr:colOff>
      <xdr:row>125</xdr:row>
      <xdr:rowOff>209550</xdr:rowOff>
    </xdr:to>
    <xdr:sp macro="" textlink="">
      <xdr:nvSpPr>
        <xdr:cNvPr id="1284156" name="Text Box 1">
          <a:extLst>
            <a:ext uri="{FF2B5EF4-FFF2-40B4-BE49-F238E27FC236}">
              <a16:creationId xmlns:a16="http://schemas.microsoft.com/office/drawing/2014/main" xmlns="" id="{00000000-0008-0000-0600-00003C981300}"/>
            </a:ext>
          </a:extLst>
        </xdr:cNvPr>
        <xdr:cNvSpPr txBox="1">
          <a:spLocks noChangeArrowheads="1"/>
        </xdr:cNvSpPr>
      </xdr:nvSpPr>
      <xdr:spPr bwMode="auto">
        <a:xfrm>
          <a:off x="2743200" y="43805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125</xdr:row>
      <xdr:rowOff>0</xdr:rowOff>
    </xdr:from>
    <xdr:to>
      <xdr:col>5</xdr:col>
      <xdr:colOff>0</xdr:colOff>
      <xdr:row>125</xdr:row>
      <xdr:rowOff>209550</xdr:rowOff>
    </xdr:to>
    <xdr:sp macro="" textlink="">
      <xdr:nvSpPr>
        <xdr:cNvPr id="1284157" name="Text Box 1">
          <a:extLst>
            <a:ext uri="{FF2B5EF4-FFF2-40B4-BE49-F238E27FC236}">
              <a16:creationId xmlns:a16="http://schemas.microsoft.com/office/drawing/2014/main" xmlns="" id="{00000000-0008-0000-0600-00003D981300}"/>
            </a:ext>
          </a:extLst>
        </xdr:cNvPr>
        <xdr:cNvSpPr txBox="1">
          <a:spLocks noChangeArrowheads="1"/>
        </xdr:cNvSpPr>
      </xdr:nvSpPr>
      <xdr:spPr bwMode="auto">
        <a:xfrm>
          <a:off x="2743200" y="43805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125</xdr:row>
      <xdr:rowOff>0</xdr:rowOff>
    </xdr:from>
    <xdr:to>
      <xdr:col>5</xdr:col>
      <xdr:colOff>0</xdr:colOff>
      <xdr:row>125</xdr:row>
      <xdr:rowOff>209550</xdr:rowOff>
    </xdr:to>
    <xdr:sp macro="" textlink="">
      <xdr:nvSpPr>
        <xdr:cNvPr id="1284158" name="Text Box 1">
          <a:extLst>
            <a:ext uri="{FF2B5EF4-FFF2-40B4-BE49-F238E27FC236}">
              <a16:creationId xmlns:a16="http://schemas.microsoft.com/office/drawing/2014/main" xmlns="" id="{00000000-0008-0000-0600-00003E981300}"/>
            </a:ext>
          </a:extLst>
        </xdr:cNvPr>
        <xdr:cNvSpPr txBox="1">
          <a:spLocks noChangeArrowheads="1"/>
        </xdr:cNvSpPr>
      </xdr:nvSpPr>
      <xdr:spPr bwMode="auto">
        <a:xfrm>
          <a:off x="2743200" y="43805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125</xdr:row>
      <xdr:rowOff>0</xdr:rowOff>
    </xdr:from>
    <xdr:to>
      <xdr:col>5</xdr:col>
      <xdr:colOff>0</xdr:colOff>
      <xdr:row>125</xdr:row>
      <xdr:rowOff>209550</xdr:rowOff>
    </xdr:to>
    <xdr:sp macro="" textlink="">
      <xdr:nvSpPr>
        <xdr:cNvPr id="1284159" name="Text Box 1">
          <a:extLst>
            <a:ext uri="{FF2B5EF4-FFF2-40B4-BE49-F238E27FC236}">
              <a16:creationId xmlns:a16="http://schemas.microsoft.com/office/drawing/2014/main" xmlns="" id="{00000000-0008-0000-0600-00003F981300}"/>
            </a:ext>
          </a:extLst>
        </xdr:cNvPr>
        <xdr:cNvSpPr txBox="1">
          <a:spLocks noChangeArrowheads="1"/>
        </xdr:cNvSpPr>
      </xdr:nvSpPr>
      <xdr:spPr bwMode="auto">
        <a:xfrm>
          <a:off x="2743200" y="43805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125</xdr:row>
      <xdr:rowOff>0</xdr:rowOff>
    </xdr:from>
    <xdr:to>
      <xdr:col>5</xdr:col>
      <xdr:colOff>0</xdr:colOff>
      <xdr:row>125</xdr:row>
      <xdr:rowOff>209550</xdr:rowOff>
    </xdr:to>
    <xdr:sp macro="" textlink="">
      <xdr:nvSpPr>
        <xdr:cNvPr id="1284160" name="Text Box 1">
          <a:extLst>
            <a:ext uri="{FF2B5EF4-FFF2-40B4-BE49-F238E27FC236}">
              <a16:creationId xmlns:a16="http://schemas.microsoft.com/office/drawing/2014/main" xmlns="" id="{00000000-0008-0000-0600-000040981300}"/>
            </a:ext>
          </a:extLst>
        </xdr:cNvPr>
        <xdr:cNvSpPr txBox="1">
          <a:spLocks noChangeArrowheads="1"/>
        </xdr:cNvSpPr>
      </xdr:nvSpPr>
      <xdr:spPr bwMode="auto">
        <a:xfrm>
          <a:off x="2743200" y="43805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125</xdr:row>
      <xdr:rowOff>0</xdr:rowOff>
    </xdr:from>
    <xdr:to>
      <xdr:col>5</xdr:col>
      <xdr:colOff>0</xdr:colOff>
      <xdr:row>125</xdr:row>
      <xdr:rowOff>209550</xdr:rowOff>
    </xdr:to>
    <xdr:sp macro="" textlink="">
      <xdr:nvSpPr>
        <xdr:cNvPr id="1284161" name="Text Box 1">
          <a:extLst>
            <a:ext uri="{FF2B5EF4-FFF2-40B4-BE49-F238E27FC236}">
              <a16:creationId xmlns:a16="http://schemas.microsoft.com/office/drawing/2014/main" xmlns="" id="{00000000-0008-0000-0600-000041981300}"/>
            </a:ext>
          </a:extLst>
        </xdr:cNvPr>
        <xdr:cNvSpPr txBox="1">
          <a:spLocks noChangeArrowheads="1"/>
        </xdr:cNvSpPr>
      </xdr:nvSpPr>
      <xdr:spPr bwMode="auto">
        <a:xfrm>
          <a:off x="2743200" y="43805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125</xdr:row>
      <xdr:rowOff>0</xdr:rowOff>
    </xdr:from>
    <xdr:to>
      <xdr:col>5</xdr:col>
      <xdr:colOff>0</xdr:colOff>
      <xdr:row>125</xdr:row>
      <xdr:rowOff>209550</xdr:rowOff>
    </xdr:to>
    <xdr:sp macro="" textlink="">
      <xdr:nvSpPr>
        <xdr:cNvPr id="1284162" name="Text Box 1">
          <a:extLst>
            <a:ext uri="{FF2B5EF4-FFF2-40B4-BE49-F238E27FC236}">
              <a16:creationId xmlns:a16="http://schemas.microsoft.com/office/drawing/2014/main" xmlns="" id="{00000000-0008-0000-0600-000042981300}"/>
            </a:ext>
          </a:extLst>
        </xdr:cNvPr>
        <xdr:cNvSpPr txBox="1">
          <a:spLocks noChangeArrowheads="1"/>
        </xdr:cNvSpPr>
      </xdr:nvSpPr>
      <xdr:spPr bwMode="auto">
        <a:xfrm>
          <a:off x="2743200" y="43805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125</xdr:row>
      <xdr:rowOff>0</xdr:rowOff>
    </xdr:from>
    <xdr:to>
      <xdr:col>5</xdr:col>
      <xdr:colOff>0</xdr:colOff>
      <xdr:row>125</xdr:row>
      <xdr:rowOff>209550</xdr:rowOff>
    </xdr:to>
    <xdr:sp macro="" textlink="">
      <xdr:nvSpPr>
        <xdr:cNvPr id="1284163" name="Text Box 1">
          <a:extLst>
            <a:ext uri="{FF2B5EF4-FFF2-40B4-BE49-F238E27FC236}">
              <a16:creationId xmlns:a16="http://schemas.microsoft.com/office/drawing/2014/main" xmlns="" id="{00000000-0008-0000-0600-000043981300}"/>
            </a:ext>
          </a:extLst>
        </xdr:cNvPr>
        <xdr:cNvSpPr txBox="1">
          <a:spLocks noChangeArrowheads="1"/>
        </xdr:cNvSpPr>
      </xdr:nvSpPr>
      <xdr:spPr bwMode="auto">
        <a:xfrm>
          <a:off x="2743200" y="43805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125</xdr:row>
      <xdr:rowOff>0</xdr:rowOff>
    </xdr:from>
    <xdr:to>
      <xdr:col>5</xdr:col>
      <xdr:colOff>0</xdr:colOff>
      <xdr:row>125</xdr:row>
      <xdr:rowOff>209550</xdr:rowOff>
    </xdr:to>
    <xdr:sp macro="" textlink="">
      <xdr:nvSpPr>
        <xdr:cNvPr id="1284164" name="Text Box 1">
          <a:extLst>
            <a:ext uri="{FF2B5EF4-FFF2-40B4-BE49-F238E27FC236}">
              <a16:creationId xmlns:a16="http://schemas.microsoft.com/office/drawing/2014/main" xmlns="" id="{00000000-0008-0000-0600-000044981300}"/>
            </a:ext>
          </a:extLst>
        </xdr:cNvPr>
        <xdr:cNvSpPr txBox="1">
          <a:spLocks noChangeArrowheads="1"/>
        </xdr:cNvSpPr>
      </xdr:nvSpPr>
      <xdr:spPr bwMode="auto">
        <a:xfrm>
          <a:off x="2743200" y="43805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125</xdr:row>
      <xdr:rowOff>0</xdr:rowOff>
    </xdr:from>
    <xdr:to>
      <xdr:col>5</xdr:col>
      <xdr:colOff>0</xdr:colOff>
      <xdr:row>125</xdr:row>
      <xdr:rowOff>209550</xdr:rowOff>
    </xdr:to>
    <xdr:sp macro="" textlink="">
      <xdr:nvSpPr>
        <xdr:cNvPr id="1284165" name="Text Box 1">
          <a:extLst>
            <a:ext uri="{FF2B5EF4-FFF2-40B4-BE49-F238E27FC236}">
              <a16:creationId xmlns:a16="http://schemas.microsoft.com/office/drawing/2014/main" xmlns="" id="{00000000-0008-0000-0600-000045981300}"/>
            </a:ext>
          </a:extLst>
        </xdr:cNvPr>
        <xdr:cNvSpPr txBox="1">
          <a:spLocks noChangeArrowheads="1"/>
        </xdr:cNvSpPr>
      </xdr:nvSpPr>
      <xdr:spPr bwMode="auto">
        <a:xfrm>
          <a:off x="2743200" y="43805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125</xdr:row>
      <xdr:rowOff>0</xdr:rowOff>
    </xdr:from>
    <xdr:to>
      <xdr:col>5</xdr:col>
      <xdr:colOff>0</xdr:colOff>
      <xdr:row>125</xdr:row>
      <xdr:rowOff>209550</xdr:rowOff>
    </xdr:to>
    <xdr:sp macro="" textlink="">
      <xdr:nvSpPr>
        <xdr:cNvPr id="1284166" name="Text Box 1">
          <a:extLst>
            <a:ext uri="{FF2B5EF4-FFF2-40B4-BE49-F238E27FC236}">
              <a16:creationId xmlns:a16="http://schemas.microsoft.com/office/drawing/2014/main" xmlns="" id="{00000000-0008-0000-0600-000046981300}"/>
            </a:ext>
          </a:extLst>
        </xdr:cNvPr>
        <xdr:cNvSpPr txBox="1">
          <a:spLocks noChangeArrowheads="1"/>
        </xdr:cNvSpPr>
      </xdr:nvSpPr>
      <xdr:spPr bwMode="auto">
        <a:xfrm>
          <a:off x="2743200" y="43805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125</xdr:row>
      <xdr:rowOff>0</xdr:rowOff>
    </xdr:from>
    <xdr:to>
      <xdr:col>5</xdr:col>
      <xdr:colOff>0</xdr:colOff>
      <xdr:row>125</xdr:row>
      <xdr:rowOff>209550</xdr:rowOff>
    </xdr:to>
    <xdr:sp macro="" textlink="">
      <xdr:nvSpPr>
        <xdr:cNvPr id="1284167" name="Text Box 1">
          <a:extLst>
            <a:ext uri="{FF2B5EF4-FFF2-40B4-BE49-F238E27FC236}">
              <a16:creationId xmlns:a16="http://schemas.microsoft.com/office/drawing/2014/main" xmlns="" id="{00000000-0008-0000-0600-000047981300}"/>
            </a:ext>
          </a:extLst>
        </xdr:cNvPr>
        <xdr:cNvSpPr txBox="1">
          <a:spLocks noChangeArrowheads="1"/>
        </xdr:cNvSpPr>
      </xdr:nvSpPr>
      <xdr:spPr bwMode="auto">
        <a:xfrm>
          <a:off x="2743200" y="43805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125</xdr:row>
      <xdr:rowOff>0</xdr:rowOff>
    </xdr:from>
    <xdr:to>
      <xdr:col>5</xdr:col>
      <xdr:colOff>0</xdr:colOff>
      <xdr:row>125</xdr:row>
      <xdr:rowOff>209550</xdr:rowOff>
    </xdr:to>
    <xdr:sp macro="" textlink="">
      <xdr:nvSpPr>
        <xdr:cNvPr id="1284168" name="Text Box 1">
          <a:extLst>
            <a:ext uri="{FF2B5EF4-FFF2-40B4-BE49-F238E27FC236}">
              <a16:creationId xmlns:a16="http://schemas.microsoft.com/office/drawing/2014/main" xmlns="" id="{00000000-0008-0000-0600-000048981300}"/>
            </a:ext>
          </a:extLst>
        </xdr:cNvPr>
        <xdr:cNvSpPr txBox="1">
          <a:spLocks noChangeArrowheads="1"/>
        </xdr:cNvSpPr>
      </xdr:nvSpPr>
      <xdr:spPr bwMode="auto">
        <a:xfrm>
          <a:off x="2743200" y="43805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125</xdr:row>
      <xdr:rowOff>0</xdr:rowOff>
    </xdr:from>
    <xdr:to>
      <xdr:col>5</xdr:col>
      <xdr:colOff>0</xdr:colOff>
      <xdr:row>125</xdr:row>
      <xdr:rowOff>209550</xdr:rowOff>
    </xdr:to>
    <xdr:sp macro="" textlink="">
      <xdr:nvSpPr>
        <xdr:cNvPr id="1284169" name="Text Box 1">
          <a:extLst>
            <a:ext uri="{FF2B5EF4-FFF2-40B4-BE49-F238E27FC236}">
              <a16:creationId xmlns:a16="http://schemas.microsoft.com/office/drawing/2014/main" xmlns="" id="{00000000-0008-0000-0600-000049981300}"/>
            </a:ext>
          </a:extLst>
        </xdr:cNvPr>
        <xdr:cNvSpPr txBox="1">
          <a:spLocks noChangeArrowheads="1"/>
        </xdr:cNvSpPr>
      </xdr:nvSpPr>
      <xdr:spPr bwMode="auto">
        <a:xfrm>
          <a:off x="2743200" y="43805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125</xdr:row>
      <xdr:rowOff>0</xdr:rowOff>
    </xdr:from>
    <xdr:to>
      <xdr:col>5</xdr:col>
      <xdr:colOff>0</xdr:colOff>
      <xdr:row>125</xdr:row>
      <xdr:rowOff>209550</xdr:rowOff>
    </xdr:to>
    <xdr:sp macro="" textlink="">
      <xdr:nvSpPr>
        <xdr:cNvPr id="1284170" name="Text Box 1">
          <a:extLst>
            <a:ext uri="{FF2B5EF4-FFF2-40B4-BE49-F238E27FC236}">
              <a16:creationId xmlns:a16="http://schemas.microsoft.com/office/drawing/2014/main" xmlns="" id="{00000000-0008-0000-0600-00004A981300}"/>
            </a:ext>
          </a:extLst>
        </xdr:cNvPr>
        <xdr:cNvSpPr txBox="1">
          <a:spLocks noChangeArrowheads="1"/>
        </xdr:cNvSpPr>
      </xdr:nvSpPr>
      <xdr:spPr bwMode="auto">
        <a:xfrm>
          <a:off x="2743200" y="43805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125</xdr:row>
      <xdr:rowOff>0</xdr:rowOff>
    </xdr:from>
    <xdr:to>
      <xdr:col>5</xdr:col>
      <xdr:colOff>0</xdr:colOff>
      <xdr:row>125</xdr:row>
      <xdr:rowOff>209550</xdr:rowOff>
    </xdr:to>
    <xdr:sp macro="" textlink="">
      <xdr:nvSpPr>
        <xdr:cNvPr id="1284171" name="Text Box 1">
          <a:extLst>
            <a:ext uri="{FF2B5EF4-FFF2-40B4-BE49-F238E27FC236}">
              <a16:creationId xmlns:a16="http://schemas.microsoft.com/office/drawing/2014/main" xmlns="" id="{00000000-0008-0000-0600-00004B981300}"/>
            </a:ext>
          </a:extLst>
        </xdr:cNvPr>
        <xdr:cNvSpPr txBox="1">
          <a:spLocks noChangeArrowheads="1"/>
        </xdr:cNvSpPr>
      </xdr:nvSpPr>
      <xdr:spPr bwMode="auto">
        <a:xfrm>
          <a:off x="2743200" y="43805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125</xdr:row>
      <xdr:rowOff>0</xdr:rowOff>
    </xdr:from>
    <xdr:to>
      <xdr:col>5</xdr:col>
      <xdr:colOff>0</xdr:colOff>
      <xdr:row>125</xdr:row>
      <xdr:rowOff>209550</xdr:rowOff>
    </xdr:to>
    <xdr:sp macro="" textlink="">
      <xdr:nvSpPr>
        <xdr:cNvPr id="1284172" name="Text Box 1">
          <a:extLst>
            <a:ext uri="{FF2B5EF4-FFF2-40B4-BE49-F238E27FC236}">
              <a16:creationId xmlns:a16="http://schemas.microsoft.com/office/drawing/2014/main" xmlns="" id="{00000000-0008-0000-0600-00004C981300}"/>
            </a:ext>
          </a:extLst>
        </xdr:cNvPr>
        <xdr:cNvSpPr txBox="1">
          <a:spLocks noChangeArrowheads="1"/>
        </xdr:cNvSpPr>
      </xdr:nvSpPr>
      <xdr:spPr bwMode="auto">
        <a:xfrm>
          <a:off x="2743200" y="43805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125</xdr:row>
      <xdr:rowOff>0</xdr:rowOff>
    </xdr:from>
    <xdr:to>
      <xdr:col>5</xdr:col>
      <xdr:colOff>0</xdr:colOff>
      <xdr:row>125</xdr:row>
      <xdr:rowOff>209550</xdr:rowOff>
    </xdr:to>
    <xdr:sp macro="" textlink="">
      <xdr:nvSpPr>
        <xdr:cNvPr id="1284173" name="Text Box 1">
          <a:extLst>
            <a:ext uri="{FF2B5EF4-FFF2-40B4-BE49-F238E27FC236}">
              <a16:creationId xmlns:a16="http://schemas.microsoft.com/office/drawing/2014/main" xmlns="" id="{00000000-0008-0000-0600-00004D981300}"/>
            </a:ext>
          </a:extLst>
        </xdr:cNvPr>
        <xdr:cNvSpPr txBox="1">
          <a:spLocks noChangeArrowheads="1"/>
        </xdr:cNvSpPr>
      </xdr:nvSpPr>
      <xdr:spPr bwMode="auto">
        <a:xfrm>
          <a:off x="2743200" y="43805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125</xdr:row>
      <xdr:rowOff>0</xdr:rowOff>
    </xdr:from>
    <xdr:to>
      <xdr:col>5</xdr:col>
      <xdr:colOff>0</xdr:colOff>
      <xdr:row>125</xdr:row>
      <xdr:rowOff>209550</xdr:rowOff>
    </xdr:to>
    <xdr:sp macro="" textlink="">
      <xdr:nvSpPr>
        <xdr:cNvPr id="1284174" name="Text Box 1">
          <a:extLst>
            <a:ext uri="{FF2B5EF4-FFF2-40B4-BE49-F238E27FC236}">
              <a16:creationId xmlns:a16="http://schemas.microsoft.com/office/drawing/2014/main" xmlns="" id="{00000000-0008-0000-0600-00004E981300}"/>
            </a:ext>
          </a:extLst>
        </xdr:cNvPr>
        <xdr:cNvSpPr txBox="1">
          <a:spLocks noChangeArrowheads="1"/>
        </xdr:cNvSpPr>
      </xdr:nvSpPr>
      <xdr:spPr bwMode="auto">
        <a:xfrm>
          <a:off x="2743200" y="43805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126</xdr:row>
      <xdr:rowOff>0</xdr:rowOff>
    </xdr:from>
    <xdr:to>
      <xdr:col>5</xdr:col>
      <xdr:colOff>0</xdr:colOff>
      <xdr:row>126</xdr:row>
      <xdr:rowOff>209550</xdr:rowOff>
    </xdr:to>
    <xdr:sp macro="" textlink="">
      <xdr:nvSpPr>
        <xdr:cNvPr id="1284175" name="Text Box 1">
          <a:extLst>
            <a:ext uri="{FF2B5EF4-FFF2-40B4-BE49-F238E27FC236}">
              <a16:creationId xmlns:a16="http://schemas.microsoft.com/office/drawing/2014/main" xmlns="" id="{00000000-0008-0000-0600-00004F981300}"/>
            </a:ext>
          </a:extLst>
        </xdr:cNvPr>
        <xdr:cNvSpPr txBox="1">
          <a:spLocks noChangeArrowheads="1"/>
        </xdr:cNvSpPr>
      </xdr:nvSpPr>
      <xdr:spPr bwMode="auto">
        <a:xfrm>
          <a:off x="2743200" y="441579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126</xdr:row>
      <xdr:rowOff>0</xdr:rowOff>
    </xdr:from>
    <xdr:to>
      <xdr:col>5</xdr:col>
      <xdr:colOff>0</xdr:colOff>
      <xdr:row>126</xdr:row>
      <xdr:rowOff>209550</xdr:rowOff>
    </xdr:to>
    <xdr:sp macro="" textlink="">
      <xdr:nvSpPr>
        <xdr:cNvPr id="1284176" name="Text Box 1">
          <a:extLst>
            <a:ext uri="{FF2B5EF4-FFF2-40B4-BE49-F238E27FC236}">
              <a16:creationId xmlns:a16="http://schemas.microsoft.com/office/drawing/2014/main" xmlns="" id="{00000000-0008-0000-0600-000050981300}"/>
            </a:ext>
          </a:extLst>
        </xdr:cNvPr>
        <xdr:cNvSpPr txBox="1">
          <a:spLocks noChangeArrowheads="1"/>
        </xdr:cNvSpPr>
      </xdr:nvSpPr>
      <xdr:spPr bwMode="auto">
        <a:xfrm>
          <a:off x="2743200" y="441579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126</xdr:row>
      <xdr:rowOff>0</xdr:rowOff>
    </xdr:from>
    <xdr:to>
      <xdr:col>5</xdr:col>
      <xdr:colOff>0</xdr:colOff>
      <xdr:row>126</xdr:row>
      <xdr:rowOff>209550</xdr:rowOff>
    </xdr:to>
    <xdr:sp macro="" textlink="">
      <xdr:nvSpPr>
        <xdr:cNvPr id="1284177" name="Text Box 1">
          <a:extLst>
            <a:ext uri="{FF2B5EF4-FFF2-40B4-BE49-F238E27FC236}">
              <a16:creationId xmlns:a16="http://schemas.microsoft.com/office/drawing/2014/main" xmlns="" id="{00000000-0008-0000-0600-000051981300}"/>
            </a:ext>
          </a:extLst>
        </xdr:cNvPr>
        <xdr:cNvSpPr txBox="1">
          <a:spLocks noChangeArrowheads="1"/>
        </xdr:cNvSpPr>
      </xdr:nvSpPr>
      <xdr:spPr bwMode="auto">
        <a:xfrm>
          <a:off x="2743200" y="441579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126</xdr:row>
      <xdr:rowOff>0</xdr:rowOff>
    </xdr:from>
    <xdr:to>
      <xdr:col>5</xdr:col>
      <xdr:colOff>0</xdr:colOff>
      <xdr:row>126</xdr:row>
      <xdr:rowOff>209550</xdr:rowOff>
    </xdr:to>
    <xdr:sp macro="" textlink="">
      <xdr:nvSpPr>
        <xdr:cNvPr id="1284178" name="Text Box 1">
          <a:extLst>
            <a:ext uri="{FF2B5EF4-FFF2-40B4-BE49-F238E27FC236}">
              <a16:creationId xmlns:a16="http://schemas.microsoft.com/office/drawing/2014/main" xmlns="" id="{00000000-0008-0000-0600-000052981300}"/>
            </a:ext>
          </a:extLst>
        </xdr:cNvPr>
        <xdr:cNvSpPr txBox="1">
          <a:spLocks noChangeArrowheads="1"/>
        </xdr:cNvSpPr>
      </xdr:nvSpPr>
      <xdr:spPr bwMode="auto">
        <a:xfrm>
          <a:off x="2743200" y="441579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126</xdr:row>
      <xdr:rowOff>0</xdr:rowOff>
    </xdr:from>
    <xdr:to>
      <xdr:col>5</xdr:col>
      <xdr:colOff>0</xdr:colOff>
      <xdr:row>126</xdr:row>
      <xdr:rowOff>209550</xdr:rowOff>
    </xdr:to>
    <xdr:sp macro="" textlink="">
      <xdr:nvSpPr>
        <xdr:cNvPr id="1284179" name="Text Box 1">
          <a:extLst>
            <a:ext uri="{FF2B5EF4-FFF2-40B4-BE49-F238E27FC236}">
              <a16:creationId xmlns:a16="http://schemas.microsoft.com/office/drawing/2014/main" xmlns="" id="{00000000-0008-0000-0600-000053981300}"/>
            </a:ext>
          </a:extLst>
        </xdr:cNvPr>
        <xdr:cNvSpPr txBox="1">
          <a:spLocks noChangeArrowheads="1"/>
        </xdr:cNvSpPr>
      </xdr:nvSpPr>
      <xdr:spPr bwMode="auto">
        <a:xfrm>
          <a:off x="2743200" y="441579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126</xdr:row>
      <xdr:rowOff>0</xdr:rowOff>
    </xdr:from>
    <xdr:to>
      <xdr:col>5</xdr:col>
      <xdr:colOff>0</xdr:colOff>
      <xdr:row>126</xdr:row>
      <xdr:rowOff>209550</xdr:rowOff>
    </xdr:to>
    <xdr:sp macro="" textlink="">
      <xdr:nvSpPr>
        <xdr:cNvPr id="1284180" name="Text Box 1">
          <a:extLst>
            <a:ext uri="{FF2B5EF4-FFF2-40B4-BE49-F238E27FC236}">
              <a16:creationId xmlns:a16="http://schemas.microsoft.com/office/drawing/2014/main" xmlns="" id="{00000000-0008-0000-0600-000054981300}"/>
            </a:ext>
          </a:extLst>
        </xdr:cNvPr>
        <xdr:cNvSpPr txBox="1">
          <a:spLocks noChangeArrowheads="1"/>
        </xdr:cNvSpPr>
      </xdr:nvSpPr>
      <xdr:spPr bwMode="auto">
        <a:xfrm>
          <a:off x="2743200" y="441579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126</xdr:row>
      <xdr:rowOff>0</xdr:rowOff>
    </xdr:from>
    <xdr:to>
      <xdr:col>5</xdr:col>
      <xdr:colOff>0</xdr:colOff>
      <xdr:row>126</xdr:row>
      <xdr:rowOff>209550</xdr:rowOff>
    </xdr:to>
    <xdr:sp macro="" textlink="">
      <xdr:nvSpPr>
        <xdr:cNvPr id="1284181" name="Text Box 1">
          <a:extLst>
            <a:ext uri="{FF2B5EF4-FFF2-40B4-BE49-F238E27FC236}">
              <a16:creationId xmlns:a16="http://schemas.microsoft.com/office/drawing/2014/main" xmlns="" id="{00000000-0008-0000-0600-000055981300}"/>
            </a:ext>
          </a:extLst>
        </xdr:cNvPr>
        <xdr:cNvSpPr txBox="1">
          <a:spLocks noChangeArrowheads="1"/>
        </xdr:cNvSpPr>
      </xdr:nvSpPr>
      <xdr:spPr bwMode="auto">
        <a:xfrm>
          <a:off x="2743200" y="441579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126</xdr:row>
      <xdr:rowOff>0</xdr:rowOff>
    </xdr:from>
    <xdr:to>
      <xdr:col>5</xdr:col>
      <xdr:colOff>0</xdr:colOff>
      <xdr:row>126</xdr:row>
      <xdr:rowOff>209550</xdr:rowOff>
    </xdr:to>
    <xdr:sp macro="" textlink="">
      <xdr:nvSpPr>
        <xdr:cNvPr id="1284182" name="Text Box 1">
          <a:extLst>
            <a:ext uri="{FF2B5EF4-FFF2-40B4-BE49-F238E27FC236}">
              <a16:creationId xmlns:a16="http://schemas.microsoft.com/office/drawing/2014/main" xmlns="" id="{00000000-0008-0000-0600-000056981300}"/>
            </a:ext>
          </a:extLst>
        </xdr:cNvPr>
        <xdr:cNvSpPr txBox="1">
          <a:spLocks noChangeArrowheads="1"/>
        </xdr:cNvSpPr>
      </xdr:nvSpPr>
      <xdr:spPr bwMode="auto">
        <a:xfrm>
          <a:off x="2743200" y="441579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126</xdr:row>
      <xdr:rowOff>0</xdr:rowOff>
    </xdr:from>
    <xdr:to>
      <xdr:col>5</xdr:col>
      <xdr:colOff>0</xdr:colOff>
      <xdr:row>126</xdr:row>
      <xdr:rowOff>209550</xdr:rowOff>
    </xdr:to>
    <xdr:sp macro="" textlink="">
      <xdr:nvSpPr>
        <xdr:cNvPr id="1284183" name="Text Box 1">
          <a:extLst>
            <a:ext uri="{FF2B5EF4-FFF2-40B4-BE49-F238E27FC236}">
              <a16:creationId xmlns:a16="http://schemas.microsoft.com/office/drawing/2014/main" xmlns="" id="{00000000-0008-0000-0600-000057981300}"/>
            </a:ext>
          </a:extLst>
        </xdr:cNvPr>
        <xdr:cNvSpPr txBox="1">
          <a:spLocks noChangeArrowheads="1"/>
        </xdr:cNvSpPr>
      </xdr:nvSpPr>
      <xdr:spPr bwMode="auto">
        <a:xfrm>
          <a:off x="2743200" y="441579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126</xdr:row>
      <xdr:rowOff>0</xdr:rowOff>
    </xdr:from>
    <xdr:to>
      <xdr:col>5</xdr:col>
      <xdr:colOff>0</xdr:colOff>
      <xdr:row>126</xdr:row>
      <xdr:rowOff>209550</xdr:rowOff>
    </xdr:to>
    <xdr:sp macro="" textlink="">
      <xdr:nvSpPr>
        <xdr:cNvPr id="1284184" name="Text Box 1">
          <a:extLst>
            <a:ext uri="{FF2B5EF4-FFF2-40B4-BE49-F238E27FC236}">
              <a16:creationId xmlns:a16="http://schemas.microsoft.com/office/drawing/2014/main" xmlns="" id="{00000000-0008-0000-0600-000058981300}"/>
            </a:ext>
          </a:extLst>
        </xdr:cNvPr>
        <xdr:cNvSpPr txBox="1">
          <a:spLocks noChangeArrowheads="1"/>
        </xdr:cNvSpPr>
      </xdr:nvSpPr>
      <xdr:spPr bwMode="auto">
        <a:xfrm>
          <a:off x="2743200" y="441579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126</xdr:row>
      <xdr:rowOff>0</xdr:rowOff>
    </xdr:from>
    <xdr:to>
      <xdr:col>5</xdr:col>
      <xdr:colOff>0</xdr:colOff>
      <xdr:row>126</xdr:row>
      <xdr:rowOff>209550</xdr:rowOff>
    </xdr:to>
    <xdr:sp macro="" textlink="">
      <xdr:nvSpPr>
        <xdr:cNvPr id="1284185" name="Text Box 1">
          <a:extLst>
            <a:ext uri="{FF2B5EF4-FFF2-40B4-BE49-F238E27FC236}">
              <a16:creationId xmlns:a16="http://schemas.microsoft.com/office/drawing/2014/main" xmlns="" id="{00000000-0008-0000-0600-000059981300}"/>
            </a:ext>
          </a:extLst>
        </xdr:cNvPr>
        <xdr:cNvSpPr txBox="1">
          <a:spLocks noChangeArrowheads="1"/>
        </xdr:cNvSpPr>
      </xdr:nvSpPr>
      <xdr:spPr bwMode="auto">
        <a:xfrm>
          <a:off x="2743200" y="441579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126</xdr:row>
      <xdr:rowOff>0</xdr:rowOff>
    </xdr:from>
    <xdr:to>
      <xdr:col>5</xdr:col>
      <xdr:colOff>0</xdr:colOff>
      <xdr:row>126</xdr:row>
      <xdr:rowOff>209550</xdr:rowOff>
    </xdr:to>
    <xdr:sp macro="" textlink="">
      <xdr:nvSpPr>
        <xdr:cNvPr id="1284186" name="Text Box 1">
          <a:extLst>
            <a:ext uri="{FF2B5EF4-FFF2-40B4-BE49-F238E27FC236}">
              <a16:creationId xmlns:a16="http://schemas.microsoft.com/office/drawing/2014/main" xmlns="" id="{00000000-0008-0000-0600-00005A981300}"/>
            </a:ext>
          </a:extLst>
        </xdr:cNvPr>
        <xdr:cNvSpPr txBox="1">
          <a:spLocks noChangeArrowheads="1"/>
        </xdr:cNvSpPr>
      </xdr:nvSpPr>
      <xdr:spPr bwMode="auto">
        <a:xfrm>
          <a:off x="2743200" y="441579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126</xdr:row>
      <xdr:rowOff>0</xdr:rowOff>
    </xdr:from>
    <xdr:to>
      <xdr:col>5</xdr:col>
      <xdr:colOff>0</xdr:colOff>
      <xdr:row>126</xdr:row>
      <xdr:rowOff>209550</xdr:rowOff>
    </xdr:to>
    <xdr:sp macro="" textlink="">
      <xdr:nvSpPr>
        <xdr:cNvPr id="1284187" name="Text Box 1">
          <a:extLst>
            <a:ext uri="{FF2B5EF4-FFF2-40B4-BE49-F238E27FC236}">
              <a16:creationId xmlns:a16="http://schemas.microsoft.com/office/drawing/2014/main" xmlns="" id="{00000000-0008-0000-0600-00005B981300}"/>
            </a:ext>
          </a:extLst>
        </xdr:cNvPr>
        <xdr:cNvSpPr txBox="1">
          <a:spLocks noChangeArrowheads="1"/>
        </xdr:cNvSpPr>
      </xdr:nvSpPr>
      <xdr:spPr bwMode="auto">
        <a:xfrm>
          <a:off x="2743200" y="441579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126</xdr:row>
      <xdr:rowOff>0</xdr:rowOff>
    </xdr:from>
    <xdr:to>
      <xdr:col>5</xdr:col>
      <xdr:colOff>0</xdr:colOff>
      <xdr:row>126</xdr:row>
      <xdr:rowOff>209550</xdr:rowOff>
    </xdr:to>
    <xdr:sp macro="" textlink="">
      <xdr:nvSpPr>
        <xdr:cNvPr id="1284188" name="Text Box 1">
          <a:extLst>
            <a:ext uri="{FF2B5EF4-FFF2-40B4-BE49-F238E27FC236}">
              <a16:creationId xmlns:a16="http://schemas.microsoft.com/office/drawing/2014/main" xmlns="" id="{00000000-0008-0000-0600-00005C981300}"/>
            </a:ext>
          </a:extLst>
        </xdr:cNvPr>
        <xdr:cNvSpPr txBox="1">
          <a:spLocks noChangeArrowheads="1"/>
        </xdr:cNvSpPr>
      </xdr:nvSpPr>
      <xdr:spPr bwMode="auto">
        <a:xfrm>
          <a:off x="2743200" y="441579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126</xdr:row>
      <xdr:rowOff>0</xdr:rowOff>
    </xdr:from>
    <xdr:to>
      <xdr:col>5</xdr:col>
      <xdr:colOff>0</xdr:colOff>
      <xdr:row>126</xdr:row>
      <xdr:rowOff>209550</xdr:rowOff>
    </xdr:to>
    <xdr:sp macro="" textlink="">
      <xdr:nvSpPr>
        <xdr:cNvPr id="1284189" name="Text Box 1">
          <a:extLst>
            <a:ext uri="{FF2B5EF4-FFF2-40B4-BE49-F238E27FC236}">
              <a16:creationId xmlns:a16="http://schemas.microsoft.com/office/drawing/2014/main" xmlns="" id="{00000000-0008-0000-0600-00005D981300}"/>
            </a:ext>
          </a:extLst>
        </xdr:cNvPr>
        <xdr:cNvSpPr txBox="1">
          <a:spLocks noChangeArrowheads="1"/>
        </xdr:cNvSpPr>
      </xdr:nvSpPr>
      <xdr:spPr bwMode="auto">
        <a:xfrm>
          <a:off x="2743200" y="441579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126</xdr:row>
      <xdr:rowOff>0</xdr:rowOff>
    </xdr:from>
    <xdr:to>
      <xdr:col>5</xdr:col>
      <xdr:colOff>0</xdr:colOff>
      <xdr:row>126</xdr:row>
      <xdr:rowOff>209550</xdr:rowOff>
    </xdr:to>
    <xdr:sp macro="" textlink="">
      <xdr:nvSpPr>
        <xdr:cNvPr id="1284190" name="Text Box 1">
          <a:extLst>
            <a:ext uri="{FF2B5EF4-FFF2-40B4-BE49-F238E27FC236}">
              <a16:creationId xmlns:a16="http://schemas.microsoft.com/office/drawing/2014/main" xmlns="" id="{00000000-0008-0000-0600-00005E981300}"/>
            </a:ext>
          </a:extLst>
        </xdr:cNvPr>
        <xdr:cNvSpPr txBox="1">
          <a:spLocks noChangeArrowheads="1"/>
        </xdr:cNvSpPr>
      </xdr:nvSpPr>
      <xdr:spPr bwMode="auto">
        <a:xfrm>
          <a:off x="2743200" y="441579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126</xdr:row>
      <xdr:rowOff>0</xdr:rowOff>
    </xdr:from>
    <xdr:to>
      <xdr:col>5</xdr:col>
      <xdr:colOff>0</xdr:colOff>
      <xdr:row>126</xdr:row>
      <xdr:rowOff>209550</xdr:rowOff>
    </xdr:to>
    <xdr:sp macro="" textlink="">
      <xdr:nvSpPr>
        <xdr:cNvPr id="1284191" name="Text Box 1">
          <a:extLst>
            <a:ext uri="{FF2B5EF4-FFF2-40B4-BE49-F238E27FC236}">
              <a16:creationId xmlns:a16="http://schemas.microsoft.com/office/drawing/2014/main" xmlns="" id="{00000000-0008-0000-0600-00005F981300}"/>
            </a:ext>
          </a:extLst>
        </xdr:cNvPr>
        <xdr:cNvSpPr txBox="1">
          <a:spLocks noChangeArrowheads="1"/>
        </xdr:cNvSpPr>
      </xdr:nvSpPr>
      <xdr:spPr bwMode="auto">
        <a:xfrm>
          <a:off x="2743200" y="441579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126</xdr:row>
      <xdr:rowOff>0</xdr:rowOff>
    </xdr:from>
    <xdr:to>
      <xdr:col>5</xdr:col>
      <xdr:colOff>0</xdr:colOff>
      <xdr:row>126</xdr:row>
      <xdr:rowOff>209550</xdr:rowOff>
    </xdr:to>
    <xdr:sp macro="" textlink="">
      <xdr:nvSpPr>
        <xdr:cNvPr id="1284192" name="Text Box 1">
          <a:extLst>
            <a:ext uri="{FF2B5EF4-FFF2-40B4-BE49-F238E27FC236}">
              <a16:creationId xmlns:a16="http://schemas.microsoft.com/office/drawing/2014/main" xmlns="" id="{00000000-0008-0000-0600-000060981300}"/>
            </a:ext>
          </a:extLst>
        </xdr:cNvPr>
        <xdr:cNvSpPr txBox="1">
          <a:spLocks noChangeArrowheads="1"/>
        </xdr:cNvSpPr>
      </xdr:nvSpPr>
      <xdr:spPr bwMode="auto">
        <a:xfrm>
          <a:off x="2743200" y="441579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126</xdr:row>
      <xdr:rowOff>0</xdr:rowOff>
    </xdr:from>
    <xdr:to>
      <xdr:col>5</xdr:col>
      <xdr:colOff>0</xdr:colOff>
      <xdr:row>126</xdr:row>
      <xdr:rowOff>209550</xdr:rowOff>
    </xdr:to>
    <xdr:sp macro="" textlink="">
      <xdr:nvSpPr>
        <xdr:cNvPr id="1284193" name="Text Box 1">
          <a:extLst>
            <a:ext uri="{FF2B5EF4-FFF2-40B4-BE49-F238E27FC236}">
              <a16:creationId xmlns:a16="http://schemas.microsoft.com/office/drawing/2014/main" xmlns="" id="{00000000-0008-0000-0600-000061981300}"/>
            </a:ext>
          </a:extLst>
        </xdr:cNvPr>
        <xdr:cNvSpPr txBox="1">
          <a:spLocks noChangeArrowheads="1"/>
        </xdr:cNvSpPr>
      </xdr:nvSpPr>
      <xdr:spPr bwMode="auto">
        <a:xfrm>
          <a:off x="2743200" y="441579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126</xdr:row>
      <xdr:rowOff>0</xdr:rowOff>
    </xdr:from>
    <xdr:to>
      <xdr:col>5</xdr:col>
      <xdr:colOff>0</xdr:colOff>
      <xdr:row>126</xdr:row>
      <xdr:rowOff>209550</xdr:rowOff>
    </xdr:to>
    <xdr:sp macro="" textlink="">
      <xdr:nvSpPr>
        <xdr:cNvPr id="1284194" name="Text Box 1">
          <a:extLst>
            <a:ext uri="{FF2B5EF4-FFF2-40B4-BE49-F238E27FC236}">
              <a16:creationId xmlns:a16="http://schemas.microsoft.com/office/drawing/2014/main" xmlns="" id="{00000000-0008-0000-0600-000062981300}"/>
            </a:ext>
          </a:extLst>
        </xdr:cNvPr>
        <xdr:cNvSpPr txBox="1">
          <a:spLocks noChangeArrowheads="1"/>
        </xdr:cNvSpPr>
      </xdr:nvSpPr>
      <xdr:spPr bwMode="auto">
        <a:xfrm>
          <a:off x="2743200" y="441579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126</xdr:row>
      <xdr:rowOff>0</xdr:rowOff>
    </xdr:from>
    <xdr:to>
      <xdr:col>5</xdr:col>
      <xdr:colOff>0</xdr:colOff>
      <xdr:row>126</xdr:row>
      <xdr:rowOff>209550</xdr:rowOff>
    </xdr:to>
    <xdr:sp macro="" textlink="">
      <xdr:nvSpPr>
        <xdr:cNvPr id="1284195" name="Text Box 1">
          <a:extLst>
            <a:ext uri="{FF2B5EF4-FFF2-40B4-BE49-F238E27FC236}">
              <a16:creationId xmlns:a16="http://schemas.microsoft.com/office/drawing/2014/main" xmlns="" id="{00000000-0008-0000-0600-000063981300}"/>
            </a:ext>
          </a:extLst>
        </xdr:cNvPr>
        <xdr:cNvSpPr txBox="1">
          <a:spLocks noChangeArrowheads="1"/>
        </xdr:cNvSpPr>
      </xdr:nvSpPr>
      <xdr:spPr bwMode="auto">
        <a:xfrm>
          <a:off x="2743200" y="441579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126</xdr:row>
      <xdr:rowOff>0</xdr:rowOff>
    </xdr:from>
    <xdr:to>
      <xdr:col>5</xdr:col>
      <xdr:colOff>0</xdr:colOff>
      <xdr:row>126</xdr:row>
      <xdr:rowOff>209550</xdr:rowOff>
    </xdr:to>
    <xdr:sp macro="" textlink="">
      <xdr:nvSpPr>
        <xdr:cNvPr id="1284196" name="Text Box 1">
          <a:extLst>
            <a:ext uri="{FF2B5EF4-FFF2-40B4-BE49-F238E27FC236}">
              <a16:creationId xmlns:a16="http://schemas.microsoft.com/office/drawing/2014/main" xmlns="" id="{00000000-0008-0000-0600-000064981300}"/>
            </a:ext>
          </a:extLst>
        </xdr:cNvPr>
        <xdr:cNvSpPr txBox="1">
          <a:spLocks noChangeArrowheads="1"/>
        </xdr:cNvSpPr>
      </xdr:nvSpPr>
      <xdr:spPr bwMode="auto">
        <a:xfrm>
          <a:off x="2743200" y="441579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126</xdr:row>
      <xdr:rowOff>0</xdr:rowOff>
    </xdr:from>
    <xdr:to>
      <xdr:col>5</xdr:col>
      <xdr:colOff>0</xdr:colOff>
      <xdr:row>126</xdr:row>
      <xdr:rowOff>209550</xdr:rowOff>
    </xdr:to>
    <xdr:sp macro="" textlink="">
      <xdr:nvSpPr>
        <xdr:cNvPr id="1284197" name="Text Box 1">
          <a:extLst>
            <a:ext uri="{FF2B5EF4-FFF2-40B4-BE49-F238E27FC236}">
              <a16:creationId xmlns:a16="http://schemas.microsoft.com/office/drawing/2014/main" xmlns="" id="{00000000-0008-0000-0600-000065981300}"/>
            </a:ext>
          </a:extLst>
        </xdr:cNvPr>
        <xdr:cNvSpPr txBox="1">
          <a:spLocks noChangeArrowheads="1"/>
        </xdr:cNvSpPr>
      </xdr:nvSpPr>
      <xdr:spPr bwMode="auto">
        <a:xfrm>
          <a:off x="2743200" y="441579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126</xdr:row>
      <xdr:rowOff>0</xdr:rowOff>
    </xdr:from>
    <xdr:to>
      <xdr:col>5</xdr:col>
      <xdr:colOff>0</xdr:colOff>
      <xdr:row>126</xdr:row>
      <xdr:rowOff>209550</xdr:rowOff>
    </xdr:to>
    <xdr:sp macro="" textlink="">
      <xdr:nvSpPr>
        <xdr:cNvPr id="1284198" name="Text Box 1">
          <a:extLst>
            <a:ext uri="{FF2B5EF4-FFF2-40B4-BE49-F238E27FC236}">
              <a16:creationId xmlns:a16="http://schemas.microsoft.com/office/drawing/2014/main" xmlns="" id="{00000000-0008-0000-0600-000066981300}"/>
            </a:ext>
          </a:extLst>
        </xdr:cNvPr>
        <xdr:cNvSpPr txBox="1">
          <a:spLocks noChangeArrowheads="1"/>
        </xdr:cNvSpPr>
      </xdr:nvSpPr>
      <xdr:spPr bwMode="auto">
        <a:xfrm>
          <a:off x="2743200" y="441579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126</xdr:row>
      <xdr:rowOff>0</xdr:rowOff>
    </xdr:from>
    <xdr:to>
      <xdr:col>5</xdr:col>
      <xdr:colOff>0</xdr:colOff>
      <xdr:row>126</xdr:row>
      <xdr:rowOff>209550</xdr:rowOff>
    </xdr:to>
    <xdr:sp macro="" textlink="">
      <xdr:nvSpPr>
        <xdr:cNvPr id="1284199" name="Text Box 1">
          <a:extLst>
            <a:ext uri="{FF2B5EF4-FFF2-40B4-BE49-F238E27FC236}">
              <a16:creationId xmlns:a16="http://schemas.microsoft.com/office/drawing/2014/main" xmlns="" id="{00000000-0008-0000-0600-000067981300}"/>
            </a:ext>
          </a:extLst>
        </xdr:cNvPr>
        <xdr:cNvSpPr txBox="1">
          <a:spLocks noChangeArrowheads="1"/>
        </xdr:cNvSpPr>
      </xdr:nvSpPr>
      <xdr:spPr bwMode="auto">
        <a:xfrm>
          <a:off x="2743200" y="441579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200" name="Text Box 1">
          <a:extLst>
            <a:ext uri="{FF2B5EF4-FFF2-40B4-BE49-F238E27FC236}">
              <a16:creationId xmlns:a16="http://schemas.microsoft.com/office/drawing/2014/main" xmlns="" id="{00000000-0008-0000-0600-00006898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201" name="Text Box 1">
          <a:extLst>
            <a:ext uri="{FF2B5EF4-FFF2-40B4-BE49-F238E27FC236}">
              <a16:creationId xmlns:a16="http://schemas.microsoft.com/office/drawing/2014/main" xmlns="" id="{00000000-0008-0000-0600-00006998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202" name="Text Box 1">
          <a:extLst>
            <a:ext uri="{FF2B5EF4-FFF2-40B4-BE49-F238E27FC236}">
              <a16:creationId xmlns:a16="http://schemas.microsoft.com/office/drawing/2014/main" xmlns="" id="{00000000-0008-0000-0600-00006A98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203" name="Text Box 1">
          <a:extLst>
            <a:ext uri="{FF2B5EF4-FFF2-40B4-BE49-F238E27FC236}">
              <a16:creationId xmlns:a16="http://schemas.microsoft.com/office/drawing/2014/main" xmlns="" id="{00000000-0008-0000-0600-00006B98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204" name="Text Box 1">
          <a:extLst>
            <a:ext uri="{FF2B5EF4-FFF2-40B4-BE49-F238E27FC236}">
              <a16:creationId xmlns:a16="http://schemas.microsoft.com/office/drawing/2014/main" xmlns="" id="{00000000-0008-0000-0600-00006C98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205" name="Text Box 1">
          <a:extLst>
            <a:ext uri="{FF2B5EF4-FFF2-40B4-BE49-F238E27FC236}">
              <a16:creationId xmlns:a16="http://schemas.microsoft.com/office/drawing/2014/main" xmlns="" id="{00000000-0008-0000-0600-00006D98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206" name="Text Box 1">
          <a:extLst>
            <a:ext uri="{FF2B5EF4-FFF2-40B4-BE49-F238E27FC236}">
              <a16:creationId xmlns:a16="http://schemas.microsoft.com/office/drawing/2014/main" xmlns="" id="{00000000-0008-0000-0600-00006E98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207" name="Text Box 1">
          <a:extLst>
            <a:ext uri="{FF2B5EF4-FFF2-40B4-BE49-F238E27FC236}">
              <a16:creationId xmlns:a16="http://schemas.microsoft.com/office/drawing/2014/main" xmlns="" id="{00000000-0008-0000-0600-00006F98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208" name="Text Box 1">
          <a:extLst>
            <a:ext uri="{FF2B5EF4-FFF2-40B4-BE49-F238E27FC236}">
              <a16:creationId xmlns:a16="http://schemas.microsoft.com/office/drawing/2014/main" xmlns="" id="{00000000-0008-0000-0600-00007098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209" name="Text Box 1">
          <a:extLst>
            <a:ext uri="{FF2B5EF4-FFF2-40B4-BE49-F238E27FC236}">
              <a16:creationId xmlns:a16="http://schemas.microsoft.com/office/drawing/2014/main" xmlns="" id="{00000000-0008-0000-0600-00007198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210" name="Text Box 1">
          <a:extLst>
            <a:ext uri="{FF2B5EF4-FFF2-40B4-BE49-F238E27FC236}">
              <a16:creationId xmlns:a16="http://schemas.microsoft.com/office/drawing/2014/main" xmlns="" id="{00000000-0008-0000-0600-00007298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211" name="Text Box 1">
          <a:extLst>
            <a:ext uri="{FF2B5EF4-FFF2-40B4-BE49-F238E27FC236}">
              <a16:creationId xmlns:a16="http://schemas.microsoft.com/office/drawing/2014/main" xmlns="" id="{00000000-0008-0000-0600-00007398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212" name="Text Box 1">
          <a:extLst>
            <a:ext uri="{FF2B5EF4-FFF2-40B4-BE49-F238E27FC236}">
              <a16:creationId xmlns:a16="http://schemas.microsoft.com/office/drawing/2014/main" xmlns="" id="{00000000-0008-0000-0600-00007498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213" name="Text Box 1">
          <a:extLst>
            <a:ext uri="{FF2B5EF4-FFF2-40B4-BE49-F238E27FC236}">
              <a16:creationId xmlns:a16="http://schemas.microsoft.com/office/drawing/2014/main" xmlns="" id="{00000000-0008-0000-0600-00007598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214" name="Text Box 1">
          <a:extLst>
            <a:ext uri="{FF2B5EF4-FFF2-40B4-BE49-F238E27FC236}">
              <a16:creationId xmlns:a16="http://schemas.microsoft.com/office/drawing/2014/main" xmlns="" id="{00000000-0008-0000-0600-00007698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215" name="Text Box 1">
          <a:extLst>
            <a:ext uri="{FF2B5EF4-FFF2-40B4-BE49-F238E27FC236}">
              <a16:creationId xmlns:a16="http://schemas.microsoft.com/office/drawing/2014/main" xmlns="" id="{00000000-0008-0000-0600-00007798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216" name="Text Box 1">
          <a:extLst>
            <a:ext uri="{FF2B5EF4-FFF2-40B4-BE49-F238E27FC236}">
              <a16:creationId xmlns:a16="http://schemas.microsoft.com/office/drawing/2014/main" xmlns="" id="{00000000-0008-0000-0600-00007898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217" name="Text Box 1">
          <a:extLst>
            <a:ext uri="{FF2B5EF4-FFF2-40B4-BE49-F238E27FC236}">
              <a16:creationId xmlns:a16="http://schemas.microsoft.com/office/drawing/2014/main" xmlns="" id="{00000000-0008-0000-0600-00007998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218" name="Text Box 1">
          <a:extLst>
            <a:ext uri="{FF2B5EF4-FFF2-40B4-BE49-F238E27FC236}">
              <a16:creationId xmlns:a16="http://schemas.microsoft.com/office/drawing/2014/main" xmlns="" id="{00000000-0008-0000-0600-00007A98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219" name="Text Box 1">
          <a:extLst>
            <a:ext uri="{FF2B5EF4-FFF2-40B4-BE49-F238E27FC236}">
              <a16:creationId xmlns:a16="http://schemas.microsoft.com/office/drawing/2014/main" xmlns="" id="{00000000-0008-0000-0600-00007B98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220" name="Text Box 1">
          <a:extLst>
            <a:ext uri="{FF2B5EF4-FFF2-40B4-BE49-F238E27FC236}">
              <a16:creationId xmlns:a16="http://schemas.microsoft.com/office/drawing/2014/main" xmlns="" id="{00000000-0008-0000-0600-00007C98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221" name="Text Box 1">
          <a:extLst>
            <a:ext uri="{FF2B5EF4-FFF2-40B4-BE49-F238E27FC236}">
              <a16:creationId xmlns:a16="http://schemas.microsoft.com/office/drawing/2014/main" xmlns="" id="{00000000-0008-0000-0600-00007D98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222" name="Text Box 1">
          <a:extLst>
            <a:ext uri="{FF2B5EF4-FFF2-40B4-BE49-F238E27FC236}">
              <a16:creationId xmlns:a16="http://schemas.microsoft.com/office/drawing/2014/main" xmlns="" id="{00000000-0008-0000-0600-00007E98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223" name="Text Box 1">
          <a:extLst>
            <a:ext uri="{FF2B5EF4-FFF2-40B4-BE49-F238E27FC236}">
              <a16:creationId xmlns:a16="http://schemas.microsoft.com/office/drawing/2014/main" xmlns="" id="{00000000-0008-0000-0600-00007F98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224" name="Text Box 1">
          <a:extLst>
            <a:ext uri="{FF2B5EF4-FFF2-40B4-BE49-F238E27FC236}">
              <a16:creationId xmlns:a16="http://schemas.microsoft.com/office/drawing/2014/main" xmlns="" id="{00000000-0008-0000-0600-00008098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225" name="Text Box 1">
          <a:extLst>
            <a:ext uri="{FF2B5EF4-FFF2-40B4-BE49-F238E27FC236}">
              <a16:creationId xmlns:a16="http://schemas.microsoft.com/office/drawing/2014/main" xmlns="" id="{00000000-0008-0000-0600-00008198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226" name="Text Box 1">
          <a:extLst>
            <a:ext uri="{FF2B5EF4-FFF2-40B4-BE49-F238E27FC236}">
              <a16:creationId xmlns:a16="http://schemas.microsoft.com/office/drawing/2014/main" xmlns="" id="{00000000-0008-0000-0600-00008298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227" name="Text Box 1">
          <a:extLst>
            <a:ext uri="{FF2B5EF4-FFF2-40B4-BE49-F238E27FC236}">
              <a16:creationId xmlns:a16="http://schemas.microsoft.com/office/drawing/2014/main" xmlns="" id="{00000000-0008-0000-0600-00008398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228" name="Text Box 1">
          <a:extLst>
            <a:ext uri="{FF2B5EF4-FFF2-40B4-BE49-F238E27FC236}">
              <a16:creationId xmlns:a16="http://schemas.microsoft.com/office/drawing/2014/main" xmlns="" id="{00000000-0008-0000-0600-00008498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229" name="Text Box 1">
          <a:extLst>
            <a:ext uri="{FF2B5EF4-FFF2-40B4-BE49-F238E27FC236}">
              <a16:creationId xmlns:a16="http://schemas.microsoft.com/office/drawing/2014/main" xmlns="" id="{00000000-0008-0000-0600-00008598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230" name="Text Box 1">
          <a:extLst>
            <a:ext uri="{FF2B5EF4-FFF2-40B4-BE49-F238E27FC236}">
              <a16:creationId xmlns:a16="http://schemas.microsoft.com/office/drawing/2014/main" xmlns="" id="{00000000-0008-0000-0600-00008698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231" name="Text Box 1">
          <a:extLst>
            <a:ext uri="{FF2B5EF4-FFF2-40B4-BE49-F238E27FC236}">
              <a16:creationId xmlns:a16="http://schemas.microsoft.com/office/drawing/2014/main" xmlns="" id="{00000000-0008-0000-0600-00008798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232" name="Text Box 1">
          <a:extLst>
            <a:ext uri="{FF2B5EF4-FFF2-40B4-BE49-F238E27FC236}">
              <a16:creationId xmlns:a16="http://schemas.microsoft.com/office/drawing/2014/main" xmlns="" id="{00000000-0008-0000-0600-00008898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233" name="Text Box 1">
          <a:extLst>
            <a:ext uri="{FF2B5EF4-FFF2-40B4-BE49-F238E27FC236}">
              <a16:creationId xmlns:a16="http://schemas.microsoft.com/office/drawing/2014/main" xmlns="" id="{00000000-0008-0000-0600-00008998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234" name="Text Box 1">
          <a:extLst>
            <a:ext uri="{FF2B5EF4-FFF2-40B4-BE49-F238E27FC236}">
              <a16:creationId xmlns:a16="http://schemas.microsoft.com/office/drawing/2014/main" xmlns="" id="{00000000-0008-0000-0600-00008A98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235" name="Text Box 1">
          <a:extLst>
            <a:ext uri="{FF2B5EF4-FFF2-40B4-BE49-F238E27FC236}">
              <a16:creationId xmlns:a16="http://schemas.microsoft.com/office/drawing/2014/main" xmlns="" id="{00000000-0008-0000-0600-00008B98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236" name="Text Box 1">
          <a:extLst>
            <a:ext uri="{FF2B5EF4-FFF2-40B4-BE49-F238E27FC236}">
              <a16:creationId xmlns:a16="http://schemas.microsoft.com/office/drawing/2014/main" xmlns="" id="{00000000-0008-0000-0600-00008C98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237" name="Text Box 1">
          <a:extLst>
            <a:ext uri="{FF2B5EF4-FFF2-40B4-BE49-F238E27FC236}">
              <a16:creationId xmlns:a16="http://schemas.microsoft.com/office/drawing/2014/main" xmlns="" id="{00000000-0008-0000-0600-00008D98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238" name="Text Box 1">
          <a:extLst>
            <a:ext uri="{FF2B5EF4-FFF2-40B4-BE49-F238E27FC236}">
              <a16:creationId xmlns:a16="http://schemas.microsoft.com/office/drawing/2014/main" xmlns="" id="{00000000-0008-0000-0600-00008E98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239" name="Text Box 1">
          <a:extLst>
            <a:ext uri="{FF2B5EF4-FFF2-40B4-BE49-F238E27FC236}">
              <a16:creationId xmlns:a16="http://schemas.microsoft.com/office/drawing/2014/main" xmlns="" id="{00000000-0008-0000-0600-00008F98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240" name="Text Box 1">
          <a:extLst>
            <a:ext uri="{FF2B5EF4-FFF2-40B4-BE49-F238E27FC236}">
              <a16:creationId xmlns:a16="http://schemas.microsoft.com/office/drawing/2014/main" xmlns="" id="{00000000-0008-0000-0600-00009098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241" name="Text Box 1">
          <a:extLst>
            <a:ext uri="{FF2B5EF4-FFF2-40B4-BE49-F238E27FC236}">
              <a16:creationId xmlns:a16="http://schemas.microsoft.com/office/drawing/2014/main" xmlns="" id="{00000000-0008-0000-0600-00009198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242" name="Text Box 1">
          <a:extLst>
            <a:ext uri="{FF2B5EF4-FFF2-40B4-BE49-F238E27FC236}">
              <a16:creationId xmlns:a16="http://schemas.microsoft.com/office/drawing/2014/main" xmlns="" id="{00000000-0008-0000-0600-00009298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243" name="Text Box 1">
          <a:extLst>
            <a:ext uri="{FF2B5EF4-FFF2-40B4-BE49-F238E27FC236}">
              <a16:creationId xmlns:a16="http://schemas.microsoft.com/office/drawing/2014/main" xmlns="" id="{00000000-0008-0000-0600-00009398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244" name="Text Box 1">
          <a:extLst>
            <a:ext uri="{FF2B5EF4-FFF2-40B4-BE49-F238E27FC236}">
              <a16:creationId xmlns:a16="http://schemas.microsoft.com/office/drawing/2014/main" xmlns="" id="{00000000-0008-0000-0600-00009498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245" name="Text Box 1">
          <a:extLst>
            <a:ext uri="{FF2B5EF4-FFF2-40B4-BE49-F238E27FC236}">
              <a16:creationId xmlns:a16="http://schemas.microsoft.com/office/drawing/2014/main" xmlns="" id="{00000000-0008-0000-0600-00009598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246" name="Text Box 1">
          <a:extLst>
            <a:ext uri="{FF2B5EF4-FFF2-40B4-BE49-F238E27FC236}">
              <a16:creationId xmlns:a16="http://schemas.microsoft.com/office/drawing/2014/main" xmlns="" id="{00000000-0008-0000-0600-00009698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247" name="Text Box 1">
          <a:extLst>
            <a:ext uri="{FF2B5EF4-FFF2-40B4-BE49-F238E27FC236}">
              <a16:creationId xmlns:a16="http://schemas.microsoft.com/office/drawing/2014/main" xmlns="" id="{00000000-0008-0000-0600-00009798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248" name="Text Box 1">
          <a:extLst>
            <a:ext uri="{FF2B5EF4-FFF2-40B4-BE49-F238E27FC236}">
              <a16:creationId xmlns:a16="http://schemas.microsoft.com/office/drawing/2014/main" xmlns="" id="{00000000-0008-0000-0600-00009898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128</xdr:row>
      <xdr:rowOff>0</xdr:rowOff>
    </xdr:from>
    <xdr:to>
      <xdr:col>5</xdr:col>
      <xdr:colOff>0</xdr:colOff>
      <xdr:row>128</xdr:row>
      <xdr:rowOff>209550</xdr:rowOff>
    </xdr:to>
    <xdr:sp macro="" textlink="">
      <xdr:nvSpPr>
        <xdr:cNvPr id="1284249" name="Text Box 1">
          <a:extLst>
            <a:ext uri="{FF2B5EF4-FFF2-40B4-BE49-F238E27FC236}">
              <a16:creationId xmlns:a16="http://schemas.microsoft.com/office/drawing/2014/main" xmlns="" id="{00000000-0008-0000-0600-000099981300}"/>
            </a:ext>
          </a:extLst>
        </xdr:cNvPr>
        <xdr:cNvSpPr txBox="1">
          <a:spLocks noChangeArrowheads="1"/>
        </xdr:cNvSpPr>
      </xdr:nvSpPr>
      <xdr:spPr bwMode="auto">
        <a:xfrm>
          <a:off x="2743200" y="44862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128</xdr:row>
      <xdr:rowOff>0</xdr:rowOff>
    </xdr:from>
    <xdr:to>
      <xdr:col>5</xdr:col>
      <xdr:colOff>0</xdr:colOff>
      <xdr:row>128</xdr:row>
      <xdr:rowOff>209550</xdr:rowOff>
    </xdr:to>
    <xdr:sp macro="" textlink="">
      <xdr:nvSpPr>
        <xdr:cNvPr id="1284250" name="Text Box 1">
          <a:extLst>
            <a:ext uri="{FF2B5EF4-FFF2-40B4-BE49-F238E27FC236}">
              <a16:creationId xmlns:a16="http://schemas.microsoft.com/office/drawing/2014/main" xmlns="" id="{00000000-0008-0000-0600-00009A981300}"/>
            </a:ext>
          </a:extLst>
        </xdr:cNvPr>
        <xdr:cNvSpPr txBox="1">
          <a:spLocks noChangeArrowheads="1"/>
        </xdr:cNvSpPr>
      </xdr:nvSpPr>
      <xdr:spPr bwMode="auto">
        <a:xfrm>
          <a:off x="2743200" y="44862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128</xdr:row>
      <xdr:rowOff>0</xdr:rowOff>
    </xdr:from>
    <xdr:to>
      <xdr:col>5</xdr:col>
      <xdr:colOff>0</xdr:colOff>
      <xdr:row>128</xdr:row>
      <xdr:rowOff>209550</xdr:rowOff>
    </xdr:to>
    <xdr:sp macro="" textlink="">
      <xdr:nvSpPr>
        <xdr:cNvPr id="1284251" name="Text Box 1">
          <a:extLst>
            <a:ext uri="{FF2B5EF4-FFF2-40B4-BE49-F238E27FC236}">
              <a16:creationId xmlns:a16="http://schemas.microsoft.com/office/drawing/2014/main" xmlns="" id="{00000000-0008-0000-0600-00009B981300}"/>
            </a:ext>
          </a:extLst>
        </xdr:cNvPr>
        <xdr:cNvSpPr txBox="1">
          <a:spLocks noChangeArrowheads="1"/>
        </xdr:cNvSpPr>
      </xdr:nvSpPr>
      <xdr:spPr bwMode="auto">
        <a:xfrm>
          <a:off x="2743200" y="44862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128</xdr:row>
      <xdr:rowOff>0</xdr:rowOff>
    </xdr:from>
    <xdr:to>
      <xdr:col>5</xdr:col>
      <xdr:colOff>0</xdr:colOff>
      <xdr:row>128</xdr:row>
      <xdr:rowOff>209550</xdr:rowOff>
    </xdr:to>
    <xdr:sp macro="" textlink="">
      <xdr:nvSpPr>
        <xdr:cNvPr id="1284252" name="Text Box 1">
          <a:extLst>
            <a:ext uri="{FF2B5EF4-FFF2-40B4-BE49-F238E27FC236}">
              <a16:creationId xmlns:a16="http://schemas.microsoft.com/office/drawing/2014/main" xmlns="" id="{00000000-0008-0000-0600-00009C981300}"/>
            </a:ext>
          </a:extLst>
        </xdr:cNvPr>
        <xdr:cNvSpPr txBox="1">
          <a:spLocks noChangeArrowheads="1"/>
        </xdr:cNvSpPr>
      </xdr:nvSpPr>
      <xdr:spPr bwMode="auto">
        <a:xfrm>
          <a:off x="2743200" y="44862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128</xdr:row>
      <xdr:rowOff>0</xdr:rowOff>
    </xdr:from>
    <xdr:to>
      <xdr:col>5</xdr:col>
      <xdr:colOff>0</xdr:colOff>
      <xdr:row>128</xdr:row>
      <xdr:rowOff>209550</xdr:rowOff>
    </xdr:to>
    <xdr:sp macro="" textlink="">
      <xdr:nvSpPr>
        <xdr:cNvPr id="1284253" name="Text Box 1">
          <a:extLst>
            <a:ext uri="{FF2B5EF4-FFF2-40B4-BE49-F238E27FC236}">
              <a16:creationId xmlns:a16="http://schemas.microsoft.com/office/drawing/2014/main" xmlns="" id="{00000000-0008-0000-0600-00009D981300}"/>
            </a:ext>
          </a:extLst>
        </xdr:cNvPr>
        <xdr:cNvSpPr txBox="1">
          <a:spLocks noChangeArrowheads="1"/>
        </xdr:cNvSpPr>
      </xdr:nvSpPr>
      <xdr:spPr bwMode="auto">
        <a:xfrm>
          <a:off x="2743200" y="44862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128</xdr:row>
      <xdr:rowOff>0</xdr:rowOff>
    </xdr:from>
    <xdr:to>
      <xdr:col>5</xdr:col>
      <xdr:colOff>0</xdr:colOff>
      <xdr:row>128</xdr:row>
      <xdr:rowOff>209550</xdr:rowOff>
    </xdr:to>
    <xdr:sp macro="" textlink="">
      <xdr:nvSpPr>
        <xdr:cNvPr id="1284254" name="Text Box 1">
          <a:extLst>
            <a:ext uri="{FF2B5EF4-FFF2-40B4-BE49-F238E27FC236}">
              <a16:creationId xmlns:a16="http://schemas.microsoft.com/office/drawing/2014/main" xmlns="" id="{00000000-0008-0000-0600-00009E981300}"/>
            </a:ext>
          </a:extLst>
        </xdr:cNvPr>
        <xdr:cNvSpPr txBox="1">
          <a:spLocks noChangeArrowheads="1"/>
        </xdr:cNvSpPr>
      </xdr:nvSpPr>
      <xdr:spPr bwMode="auto">
        <a:xfrm>
          <a:off x="2743200" y="44862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128</xdr:row>
      <xdr:rowOff>0</xdr:rowOff>
    </xdr:from>
    <xdr:to>
      <xdr:col>5</xdr:col>
      <xdr:colOff>0</xdr:colOff>
      <xdr:row>128</xdr:row>
      <xdr:rowOff>209550</xdr:rowOff>
    </xdr:to>
    <xdr:sp macro="" textlink="">
      <xdr:nvSpPr>
        <xdr:cNvPr id="1284255" name="Text Box 1">
          <a:extLst>
            <a:ext uri="{FF2B5EF4-FFF2-40B4-BE49-F238E27FC236}">
              <a16:creationId xmlns:a16="http://schemas.microsoft.com/office/drawing/2014/main" xmlns="" id="{00000000-0008-0000-0600-00009F981300}"/>
            </a:ext>
          </a:extLst>
        </xdr:cNvPr>
        <xdr:cNvSpPr txBox="1">
          <a:spLocks noChangeArrowheads="1"/>
        </xdr:cNvSpPr>
      </xdr:nvSpPr>
      <xdr:spPr bwMode="auto">
        <a:xfrm>
          <a:off x="2743200" y="44862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128</xdr:row>
      <xdr:rowOff>0</xdr:rowOff>
    </xdr:from>
    <xdr:to>
      <xdr:col>5</xdr:col>
      <xdr:colOff>0</xdr:colOff>
      <xdr:row>128</xdr:row>
      <xdr:rowOff>209550</xdr:rowOff>
    </xdr:to>
    <xdr:sp macro="" textlink="">
      <xdr:nvSpPr>
        <xdr:cNvPr id="1284256" name="Text Box 1">
          <a:extLst>
            <a:ext uri="{FF2B5EF4-FFF2-40B4-BE49-F238E27FC236}">
              <a16:creationId xmlns:a16="http://schemas.microsoft.com/office/drawing/2014/main" xmlns="" id="{00000000-0008-0000-0600-0000A0981300}"/>
            </a:ext>
          </a:extLst>
        </xdr:cNvPr>
        <xdr:cNvSpPr txBox="1">
          <a:spLocks noChangeArrowheads="1"/>
        </xdr:cNvSpPr>
      </xdr:nvSpPr>
      <xdr:spPr bwMode="auto">
        <a:xfrm>
          <a:off x="2743200" y="44862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128</xdr:row>
      <xdr:rowOff>0</xdr:rowOff>
    </xdr:from>
    <xdr:to>
      <xdr:col>5</xdr:col>
      <xdr:colOff>0</xdr:colOff>
      <xdr:row>128</xdr:row>
      <xdr:rowOff>209550</xdr:rowOff>
    </xdr:to>
    <xdr:sp macro="" textlink="">
      <xdr:nvSpPr>
        <xdr:cNvPr id="1284257" name="Text Box 1">
          <a:extLst>
            <a:ext uri="{FF2B5EF4-FFF2-40B4-BE49-F238E27FC236}">
              <a16:creationId xmlns:a16="http://schemas.microsoft.com/office/drawing/2014/main" xmlns="" id="{00000000-0008-0000-0600-0000A1981300}"/>
            </a:ext>
          </a:extLst>
        </xdr:cNvPr>
        <xdr:cNvSpPr txBox="1">
          <a:spLocks noChangeArrowheads="1"/>
        </xdr:cNvSpPr>
      </xdr:nvSpPr>
      <xdr:spPr bwMode="auto">
        <a:xfrm>
          <a:off x="2743200" y="44862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128</xdr:row>
      <xdr:rowOff>0</xdr:rowOff>
    </xdr:from>
    <xdr:to>
      <xdr:col>5</xdr:col>
      <xdr:colOff>0</xdr:colOff>
      <xdr:row>128</xdr:row>
      <xdr:rowOff>209550</xdr:rowOff>
    </xdr:to>
    <xdr:sp macro="" textlink="">
      <xdr:nvSpPr>
        <xdr:cNvPr id="1284258" name="Text Box 1">
          <a:extLst>
            <a:ext uri="{FF2B5EF4-FFF2-40B4-BE49-F238E27FC236}">
              <a16:creationId xmlns:a16="http://schemas.microsoft.com/office/drawing/2014/main" xmlns="" id="{00000000-0008-0000-0600-0000A2981300}"/>
            </a:ext>
          </a:extLst>
        </xdr:cNvPr>
        <xdr:cNvSpPr txBox="1">
          <a:spLocks noChangeArrowheads="1"/>
        </xdr:cNvSpPr>
      </xdr:nvSpPr>
      <xdr:spPr bwMode="auto">
        <a:xfrm>
          <a:off x="2743200" y="44862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128</xdr:row>
      <xdr:rowOff>0</xdr:rowOff>
    </xdr:from>
    <xdr:to>
      <xdr:col>5</xdr:col>
      <xdr:colOff>0</xdr:colOff>
      <xdr:row>128</xdr:row>
      <xdr:rowOff>209550</xdr:rowOff>
    </xdr:to>
    <xdr:sp macro="" textlink="">
      <xdr:nvSpPr>
        <xdr:cNvPr id="1284259" name="Text Box 1">
          <a:extLst>
            <a:ext uri="{FF2B5EF4-FFF2-40B4-BE49-F238E27FC236}">
              <a16:creationId xmlns:a16="http://schemas.microsoft.com/office/drawing/2014/main" xmlns="" id="{00000000-0008-0000-0600-0000A3981300}"/>
            </a:ext>
          </a:extLst>
        </xdr:cNvPr>
        <xdr:cNvSpPr txBox="1">
          <a:spLocks noChangeArrowheads="1"/>
        </xdr:cNvSpPr>
      </xdr:nvSpPr>
      <xdr:spPr bwMode="auto">
        <a:xfrm>
          <a:off x="2743200" y="44862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128</xdr:row>
      <xdr:rowOff>0</xdr:rowOff>
    </xdr:from>
    <xdr:to>
      <xdr:col>5</xdr:col>
      <xdr:colOff>0</xdr:colOff>
      <xdr:row>128</xdr:row>
      <xdr:rowOff>209550</xdr:rowOff>
    </xdr:to>
    <xdr:sp macro="" textlink="">
      <xdr:nvSpPr>
        <xdr:cNvPr id="1284260" name="Text Box 1">
          <a:extLst>
            <a:ext uri="{FF2B5EF4-FFF2-40B4-BE49-F238E27FC236}">
              <a16:creationId xmlns:a16="http://schemas.microsoft.com/office/drawing/2014/main" xmlns="" id="{00000000-0008-0000-0600-0000A4981300}"/>
            </a:ext>
          </a:extLst>
        </xdr:cNvPr>
        <xdr:cNvSpPr txBox="1">
          <a:spLocks noChangeArrowheads="1"/>
        </xdr:cNvSpPr>
      </xdr:nvSpPr>
      <xdr:spPr bwMode="auto">
        <a:xfrm>
          <a:off x="2743200" y="44862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128</xdr:row>
      <xdr:rowOff>0</xdr:rowOff>
    </xdr:from>
    <xdr:to>
      <xdr:col>5</xdr:col>
      <xdr:colOff>0</xdr:colOff>
      <xdr:row>128</xdr:row>
      <xdr:rowOff>209550</xdr:rowOff>
    </xdr:to>
    <xdr:sp macro="" textlink="">
      <xdr:nvSpPr>
        <xdr:cNvPr id="1284261" name="Text Box 1">
          <a:extLst>
            <a:ext uri="{FF2B5EF4-FFF2-40B4-BE49-F238E27FC236}">
              <a16:creationId xmlns:a16="http://schemas.microsoft.com/office/drawing/2014/main" xmlns="" id="{00000000-0008-0000-0600-0000A5981300}"/>
            </a:ext>
          </a:extLst>
        </xdr:cNvPr>
        <xdr:cNvSpPr txBox="1">
          <a:spLocks noChangeArrowheads="1"/>
        </xdr:cNvSpPr>
      </xdr:nvSpPr>
      <xdr:spPr bwMode="auto">
        <a:xfrm>
          <a:off x="2743200" y="44862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128</xdr:row>
      <xdr:rowOff>0</xdr:rowOff>
    </xdr:from>
    <xdr:to>
      <xdr:col>5</xdr:col>
      <xdr:colOff>0</xdr:colOff>
      <xdr:row>128</xdr:row>
      <xdr:rowOff>209550</xdr:rowOff>
    </xdr:to>
    <xdr:sp macro="" textlink="">
      <xdr:nvSpPr>
        <xdr:cNvPr id="1284262" name="Text Box 1">
          <a:extLst>
            <a:ext uri="{FF2B5EF4-FFF2-40B4-BE49-F238E27FC236}">
              <a16:creationId xmlns:a16="http://schemas.microsoft.com/office/drawing/2014/main" xmlns="" id="{00000000-0008-0000-0600-0000A6981300}"/>
            </a:ext>
          </a:extLst>
        </xdr:cNvPr>
        <xdr:cNvSpPr txBox="1">
          <a:spLocks noChangeArrowheads="1"/>
        </xdr:cNvSpPr>
      </xdr:nvSpPr>
      <xdr:spPr bwMode="auto">
        <a:xfrm>
          <a:off x="2743200" y="44862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128</xdr:row>
      <xdr:rowOff>0</xdr:rowOff>
    </xdr:from>
    <xdr:to>
      <xdr:col>5</xdr:col>
      <xdr:colOff>0</xdr:colOff>
      <xdr:row>128</xdr:row>
      <xdr:rowOff>209550</xdr:rowOff>
    </xdr:to>
    <xdr:sp macro="" textlink="">
      <xdr:nvSpPr>
        <xdr:cNvPr id="1284263" name="Text Box 1">
          <a:extLst>
            <a:ext uri="{FF2B5EF4-FFF2-40B4-BE49-F238E27FC236}">
              <a16:creationId xmlns:a16="http://schemas.microsoft.com/office/drawing/2014/main" xmlns="" id="{00000000-0008-0000-0600-0000A7981300}"/>
            </a:ext>
          </a:extLst>
        </xdr:cNvPr>
        <xdr:cNvSpPr txBox="1">
          <a:spLocks noChangeArrowheads="1"/>
        </xdr:cNvSpPr>
      </xdr:nvSpPr>
      <xdr:spPr bwMode="auto">
        <a:xfrm>
          <a:off x="2743200" y="44862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128</xdr:row>
      <xdr:rowOff>0</xdr:rowOff>
    </xdr:from>
    <xdr:to>
      <xdr:col>5</xdr:col>
      <xdr:colOff>0</xdr:colOff>
      <xdr:row>128</xdr:row>
      <xdr:rowOff>209550</xdr:rowOff>
    </xdr:to>
    <xdr:sp macro="" textlink="">
      <xdr:nvSpPr>
        <xdr:cNvPr id="1284264" name="Text Box 1">
          <a:extLst>
            <a:ext uri="{FF2B5EF4-FFF2-40B4-BE49-F238E27FC236}">
              <a16:creationId xmlns:a16="http://schemas.microsoft.com/office/drawing/2014/main" xmlns="" id="{00000000-0008-0000-0600-0000A8981300}"/>
            </a:ext>
          </a:extLst>
        </xdr:cNvPr>
        <xdr:cNvSpPr txBox="1">
          <a:spLocks noChangeArrowheads="1"/>
        </xdr:cNvSpPr>
      </xdr:nvSpPr>
      <xdr:spPr bwMode="auto">
        <a:xfrm>
          <a:off x="2743200" y="44862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128</xdr:row>
      <xdr:rowOff>0</xdr:rowOff>
    </xdr:from>
    <xdr:to>
      <xdr:col>5</xdr:col>
      <xdr:colOff>0</xdr:colOff>
      <xdr:row>128</xdr:row>
      <xdr:rowOff>209550</xdr:rowOff>
    </xdr:to>
    <xdr:sp macro="" textlink="">
      <xdr:nvSpPr>
        <xdr:cNvPr id="1284265" name="Text Box 1">
          <a:extLst>
            <a:ext uri="{FF2B5EF4-FFF2-40B4-BE49-F238E27FC236}">
              <a16:creationId xmlns:a16="http://schemas.microsoft.com/office/drawing/2014/main" xmlns="" id="{00000000-0008-0000-0600-0000A9981300}"/>
            </a:ext>
          </a:extLst>
        </xdr:cNvPr>
        <xdr:cNvSpPr txBox="1">
          <a:spLocks noChangeArrowheads="1"/>
        </xdr:cNvSpPr>
      </xdr:nvSpPr>
      <xdr:spPr bwMode="auto">
        <a:xfrm>
          <a:off x="2743200" y="44862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128</xdr:row>
      <xdr:rowOff>0</xdr:rowOff>
    </xdr:from>
    <xdr:to>
      <xdr:col>5</xdr:col>
      <xdr:colOff>0</xdr:colOff>
      <xdr:row>128</xdr:row>
      <xdr:rowOff>209550</xdr:rowOff>
    </xdr:to>
    <xdr:sp macro="" textlink="">
      <xdr:nvSpPr>
        <xdr:cNvPr id="1284266" name="Text Box 1">
          <a:extLst>
            <a:ext uri="{FF2B5EF4-FFF2-40B4-BE49-F238E27FC236}">
              <a16:creationId xmlns:a16="http://schemas.microsoft.com/office/drawing/2014/main" xmlns="" id="{00000000-0008-0000-0600-0000AA981300}"/>
            </a:ext>
          </a:extLst>
        </xdr:cNvPr>
        <xdr:cNvSpPr txBox="1">
          <a:spLocks noChangeArrowheads="1"/>
        </xdr:cNvSpPr>
      </xdr:nvSpPr>
      <xdr:spPr bwMode="auto">
        <a:xfrm>
          <a:off x="2743200" y="44862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128</xdr:row>
      <xdr:rowOff>0</xdr:rowOff>
    </xdr:from>
    <xdr:to>
      <xdr:col>5</xdr:col>
      <xdr:colOff>0</xdr:colOff>
      <xdr:row>128</xdr:row>
      <xdr:rowOff>209550</xdr:rowOff>
    </xdr:to>
    <xdr:sp macro="" textlink="">
      <xdr:nvSpPr>
        <xdr:cNvPr id="1284267" name="Text Box 1">
          <a:extLst>
            <a:ext uri="{FF2B5EF4-FFF2-40B4-BE49-F238E27FC236}">
              <a16:creationId xmlns:a16="http://schemas.microsoft.com/office/drawing/2014/main" xmlns="" id="{00000000-0008-0000-0600-0000AB981300}"/>
            </a:ext>
          </a:extLst>
        </xdr:cNvPr>
        <xdr:cNvSpPr txBox="1">
          <a:spLocks noChangeArrowheads="1"/>
        </xdr:cNvSpPr>
      </xdr:nvSpPr>
      <xdr:spPr bwMode="auto">
        <a:xfrm>
          <a:off x="2743200" y="44862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128</xdr:row>
      <xdr:rowOff>0</xdr:rowOff>
    </xdr:from>
    <xdr:to>
      <xdr:col>5</xdr:col>
      <xdr:colOff>0</xdr:colOff>
      <xdr:row>128</xdr:row>
      <xdr:rowOff>209550</xdr:rowOff>
    </xdr:to>
    <xdr:sp macro="" textlink="">
      <xdr:nvSpPr>
        <xdr:cNvPr id="1284268" name="Text Box 1">
          <a:extLst>
            <a:ext uri="{FF2B5EF4-FFF2-40B4-BE49-F238E27FC236}">
              <a16:creationId xmlns:a16="http://schemas.microsoft.com/office/drawing/2014/main" xmlns="" id="{00000000-0008-0000-0600-0000AC981300}"/>
            </a:ext>
          </a:extLst>
        </xdr:cNvPr>
        <xdr:cNvSpPr txBox="1">
          <a:spLocks noChangeArrowheads="1"/>
        </xdr:cNvSpPr>
      </xdr:nvSpPr>
      <xdr:spPr bwMode="auto">
        <a:xfrm>
          <a:off x="2743200" y="44862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128</xdr:row>
      <xdr:rowOff>0</xdr:rowOff>
    </xdr:from>
    <xdr:to>
      <xdr:col>5</xdr:col>
      <xdr:colOff>0</xdr:colOff>
      <xdr:row>128</xdr:row>
      <xdr:rowOff>209550</xdr:rowOff>
    </xdr:to>
    <xdr:sp macro="" textlink="">
      <xdr:nvSpPr>
        <xdr:cNvPr id="1284269" name="Text Box 1">
          <a:extLst>
            <a:ext uri="{FF2B5EF4-FFF2-40B4-BE49-F238E27FC236}">
              <a16:creationId xmlns:a16="http://schemas.microsoft.com/office/drawing/2014/main" xmlns="" id="{00000000-0008-0000-0600-0000AD981300}"/>
            </a:ext>
          </a:extLst>
        </xdr:cNvPr>
        <xdr:cNvSpPr txBox="1">
          <a:spLocks noChangeArrowheads="1"/>
        </xdr:cNvSpPr>
      </xdr:nvSpPr>
      <xdr:spPr bwMode="auto">
        <a:xfrm>
          <a:off x="2743200" y="44862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128</xdr:row>
      <xdr:rowOff>0</xdr:rowOff>
    </xdr:from>
    <xdr:to>
      <xdr:col>5</xdr:col>
      <xdr:colOff>0</xdr:colOff>
      <xdr:row>128</xdr:row>
      <xdr:rowOff>209550</xdr:rowOff>
    </xdr:to>
    <xdr:sp macro="" textlink="">
      <xdr:nvSpPr>
        <xdr:cNvPr id="1284270" name="Text Box 1">
          <a:extLst>
            <a:ext uri="{FF2B5EF4-FFF2-40B4-BE49-F238E27FC236}">
              <a16:creationId xmlns:a16="http://schemas.microsoft.com/office/drawing/2014/main" xmlns="" id="{00000000-0008-0000-0600-0000AE981300}"/>
            </a:ext>
          </a:extLst>
        </xdr:cNvPr>
        <xdr:cNvSpPr txBox="1">
          <a:spLocks noChangeArrowheads="1"/>
        </xdr:cNvSpPr>
      </xdr:nvSpPr>
      <xdr:spPr bwMode="auto">
        <a:xfrm>
          <a:off x="2743200" y="44862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128</xdr:row>
      <xdr:rowOff>0</xdr:rowOff>
    </xdr:from>
    <xdr:to>
      <xdr:col>5</xdr:col>
      <xdr:colOff>0</xdr:colOff>
      <xdr:row>128</xdr:row>
      <xdr:rowOff>209550</xdr:rowOff>
    </xdr:to>
    <xdr:sp macro="" textlink="">
      <xdr:nvSpPr>
        <xdr:cNvPr id="1284271" name="Text Box 1">
          <a:extLst>
            <a:ext uri="{FF2B5EF4-FFF2-40B4-BE49-F238E27FC236}">
              <a16:creationId xmlns:a16="http://schemas.microsoft.com/office/drawing/2014/main" xmlns="" id="{00000000-0008-0000-0600-0000AF981300}"/>
            </a:ext>
          </a:extLst>
        </xdr:cNvPr>
        <xdr:cNvSpPr txBox="1">
          <a:spLocks noChangeArrowheads="1"/>
        </xdr:cNvSpPr>
      </xdr:nvSpPr>
      <xdr:spPr bwMode="auto">
        <a:xfrm>
          <a:off x="2743200" y="44862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128</xdr:row>
      <xdr:rowOff>0</xdr:rowOff>
    </xdr:from>
    <xdr:to>
      <xdr:col>5</xdr:col>
      <xdr:colOff>0</xdr:colOff>
      <xdr:row>128</xdr:row>
      <xdr:rowOff>209550</xdr:rowOff>
    </xdr:to>
    <xdr:sp macro="" textlink="">
      <xdr:nvSpPr>
        <xdr:cNvPr id="1284272" name="Text Box 1">
          <a:extLst>
            <a:ext uri="{FF2B5EF4-FFF2-40B4-BE49-F238E27FC236}">
              <a16:creationId xmlns:a16="http://schemas.microsoft.com/office/drawing/2014/main" xmlns="" id="{00000000-0008-0000-0600-0000B0981300}"/>
            </a:ext>
          </a:extLst>
        </xdr:cNvPr>
        <xdr:cNvSpPr txBox="1">
          <a:spLocks noChangeArrowheads="1"/>
        </xdr:cNvSpPr>
      </xdr:nvSpPr>
      <xdr:spPr bwMode="auto">
        <a:xfrm>
          <a:off x="2743200" y="44862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128</xdr:row>
      <xdr:rowOff>0</xdr:rowOff>
    </xdr:from>
    <xdr:to>
      <xdr:col>5</xdr:col>
      <xdr:colOff>0</xdr:colOff>
      <xdr:row>128</xdr:row>
      <xdr:rowOff>209550</xdr:rowOff>
    </xdr:to>
    <xdr:sp macro="" textlink="">
      <xdr:nvSpPr>
        <xdr:cNvPr id="1284273" name="Text Box 1">
          <a:extLst>
            <a:ext uri="{FF2B5EF4-FFF2-40B4-BE49-F238E27FC236}">
              <a16:creationId xmlns:a16="http://schemas.microsoft.com/office/drawing/2014/main" xmlns="" id="{00000000-0008-0000-0600-0000B1981300}"/>
            </a:ext>
          </a:extLst>
        </xdr:cNvPr>
        <xdr:cNvSpPr txBox="1">
          <a:spLocks noChangeArrowheads="1"/>
        </xdr:cNvSpPr>
      </xdr:nvSpPr>
      <xdr:spPr bwMode="auto">
        <a:xfrm>
          <a:off x="2743200" y="44862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274" name="Text Box 1">
          <a:extLst>
            <a:ext uri="{FF2B5EF4-FFF2-40B4-BE49-F238E27FC236}">
              <a16:creationId xmlns:a16="http://schemas.microsoft.com/office/drawing/2014/main" xmlns="" id="{00000000-0008-0000-0600-0000B298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275" name="Text Box 1">
          <a:extLst>
            <a:ext uri="{FF2B5EF4-FFF2-40B4-BE49-F238E27FC236}">
              <a16:creationId xmlns:a16="http://schemas.microsoft.com/office/drawing/2014/main" xmlns="" id="{00000000-0008-0000-0600-0000B398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276" name="Text Box 1">
          <a:extLst>
            <a:ext uri="{FF2B5EF4-FFF2-40B4-BE49-F238E27FC236}">
              <a16:creationId xmlns:a16="http://schemas.microsoft.com/office/drawing/2014/main" xmlns="" id="{00000000-0008-0000-0600-0000B498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277" name="Text Box 1">
          <a:extLst>
            <a:ext uri="{FF2B5EF4-FFF2-40B4-BE49-F238E27FC236}">
              <a16:creationId xmlns:a16="http://schemas.microsoft.com/office/drawing/2014/main" xmlns="" id="{00000000-0008-0000-0600-0000B598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278" name="Text Box 1">
          <a:extLst>
            <a:ext uri="{FF2B5EF4-FFF2-40B4-BE49-F238E27FC236}">
              <a16:creationId xmlns:a16="http://schemas.microsoft.com/office/drawing/2014/main" xmlns="" id="{00000000-0008-0000-0600-0000B698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279" name="Text Box 1">
          <a:extLst>
            <a:ext uri="{FF2B5EF4-FFF2-40B4-BE49-F238E27FC236}">
              <a16:creationId xmlns:a16="http://schemas.microsoft.com/office/drawing/2014/main" xmlns="" id="{00000000-0008-0000-0600-0000B798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280" name="Text Box 1">
          <a:extLst>
            <a:ext uri="{FF2B5EF4-FFF2-40B4-BE49-F238E27FC236}">
              <a16:creationId xmlns:a16="http://schemas.microsoft.com/office/drawing/2014/main" xmlns="" id="{00000000-0008-0000-0600-0000B898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281" name="Text Box 1">
          <a:extLst>
            <a:ext uri="{FF2B5EF4-FFF2-40B4-BE49-F238E27FC236}">
              <a16:creationId xmlns:a16="http://schemas.microsoft.com/office/drawing/2014/main" xmlns="" id="{00000000-0008-0000-0600-0000B998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282" name="Text Box 1">
          <a:extLst>
            <a:ext uri="{FF2B5EF4-FFF2-40B4-BE49-F238E27FC236}">
              <a16:creationId xmlns:a16="http://schemas.microsoft.com/office/drawing/2014/main" xmlns="" id="{00000000-0008-0000-0600-0000BA98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283" name="Text Box 1">
          <a:extLst>
            <a:ext uri="{FF2B5EF4-FFF2-40B4-BE49-F238E27FC236}">
              <a16:creationId xmlns:a16="http://schemas.microsoft.com/office/drawing/2014/main" xmlns="" id="{00000000-0008-0000-0600-0000BB98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284" name="Text Box 1">
          <a:extLst>
            <a:ext uri="{FF2B5EF4-FFF2-40B4-BE49-F238E27FC236}">
              <a16:creationId xmlns:a16="http://schemas.microsoft.com/office/drawing/2014/main" xmlns="" id="{00000000-0008-0000-0600-0000BC98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285" name="Text Box 1">
          <a:extLst>
            <a:ext uri="{FF2B5EF4-FFF2-40B4-BE49-F238E27FC236}">
              <a16:creationId xmlns:a16="http://schemas.microsoft.com/office/drawing/2014/main" xmlns="" id="{00000000-0008-0000-0600-0000BD98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286" name="Text Box 1">
          <a:extLst>
            <a:ext uri="{FF2B5EF4-FFF2-40B4-BE49-F238E27FC236}">
              <a16:creationId xmlns:a16="http://schemas.microsoft.com/office/drawing/2014/main" xmlns="" id="{00000000-0008-0000-0600-0000BE98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287" name="Text Box 1">
          <a:extLst>
            <a:ext uri="{FF2B5EF4-FFF2-40B4-BE49-F238E27FC236}">
              <a16:creationId xmlns:a16="http://schemas.microsoft.com/office/drawing/2014/main" xmlns="" id="{00000000-0008-0000-0600-0000BF98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288" name="Text Box 1">
          <a:extLst>
            <a:ext uri="{FF2B5EF4-FFF2-40B4-BE49-F238E27FC236}">
              <a16:creationId xmlns:a16="http://schemas.microsoft.com/office/drawing/2014/main" xmlns="" id="{00000000-0008-0000-0600-0000C098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289" name="Text Box 1">
          <a:extLst>
            <a:ext uri="{FF2B5EF4-FFF2-40B4-BE49-F238E27FC236}">
              <a16:creationId xmlns:a16="http://schemas.microsoft.com/office/drawing/2014/main" xmlns="" id="{00000000-0008-0000-0600-0000C198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290" name="Text Box 1">
          <a:extLst>
            <a:ext uri="{FF2B5EF4-FFF2-40B4-BE49-F238E27FC236}">
              <a16:creationId xmlns:a16="http://schemas.microsoft.com/office/drawing/2014/main" xmlns="" id="{00000000-0008-0000-0600-0000C298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291" name="Text Box 1">
          <a:extLst>
            <a:ext uri="{FF2B5EF4-FFF2-40B4-BE49-F238E27FC236}">
              <a16:creationId xmlns:a16="http://schemas.microsoft.com/office/drawing/2014/main" xmlns="" id="{00000000-0008-0000-0600-0000C398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292" name="Text Box 1">
          <a:extLst>
            <a:ext uri="{FF2B5EF4-FFF2-40B4-BE49-F238E27FC236}">
              <a16:creationId xmlns:a16="http://schemas.microsoft.com/office/drawing/2014/main" xmlns="" id="{00000000-0008-0000-0600-0000C498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293" name="Text Box 1">
          <a:extLst>
            <a:ext uri="{FF2B5EF4-FFF2-40B4-BE49-F238E27FC236}">
              <a16:creationId xmlns:a16="http://schemas.microsoft.com/office/drawing/2014/main" xmlns="" id="{00000000-0008-0000-0600-0000C598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294" name="Text Box 1">
          <a:extLst>
            <a:ext uri="{FF2B5EF4-FFF2-40B4-BE49-F238E27FC236}">
              <a16:creationId xmlns:a16="http://schemas.microsoft.com/office/drawing/2014/main" xmlns="" id="{00000000-0008-0000-0600-0000C698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295" name="Text Box 1">
          <a:extLst>
            <a:ext uri="{FF2B5EF4-FFF2-40B4-BE49-F238E27FC236}">
              <a16:creationId xmlns:a16="http://schemas.microsoft.com/office/drawing/2014/main" xmlns="" id="{00000000-0008-0000-0600-0000C798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296" name="Text Box 1">
          <a:extLst>
            <a:ext uri="{FF2B5EF4-FFF2-40B4-BE49-F238E27FC236}">
              <a16:creationId xmlns:a16="http://schemas.microsoft.com/office/drawing/2014/main" xmlns="" id="{00000000-0008-0000-0600-0000C898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297" name="Text Box 1">
          <a:extLst>
            <a:ext uri="{FF2B5EF4-FFF2-40B4-BE49-F238E27FC236}">
              <a16:creationId xmlns:a16="http://schemas.microsoft.com/office/drawing/2014/main" xmlns="" id="{00000000-0008-0000-0600-0000C998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298" name="Text Box 1">
          <a:extLst>
            <a:ext uri="{FF2B5EF4-FFF2-40B4-BE49-F238E27FC236}">
              <a16:creationId xmlns:a16="http://schemas.microsoft.com/office/drawing/2014/main" xmlns="" id="{00000000-0008-0000-0600-0000CA98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299" name="Text Box 1">
          <a:extLst>
            <a:ext uri="{FF2B5EF4-FFF2-40B4-BE49-F238E27FC236}">
              <a16:creationId xmlns:a16="http://schemas.microsoft.com/office/drawing/2014/main" xmlns="" id="{00000000-0008-0000-0600-0000CB98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300" name="Text Box 1">
          <a:extLst>
            <a:ext uri="{FF2B5EF4-FFF2-40B4-BE49-F238E27FC236}">
              <a16:creationId xmlns:a16="http://schemas.microsoft.com/office/drawing/2014/main" xmlns="" id="{00000000-0008-0000-0600-0000CC98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301" name="Text Box 1">
          <a:extLst>
            <a:ext uri="{FF2B5EF4-FFF2-40B4-BE49-F238E27FC236}">
              <a16:creationId xmlns:a16="http://schemas.microsoft.com/office/drawing/2014/main" xmlns="" id="{00000000-0008-0000-0600-0000CD98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302" name="Text Box 1">
          <a:extLst>
            <a:ext uri="{FF2B5EF4-FFF2-40B4-BE49-F238E27FC236}">
              <a16:creationId xmlns:a16="http://schemas.microsoft.com/office/drawing/2014/main" xmlns="" id="{00000000-0008-0000-0600-0000CE98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303" name="Text Box 1">
          <a:extLst>
            <a:ext uri="{FF2B5EF4-FFF2-40B4-BE49-F238E27FC236}">
              <a16:creationId xmlns:a16="http://schemas.microsoft.com/office/drawing/2014/main" xmlns="" id="{00000000-0008-0000-0600-0000CF98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304" name="Text Box 1">
          <a:extLst>
            <a:ext uri="{FF2B5EF4-FFF2-40B4-BE49-F238E27FC236}">
              <a16:creationId xmlns:a16="http://schemas.microsoft.com/office/drawing/2014/main" xmlns="" id="{00000000-0008-0000-0600-0000D098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305" name="Text Box 1">
          <a:extLst>
            <a:ext uri="{FF2B5EF4-FFF2-40B4-BE49-F238E27FC236}">
              <a16:creationId xmlns:a16="http://schemas.microsoft.com/office/drawing/2014/main" xmlns="" id="{00000000-0008-0000-0600-0000D198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306" name="Text Box 1">
          <a:extLst>
            <a:ext uri="{FF2B5EF4-FFF2-40B4-BE49-F238E27FC236}">
              <a16:creationId xmlns:a16="http://schemas.microsoft.com/office/drawing/2014/main" xmlns="" id="{00000000-0008-0000-0600-0000D298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307" name="Text Box 1">
          <a:extLst>
            <a:ext uri="{FF2B5EF4-FFF2-40B4-BE49-F238E27FC236}">
              <a16:creationId xmlns:a16="http://schemas.microsoft.com/office/drawing/2014/main" xmlns="" id="{00000000-0008-0000-0600-0000D398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308" name="Text Box 1">
          <a:extLst>
            <a:ext uri="{FF2B5EF4-FFF2-40B4-BE49-F238E27FC236}">
              <a16:creationId xmlns:a16="http://schemas.microsoft.com/office/drawing/2014/main" xmlns="" id="{00000000-0008-0000-0600-0000D498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309" name="Text Box 1">
          <a:extLst>
            <a:ext uri="{FF2B5EF4-FFF2-40B4-BE49-F238E27FC236}">
              <a16:creationId xmlns:a16="http://schemas.microsoft.com/office/drawing/2014/main" xmlns="" id="{00000000-0008-0000-0600-0000D598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310" name="Text Box 1">
          <a:extLst>
            <a:ext uri="{FF2B5EF4-FFF2-40B4-BE49-F238E27FC236}">
              <a16:creationId xmlns:a16="http://schemas.microsoft.com/office/drawing/2014/main" xmlns="" id="{00000000-0008-0000-0600-0000D698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311" name="Text Box 1">
          <a:extLst>
            <a:ext uri="{FF2B5EF4-FFF2-40B4-BE49-F238E27FC236}">
              <a16:creationId xmlns:a16="http://schemas.microsoft.com/office/drawing/2014/main" xmlns="" id="{00000000-0008-0000-0600-0000D798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312" name="Text Box 1">
          <a:extLst>
            <a:ext uri="{FF2B5EF4-FFF2-40B4-BE49-F238E27FC236}">
              <a16:creationId xmlns:a16="http://schemas.microsoft.com/office/drawing/2014/main" xmlns="" id="{00000000-0008-0000-0600-0000D898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313" name="Text Box 1">
          <a:extLst>
            <a:ext uri="{FF2B5EF4-FFF2-40B4-BE49-F238E27FC236}">
              <a16:creationId xmlns:a16="http://schemas.microsoft.com/office/drawing/2014/main" xmlns="" id="{00000000-0008-0000-0600-0000D998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314" name="Text Box 1">
          <a:extLst>
            <a:ext uri="{FF2B5EF4-FFF2-40B4-BE49-F238E27FC236}">
              <a16:creationId xmlns:a16="http://schemas.microsoft.com/office/drawing/2014/main" xmlns="" id="{00000000-0008-0000-0600-0000DA98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315" name="Text Box 1">
          <a:extLst>
            <a:ext uri="{FF2B5EF4-FFF2-40B4-BE49-F238E27FC236}">
              <a16:creationId xmlns:a16="http://schemas.microsoft.com/office/drawing/2014/main" xmlns="" id="{00000000-0008-0000-0600-0000DB98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316" name="Text Box 1">
          <a:extLst>
            <a:ext uri="{FF2B5EF4-FFF2-40B4-BE49-F238E27FC236}">
              <a16:creationId xmlns:a16="http://schemas.microsoft.com/office/drawing/2014/main" xmlns="" id="{00000000-0008-0000-0600-0000DC98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317" name="Text Box 1">
          <a:extLst>
            <a:ext uri="{FF2B5EF4-FFF2-40B4-BE49-F238E27FC236}">
              <a16:creationId xmlns:a16="http://schemas.microsoft.com/office/drawing/2014/main" xmlns="" id="{00000000-0008-0000-0600-0000DD98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318" name="Text Box 1">
          <a:extLst>
            <a:ext uri="{FF2B5EF4-FFF2-40B4-BE49-F238E27FC236}">
              <a16:creationId xmlns:a16="http://schemas.microsoft.com/office/drawing/2014/main" xmlns="" id="{00000000-0008-0000-0600-0000DE98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319" name="Text Box 1">
          <a:extLst>
            <a:ext uri="{FF2B5EF4-FFF2-40B4-BE49-F238E27FC236}">
              <a16:creationId xmlns:a16="http://schemas.microsoft.com/office/drawing/2014/main" xmlns="" id="{00000000-0008-0000-0600-0000DF98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320" name="Text Box 1">
          <a:extLst>
            <a:ext uri="{FF2B5EF4-FFF2-40B4-BE49-F238E27FC236}">
              <a16:creationId xmlns:a16="http://schemas.microsoft.com/office/drawing/2014/main" xmlns="" id="{00000000-0008-0000-0600-0000E098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321" name="Text Box 1">
          <a:extLst>
            <a:ext uri="{FF2B5EF4-FFF2-40B4-BE49-F238E27FC236}">
              <a16:creationId xmlns:a16="http://schemas.microsoft.com/office/drawing/2014/main" xmlns="" id="{00000000-0008-0000-0600-0000E198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322" name="Text Box 1">
          <a:extLst>
            <a:ext uri="{FF2B5EF4-FFF2-40B4-BE49-F238E27FC236}">
              <a16:creationId xmlns:a16="http://schemas.microsoft.com/office/drawing/2014/main" xmlns="" id="{00000000-0008-0000-0600-0000E298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117</xdr:row>
      <xdr:rowOff>0</xdr:rowOff>
    </xdr:from>
    <xdr:to>
      <xdr:col>5</xdr:col>
      <xdr:colOff>0</xdr:colOff>
      <xdr:row>117</xdr:row>
      <xdr:rowOff>209550</xdr:rowOff>
    </xdr:to>
    <xdr:sp macro="" textlink="">
      <xdr:nvSpPr>
        <xdr:cNvPr id="1284323" name="Text Box 1">
          <a:extLst>
            <a:ext uri="{FF2B5EF4-FFF2-40B4-BE49-F238E27FC236}">
              <a16:creationId xmlns:a16="http://schemas.microsoft.com/office/drawing/2014/main" xmlns="" id="{00000000-0008-0000-0600-0000E3981300}"/>
            </a:ext>
          </a:extLst>
        </xdr:cNvPr>
        <xdr:cNvSpPr txBox="1">
          <a:spLocks noChangeArrowheads="1"/>
        </xdr:cNvSpPr>
      </xdr:nvSpPr>
      <xdr:spPr bwMode="auto">
        <a:xfrm>
          <a:off x="2743200" y="40986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117</xdr:row>
      <xdr:rowOff>0</xdr:rowOff>
    </xdr:from>
    <xdr:to>
      <xdr:col>5</xdr:col>
      <xdr:colOff>0</xdr:colOff>
      <xdr:row>117</xdr:row>
      <xdr:rowOff>209550</xdr:rowOff>
    </xdr:to>
    <xdr:sp macro="" textlink="">
      <xdr:nvSpPr>
        <xdr:cNvPr id="1284324" name="Text Box 1">
          <a:extLst>
            <a:ext uri="{FF2B5EF4-FFF2-40B4-BE49-F238E27FC236}">
              <a16:creationId xmlns:a16="http://schemas.microsoft.com/office/drawing/2014/main" xmlns="" id="{00000000-0008-0000-0600-0000E4981300}"/>
            </a:ext>
          </a:extLst>
        </xdr:cNvPr>
        <xdr:cNvSpPr txBox="1">
          <a:spLocks noChangeArrowheads="1"/>
        </xdr:cNvSpPr>
      </xdr:nvSpPr>
      <xdr:spPr bwMode="auto">
        <a:xfrm>
          <a:off x="2743200" y="40986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117</xdr:row>
      <xdr:rowOff>0</xdr:rowOff>
    </xdr:from>
    <xdr:to>
      <xdr:col>5</xdr:col>
      <xdr:colOff>0</xdr:colOff>
      <xdr:row>117</xdr:row>
      <xdr:rowOff>209550</xdr:rowOff>
    </xdr:to>
    <xdr:sp macro="" textlink="">
      <xdr:nvSpPr>
        <xdr:cNvPr id="1284325" name="Text Box 1">
          <a:extLst>
            <a:ext uri="{FF2B5EF4-FFF2-40B4-BE49-F238E27FC236}">
              <a16:creationId xmlns:a16="http://schemas.microsoft.com/office/drawing/2014/main" xmlns="" id="{00000000-0008-0000-0600-0000E5981300}"/>
            </a:ext>
          </a:extLst>
        </xdr:cNvPr>
        <xdr:cNvSpPr txBox="1">
          <a:spLocks noChangeArrowheads="1"/>
        </xdr:cNvSpPr>
      </xdr:nvSpPr>
      <xdr:spPr bwMode="auto">
        <a:xfrm>
          <a:off x="2743200" y="40986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118</xdr:row>
      <xdr:rowOff>0</xdr:rowOff>
    </xdr:from>
    <xdr:to>
      <xdr:col>5</xdr:col>
      <xdr:colOff>0</xdr:colOff>
      <xdr:row>118</xdr:row>
      <xdr:rowOff>209550</xdr:rowOff>
    </xdr:to>
    <xdr:sp macro="" textlink="">
      <xdr:nvSpPr>
        <xdr:cNvPr id="1284326" name="Text Box 1">
          <a:extLst>
            <a:ext uri="{FF2B5EF4-FFF2-40B4-BE49-F238E27FC236}">
              <a16:creationId xmlns:a16="http://schemas.microsoft.com/office/drawing/2014/main" xmlns="" id="{00000000-0008-0000-0600-0000E6981300}"/>
            </a:ext>
          </a:extLst>
        </xdr:cNvPr>
        <xdr:cNvSpPr txBox="1">
          <a:spLocks noChangeArrowheads="1"/>
        </xdr:cNvSpPr>
      </xdr:nvSpPr>
      <xdr:spPr bwMode="auto">
        <a:xfrm>
          <a:off x="2743200" y="41338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118</xdr:row>
      <xdr:rowOff>0</xdr:rowOff>
    </xdr:from>
    <xdr:to>
      <xdr:col>5</xdr:col>
      <xdr:colOff>0</xdr:colOff>
      <xdr:row>118</xdr:row>
      <xdr:rowOff>209550</xdr:rowOff>
    </xdr:to>
    <xdr:sp macro="" textlink="">
      <xdr:nvSpPr>
        <xdr:cNvPr id="1284327" name="Text Box 1">
          <a:extLst>
            <a:ext uri="{FF2B5EF4-FFF2-40B4-BE49-F238E27FC236}">
              <a16:creationId xmlns:a16="http://schemas.microsoft.com/office/drawing/2014/main" xmlns="" id="{00000000-0008-0000-0600-0000E7981300}"/>
            </a:ext>
          </a:extLst>
        </xdr:cNvPr>
        <xdr:cNvSpPr txBox="1">
          <a:spLocks noChangeArrowheads="1"/>
        </xdr:cNvSpPr>
      </xdr:nvSpPr>
      <xdr:spPr bwMode="auto">
        <a:xfrm>
          <a:off x="2743200" y="41338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118</xdr:row>
      <xdr:rowOff>0</xdr:rowOff>
    </xdr:from>
    <xdr:to>
      <xdr:col>5</xdr:col>
      <xdr:colOff>0</xdr:colOff>
      <xdr:row>118</xdr:row>
      <xdr:rowOff>209550</xdr:rowOff>
    </xdr:to>
    <xdr:sp macro="" textlink="">
      <xdr:nvSpPr>
        <xdr:cNvPr id="1284328" name="Text Box 1">
          <a:extLst>
            <a:ext uri="{FF2B5EF4-FFF2-40B4-BE49-F238E27FC236}">
              <a16:creationId xmlns:a16="http://schemas.microsoft.com/office/drawing/2014/main" xmlns="" id="{00000000-0008-0000-0600-0000E8981300}"/>
            </a:ext>
          </a:extLst>
        </xdr:cNvPr>
        <xdr:cNvSpPr txBox="1">
          <a:spLocks noChangeArrowheads="1"/>
        </xdr:cNvSpPr>
      </xdr:nvSpPr>
      <xdr:spPr bwMode="auto">
        <a:xfrm>
          <a:off x="2743200" y="41338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0</xdr:colOff>
      <xdr:row>120</xdr:row>
      <xdr:rowOff>209550</xdr:rowOff>
    </xdr:to>
    <xdr:sp macro="" textlink="">
      <xdr:nvSpPr>
        <xdr:cNvPr id="1284329" name="Text Box 1">
          <a:extLst>
            <a:ext uri="{FF2B5EF4-FFF2-40B4-BE49-F238E27FC236}">
              <a16:creationId xmlns:a16="http://schemas.microsoft.com/office/drawing/2014/main" xmlns="" id="{00000000-0008-0000-0600-0000E9981300}"/>
            </a:ext>
          </a:extLst>
        </xdr:cNvPr>
        <xdr:cNvSpPr txBox="1">
          <a:spLocks noChangeArrowheads="1"/>
        </xdr:cNvSpPr>
      </xdr:nvSpPr>
      <xdr:spPr bwMode="auto">
        <a:xfrm>
          <a:off x="2743200" y="42043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0</xdr:colOff>
      <xdr:row>120</xdr:row>
      <xdr:rowOff>209550</xdr:rowOff>
    </xdr:to>
    <xdr:sp macro="" textlink="">
      <xdr:nvSpPr>
        <xdr:cNvPr id="1284330" name="Text Box 1">
          <a:extLst>
            <a:ext uri="{FF2B5EF4-FFF2-40B4-BE49-F238E27FC236}">
              <a16:creationId xmlns:a16="http://schemas.microsoft.com/office/drawing/2014/main" xmlns="" id="{00000000-0008-0000-0600-0000EA981300}"/>
            </a:ext>
          </a:extLst>
        </xdr:cNvPr>
        <xdr:cNvSpPr txBox="1">
          <a:spLocks noChangeArrowheads="1"/>
        </xdr:cNvSpPr>
      </xdr:nvSpPr>
      <xdr:spPr bwMode="auto">
        <a:xfrm>
          <a:off x="2743200" y="42043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0</xdr:colOff>
      <xdr:row>120</xdr:row>
      <xdr:rowOff>209550</xdr:rowOff>
    </xdr:to>
    <xdr:sp macro="" textlink="">
      <xdr:nvSpPr>
        <xdr:cNvPr id="1284331" name="Text Box 1">
          <a:extLst>
            <a:ext uri="{FF2B5EF4-FFF2-40B4-BE49-F238E27FC236}">
              <a16:creationId xmlns:a16="http://schemas.microsoft.com/office/drawing/2014/main" xmlns="" id="{00000000-0008-0000-0600-0000EB981300}"/>
            </a:ext>
          </a:extLst>
        </xdr:cNvPr>
        <xdr:cNvSpPr txBox="1">
          <a:spLocks noChangeArrowheads="1"/>
        </xdr:cNvSpPr>
      </xdr:nvSpPr>
      <xdr:spPr bwMode="auto">
        <a:xfrm>
          <a:off x="2743200" y="42043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0</xdr:colOff>
      <xdr:row>120</xdr:row>
      <xdr:rowOff>209550</xdr:rowOff>
    </xdr:to>
    <xdr:sp macro="" textlink="">
      <xdr:nvSpPr>
        <xdr:cNvPr id="1284332" name="Text Box 1">
          <a:extLst>
            <a:ext uri="{FF2B5EF4-FFF2-40B4-BE49-F238E27FC236}">
              <a16:creationId xmlns:a16="http://schemas.microsoft.com/office/drawing/2014/main" xmlns="" id="{00000000-0008-0000-0600-0000EC981300}"/>
            </a:ext>
          </a:extLst>
        </xdr:cNvPr>
        <xdr:cNvSpPr txBox="1">
          <a:spLocks noChangeArrowheads="1"/>
        </xdr:cNvSpPr>
      </xdr:nvSpPr>
      <xdr:spPr bwMode="auto">
        <a:xfrm>
          <a:off x="2743200" y="42043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0</xdr:colOff>
      <xdr:row>120</xdr:row>
      <xdr:rowOff>209550</xdr:rowOff>
    </xdr:to>
    <xdr:sp macro="" textlink="">
      <xdr:nvSpPr>
        <xdr:cNvPr id="1284333" name="Text Box 1">
          <a:extLst>
            <a:ext uri="{FF2B5EF4-FFF2-40B4-BE49-F238E27FC236}">
              <a16:creationId xmlns:a16="http://schemas.microsoft.com/office/drawing/2014/main" xmlns="" id="{00000000-0008-0000-0600-0000ED981300}"/>
            </a:ext>
          </a:extLst>
        </xdr:cNvPr>
        <xdr:cNvSpPr txBox="1">
          <a:spLocks noChangeArrowheads="1"/>
        </xdr:cNvSpPr>
      </xdr:nvSpPr>
      <xdr:spPr bwMode="auto">
        <a:xfrm>
          <a:off x="2743200" y="42043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0</xdr:colOff>
      <xdr:row>120</xdr:row>
      <xdr:rowOff>209550</xdr:rowOff>
    </xdr:to>
    <xdr:sp macro="" textlink="">
      <xdr:nvSpPr>
        <xdr:cNvPr id="1284334" name="Text Box 1">
          <a:extLst>
            <a:ext uri="{FF2B5EF4-FFF2-40B4-BE49-F238E27FC236}">
              <a16:creationId xmlns:a16="http://schemas.microsoft.com/office/drawing/2014/main" xmlns="" id="{00000000-0008-0000-0600-0000EE981300}"/>
            </a:ext>
          </a:extLst>
        </xdr:cNvPr>
        <xdr:cNvSpPr txBox="1">
          <a:spLocks noChangeArrowheads="1"/>
        </xdr:cNvSpPr>
      </xdr:nvSpPr>
      <xdr:spPr bwMode="auto">
        <a:xfrm>
          <a:off x="2743200" y="42043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0</xdr:colOff>
      <xdr:row>120</xdr:row>
      <xdr:rowOff>209550</xdr:rowOff>
    </xdr:to>
    <xdr:sp macro="" textlink="">
      <xdr:nvSpPr>
        <xdr:cNvPr id="1284335" name="Text Box 1">
          <a:extLst>
            <a:ext uri="{FF2B5EF4-FFF2-40B4-BE49-F238E27FC236}">
              <a16:creationId xmlns:a16="http://schemas.microsoft.com/office/drawing/2014/main" xmlns="" id="{00000000-0008-0000-0600-0000EF981300}"/>
            </a:ext>
          </a:extLst>
        </xdr:cNvPr>
        <xdr:cNvSpPr txBox="1">
          <a:spLocks noChangeArrowheads="1"/>
        </xdr:cNvSpPr>
      </xdr:nvSpPr>
      <xdr:spPr bwMode="auto">
        <a:xfrm>
          <a:off x="2743200" y="42043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0</xdr:colOff>
      <xdr:row>120</xdr:row>
      <xdr:rowOff>209550</xdr:rowOff>
    </xdr:to>
    <xdr:sp macro="" textlink="">
      <xdr:nvSpPr>
        <xdr:cNvPr id="1284336" name="Text Box 1">
          <a:extLst>
            <a:ext uri="{FF2B5EF4-FFF2-40B4-BE49-F238E27FC236}">
              <a16:creationId xmlns:a16="http://schemas.microsoft.com/office/drawing/2014/main" xmlns="" id="{00000000-0008-0000-0600-0000F0981300}"/>
            </a:ext>
          </a:extLst>
        </xdr:cNvPr>
        <xdr:cNvSpPr txBox="1">
          <a:spLocks noChangeArrowheads="1"/>
        </xdr:cNvSpPr>
      </xdr:nvSpPr>
      <xdr:spPr bwMode="auto">
        <a:xfrm>
          <a:off x="2743200" y="42043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0</xdr:colOff>
      <xdr:row>120</xdr:row>
      <xdr:rowOff>209550</xdr:rowOff>
    </xdr:to>
    <xdr:sp macro="" textlink="">
      <xdr:nvSpPr>
        <xdr:cNvPr id="1284337" name="Text Box 1">
          <a:extLst>
            <a:ext uri="{FF2B5EF4-FFF2-40B4-BE49-F238E27FC236}">
              <a16:creationId xmlns:a16="http://schemas.microsoft.com/office/drawing/2014/main" xmlns="" id="{00000000-0008-0000-0600-0000F1981300}"/>
            </a:ext>
          </a:extLst>
        </xdr:cNvPr>
        <xdr:cNvSpPr txBox="1">
          <a:spLocks noChangeArrowheads="1"/>
        </xdr:cNvSpPr>
      </xdr:nvSpPr>
      <xdr:spPr bwMode="auto">
        <a:xfrm>
          <a:off x="2743200" y="42043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0</xdr:colOff>
      <xdr:row>120</xdr:row>
      <xdr:rowOff>209550</xdr:rowOff>
    </xdr:to>
    <xdr:sp macro="" textlink="">
      <xdr:nvSpPr>
        <xdr:cNvPr id="1284338" name="Text Box 1">
          <a:extLst>
            <a:ext uri="{FF2B5EF4-FFF2-40B4-BE49-F238E27FC236}">
              <a16:creationId xmlns:a16="http://schemas.microsoft.com/office/drawing/2014/main" xmlns="" id="{00000000-0008-0000-0600-0000F2981300}"/>
            </a:ext>
          </a:extLst>
        </xdr:cNvPr>
        <xdr:cNvSpPr txBox="1">
          <a:spLocks noChangeArrowheads="1"/>
        </xdr:cNvSpPr>
      </xdr:nvSpPr>
      <xdr:spPr bwMode="auto">
        <a:xfrm>
          <a:off x="2743200" y="42043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0</xdr:colOff>
      <xdr:row>120</xdr:row>
      <xdr:rowOff>209550</xdr:rowOff>
    </xdr:to>
    <xdr:sp macro="" textlink="">
      <xdr:nvSpPr>
        <xdr:cNvPr id="1284339" name="Text Box 1">
          <a:extLst>
            <a:ext uri="{FF2B5EF4-FFF2-40B4-BE49-F238E27FC236}">
              <a16:creationId xmlns:a16="http://schemas.microsoft.com/office/drawing/2014/main" xmlns="" id="{00000000-0008-0000-0600-0000F3981300}"/>
            </a:ext>
          </a:extLst>
        </xdr:cNvPr>
        <xdr:cNvSpPr txBox="1">
          <a:spLocks noChangeArrowheads="1"/>
        </xdr:cNvSpPr>
      </xdr:nvSpPr>
      <xdr:spPr bwMode="auto">
        <a:xfrm>
          <a:off x="2743200" y="42043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0</xdr:colOff>
      <xdr:row>120</xdr:row>
      <xdr:rowOff>209550</xdr:rowOff>
    </xdr:to>
    <xdr:sp macro="" textlink="">
      <xdr:nvSpPr>
        <xdr:cNvPr id="1284340" name="Text Box 1">
          <a:extLst>
            <a:ext uri="{FF2B5EF4-FFF2-40B4-BE49-F238E27FC236}">
              <a16:creationId xmlns:a16="http://schemas.microsoft.com/office/drawing/2014/main" xmlns="" id="{00000000-0008-0000-0600-0000F4981300}"/>
            </a:ext>
          </a:extLst>
        </xdr:cNvPr>
        <xdr:cNvSpPr txBox="1">
          <a:spLocks noChangeArrowheads="1"/>
        </xdr:cNvSpPr>
      </xdr:nvSpPr>
      <xdr:spPr bwMode="auto">
        <a:xfrm>
          <a:off x="2743200" y="42043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121</xdr:row>
      <xdr:rowOff>0</xdr:rowOff>
    </xdr:from>
    <xdr:to>
      <xdr:col>5</xdr:col>
      <xdr:colOff>0</xdr:colOff>
      <xdr:row>121</xdr:row>
      <xdr:rowOff>209550</xdr:rowOff>
    </xdr:to>
    <xdr:sp macro="" textlink="">
      <xdr:nvSpPr>
        <xdr:cNvPr id="1284341" name="Text Box 1">
          <a:extLst>
            <a:ext uri="{FF2B5EF4-FFF2-40B4-BE49-F238E27FC236}">
              <a16:creationId xmlns:a16="http://schemas.microsoft.com/office/drawing/2014/main" xmlns="" id="{00000000-0008-0000-0600-0000F5981300}"/>
            </a:ext>
          </a:extLst>
        </xdr:cNvPr>
        <xdr:cNvSpPr txBox="1">
          <a:spLocks noChangeArrowheads="1"/>
        </xdr:cNvSpPr>
      </xdr:nvSpPr>
      <xdr:spPr bwMode="auto">
        <a:xfrm>
          <a:off x="2743200" y="42395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121</xdr:row>
      <xdr:rowOff>0</xdr:rowOff>
    </xdr:from>
    <xdr:to>
      <xdr:col>5</xdr:col>
      <xdr:colOff>0</xdr:colOff>
      <xdr:row>121</xdr:row>
      <xdr:rowOff>209550</xdr:rowOff>
    </xdr:to>
    <xdr:sp macro="" textlink="">
      <xdr:nvSpPr>
        <xdr:cNvPr id="1284342" name="Text Box 1">
          <a:extLst>
            <a:ext uri="{FF2B5EF4-FFF2-40B4-BE49-F238E27FC236}">
              <a16:creationId xmlns:a16="http://schemas.microsoft.com/office/drawing/2014/main" xmlns="" id="{00000000-0008-0000-0600-0000F6981300}"/>
            </a:ext>
          </a:extLst>
        </xdr:cNvPr>
        <xdr:cNvSpPr txBox="1">
          <a:spLocks noChangeArrowheads="1"/>
        </xdr:cNvSpPr>
      </xdr:nvSpPr>
      <xdr:spPr bwMode="auto">
        <a:xfrm>
          <a:off x="2743200" y="42395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121</xdr:row>
      <xdr:rowOff>0</xdr:rowOff>
    </xdr:from>
    <xdr:to>
      <xdr:col>5</xdr:col>
      <xdr:colOff>0</xdr:colOff>
      <xdr:row>121</xdr:row>
      <xdr:rowOff>209550</xdr:rowOff>
    </xdr:to>
    <xdr:sp macro="" textlink="">
      <xdr:nvSpPr>
        <xdr:cNvPr id="1284343" name="Text Box 1">
          <a:extLst>
            <a:ext uri="{FF2B5EF4-FFF2-40B4-BE49-F238E27FC236}">
              <a16:creationId xmlns:a16="http://schemas.microsoft.com/office/drawing/2014/main" xmlns="" id="{00000000-0008-0000-0600-0000F7981300}"/>
            </a:ext>
          </a:extLst>
        </xdr:cNvPr>
        <xdr:cNvSpPr txBox="1">
          <a:spLocks noChangeArrowheads="1"/>
        </xdr:cNvSpPr>
      </xdr:nvSpPr>
      <xdr:spPr bwMode="auto">
        <a:xfrm>
          <a:off x="2743200" y="42395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121</xdr:row>
      <xdr:rowOff>0</xdr:rowOff>
    </xdr:from>
    <xdr:to>
      <xdr:col>5</xdr:col>
      <xdr:colOff>0</xdr:colOff>
      <xdr:row>121</xdr:row>
      <xdr:rowOff>209550</xdr:rowOff>
    </xdr:to>
    <xdr:sp macro="" textlink="">
      <xdr:nvSpPr>
        <xdr:cNvPr id="1284344" name="Text Box 1">
          <a:extLst>
            <a:ext uri="{FF2B5EF4-FFF2-40B4-BE49-F238E27FC236}">
              <a16:creationId xmlns:a16="http://schemas.microsoft.com/office/drawing/2014/main" xmlns="" id="{00000000-0008-0000-0600-0000F8981300}"/>
            </a:ext>
          </a:extLst>
        </xdr:cNvPr>
        <xdr:cNvSpPr txBox="1">
          <a:spLocks noChangeArrowheads="1"/>
        </xdr:cNvSpPr>
      </xdr:nvSpPr>
      <xdr:spPr bwMode="auto">
        <a:xfrm>
          <a:off x="2743200" y="42395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121</xdr:row>
      <xdr:rowOff>0</xdr:rowOff>
    </xdr:from>
    <xdr:to>
      <xdr:col>5</xdr:col>
      <xdr:colOff>0</xdr:colOff>
      <xdr:row>121</xdr:row>
      <xdr:rowOff>209550</xdr:rowOff>
    </xdr:to>
    <xdr:sp macro="" textlink="">
      <xdr:nvSpPr>
        <xdr:cNvPr id="1284345" name="Text Box 1">
          <a:extLst>
            <a:ext uri="{FF2B5EF4-FFF2-40B4-BE49-F238E27FC236}">
              <a16:creationId xmlns:a16="http://schemas.microsoft.com/office/drawing/2014/main" xmlns="" id="{00000000-0008-0000-0600-0000F9981300}"/>
            </a:ext>
          </a:extLst>
        </xdr:cNvPr>
        <xdr:cNvSpPr txBox="1">
          <a:spLocks noChangeArrowheads="1"/>
        </xdr:cNvSpPr>
      </xdr:nvSpPr>
      <xdr:spPr bwMode="auto">
        <a:xfrm>
          <a:off x="2743200" y="42395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121</xdr:row>
      <xdr:rowOff>0</xdr:rowOff>
    </xdr:from>
    <xdr:to>
      <xdr:col>5</xdr:col>
      <xdr:colOff>0</xdr:colOff>
      <xdr:row>121</xdr:row>
      <xdr:rowOff>209550</xdr:rowOff>
    </xdr:to>
    <xdr:sp macro="" textlink="">
      <xdr:nvSpPr>
        <xdr:cNvPr id="1284346" name="Text Box 1">
          <a:extLst>
            <a:ext uri="{FF2B5EF4-FFF2-40B4-BE49-F238E27FC236}">
              <a16:creationId xmlns:a16="http://schemas.microsoft.com/office/drawing/2014/main" xmlns="" id="{00000000-0008-0000-0600-0000FA981300}"/>
            </a:ext>
          </a:extLst>
        </xdr:cNvPr>
        <xdr:cNvSpPr txBox="1">
          <a:spLocks noChangeArrowheads="1"/>
        </xdr:cNvSpPr>
      </xdr:nvSpPr>
      <xdr:spPr bwMode="auto">
        <a:xfrm>
          <a:off x="2743200" y="42395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121</xdr:row>
      <xdr:rowOff>0</xdr:rowOff>
    </xdr:from>
    <xdr:to>
      <xdr:col>5</xdr:col>
      <xdr:colOff>0</xdr:colOff>
      <xdr:row>121</xdr:row>
      <xdr:rowOff>209550</xdr:rowOff>
    </xdr:to>
    <xdr:sp macro="" textlink="">
      <xdr:nvSpPr>
        <xdr:cNvPr id="1284347" name="Text Box 1">
          <a:extLst>
            <a:ext uri="{FF2B5EF4-FFF2-40B4-BE49-F238E27FC236}">
              <a16:creationId xmlns:a16="http://schemas.microsoft.com/office/drawing/2014/main" xmlns="" id="{00000000-0008-0000-0600-0000FB981300}"/>
            </a:ext>
          </a:extLst>
        </xdr:cNvPr>
        <xdr:cNvSpPr txBox="1">
          <a:spLocks noChangeArrowheads="1"/>
        </xdr:cNvSpPr>
      </xdr:nvSpPr>
      <xdr:spPr bwMode="auto">
        <a:xfrm>
          <a:off x="2743200" y="42395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121</xdr:row>
      <xdr:rowOff>0</xdr:rowOff>
    </xdr:from>
    <xdr:to>
      <xdr:col>5</xdr:col>
      <xdr:colOff>0</xdr:colOff>
      <xdr:row>121</xdr:row>
      <xdr:rowOff>209550</xdr:rowOff>
    </xdr:to>
    <xdr:sp macro="" textlink="">
      <xdr:nvSpPr>
        <xdr:cNvPr id="1284348" name="Text Box 1">
          <a:extLst>
            <a:ext uri="{FF2B5EF4-FFF2-40B4-BE49-F238E27FC236}">
              <a16:creationId xmlns:a16="http://schemas.microsoft.com/office/drawing/2014/main" xmlns="" id="{00000000-0008-0000-0600-0000FC981300}"/>
            </a:ext>
          </a:extLst>
        </xdr:cNvPr>
        <xdr:cNvSpPr txBox="1">
          <a:spLocks noChangeArrowheads="1"/>
        </xdr:cNvSpPr>
      </xdr:nvSpPr>
      <xdr:spPr bwMode="auto">
        <a:xfrm>
          <a:off x="2743200" y="42395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121</xdr:row>
      <xdr:rowOff>0</xdr:rowOff>
    </xdr:from>
    <xdr:to>
      <xdr:col>5</xdr:col>
      <xdr:colOff>0</xdr:colOff>
      <xdr:row>121</xdr:row>
      <xdr:rowOff>209550</xdr:rowOff>
    </xdr:to>
    <xdr:sp macro="" textlink="">
      <xdr:nvSpPr>
        <xdr:cNvPr id="1284349" name="Text Box 1">
          <a:extLst>
            <a:ext uri="{FF2B5EF4-FFF2-40B4-BE49-F238E27FC236}">
              <a16:creationId xmlns:a16="http://schemas.microsoft.com/office/drawing/2014/main" xmlns="" id="{00000000-0008-0000-0600-0000FD981300}"/>
            </a:ext>
          </a:extLst>
        </xdr:cNvPr>
        <xdr:cNvSpPr txBox="1">
          <a:spLocks noChangeArrowheads="1"/>
        </xdr:cNvSpPr>
      </xdr:nvSpPr>
      <xdr:spPr bwMode="auto">
        <a:xfrm>
          <a:off x="2743200" y="42395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121</xdr:row>
      <xdr:rowOff>0</xdr:rowOff>
    </xdr:from>
    <xdr:to>
      <xdr:col>5</xdr:col>
      <xdr:colOff>0</xdr:colOff>
      <xdr:row>121</xdr:row>
      <xdr:rowOff>209550</xdr:rowOff>
    </xdr:to>
    <xdr:sp macro="" textlink="">
      <xdr:nvSpPr>
        <xdr:cNvPr id="1284350" name="Text Box 1">
          <a:extLst>
            <a:ext uri="{FF2B5EF4-FFF2-40B4-BE49-F238E27FC236}">
              <a16:creationId xmlns:a16="http://schemas.microsoft.com/office/drawing/2014/main" xmlns="" id="{00000000-0008-0000-0600-0000FE981300}"/>
            </a:ext>
          </a:extLst>
        </xdr:cNvPr>
        <xdr:cNvSpPr txBox="1">
          <a:spLocks noChangeArrowheads="1"/>
        </xdr:cNvSpPr>
      </xdr:nvSpPr>
      <xdr:spPr bwMode="auto">
        <a:xfrm>
          <a:off x="2743200" y="42395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121</xdr:row>
      <xdr:rowOff>0</xdr:rowOff>
    </xdr:from>
    <xdr:to>
      <xdr:col>5</xdr:col>
      <xdr:colOff>0</xdr:colOff>
      <xdr:row>121</xdr:row>
      <xdr:rowOff>209550</xdr:rowOff>
    </xdr:to>
    <xdr:sp macro="" textlink="">
      <xdr:nvSpPr>
        <xdr:cNvPr id="1284351" name="Text Box 1">
          <a:extLst>
            <a:ext uri="{FF2B5EF4-FFF2-40B4-BE49-F238E27FC236}">
              <a16:creationId xmlns:a16="http://schemas.microsoft.com/office/drawing/2014/main" xmlns="" id="{00000000-0008-0000-0600-0000FF981300}"/>
            </a:ext>
          </a:extLst>
        </xdr:cNvPr>
        <xdr:cNvSpPr txBox="1">
          <a:spLocks noChangeArrowheads="1"/>
        </xdr:cNvSpPr>
      </xdr:nvSpPr>
      <xdr:spPr bwMode="auto">
        <a:xfrm>
          <a:off x="2743200" y="42395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121</xdr:row>
      <xdr:rowOff>0</xdr:rowOff>
    </xdr:from>
    <xdr:to>
      <xdr:col>5</xdr:col>
      <xdr:colOff>0</xdr:colOff>
      <xdr:row>121</xdr:row>
      <xdr:rowOff>209550</xdr:rowOff>
    </xdr:to>
    <xdr:sp macro="" textlink="">
      <xdr:nvSpPr>
        <xdr:cNvPr id="1284352" name="Text Box 1">
          <a:extLst>
            <a:ext uri="{FF2B5EF4-FFF2-40B4-BE49-F238E27FC236}">
              <a16:creationId xmlns:a16="http://schemas.microsoft.com/office/drawing/2014/main" xmlns="" id="{00000000-0008-0000-0600-000000991300}"/>
            </a:ext>
          </a:extLst>
        </xdr:cNvPr>
        <xdr:cNvSpPr txBox="1">
          <a:spLocks noChangeArrowheads="1"/>
        </xdr:cNvSpPr>
      </xdr:nvSpPr>
      <xdr:spPr bwMode="auto">
        <a:xfrm>
          <a:off x="2743200" y="42395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121</xdr:row>
      <xdr:rowOff>0</xdr:rowOff>
    </xdr:from>
    <xdr:to>
      <xdr:col>5</xdr:col>
      <xdr:colOff>0</xdr:colOff>
      <xdr:row>121</xdr:row>
      <xdr:rowOff>209550</xdr:rowOff>
    </xdr:to>
    <xdr:sp macro="" textlink="">
      <xdr:nvSpPr>
        <xdr:cNvPr id="1284353" name="Text Box 1">
          <a:extLst>
            <a:ext uri="{FF2B5EF4-FFF2-40B4-BE49-F238E27FC236}">
              <a16:creationId xmlns:a16="http://schemas.microsoft.com/office/drawing/2014/main" xmlns="" id="{00000000-0008-0000-0600-000001991300}"/>
            </a:ext>
          </a:extLst>
        </xdr:cNvPr>
        <xdr:cNvSpPr txBox="1">
          <a:spLocks noChangeArrowheads="1"/>
        </xdr:cNvSpPr>
      </xdr:nvSpPr>
      <xdr:spPr bwMode="auto">
        <a:xfrm>
          <a:off x="2743200" y="42395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121</xdr:row>
      <xdr:rowOff>0</xdr:rowOff>
    </xdr:from>
    <xdr:to>
      <xdr:col>5</xdr:col>
      <xdr:colOff>0</xdr:colOff>
      <xdr:row>121</xdr:row>
      <xdr:rowOff>209550</xdr:rowOff>
    </xdr:to>
    <xdr:sp macro="" textlink="">
      <xdr:nvSpPr>
        <xdr:cNvPr id="1284354" name="Text Box 1">
          <a:extLst>
            <a:ext uri="{FF2B5EF4-FFF2-40B4-BE49-F238E27FC236}">
              <a16:creationId xmlns:a16="http://schemas.microsoft.com/office/drawing/2014/main" xmlns="" id="{00000000-0008-0000-0600-000002991300}"/>
            </a:ext>
          </a:extLst>
        </xdr:cNvPr>
        <xdr:cNvSpPr txBox="1">
          <a:spLocks noChangeArrowheads="1"/>
        </xdr:cNvSpPr>
      </xdr:nvSpPr>
      <xdr:spPr bwMode="auto">
        <a:xfrm>
          <a:off x="2743200" y="42395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121</xdr:row>
      <xdr:rowOff>0</xdr:rowOff>
    </xdr:from>
    <xdr:to>
      <xdr:col>5</xdr:col>
      <xdr:colOff>0</xdr:colOff>
      <xdr:row>121</xdr:row>
      <xdr:rowOff>209550</xdr:rowOff>
    </xdr:to>
    <xdr:sp macro="" textlink="">
      <xdr:nvSpPr>
        <xdr:cNvPr id="1284355" name="Text Box 1">
          <a:extLst>
            <a:ext uri="{FF2B5EF4-FFF2-40B4-BE49-F238E27FC236}">
              <a16:creationId xmlns:a16="http://schemas.microsoft.com/office/drawing/2014/main" xmlns="" id="{00000000-0008-0000-0600-000003991300}"/>
            </a:ext>
          </a:extLst>
        </xdr:cNvPr>
        <xdr:cNvSpPr txBox="1">
          <a:spLocks noChangeArrowheads="1"/>
        </xdr:cNvSpPr>
      </xdr:nvSpPr>
      <xdr:spPr bwMode="auto">
        <a:xfrm>
          <a:off x="2743200" y="42395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121</xdr:row>
      <xdr:rowOff>0</xdr:rowOff>
    </xdr:from>
    <xdr:to>
      <xdr:col>5</xdr:col>
      <xdr:colOff>0</xdr:colOff>
      <xdr:row>121</xdr:row>
      <xdr:rowOff>209550</xdr:rowOff>
    </xdr:to>
    <xdr:sp macro="" textlink="">
      <xdr:nvSpPr>
        <xdr:cNvPr id="1284356" name="Text Box 1">
          <a:extLst>
            <a:ext uri="{FF2B5EF4-FFF2-40B4-BE49-F238E27FC236}">
              <a16:creationId xmlns:a16="http://schemas.microsoft.com/office/drawing/2014/main" xmlns="" id="{00000000-0008-0000-0600-000004991300}"/>
            </a:ext>
          </a:extLst>
        </xdr:cNvPr>
        <xdr:cNvSpPr txBox="1">
          <a:spLocks noChangeArrowheads="1"/>
        </xdr:cNvSpPr>
      </xdr:nvSpPr>
      <xdr:spPr bwMode="auto">
        <a:xfrm>
          <a:off x="2743200" y="42395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121</xdr:row>
      <xdr:rowOff>0</xdr:rowOff>
    </xdr:from>
    <xdr:to>
      <xdr:col>5</xdr:col>
      <xdr:colOff>0</xdr:colOff>
      <xdr:row>121</xdr:row>
      <xdr:rowOff>209550</xdr:rowOff>
    </xdr:to>
    <xdr:sp macro="" textlink="">
      <xdr:nvSpPr>
        <xdr:cNvPr id="1284357" name="Text Box 1">
          <a:extLst>
            <a:ext uri="{FF2B5EF4-FFF2-40B4-BE49-F238E27FC236}">
              <a16:creationId xmlns:a16="http://schemas.microsoft.com/office/drawing/2014/main" xmlns="" id="{00000000-0008-0000-0600-000005991300}"/>
            </a:ext>
          </a:extLst>
        </xdr:cNvPr>
        <xdr:cNvSpPr txBox="1">
          <a:spLocks noChangeArrowheads="1"/>
        </xdr:cNvSpPr>
      </xdr:nvSpPr>
      <xdr:spPr bwMode="auto">
        <a:xfrm>
          <a:off x="2743200" y="42395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121</xdr:row>
      <xdr:rowOff>0</xdr:rowOff>
    </xdr:from>
    <xdr:to>
      <xdr:col>5</xdr:col>
      <xdr:colOff>0</xdr:colOff>
      <xdr:row>121</xdr:row>
      <xdr:rowOff>209550</xdr:rowOff>
    </xdr:to>
    <xdr:sp macro="" textlink="">
      <xdr:nvSpPr>
        <xdr:cNvPr id="1284358" name="Text Box 1">
          <a:extLst>
            <a:ext uri="{FF2B5EF4-FFF2-40B4-BE49-F238E27FC236}">
              <a16:creationId xmlns:a16="http://schemas.microsoft.com/office/drawing/2014/main" xmlns="" id="{00000000-0008-0000-0600-000006991300}"/>
            </a:ext>
          </a:extLst>
        </xdr:cNvPr>
        <xdr:cNvSpPr txBox="1">
          <a:spLocks noChangeArrowheads="1"/>
        </xdr:cNvSpPr>
      </xdr:nvSpPr>
      <xdr:spPr bwMode="auto">
        <a:xfrm>
          <a:off x="2743200" y="42395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121</xdr:row>
      <xdr:rowOff>0</xdr:rowOff>
    </xdr:from>
    <xdr:to>
      <xdr:col>5</xdr:col>
      <xdr:colOff>0</xdr:colOff>
      <xdr:row>121</xdr:row>
      <xdr:rowOff>209550</xdr:rowOff>
    </xdr:to>
    <xdr:sp macro="" textlink="">
      <xdr:nvSpPr>
        <xdr:cNvPr id="1284359" name="Text Box 1">
          <a:extLst>
            <a:ext uri="{FF2B5EF4-FFF2-40B4-BE49-F238E27FC236}">
              <a16:creationId xmlns:a16="http://schemas.microsoft.com/office/drawing/2014/main" xmlns="" id="{00000000-0008-0000-0600-000007991300}"/>
            </a:ext>
          </a:extLst>
        </xdr:cNvPr>
        <xdr:cNvSpPr txBox="1">
          <a:spLocks noChangeArrowheads="1"/>
        </xdr:cNvSpPr>
      </xdr:nvSpPr>
      <xdr:spPr bwMode="auto">
        <a:xfrm>
          <a:off x="2743200" y="42395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121</xdr:row>
      <xdr:rowOff>0</xdr:rowOff>
    </xdr:from>
    <xdr:to>
      <xdr:col>5</xdr:col>
      <xdr:colOff>0</xdr:colOff>
      <xdr:row>121</xdr:row>
      <xdr:rowOff>209550</xdr:rowOff>
    </xdr:to>
    <xdr:sp macro="" textlink="">
      <xdr:nvSpPr>
        <xdr:cNvPr id="1284360" name="Text Box 1">
          <a:extLst>
            <a:ext uri="{FF2B5EF4-FFF2-40B4-BE49-F238E27FC236}">
              <a16:creationId xmlns:a16="http://schemas.microsoft.com/office/drawing/2014/main" xmlns="" id="{00000000-0008-0000-0600-000008991300}"/>
            </a:ext>
          </a:extLst>
        </xdr:cNvPr>
        <xdr:cNvSpPr txBox="1">
          <a:spLocks noChangeArrowheads="1"/>
        </xdr:cNvSpPr>
      </xdr:nvSpPr>
      <xdr:spPr bwMode="auto">
        <a:xfrm>
          <a:off x="2743200" y="42395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121</xdr:row>
      <xdr:rowOff>0</xdr:rowOff>
    </xdr:from>
    <xdr:to>
      <xdr:col>5</xdr:col>
      <xdr:colOff>0</xdr:colOff>
      <xdr:row>121</xdr:row>
      <xdr:rowOff>209550</xdr:rowOff>
    </xdr:to>
    <xdr:sp macro="" textlink="">
      <xdr:nvSpPr>
        <xdr:cNvPr id="1284361" name="Text Box 1">
          <a:extLst>
            <a:ext uri="{FF2B5EF4-FFF2-40B4-BE49-F238E27FC236}">
              <a16:creationId xmlns:a16="http://schemas.microsoft.com/office/drawing/2014/main" xmlns="" id="{00000000-0008-0000-0600-000009991300}"/>
            </a:ext>
          </a:extLst>
        </xdr:cNvPr>
        <xdr:cNvSpPr txBox="1">
          <a:spLocks noChangeArrowheads="1"/>
        </xdr:cNvSpPr>
      </xdr:nvSpPr>
      <xdr:spPr bwMode="auto">
        <a:xfrm>
          <a:off x="2743200" y="42395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121</xdr:row>
      <xdr:rowOff>0</xdr:rowOff>
    </xdr:from>
    <xdr:to>
      <xdr:col>5</xdr:col>
      <xdr:colOff>0</xdr:colOff>
      <xdr:row>121</xdr:row>
      <xdr:rowOff>209550</xdr:rowOff>
    </xdr:to>
    <xdr:sp macro="" textlink="">
      <xdr:nvSpPr>
        <xdr:cNvPr id="1284362" name="Text Box 1">
          <a:extLst>
            <a:ext uri="{FF2B5EF4-FFF2-40B4-BE49-F238E27FC236}">
              <a16:creationId xmlns:a16="http://schemas.microsoft.com/office/drawing/2014/main" xmlns="" id="{00000000-0008-0000-0600-00000A991300}"/>
            </a:ext>
          </a:extLst>
        </xdr:cNvPr>
        <xdr:cNvSpPr txBox="1">
          <a:spLocks noChangeArrowheads="1"/>
        </xdr:cNvSpPr>
      </xdr:nvSpPr>
      <xdr:spPr bwMode="auto">
        <a:xfrm>
          <a:off x="2743200" y="42395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121</xdr:row>
      <xdr:rowOff>0</xdr:rowOff>
    </xdr:from>
    <xdr:to>
      <xdr:col>5</xdr:col>
      <xdr:colOff>0</xdr:colOff>
      <xdr:row>121</xdr:row>
      <xdr:rowOff>209550</xdr:rowOff>
    </xdr:to>
    <xdr:sp macro="" textlink="">
      <xdr:nvSpPr>
        <xdr:cNvPr id="1284363" name="Text Box 1">
          <a:extLst>
            <a:ext uri="{FF2B5EF4-FFF2-40B4-BE49-F238E27FC236}">
              <a16:creationId xmlns:a16="http://schemas.microsoft.com/office/drawing/2014/main" xmlns="" id="{00000000-0008-0000-0600-00000B991300}"/>
            </a:ext>
          </a:extLst>
        </xdr:cNvPr>
        <xdr:cNvSpPr txBox="1">
          <a:spLocks noChangeArrowheads="1"/>
        </xdr:cNvSpPr>
      </xdr:nvSpPr>
      <xdr:spPr bwMode="auto">
        <a:xfrm>
          <a:off x="2743200" y="42395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121</xdr:row>
      <xdr:rowOff>0</xdr:rowOff>
    </xdr:from>
    <xdr:to>
      <xdr:col>5</xdr:col>
      <xdr:colOff>0</xdr:colOff>
      <xdr:row>121</xdr:row>
      <xdr:rowOff>209550</xdr:rowOff>
    </xdr:to>
    <xdr:sp macro="" textlink="">
      <xdr:nvSpPr>
        <xdr:cNvPr id="1284364" name="Text Box 1">
          <a:extLst>
            <a:ext uri="{FF2B5EF4-FFF2-40B4-BE49-F238E27FC236}">
              <a16:creationId xmlns:a16="http://schemas.microsoft.com/office/drawing/2014/main" xmlns="" id="{00000000-0008-0000-0600-00000C991300}"/>
            </a:ext>
          </a:extLst>
        </xdr:cNvPr>
        <xdr:cNvSpPr txBox="1">
          <a:spLocks noChangeArrowheads="1"/>
        </xdr:cNvSpPr>
      </xdr:nvSpPr>
      <xdr:spPr bwMode="auto">
        <a:xfrm>
          <a:off x="2743200" y="42395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121</xdr:row>
      <xdr:rowOff>0</xdr:rowOff>
    </xdr:from>
    <xdr:to>
      <xdr:col>5</xdr:col>
      <xdr:colOff>0</xdr:colOff>
      <xdr:row>121</xdr:row>
      <xdr:rowOff>209550</xdr:rowOff>
    </xdr:to>
    <xdr:sp macro="" textlink="">
      <xdr:nvSpPr>
        <xdr:cNvPr id="1284365" name="Text Box 1">
          <a:extLst>
            <a:ext uri="{FF2B5EF4-FFF2-40B4-BE49-F238E27FC236}">
              <a16:creationId xmlns:a16="http://schemas.microsoft.com/office/drawing/2014/main" xmlns="" id="{00000000-0008-0000-0600-00000D991300}"/>
            </a:ext>
          </a:extLst>
        </xdr:cNvPr>
        <xdr:cNvSpPr txBox="1">
          <a:spLocks noChangeArrowheads="1"/>
        </xdr:cNvSpPr>
      </xdr:nvSpPr>
      <xdr:spPr bwMode="auto">
        <a:xfrm>
          <a:off x="2743200" y="42395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121</xdr:row>
      <xdr:rowOff>0</xdr:rowOff>
    </xdr:from>
    <xdr:to>
      <xdr:col>5</xdr:col>
      <xdr:colOff>0</xdr:colOff>
      <xdr:row>121</xdr:row>
      <xdr:rowOff>209550</xdr:rowOff>
    </xdr:to>
    <xdr:sp macro="" textlink="">
      <xdr:nvSpPr>
        <xdr:cNvPr id="1284366" name="Text Box 1">
          <a:extLst>
            <a:ext uri="{FF2B5EF4-FFF2-40B4-BE49-F238E27FC236}">
              <a16:creationId xmlns:a16="http://schemas.microsoft.com/office/drawing/2014/main" xmlns="" id="{00000000-0008-0000-0600-00000E991300}"/>
            </a:ext>
          </a:extLst>
        </xdr:cNvPr>
        <xdr:cNvSpPr txBox="1">
          <a:spLocks noChangeArrowheads="1"/>
        </xdr:cNvSpPr>
      </xdr:nvSpPr>
      <xdr:spPr bwMode="auto">
        <a:xfrm>
          <a:off x="2743200" y="42395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121</xdr:row>
      <xdr:rowOff>0</xdr:rowOff>
    </xdr:from>
    <xdr:to>
      <xdr:col>5</xdr:col>
      <xdr:colOff>0</xdr:colOff>
      <xdr:row>121</xdr:row>
      <xdr:rowOff>209550</xdr:rowOff>
    </xdr:to>
    <xdr:sp macro="" textlink="">
      <xdr:nvSpPr>
        <xdr:cNvPr id="1284367" name="Text Box 1">
          <a:extLst>
            <a:ext uri="{FF2B5EF4-FFF2-40B4-BE49-F238E27FC236}">
              <a16:creationId xmlns:a16="http://schemas.microsoft.com/office/drawing/2014/main" xmlns="" id="{00000000-0008-0000-0600-00000F991300}"/>
            </a:ext>
          </a:extLst>
        </xdr:cNvPr>
        <xdr:cNvSpPr txBox="1">
          <a:spLocks noChangeArrowheads="1"/>
        </xdr:cNvSpPr>
      </xdr:nvSpPr>
      <xdr:spPr bwMode="auto">
        <a:xfrm>
          <a:off x="2743200" y="42395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121</xdr:row>
      <xdr:rowOff>0</xdr:rowOff>
    </xdr:from>
    <xdr:to>
      <xdr:col>5</xdr:col>
      <xdr:colOff>0</xdr:colOff>
      <xdr:row>121</xdr:row>
      <xdr:rowOff>209550</xdr:rowOff>
    </xdr:to>
    <xdr:sp macro="" textlink="">
      <xdr:nvSpPr>
        <xdr:cNvPr id="1284368" name="Text Box 1">
          <a:extLst>
            <a:ext uri="{FF2B5EF4-FFF2-40B4-BE49-F238E27FC236}">
              <a16:creationId xmlns:a16="http://schemas.microsoft.com/office/drawing/2014/main" xmlns="" id="{00000000-0008-0000-0600-000010991300}"/>
            </a:ext>
          </a:extLst>
        </xdr:cNvPr>
        <xdr:cNvSpPr txBox="1">
          <a:spLocks noChangeArrowheads="1"/>
        </xdr:cNvSpPr>
      </xdr:nvSpPr>
      <xdr:spPr bwMode="auto">
        <a:xfrm>
          <a:off x="2743200" y="42395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121</xdr:row>
      <xdr:rowOff>0</xdr:rowOff>
    </xdr:from>
    <xdr:to>
      <xdr:col>5</xdr:col>
      <xdr:colOff>0</xdr:colOff>
      <xdr:row>121</xdr:row>
      <xdr:rowOff>209550</xdr:rowOff>
    </xdr:to>
    <xdr:sp macro="" textlink="">
      <xdr:nvSpPr>
        <xdr:cNvPr id="1284369" name="Text Box 1">
          <a:extLst>
            <a:ext uri="{FF2B5EF4-FFF2-40B4-BE49-F238E27FC236}">
              <a16:creationId xmlns:a16="http://schemas.microsoft.com/office/drawing/2014/main" xmlns="" id="{00000000-0008-0000-0600-000011991300}"/>
            </a:ext>
          </a:extLst>
        </xdr:cNvPr>
        <xdr:cNvSpPr txBox="1">
          <a:spLocks noChangeArrowheads="1"/>
        </xdr:cNvSpPr>
      </xdr:nvSpPr>
      <xdr:spPr bwMode="auto">
        <a:xfrm>
          <a:off x="2743200" y="42395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122</xdr:row>
      <xdr:rowOff>0</xdr:rowOff>
    </xdr:from>
    <xdr:to>
      <xdr:col>5</xdr:col>
      <xdr:colOff>0</xdr:colOff>
      <xdr:row>122</xdr:row>
      <xdr:rowOff>209550</xdr:rowOff>
    </xdr:to>
    <xdr:sp macro="" textlink="">
      <xdr:nvSpPr>
        <xdr:cNvPr id="1284370" name="Text Box 1">
          <a:extLst>
            <a:ext uri="{FF2B5EF4-FFF2-40B4-BE49-F238E27FC236}">
              <a16:creationId xmlns:a16="http://schemas.microsoft.com/office/drawing/2014/main" xmlns="" id="{00000000-0008-0000-0600-000012991300}"/>
            </a:ext>
          </a:extLst>
        </xdr:cNvPr>
        <xdr:cNvSpPr txBox="1">
          <a:spLocks noChangeArrowheads="1"/>
        </xdr:cNvSpPr>
      </xdr:nvSpPr>
      <xdr:spPr bwMode="auto">
        <a:xfrm>
          <a:off x="2743200" y="42748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122</xdr:row>
      <xdr:rowOff>0</xdr:rowOff>
    </xdr:from>
    <xdr:to>
      <xdr:col>5</xdr:col>
      <xdr:colOff>0</xdr:colOff>
      <xdr:row>122</xdr:row>
      <xdr:rowOff>209550</xdr:rowOff>
    </xdr:to>
    <xdr:sp macro="" textlink="">
      <xdr:nvSpPr>
        <xdr:cNvPr id="1284371" name="Text Box 1">
          <a:extLst>
            <a:ext uri="{FF2B5EF4-FFF2-40B4-BE49-F238E27FC236}">
              <a16:creationId xmlns:a16="http://schemas.microsoft.com/office/drawing/2014/main" xmlns="" id="{00000000-0008-0000-0600-000013991300}"/>
            </a:ext>
          </a:extLst>
        </xdr:cNvPr>
        <xdr:cNvSpPr txBox="1">
          <a:spLocks noChangeArrowheads="1"/>
        </xdr:cNvSpPr>
      </xdr:nvSpPr>
      <xdr:spPr bwMode="auto">
        <a:xfrm>
          <a:off x="2743200" y="42748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122</xdr:row>
      <xdr:rowOff>0</xdr:rowOff>
    </xdr:from>
    <xdr:to>
      <xdr:col>5</xdr:col>
      <xdr:colOff>0</xdr:colOff>
      <xdr:row>122</xdr:row>
      <xdr:rowOff>209550</xdr:rowOff>
    </xdr:to>
    <xdr:sp macro="" textlink="">
      <xdr:nvSpPr>
        <xdr:cNvPr id="1284372" name="Text Box 1">
          <a:extLst>
            <a:ext uri="{FF2B5EF4-FFF2-40B4-BE49-F238E27FC236}">
              <a16:creationId xmlns:a16="http://schemas.microsoft.com/office/drawing/2014/main" xmlns="" id="{00000000-0008-0000-0600-000014991300}"/>
            </a:ext>
          </a:extLst>
        </xdr:cNvPr>
        <xdr:cNvSpPr txBox="1">
          <a:spLocks noChangeArrowheads="1"/>
        </xdr:cNvSpPr>
      </xdr:nvSpPr>
      <xdr:spPr bwMode="auto">
        <a:xfrm>
          <a:off x="2743200" y="42748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122</xdr:row>
      <xdr:rowOff>0</xdr:rowOff>
    </xdr:from>
    <xdr:to>
      <xdr:col>5</xdr:col>
      <xdr:colOff>0</xdr:colOff>
      <xdr:row>122</xdr:row>
      <xdr:rowOff>209550</xdr:rowOff>
    </xdr:to>
    <xdr:sp macro="" textlink="">
      <xdr:nvSpPr>
        <xdr:cNvPr id="1284373" name="Text Box 1">
          <a:extLst>
            <a:ext uri="{FF2B5EF4-FFF2-40B4-BE49-F238E27FC236}">
              <a16:creationId xmlns:a16="http://schemas.microsoft.com/office/drawing/2014/main" xmlns="" id="{00000000-0008-0000-0600-000015991300}"/>
            </a:ext>
          </a:extLst>
        </xdr:cNvPr>
        <xdr:cNvSpPr txBox="1">
          <a:spLocks noChangeArrowheads="1"/>
        </xdr:cNvSpPr>
      </xdr:nvSpPr>
      <xdr:spPr bwMode="auto">
        <a:xfrm>
          <a:off x="2743200" y="42748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122</xdr:row>
      <xdr:rowOff>0</xdr:rowOff>
    </xdr:from>
    <xdr:to>
      <xdr:col>5</xdr:col>
      <xdr:colOff>0</xdr:colOff>
      <xdr:row>122</xdr:row>
      <xdr:rowOff>209550</xdr:rowOff>
    </xdr:to>
    <xdr:sp macro="" textlink="">
      <xdr:nvSpPr>
        <xdr:cNvPr id="1284374" name="Text Box 1">
          <a:extLst>
            <a:ext uri="{FF2B5EF4-FFF2-40B4-BE49-F238E27FC236}">
              <a16:creationId xmlns:a16="http://schemas.microsoft.com/office/drawing/2014/main" xmlns="" id="{00000000-0008-0000-0600-000016991300}"/>
            </a:ext>
          </a:extLst>
        </xdr:cNvPr>
        <xdr:cNvSpPr txBox="1">
          <a:spLocks noChangeArrowheads="1"/>
        </xdr:cNvSpPr>
      </xdr:nvSpPr>
      <xdr:spPr bwMode="auto">
        <a:xfrm>
          <a:off x="2743200" y="42748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122</xdr:row>
      <xdr:rowOff>0</xdr:rowOff>
    </xdr:from>
    <xdr:to>
      <xdr:col>5</xdr:col>
      <xdr:colOff>0</xdr:colOff>
      <xdr:row>122</xdr:row>
      <xdr:rowOff>209550</xdr:rowOff>
    </xdr:to>
    <xdr:sp macro="" textlink="">
      <xdr:nvSpPr>
        <xdr:cNvPr id="1284375" name="Text Box 1">
          <a:extLst>
            <a:ext uri="{FF2B5EF4-FFF2-40B4-BE49-F238E27FC236}">
              <a16:creationId xmlns:a16="http://schemas.microsoft.com/office/drawing/2014/main" xmlns="" id="{00000000-0008-0000-0600-000017991300}"/>
            </a:ext>
          </a:extLst>
        </xdr:cNvPr>
        <xdr:cNvSpPr txBox="1">
          <a:spLocks noChangeArrowheads="1"/>
        </xdr:cNvSpPr>
      </xdr:nvSpPr>
      <xdr:spPr bwMode="auto">
        <a:xfrm>
          <a:off x="2743200" y="42748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122</xdr:row>
      <xdr:rowOff>0</xdr:rowOff>
    </xdr:from>
    <xdr:to>
      <xdr:col>5</xdr:col>
      <xdr:colOff>0</xdr:colOff>
      <xdr:row>122</xdr:row>
      <xdr:rowOff>209550</xdr:rowOff>
    </xdr:to>
    <xdr:sp macro="" textlink="">
      <xdr:nvSpPr>
        <xdr:cNvPr id="1284376" name="Text Box 1">
          <a:extLst>
            <a:ext uri="{FF2B5EF4-FFF2-40B4-BE49-F238E27FC236}">
              <a16:creationId xmlns:a16="http://schemas.microsoft.com/office/drawing/2014/main" xmlns="" id="{00000000-0008-0000-0600-000018991300}"/>
            </a:ext>
          </a:extLst>
        </xdr:cNvPr>
        <xdr:cNvSpPr txBox="1">
          <a:spLocks noChangeArrowheads="1"/>
        </xdr:cNvSpPr>
      </xdr:nvSpPr>
      <xdr:spPr bwMode="auto">
        <a:xfrm>
          <a:off x="2743200" y="42748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122</xdr:row>
      <xdr:rowOff>0</xdr:rowOff>
    </xdr:from>
    <xdr:to>
      <xdr:col>5</xdr:col>
      <xdr:colOff>0</xdr:colOff>
      <xdr:row>122</xdr:row>
      <xdr:rowOff>209550</xdr:rowOff>
    </xdr:to>
    <xdr:sp macro="" textlink="">
      <xdr:nvSpPr>
        <xdr:cNvPr id="1284377" name="Text Box 1">
          <a:extLst>
            <a:ext uri="{FF2B5EF4-FFF2-40B4-BE49-F238E27FC236}">
              <a16:creationId xmlns:a16="http://schemas.microsoft.com/office/drawing/2014/main" xmlns="" id="{00000000-0008-0000-0600-000019991300}"/>
            </a:ext>
          </a:extLst>
        </xdr:cNvPr>
        <xdr:cNvSpPr txBox="1">
          <a:spLocks noChangeArrowheads="1"/>
        </xdr:cNvSpPr>
      </xdr:nvSpPr>
      <xdr:spPr bwMode="auto">
        <a:xfrm>
          <a:off x="2743200" y="42748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122</xdr:row>
      <xdr:rowOff>0</xdr:rowOff>
    </xdr:from>
    <xdr:to>
      <xdr:col>5</xdr:col>
      <xdr:colOff>0</xdr:colOff>
      <xdr:row>122</xdr:row>
      <xdr:rowOff>209550</xdr:rowOff>
    </xdr:to>
    <xdr:sp macro="" textlink="">
      <xdr:nvSpPr>
        <xdr:cNvPr id="1284378" name="Text Box 1">
          <a:extLst>
            <a:ext uri="{FF2B5EF4-FFF2-40B4-BE49-F238E27FC236}">
              <a16:creationId xmlns:a16="http://schemas.microsoft.com/office/drawing/2014/main" xmlns="" id="{00000000-0008-0000-0600-00001A991300}"/>
            </a:ext>
          </a:extLst>
        </xdr:cNvPr>
        <xdr:cNvSpPr txBox="1">
          <a:spLocks noChangeArrowheads="1"/>
        </xdr:cNvSpPr>
      </xdr:nvSpPr>
      <xdr:spPr bwMode="auto">
        <a:xfrm>
          <a:off x="2743200" y="42748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122</xdr:row>
      <xdr:rowOff>0</xdr:rowOff>
    </xdr:from>
    <xdr:to>
      <xdr:col>5</xdr:col>
      <xdr:colOff>0</xdr:colOff>
      <xdr:row>122</xdr:row>
      <xdr:rowOff>209550</xdr:rowOff>
    </xdr:to>
    <xdr:sp macro="" textlink="">
      <xdr:nvSpPr>
        <xdr:cNvPr id="1284379" name="Text Box 1">
          <a:extLst>
            <a:ext uri="{FF2B5EF4-FFF2-40B4-BE49-F238E27FC236}">
              <a16:creationId xmlns:a16="http://schemas.microsoft.com/office/drawing/2014/main" xmlns="" id="{00000000-0008-0000-0600-00001B991300}"/>
            </a:ext>
          </a:extLst>
        </xdr:cNvPr>
        <xdr:cNvSpPr txBox="1">
          <a:spLocks noChangeArrowheads="1"/>
        </xdr:cNvSpPr>
      </xdr:nvSpPr>
      <xdr:spPr bwMode="auto">
        <a:xfrm>
          <a:off x="2743200" y="42748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122</xdr:row>
      <xdr:rowOff>0</xdr:rowOff>
    </xdr:from>
    <xdr:to>
      <xdr:col>5</xdr:col>
      <xdr:colOff>0</xdr:colOff>
      <xdr:row>122</xdr:row>
      <xdr:rowOff>209550</xdr:rowOff>
    </xdr:to>
    <xdr:sp macro="" textlink="">
      <xdr:nvSpPr>
        <xdr:cNvPr id="1284380" name="Text Box 1">
          <a:extLst>
            <a:ext uri="{FF2B5EF4-FFF2-40B4-BE49-F238E27FC236}">
              <a16:creationId xmlns:a16="http://schemas.microsoft.com/office/drawing/2014/main" xmlns="" id="{00000000-0008-0000-0600-00001C991300}"/>
            </a:ext>
          </a:extLst>
        </xdr:cNvPr>
        <xdr:cNvSpPr txBox="1">
          <a:spLocks noChangeArrowheads="1"/>
        </xdr:cNvSpPr>
      </xdr:nvSpPr>
      <xdr:spPr bwMode="auto">
        <a:xfrm>
          <a:off x="2743200" y="42748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122</xdr:row>
      <xdr:rowOff>0</xdr:rowOff>
    </xdr:from>
    <xdr:to>
      <xdr:col>5</xdr:col>
      <xdr:colOff>0</xdr:colOff>
      <xdr:row>122</xdr:row>
      <xdr:rowOff>209550</xdr:rowOff>
    </xdr:to>
    <xdr:sp macro="" textlink="">
      <xdr:nvSpPr>
        <xdr:cNvPr id="1284381" name="Text Box 1">
          <a:extLst>
            <a:ext uri="{FF2B5EF4-FFF2-40B4-BE49-F238E27FC236}">
              <a16:creationId xmlns:a16="http://schemas.microsoft.com/office/drawing/2014/main" xmlns="" id="{00000000-0008-0000-0600-00001D991300}"/>
            </a:ext>
          </a:extLst>
        </xdr:cNvPr>
        <xdr:cNvSpPr txBox="1">
          <a:spLocks noChangeArrowheads="1"/>
        </xdr:cNvSpPr>
      </xdr:nvSpPr>
      <xdr:spPr bwMode="auto">
        <a:xfrm>
          <a:off x="2743200" y="42748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122</xdr:row>
      <xdr:rowOff>0</xdr:rowOff>
    </xdr:from>
    <xdr:to>
      <xdr:col>5</xdr:col>
      <xdr:colOff>0</xdr:colOff>
      <xdr:row>122</xdr:row>
      <xdr:rowOff>209550</xdr:rowOff>
    </xdr:to>
    <xdr:sp macro="" textlink="">
      <xdr:nvSpPr>
        <xdr:cNvPr id="1284382" name="Text Box 1">
          <a:extLst>
            <a:ext uri="{FF2B5EF4-FFF2-40B4-BE49-F238E27FC236}">
              <a16:creationId xmlns:a16="http://schemas.microsoft.com/office/drawing/2014/main" xmlns="" id="{00000000-0008-0000-0600-00001E991300}"/>
            </a:ext>
          </a:extLst>
        </xdr:cNvPr>
        <xdr:cNvSpPr txBox="1">
          <a:spLocks noChangeArrowheads="1"/>
        </xdr:cNvSpPr>
      </xdr:nvSpPr>
      <xdr:spPr bwMode="auto">
        <a:xfrm>
          <a:off x="2743200" y="42748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122</xdr:row>
      <xdr:rowOff>0</xdr:rowOff>
    </xdr:from>
    <xdr:to>
      <xdr:col>5</xdr:col>
      <xdr:colOff>0</xdr:colOff>
      <xdr:row>122</xdr:row>
      <xdr:rowOff>209550</xdr:rowOff>
    </xdr:to>
    <xdr:sp macro="" textlink="">
      <xdr:nvSpPr>
        <xdr:cNvPr id="1284383" name="Text Box 1">
          <a:extLst>
            <a:ext uri="{FF2B5EF4-FFF2-40B4-BE49-F238E27FC236}">
              <a16:creationId xmlns:a16="http://schemas.microsoft.com/office/drawing/2014/main" xmlns="" id="{00000000-0008-0000-0600-00001F991300}"/>
            </a:ext>
          </a:extLst>
        </xdr:cNvPr>
        <xdr:cNvSpPr txBox="1">
          <a:spLocks noChangeArrowheads="1"/>
        </xdr:cNvSpPr>
      </xdr:nvSpPr>
      <xdr:spPr bwMode="auto">
        <a:xfrm>
          <a:off x="2743200" y="42748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122</xdr:row>
      <xdr:rowOff>0</xdr:rowOff>
    </xdr:from>
    <xdr:to>
      <xdr:col>5</xdr:col>
      <xdr:colOff>0</xdr:colOff>
      <xdr:row>122</xdr:row>
      <xdr:rowOff>209550</xdr:rowOff>
    </xdr:to>
    <xdr:sp macro="" textlink="">
      <xdr:nvSpPr>
        <xdr:cNvPr id="1284384" name="Text Box 1">
          <a:extLst>
            <a:ext uri="{FF2B5EF4-FFF2-40B4-BE49-F238E27FC236}">
              <a16:creationId xmlns:a16="http://schemas.microsoft.com/office/drawing/2014/main" xmlns="" id="{00000000-0008-0000-0600-000020991300}"/>
            </a:ext>
          </a:extLst>
        </xdr:cNvPr>
        <xdr:cNvSpPr txBox="1">
          <a:spLocks noChangeArrowheads="1"/>
        </xdr:cNvSpPr>
      </xdr:nvSpPr>
      <xdr:spPr bwMode="auto">
        <a:xfrm>
          <a:off x="2743200" y="42748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385" name="Text Box 1">
          <a:extLst>
            <a:ext uri="{FF2B5EF4-FFF2-40B4-BE49-F238E27FC236}">
              <a16:creationId xmlns:a16="http://schemas.microsoft.com/office/drawing/2014/main" xmlns="" id="{00000000-0008-0000-0600-00002199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386" name="Text Box 1">
          <a:extLst>
            <a:ext uri="{FF2B5EF4-FFF2-40B4-BE49-F238E27FC236}">
              <a16:creationId xmlns:a16="http://schemas.microsoft.com/office/drawing/2014/main" xmlns="" id="{00000000-0008-0000-0600-00002299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387" name="Text Box 1">
          <a:extLst>
            <a:ext uri="{FF2B5EF4-FFF2-40B4-BE49-F238E27FC236}">
              <a16:creationId xmlns:a16="http://schemas.microsoft.com/office/drawing/2014/main" xmlns="" id="{00000000-0008-0000-0600-00002399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388" name="Text Box 1">
          <a:extLst>
            <a:ext uri="{FF2B5EF4-FFF2-40B4-BE49-F238E27FC236}">
              <a16:creationId xmlns:a16="http://schemas.microsoft.com/office/drawing/2014/main" xmlns="" id="{00000000-0008-0000-0600-00002499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389" name="Text Box 1">
          <a:extLst>
            <a:ext uri="{FF2B5EF4-FFF2-40B4-BE49-F238E27FC236}">
              <a16:creationId xmlns:a16="http://schemas.microsoft.com/office/drawing/2014/main" xmlns="" id="{00000000-0008-0000-0600-00002599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390" name="Text Box 1">
          <a:extLst>
            <a:ext uri="{FF2B5EF4-FFF2-40B4-BE49-F238E27FC236}">
              <a16:creationId xmlns:a16="http://schemas.microsoft.com/office/drawing/2014/main" xmlns="" id="{00000000-0008-0000-0600-00002699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391" name="Text Box 1">
          <a:extLst>
            <a:ext uri="{FF2B5EF4-FFF2-40B4-BE49-F238E27FC236}">
              <a16:creationId xmlns:a16="http://schemas.microsoft.com/office/drawing/2014/main" xmlns="" id="{00000000-0008-0000-0600-00002799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392" name="Text Box 1">
          <a:extLst>
            <a:ext uri="{FF2B5EF4-FFF2-40B4-BE49-F238E27FC236}">
              <a16:creationId xmlns:a16="http://schemas.microsoft.com/office/drawing/2014/main" xmlns="" id="{00000000-0008-0000-0600-00002899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393" name="Text Box 1">
          <a:extLst>
            <a:ext uri="{FF2B5EF4-FFF2-40B4-BE49-F238E27FC236}">
              <a16:creationId xmlns:a16="http://schemas.microsoft.com/office/drawing/2014/main" xmlns="" id="{00000000-0008-0000-0600-00002999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394" name="Text Box 1">
          <a:extLst>
            <a:ext uri="{FF2B5EF4-FFF2-40B4-BE49-F238E27FC236}">
              <a16:creationId xmlns:a16="http://schemas.microsoft.com/office/drawing/2014/main" xmlns="" id="{00000000-0008-0000-0600-00002A99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395" name="Text Box 1">
          <a:extLst>
            <a:ext uri="{FF2B5EF4-FFF2-40B4-BE49-F238E27FC236}">
              <a16:creationId xmlns:a16="http://schemas.microsoft.com/office/drawing/2014/main" xmlns="" id="{00000000-0008-0000-0600-00002B99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396" name="Text Box 1">
          <a:extLst>
            <a:ext uri="{FF2B5EF4-FFF2-40B4-BE49-F238E27FC236}">
              <a16:creationId xmlns:a16="http://schemas.microsoft.com/office/drawing/2014/main" xmlns="" id="{00000000-0008-0000-0600-00002C99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397" name="Text Box 1">
          <a:extLst>
            <a:ext uri="{FF2B5EF4-FFF2-40B4-BE49-F238E27FC236}">
              <a16:creationId xmlns:a16="http://schemas.microsoft.com/office/drawing/2014/main" xmlns="" id="{00000000-0008-0000-0600-00002D99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398" name="Text Box 1">
          <a:extLst>
            <a:ext uri="{FF2B5EF4-FFF2-40B4-BE49-F238E27FC236}">
              <a16:creationId xmlns:a16="http://schemas.microsoft.com/office/drawing/2014/main" xmlns="" id="{00000000-0008-0000-0600-00002E99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399" name="Text Box 1">
          <a:extLst>
            <a:ext uri="{FF2B5EF4-FFF2-40B4-BE49-F238E27FC236}">
              <a16:creationId xmlns:a16="http://schemas.microsoft.com/office/drawing/2014/main" xmlns="" id="{00000000-0008-0000-0600-00002F99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400" name="Text Box 1">
          <a:extLst>
            <a:ext uri="{FF2B5EF4-FFF2-40B4-BE49-F238E27FC236}">
              <a16:creationId xmlns:a16="http://schemas.microsoft.com/office/drawing/2014/main" xmlns="" id="{00000000-0008-0000-0600-00003099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401" name="Text Box 1">
          <a:extLst>
            <a:ext uri="{FF2B5EF4-FFF2-40B4-BE49-F238E27FC236}">
              <a16:creationId xmlns:a16="http://schemas.microsoft.com/office/drawing/2014/main" xmlns="" id="{00000000-0008-0000-0600-00003199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402" name="Text Box 1">
          <a:extLst>
            <a:ext uri="{FF2B5EF4-FFF2-40B4-BE49-F238E27FC236}">
              <a16:creationId xmlns:a16="http://schemas.microsoft.com/office/drawing/2014/main" xmlns="" id="{00000000-0008-0000-0600-00003299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403" name="Text Box 1">
          <a:extLst>
            <a:ext uri="{FF2B5EF4-FFF2-40B4-BE49-F238E27FC236}">
              <a16:creationId xmlns:a16="http://schemas.microsoft.com/office/drawing/2014/main" xmlns="" id="{00000000-0008-0000-0600-00003399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404" name="Text Box 1">
          <a:extLst>
            <a:ext uri="{FF2B5EF4-FFF2-40B4-BE49-F238E27FC236}">
              <a16:creationId xmlns:a16="http://schemas.microsoft.com/office/drawing/2014/main" xmlns="" id="{00000000-0008-0000-0600-00003499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405" name="Text Box 1">
          <a:extLst>
            <a:ext uri="{FF2B5EF4-FFF2-40B4-BE49-F238E27FC236}">
              <a16:creationId xmlns:a16="http://schemas.microsoft.com/office/drawing/2014/main" xmlns="" id="{00000000-0008-0000-0600-00003599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406" name="Text Box 1">
          <a:extLst>
            <a:ext uri="{FF2B5EF4-FFF2-40B4-BE49-F238E27FC236}">
              <a16:creationId xmlns:a16="http://schemas.microsoft.com/office/drawing/2014/main" xmlns="" id="{00000000-0008-0000-0600-00003699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407" name="Text Box 1">
          <a:extLst>
            <a:ext uri="{FF2B5EF4-FFF2-40B4-BE49-F238E27FC236}">
              <a16:creationId xmlns:a16="http://schemas.microsoft.com/office/drawing/2014/main" xmlns="" id="{00000000-0008-0000-0600-00003799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408" name="Text Box 1">
          <a:extLst>
            <a:ext uri="{FF2B5EF4-FFF2-40B4-BE49-F238E27FC236}">
              <a16:creationId xmlns:a16="http://schemas.microsoft.com/office/drawing/2014/main" xmlns="" id="{00000000-0008-0000-0600-00003899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409" name="Text Box 1">
          <a:extLst>
            <a:ext uri="{FF2B5EF4-FFF2-40B4-BE49-F238E27FC236}">
              <a16:creationId xmlns:a16="http://schemas.microsoft.com/office/drawing/2014/main" xmlns="" id="{00000000-0008-0000-0600-00003999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410" name="Text Box 1">
          <a:extLst>
            <a:ext uri="{FF2B5EF4-FFF2-40B4-BE49-F238E27FC236}">
              <a16:creationId xmlns:a16="http://schemas.microsoft.com/office/drawing/2014/main" xmlns="" id="{00000000-0008-0000-0600-00003A99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411" name="Text Box 1">
          <a:extLst>
            <a:ext uri="{FF2B5EF4-FFF2-40B4-BE49-F238E27FC236}">
              <a16:creationId xmlns:a16="http://schemas.microsoft.com/office/drawing/2014/main" xmlns="" id="{00000000-0008-0000-0600-00003B99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412" name="Text Box 1">
          <a:extLst>
            <a:ext uri="{FF2B5EF4-FFF2-40B4-BE49-F238E27FC236}">
              <a16:creationId xmlns:a16="http://schemas.microsoft.com/office/drawing/2014/main" xmlns="" id="{00000000-0008-0000-0600-00003C99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413" name="Text Box 1">
          <a:extLst>
            <a:ext uri="{FF2B5EF4-FFF2-40B4-BE49-F238E27FC236}">
              <a16:creationId xmlns:a16="http://schemas.microsoft.com/office/drawing/2014/main" xmlns="" id="{00000000-0008-0000-0600-00003D99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414" name="Text Box 1">
          <a:extLst>
            <a:ext uri="{FF2B5EF4-FFF2-40B4-BE49-F238E27FC236}">
              <a16:creationId xmlns:a16="http://schemas.microsoft.com/office/drawing/2014/main" xmlns="" id="{00000000-0008-0000-0600-00003E99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415" name="Text Box 1">
          <a:extLst>
            <a:ext uri="{FF2B5EF4-FFF2-40B4-BE49-F238E27FC236}">
              <a16:creationId xmlns:a16="http://schemas.microsoft.com/office/drawing/2014/main" xmlns="" id="{00000000-0008-0000-0600-00003F99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416" name="Text Box 1">
          <a:extLst>
            <a:ext uri="{FF2B5EF4-FFF2-40B4-BE49-F238E27FC236}">
              <a16:creationId xmlns:a16="http://schemas.microsoft.com/office/drawing/2014/main" xmlns="" id="{00000000-0008-0000-0600-00004099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417" name="Text Box 1">
          <a:extLst>
            <a:ext uri="{FF2B5EF4-FFF2-40B4-BE49-F238E27FC236}">
              <a16:creationId xmlns:a16="http://schemas.microsoft.com/office/drawing/2014/main" xmlns="" id="{00000000-0008-0000-0600-00004199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418" name="Text Box 1">
          <a:extLst>
            <a:ext uri="{FF2B5EF4-FFF2-40B4-BE49-F238E27FC236}">
              <a16:creationId xmlns:a16="http://schemas.microsoft.com/office/drawing/2014/main" xmlns="" id="{00000000-0008-0000-0600-00004299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419" name="Text Box 1">
          <a:extLst>
            <a:ext uri="{FF2B5EF4-FFF2-40B4-BE49-F238E27FC236}">
              <a16:creationId xmlns:a16="http://schemas.microsoft.com/office/drawing/2014/main" xmlns="" id="{00000000-0008-0000-0600-00004399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420" name="Text Box 1">
          <a:extLst>
            <a:ext uri="{FF2B5EF4-FFF2-40B4-BE49-F238E27FC236}">
              <a16:creationId xmlns:a16="http://schemas.microsoft.com/office/drawing/2014/main" xmlns="" id="{00000000-0008-0000-0600-00004499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421" name="Text Box 1">
          <a:extLst>
            <a:ext uri="{FF2B5EF4-FFF2-40B4-BE49-F238E27FC236}">
              <a16:creationId xmlns:a16="http://schemas.microsoft.com/office/drawing/2014/main" xmlns="" id="{00000000-0008-0000-0600-00004599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422" name="Text Box 1">
          <a:extLst>
            <a:ext uri="{FF2B5EF4-FFF2-40B4-BE49-F238E27FC236}">
              <a16:creationId xmlns:a16="http://schemas.microsoft.com/office/drawing/2014/main" xmlns="" id="{00000000-0008-0000-0600-00004699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423" name="Text Box 1">
          <a:extLst>
            <a:ext uri="{FF2B5EF4-FFF2-40B4-BE49-F238E27FC236}">
              <a16:creationId xmlns:a16="http://schemas.microsoft.com/office/drawing/2014/main" xmlns="" id="{00000000-0008-0000-0600-00004799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424" name="Text Box 1">
          <a:extLst>
            <a:ext uri="{FF2B5EF4-FFF2-40B4-BE49-F238E27FC236}">
              <a16:creationId xmlns:a16="http://schemas.microsoft.com/office/drawing/2014/main" xmlns="" id="{00000000-0008-0000-0600-00004899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425" name="Text Box 1">
          <a:extLst>
            <a:ext uri="{FF2B5EF4-FFF2-40B4-BE49-F238E27FC236}">
              <a16:creationId xmlns:a16="http://schemas.microsoft.com/office/drawing/2014/main" xmlns="" id="{00000000-0008-0000-0600-00004999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426" name="Text Box 1">
          <a:extLst>
            <a:ext uri="{FF2B5EF4-FFF2-40B4-BE49-F238E27FC236}">
              <a16:creationId xmlns:a16="http://schemas.microsoft.com/office/drawing/2014/main" xmlns="" id="{00000000-0008-0000-0600-00004A99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427" name="Text Box 1">
          <a:extLst>
            <a:ext uri="{FF2B5EF4-FFF2-40B4-BE49-F238E27FC236}">
              <a16:creationId xmlns:a16="http://schemas.microsoft.com/office/drawing/2014/main" xmlns="" id="{00000000-0008-0000-0600-00004B99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428" name="Text Box 1">
          <a:extLst>
            <a:ext uri="{FF2B5EF4-FFF2-40B4-BE49-F238E27FC236}">
              <a16:creationId xmlns:a16="http://schemas.microsoft.com/office/drawing/2014/main" xmlns="" id="{00000000-0008-0000-0600-00004C99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429" name="Text Box 1">
          <a:extLst>
            <a:ext uri="{FF2B5EF4-FFF2-40B4-BE49-F238E27FC236}">
              <a16:creationId xmlns:a16="http://schemas.microsoft.com/office/drawing/2014/main" xmlns="" id="{00000000-0008-0000-0600-00004D99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430" name="Text Box 1">
          <a:extLst>
            <a:ext uri="{FF2B5EF4-FFF2-40B4-BE49-F238E27FC236}">
              <a16:creationId xmlns:a16="http://schemas.microsoft.com/office/drawing/2014/main" xmlns="" id="{00000000-0008-0000-0600-00004E99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431" name="Text Box 1">
          <a:extLst>
            <a:ext uri="{FF2B5EF4-FFF2-40B4-BE49-F238E27FC236}">
              <a16:creationId xmlns:a16="http://schemas.microsoft.com/office/drawing/2014/main" xmlns="" id="{00000000-0008-0000-0600-00004F99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432" name="Text Box 1">
          <a:extLst>
            <a:ext uri="{FF2B5EF4-FFF2-40B4-BE49-F238E27FC236}">
              <a16:creationId xmlns:a16="http://schemas.microsoft.com/office/drawing/2014/main" xmlns="" id="{00000000-0008-0000-0600-00005099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433" name="Text Box 1">
          <a:extLst>
            <a:ext uri="{FF2B5EF4-FFF2-40B4-BE49-F238E27FC236}">
              <a16:creationId xmlns:a16="http://schemas.microsoft.com/office/drawing/2014/main" xmlns="" id="{00000000-0008-0000-0600-00005199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434" name="Text Box 1">
          <a:extLst>
            <a:ext uri="{FF2B5EF4-FFF2-40B4-BE49-F238E27FC236}">
              <a16:creationId xmlns:a16="http://schemas.microsoft.com/office/drawing/2014/main" xmlns="" id="{00000000-0008-0000-0600-00005299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435" name="Text Box 1">
          <a:extLst>
            <a:ext uri="{FF2B5EF4-FFF2-40B4-BE49-F238E27FC236}">
              <a16:creationId xmlns:a16="http://schemas.microsoft.com/office/drawing/2014/main" xmlns="" id="{00000000-0008-0000-0600-00005399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436" name="Text Box 1">
          <a:extLst>
            <a:ext uri="{FF2B5EF4-FFF2-40B4-BE49-F238E27FC236}">
              <a16:creationId xmlns:a16="http://schemas.microsoft.com/office/drawing/2014/main" xmlns="" id="{00000000-0008-0000-0600-00005499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437" name="Text Box 1">
          <a:extLst>
            <a:ext uri="{FF2B5EF4-FFF2-40B4-BE49-F238E27FC236}">
              <a16:creationId xmlns:a16="http://schemas.microsoft.com/office/drawing/2014/main" xmlns="" id="{00000000-0008-0000-0600-00005599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438" name="Text Box 1">
          <a:extLst>
            <a:ext uri="{FF2B5EF4-FFF2-40B4-BE49-F238E27FC236}">
              <a16:creationId xmlns:a16="http://schemas.microsoft.com/office/drawing/2014/main" xmlns="" id="{00000000-0008-0000-0600-00005699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439" name="Text Box 1">
          <a:extLst>
            <a:ext uri="{FF2B5EF4-FFF2-40B4-BE49-F238E27FC236}">
              <a16:creationId xmlns:a16="http://schemas.microsoft.com/office/drawing/2014/main" xmlns="" id="{00000000-0008-0000-0600-000057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440" name="Text Box 1">
          <a:extLst>
            <a:ext uri="{FF2B5EF4-FFF2-40B4-BE49-F238E27FC236}">
              <a16:creationId xmlns:a16="http://schemas.microsoft.com/office/drawing/2014/main" xmlns="" id="{00000000-0008-0000-0600-000058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441" name="Text Box 1">
          <a:extLst>
            <a:ext uri="{FF2B5EF4-FFF2-40B4-BE49-F238E27FC236}">
              <a16:creationId xmlns:a16="http://schemas.microsoft.com/office/drawing/2014/main" xmlns="" id="{00000000-0008-0000-0600-000059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442" name="Text Box 1">
          <a:extLst>
            <a:ext uri="{FF2B5EF4-FFF2-40B4-BE49-F238E27FC236}">
              <a16:creationId xmlns:a16="http://schemas.microsoft.com/office/drawing/2014/main" xmlns="" id="{00000000-0008-0000-0600-00005A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443" name="Text Box 1">
          <a:extLst>
            <a:ext uri="{FF2B5EF4-FFF2-40B4-BE49-F238E27FC236}">
              <a16:creationId xmlns:a16="http://schemas.microsoft.com/office/drawing/2014/main" xmlns="" id="{00000000-0008-0000-0600-00005B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444" name="Text Box 1">
          <a:extLst>
            <a:ext uri="{FF2B5EF4-FFF2-40B4-BE49-F238E27FC236}">
              <a16:creationId xmlns:a16="http://schemas.microsoft.com/office/drawing/2014/main" xmlns="" id="{00000000-0008-0000-0600-00005C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445" name="Text Box 1">
          <a:extLst>
            <a:ext uri="{FF2B5EF4-FFF2-40B4-BE49-F238E27FC236}">
              <a16:creationId xmlns:a16="http://schemas.microsoft.com/office/drawing/2014/main" xmlns="" id="{00000000-0008-0000-0600-00005D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446" name="Text Box 1">
          <a:extLst>
            <a:ext uri="{FF2B5EF4-FFF2-40B4-BE49-F238E27FC236}">
              <a16:creationId xmlns:a16="http://schemas.microsoft.com/office/drawing/2014/main" xmlns="" id="{00000000-0008-0000-0600-00005E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447" name="Text Box 1">
          <a:extLst>
            <a:ext uri="{FF2B5EF4-FFF2-40B4-BE49-F238E27FC236}">
              <a16:creationId xmlns:a16="http://schemas.microsoft.com/office/drawing/2014/main" xmlns="" id="{00000000-0008-0000-0600-00005F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448" name="Text Box 1">
          <a:extLst>
            <a:ext uri="{FF2B5EF4-FFF2-40B4-BE49-F238E27FC236}">
              <a16:creationId xmlns:a16="http://schemas.microsoft.com/office/drawing/2014/main" xmlns="" id="{00000000-0008-0000-0600-000060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449" name="Text Box 1">
          <a:extLst>
            <a:ext uri="{FF2B5EF4-FFF2-40B4-BE49-F238E27FC236}">
              <a16:creationId xmlns:a16="http://schemas.microsoft.com/office/drawing/2014/main" xmlns="" id="{00000000-0008-0000-0600-000061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450" name="Text Box 1">
          <a:extLst>
            <a:ext uri="{FF2B5EF4-FFF2-40B4-BE49-F238E27FC236}">
              <a16:creationId xmlns:a16="http://schemas.microsoft.com/office/drawing/2014/main" xmlns="" id="{00000000-0008-0000-0600-000062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451" name="Text Box 1">
          <a:extLst>
            <a:ext uri="{FF2B5EF4-FFF2-40B4-BE49-F238E27FC236}">
              <a16:creationId xmlns:a16="http://schemas.microsoft.com/office/drawing/2014/main" xmlns="" id="{00000000-0008-0000-0600-000063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452" name="Text Box 1">
          <a:extLst>
            <a:ext uri="{FF2B5EF4-FFF2-40B4-BE49-F238E27FC236}">
              <a16:creationId xmlns:a16="http://schemas.microsoft.com/office/drawing/2014/main" xmlns="" id="{00000000-0008-0000-0600-000064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453" name="Text Box 1">
          <a:extLst>
            <a:ext uri="{FF2B5EF4-FFF2-40B4-BE49-F238E27FC236}">
              <a16:creationId xmlns:a16="http://schemas.microsoft.com/office/drawing/2014/main" xmlns="" id="{00000000-0008-0000-0600-000065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454" name="Text Box 1">
          <a:extLst>
            <a:ext uri="{FF2B5EF4-FFF2-40B4-BE49-F238E27FC236}">
              <a16:creationId xmlns:a16="http://schemas.microsoft.com/office/drawing/2014/main" xmlns="" id="{00000000-0008-0000-0600-000066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455" name="Text Box 1">
          <a:extLst>
            <a:ext uri="{FF2B5EF4-FFF2-40B4-BE49-F238E27FC236}">
              <a16:creationId xmlns:a16="http://schemas.microsoft.com/office/drawing/2014/main" xmlns="" id="{00000000-0008-0000-0600-000067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456" name="Text Box 1">
          <a:extLst>
            <a:ext uri="{FF2B5EF4-FFF2-40B4-BE49-F238E27FC236}">
              <a16:creationId xmlns:a16="http://schemas.microsoft.com/office/drawing/2014/main" xmlns="" id="{00000000-0008-0000-0600-000068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457" name="Text Box 1">
          <a:extLst>
            <a:ext uri="{FF2B5EF4-FFF2-40B4-BE49-F238E27FC236}">
              <a16:creationId xmlns:a16="http://schemas.microsoft.com/office/drawing/2014/main" xmlns="" id="{00000000-0008-0000-0600-000069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458" name="Text Box 1">
          <a:extLst>
            <a:ext uri="{FF2B5EF4-FFF2-40B4-BE49-F238E27FC236}">
              <a16:creationId xmlns:a16="http://schemas.microsoft.com/office/drawing/2014/main" xmlns="" id="{00000000-0008-0000-0600-00006A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459" name="Text Box 1">
          <a:extLst>
            <a:ext uri="{FF2B5EF4-FFF2-40B4-BE49-F238E27FC236}">
              <a16:creationId xmlns:a16="http://schemas.microsoft.com/office/drawing/2014/main" xmlns="" id="{00000000-0008-0000-0600-00006B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460" name="Text Box 1">
          <a:extLst>
            <a:ext uri="{FF2B5EF4-FFF2-40B4-BE49-F238E27FC236}">
              <a16:creationId xmlns:a16="http://schemas.microsoft.com/office/drawing/2014/main" xmlns="" id="{00000000-0008-0000-0600-00006C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461" name="Text Box 1">
          <a:extLst>
            <a:ext uri="{FF2B5EF4-FFF2-40B4-BE49-F238E27FC236}">
              <a16:creationId xmlns:a16="http://schemas.microsoft.com/office/drawing/2014/main" xmlns="" id="{00000000-0008-0000-0600-00006D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462" name="Text Box 1">
          <a:extLst>
            <a:ext uri="{FF2B5EF4-FFF2-40B4-BE49-F238E27FC236}">
              <a16:creationId xmlns:a16="http://schemas.microsoft.com/office/drawing/2014/main" xmlns="" id="{00000000-0008-0000-0600-00006E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463" name="Text Box 1">
          <a:extLst>
            <a:ext uri="{FF2B5EF4-FFF2-40B4-BE49-F238E27FC236}">
              <a16:creationId xmlns:a16="http://schemas.microsoft.com/office/drawing/2014/main" xmlns="" id="{00000000-0008-0000-0600-00006F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464" name="Text Box 1">
          <a:extLst>
            <a:ext uri="{FF2B5EF4-FFF2-40B4-BE49-F238E27FC236}">
              <a16:creationId xmlns:a16="http://schemas.microsoft.com/office/drawing/2014/main" xmlns="" id="{00000000-0008-0000-0600-000070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465" name="Text Box 1">
          <a:extLst>
            <a:ext uri="{FF2B5EF4-FFF2-40B4-BE49-F238E27FC236}">
              <a16:creationId xmlns:a16="http://schemas.microsoft.com/office/drawing/2014/main" xmlns="" id="{00000000-0008-0000-0600-000071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466" name="Text Box 1">
          <a:extLst>
            <a:ext uri="{FF2B5EF4-FFF2-40B4-BE49-F238E27FC236}">
              <a16:creationId xmlns:a16="http://schemas.microsoft.com/office/drawing/2014/main" xmlns="" id="{00000000-0008-0000-0600-000072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467" name="Text Box 1">
          <a:extLst>
            <a:ext uri="{FF2B5EF4-FFF2-40B4-BE49-F238E27FC236}">
              <a16:creationId xmlns:a16="http://schemas.microsoft.com/office/drawing/2014/main" xmlns="" id="{00000000-0008-0000-0600-000073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468" name="Text Box 1">
          <a:extLst>
            <a:ext uri="{FF2B5EF4-FFF2-40B4-BE49-F238E27FC236}">
              <a16:creationId xmlns:a16="http://schemas.microsoft.com/office/drawing/2014/main" xmlns="" id="{00000000-0008-0000-0600-000074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469" name="Text Box 1">
          <a:extLst>
            <a:ext uri="{FF2B5EF4-FFF2-40B4-BE49-F238E27FC236}">
              <a16:creationId xmlns:a16="http://schemas.microsoft.com/office/drawing/2014/main" xmlns="" id="{00000000-0008-0000-0600-000075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470" name="Text Box 1">
          <a:extLst>
            <a:ext uri="{FF2B5EF4-FFF2-40B4-BE49-F238E27FC236}">
              <a16:creationId xmlns:a16="http://schemas.microsoft.com/office/drawing/2014/main" xmlns="" id="{00000000-0008-0000-0600-000076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471" name="Text Box 1">
          <a:extLst>
            <a:ext uri="{FF2B5EF4-FFF2-40B4-BE49-F238E27FC236}">
              <a16:creationId xmlns:a16="http://schemas.microsoft.com/office/drawing/2014/main" xmlns="" id="{00000000-0008-0000-0600-000077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472" name="Text Box 1">
          <a:extLst>
            <a:ext uri="{FF2B5EF4-FFF2-40B4-BE49-F238E27FC236}">
              <a16:creationId xmlns:a16="http://schemas.microsoft.com/office/drawing/2014/main" xmlns="" id="{00000000-0008-0000-0600-000078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473" name="Text Box 1">
          <a:extLst>
            <a:ext uri="{FF2B5EF4-FFF2-40B4-BE49-F238E27FC236}">
              <a16:creationId xmlns:a16="http://schemas.microsoft.com/office/drawing/2014/main" xmlns="" id="{00000000-0008-0000-0600-000079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474" name="Text Box 1">
          <a:extLst>
            <a:ext uri="{FF2B5EF4-FFF2-40B4-BE49-F238E27FC236}">
              <a16:creationId xmlns:a16="http://schemas.microsoft.com/office/drawing/2014/main" xmlns="" id="{00000000-0008-0000-0600-00007A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475" name="Text Box 1">
          <a:extLst>
            <a:ext uri="{FF2B5EF4-FFF2-40B4-BE49-F238E27FC236}">
              <a16:creationId xmlns:a16="http://schemas.microsoft.com/office/drawing/2014/main" xmlns="" id="{00000000-0008-0000-0600-00007B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476" name="Text Box 1">
          <a:extLst>
            <a:ext uri="{FF2B5EF4-FFF2-40B4-BE49-F238E27FC236}">
              <a16:creationId xmlns:a16="http://schemas.microsoft.com/office/drawing/2014/main" xmlns="" id="{00000000-0008-0000-0600-00007C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477" name="Text Box 1">
          <a:extLst>
            <a:ext uri="{FF2B5EF4-FFF2-40B4-BE49-F238E27FC236}">
              <a16:creationId xmlns:a16="http://schemas.microsoft.com/office/drawing/2014/main" xmlns="" id="{00000000-0008-0000-0600-00007D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478" name="Text Box 1">
          <a:extLst>
            <a:ext uri="{FF2B5EF4-FFF2-40B4-BE49-F238E27FC236}">
              <a16:creationId xmlns:a16="http://schemas.microsoft.com/office/drawing/2014/main" xmlns="" id="{00000000-0008-0000-0600-00007E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479" name="Text Box 1">
          <a:extLst>
            <a:ext uri="{FF2B5EF4-FFF2-40B4-BE49-F238E27FC236}">
              <a16:creationId xmlns:a16="http://schemas.microsoft.com/office/drawing/2014/main" xmlns="" id="{00000000-0008-0000-0600-00007F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480" name="Text Box 1">
          <a:extLst>
            <a:ext uri="{FF2B5EF4-FFF2-40B4-BE49-F238E27FC236}">
              <a16:creationId xmlns:a16="http://schemas.microsoft.com/office/drawing/2014/main" xmlns="" id="{00000000-0008-0000-0600-000080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481" name="Text Box 1">
          <a:extLst>
            <a:ext uri="{FF2B5EF4-FFF2-40B4-BE49-F238E27FC236}">
              <a16:creationId xmlns:a16="http://schemas.microsoft.com/office/drawing/2014/main" xmlns="" id="{00000000-0008-0000-0600-000081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482" name="Text Box 1">
          <a:extLst>
            <a:ext uri="{FF2B5EF4-FFF2-40B4-BE49-F238E27FC236}">
              <a16:creationId xmlns:a16="http://schemas.microsoft.com/office/drawing/2014/main" xmlns="" id="{00000000-0008-0000-0600-000082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483" name="Text Box 1">
          <a:extLst>
            <a:ext uri="{FF2B5EF4-FFF2-40B4-BE49-F238E27FC236}">
              <a16:creationId xmlns:a16="http://schemas.microsoft.com/office/drawing/2014/main" xmlns="" id="{00000000-0008-0000-0600-000083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484" name="Text Box 1">
          <a:extLst>
            <a:ext uri="{FF2B5EF4-FFF2-40B4-BE49-F238E27FC236}">
              <a16:creationId xmlns:a16="http://schemas.microsoft.com/office/drawing/2014/main" xmlns="" id="{00000000-0008-0000-0600-000084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485" name="Text Box 1">
          <a:extLst>
            <a:ext uri="{FF2B5EF4-FFF2-40B4-BE49-F238E27FC236}">
              <a16:creationId xmlns:a16="http://schemas.microsoft.com/office/drawing/2014/main" xmlns="" id="{00000000-0008-0000-0600-000085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486" name="Text Box 1">
          <a:extLst>
            <a:ext uri="{FF2B5EF4-FFF2-40B4-BE49-F238E27FC236}">
              <a16:creationId xmlns:a16="http://schemas.microsoft.com/office/drawing/2014/main" xmlns="" id="{00000000-0008-0000-0600-000086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487" name="Text Box 1">
          <a:extLst>
            <a:ext uri="{FF2B5EF4-FFF2-40B4-BE49-F238E27FC236}">
              <a16:creationId xmlns:a16="http://schemas.microsoft.com/office/drawing/2014/main" xmlns="" id="{00000000-0008-0000-0600-000087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488" name="Text Box 1">
          <a:extLst>
            <a:ext uri="{FF2B5EF4-FFF2-40B4-BE49-F238E27FC236}">
              <a16:creationId xmlns:a16="http://schemas.microsoft.com/office/drawing/2014/main" xmlns="" id="{00000000-0008-0000-0600-000088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489" name="Text Box 1">
          <a:extLst>
            <a:ext uri="{FF2B5EF4-FFF2-40B4-BE49-F238E27FC236}">
              <a16:creationId xmlns:a16="http://schemas.microsoft.com/office/drawing/2014/main" xmlns="" id="{00000000-0008-0000-0600-000089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490" name="Text Box 1">
          <a:extLst>
            <a:ext uri="{FF2B5EF4-FFF2-40B4-BE49-F238E27FC236}">
              <a16:creationId xmlns:a16="http://schemas.microsoft.com/office/drawing/2014/main" xmlns="" id="{00000000-0008-0000-0600-00008A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491" name="Text Box 1">
          <a:extLst>
            <a:ext uri="{FF2B5EF4-FFF2-40B4-BE49-F238E27FC236}">
              <a16:creationId xmlns:a16="http://schemas.microsoft.com/office/drawing/2014/main" xmlns="" id="{00000000-0008-0000-0600-00008B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492" name="Text Box 1">
          <a:extLst>
            <a:ext uri="{FF2B5EF4-FFF2-40B4-BE49-F238E27FC236}">
              <a16:creationId xmlns:a16="http://schemas.microsoft.com/office/drawing/2014/main" xmlns="" id="{00000000-0008-0000-0600-00008C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493" name="Text Box 1">
          <a:extLst>
            <a:ext uri="{FF2B5EF4-FFF2-40B4-BE49-F238E27FC236}">
              <a16:creationId xmlns:a16="http://schemas.microsoft.com/office/drawing/2014/main" xmlns="" id="{00000000-0008-0000-0600-00008D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494" name="Text Box 1">
          <a:extLst>
            <a:ext uri="{FF2B5EF4-FFF2-40B4-BE49-F238E27FC236}">
              <a16:creationId xmlns:a16="http://schemas.microsoft.com/office/drawing/2014/main" xmlns="" id="{00000000-0008-0000-0600-00008E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495" name="Text Box 1">
          <a:extLst>
            <a:ext uri="{FF2B5EF4-FFF2-40B4-BE49-F238E27FC236}">
              <a16:creationId xmlns:a16="http://schemas.microsoft.com/office/drawing/2014/main" xmlns="" id="{00000000-0008-0000-0600-00008F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496" name="Text Box 1">
          <a:extLst>
            <a:ext uri="{FF2B5EF4-FFF2-40B4-BE49-F238E27FC236}">
              <a16:creationId xmlns:a16="http://schemas.microsoft.com/office/drawing/2014/main" xmlns="" id="{00000000-0008-0000-0600-000090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497" name="Text Box 1">
          <a:extLst>
            <a:ext uri="{FF2B5EF4-FFF2-40B4-BE49-F238E27FC236}">
              <a16:creationId xmlns:a16="http://schemas.microsoft.com/office/drawing/2014/main" xmlns="" id="{00000000-0008-0000-0600-000091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498" name="Text Box 1">
          <a:extLst>
            <a:ext uri="{FF2B5EF4-FFF2-40B4-BE49-F238E27FC236}">
              <a16:creationId xmlns:a16="http://schemas.microsoft.com/office/drawing/2014/main" xmlns="" id="{00000000-0008-0000-0600-000092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499" name="Text Box 1">
          <a:extLst>
            <a:ext uri="{FF2B5EF4-FFF2-40B4-BE49-F238E27FC236}">
              <a16:creationId xmlns:a16="http://schemas.microsoft.com/office/drawing/2014/main" xmlns="" id="{00000000-0008-0000-0600-000093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500" name="Text Box 1">
          <a:extLst>
            <a:ext uri="{FF2B5EF4-FFF2-40B4-BE49-F238E27FC236}">
              <a16:creationId xmlns:a16="http://schemas.microsoft.com/office/drawing/2014/main" xmlns="" id="{00000000-0008-0000-0600-000094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501" name="Text Box 1">
          <a:extLst>
            <a:ext uri="{FF2B5EF4-FFF2-40B4-BE49-F238E27FC236}">
              <a16:creationId xmlns:a16="http://schemas.microsoft.com/office/drawing/2014/main" xmlns="" id="{00000000-0008-0000-0600-000095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502" name="Text Box 1">
          <a:extLst>
            <a:ext uri="{FF2B5EF4-FFF2-40B4-BE49-F238E27FC236}">
              <a16:creationId xmlns:a16="http://schemas.microsoft.com/office/drawing/2014/main" xmlns="" id="{00000000-0008-0000-0600-000096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503" name="Text Box 1">
          <a:extLst>
            <a:ext uri="{FF2B5EF4-FFF2-40B4-BE49-F238E27FC236}">
              <a16:creationId xmlns:a16="http://schemas.microsoft.com/office/drawing/2014/main" xmlns="" id="{00000000-0008-0000-0600-000097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504" name="Text Box 1">
          <a:extLst>
            <a:ext uri="{FF2B5EF4-FFF2-40B4-BE49-F238E27FC236}">
              <a16:creationId xmlns:a16="http://schemas.microsoft.com/office/drawing/2014/main" xmlns="" id="{00000000-0008-0000-0600-000098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505" name="Text Box 1">
          <a:extLst>
            <a:ext uri="{FF2B5EF4-FFF2-40B4-BE49-F238E27FC236}">
              <a16:creationId xmlns:a16="http://schemas.microsoft.com/office/drawing/2014/main" xmlns="" id="{00000000-0008-0000-0600-000099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506" name="Text Box 1">
          <a:extLst>
            <a:ext uri="{FF2B5EF4-FFF2-40B4-BE49-F238E27FC236}">
              <a16:creationId xmlns:a16="http://schemas.microsoft.com/office/drawing/2014/main" xmlns="" id="{00000000-0008-0000-0600-00009A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507" name="Text Box 1">
          <a:extLst>
            <a:ext uri="{FF2B5EF4-FFF2-40B4-BE49-F238E27FC236}">
              <a16:creationId xmlns:a16="http://schemas.microsoft.com/office/drawing/2014/main" xmlns="" id="{00000000-0008-0000-0600-00009B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508" name="Text Box 1">
          <a:extLst>
            <a:ext uri="{FF2B5EF4-FFF2-40B4-BE49-F238E27FC236}">
              <a16:creationId xmlns:a16="http://schemas.microsoft.com/office/drawing/2014/main" xmlns="" id="{00000000-0008-0000-0600-00009C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509" name="Text Box 1">
          <a:extLst>
            <a:ext uri="{FF2B5EF4-FFF2-40B4-BE49-F238E27FC236}">
              <a16:creationId xmlns:a16="http://schemas.microsoft.com/office/drawing/2014/main" xmlns="" id="{00000000-0008-0000-0600-00009D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510" name="Text Box 1">
          <a:extLst>
            <a:ext uri="{FF2B5EF4-FFF2-40B4-BE49-F238E27FC236}">
              <a16:creationId xmlns:a16="http://schemas.microsoft.com/office/drawing/2014/main" xmlns="" id="{00000000-0008-0000-0600-00009E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511" name="Text Box 1">
          <a:extLst>
            <a:ext uri="{FF2B5EF4-FFF2-40B4-BE49-F238E27FC236}">
              <a16:creationId xmlns:a16="http://schemas.microsoft.com/office/drawing/2014/main" xmlns="" id="{00000000-0008-0000-0600-00009F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512" name="Text Box 1">
          <a:extLst>
            <a:ext uri="{FF2B5EF4-FFF2-40B4-BE49-F238E27FC236}">
              <a16:creationId xmlns:a16="http://schemas.microsoft.com/office/drawing/2014/main" xmlns="" id="{00000000-0008-0000-0600-0000A0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513" name="Text Box 1">
          <a:extLst>
            <a:ext uri="{FF2B5EF4-FFF2-40B4-BE49-F238E27FC236}">
              <a16:creationId xmlns:a16="http://schemas.microsoft.com/office/drawing/2014/main" xmlns="" id="{00000000-0008-0000-0600-0000A1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514" name="Text Box 1">
          <a:extLst>
            <a:ext uri="{FF2B5EF4-FFF2-40B4-BE49-F238E27FC236}">
              <a16:creationId xmlns:a16="http://schemas.microsoft.com/office/drawing/2014/main" xmlns="" id="{00000000-0008-0000-0600-0000A2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515" name="Text Box 1">
          <a:extLst>
            <a:ext uri="{FF2B5EF4-FFF2-40B4-BE49-F238E27FC236}">
              <a16:creationId xmlns:a16="http://schemas.microsoft.com/office/drawing/2014/main" xmlns="" id="{00000000-0008-0000-0600-0000A3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516" name="Text Box 1">
          <a:extLst>
            <a:ext uri="{FF2B5EF4-FFF2-40B4-BE49-F238E27FC236}">
              <a16:creationId xmlns:a16="http://schemas.microsoft.com/office/drawing/2014/main" xmlns="" id="{00000000-0008-0000-0600-0000A4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517" name="Text Box 1">
          <a:extLst>
            <a:ext uri="{FF2B5EF4-FFF2-40B4-BE49-F238E27FC236}">
              <a16:creationId xmlns:a16="http://schemas.microsoft.com/office/drawing/2014/main" xmlns="" id="{00000000-0008-0000-0600-0000A5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518" name="Text Box 1">
          <a:extLst>
            <a:ext uri="{FF2B5EF4-FFF2-40B4-BE49-F238E27FC236}">
              <a16:creationId xmlns:a16="http://schemas.microsoft.com/office/drawing/2014/main" xmlns="" id="{00000000-0008-0000-0600-0000A6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519" name="Text Box 1">
          <a:extLst>
            <a:ext uri="{FF2B5EF4-FFF2-40B4-BE49-F238E27FC236}">
              <a16:creationId xmlns:a16="http://schemas.microsoft.com/office/drawing/2014/main" xmlns="" id="{00000000-0008-0000-0600-0000A7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520" name="Text Box 1">
          <a:extLst>
            <a:ext uri="{FF2B5EF4-FFF2-40B4-BE49-F238E27FC236}">
              <a16:creationId xmlns:a16="http://schemas.microsoft.com/office/drawing/2014/main" xmlns="" id="{00000000-0008-0000-0600-0000A8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521" name="Text Box 1">
          <a:extLst>
            <a:ext uri="{FF2B5EF4-FFF2-40B4-BE49-F238E27FC236}">
              <a16:creationId xmlns:a16="http://schemas.microsoft.com/office/drawing/2014/main" xmlns="" id="{00000000-0008-0000-0600-0000A9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522" name="Text Box 1">
          <a:extLst>
            <a:ext uri="{FF2B5EF4-FFF2-40B4-BE49-F238E27FC236}">
              <a16:creationId xmlns:a16="http://schemas.microsoft.com/office/drawing/2014/main" xmlns="" id="{00000000-0008-0000-0600-0000AA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523" name="Text Box 1">
          <a:extLst>
            <a:ext uri="{FF2B5EF4-FFF2-40B4-BE49-F238E27FC236}">
              <a16:creationId xmlns:a16="http://schemas.microsoft.com/office/drawing/2014/main" xmlns="" id="{00000000-0008-0000-0600-0000AB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524" name="Text Box 1">
          <a:extLst>
            <a:ext uri="{FF2B5EF4-FFF2-40B4-BE49-F238E27FC236}">
              <a16:creationId xmlns:a16="http://schemas.microsoft.com/office/drawing/2014/main" xmlns="" id="{00000000-0008-0000-0600-0000AC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525" name="Text Box 1">
          <a:extLst>
            <a:ext uri="{FF2B5EF4-FFF2-40B4-BE49-F238E27FC236}">
              <a16:creationId xmlns:a16="http://schemas.microsoft.com/office/drawing/2014/main" xmlns="" id="{00000000-0008-0000-0600-0000AD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526" name="Text Box 1">
          <a:extLst>
            <a:ext uri="{FF2B5EF4-FFF2-40B4-BE49-F238E27FC236}">
              <a16:creationId xmlns:a16="http://schemas.microsoft.com/office/drawing/2014/main" xmlns="" id="{00000000-0008-0000-0600-0000AE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527" name="Text Box 1">
          <a:extLst>
            <a:ext uri="{FF2B5EF4-FFF2-40B4-BE49-F238E27FC236}">
              <a16:creationId xmlns:a16="http://schemas.microsoft.com/office/drawing/2014/main" xmlns="" id="{00000000-0008-0000-0600-0000AF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528" name="Text Box 1">
          <a:extLst>
            <a:ext uri="{FF2B5EF4-FFF2-40B4-BE49-F238E27FC236}">
              <a16:creationId xmlns:a16="http://schemas.microsoft.com/office/drawing/2014/main" xmlns="" id="{00000000-0008-0000-0600-0000B0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529" name="Text Box 1">
          <a:extLst>
            <a:ext uri="{FF2B5EF4-FFF2-40B4-BE49-F238E27FC236}">
              <a16:creationId xmlns:a16="http://schemas.microsoft.com/office/drawing/2014/main" xmlns="" id="{00000000-0008-0000-0600-0000B1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30" name="Text Box 1">
          <a:extLst>
            <a:ext uri="{FF2B5EF4-FFF2-40B4-BE49-F238E27FC236}">
              <a16:creationId xmlns:a16="http://schemas.microsoft.com/office/drawing/2014/main" xmlns="" id="{00000000-0008-0000-0600-0000B2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31" name="Text Box 1">
          <a:extLst>
            <a:ext uri="{FF2B5EF4-FFF2-40B4-BE49-F238E27FC236}">
              <a16:creationId xmlns:a16="http://schemas.microsoft.com/office/drawing/2014/main" xmlns="" id="{00000000-0008-0000-0600-0000B3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32" name="Text Box 1">
          <a:extLst>
            <a:ext uri="{FF2B5EF4-FFF2-40B4-BE49-F238E27FC236}">
              <a16:creationId xmlns:a16="http://schemas.microsoft.com/office/drawing/2014/main" xmlns="" id="{00000000-0008-0000-0600-0000B4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33" name="Text Box 1">
          <a:extLst>
            <a:ext uri="{FF2B5EF4-FFF2-40B4-BE49-F238E27FC236}">
              <a16:creationId xmlns:a16="http://schemas.microsoft.com/office/drawing/2014/main" xmlns="" id="{00000000-0008-0000-0600-0000B5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34" name="Text Box 1">
          <a:extLst>
            <a:ext uri="{FF2B5EF4-FFF2-40B4-BE49-F238E27FC236}">
              <a16:creationId xmlns:a16="http://schemas.microsoft.com/office/drawing/2014/main" xmlns="" id="{00000000-0008-0000-0600-0000B6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35" name="Text Box 1">
          <a:extLst>
            <a:ext uri="{FF2B5EF4-FFF2-40B4-BE49-F238E27FC236}">
              <a16:creationId xmlns:a16="http://schemas.microsoft.com/office/drawing/2014/main" xmlns="" id="{00000000-0008-0000-0600-0000B7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36" name="Text Box 1">
          <a:extLst>
            <a:ext uri="{FF2B5EF4-FFF2-40B4-BE49-F238E27FC236}">
              <a16:creationId xmlns:a16="http://schemas.microsoft.com/office/drawing/2014/main" xmlns="" id="{00000000-0008-0000-0600-0000B8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37" name="Text Box 1">
          <a:extLst>
            <a:ext uri="{FF2B5EF4-FFF2-40B4-BE49-F238E27FC236}">
              <a16:creationId xmlns:a16="http://schemas.microsoft.com/office/drawing/2014/main" xmlns="" id="{00000000-0008-0000-0600-0000B9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38" name="Text Box 1">
          <a:extLst>
            <a:ext uri="{FF2B5EF4-FFF2-40B4-BE49-F238E27FC236}">
              <a16:creationId xmlns:a16="http://schemas.microsoft.com/office/drawing/2014/main" xmlns="" id="{00000000-0008-0000-0600-0000BA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39" name="Text Box 1">
          <a:extLst>
            <a:ext uri="{FF2B5EF4-FFF2-40B4-BE49-F238E27FC236}">
              <a16:creationId xmlns:a16="http://schemas.microsoft.com/office/drawing/2014/main" xmlns="" id="{00000000-0008-0000-0600-0000BB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40" name="Text Box 1">
          <a:extLst>
            <a:ext uri="{FF2B5EF4-FFF2-40B4-BE49-F238E27FC236}">
              <a16:creationId xmlns:a16="http://schemas.microsoft.com/office/drawing/2014/main" xmlns="" id="{00000000-0008-0000-0600-0000BC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41" name="Text Box 1">
          <a:extLst>
            <a:ext uri="{FF2B5EF4-FFF2-40B4-BE49-F238E27FC236}">
              <a16:creationId xmlns:a16="http://schemas.microsoft.com/office/drawing/2014/main" xmlns="" id="{00000000-0008-0000-0600-0000BD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42" name="Text Box 1">
          <a:extLst>
            <a:ext uri="{FF2B5EF4-FFF2-40B4-BE49-F238E27FC236}">
              <a16:creationId xmlns:a16="http://schemas.microsoft.com/office/drawing/2014/main" xmlns="" id="{00000000-0008-0000-0600-0000BE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43" name="Text Box 1">
          <a:extLst>
            <a:ext uri="{FF2B5EF4-FFF2-40B4-BE49-F238E27FC236}">
              <a16:creationId xmlns:a16="http://schemas.microsoft.com/office/drawing/2014/main" xmlns="" id="{00000000-0008-0000-0600-0000BF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44" name="Text Box 1">
          <a:extLst>
            <a:ext uri="{FF2B5EF4-FFF2-40B4-BE49-F238E27FC236}">
              <a16:creationId xmlns:a16="http://schemas.microsoft.com/office/drawing/2014/main" xmlns="" id="{00000000-0008-0000-0600-0000C0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45" name="Text Box 1">
          <a:extLst>
            <a:ext uri="{FF2B5EF4-FFF2-40B4-BE49-F238E27FC236}">
              <a16:creationId xmlns:a16="http://schemas.microsoft.com/office/drawing/2014/main" xmlns="" id="{00000000-0008-0000-0600-0000C1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46" name="Text Box 1">
          <a:extLst>
            <a:ext uri="{FF2B5EF4-FFF2-40B4-BE49-F238E27FC236}">
              <a16:creationId xmlns:a16="http://schemas.microsoft.com/office/drawing/2014/main" xmlns="" id="{00000000-0008-0000-0600-0000C2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47" name="Text Box 1">
          <a:extLst>
            <a:ext uri="{FF2B5EF4-FFF2-40B4-BE49-F238E27FC236}">
              <a16:creationId xmlns:a16="http://schemas.microsoft.com/office/drawing/2014/main" xmlns="" id="{00000000-0008-0000-0600-0000C3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48" name="Text Box 1">
          <a:extLst>
            <a:ext uri="{FF2B5EF4-FFF2-40B4-BE49-F238E27FC236}">
              <a16:creationId xmlns:a16="http://schemas.microsoft.com/office/drawing/2014/main" xmlns="" id="{00000000-0008-0000-0600-0000C4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49" name="Text Box 1">
          <a:extLst>
            <a:ext uri="{FF2B5EF4-FFF2-40B4-BE49-F238E27FC236}">
              <a16:creationId xmlns:a16="http://schemas.microsoft.com/office/drawing/2014/main" xmlns="" id="{00000000-0008-0000-0600-0000C5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50" name="Text Box 1">
          <a:extLst>
            <a:ext uri="{FF2B5EF4-FFF2-40B4-BE49-F238E27FC236}">
              <a16:creationId xmlns:a16="http://schemas.microsoft.com/office/drawing/2014/main" xmlns="" id="{00000000-0008-0000-0600-0000C6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51" name="Text Box 1">
          <a:extLst>
            <a:ext uri="{FF2B5EF4-FFF2-40B4-BE49-F238E27FC236}">
              <a16:creationId xmlns:a16="http://schemas.microsoft.com/office/drawing/2014/main" xmlns="" id="{00000000-0008-0000-0600-0000C7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52" name="Text Box 1">
          <a:extLst>
            <a:ext uri="{FF2B5EF4-FFF2-40B4-BE49-F238E27FC236}">
              <a16:creationId xmlns:a16="http://schemas.microsoft.com/office/drawing/2014/main" xmlns="" id="{00000000-0008-0000-0600-0000C8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53" name="Text Box 1">
          <a:extLst>
            <a:ext uri="{FF2B5EF4-FFF2-40B4-BE49-F238E27FC236}">
              <a16:creationId xmlns:a16="http://schemas.microsoft.com/office/drawing/2014/main" xmlns="" id="{00000000-0008-0000-0600-0000C9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54" name="Text Box 1">
          <a:extLst>
            <a:ext uri="{FF2B5EF4-FFF2-40B4-BE49-F238E27FC236}">
              <a16:creationId xmlns:a16="http://schemas.microsoft.com/office/drawing/2014/main" xmlns="" id="{00000000-0008-0000-0600-0000CA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55" name="Text Box 1">
          <a:extLst>
            <a:ext uri="{FF2B5EF4-FFF2-40B4-BE49-F238E27FC236}">
              <a16:creationId xmlns:a16="http://schemas.microsoft.com/office/drawing/2014/main" xmlns="" id="{00000000-0008-0000-0600-0000CB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56" name="Text Box 1">
          <a:extLst>
            <a:ext uri="{FF2B5EF4-FFF2-40B4-BE49-F238E27FC236}">
              <a16:creationId xmlns:a16="http://schemas.microsoft.com/office/drawing/2014/main" xmlns="" id="{00000000-0008-0000-0600-0000CC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57" name="Text Box 1">
          <a:extLst>
            <a:ext uri="{FF2B5EF4-FFF2-40B4-BE49-F238E27FC236}">
              <a16:creationId xmlns:a16="http://schemas.microsoft.com/office/drawing/2014/main" xmlns="" id="{00000000-0008-0000-0600-0000CD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58" name="Text Box 1">
          <a:extLst>
            <a:ext uri="{FF2B5EF4-FFF2-40B4-BE49-F238E27FC236}">
              <a16:creationId xmlns:a16="http://schemas.microsoft.com/office/drawing/2014/main" xmlns="" id="{00000000-0008-0000-0600-0000CE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59" name="Text Box 1">
          <a:extLst>
            <a:ext uri="{FF2B5EF4-FFF2-40B4-BE49-F238E27FC236}">
              <a16:creationId xmlns:a16="http://schemas.microsoft.com/office/drawing/2014/main" xmlns="" id="{00000000-0008-0000-0600-0000CF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60" name="Text Box 1">
          <a:extLst>
            <a:ext uri="{FF2B5EF4-FFF2-40B4-BE49-F238E27FC236}">
              <a16:creationId xmlns:a16="http://schemas.microsoft.com/office/drawing/2014/main" xmlns="" id="{00000000-0008-0000-0600-0000D0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61" name="Text Box 1">
          <a:extLst>
            <a:ext uri="{FF2B5EF4-FFF2-40B4-BE49-F238E27FC236}">
              <a16:creationId xmlns:a16="http://schemas.microsoft.com/office/drawing/2014/main" xmlns="" id="{00000000-0008-0000-0600-0000D1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62" name="Text Box 1">
          <a:extLst>
            <a:ext uri="{FF2B5EF4-FFF2-40B4-BE49-F238E27FC236}">
              <a16:creationId xmlns:a16="http://schemas.microsoft.com/office/drawing/2014/main" xmlns="" id="{00000000-0008-0000-0600-0000D2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63" name="Text Box 1">
          <a:extLst>
            <a:ext uri="{FF2B5EF4-FFF2-40B4-BE49-F238E27FC236}">
              <a16:creationId xmlns:a16="http://schemas.microsoft.com/office/drawing/2014/main" xmlns="" id="{00000000-0008-0000-0600-0000D3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64" name="Text Box 1">
          <a:extLst>
            <a:ext uri="{FF2B5EF4-FFF2-40B4-BE49-F238E27FC236}">
              <a16:creationId xmlns:a16="http://schemas.microsoft.com/office/drawing/2014/main" xmlns="" id="{00000000-0008-0000-0600-0000D4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65" name="Text Box 1">
          <a:extLst>
            <a:ext uri="{FF2B5EF4-FFF2-40B4-BE49-F238E27FC236}">
              <a16:creationId xmlns:a16="http://schemas.microsoft.com/office/drawing/2014/main" xmlns="" id="{00000000-0008-0000-0600-0000D5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66" name="Text Box 1">
          <a:extLst>
            <a:ext uri="{FF2B5EF4-FFF2-40B4-BE49-F238E27FC236}">
              <a16:creationId xmlns:a16="http://schemas.microsoft.com/office/drawing/2014/main" xmlns="" id="{00000000-0008-0000-0600-0000D6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67" name="Text Box 1">
          <a:extLst>
            <a:ext uri="{FF2B5EF4-FFF2-40B4-BE49-F238E27FC236}">
              <a16:creationId xmlns:a16="http://schemas.microsoft.com/office/drawing/2014/main" xmlns="" id="{00000000-0008-0000-0600-0000D7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68" name="Text Box 1">
          <a:extLst>
            <a:ext uri="{FF2B5EF4-FFF2-40B4-BE49-F238E27FC236}">
              <a16:creationId xmlns:a16="http://schemas.microsoft.com/office/drawing/2014/main" xmlns="" id="{00000000-0008-0000-0600-0000D8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69" name="Text Box 1">
          <a:extLst>
            <a:ext uri="{FF2B5EF4-FFF2-40B4-BE49-F238E27FC236}">
              <a16:creationId xmlns:a16="http://schemas.microsoft.com/office/drawing/2014/main" xmlns="" id="{00000000-0008-0000-0600-0000D9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70" name="Text Box 1">
          <a:extLst>
            <a:ext uri="{FF2B5EF4-FFF2-40B4-BE49-F238E27FC236}">
              <a16:creationId xmlns:a16="http://schemas.microsoft.com/office/drawing/2014/main" xmlns="" id="{00000000-0008-0000-0600-0000DA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71" name="Text Box 1">
          <a:extLst>
            <a:ext uri="{FF2B5EF4-FFF2-40B4-BE49-F238E27FC236}">
              <a16:creationId xmlns:a16="http://schemas.microsoft.com/office/drawing/2014/main" xmlns="" id="{00000000-0008-0000-0600-0000DB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72" name="Text Box 1">
          <a:extLst>
            <a:ext uri="{FF2B5EF4-FFF2-40B4-BE49-F238E27FC236}">
              <a16:creationId xmlns:a16="http://schemas.microsoft.com/office/drawing/2014/main" xmlns="" id="{00000000-0008-0000-0600-0000DC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73" name="Text Box 1">
          <a:extLst>
            <a:ext uri="{FF2B5EF4-FFF2-40B4-BE49-F238E27FC236}">
              <a16:creationId xmlns:a16="http://schemas.microsoft.com/office/drawing/2014/main" xmlns="" id="{00000000-0008-0000-0600-0000DD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74" name="Text Box 1">
          <a:extLst>
            <a:ext uri="{FF2B5EF4-FFF2-40B4-BE49-F238E27FC236}">
              <a16:creationId xmlns:a16="http://schemas.microsoft.com/office/drawing/2014/main" xmlns="" id="{00000000-0008-0000-0600-0000DE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75" name="Text Box 1">
          <a:extLst>
            <a:ext uri="{FF2B5EF4-FFF2-40B4-BE49-F238E27FC236}">
              <a16:creationId xmlns:a16="http://schemas.microsoft.com/office/drawing/2014/main" xmlns="" id="{00000000-0008-0000-0600-0000DF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76" name="Text Box 1">
          <a:extLst>
            <a:ext uri="{FF2B5EF4-FFF2-40B4-BE49-F238E27FC236}">
              <a16:creationId xmlns:a16="http://schemas.microsoft.com/office/drawing/2014/main" xmlns="" id="{00000000-0008-0000-0600-0000E0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77" name="Text Box 1">
          <a:extLst>
            <a:ext uri="{FF2B5EF4-FFF2-40B4-BE49-F238E27FC236}">
              <a16:creationId xmlns:a16="http://schemas.microsoft.com/office/drawing/2014/main" xmlns="" id="{00000000-0008-0000-0600-0000E1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78" name="Text Box 1">
          <a:extLst>
            <a:ext uri="{FF2B5EF4-FFF2-40B4-BE49-F238E27FC236}">
              <a16:creationId xmlns:a16="http://schemas.microsoft.com/office/drawing/2014/main" xmlns="" id="{00000000-0008-0000-0600-0000E2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79" name="Text Box 1">
          <a:extLst>
            <a:ext uri="{FF2B5EF4-FFF2-40B4-BE49-F238E27FC236}">
              <a16:creationId xmlns:a16="http://schemas.microsoft.com/office/drawing/2014/main" xmlns="" id="{00000000-0008-0000-0600-0000E3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80" name="Text Box 1">
          <a:extLst>
            <a:ext uri="{FF2B5EF4-FFF2-40B4-BE49-F238E27FC236}">
              <a16:creationId xmlns:a16="http://schemas.microsoft.com/office/drawing/2014/main" xmlns="" id="{00000000-0008-0000-0600-0000E4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81" name="Text Box 1">
          <a:extLst>
            <a:ext uri="{FF2B5EF4-FFF2-40B4-BE49-F238E27FC236}">
              <a16:creationId xmlns:a16="http://schemas.microsoft.com/office/drawing/2014/main" xmlns="" id="{00000000-0008-0000-0600-0000E5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82" name="Text Box 1">
          <a:extLst>
            <a:ext uri="{FF2B5EF4-FFF2-40B4-BE49-F238E27FC236}">
              <a16:creationId xmlns:a16="http://schemas.microsoft.com/office/drawing/2014/main" xmlns="" id="{00000000-0008-0000-0600-0000E6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83" name="Text Box 1">
          <a:extLst>
            <a:ext uri="{FF2B5EF4-FFF2-40B4-BE49-F238E27FC236}">
              <a16:creationId xmlns:a16="http://schemas.microsoft.com/office/drawing/2014/main" xmlns="" id="{00000000-0008-0000-0600-0000E7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84" name="Text Box 1">
          <a:extLst>
            <a:ext uri="{FF2B5EF4-FFF2-40B4-BE49-F238E27FC236}">
              <a16:creationId xmlns:a16="http://schemas.microsoft.com/office/drawing/2014/main" xmlns="" id="{00000000-0008-0000-0600-0000E8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85" name="Text Box 1">
          <a:extLst>
            <a:ext uri="{FF2B5EF4-FFF2-40B4-BE49-F238E27FC236}">
              <a16:creationId xmlns:a16="http://schemas.microsoft.com/office/drawing/2014/main" xmlns="" id="{00000000-0008-0000-0600-0000E9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86" name="Text Box 1">
          <a:extLst>
            <a:ext uri="{FF2B5EF4-FFF2-40B4-BE49-F238E27FC236}">
              <a16:creationId xmlns:a16="http://schemas.microsoft.com/office/drawing/2014/main" xmlns="" id="{00000000-0008-0000-0600-0000EA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87" name="Text Box 1">
          <a:extLst>
            <a:ext uri="{FF2B5EF4-FFF2-40B4-BE49-F238E27FC236}">
              <a16:creationId xmlns:a16="http://schemas.microsoft.com/office/drawing/2014/main" xmlns="" id="{00000000-0008-0000-0600-0000EB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88" name="Text Box 1">
          <a:extLst>
            <a:ext uri="{FF2B5EF4-FFF2-40B4-BE49-F238E27FC236}">
              <a16:creationId xmlns:a16="http://schemas.microsoft.com/office/drawing/2014/main" xmlns="" id="{00000000-0008-0000-0600-0000EC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89" name="Text Box 1">
          <a:extLst>
            <a:ext uri="{FF2B5EF4-FFF2-40B4-BE49-F238E27FC236}">
              <a16:creationId xmlns:a16="http://schemas.microsoft.com/office/drawing/2014/main" xmlns="" id="{00000000-0008-0000-0600-0000ED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90" name="Text Box 1">
          <a:extLst>
            <a:ext uri="{FF2B5EF4-FFF2-40B4-BE49-F238E27FC236}">
              <a16:creationId xmlns:a16="http://schemas.microsoft.com/office/drawing/2014/main" xmlns="" id="{00000000-0008-0000-0600-0000EE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91" name="Text Box 1">
          <a:extLst>
            <a:ext uri="{FF2B5EF4-FFF2-40B4-BE49-F238E27FC236}">
              <a16:creationId xmlns:a16="http://schemas.microsoft.com/office/drawing/2014/main" xmlns="" id="{00000000-0008-0000-0600-0000EF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92" name="Text Box 1">
          <a:extLst>
            <a:ext uri="{FF2B5EF4-FFF2-40B4-BE49-F238E27FC236}">
              <a16:creationId xmlns:a16="http://schemas.microsoft.com/office/drawing/2014/main" xmlns="" id="{00000000-0008-0000-0600-0000F0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93" name="Text Box 1">
          <a:extLst>
            <a:ext uri="{FF2B5EF4-FFF2-40B4-BE49-F238E27FC236}">
              <a16:creationId xmlns:a16="http://schemas.microsoft.com/office/drawing/2014/main" xmlns="" id="{00000000-0008-0000-0600-0000F1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94" name="Text Box 1">
          <a:extLst>
            <a:ext uri="{FF2B5EF4-FFF2-40B4-BE49-F238E27FC236}">
              <a16:creationId xmlns:a16="http://schemas.microsoft.com/office/drawing/2014/main" xmlns="" id="{00000000-0008-0000-0600-0000F2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95" name="Text Box 1">
          <a:extLst>
            <a:ext uri="{FF2B5EF4-FFF2-40B4-BE49-F238E27FC236}">
              <a16:creationId xmlns:a16="http://schemas.microsoft.com/office/drawing/2014/main" xmlns="" id="{00000000-0008-0000-0600-0000F3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96" name="Text Box 1">
          <a:extLst>
            <a:ext uri="{FF2B5EF4-FFF2-40B4-BE49-F238E27FC236}">
              <a16:creationId xmlns:a16="http://schemas.microsoft.com/office/drawing/2014/main" xmlns="" id="{00000000-0008-0000-0600-0000F4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97" name="Text Box 1">
          <a:extLst>
            <a:ext uri="{FF2B5EF4-FFF2-40B4-BE49-F238E27FC236}">
              <a16:creationId xmlns:a16="http://schemas.microsoft.com/office/drawing/2014/main" xmlns="" id="{00000000-0008-0000-0600-0000F5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98" name="Text Box 1">
          <a:extLst>
            <a:ext uri="{FF2B5EF4-FFF2-40B4-BE49-F238E27FC236}">
              <a16:creationId xmlns:a16="http://schemas.microsoft.com/office/drawing/2014/main" xmlns="" id="{00000000-0008-0000-0600-0000F6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99" name="Text Box 1">
          <a:extLst>
            <a:ext uri="{FF2B5EF4-FFF2-40B4-BE49-F238E27FC236}">
              <a16:creationId xmlns:a16="http://schemas.microsoft.com/office/drawing/2014/main" xmlns="" id="{00000000-0008-0000-0600-0000F7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00" name="Text Box 1">
          <a:extLst>
            <a:ext uri="{FF2B5EF4-FFF2-40B4-BE49-F238E27FC236}">
              <a16:creationId xmlns:a16="http://schemas.microsoft.com/office/drawing/2014/main" xmlns="" id="{00000000-0008-0000-0600-0000F8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01" name="Text Box 1">
          <a:extLst>
            <a:ext uri="{FF2B5EF4-FFF2-40B4-BE49-F238E27FC236}">
              <a16:creationId xmlns:a16="http://schemas.microsoft.com/office/drawing/2014/main" xmlns="" id="{00000000-0008-0000-0600-0000F9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02" name="Text Box 1">
          <a:extLst>
            <a:ext uri="{FF2B5EF4-FFF2-40B4-BE49-F238E27FC236}">
              <a16:creationId xmlns:a16="http://schemas.microsoft.com/office/drawing/2014/main" xmlns="" id="{00000000-0008-0000-0600-0000FA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03" name="Text Box 1">
          <a:extLst>
            <a:ext uri="{FF2B5EF4-FFF2-40B4-BE49-F238E27FC236}">
              <a16:creationId xmlns:a16="http://schemas.microsoft.com/office/drawing/2014/main" xmlns="" id="{00000000-0008-0000-0600-0000FB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04" name="Text Box 1">
          <a:extLst>
            <a:ext uri="{FF2B5EF4-FFF2-40B4-BE49-F238E27FC236}">
              <a16:creationId xmlns:a16="http://schemas.microsoft.com/office/drawing/2014/main" xmlns="" id="{00000000-0008-0000-0600-0000FC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05" name="Text Box 1">
          <a:extLst>
            <a:ext uri="{FF2B5EF4-FFF2-40B4-BE49-F238E27FC236}">
              <a16:creationId xmlns:a16="http://schemas.microsoft.com/office/drawing/2014/main" xmlns="" id="{00000000-0008-0000-0600-0000FD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06" name="Text Box 1">
          <a:extLst>
            <a:ext uri="{FF2B5EF4-FFF2-40B4-BE49-F238E27FC236}">
              <a16:creationId xmlns:a16="http://schemas.microsoft.com/office/drawing/2014/main" xmlns="" id="{00000000-0008-0000-0600-0000FE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07" name="Text Box 1">
          <a:extLst>
            <a:ext uri="{FF2B5EF4-FFF2-40B4-BE49-F238E27FC236}">
              <a16:creationId xmlns:a16="http://schemas.microsoft.com/office/drawing/2014/main" xmlns="" id="{00000000-0008-0000-0600-0000FF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08" name="Text Box 1">
          <a:extLst>
            <a:ext uri="{FF2B5EF4-FFF2-40B4-BE49-F238E27FC236}">
              <a16:creationId xmlns:a16="http://schemas.microsoft.com/office/drawing/2014/main" xmlns="" id="{00000000-0008-0000-0600-0000009A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09" name="Text Box 1">
          <a:extLst>
            <a:ext uri="{FF2B5EF4-FFF2-40B4-BE49-F238E27FC236}">
              <a16:creationId xmlns:a16="http://schemas.microsoft.com/office/drawing/2014/main" xmlns="" id="{00000000-0008-0000-0600-0000019A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10" name="Text Box 1">
          <a:extLst>
            <a:ext uri="{FF2B5EF4-FFF2-40B4-BE49-F238E27FC236}">
              <a16:creationId xmlns:a16="http://schemas.microsoft.com/office/drawing/2014/main" xmlns="" id="{00000000-0008-0000-0600-0000029A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11" name="Text Box 1">
          <a:extLst>
            <a:ext uri="{FF2B5EF4-FFF2-40B4-BE49-F238E27FC236}">
              <a16:creationId xmlns:a16="http://schemas.microsoft.com/office/drawing/2014/main" xmlns="" id="{00000000-0008-0000-0600-0000039A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12" name="Text Box 1">
          <a:extLst>
            <a:ext uri="{FF2B5EF4-FFF2-40B4-BE49-F238E27FC236}">
              <a16:creationId xmlns:a16="http://schemas.microsoft.com/office/drawing/2014/main" xmlns="" id="{00000000-0008-0000-0600-0000049A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13" name="Text Box 1">
          <a:extLst>
            <a:ext uri="{FF2B5EF4-FFF2-40B4-BE49-F238E27FC236}">
              <a16:creationId xmlns:a16="http://schemas.microsoft.com/office/drawing/2014/main" xmlns="" id="{00000000-0008-0000-0600-0000059A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14" name="Text Box 1">
          <a:extLst>
            <a:ext uri="{FF2B5EF4-FFF2-40B4-BE49-F238E27FC236}">
              <a16:creationId xmlns:a16="http://schemas.microsoft.com/office/drawing/2014/main" xmlns="" id="{00000000-0008-0000-0600-0000069A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15" name="Text Box 1">
          <a:extLst>
            <a:ext uri="{FF2B5EF4-FFF2-40B4-BE49-F238E27FC236}">
              <a16:creationId xmlns:a16="http://schemas.microsoft.com/office/drawing/2014/main" xmlns="" id="{00000000-0008-0000-0600-0000079A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16" name="Text Box 1">
          <a:extLst>
            <a:ext uri="{FF2B5EF4-FFF2-40B4-BE49-F238E27FC236}">
              <a16:creationId xmlns:a16="http://schemas.microsoft.com/office/drawing/2014/main" xmlns="" id="{00000000-0008-0000-0600-0000089A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17" name="Text Box 1">
          <a:extLst>
            <a:ext uri="{FF2B5EF4-FFF2-40B4-BE49-F238E27FC236}">
              <a16:creationId xmlns:a16="http://schemas.microsoft.com/office/drawing/2014/main" xmlns="" id="{00000000-0008-0000-0600-0000099A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18" name="Text Box 1">
          <a:extLst>
            <a:ext uri="{FF2B5EF4-FFF2-40B4-BE49-F238E27FC236}">
              <a16:creationId xmlns:a16="http://schemas.microsoft.com/office/drawing/2014/main" xmlns="" id="{00000000-0008-0000-0600-00000A9A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19" name="Text Box 1">
          <a:extLst>
            <a:ext uri="{FF2B5EF4-FFF2-40B4-BE49-F238E27FC236}">
              <a16:creationId xmlns:a16="http://schemas.microsoft.com/office/drawing/2014/main" xmlns="" id="{00000000-0008-0000-0600-00000B9A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20" name="Text Box 1">
          <a:extLst>
            <a:ext uri="{FF2B5EF4-FFF2-40B4-BE49-F238E27FC236}">
              <a16:creationId xmlns:a16="http://schemas.microsoft.com/office/drawing/2014/main" xmlns="" id="{00000000-0008-0000-0600-00000C9A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21" name="Text Box 1">
          <a:extLst>
            <a:ext uri="{FF2B5EF4-FFF2-40B4-BE49-F238E27FC236}">
              <a16:creationId xmlns:a16="http://schemas.microsoft.com/office/drawing/2014/main" xmlns="" id="{00000000-0008-0000-0600-00000D9A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22" name="Text Box 1">
          <a:extLst>
            <a:ext uri="{FF2B5EF4-FFF2-40B4-BE49-F238E27FC236}">
              <a16:creationId xmlns:a16="http://schemas.microsoft.com/office/drawing/2014/main" xmlns="" id="{00000000-0008-0000-0600-00000E9A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23" name="Text Box 1">
          <a:extLst>
            <a:ext uri="{FF2B5EF4-FFF2-40B4-BE49-F238E27FC236}">
              <a16:creationId xmlns:a16="http://schemas.microsoft.com/office/drawing/2014/main" xmlns="" id="{00000000-0008-0000-0600-00000F9A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24" name="Text Box 1">
          <a:extLst>
            <a:ext uri="{FF2B5EF4-FFF2-40B4-BE49-F238E27FC236}">
              <a16:creationId xmlns:a16="http://schemas.microsoft.com/office/drawing/2014/main" xmlns="" id="{00000000-0008-0000-0600-0000109A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25" name="Text Box 1">
          <a:extLst>
            <a:ext uri="{FF2B5EF4-FFF2-40B4-BE49-F238E27FC236}">
              <a16:creationId xmlns:a16="http://schemas.microsoft.com/office/drawing/2014/main" xmlns="" id="{00000000-0008-0000-0600-0000119A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26" name="Text Box 1">
          <a:extLst>
            <a:ext uri="{FF2B5EF4-FFF2-40B4-BE49-F238E27FC236}">
              <a16:creationId xmlns:a16="http://schemas.microsoft.com/office/drawing/2014/main" xmlns="" id="{00000000-0008-0000-0600-0000129A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27" name="Text Box 1">
          <a:extLst>
            <a:ext uri="{FF2B5EF4-FFF2-40B4-BE49-F238E27FC236}">
              <a16:creationId xmlns:a16="http://schemas.microsoft.com/office/drawing/2014/main" xmlns="" id="{00000000-0008-0000-0600-0000139A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28" name="Text Box 1">
          <a:extLst>
            <a:ext uri="{FF2B5EF4-FFF2-40B4-BE49-F238E27FC236}">
              <a16:creationId xmlns:a16="http://schemas.microsoft.com/office/drawing/2014/main" xmlns="" id="{00000000-0008-0000-0600-0000149A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29" name="Text Box 1">
          <a:extLst>
            <a:ext uri="{FF2B5EF4-FFF2-40B4-BE49-F238E27FC236}">
              <a16:creationId xmlns:a16="http://schemas.microsoft.com/office/drawing/2014/main" xmlns="" id="{00000000-0008-0000-0600-0000159A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30" name="Text Box 1">
          <a:extLst>
            <a:ext uri="{FF2B5EF4-FFF2-40B4-BE49-F238E27FC236}">
              <a16:creationId xmlns:a16="http://schemas.microsoft.com/office/drawing/2014/main" xmlns="" id="{00000000-0008-0000-0600-0000169A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31" name="Text Box 1">
          <a:extLst>
            <a:ext uri="{FF2B5EF4-FFF2-40B4-BE49-F238E27FC236}">
              <a16:creationId xmlns:a16="http://schemas.microsoft.com/office/drawing/2014/main" xmlns="" id="{00000000-0008-0000-0600-0000179A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32" name="Text Box 1">
          <a:extLst>
            <a:ext uri="{FF2B5EF4-FFF2-40B4-BE49-F238E27FC236}">
              <a16:creationId xmlns:a16="http://schemas.microsoft.com/office/drawing/2014/main" xmlns="" id="{00000000-0008-0000-0600-0000189A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33" name="Text Box 1">
          <a:extLst>
            <a:ext uri="{FF2B5EF4-FFF2-40B4-BE49-F238E27FC236}">
              <a16:creationId xmlns:a16="http://schemas.microsoft.com/office/drawing/2014/main" xmlns="" id="{00000000-0008-0000-0600-0000199A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34" name="Text Box 1">
          <a:extLst>
            <a:ext uri="{FF2B5EF4-FFF2-40B4-BE49-F238E27FC236}">
              <a16:creationId xmlns:a16="http://schemas.microsoft.com/office/drawing/2014/main" xmlns="" id="{00000000-0008-0000-0600-00001A9A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35" name="Text Box 1">
          <a:extLst>
            <a:ext uri="{FF2B5EF4-FFF2-40B4-BE49-F238E27FC236}">
              <a16:creationId xmlns:a16="http://schemas.microsoft.com/office/drawing/2014/main" xmlns="" id="{00000000-0008-0000-0600-00001B9A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36" name="Text Box 1">
          <a:extLst>
            <a:ext uri="{FF2B5EF4-FFF2-40B4-BE49-F238E27FC236}">
              <a16:creationId xmlns:a16="http://schemas.microsoft.com/office/drawing/2014/main" xmlns="" id="{00000000-0008-0000-0600-00001C9A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37" name="Text Box 1">
          <a:extLst>
            <a:ext uri="{FF2B5EF4-FFF2-40B4-BE49-F238E27FC236}">
              <a16:creationId xmlns:a16="http://schemas.microsoft.com/office/drawing/2014/main" xmlns="" id="{00000000-0008-0000-0600-00001D9A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38" name="Text Box 1">
          <a:extLst>
            <a:ext uri="{FF2B5EF4-FFF2-40B4-BE49-F238E27FC236}">
              <a16:creationId xmlns:a16="http://schemas.microsoft.com/office/drawing/2014/main" xmlns="" id="{00000000-0008-0000-0600-00001E9A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39" name="Text Box 1">
          <a:extLst>
            <a:ext uri="{FF2B5EF4-FFF2-40B4-BE49-F238E27FC236}">
              <a16:creationId xmlns:a16="http://schemas.microsoft.com/office/drawing/2014/main" xmlns="" id="{00000000-0008-0000-0600-00001F9A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40" name="Text Box 1">
          <a:extLst>
            <a:ext uri="{FF2B5EF4-FFF2-40B4-BE49-F238E27FC236}">
              <a16:creationId xmlns:a16="http://schemas.microsoft.com/office/drawing/2014/main" xmlns="" id="{00000000-0008-0000-0600-0000209A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41" name="Text Box 1">
          <a:extLst>
            <a:ext uri="{FF2B5EF4-FFF2-40B4-BE49-F238E27FC236}">
              <a16:creationId xmlns:a16="http://schemas.microsoft.com/office/drawing/2014/main" xmlns="" id="{00000000-0008-0000-0600-0000219A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42" name="Text Box 1">
          <a:extLst>
            <a:ext uri="{FF2B5EF4-FFF2-40B4-BE49-F238E27FC236}">
              <a16:creationId xmlns:a16="http://schemas.microsoft.com/office/drawing/2014/main" xmlns="" id="{00000000-0008-0000-0600-0000229A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43" name="Text Box 1">
          <a:extLst>
            <a:ext uri="{FF2B5EF4-FFF2-40B4-BE49-F238E27FC236}">
              <a16:creationId xmlns:a16="http://schemas.microsoft.com/office/drawing/2014/main" xmlns="" id="{00000000-0008-0000-0600-0000239A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44" name="Text Box 1">
          <a:extLst>
            <a:ext uri="{FF2B5EF4-FFF2-40B4-BE49-F238E27FC236}">
              <a16:creationId xmlns:a16="http://schemas.microsoft.com/office/drawing/2014/main" xmlns="" id="{00000000-0008-0000-0600-0000249A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45" name="Text Box 1">
          <a:extLst>
            <a:ext uri="{FF2B5EF4-FFF2-40B4-BE49-F238E27FC236}">
              <a16:creationId xmlns:a16="http://schemas.microsoft.com/office/drawing/2014/main" xmlns="" id="{00000000-0008-0000-0600-0000259A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46" name="Text Box 1">
          <a:extLst>
            <a:ext uri="{FF2B5EF4-FFF2-40B4-BE49-F238E27FC236}">
              <a16:creationId xmlns:a16="http://schemas.microsoft.com/office/drawing/2014/main" xmlns="" id="{00000000-0008-0000-0600-0000269A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47" name="Text Box 1">
          <a:extLst>
            <a:ext uri="{FF2B5EF4-FFF2-40B4-BE49-F238E27FC236}">
              <a16:creationId xmlns:a16="http://schemas.microsoft.com/office/drawing/2014/main" xmlns="" id="{00000000-0008-0000-0600-0000279A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48" name="Text Box 1">
          <a:extLst>
            <a:ext uri="{FF2B5EF4-FFF2-40B4-BE49-F238E27FC236}">
              <a16:creationId xmlns:a16="http://schemas.microsoft.com/office/drawing/2014/main" xmlns="" id="{00000000-0008-0000-0600-0000289A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49" name="Text Box 1">
          <a:extLst>
            <a:ext uri="{FF2B5EF4-FFF2-40B4-BE49-F238E27FC236}">
              <a16:creationId xmlns:a16="http://schemas.microsoft.com/office/drawing/2014/main" xmlns="" id="{00000000-0008-0000-0600-0000299A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50" name="Text Box 1">
          <a:extLst>
            <a:ext uri="{FF2B5EF4-FFF2-40B4-BE49-F238E27FC236}">
              <a16:creationId xmlns:a16="http://schemas.microsoft.com/office/drawing/2014/main" xmlns="" id="{00000000-0008-0000-0600-00002A9A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51" name="Text Box 1">
          <a:extLst>
            <a:ext uri="{FF2B5EF4-FFF2-40B4-BE49-F238E27FC236}">
              <a16:creationId xmlns:a16="http://schemas.microsoft.com/office/drawing/2014/main" xmlns="" id="{00000000-0008-0000-0600-00002B9A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52" name="Text Box 1">
          <a:extLst>
            <a:ext uri="{FF2B5EF4-FFF2-40B4-BE49-F238E27FC236}">
              <a16:creationId xmlns:a16="http://schemas.microsoft.com/office/drawing/2014/main" xmlns="" id="{00000000-0008-0000-0600-00002C9A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53" name="Text Box 1">
          <a:extLst>
            <a:ext uri="{FF2B5EF4-FFF2-40B4-BE49-F238E27FC236}">
              <a16:creationId xmlns:a16="http://schemas.microsoft.com/office/drawing/2014/main" xmlns="" id="{00000000-0008-0000-0600-00002D9A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54" name="Text Box 1">
          <a:extLst>
            <a:ext uri="{FF2B5EF4-FFF2-40B4-BE49-F238E27FC236}">
              <a16:creationId xmlns:a16="http://schemas.microsoft.com/office/drawing/2014/main" xmlns="" id="{00000000-0008-0000-0600-00002E9A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55" name="Text Box 1">
          <a:extLst>
            <a:ext uri="{FF2B5EF4-FFF2-40B4-BE49-F238E27FC236}">
              <a16:creationId xmlns:a16="http://schemas.microsoft.com/office/drawing/2014/main" xmlns="" id="{00000000-0008-0000-0600-00002F9A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56" name="Text Box 1">
          <a:extLst>
            <a:ext uri="{FF2B5EF4-FFF2-40B4-BE49-F238E27FC236}">
              <a16:creationId xmlns:a16="http://schemas.microsoft.com/office/drawing/2014/main" xmlns="" id="{00000000-0008-0000-0600-0000309A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57" name="Text Box 1">
          <a:extLst>
            <a:ext uri="{FF2B5EF4-FFF2-40B4-BE49-F238E27FC236}">
              <a16:creationId xmlns:a16="http://schemas.microsoft.com/office/drawing/2014/main" xmlns="" id="{00000000-0008-0000-0600-0000319A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58" name="Text Box 1">
          <a:extLst>
            <a:ext uri="{FF2B5EF4-FFF2-40B4-BE49-F238E27FC236}">
              <a16:creationId xmlns:a16="http://schemas.microsoft.com/office/drawing/2014/main" xmlns="" id="{00000000-0008-0000-0600-0000329A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59" name="Text Box 1">
          <a:extLst>
            <a:ext uri="{FF2B5EF4-FFF2-40B4-BE49-F238E27FC236}">
              <a16:creationId xmlns:a16="http://schemas.microsoft.com/office/drawing/2014/main" xmlns="" id="{00000000-0008-0000-0600-0000339A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60" name="Text Box 1">
          <a:extLst>
            <a:ext uri="{FF2B5EF4-FFF2-40B4-BE49-F238E27FC236}">
              <a16:creationId xmlns:a16="http://schemas.microsoft.com/office/drawing/2014/main" xmlns="" id="{00000000-0008-0000-0600-0000349A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61" name="Text Box 1">
          <a:extLst>
            <a:ext uri="{FF2B5EF4-FFF2-40B4-BE49-F238E27FC236}">
              <a16:creationId xmlns:a16="http://schemas.microsoft.com/office/drawing/2014/main" xmlns="" id="{00000000-0008-0000-0600-0000359A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62" name="Text Box 1">
          <a:extLst>
            <a:ext uri="{FF2B5EF4-FFF2-40B4-BE49-F238E27FC236}">
              <a16:creationId xmlns:a16="http://schemas.microsoft.com/office/drawing/2014/main" xmlns="" id="{00000000-0008-0000-0600-0000369A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63" name="Text Box 1">
          <a:extLst>
            <a:ext uri="{FF2B5EF4-FFF2-40B4-BE49-F238E27FC236}">
              <a16:creationId xmlns:a16="http://schemas.microsoft.com/office/drawing/2014/main" xmlns="" id="{00000000-0008-0000-0600-0000379A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64" name="Text Box 1">
          <a:extLst>
            <a:ext uri="{FF2B5EF4-FFF2-40B4-BE49-F238E27FC236}">
              <a16:creationId xmlns:a16="http://schemas.microsoft.com/office/drawing/2014/main" xmlns="" id="{00000000-0008-0000-0600-0000389A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65" name="Text Box 1">
          <a:extLst>
            <a:ext uri="{FF2B5EF4-FFF2-40B4-BE49-F238E27FC236}">
              <a16:creationId xmlns:a16="http://schemas.microsoft.com/office/drawing/2014/main" xmlns="" id="{00000000-0008-0000-0600-0000399A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66" name="Text Box 1">
          <a:extLst>
            <a:ext uri="{FF2B5EF4-FFF2-40B4-BE49-F238E27FC236}">
              <a16:creationId xmlns:a16="http://schemas.microsoft.com/office/drawing/2014/main" xmlns="" id="{00000000-0008-0000-0600-00003A9A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67" name="Text Box 1">
          <a:extLst>
            <a:ext uri="{FF2B5EF4-FFF2-40B4-BE49-F238E27FC236}">
              <a16:creationId xmlns:a16="http://schemas.microsoft.com/office/drawing/2014/main" xmlns="" id="{00000000-0008-0000-0600-00003B9A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68" name="Text Box 1">
          <a:extLst>
            <a:ext uri="{FF2B5EF4-FFF2-40B4-BE49-F238E27FC236}">
              <a16:creationId xmlns:a16="http://schemas.microsoft.com/office/drawing/2014/main" xmlns="" id="{00000000-0008-0000-0600-00003C9A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69" name="Text Box 1">
          <a:extLst>
            <a:ext uri="{FF2B5EF4-FFF2-40B4-BE49-F238E27FC236}">
              <a16:creationId xmlns:a16="http://schemas.microsoft.com/office/drawing/2014/main" xmlns="" id="{00000000-0008-0000-0600-00003D9A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670" name="Text Box 1">
          <a:extLst>
            <a:ext uri="{FF2B5EF4-FFF2-40B4-BE49-F238E27FC236}">
              <a16:creationId xmlns:a16="http://schemas.microsoft.com/office/drawing/2014/main" xmlns="" id="{00000000-0008-0000-0600-00003E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671" name="Text Box 1">
          <a:extLst>
            <a:ext uri="{FF2B5EF4-FFF2-40B4-BE49-F238E27FC236}">
              <a16:creationId xmlns:a16="http://schemas.microsoft.com/office/drawing/2014/main" xmlns="" id="{00000000-0008-0000-0600-00003F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672" name="Text Box 1">
          <a:extLst>
            <a:ext uri="{FF2B5EF4-FFF2-40B4-BE49-F238E27FC236}">
              <a16:creationId xmlns:a16="http://schemas.microsoft.com/office/drawing/2014/main" xmlns="" id="{00000000-0008-0000-0600-000040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673" name="Text Box 1">
          <a:extLst>
            <a:ext uri="{FF2B5EF4-FFF2-40B4-BE49-F238E27FC236}">
              <a16:creationId xmlns:a16="http://schemas.microsoft.com/office/drawing/2014/main" xmlns="" id="{00000000-0008-0000-0600-000041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674" name="Text Box 1">
          <a:extLst>
            <a:ext uri="{FF2B5EF4-FFF2-40B4-BE49-F238E27FC236}">
              <a16:creationId xmlns:a16="http://schemas.microsoft.com/office/drawing/2014/main" xmlns="" id="{00000000-0008-0000-0600-000042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675" name="Text Box 1">
          <a:extLst>
            <a:ext uri="{FF2B5EF4-FFF2-40B4-BE49-F238E27FC236}">
              <a16:creationId xmlns:a16="http://schemas.microsoft.com/office/drawing/2014/main" xmlns="" id="{00000000-0008-0000-0600-000043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676" name="Text Box 1">
          <a:extLst>
            <a:ext uri="{FF2B5EF4-FFF2-40B4-BE49-F238E27FC236}">
              <a16:creationId xmlns:a16="http://schemas.microsoft.com/office/drawing/2014/main" xmlns="" id="{00000000-0008-0000-0600-000044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677" name="Text Box 1">
          <a:extLst>
            <a:ext uri="{FF2B5EF4-FFF2-40B4-BE49-F238E27FC236}">
              <a16:creationId xmlns:a16="http://schemas.microsoft.com/office/drawing/2014/main" xmlns="" id="{00000000-0008-0000-0600-000045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678" name="Text Box 1">
          <a:extLst>
            <a:ext uri="{FF2B5EF4-FFF2-40B4-BE49-F238E27FC236}">
              <a16:creationId xmlns:a16="http://schemas.microsoft.com/office/drawing/2014/main" xmlns="" id="{00000000-0008-0000-0600-000046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679" name="Text Box 1">
          <a:extLst>
            <a:ext uri="{FF2B5EF4-FFF2-40B4-BE49-F238E27FC236}">
              <a16:creationId xmlns:a16="http://schemas.microsoft.com/office/drawing/2014/main" xmlns="" id="{00000000-0008-0000-0600-000047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680" name="Text Box 1">
          <a:extLst>
            <a:ext uri="{FF2B5EF4-FFF2-40B4-BE49-F238E27FC236}">
              <a16:creationId xmlns:a16="http://schemas.microsoft.com/office/drawing/2014/main" xmlns="" id="{00000000-0008-0000-0600-000048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681" name="Text Box 1">
          <a:extLst>
            <a:ext uri="{FF2B5EF4-FFF2-40B4-BE49-F238E27FC236}">
              <a16:creationId xmlns:a16="http://schemas.microsoft.com/office/drawing/2014/main" xmlns="" id="{00000000-0008-0000-0600-000049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682" name="Text Box 1">
          <a:extLst>
            <a:ext uri="{FF2B5EF4-FFF2-40B4-BE49-F238E27FC236}">
              <a16:creationId xmlns:a16="http://schemas.microsoft.com/office/drawing/2014/main" xmlns="" id="{00000000-0008-0000-0600-00004A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683" name="Text Box 1">
          <a:extLst>
            <a:ext uri="{FF2B5EF4-FFF2-40B4-BE49-F238E27FC236}">
              <a16:creationId xmlns:a16="http://schemas.microsoft.com/office/drawing/2014/main" xmlns="" id="{00000000-0008-0000-0600-00004B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684" name="Text Box 1">
          <a:extLst>
            <a:ext uri="{FF2B5EF4-FFF2-40B4-BE49-F238E27FC236}">
              <a16:creationId xmlns:a16="http://schemas.microsoft.com/office/drawing/2014/main" xmlns="" id="{00000000-0008-0000-0600-00004C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685" name="Text Box 1">
          <a:extLst>
            <a:ext uri="{FF2B5EF4-FFF2-40B4-BE49-F238E27FC236}">
              <a16:creationId xmlns:a16="http://schemas.microsoft.com/office/drawing/2014/main" xmlns="" id="{00000000-0008-0000-0600-00004D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686" name="Text Box 1">
          <a:extLst>
            <a:ext uri="{FF2B5EF4-FFF2-40B4-BE49-F238E27FC236}">
              <a16:creationId xmlns:a16="http://schemas.microsoft.com/office/drawing/2014/main" xmlns="" id="{00000000-0008-0000-0600-00004E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687" name="Text Box 1">
          <a:extLst>
            <a:ext uri="{FF2B5EF4-FFF2-40B4-BE49-F238E27FC236}">
              <a16:creationId xmlns:a16="http://schemas.microsoft.com/office/drawing/2014/main" xmlns="" id="{00000000-0008-0000-0600-00004F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688" name="Text Box 1">
          <a:extLst>
            <a:ext uri="{FF2B5EF4-FFF2-40B4-BE49-F238E27FC236}">
              <a16:creationId xmlns:a16="http://schemas.microsoft.com/office/drawing/2014/main" xmlns="" id="{00000000-0008-0000-0600-000050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689" name="Text Box 1">
          <a:extLst>
            <a:ext uri="{FF2B5EF4-FFF2-40B4-BE49-F238E27FC236}">
              <a16:creationId xmlns:a16="http://schemas.microsoft.com/office/drawing/2014/main" xmlns="" id="{00000000-0008-0000-0600-000051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690" name="Text Box 1">
          <a:extLst>
            <a:ext uri="{FF2B5EF4-FFF2-40B4-BE49-F238E27FC236}">
              <a16:creationId xmlns:a16="http://schemas.microsoft.com/office/drawing/2014/main" xmlns="" id="{00000000-0008-0000-0600-000052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691" name="Text Box 1">
          <a:extLst>
            <a:ext uri="{FF2B5EF4-FFF2-40B4-BE49-F238E27FC236}">
              <a16:creationId xmlns:a16="http://schemas.microsoft.com/office/drawing/2014/main" xmlns="" id="{00000000-0008-0000-0600-000053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692" name="Text Box 1">
          <a:extLst>
            <a:ext uri="{FF2B5EF4-FFF2-40B4-BE49-F238E27FC236}">
              <a16:creationId xmlns:a16="http://schemas.microsoft.com/office/drawing/2014/main" xmlns="" id="{00000000-0008-0000-0600-000054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693" name="Text Box 1">
          <a:extLst>
            <a:ext uri="{FF2B5EF4-FFF2-40B4-BE49-F238E27FC236}">
              <a16:creationId xmlns:a16="http://schemas.microsoft.com/office/drawing/2014/main" xmlns="" id="{00000000-0008-0000-0600-000055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694" name="Text Box 1">
          <a:extLst>
            <a:ext uri="{FF2B5EF4-FFF2-40B4-BE49-F238E27FC236}">
              <a16:creationId xmlns:a16="http://schemas.microsoft.com/office/drawing/2014/main" xmlns="" id="{00000000-0008-0000-0600-000056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695" name="Text Box 1">
          <a:extLst>
            <a:ext uri="{FF2B5EF4-FFF2-40B4-BE49-F238E27FC236}">
              <a16:creationId xmlns:a16="http://schemas.microsoft.com/office/drawing/2014/main" xmlns="" id="{00000000-0008-0000-0600-000057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696" name="Text Box 1">
          <a:extLst>
            <a:ext uri="{FF2B5EF4-FFF2-40B4-BE49-F238E27FC236}">
              <a16:creationId xmlns:a16="http://schemas.microsoft.com/office/drawing/2014/main" xmlns="" id="{00000000-0008-0000-0600-000058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697" name="Text Box 1">
          <a:extLst>
            <a:ext uri="{FF2B5EF4-FFF2-40B4-BE49-F238E27FC236}">
              <a16:creationId xmlns:a16="http://schemas.microsoft.com/office/drawing/2014/main" xmlns="" id="{00000000-0008-0000-0600-000059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698" name="Text Box 1">
          <a:extLst>
            <a:ext uri="{FF2B5EF4-FFF2-40B4-BE49-F238E27FC236}">
              <a16:creationId xmlns:a16="http://schemas.microsoft.com/office/drawing/2014/main" xmlns="" id="{00000000-0008-0000-0600-00005A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699" name="Text Box 1">
          <a:extLst>
            <a:ext uri="{FF2B5EF4-FFF2-40B4-BE49-F238E27FC236}">
              <a16:creationId xmlns:a16="http://schemas.microsoft.com/office/drawing/2014/main" xmlns="" id="{00000000-0008-0000-0600-00005B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00" name="Text Box 1">
          <a:extLst>
            <a:ext uri="{FF2B5EF4-FFF2-40B4-BE49-F238E27FC236}">
              <a16:creationId xmlns:a16="http://schemas.microsoft.com/office/drawing/2014/main" xmlns="" id="{00000000-0008-0000-0600-00005C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01" name="Text Box 1">
          <a:extLst>
            <a:ext uri="{FF2B5EF4-FFF2-40B4-BE49-F238E27FC236}">
              <a16:creationId xmlns:a16="http://schemas.microsoft.com/office/drawing/2014/main" xmlns="" id="{00000000-0008-0000-0600-00005D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02" name="Text Box 1">
          <a:extLst>
            <a:ext uri="{FF2B5EF4-FFF2-40B4-BE49-F238E27FC236}">
              <a16:creationId xmlns:a16="http://schemas.microsoft.com/office/drawing/2014/main" xmlns="" id="{00000000-0008-0000-0600-00005E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03" name="Text Box 1">
          <a:extLst>
            <a:ext uri="{FF2B5EF4-FFF2-40B4-BE49-F238E27FC236}">
              <a16:creationId xmlns:a16="http://schemas.microsoft.com/office/drawing/2014/main" xmlns="" id="{00000000-0008-0000-0600-00005F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04" name="Text Box 1">
          <a:extLst>
            <a:ext uri="{FF2B5EF4-FFF2-40B4-BE49-F238E27FC236}">
              <a16:creationId xmlns:a16="http://schemas.microsoft.com/office/drawing/2014/main" xmlns="" id="{00000000-0008-0000-0600-000060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05" name="Text Box 1">
          <a:extLst>
            <a:ext uri="{FF2B5EF4-FFF2-40B4-BE49-F238E27FC236}">
              <a16:creationId xmlns:a16="http://schemas.microsoft.com/office/drawing/2014/main" xmlns="" id="{00000000-0008-0000-0600-000061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06" name="Text Box 1">
          <a:extLst>
            <a:ext uri="{FF2B5EF4-FFF2-40B4-BE49-F238E27FC236}">
              <a16:creationId xmlns:a16="http://schemas.microsoft.com/office/drawing/2014/main" xmlns="" id="{00000000-0008-0000-0600-000062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07" name="Text Box 1">
          <a:extLst>
            <a:ext uri="{FF2B5EF4-FFF2-40B4-BE49-F238E27FC236}">
              <a16:creationId xmlns:a16="http://schemas.microsoft.com/office/drawing/2014/main" xmlns="" id="{00000000-0008-0000-0600-000063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08" name="Text Box 1">
          <a:extLst>
            <a:ext uri="{FF2B5EF4-FFF2-40B4-BE49-F238E27FC236}">
              <a16:creationId xmlns:a16="http://schemas.microsoft.com/office/drawing/2014/main" xmlns="" id="{00000000-0008-0000-0600-000064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09" name="Text Box 1">
          <a:extLst>
            <a:ext uri="{FF2B5EF4-FFF2-40B4-BE49-F238E27FC236}">
              <a16:creationId xmlns:a16="http://schemas.microsoft.com/office/drawing/2014/main" xmlns="" id="{00000000-0008-0000-0600-000065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10" name="Text Box 1">
          <a:extLst>
            <a:ext uri="{FF2B5EF4-FFF2-40B4-BE49-F238E27FC236}">
              <a16:creationId xmlns:a16="http://schemas.microsoft.com/office/drawing/2014/main" xmlns="" id="{00000000-0008-0000-0600-000066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11" name="Text Box 1">
          <a:extLst>
            <a:ext uri="{FF2B5EF4-FFF2-40B4-BE49-F238E27FC236}">
              <a16:creationId xmlns:a16="http://schemas.microsoft.com/office/drawing/2014/main" xmlns="" id="{00000000-0008-0000-0600-000067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12" name="Text Box 1">
          <a:extLst>
            <a:ext uri="{FF2B5EF4-FFF2-40B4-BE49-F238E27FC236}">
              <a16:creationId xmlns:a16="http://schemas.microsoft.com/office/drawing/2014/main" xmlns="" id="{00000000-0008-0000-0600-000068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13" name="Text Box 1">
          <a:extLst>
            <a:ext uri="{FF2B5EF4-FFF2-40B4-BE49-F238E27FC236}">
              <a16:creationId xmlns:a16="http://schemas.microsoft.com/office/drawing/2014/main" xmlns="" id="{00000000-0008-0000-0600-000069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14" name="Text Box 1">
          <a:extLst>
            <a:ext uri="{FF2B5EF4-FFF2-40B4-BE49-F238E27FC236}">
              <a16:creationId xmlns:a16="http://schemas.microsoft.com/office/drawing/2014/main" xmlns="" id="{00000000-0008-0000-0600-00006A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15" name="Text Box 1">
          <a:extLst>
            <a:ext uri="{FF2B5EF4-FFF2-40B4-BE49-F238E27FC236}">
              <a16:creationId xmlns:a16="http://schemas.microsoft.com/office/drawing/2014/main" xmlns="" id="{00000000-0008-0000-0600-00006B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16" name="Text Box 1">
          <a:extLst>
            <a:ext uri="{FF2B5EF4-FFF2-40B4-BE49-F238E27FC236}">
              <a16:creationId xmlns:a16="http://schemas.microsoft.com/office/drawing/2014/main" xmlns="" id="{00000000-0008-0000-0600-00006C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17" name="Text Box 1">
          <a:extLst>
            <a:ext uri="{FF2B5EF4-FFF2-40B4-BE49-F238E27FC236}">
              <a16:creationId xmlns:a16="http://schemas.microsoft.com/office/drawing/2014/main" xmlns="" id="{00000000-0008-0000-0600-00006D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18" name="Text Box 1">
          <a:extLst>
            <a:ext uri="{FF2B5EF4-FFF2-40B4-BE49-F238E27FC236}">
              <a16:creationId xmlns:a16="http://schemas.microsoft.com/office/drawing/2014/main" xmlns="" id="{00000000-0008-0000-0600-00006E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19" name="Text Box 1">
          <a:extLst>
            <a:ext uri="{FF2B5EF4-FFF2-40B4-BE49-F238E27FC236}">
              <a16:creationId xmlns:a16="http://schemas.microsoft.com/office/drawing/2014/main" xmlns="" id="{00000000-0008-0000-0600-00006F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20" name="Text Box 1">
          <a:extLst>
            <a:ext uri="{FF2B5EF4-FFF2-40B4-BE49-F238E27FC236}">
              <a16:creationId xmlns:a16="http://schemas.microsoft.com/office/drawing/2014/main" xmlns="" id="{00000000-0008-0000-0600-000070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21" name="Text Box 1">
          <a:extLst>
            <a:ext uri="{FF2B5EF4-FFF2-40B4-BE49-F238E27FC236}">
              <a16:creationId xmlns:a16="http://schemas.microsoft.com/office/drawing/2014/main" xmlns="" id="{00000000-0008-0000-0600-000071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22" name="Text Box 1">
          <a:extLst>
            <a:ext uri="{FF2B5EF4-FFF2-40B4-BE49-F238E27FC236}">
              <a16:creationId xmlns:a16="http://schemas.microsoft.com/office/drawing/2014/main" xmlns="" id="{00000000-0008-0000-0600-000072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23" name="Text Box 1">
          <a:extLst>
            <a:ext uri="{FF2B5EF4-FFF2-40B4-BE49-F238E27FC236}">
              <a16:creationId xmlns:a16="http://schemas.microsoft.com/office/drawing/2014/main" xmlns="" id="{00000000-0008-0000-0600-000073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24" name="Text Box 1">
          <a:extLst>
            <a:ext uri="{FF2B5EF4-FFF2-40B4-BE49-F238E27FC236}">
              <a16:creationId xmlns:a16="http://schemas.microsoft.com/office/drawing/2014/main" xmlns="" id="{00000000-0008-0000-0600-000074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25" name="Text Box 1">
          <a:extLst>
            <a:ext uri="{FF2B5EF4-FFF2-40B4-BE49-F238E27FC236}">
              <a16:creationId xmlns:a16="http://schemas.microsoft.com/office/drawing/2014/main" xmlns="" id="{00000000-0008-0000-0600-000075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26" name="Text Box 1">
          <a:extLst>
            <a:ext uri="{FF2B5EF4-FFF2-40B4-BE49-F238E27FC236}">
              <a16:creationId xmlns:a16="http://schemas.microsoft.com/office/drawing/2014/main" xmlns="" id="{00000000-0008-0000-0600-000076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27" name="Text Box 1">
          <a:extLst>
            <a:ext uri="{FF2B5EF4-FFF2-40B4-BE49-F238E27FC236}">
              <a16:creationId xmlns:a16="http://schemas.microsoft.com/office/drawing/2014/main" xmlns="" id="{00000000-0008-0000-0600-000077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28" name="Text Box 1">
          <a:extLst>
            <a:ext uri="{FF2B5EF4-FFF2-40B4-BE49-F238E27FC236}">
              <a16:creationId xmlns:a16="http://schemas.microsoft.com/office/drawing/2014/main" xmlns="" id="{00000000-0008-0000-0600-000078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29" name="Text Box 1">
          <a:extLst>
            <a:ext uri="{FF2B5EF4-FFF2-40B4-BE49-F238E27FC236}">
              <a16:creationId xmlns:a16="http://schemas.microsoft.com/office/drawing/2014/main" xmlns="" id="{00000000-0008-0000-0600-000079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30" name="Text Box 1">
          <a:extLst>
            <a:ext uri="{FF2B5EF4-FFF2-40B4-BE49-F238E27FC236}">
              <a16:creationId xmlns:a16="http://schemas.microsoft.com/office/drawing/2014/main" xmlns="" id="{00000000-0008-0000-0600-00007A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31" name="Text Box 1">
          <a:extLst>
            <a:ext uri="{FF2B5EF4-FFF2-40B4-BE49-F238E27FC236}">
              <a16:creationId xmlns:a16="http://schemas.microsoft.com/office/drawing/2014/main" xmlns="" id="{00000000-0008-0000-0600-00007B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32" name="Text Box 1">
          <a:extLst>
            <a:ext uri="{FF2B5EF4-FFF2-40B4-BE49-F238E27FC236}">
              <a16:creationId xmlns:a16="http://schemas.microsoft.com/office/drawing/2014/main" xmlns="" id="{00000000-0008-0000-0600-00007C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33" name="Text Box 1">
          <a:extLst>
            <a:ext uri="{FF2B5EF4-FFF2-40B4-BE49-F238E27FC236}">
              <a16:creationId xmlns:a16="http://schemas.microsoft.com/office/drawing/2014/main" xmlns="" id="{00000000-0008-0000-0600-00007D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34" name="Text Box 1">
          <a:extLst>
            <a:ext uri="{FF2B5EF4-FFF2-40B4-BE49-F238E27FC236}">
              <a16:creationId xmlns:a16="http://schemas.microsoft.com/office/drawing/2014/main" xmlns="" id="{00000000-0008-0000-0600-00007E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35" name="Text Box 1">
          <a:extLst>
            <a:ext uri="{FF2B5EF4-FFF2-40B4-BE49-F238E27FC236}">
              <a16:creationId xmlns:a16="http://schemas.microsoft.com/office/drawing/2014/main" xmlns="" id="{00000000-0008-0000-0600-00007F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36" name="Text Box 1">
          <a:extLst>
            <a:ext uri="{FF2B5EF4-FFF2-40B4-BE49-F238E27FC236}">
              <a16:creationId xmlns:a16="http://schemas.microsoft.com/office/drawing/2014/main" xmlns="" id="{00000000-0008-0000-0600-000080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37" name="Text Box 1">
          <a:extLst>
            <a:ext uri="{FF2B5EF4-FFF2-40B4-BE49-F238E27FC236}">
              <a16:creationId xmlns:a16="http://schemas.microsoft.com/office/drawing/2014/main" xmlns="" id="{00000000-0008-0000-0600-000081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38" name="Text Box 1">
          <a:extLst>
            <a:ext uri="{FF2B5EF4-FFF2-40B4-BE49-F238E27FC236}">
              <a16:creationId xmlns:a16="http://schemas.microsoft.com/office/drawing/2014/main" xmlns="" id="{00000000-0008-0000-0600-000082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39" name="Text Box 1">
          <a:extLst>
            <a:ext uri="{FF2B5EF4-FFF2-40B4-BE49-F238E27FC236}">
              <a16:creationId xmlns:a16="http://schemas.microsoft.com/office/drawing/2014/main" xmlns="" id="{00000000-0008-0000-0600-000083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40" name="Text Box 1">
          <a:extLst>
            <a:ext uri="{FF2B5EF4-FFF2-40B4-BE49-F238E27FC236}">
              <a16:creationId xmlns:a16="http://schemas.microsoft.com/office/drawing/2014/main" xmlns="" id="{00000000-0008-0000-0600-000084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41" name="Text Box 1">
          <a:extLst>
            <a:ext uri="{FF2B5EF4-FFF2-40B4-BE49-F238E27FC236}">
              <a16:creationId xmlns:a16="http://schemas.microsoft.com/office/drawing/2014/main" xmlns="" id="{00000000-0008-0000-0600-000085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42" name="Text Box 1">
          <a:extLst>
            <a:ext uri="{FF2B5EF4-FFF2-40B4-BE49-F238E27FC236}">
              <a16:creationId xmlns:a16="http://schemas.microsoft.com/office/drawing/2014/main" xmlns="" id="{00000000-0008-0000-0600-000086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43" name="Text Box 1">
          <a:extLst>
            <a:ext uri="{FF2B5EF4-FFF2-40B4-BE49-F238E27FC236}">
              <a16:creationId xmlns:a16="http://schemas.microsoft.com/office/drawing/2014/main" xmlns="" id="{00000000-0008-0000-0600-000087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44" name="Text Box 1">
          <a:extLst>
            <a:ext uri="{FF2B5EF4-FFF2-40B4-BE49-F238E27FC236}">
              <a16:creationId xmlns:a16="http://schemas.microsoft.com/office/drawing/2014/main" xmlns="" id="{00000000-0008-0000-0600-000088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45" name="Text Box 1">
          <a:extLst>
            <a:ext uri="{FF2B5EF4-FFF2-40B4-BE49-F238E27FC236}">
              <a16:creationId xmlns:a16="http://schemas.microsoft.com/office/drawing/2014/main" xmlns="" id="{00000000-0008-0000-0600-000089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46" name="Text Box 1">
          <a:extLst>
            <a:ext uri="{FF2B5EF4-FFF2-40B4-BE49-F238E27FC236}">
              <a16:creationId xmlns:a16="http://schemas.microsoft.com/office/drawing/2014/main" xmlns="" id="{00000000-0008-0000-0600-00008A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47" name="Text Box 1">
          <a:extLst>
            <a:ext uri="{FF2B5EF4-FFF2-40B4-BE49-F238E27FC236}">
              <a16:creationId xmlns:a16="http://schemas.microsoft.com/office/drawing/2014/main" xmlns="" id="{00000000-0008-0000-0600-00008B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48" name="Text Box 1">
          <a:extLst>
            <a:ext uri="{FF2B5EF4-FFF2-40B4-BE49-F238E27FC236}">
              <a16:creationId xmlns:a16="http://schemas.microsoft.com/office/drawing/2014/main" xmlns="" id="{00000000-0008-0000-0600-00008C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49" name="Text Box 1">
          <a:extLst>
            <a:ext uri="{FF2B5EF4-FFF2-40B4-BE49-F238E27FC236}">
              <a16:creationId xmlns:a16="http://schemas.microsoft.com/office/drawing/2014/main" xmlns="" id="{00000000-0008-0000-0600-00008D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50" name="Text Box 1">
          <a:extLst>
            <a:ext uri="{FF2B5EF4-FFF2-40B4-BE49-F238E27FC236}">
              <a16:creationId xmlns:a16="http://schemas.microsoft.com/office/drawing/2014/main" xmlns="" id="{00000000-0008-0000-0600-00008E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51" name="Text Box 1">
          <a:extLst>
            <a:ext uri="{FF2B5EF4-FFF2-40B4-BE49-F238E27FC236}">
              <a16:creationId xmlns:a16="http://schemas.microsoft.com/office/drawing/2014/main" xmlns="" id="{00000000-0008-0000-0600-00008F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52" name="Text Box 1">
          <a:extLst>
            <a:ext uri="{FF2B5EF4-FFF2-40B4-BE49-F238E27FC236}">
              <a16:creationId xmlns:a16="http://schemas.microsoft.com/office/drawing/2014/main" xmlns="" id="{00000000-0008-0000-0600-000090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53" name="Text Box 1">
          <a:extLst>
            <a:ext uri="{FF2B5EF4-FFF2-40B4-BE49-F238E27FC236}">
              <a16:creationId xmlns:a16="http://schemas.microsoft.com/office/drawing/2014/main" xmlns="" id="{00000000-0008-0000-0600-000091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54" name="Text Box 1">
          <a:extLst>
            <a:ext uri="{FF2B5EF4-FFF2-40B4-BE49-F238E27FC236}">
              <a16:creationId xmlns:a16="http://schemas.microsoft.com/office/drawing/2014/main" xmlns="" id="{00000000-0008-0000-0600-000092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55" name="Text Box 1">
          <a:extLst>
            <a:ext uri="{FF2B5EF4-FFF2-40B4-BE49-F238E27FC236}">
              <a16:creationId xmlns:a16="http://schemas.microsoft.com/office/drawing/2014/main" xmlns="" id="{00000000-0008-0000-0600-000093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56" name="Text Box 1">
          <a:extLst>
            <a:ext uri="{FF2B5EF4-FFF2-40B4-BE49-F238E27FC236}">
              <a16:creationId xmlns:a16="http://schemas.microsoft.com/office/drawing/2014/main" xmlns="" id="{00000000-0008-0000-0600-000094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57" name="Text Box 1">
          <a:extLst>
            <a:ext uri="{FF2B5EF4-FFF2-40B4-BE49-F238E27FC236}">
              <a16:creationId xmlns:a16="http://schemas.microsoft.com/office/drawing/2014/main" xmlns="" id="{00000000-0008-0000-0600-000095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58" name="Text Box 1">
          <a:extLst>
            <a:ext uri="{FF2B5EF4-FFF2-40B4-BE49-F238E27FC236}">
              <a16:creationId xmlns:a16="http://schemas.microsoft.com/office/drawing/2014/main" xmlns="" id="{00000000-0008-0000-0600-000096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59" name="Text Box 1">
          <a:extLst>
            <a:ext uri="{FF2B5EF4-FFF2-40B4-BE49-F238E27FC236}">
              <a16:creationId xmlns:a16="http://schemas.microsoft.com/office/drawing/2014/main" xmlns="" id="{00000000-0008-0000-0600-000097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60" name="Text Box 1">
          <a:extLst>
            <a:ext uri="{FF2B5EF4-FFF2-40B4-BE49-F238E27FC236}">
              <a16:creationId xmlns:a16="http://schemas.microsoft.com/office/drawing/2014/main" xmlns="" id="{00000000-0008-0000-0600-000098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61" name="Text Box 1">
          <a:extLst>
            <a:ext uri="{FF2B5EF4-FFF2-40B4-BE49-F238E27FC236}">
              <a16:creationId xmlns:a16="http://schemas.microsoft.com/office/drawing/2014/main" xmlns="" id="{00000000-0008-0000-0600-000099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62" name="Text Box 1">
          <a:extLst>
            <a:ext uri="{FF2B5EF4-FFF2-40B4-BE49-F238E27FC236}">
              <a16:creationId xmlns:a16="http://schemas.microsoft.com/office/drawing/2014/main" xmlns="" id="{00000000-0008-0000-0600-00009A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63" name="Text Box 1">
          <a:extLst>
            <a:ext uri="{FF2B5EF4-FFF2-40B4-BE49-F238E27FC236}">
              <a16:creationId xmlns:a16="http://schemas.microsoft.com/office/drawing/2014/main" xmlns="" id="{00000000-0008-0000-0600-00009B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64" name="Text Box 1">
          <a:extLst>
            <a:ext uri="{FF2B5EF4-FFF2-40B4-BE49-F238E27FC236}">
              <a16:creationId xmlns:a16="http://schemas.microsoft.com/office/drawing/2014/main" xmlns="" id="{00000000-0008-0000-0600-00009C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65" name="Text Box 1">
          <a:extLst>
            <a:ext uri="{FF2B5EF4-FFF2-40B4-BE49-F238E27FC236}">
              <a16:creationId xmlns:a16="http://schemas.microsoft.com/office/drawing/2014/main" xmlns="" id="{00000000-0008-0000-0600-00009D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66" name="Text Box 1">
          <a:extLst>
            <a:ext uri="{FF2B5EF4-FFF2-40B4-BE49-F238E27FC236}">
              <a16:creationId xmlns:a16="http://schemas.microsoft.com/office/drawing/2014/main" xmlns="" id="{00000000-0008-0000-0600-00009E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67" name="Text Box 1">
          <a:extLst>
            <a:ext uri="{FF2B5EF4-FFF2-40B4-BE49-F238E27FC236}">
              <a16:creationId xmlns:a16="http://schemas.microsoft.com/office/drawing/2014/main" xmlns="" id="{00000000-0008-0000-0600-00009F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68" name="Text Box 1">
          <a:extLst>
            <a:ext uri="{FF2B5EF4-FFF2-40B4-BE49-F238E27FC236}">
              <a16:creationId xmlns:a16="http://schemas.microsoft.com/office/drawing/2014/main" xmlns="" id="{00000000-0008-0000-0600-0000A0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69" name="Text Box 1">
          <a:extLst>
            <a:ext uri="{FF2B5EF4-FFF2-40B4-BE49-F238E27FC236}">
              <a16:creationId xmlns:a16="http://schemas.microsoft.com/office/drawing/2014/main" xmlns="" id="{00000000-0008-0000-0600-0000A1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70" name="Text Box 1">
          <a:extLst>
            <a:ext uri="{FF2B5EF4-FFF2-40B4-BE49-F238E27FC236}">
              <a16:creationId xmlns:a16="http://schemas.microsoft.com/office/drawing/2014/main" xmlns="" id="{00000000-0008-0000-0600-0000A2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71" name="Text Box 1">
          <a:extLst>
            <a:ext uri="{FF2B5EF4-FFF2-40B4-BE49-F238E27FC236}">
              <a16:creationId xmlns:a16="http://schemas.microsoft.com/office/drawing/2014/main" xmlns="" id="{00000000-0008-0000-0600-0000A3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72" name="Text Box 1">
          <a:extLst>
            <a:ext uri="{FF2B5EF4-FFF2-40B4-BE49-F238E27FC236}">
              <a16:creationId xmlns:a16="http://schemas.microsoft.com/office/drawing/2014/main" xmlns="" id="{00000000-0008-0000-0600-0000A4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73" name="Text Box 1">
          <a:extLst>
            <a:ext uri="{FF2B5EF4-FFF2-40B4-BE49-F238E27FC236}">
              <a16:creationId xmlns:a16="http://schemas.microsoft.com/office/drawing/2014/main" xmlns="" id="{00000000-0008-0000-0600-0000A5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74" name="Text Box 1">
          <a:extLst>
            <a:ext uri="{FF2B5EF4-FFF2-40B4-BE49-F238E27FC236}">
              <a16:creationId xmlns:a16="http://schemas.microsoft.com/office/drawing/2014/main" xmlns="" id="{00000000-0008-0000-0600-0000A6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75" name="Text Box 1">
          <a:extLst>
            <a:ext uri="{FF2B5EF4-FFF2-40B4-BE49-F238E27FC236}">
              <a16:creationId xmlns:a16="http://schemas.microsoft.com/office/drawing/2014/main" xmlns="" id="{00000000-0008-0000-0600-0000A7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76" name="Text Box 1">
          <a:extLst>
            <a:ext uri="{FF2B5EF4-FFF2-40B4-BE49-F238E27FC236}">
              <a16:creationId xmlns:a16="http://schemas.microsoft.com/office/drawing/2014/main" xmlns="" id="{00000000-0008-0000-0600-0000A8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77" name="Text Box 1">
          <a:extLst>
            <a:ext uri="{FF2B5EF4-FFF2-40B4-BE49-F238E27FC236}">
              <a16:creationId xmlns:a16="http://schemas.microsoft.com/office/drawing/2014/main" xmlns="" id="{00000000-0008-0000-0600-0000A9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78" name="Text Box 1">
          <a:extLst>
            <a:ext uri="{FF2B5EF4-FFF2-40B4-BE49-F238E27FC236}">
              <a16:creationId xmlns:a16="http://schemas.microsoft.com/office/drawing/2014/main" xmlns="" id="{00000000-0008-0000-0600-0000AA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79" name="Text Box 1">
          <a:extLst>
            <a:ext uri="{FF2B5EF4-FFF2-40B4-BE49-F238E27FC236}">
              <a16:creationId xmlns:a16="http://schemas.microsoft.com/office/drawing/2014/main" xmlns="" id="{00000000-0008-0000-0600-0000AB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80" name="Text Box 1">
          <a:extLst>
            <a:ext uri="{FF2B5EF4-FFF2-40B4-BE49-F238E27FC236}">
              <a16:creationId xmlns:a16="http://schemas.microsoft.com/office/drawing/2014/main" xmlns="" id="{00000000-0008-0000-0600-0000AC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81" name="Text Box 1">
          <a:extLst>
            <a:ext uri="{FF2B5EF4-FFF2-40B4-BE49-F238E27FC236}">
              <a16:creationId xmlns:a16="http://schemas.microsoft.com/office/drawing/2014/main" xmlns="" id="{00000000-0008-0000-0600-0000AD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82" name="Text Box 1">
          <a:extLst>
            <a:ext uri="{FF2B5EF4-FFF2-40B4-BE49-F238E27FC236}">
              <a16:creationId xmlns:a16="http://schemas.microsoft.com/office/drawing/2014/main" xmlns="" id="{00000000-0008-0000-0600-0000AE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83" name="Text Box 1">
          <a:extLst>
            <a:ext uri="{FF2B5EF4-FFF2-40B4-BE49-F238E27FC236}">
              <a16:creationId xmlns:a16="http://schemas.microsoft.com/office/drawing/2014/main" xmlns="" id="{00000000-0008-0000-0600-0000AF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84" name="Text Box 1">
          <a:extLst>
            <a:ext uri="{FF2B5EF4-FFF2-40B4-BE49-F238E27FC236}">
              <a16:creationId xmlns:a16="http://schemas.microsoft.com/office/drawing/2014/main" xmlns="" id="{00000000-0008-0000-0600-0000B0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85" name="Text Box 1">
          <a:extLst>
            <a:ext uri="{FF2B5EF4-FFF2-40B4-BE49-F238E27FC236}">
              <a16:creationId xmlns:a16="http://schemas.microsoft.com/office/drawing/2014/main" xmlns="" id="{00000000-0008-0000-0600-0000B1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86" name="Text Box 1">
          <a:extLst>
            <a:ext uri="{FF2B5EF4-FFF2-40B4-BE49-F238E27FC236}">
              <a16:creationId xmlns:a16="http://schemas.microsoft.com/office/drawing/2014/main" xmlns="" id="{00000000-0008-0000-0600-0000B2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87" name="Text Box 1">
          <a:extLst>
            <a:ext uri="{FF2B5EF4-FFF2-40B4-BE49-F238E27FC236}">
              <a16:creationId xmlns:a16="http://schemas.microsoft.com/office/drawing/2014/main" xmlns="" id="{00000000-0008-0000-0600-0000B3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88" name="Text Box 1">
          <a:extLst>
            <a:ext uri="{FF2B5EF4-FFF2-40B4-BE49-F238E27FC236}">
              <a16:creationId xmlns:a16="http://schemas.microsoft.com/office/drawing/2014/main" xmlns="" id="{00000000-0008-0000-0600-0000B4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89" name="Text Box 1">
          <a:extLst>
            <a:ext uri="{FF2B5EF4-FFF2-40B4-BE49-F238E27FC236}">
              <a16:creationId xmlns:a16="http://schemas.microsoft.com/office/drawing/2014/main" xmlns="" id="{00000000-0008-0000-0600-0000B5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90" name="Text Box 1">
          <a:extLst>
            <a:ext uri="{FF2B5EF4-FFF2-40B4-BE49-F238E27FC236}">
              <a16:creationId xmlns:a16="http://schemas.microsoft.com/office/drawing/2014/main" xmlns="" id="{00000000-0008-0000-0600-0000B6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91" name="Text Box 1">
          <a:extLst>
            <a:ext uri="{FF2B5EF4-FFF2-40B4-BE49-F238E27FC236}">
              <a16:creationId xmlns:a16="http://schemas.microsoft.com/office/drawing/2014/main" xmlns="" id="{00000000-0008-0000-0600-0000B7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92" name="Text Box 1">
          <a:extLst>
            <a:ext uri="{FF2B5EF4-FFF2-40B4-BE49-F238E27FC236}">
              <a16:creationId xmlns:a16="http://schemas.microsoft.com/office/drawing/2014/main" xmlns="" id="{00000000-0008-0000-0600-0000B8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93" name="Text Box 1">
          <a:extLst>
            <a:ext uri="{FF2B5EF4-FFF2-40B4-BE49-F238E27FC236}">
              <a16:creationId xmlns:a16="http://schemas.microsoft.com/office/drawing/2014/main" xmlns="" id="{00000000-0008-0000-0600-0000B9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94" name="Text Box 1">
          <a:extLst>
            <a:ext uri="{FF2B5EF4-FFF2-40B4-BE49-F238E27FC236}">
              <a16:creationId xmlns:a16="http://schemas.microsoft.com/office/drawing/2014/main" xmlns="" id="{00000000-0008-0000-0600-0000BA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95" name="Text Box 1">
          <a:extLst>
            <a:ext uri="{FF2B5EF4-FFF2-40B4-BE49-F238E27FC236}">
              <a16:creationId xmlns:a16="http://schemas.microsoft.com/office/drawing/2014/main" xmlns="" id="{00000000-0008-0000-0600-0000BB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96" name="Text Box 1">
          <a:extLst>
            <a:ext uri="{FF2B5EF4-FFF2-40B4-BE49-F238E27FC236}">
              <a16:creationId xmlns:a16="http://schemas.microsoft.com/office/drawing/2014/main" xmlns="" id="{00000000-0008-0000-0600-0000BC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97" name="Text Box 1">
          <a:extLst>
            <a:ext uri="{FF2B5EF4-FFF2-40B4-BE49-F238E27FC236}">
              <a16:creationId xmlns:a16="http://schemas.microsoft.com/office/drawing/2014/main" xmlns="" id="{00000000-0008-0000-0600-0000BD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98" name="Text Box 1">
          <a:extLst>
            <a:ext uri="{FF2B5EF4-FFF2-40B4-BE49-F238E27FC236}">
              <a16:creationId xmlns:a16="http://schemas.microsoft.com/office/drawing/2014/main" xmlns="" id="{00000000-0008-0000-0600-0000BE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99" name="Text Box 1">
          <a:extLst>
            <a:ext uri="{FF2B5EF4-FFF2-40B4-BE49-F238E27FC236}">
              <a16:creationId xmlns:a16="http://schemas.microsoft.com/office/drawing/2014/main" xmlns="" id="{00000000-0008-0000-0600-0000BF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800" name="Text Box 1">
          <a:extLst>
            <a:ext uri="{FF2B5EF4-FFF2-40B4-BE49-F238E27FC236}">
              <a16:creationId xmlns:a16="http://schemas.microsoft.com/office/drawing/2014/main" xmlns="" id="{00000000-0008-0000-0600-0000C0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801" name="Text Box 1">
          <a:extLst>
            <a:ext uri="{FF2B5EF4-FFF2-40B4-BE49-F238E27FC236}">
              <a16:creationId xmlns:a16="http://schemas.microsoft.com/office/drawing/2014/main" xmlns="" id="{00000000-0008-0000-0600-0000C1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802" name="Text Box 1">
          <a:extLst>
            <a:ext uri="{FF2B5EF4-FFF2-40B4-BE49-F238E27FC236}">
              <a16:creationId xmlns:a16="http://schemas.microsoft.com/office/drawing/2014/main" xmlns="" id="{00000000-0008-0000-0600-0000C2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803" name="Text Box 1">
          <a:extLst>
            <a:ext uri="{FF2B5EF4-FFF2-40B4-BE49-F238E27FC236}">
              <a16:creationId xmlns:a16="http://schemas.microsoft.com/office/drawing/2014/main" xmlns="" id="{00000000-0008-0000-0600-0000C3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804" name="Text Box 1">
          <a:extLst>
            <a:ext uri="{FF2B5EF4-FFF2-40B4-BE49-F238E27FC236}">
              <a16:creationId xmlns:a16="http://schemas.microsoft.com/office/drawing/2014/main" xmlns="" id="{00000000-0008-0000-0600-0000C4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805" name="Text Box 1">
          <a:extLst>
            <a:ext uri="{FF2B5EF4-FFF2-40B4-BE49-F238E27FC236}">
              <a16:creationId xmlns:a16="http://schemas.microsoft.com/office/drawing/2014/main" xmlns="" id="{00000000-0008-0000-0600-0000C5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806" name="Text Box 1">
          <a:extLst>
            <a:ext uri="{FF2B5EF4-FFF2-40B4-BE49-F238E27FC236}">
              <a16:creationId xmlns:a16="http://schemas.microsoft.com/office/drawing/2014/main" xmlns="" id="{00000000-0008-0000-0600-0000C6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807" name="Text Box 1">
          <a:extLst>
            <a:ext uri="{FF2B5EF4-FFF2-40B4-BE49-F238E27FC236}">
              <a16:creationId xmlns:a16="http://schemas.microsoft.com/office/drawing/2014/main" xmlns="" id="{00000000-0008-0000-0600-0000C7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808" name="Text Box 1">
          <a:extLst>
            <a:ext uri="{FF2B5EF4-FFF2-40B4-BE49-F238E27FC236}">
              <a16:creationId xmlns:a16="http://schemas.microsoft.com/office/drawing/2014/main" xmlns="" id="{00000000-0008-0000-0600-0000C8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809" name="Text Box 1">
          <a:extLst>
            <a:ext uri="{FF2B5EF4-FFF2-40B4-BE49-F238E27FC236}">
              <a16:creationId xmlns:a16="http://schemas.microsoft.com/office/drawing/2014/main" xmlns="" id="{00000000-0008-0000-0600-0000C9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810" name="Text Box 1">
          <a:extLst>
            <a:ext uri="{FF2B5EF4-FFF2-40B4-BE49-F238E27FC236}">
              <a16:creationId xmlns:a16="http://schemas.microsoft.com/office/drawing/2014/main" xmlns="" id="{00000000-0008-0000-0600-0000CA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811" name="Text Box 1">
          <a:extLst>
            <a:ext uri="{FF2B5EF4-FFF2-40B4-BE49-F238E27FC236}">
              <a16:creationId xmlns:a16="http://schemas.microsoft.com/office/drawing/2014/main" xmlns="" id="{00000000-0008-0000-0600-0000CB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812" name="Text Box 1">
          <a:extLst>
            <a:ext uri="{FF2B5EF4-FFF2-40B4-BE49-F238E27FC236}">
              <a16:creationId xmlns:a16="http://schemas.microsoft.com/office/drawing/2014/main" xmlns="" id="{00000000-0008-0000-0600-0000CC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813" name="Text Box 1">
          <a:extLst>
            <a:ext uri="{FF2B5EF4-FFF2-40B4-BE49-F238E27FC236}">
              <a16:creationId xmlns:a16="http://schemas.microsoft.com/office/drawing/2014/main" xmlns="" id="{00000000-0008-0000-0600-0000CD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814" name="Text Box 1">
          <a:extLst>
            <a:ext uri="{FF2B5EF4-FFF2-40B4-BE49-F238E27FC236}">
              <a16:creationId xmlns:a16="http://schemas.microsoft.com/office/drawing/2014/main" xmlns="" id="{00000000-0008-0000-0600-0000CE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815" name="Text Box 1">
          <a:extLst>
            <a:ext uri="{FF2B5EF4-FFF2-40B4-BE49-F238E27FC236}">
              <a16:creationId xmlns:a16="http://schemas.microsoft.com/office/drawing/2014/main" xmlns="" id="{00000000-0008-0000-0600-0000CF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816" name="Text Box 1">
          <a:extLst>
            <a:ext uri="{FF2B5EF4-FFF2-40B4-BE49-F238E27FC236}">
              <a16:creationId xmlns:a16="http://schemas.microsoft.com/office/drawing/2014/main" xmlns="" id="{00000000-0008-0000-0600-0000D0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817" name="Text Box 1">
          <a:extLst>
            <a:ext uri="{FF2B5EF4-FFF2-40B4-BE49-F238E27FC236}">
              <a16:creationId xmlns:a16="http://schemas.microsoft.com/office/drawing/2014/main" xmlns="" id="{00000000-0008-0000-0600-0000D1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818" name="Text Box 1">
          <a:extLst>
            <a:ext uri="{FF2B5EF4-FFF2-40B4-BE49-F238E27FC236}">
              <a16:creationId xmlns:a16="http://schemas.microsoft.com/office/drawing/2014/main" xmlns="" id="{00000000-0008-0000-0600-0000D2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819" name="Text Box 1">
          <a:extLst>
            <a:ext uri="{FF2B5EF4-FFF2-40B4-BE49-F238E27FC236}">
              <a16:creationId xmlns:a16="http://schemas.microsoft.com/office/drawing/2014/main" xmlns="" id="{00000000-0008-0000-0600-0000D3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820" name="Text Box 1">
          <a:extLst>
            <a:ext uri="{FF2B5EF4-FFF2-40B4-BE49-F238E27FC236}">
              <a16:creationId xmlns:a16="http://schemas.microsoft.com/office/drawing/2014/main" xmlns="" id="{00000000-0008-0000-0600-0000D4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821" name="Text Box 1">
          <a:extLst>
            <a:ext uri="{FF2B5EF4-FFF2-40B4-BE49-F238E27FC236}">
              <a16:creationId xmlns:a16="http://schemas.microsoft.com/office/drawing/2014/main" xmlns="" id="{00000000-0008-0000-0600-0000D5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822" name="Text Box 1">
          <a:extLst>
            <a:ext uri="{FF2B5EF4-FFF2-40B4-BE49-F238E27FC236}">
              <a16:creationId xmlns:a16="http://schemas.microsoft.com/office/drawing/2014/main" xmlns="" id="{00000000-0008-0000-0600-0000D6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823" name="Text Box 1">
          <a:extLst>
            <a:ext uri="{FF2B5EF4-FFF2-40B4-BE49-F238E27FC236}">
              <a16:creationId xmlns:a16="http://schemas.microsoft.com/office/drawing/2014/main" xmlns="" id="{00000000-0008-0000-0600-0000D7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824" name="Text Box 1">
          <a:extLst>
            <a:ext uri="{FF2B5EF4-FFF2-40B4-BE49-F238E27FC236}">
              <a16:creationId xmlns:a16="http://schemas.microsoft.com/office/drawing/2014/main" xmlns="" id="{00000000-0008-0000-0600-0000D8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825" name="Text Box 1">
          <a:extLst>
            <a:ext uri="{FF2B5EF4-FFF2-40B4-BE49-F238E27FC236}">
              <a16:creationId xmlns:a16="http://schemas.microsoft.com/office/drawing/2014/main" xmlns="" id="{00000000-0008-0000-0600-0000D9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826" name="Text Box 1">
          <a:extLst>
            <a:ext uri="{FF2B5EF4-FFF2-40B4-BE49-F238E27FC236}">
              <a16:creationId xmlns:a16="http://schemas.microsoft.com/office/drawing/2014/main" xmlns="" id="{00000000-0008-0000-0600-0000DA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827" name="Text Box 1">
          <a:extLst>
            <a:ext uri="{FF2B5EF4-FFF2-40B4-BE49-F238E27FC236}">
              <a16:creationId xmlns:a16="http://schemas.microsoft.com/office/drawing/2014/main" xmlns="" id="{00000000-0008-0000-0600-0000DB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828" name="Text Box 1">
          <a:extLst>
            <a:ext uri="{FF2B5EF4-FFF2-40B4-BE49-F238E27FC236}">
              <a16:creationId xmlns:a16="http://schemas.microsoft.com/office/drawing/2014/main" xmlns="" id="{00000000-0008-0000-0600-0000DC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829" name="Text Box 1">
          <a:extLst>
            <a:ext uri="{FF2B5EF4-FFF2-40B4-BE49-F238E27FC236}">
              <a16:creationId xmlns:a16="http://schemas.microsoft.com/office/drawing/2014/main" xmlns="" id="{00000000-0008-0000-0600-0000DD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830" name="Text Box 1">
          <a:extLst>
            <a:ext uri="{FF2B5EF4-FFF2-40B4-BE49-F238E27FC236}">
              <a16:creationId xmlns:a16="http://schemas.microsoft.com/office/drawing/2014/main" xmlns="" id="{00000000-0008-0000-0600-0000DE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831" name="Text Box 1">
          <a:extLst>
            <a:ext uri="{FF2B5EF4-FFF2-40B4-BE49-F238E27FC236}">
              <a16:creationId xmlns:a16="http://schemas.microsoft.com/office/drawing/2014/main" xmlns="" id="{00000000-0008-0000-0600-0000DF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832" name="Text Box 1">
          <a:extLst>
            <a:ext uri="{FF2B5EF4-FFF2-40B4-BE49-F238E27FC236}">
              <a16:creationId xmlns:a16="http://schemas.microsoft.com/office/drawing/2014/main" xmlns="" id="{00000000-0008-0000-0600-0000E0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833" name="Text Box 1">
          <a:extLst>
            <a:ext uri="{FF2B5EF4-FFF2-40B4-BE49-F238E27FC236}">
              <a16:creationId xmlns:a16="http://schemas.microsoft.com/office/drawing/2014/main" xmlns="" id="{00000000-0008-0000-0600-0000E1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834" name="Text Box 1">
          <a:extLst>
            <a:ext uri="{FF2B5EF4-FFF2-40B4-BE49-F238E27FC236}">
              <a16:creationId xmlns:a16="http://schemas.microsoft.com/office/drawing/2014/main" xmlns="" id="{00000000-0008-0000-0600-0000E2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835" name="Text Box 1">
          <a:extLst>
            <a:ext uri="{FF2B5EF4-FFF2-40B4-BE49-F238E27FC236}">
              <a16:creationId xmlns:a16="http://schemas.microsoft.com/office/drawing/2014/main" xmlns="" id="{00000000-0008-0000-0600-0000E3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836" name="Text Box 1">
          <a:extLst>
            <a:ext uri="{FF2B5EF4-FFF2-40B4-BE49-F238E27FC236}">
              <a16:creationId xmlns:a16="http://schemas.microsoft.com/office/drawing/2014/main" xmlns="" id="{00000000-0008-0000-0600-0000E4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837" name="Text Box 1">
          <a:extLst>
            <a:ext uri="{FF2B5EF4-FFF2-40B4-BE49-F238E27FC236}">
              <a16:creationId xmlns:a16="http://schemas.microsoft.com/office/drawing/2014/main" xmlns="" id="{00000000-0008-0000-0600-0000E5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838" name="Text Box 1">
          <a:extLst>
            <a:ext uri="{FF2B5EF4-FFF2-40B4-BE49-F238E27FC236}">
              <a16:creationId xmlns:a16="http://schemas.microsoft.com/office/drawing/2014/main" xmlns="" id="{00000000-0008-0000-0600-0000E6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839" name="Text Box 1">
          <a:extLst>
            <a:ext uri="{FF2B5EF4-FFF2-40B4-BE49-F238E27FC236}">
              <a16:creationId xmlns:a16="http://schemas.microsoft.com/office/drawing/2014/main" xmlns="" id="{00000000-0008-0000-0600-0000E7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840" name="Text Box 1">
          <a:extLst>
            <a:ext uri="{FF2B5EF4-FFF2-40B4-BE49-F238E27FC236}">
              <a16:creationId xmlns:a16="http://schemas.microsoft.com/office/drawing/2014/main" xmlns="" id="{00000000-0008-0000-0600-0000E8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841" name="Text Box 1">
          <a:extLst>
            <a:ext uri="{FF2B5EF4-FFF2-40B4-BE49-F238E27FC236}">
              <a16:creationId xmlns:a16="http://schemas.microsoft.com/office/drawing/2014/main" xmlns="" id="{00000000-0008-0000-0600-0000E9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842" name="Text Box 1">
          <a:extLst>
            <a:ext uri="{FF2B5EF4-FFF2-40B4-BE49-F238E27FC236}">
              <a16:creationId xmlns:a16="http://schemas.microsoft.com/office/drawing/2014/main" xmlns="" id="{00000000-0008-0000-0600-0000EA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843" name="Text Box 1">
          <a:extLst>
            <a:ext uri="{FF2B5EF4-FFF2-40B4-BE49-F238E27FC236}">
              <a16:creationId xmlns:a16="http://schemas.microsoft.com/office/drawing/2014/main" xmlns="" id="{00000000-0008-0000-0600-0000EB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844" name="Text Box 1">
          <a:extLst>
            <a:ext uri="{FF2B5EF4-FFF2-40B4-BE49-F238E27FC236}">
              <a16:creationId xmlns:a16="http://schemas.microsoft.com/office/drawing/2014/main" xmlns="" id="{00000000-0008-0000-0600-0000EC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845" name="Text Box 1">
          <a:extLst>
            <a:ext uri="{FF2B5EF4-FFF2-40B4-BE49-F238E27FC236}">
              <a16:creationId xmlns:a16="http://schemas.microsoft.com/office/drawing/2014/main" xmlns="" id="{00000000-0008-0000-0600-0000ED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846" name="Text Box 1">
          <a:extLst>
            <a:ext uri="{FF2B5EF4-FFF2-40B4-BE49-F238E27FC236}">
              <a16:creationId xmlns:a16="http://schemas.microsoft.com/office/drawing/2014/main" xmlns="" id="{00000000-0008-0000-0600-0000EE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847" name="Text Box 1">
          <a:extLst>
            <a:ext uri="{FF2B5EF4-FFF2-40B4-BE49-F238E27FC236}">
              <a16:creationId xmlns:a16="http://schemas.microsoft.com/office/drawing/2014/main" xmlns="" id="{00000000-0008-0000-0600-0000EF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848" name="Text Box 1">
          <a:extLst>
            <a:ext uri="{FF2B5EF4-FFF2-40B4-BE49-F238E27FC236}">
              <a16:creationId xmlns:a16="http://schemas.microsoft.com/office/drawing/2014/main" xmlns="" id="{00000000-0008-0000-0600-0000F0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849" name="Text Box 1">
          <a:extLst>
            <a:ext uri="{FF2B5EF4-FFF2-40B4-BE49-F238E27FC236}">
              <a16:creationId xmlns:a16="http://schemas.microsoft.com/office/drawing/2014/main" xmlns="" id="{00000000-0008-0000-0600-0000F1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850" name="Text Box 1">
          <a:extLst>
            <a:ext uri="{FF2B5EF4-FFF2-40B4-BE49-F238E27FC236}">
              <a16:creationId xmlns:a16="http://schemas.microsoft.com/office/drawing/2014/main" xmlns="" id="{00000000-0008-0000-0600-0000F2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851" name="Text Box 1">
          <a:extLst>
            <a:ext uri="{FF2B5EF4-FFF2-40B4-BE49-F238E27FC236}">
              <a16:creationId xmlns:a16="http://schemas.microsoft.com/office/drawing/2014/main" xmlns="" id="{00000000-0008-0000-0600-0000F3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852" name="Text Box 1">
          <a:extLst>
            <a:ext uri="{FF2B5EF4-FFF2-40B4-BE49-F238E27FC236}">
              <a16:creationId xmlns:a16="http://schemas.microsoft.com/office/drawing/2014/main" xmlns="" id="{00000000-0008-0000-0600-0000F4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853" name="Text Box 1">
          <a:extLst>
            <a:ext uri="{FF2B5EF4-FFF2-40B4-BE49-F238E27FC236}">
              <a16:creationId xmlns:a16="http://schemas.microsoft.com/office/drawing/2014/main" xmlns="" id="{00000000-0008-0000-0600-0000F5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854" name="Text Box 1">
          <a:extLst>
            <a:ext uri="{FF2B5EF4-FFF2-40B4-BE49-F238E27FC236}">
              <a16:creationId xmlns:a16="http://schemas.microsoft.com/office/drawing/2014/main" xmlns="" id="{00000000-0008-0000-0600-0000F6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855" name="Text Box 1">
          <a:extLst>
            <a:ext uri="{FF2B5EF4-FFF2-40B4-BE49-F238E27FC236}">
              <a16:creationId xmlns:a16="http://schemas.microsoft.com/office/drawing/2014/main" xmlns="" id="{00000000-0008-0000-0600-0000F7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856" name="Text Box 1">
          <a:extLst>
            <a:ext uri="{FF2B5EF4-FFF2-40B4-BE49-F238E27FC236}">
              <a16:creationId xmlns:a16="http://schemas.microsoft.com/office/drawing/2014/main" xmlns="" id="{00000000-0008-0000-0600-0000F8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857" name="Text Box 1">
          <a:extLst>
            <a:ext uri="{FF2B5EF4-FFF2-40B4-BE49-F238E27FC236}">
              <a16:creationId xmlns:a16="http://schemas.microsoft.com/office/drawing/2014/main" xmlns="" id="{00000000-0008-0000-0600-0000F9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858" name="Text Box 1">
          <a:extLst>
            <a:ext uri="{FF2B5EF4-FFF2-40B4-BE49-F238E27FC236}">
              <a16:creationId xmlns:a16="http://schemas.microsoft.com/office/drawing/2014/main" xmlns="" id="{00000000-0008-0000-0600-0000FA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132</xdr:row>
      <xdr:rowOff>0</xdr:rowOff>
    </xdr:from>
    <xdr:to>
      <xdr:col>5</xdr:col>
      <xdr:colOff>0</xdr:colOff>
      <xdr:row>132</xdr:row>
      <xdr:rowOff>209550</xdr:rowOff>
    </xdr:to>
    <xdr:sp macro="" textlink="">
      <xdr:nvSpPr>
        <xdr:cNvPr id="1284859" name="Text Box 1">
          <a:extLst>
            <a:ext uri="{FF2B5EF4-FFF2-40B4-BE49-F238E27FC236}">
              <a16:creationId xmlns:a16="http://schemas.microsoft.com/office/drawing/2014/main" xmlns="" id="{00000000-0008-0000-0600-0000FB9A1300}"/>
            </a:ext>
          </a:extLst>
        </xdr:cNvPr>
        <xdr:cNvSpPr txBox="1">
          <a:spLocks noChangeArrowheads="1"/>
        </xdr:cNvSpPr>
      </xdr:nvSpPr>
      <xdr:spPr bwMode="auto">
        <a:xfrm>
          <a:off x="2743200" y="462724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132</xdr:row>
      <xdr:rowOff>0</xdr:rowOff>
    </xdr:from>
    <xdr:to>
      <xdr:col>5</xdr:col>
      <xdr:colOff>0</xdr:colOff>
      <xdr:row>132</xdr:row>
      <xdr:rowOff>209550</xdr:rowOff>
    </xdr:to>
    <xdr:sp macro="" textlink="">
      <xdr:nvSpPr>
        <xdr:cNvPr id="1284860" name="Text Box 1">
          <a:extLst>
            <a:ext uri="{FF2B5EF4-FFF2-40B4-BE49-F238E27FC236}">
              <a16:creationId xmlns:a16="http://schemas.microsoft.com/office/drawing/2014/main" xmlns="" id="{00000000-0008-0000-0600-0000FC9A1300}"/>
            </a:ext>
          </a:extLst>
        </xdr:cNvPr>
        <xdr:cNvSpPr txBox="1">
          <a:spLocks noChangeArrowheads="1"/>
        </xdr:cNvSpPr>
      </xdr:nvSpPr>
      <xdr:spPr bwMode="auto">
        <a:xfrm>
          <a:off x="2743200" y="462724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134</xdr:row>
      <xdr:rowOff>0</xdr:rowOff>
    </xdr:from>
    <xdr:to>
      <xdr:col>5</xdr:col>
      <xdr:colOff>0</xdr:colOff>
      <xdr:row>134</xdr:row>
      <xdr:rowOff>209550</xdr:rowOff>
    </xdr:to>
    <xdr:sp macro="" textlink="">
      <xdr:nvSpPr>
        <xdr:cNvPr id="1284861" name="Text Box 1">
          <a:extLst>
            <a:ext uri="{FF2B5EF4-FFF2-40B4-BE49-F238E27FC236}">
              <a16:creationId xmlns:a16="http://schemas.microsoft.com/office/drawing/2014/main" xmlns="" id="{00000000-0008-0000-0600-0000FD9A1300}"/>
            </a:ext>
          </a:extLst>
        </xdr:cNvPr>
        <xdr:cNvSpPr txBox="1">
          <a:spLocks noChangeArrowheads="1"/>
        </xdr:cNvSpPr>
      </xdr:nvSpPr>
      <xdr:spPr bwMode="auto">
        <a:xfrm>
          <a:off x="2743200" y="469773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135</xdr:row>
      <xdr:rowOff>0</xdr:rowOff>
    </xdr:from>
    <xdr:to>
      <xdr:col>5</xdr:col>
      <xdr:colOff>0</xdr:colOff>
      <xdr:row>135</xdr:row>
      <xdr:rowOff>209550</xdr:rowOff>
    </xdr:to>
    <xdr:sp macro="" textlink="">
      <xdr:nvSpPr>
        <xdr:cNvPr id="1284862" name="Text Box 1">
          <a:extLst>
            <a:ext uri="{FF2B5EF4-FFF2-40B4-BE49-F238E27FC236}">
              <a16:creationId xmlns:a16="http://schemas.microsoft.com/office/drawing/2014/main" xmlns="" id="{00000000-0008-0000-0600-0000FE9A1300}"/>
            </a:ext>
          </a:extLst>
        </xdr:cNvPr>
        <xdr:cNvSpPr txBox="1">
          <a:spLocks noChangeArrowheads="1"/>
        </xdr:cNvSpPr>
      </xdr:nvSpPr>
      <xdr:spPr bwMode="auto">
        <a:xfrm>
          <a:off x="2743200" y="473297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135</xdr:row>
      <xdr:rowOff>0</xdr:rowOff>
    </xdr:from>
    <xdr:to>
      <xdr:col>5</xdr:col>
      <xdr:colOff>0</xdr:colOff>
      <xdr:row>135</xdr:row>
      <xdr:rowOff>209550</xdr:rowOff>
    </xdr:to>
    <xdr:sp macro="" textlink="">
      <xdr:nvSpPr>
        <xdr:cNvPr id="1284863" name="Text Box 1">
          <a:extLst>
            <a:ext uri="{FF2B5EF4-FFF2-40B4-BE49-F238E27FC236}">
              <a16:creationId xmlns:a16="http://schemas.microsoft.com/office/drawing/2014/main" xmlns="" id="{00000000-0008-0000-0600-0000FF9A1300}"/>
            </a:ext>
          </a:extLst>
        </xdr:cNvPr>
        <xdr:cNvSpPr txBox="1">
          <a:spLocks noChangeArrowheads="1"/>
        </xdr:cNvSpPr>
      </xdr:nvSpPr>
      <xdr:spPr bwMode="auto">
        <a:xfrm>
          <a:off x="2743200" y="473297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136</xdr:row>
      <xdr:rowOff>0</xdr:rowOff>
    </xdr:from>
    <xdr:to>
      <xdr:col>5</xdr:col>
      <xdr:colOff>0</xdr:colOff>
      <xdr:row>136</xdr:row>
      <xdr:rowOff>209550</xdr:rowOff>
    </xdr:to>
    <xdr:sp macro="" textlink="">
      <xdr:nvSpPr>
        <xdr:cNvPr id="1284864" name="Text Box 1">
          <a:extLst>
            <a:ext uri="{FF2B5EF4-FFF2-40B4-BE49-F238E27FC236}">
              <a16:creationId xmlns:a16="http://schemas.microsoft.com/office/drawing/2014/main" xmlns="" id="{00000000-0008-0000-0600-0000009B1300}"/>
            </a:ext>
          </a:extLst>
        </xdr:cNvPr>
        <xdr:cNvSpPr txBox="1">
          <a:spLocks noChangeArrowheads="1"/>
        </xdr:cNvSpPr>
      </xdr:nvSpPr>
      <xdr:spPr bwMode="auto">
        <a:xfrm>
          <a:off x="2743200" y="47682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136</xdr:row>
      <xdr:rowOff>0</xdr:rowOff>
    </xdr:from>
    <xdr:to>
      <xdr:col>5</xdr:col>
      <xdr:colOff>0</xdr:colOff>
      <xdr:row>136</xdr:row>
      <xdr:rowOff>209550</xdr:rowOff>
    </xdr:to>
    <xdr:sp macro="" textlink="">
      <xdr:nvSpPr>
        <xdr:cNvPr id="1284865" name="Text Box 1">
          <a:extLst>
            <a:ext uri="{FF2B5EF4-FFF2-40B4-BE49-F238E27FC236}">
              <a16:creationId xmlns:a16="http://schemas.microsoft.com/office/drawing/2014/main" xmlns="" id="{00000000-0008-0000-0600-0000019B1300}"/>
            </a:ext>
          </a:extLst>
        </xdr:cNvPr>
        <xdr:cNvSpPr txBox="1">
          <a:spLocks noChangeArrowheads="1"/>
        </xdr:cNvSpPr>
      </xdr:nvSpPr>
      <xdr:spPr bwMode="auto">
        <a:xfrm>
          <a:off x="2743200" y="47682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137</xdr:row>
      <xdr:rowOff>0</xdr:rowOff>
    </xdr:from>
    <xdr:to>
      <xdr:col>5</xdr:col>
      <xdr:colOff>0</xdr:colOff>
      <xdr:row>137</xdr:row>
      <xdr:rowOff>209550</xdr:rowOff>
    </xdr:to>
    <xdr:sp macro="" textlink="">
      <xdr:nvSpPr>
        <xdr:cNvPr id="1284866" name="Text Box 1">
          <a:extLst>
            <a:ext uri="{FF2B5EF4-FFF2-40B4-BE49-F238E27FC236}">
              <a16:creationId xmlns:a16="http://schemas.microsoft.com/office/drawing/2014/main" xmlns="" id="{00000000-0008-0000-0600-0000029B1300}"/>
            </a:ext>
          </a:extLst>
        </xdr:cNvPr>
        <xdr:cNvSpPr txBox="1">
          <a:spLocks noChangeArrowheads="1"/>
        </xdr:cNvSpPr>
      </xdr:nvSpPr>
      <xdr:spPr bwMode="auto">
        <a:xfrm>
          <a:off x="2743200" y="48034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137</xdr:row>
      <xdr:rowOff>0</xdr:rowOff>
    </xdr:from>
    <xdr:to>
      <xdr:col>5</xdr:col>
      <xdr:colOff>0</xdr:colOff>
      <xdr:row>137</xdr:row>
      <xdr:rowOff>209550</xdr:rowOff>
    </xdr:to>
    <xdr:sp macro="" textlink="">
      <xdr:nvSpPr>
        <xdr:cNvPr id="1284867" name="Text Box 1">
          <a:extLst>
            <a:ext uri="{FF2B5EF4-FFF2-40B4-BE49-F238E27FC236}">
              <a16:creationId xmlns:a16="http://schemas.microsoft.com/office/drawing/2014/main" xmlns="" id="{00000000-0008-0000-0600-0000039B1300}"/>
            </a:ext>
          </a:extLst>
        </xdr:cNvPr>
        <xdr:cNvSpPr txBox="1">
          <a:spLocks noChangeArrowheads="1"/>
        </xdr:cNvSpPr>
      </xdr:nvSpPr>
      <xdr:spPr bwMode="auto">
        <a:xfrm>
          <a:off x="2743200" y="48034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138</xdr:row>
      <xdr:rowOff>0</xdr:rowOff>
    </xdr:from>
    <xdr:to>
      <xdr:col>5</xdr:col>
      <xdr:colOff>0</xdr:colOff>
      <xdr:row>138</xdr:row>
      <xdr:rowOff>209550</xdr:rowOff>
    </xdr:to>
    <xdr:sp macro="" textlink="">
      <xdr:nvSpPr>
        <xdr:cNvPr id="1284868" name="Text Box 1">
          <a:extLst>
            <a:ext uri="{FF2B5EF4-FFF2-40B4-BE49-F238E27FC236}">
              <a16:creationId xmlns:a16="http://schemas.microsoft.com/office/drawing/2014/main" xmlns="" id="{00000000-0008-0000-0600-0000049B1300}"/>
            </a:ext>
          </a:extLst>
        </xdr:cNvPr>
        <xdr:cNvSpPr txBox="1">
          <a:spLocks noChangeArrowheads="1"/>
        </xdr:cNvSpPr>
      </xdr:nvSpPr>
      <xdr:spPr bwMode="auto">
        <a:xfrm>
          <a:off x="2743200" y="48387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138</xdr:row>
      <xdr:rowOff>0</xdr:rowOff>
    </xdr:from>
    <xdr:to>
      <xdr:col>5</xdr:col>
      <xdr:colOff>0</xdr:colOff>
      <xdr:row>138</xdr:row>
      <xdr:rowOff>209550</xdr:rowOff>
    </xdr:to>
    <xdr:sp macro="" textlink="">
      <xdr:nvSpPr>
        <xdr:cNvPr id="1284869" name="Text Box 1">
          <a:extLst>
            <a:ext uri="{FF2B5EF4-FFF2-40B4-BE49-F238E27FC236}">
              <a16:creationId xmlns:a16="http://schemas.microsoft.com/office/drawing/2014/main" xmlns="" id="{00000000-0008-0000-0600-0000059B1300}"/>
            </a:ext>
          </a:extLst>
        </xdr:cNvPr>
        <xdr:cNvSpPr txBox="1">
          <a:spLocks noChangeArrowheads="1"/>
        </xdr:cNvSpPr>
      </xdr:nvSpPr>
      <xdr:spPr bwMode="auto">
        <a:xfrm>
          <a:off x="2743200" y="48387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139</xdr:row>
      <xdr:rowOff>0</xdr:rowOff>
    </xdr:from>
    <xdr:to>
      <xdr:col>5</xdr:col>
      <xdr:colOff>0</xdr:colOff>
      <xdr:row>139</xdr:row>
      <xdr:rowOff>209550</xdr:rowOff>
    </xdr:to>
    <xdr:sp macro="" textlink="">
      <xdr:nvSpPr>
        <xdr:cNvPr id="1284870" name="Text Box 1">
          <a:extLst>
            <a:ext uri="{FF2B5EF4-FFF2-40B4-BE49-F238E27FC236}">
              <a16:creationId xmlns:a16="http://schemas.microsoft.com/office/drawing/2014/main" xmlns="" id="{00000000-0008-0000-0600-0000069B1300}"/>
            </a:ext>
          </a:extLst>
        </xdr:cNvPr>
        <xdr:cNvSpPr txBox="1">
          <a:spLocks noChangeArrowheads="1"/>
        </xdr:cNvSpPr>
      </xdr:nvSpPr>
      <xdr:spPr bwMode="auto">
        <a:xfrm>
          <a:off x="2743200" y="48739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139</xdr:row>
      <xdr:rowOff>0</xdr:rowOff>
    </xdr:from>
    <xdr:to>
      <xdr:col>5</xdr:col>
      <xdr:colOff>0</xdr:colOff>
      <xdr:row>139</xdr:row>
      <xdr:rowOff>209550</xdr:rowOff>
    </xdr:to>
    <xdr:sp macro="" textlink="">
      <xdr:nvSpPr>
        <xdr:cNvPr id="1284871" name="Text Box 1">
          <a:extLst>
            <a:ext uri="{FF2B5EF4-FFF2-40B4-BE49-F238E27FC236}">
              <a16:creationId xmlns:a16="http://schemas.microsoft.com/office/drawing/2014/main" xmlns="" id="{00000000-0008-0000-0600-0000079B1300}"/>
            </a:ext>
          </a:extLst>
        </xdr:cNvPr>
        <xdr:cNvSpPr txBox="1">
          <a:spLocks noChangeArrowheads="1"/>
        </xdr:cNvSpPr>
      </xdr:nvSpPr>
      <xdr:spPr bwMode="auto">
        <a:xfrm>
          <a:off x="2743200" y="48739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139</xdr:row>
      <xdr:rowOff>0</xdr:rowOff>
    </xdr:from>
    <xdr:to>
      <xdr:col>5</xdr:col>
      <xdr:colOff>0</xdr:colOff>
      <xdr:row>139</xdr:row>
      <xdr:rowOff>209550</xdr:rowOff>
    </xdr:to>
    <xdr:sp macro="" textlink="">
      <xdr:nvSpPr>
        <xdr:cNvPr id="1284872" name="Text Box 1">
          <a:extLst>
            <a:ext uri="{FF2B5EF4-FFF2-40B4-BE49-F238E27FC236}">
              <a16:creationId xmlns:a16="http://schemas.microsoft.com/office/drawing/2014/main" xmlns="" id="{00000000-0008-0000-0600-0000089B1300}"/>
            </a:ext>
          </a:extLst>
        </xdr:cNvPr>
        <xdr:cNvSpPr txBox="1">
          <a:spLocks noChangeArrowheads="1"/>
        </xdr:cNvSpPr>
      </xdr:nvSpPr>
      <xdr:spPr bwMode="auto">
        <a:xfrm>
          <a:off x="2743200" y="48739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139</xdr:row>
      <xdr:rowOff>0</xdr:rowOff>
    </xdr:from>
    <xdr:to>
      <xdr:col>5</xdr:col>
      <xdr:colOff>0</xdr:colOff>
      <xdr:row>139</xdr:row>
      <xdr:rowOff>209550</xdr:rowOff>
    </xdr:to>
    <xdr:sp macro="" textlink="">
      <xdr:nvSpPr>
        <xdr:cNvPr id="1284873" name="Text Box 1">
          <a:extLst>
            <a:ext uri="{FF2B5EF4-FFF2-40B4-BE49-F238E27FC236}">
              <a16:creationId xmlns:a16="http://schemas.microsoft.com/office/drawing/2014/main" xmlns="" id="{00000000-0008-0000-0600-0000099B1300}"/>
            </a:ext>
          </a:extLst>
        </xdr:cNvPr>
        <xdr:cNvSpPr txBox="1">
          <a:spLocks noChangeArrowheads="1"/>
        </xdr:cNvSpPr>
      </xdr:nvSpPr>
      <xdr:spPr bwMode="auto">
        <a:xfrm>
          <a:off x="2743200" y="48739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140</xdr:row>
      <xdr:rowOff>0</xdr:rowOff>
    </xdr:from>
    <xdr:to>
      <xdr:col>5</xdr:col>
      <xdr:colOff>0</xdr:colOff>
      <xdr:row>140</xdr:row>
      <xdr:rowOff>209550</xdr:rowOff>
    </xdr:to>
    <xdr:sp macro="" textlink="">
      <xdr:nvSpPr>
        <xdr:cNvPr id="1284874" name="Text Box 1">
          <a:extLst>
            <a:ext uri="{FF2B5EF4-FFF2-40B4-BE49-F238E27FC236}">
              <a16:creationId xmlns:a16="http://schemas.microsoft.com/office/drawing/2014/main" xmlns="" id="{00000000-0008-0000-0600-00000A9B1300}"/>
            </a:ext>
          </a:extLst>
        </xdr:cNvPr>
        <xdr:cNvSpPr txBox="1">
          <a:spLocks noChangeArrowheads="1"/>
        </xdr:cNvSpPr>
      </xdr:nvSpPr>
      <xdr:spPr bwMode="auto">
        <a:xfrm>
          <a:off x="2743200" y="49091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140</xdr:row>
      <xdr:rowOff>0</xdr:rowOff>
    </xdr:from>
    <xdr:to>
      <xdr:col>5</xdr:col>
      <xdr:colOff>0</xdr:colOff>
      <xdr:row>140</xdr:row>
      <xdr:rowOff>209550</xdr:rowOff>
    </xdr:to>
    <xdr:sp macro="" textlink="">
      <xdr:nvSpPr>
        <xdr:cNvPr id="1284875" name="Text Box 1">
          <a:extLst>
            <a:ext uri="{FF2B5EF4-FFF2-40B4-BE49-F238E27FC236}">
              <a16:creationId xmlns:a16="http://schemas.microsoft.com/office/drawing/2014/main" xmlns="" id="{00000000-0008-0000-0600-00000B9B1300}"/>
            </a:ext>
          </a:extLst>
        </xdr:cNvPr>
        <xdr:cNvSpPr txBox="1">
          <a:spLocks noChangeArrowheads="1"/>
        </xdr:cNvSpPr>
      </xdr:nvSpPr>
      <xdr:spPr bwMode="auto">
        <a:xfrm>
          <a:off x="2743200" y="49091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140</xdr:row>
      <xdr:rowOff>0</xdr:rowOff>
    </xdr:from>
    <xdr:to>
      <xdr:col>5</xdr:col>
      <xdr:colOff>0</xdr:colOff>
      <xdr:row>140</xdr:row>
      <xdr:rowOff>209550</xdr:rowOff>
    </xdr:to>
    <xdr:sp macro="" textlink="">
      <xdr:nvSpPr>
        <xdr:cNvPr id="1284876" name="Text Box 1">
          <a:extLst>
            <a:ext uri="{FF2B5EF4-FFF2-40B4-BE49-F238E27FC236}">
              <a16:creationId xmlns:a16="http://schemas.microsoft.com/office/drawing/2014/main" xmlns="" id="{00000000-0008-0000-0600-00000C9B1300}"/>
            </a:ext>
          </a:extLst>
        </xdr:cNvPr>
        <xdr:cNvSpPr txBox="1">
          <a:spLocks noChangeArrowheads="1"/>
        </xdr:cNvSpPr>
      </xdr:nvSpPr>
      <xdr:spPr bwMode="auto">
        <a:xfrm>
          <a:off x="2743200" y="49091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140</xdr:row>
      <xdr:rowOff>0</xdr:rowOff>
    </xdr:from>
    <xdr:to>
      <xdr:col>5</xdr:col>
      <xdr:colOff>0</xdr:colOff>
      <xdr:row>140</xdr:row>
      <xdr:rowOff>209550</xdr:rowOff>
    </xdr:to>
    <xdr:sp macro="" textlink="">
      <xdr:nvSpPr>
        <xdr:cNvPr id="1284877" name="Text Box 1">
          <a:extLst>
            <a:ext uri="{FF2B5EF4-FFF2-40B4-BE49-F238E27FC236}">
              <a16:creationId xmlns:a16="http://schemas.microsoft.com/office/drawing/2014/main" xmlns="" id="{00000000-0008-0000-0600-00000D9B1300}"/>
            </a:ext>
          </a:extLst>
        </xdr:cNvPr>
        <xdr:cNvSpPr txBox="1">
          <a:spLocks noChangeArrowheads="1"/>
        </xdr:cNvSpPr>
      </xdr:nvSpPr>
      <xdr:spPr bwMode="auto">
        <a:xfrm>
          <a:off x="2743200" y="49091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141</xdr:row>
      <xdr:rowOff>0</xdr:rowOff>
    </xdr:from>
    <xdr:to>
      <xdr:col>5</xdr:col>
      <xdr:colOff>0</xdr:colOff>
      <xdr:row>141</xdr:row>
      <xdr:rowOff>209550</xdr:rowOff>
    </xdr:to>
    <xdr:sp macro="" textlink="">
      <xdr:nvSpPr>
        <xdr:cNvPr id="1284878" name="Text Box 1">
          <a:extLst>
            <a:ext uri="{FF2B5EF4-FFF2-40B4-BE49-F238E27FC236}">
              <a16:creationId xmlns:a16="http://schemas.microsoft.com/office/drawing/2014/main" xmlns="" id="{00000000-0008-0000-0600-00000E9B1300}"/>
            </a:ext>
          </a:extLst>
        </xdr:cNvPr>
        <xdr:cNvSpPr txBox="1">
          <a:spLocks noChangeArrowheads="1"/>
        </xdr:cNvSpPr>
      </xdr:nvSpPr>
      <xdr:spPr bwMode="auto">
        <a:xfrm>
          <a:off x="2743200" y="49444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141</xdr:row>
      <xdr:rowOff>0</xdr:rowOff>
    </xdr:from>
    <xdr:to>
      <xdr:col>5</xdr:col>
      <xdr:colOff>0</xdr:colOff>
      <xdr:row>141</xdr:row>
      <xdr:rowOff>209550</xdr:rowOff>
    </xdr:to>
    <xdr:sp macro="" textlink="">
      <xdr:nvSpPr>
        <xdr:cNvPr id="1284879" name="Text Box 1">
          <a:extLst>
            <a:ext uri="{FF2B5EF4-FFF2-40B4-BE49-F238E27FC236}">
              <a16:creationId xmlns:a16="http://schemas.microsoft.com/office/drawing/2014/main" xmlns="" id="{00000000-0008-0000-0600-00000F9B1300}"/>
            </a:ext>
          </a:extLst>
        </xdr:cNvPr>
        <xdr:cNvSpPr txBox="1">
          <a:spLocks noChangeArrowheads="1"/>
        </xdr:cNvSpPr>
      </xdr:nvSpPr>
      <xdr:spPr bwMode="auto">
        <a:xfrm>
          <a:off x="2743200" y="49444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141</xdr:row>
      <xdr:rowOff>0</xdr:rowOff>
    </xdr:from>
    <xdr:to>
      <xdr:col>5</xdr:col>
      <xdr:colOff>0</xdr:colOff>
      <xdr:row>141</xdr:row>
      <xdr:rowOff>209550</xdr:rowOff>
    </xdr:to>
    <xdr:sp macro="" textlink="">
      <xdr:nvSpPr>
        <xdr:cNvPr id="1284880" name="Text Box 1">
          <a:extLst>
            <a:ext uri="{FF2B5EF4-FFF2-40B4-BE49-F238E27FC236}">
              <a16:creationId xmlns:a16="http://schemas.microsoft.com/office/drawing/2014/main" xmlns="" id="{00000000-0008-0000-0600-0000109B1300}"/>
            </a:ext>
          </a:extLst>
        </xdr:cNvPr>
        <xdr:cNvSpPr txBox="1">
          <a:spLocks noChangeArrowheads="1"/>
        </xdr:cNvSpPr>
      </xdr:nvSpPr>
      <xdr:spPr bwMode="auto">
        <a:xfrm>
          <a:off x="2743200" y="49444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141</xdr:row>
      <xdr:rowOff>0</xdr:rowOff>
    </xdr:from>
    <xdr:to>
      <xdr:col>5</xdr:col>
      <xdr:colOff>0</xdr:colOff>
      <xdr:row>141</xdr:row>
      <xdr:rowOff>209550</xdr:rowOff>
    </xdr:to>
    <xdr:sp macro="" textlink="">
      <xdr:nvSpPr>
        <xdr:cNvPr id="1284881" name="Text Box 1">
          <a:extLst>
            <a:ext uri="{FF2B5EF4-FFF2-40B4-BE49-F238E27FC236}">
              <a16:creationId xmlns:a16="http://schemas.microsoft.com/office/drawing/2014/main" xmlns="" id="{00000000-0008-0000-0600-0000119B1300}"/>
            </a:ext>
          </a:extLst>
        </xdr:cNvPr>
        <xdr:cNvSpPr txBox="1">
          <a:spLocks noChangeArrowheads="1"/>
        </xdr:cNvSpPr>
      </xdr:nvSpPr>
      <xdr:spPr bwMode="auto">
        <a:xfrm>
          <a:off x="2743200" y="49444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142</xdr:row>
      <xdr:rowOff>0</xdr:rowOff>
    </xdr:from>
    <xdr:to>
      <xdr:col>5</xdr:col>
      <xdr:colOff>0</xdr:colOff>
      <xdr:row>142</xdr:row>
      <xdr:rowOff>209550</xdr:rowOff>
    </xdr:to>
    <xdr:sp macro="" textlink="">
      <xdr:nvSpPr>
        <xdr:cNvPr id="1284882" name="Text Box 1">
          <a:extLst>
            <a:ext uri="{FF2B5EF4-FFF2-40B4-BE49-F238E27FC236}">
              <a16:creationId xmlns:a16="http://schemas.microsoft.com/office/drawing/2014/main" xmlns="" id="{00000000-0008-0000-0600-0000129B1300}"/>
            </a:ext>
          </a:extLst>
        </xdr:cNvPr>
        <xdr:cNvSpPr txBox="1">
          <a:spLocks noChangeArrowheads="1"/>
        </xdr:cNvSpPr>
      </xdr:nvSpPr>
      <xdr:spPr bwMode="auto">
        <a:xfrm>
          <a:off x="2743200" y="49796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142</xdr:row>
      <xdr:rowOff>0</xdr:rowOff>
    </xdr:from>
    <xdr:to>
      <xdr:col>5</xdr:col>
      <xdr:colOff>0</xdr:colOff>
      <xdr:row>142</xdr:row>
      <xdr:rowOff>209550</xdr:rowOff>
    </xdr:to>
    <xdr:sp macro="" textlink="">
      <xdr:nvSpPr>
        <xdr:cNvPr id="1284883" name="Text Box 1">
          <a:extLst>
            <a:ext uri="{FF2B5EF4-FFF2-40B4-BE49-F238E27FC236}">
              <a16:creationId xmlns:a16="http://schemas.microsoft.com/office/drawing/2014/main" xmlns="" id="{00000000-0008-0000-0600-0000139B1300}"/>
            </a:ext>
          </a:extLst>
        </xdr:cNvPr>
        <xdr:cNvSpPr txBox="1">
          <a:spLocks noChangeArrowheads="1"/>
        </xdr:cNvSpPr>
      </xdr:nvSpPr>
      <xdr:spPr bwMode="auto">
        <a:xfrm>
          <a:off x="2743200" y="49796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142</xdr:row>
      <xdr:rowOff>0</xdr:rowOff>
    </xdr:from>
    <xdr:to>
      <xdr:col>5</xdr:col>
      <xdr:colOff>0</xdr:colOff>
      <xdr:row>142</xdr:row>
      <xdr:rowOff>209550</xdr:rowOff>
    </xdr:to>
    <xdr:sp macro="" textlink="">
      <xdr:nvSpPr>
        <xdr:cNvPr id="1284884" name="Text Box 1">
          <a:extLst>
            <a:ext uri="{FF2B5EF4-FFF2-40B4-BE49-F238E27FC236}">
              <a16:creationId xmlns:a16="http://schemas.microsoft.com/office/drawing/2014/main" xmlns="" id="{00000000-0008-0000-0600-0000149B1300}"/>
            </a:ext>
          </a:extLst>
        </xdr:cNvPr>
        <xdr:cNvSpPr txBox="1">
          <a:spLocks noChangeArrowheads="1"/>
        </xdr:cNvSpPr>
      </xdr:nvSpPr>
      <xdr:spPr bwMode="auto">
        <a:xfrm>
          <a:off x="2743200" y="49796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142</xdr:row>
      <xdr:rowOff>0</xdr:rowOff>
    </xdr:from>
    <xdr:to>
      <xdr:col>5</xdr:col>
      <xdr:colOff>0</xdr:colOff>
      <xdr:row>142</xdr:row>
      <xdr:rowOff>209550</xdr:rowOff>
    </xdr:to>
    <xdr:sp macro="" textlink="">
      <xdr:nvSpPr>
        <xdr:cNvPr id="1284885" name="Text Box 1">
          <a:extLst>
            <a:ext uri="{FF2B5EF4-FFF2-40B4-BE49-F238E27FC236}">
              <a16:creationId xmlns:a16="http://schemas.microsoft.com/office/drawing/2014/main" xmlns="" id="{00000000-0008-0000-0600-0000159B1300}"/>
            </a:ext>
          </a:extLst>
        </xdr:cNvPr>
        <xdr:cNvSpPr txBox="1">
          <a:spLocks noChangeArrowheads="1"/>
        </xdr:cNvSpPr>
      </xdr:nvSpPr>
      <xdr:spPr bwMode="auto">
        <a:xfrm>
          <a:off x="2743200" y="49796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143</xdr:row>
      <xdr:rowOff>0</xdr:rowOff>
    </xdr:from>
    <xdr:to>
      <xdr:col>5</xdr:col>
      <xdr:colOff>0</xdr:colOff>
      <xdr:row>143</xdr:row>
      <xdr:rowOff>209550</xdr:rowOff>
    </xdr:to>
    <xdr:sp macro="" textlink="">
      <xdr:nvSpPr>
        <xdr:cNvPr id="1284886" name="Text Box 1">
          <a:extLst>
            <a:ext uri="{FF2B5EF4-FFF2-40B4-BE49-F238E27FC236}">
              <a16:creationId xmlns:a16="http://schemas.microsoft.com/office/drawing/2014/main" xmlns="" id="{00000000-0008-0000-0600-0000169B1300}"/>
            </a:ext>
          </a:extLst>
        </xdr:cNvPr>
        <xdr:cNvSpPr txBox="1">
          <a:spLocks noChangeArrowheads="1"/>
        </xdr:cNvSpPr>
      </xdr:nvSpPr>
      <xdr:spPr bwMode="auto">
        <a:xfrm>
          <a:off x="2743200" y="50149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143</xdr:row>
      <xdr:rowOff>0</xdr:rowOff>
    </xdr:from>
    <xdr:to>
      <xdr:col>5</xdr:col>
      <xdr:colOff>0</xdr:colOff>
      <xdr:row>143</xdr:row>
      <xdr:rowOff>209550</xdr:rowOff>
    </xdr:to>
    <xdr:sp macro="" textlink="">
      <xdr:nvSpPr>
        <xdr:cNvPr id="1284887" name="Text Box 1">
          <a:extLst>
            <a:ext uri="{FF2B5EF4-FFF2-40B4-BE49-F238E27FC236}">
              <a16:creationId xmlns:a16="http://schemas.microsoft.com/office/drawing/2014/main" xmlns="" id="{00000000-0008-0000-0600-0000179B1300}"/>
            </a:ext>
          </a:extLst>
        </xdr:cNvPr>
        <xdr:cNvSpPr txBox="1">
          <a:spLocks noChangeArrowheads="1"/>
        </xdr:cNvSpPr>
      </xdr:nvSpPr>
      <xdr:spPr bwMode="auto">
        <a:xfrm>
          <a:off x="2743200" y="50149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143</xdr:row>
      <xdr:rowOff>0</xdr:rowOff>
    </xdr:from>
    <xdr:to>
      <xdr:col>5</xdr:col>
      <xdr:colOff>0</xdr:colOff>
      <xdr:row>143</xdr:row>
      <xdr:rowOff>209550</xdr:rowOff>
    </xdr:to>
    <xdr:sp macro="" textlink="">
      <xdr:nvSpPr>
        <xdr:cNvPr id="1284888" name="Text Box 1">
          <a:extLst>
            <a:ext uri="{FF2B5EF4-FFF2-40B4-BE49-F238E27FC236}">
              <a16:creationId xmlns:a16="http://schemas.microsoft.com/office/drawing/2014/main" xmlns="" id="{00000000-0008-0000-0600-0000189B1300}"/>
            </a:ext>
          </a:extLst>
        </xdr:cNvPr>
        <xdr:cNvSpPr txBox="1">
          <a:spLocks noChangeArrowheads="1"/>
        </xdr:cNvSpPr>
      </xdr:nvSpPr>
      <xdr:spPr bwMode="auto">
        <a:xfrm>
          <a:off x="2743200" y="50149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143</xdr:row>
      <xdr:rowOff>0</xdr:rowOff>
    </xdr:from>
    <xdr:to>
      <xdr:col>5</xdr:col>
      <xdr:colOff>0</xdr:colOff>
      <xdr:row>143</xdr:row>
      <xdr:rowOff>209550</xdr:rowOff>
    </xdr:to>
    <xdr:sp macro="" textlink="">
      <xdr:nvSpPr>
        <xdr:cNvPr id="1284889" name="Text Box 1">
          <a:extLst>
            <a:ext uri="{FF2B5EF4-FFF2-40B4-BE49-F238E27FC236}">
              <a16:creationId xmlns:a16="http://schemas.microsoft.com/office/drawing/2014/main" xmlns="" id="{00000000-0008-0000-0600-0000199B1300}"/>
            </a:ext>
          </a:extLst>
        </xdr:cNvPr>
        <xdr:cNvSpPr txBox="1">
          <a:spLocks noChangeArrowheads="1"/>
        </xdr:cNvSpPr>
      </xdr:nvSpPr>
      <xdr:spPr bwMode="auto">
        <a:xfrm>
          <a:off x="2743200" y="50149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4890" name="Text Box 1">
          <a:extLst>
            <a:ext uri="{FF2B5EF4-FFF2-40B4-BE49-F238E27FC236}">
              <a16:creationId xmlns:a16="http://schemas.microsoft.com/office/drawing/2014/main" xmlns="" id="{00000000-0008-0000-0600-00001A9B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4891" name="Text Box 1">
          <a:extLst>
            <a:ext uri="{FF2B5EF4-FFF2-40B4-BE49-F238E27FC236}">
              <a16:creationId xmlns:a16="http://schemas.microsoft.com/office/drawing/2014/main" xmlns="" id="{00000000-0008-0000-0600-00001B9B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4892" name="Text Box 1">
          <a:extLst>
            <a:ext uri="{FF2B5EF4-FFF2-40B4-BE49-F238E27FC236}">
              <a16:creationId xmlns:a16="http://schemas.microsoft.com/office/drawing/2014/main" xmlns="" id="{00000000-0008-0000-0600-00001C9B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4893" name="Text Box 1">
          <a:extLst>
            <a:ext uri="{FF2B5EF4-FFF2-40B4-BE49-F238E27FC236}">
              <a16:creationId xmlns:a16="http://schemas.microsoft.com/office/drawing/2014/main" xmlns="" id="{00000000-0008-0000-0600-00001D9B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4894" name="Text Box 1">
          <a:extLst>
            <a:ext uri="{FF2B5EF4-FFF2-40B4-BE49-F238E27FC236}">
              <a16:creationId xmlns:a16="http://schemas.microsoft.com/office/drawing/2014/main" xmlns="" id="{00000000-0008-0000-0600-00001E9B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4895" name="Text Box 1">
          <a:extLst>
            <a:ext uri="{FF2B5EF4-FFF2-40B4-BE49-F238E27FC236}">
              <a16:creationId xmlns:a16="http://schemas.microsoft.com/office/drawing/2014/main" xmlns="" id="{00000000-0008-0000-0600-00001F9B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4896" name="Text Box 1">
          <a:extLst>
            <a:ext uri="{FF2B5EF4-FFF2-40B4-BE49-F238E27FC236}">
              <a16:creationId xmlns:a16="http://schemas.microsoft.com/office/drawing/2014/main" xmlns="" id="{00000000-0008-0000-0600-0000209B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4897" name="Text Box 1">
          <a:extLst>
            <a:ext uri="{FF2B5EF4-FFF2-40B4-BE49-F238E27FC236}">
              <a16:creationId xmlns:a16="http://schemas.microsoft.com/office/drawing/2014/main" xmlns="" id="{00000000-0008-0000-0600-0000219B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146</xdr:row>
      <xdr:rowOff>0</xdr:rowOff>
    </xdr:from>
    <xdr:to>
      <xdr:col>5</xdr:col>
      <xdr:colOff>0</xdr:colOff>
      <xdr:row>146</xdr:row>
      <xdr:rowOff>209550</xdr:rowOff>
    </xdr:to>
    <xdr:sp macro="" textlink="">
      <xdr:nvSpPr>
        <xdr:cNvPr id="1284898" name="Text Box 1">
          <a:extLst>
            <a:ext uri="{FF2B5EF4-FFF2-40B4-BE49-F238E27FC236}">
              <a16:creationId xmlns:a16="http://schemas.microsoft.com/office/drawing/2014/main" xmlns="" id="{00000000-0008-0000-0600-0000229B1300}"/>
            </a:ext>
          </a:extLst>
        </xdr:cNvPr>
        <xdr:cNvSpPr txBox="1">
          <a:spLocks noChangeArrowheads="1"/>
        </xdr:cNvSpPr>
      </xdr:nvSpPr>
      <xdr:spPr bwMode="auto">
        <a:xfrm>
          <a:off x="2743200" y="51206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146</xdr:row>
      <xdr:rowOff>0</xdr:rowOff>
    </xdr:from>
    <xdr:to>
      <xdr:col>5</xdr:col>
      <xdr:colOff>0</xdr:colOff>
      <xdr:row>146</xdr:row>
      <xdr:rowOff>209550</xdr:rowOff>
    </xdr:to>
    <xdr:sp macro="" textlink="">
      <xdr:nvSpPr>
        <xdr:cNvPr id="1284899" name="Text Box 1">
          <a:extLst>
            <a:ext uri="{FF2B5EF4-FFF2-40B4-BE49-F238E27FC236}">
              <a16:creationId xmlns:a16="http://schemas.microsoft.com/office/drawing/2014/main" xmlns="" id="{00000000-0008-0000-0600-0000239B1300}"/>
            </a:ext>
          </a:extLst>
        </xdr:cNvPr>
        <xdr:cNvSpPr txBox="1">
          <a:spLocks noChangeArrowheads="1"/>
        </xdr:cNvSpPr>
      </xdr:nvSpPr>
      <xdr:spPr bwMode="auto">
        <a:xfrm>
          <a:off x="2743200" y="51206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146</xdr:row>
      <xdr:rowOff>0</xdr:rowOff>
    </xdr:from>
    <xdr:to>
      <xdr:col>5</xdr:col>
      <xdr:colOff>0</xdr:colOff>
      <xdr:row>146</xdr:row>
      <xdr:rowOff>209550</xdr:rowOff>
    </xdr:to>
    <xdr:sp macro="" textlink="">
      <xdr:nvSpPr>
        <xdr:cNvPr id="1284900" name="Text Box 1">
          <a:extLst>
            <a:ext uri="{FF2B5EF4-FFF2-40B4-BE49-F238E27FC236}">
              <a16:creationId xmlns:a16="http://schemas.microsoft.com/office/drawing/2014/main" xmlns="" id="{00000000-0008-0000-0600-0000249B1300}"/>
            </a:ext>
          </a:extLst>
        </xdr:cNvPr>
        <xdr:cNvSpPr txBox="1">
          <a:spLocks noChangeArrowheads="1"/>
        </xdr:cNvSpPr>
      </xdr:nvSpPr>
      <xdr:spPr bwMode="auto">
        <a:xfrm>
          <a:off x="2743200" y="51206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146</xdr:row>
      <xdr:rowOff>0</xdr:rowOff>
    </xdr:from>
    <xdr:to>
      <xdr:col>5</xdr:col>
      <xdr:colOff>0</xdr:colOff>
      <xdr:row>146</xdr:row>
      <xdr:rowOff>209550</xdr:rowOff>
    </xdr:to>
    <xdr:sp macro="" textlink="">
      <xdr:nvSpPr>
        <xdr:cNvPr id="1284901" name="Text Box 1">
          <a:extLst>
            <a:ext uri="{FF2B5EF4-FFF2-40B4-BE49-F238E27FC236}">
              <a16:creationId xmlns:a16="http://schemas.microsoft.com/office/drawing/2014/main" xmlns="" id="{00000000-0008-0000-0600-0000259B1300}"/>
            </a:ext>
          </a:extLst>
        </xdr:cNvPr>
        <xdr:cNvSpPr txBox="1">
          <a:spLocks noChangeArrowheads="1"/>
        </xdr:cNvSpPr>
      </xdr:nvSpPr>
      <xdr:spPr bwMode="auto">
        <a:xfrm>
          <a:off x="2743200" y="51206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133</xdr:row>
      <xdr:rowOff>0</xdr:rowOff>
    </xdr:from>
    <xdr:to>
      <xdr:col>5</xdr:col>
      <xdr:colOff>0</xdr:colOff>
      <xdr:row>133</xdr:row>
      <xdr:rowOff>209550</xdr:rowOff>
    </xdr:to>
    <xdr:sp macro="" textlink="">
      <xdr:nvSpPr>
        <xdr:cNvPr id="1284902" name="Text Box 1">
          <a:extLst>
            <a:ext uri="{FF2B5EF4-FFF2-40B4-BE49-F238E27FC236}">
              <a16:creationId xmlns:a16="http://schemas.microsoft.com/office/drawing/2014/main" xmlns="" id="{00000000-0008-0000-0600-0000269B1300}"/>
            </a:ext>
          </a:extLst>
        </xdr:cNvPr>
        <xdr:cNvSpPr txBox="1">
          <a:spLocks noChangeArrowheads="1"/>
        </xdr:cNvSpPr>
      </xdr:nvSpPr>
      <xdr:spPr bwMode="auto">
        <a:xfrm>
          <a:off x="2743200" y="466248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133</xdr:row>
      <xdr:rowOff>0</xdr:rowOff>
    </xdr:from>
    <xdr:to>
      <xdr:col>5</xdr:col>
      <xdr:colOff>0</xdr:colOff>
      <xdr:row>133</xdr:row>
      <xdr:rowOff>209550</xdr:rowOff>
    </xdr:to>
    <xdr:sp macro="" textlink="">
      <xdr:nvSpPr>
        <xdr:cNvPr id="1284903" name="Text Box 1">
          <a:extLst>
            <a:ext uri="{FF2B5EF4-FFF2-40B4-BE49-F238E27FC236}">
              <a16:creationId xmlns:a16="http://schemas.microsoft.com/office/drawing/2014/main" xmlns="" id="{00000000-0008-0000-0600-0000279B1300}"/>
            </a:ext>
          </a:extLst>
        </xdr:cNvPr>
        <xdr:cNvSpPr txBox="1">
          <a:spLocks noChangeArrowheads="1"/>
        </xdr:cNvSpPr>
      </xdr:nvSpPr>
      <xdr:spPr bwMode="auto">
        <a:xfrm>
          <a:off x="2743200" y="466248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136</xdr:row>
      <xdr:rowOff>0</xdr:rowOff>
    </xdr:from>
    <xdr:to>
      <xdr:col>5</xdr:col>
      <xdr:colOff>0</xdr:colOff>
      <xdr:row>136</xdr:row>
      <xdr:rowOff>209550</xdr:rowOff>
    </xdr:to>
    <xdr:sp macro="" textlink="">
      <xdr:nvSpPr>
        <xdr:cNvPr id="1284904" name="Text Box 1">
          <a:extLst>
            <a:ext uri="{FF2B5EF4-FFF2-40B4-BE49-F238E27FC236}">
              <a16:creationId xmlns:a16="http://schemas.microsoft.com/office/drawing/2014/main" xmlns="" id="{00000000-0008-0000-0600-0000289B1300}"/>
            </a:ext>
          </a:extLst>
        </xdr:cNvPr>
        <xdr:cNvSpPr txBox="1">
          <a:spLocks noChangeArrowheads="1"/>
        </xdr:cNvSpPr>
      </xdr:nvSpPr>
      <xdr:spPr bwMode="auto">
        <a:xfrm>
          <a:off x="2743200" y="47682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136</xdr:row>
      <xdr:rowOff>0</xdr:rowOff>
    </xdr:from>
    <xdr:to>
      <xdr:col>5</xdr:col>
      <xdr:colOff>0</xdr:colOff>
      <xdr:row>136</xdr:row>
      <xdr:rowOff>209550</xdr:rowOff>
    </xdr:to>
    <xdr:sp macro="" textlink="">
      <xdr:nvSpPr>
        <xdr:cNvPr id="1284905" name="Text Box 1">
          <a:extLst>
            <a:ext uri="{FF2B5EF4-FFF2-40B4-BE49-F238E27FC236}">
              <a16:creationId xmlns:a16="http://schemas.microsoft.com/office/drawing/2014/main" xmlns="" id="{00000000-0008-0000-0600-0000299B1300}"/>
            </a:ext>
          </a:extLst>
        </xdr:cNvPr>
        <xdr:cNvSpPr txBox="1">
          <a:spLocks noChangeArrowheads="1"/>
        </xdr:cNvSpPr>
      </xdr:nvSpPr>
      <xdr:spPr bwMode="auto">
        <a:xfrm>
          <a:off x="2743200" y="47682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137</xdr:row>
      <xdr:rowOff>0</xdr:rowOff>
    </xdr:from>
    <xdr:to>
      <xdr:col>5</xdr:col>
      <xdr:colOff>0</xdr:colOff>
      <xdr:row>137</xdr:row>
      <xdr:rowOff>209550</xdr:rowOff>
    </xdr:to>
    <xdr:sp macro="" textlink="">
      <xdr:nvSpPr>
        <xdr:cNvPr id="1284906" name="Text Box 1">
          <a:extLst>
            <a:ext uri="{FF2B5EF4-FFF2-40B4-BE49-F238E27FC236}">
              <a16:creationId xmlns:a16="http://schemas.microsoft.com/office/drawing/2014/main" xmlns="" id="{00000000-0008-0000-0600-00002A9B1300}"/>
            </a:ext>
          </a:extLst>
        </xdr:cNvPr>
        <xdr:cNvSpPr txBox="1">
          <a:spLocks noChangeArrowheads="1"/>
        </xdr:cNvSpPr>
      </xdr:nvSpPr>
      <xdr:spPr bwMode="auto">
        <a:xfrm>
          <a:off x="2743200" y="48034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137</xdr:row>
      <xdr:rowOff>0</xdr:rowOff>
    </xdr:from>
    <xdr:to>
      <xdr:col>5</xdr:col>
      <xdr:colOff>0</xdr:colOff>
      <xdr:row>137</xdr:row>
      <xdr:rowOff>209550</xdr:rowOff>
    </xdr:to>
    <xdr:sp macro="" textlink="">
      <xdr:nvSpPr>
        <xdr:cNvPr id="1284907" name="Text Box 1">
          <a:extLst>
            <a:ext uri="{FF2B5EF4-FFF2-40B4-BE49-F238E27FC236}">
              <a16:creationId xmlns:a16="http://schemas.microsoft.com/office/drawing/2014/main" xmlns="" id="{00000000-0008-0000-0600-00002B9B1300}"/>
            </a:ext>
          </a:extLst>
        </xdr:cNvPr>
        <xdr:cNvSpPr txBox="1">
          <a:spLocks noChangeArrowheads="1"/>
        </xdr:cNvSpPr>
      </xdr:nvSpPr>
      <xdr:spPr bwMode="auto">
        <a:xfrm>
          <a:off x="2743200" y="48034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141</xdr:row>
      <xdr:rowOff>0</xdr:rowOff>
    </xdr:from>
    <xdr:to>
      <xdr:col>5</xdr:col>
      <xdr:colOff>0</xdr:colOff>
      <xdr:row>141</xdr:row>
      <xdr:rowOff>209550</xdr:rowOff>
    </xdr:to>
    <xdr:sp macro="" textlink="">
      <xdr:nvSpPr>
        <xdr:cNvPr id="1284908" name="Text Box 1">
          <a:extLst>
            <a:ext uri="{FF2B5EF4-FFF2-40B4-BE49-F238E27FC236}">
              <a16:creationId xmlns:a16="http://schemas.microsoft.com/office/drawing/2014/main" xmlns="" id="{00000000-0008-0000-0600-00002C9B1300}"/>
            </a:ext>
          </a:extLst>
        </xdr:cNvPr>
        <xdr:cNvSpPr txBox="1">
          <a:spLocks noChangeArrowheads="1"/>
        </xdr:cNvSpPr>
      </xdr:nvSpPr>
      <xdr:spPr bwMode="auto">
        <a:xfrm>
          <a:off x="2743200" y="49444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141</xdr:row>
      <xdr:rowOff>0</xdr:rowOff>
    </xdr:from>
    <xdr:to>
      <xdr:col>5</xdr:col>
      <xdr:colOff>0</xdr:colOff>
      <xdr:row>141</xdr:row>
      <xdr:rowOff>209550</xdr:rowOff>
    </xdr:to>
    <xdr:sp macro="" textlink="">
      <xdr:nvSpPr>
        <xdr:cNvPr id="1284909" name="Text Box 1">
          <a:extLst>
            <a:ext uri="{FF2B5EF4-FFF2-40B4-BE49-F238E27FC236}">
              <a16:creationId xmlns:a16="http://schemas.microsoft.com/office/drawing/2014/main" xmlns="" id="{00000000-0008-0000-0600-00002D9B1300}"/>
            </a:ext>
          </a:extLst>
        </xdr:cNvPr>
        <xdr:cNvSpPr txBox="1">
          <a:spLocks noChangeArrowheads="1"/>
        </xdr:cNvSpPr>
      </xdr:nvSpPr>
      <xdr:spPr bwMode="auto">
        <a:xfrm>
          <a:off x="2743200" y="49444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141</xdr:row>
      <xdr:rowOff>0</xdr:rowOff>
    </xdr:from>
    <xdr:to>
      <xdr:col>5</xdr:col>
      <xdr:colOff>0</xdr:colOff>
      <xdr:row>141</xdr:row>
      <xdr:rowOff>209550</xdr:rowOff>
    </xdr:to>
    <xdr:sp macro="" textlink="">
      <xdr:nvSpPr>
        <xdr:cNvPr id="1284910" name="Text Box 1">
          <a:extLst>
            <a:ext uri="{FF2B5EF4-FFF2-40B4-BE49-F238E27FC236}">
              <a16:creationId xmlns:a16="http://schemas.microsoft.com/office/drawing/2014/main" xmlns="" id="{00000000-0008-0000-0600-00002E9B1300}"/>
            </a:ext>
          </a:extLst>
        </xdr:cNvPr>
        <xdr:cNvSpPr txBox="1">
          <a:spLocks noChangeArrowheads="1"/>
        </xdr:cNvSpPr>
      </xdr:nvSpPr>
      <xdr:spPr bwMode="auto">
        <a:xfrm>
          <a:off x="2743200" y="49444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141</xdr:row>
      <xdr:rowOff>0</xdr:rowOff>
    </xdr:from>
    <xdr:to>
      <xdr:col>5</xdr:col>
      <xdr:colOff>0</xdr:colOff>
      <xdr:row>141</xdr:row>
      <xdr:rowOff>209550</xdr:rowOff>
    </xdr:to>
    <xdr:sp macro="" textlink="">
      <xdr:nvSpPr>
        <xdr:cNvPr id="1284911" name="Text Box 1">
          <a:extLst>
            <a:ext uri="{FF2B5EF4-FFF2-40B4-BE49-F238E27FC236}">
              <a16:creationId xmlns:a16="http://schemas.microsoft.com/office/drawing/2014/main" xmlns="" id="{00000000-0008-0000-0600-00002F9B1300}"/>
            </a:ext>
          </a:extLst>
        </xdr:cNvPr>
        <xdr:cNvSpPr txBox="1">
          <a:spLocks noChangeArrowheads="1"/>
        </xdr:cNvSpPr>
      </xdr:nvSpPr>
      <xdr:spPr bwMode="auto">
        <a:xfrm>
          <a:off x="2743200" y="49444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142</xdr:row>
      <xdr:rowOff>0</xdr:rowOff>
    </xdr:from>
    <xdr:to>
      <xdr:col>5</xdr:col>
      <xdr:colOff>0</xdr:colOff>
      <xdr:row>142</xdr:row>
      <xdr:rowOff>209550</xdr:rowOff>
    </xdr:to>
    <xdr:sp macro="" textlink="">
      <xdr:nvSpPr>
        <xdr:cNvPr id="1284912" name="Text Box 1">
          <a:extLst>
            <a:ext uri="{FF2B5EF4-FFF2-40B4-BE49-F238E27FC236}">
              <a16:creationId xmlns:a16="http://schemas.microsoft.com/office/drawing/2014/main" xmlns="" id="{00000000-0008-0000-0600-0000309B1300}"/>
            </a:ext>
          </a:extLst>
        </xdr:cNvPr>
        <xdr:cNvSpPr txBox="1">
          <a:spLocks noChangeArrowheads="1"/>
        </xdr:cNvSpPr>
      </xdr:nvSpPr>
      <xdr:spPr bwMode="auto">
        <a:xfrm>
          <a:off x="2743200" y="49796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142</xdr:row>
      <xdr:rowOff>0</xdr:rowOff>
    </xdr:from>
    <xdr:to>
      <xdr:col>5</xdr:col>
      <xdr:colOff>0</xdr:colOff>
      <xdr:row>142</xdr:row>
      <xdr:rowOff>209550</xdr:rowOff>
    </xdr:to>
    <xdr:sp macro="" textlink="">
      <xdr:nvSpPr>
        <xdr:cNvPr id="1284913" name="Text Box 1">
          <a:extLst>
            <a:ext uri="{FF2B5EF4-FFF2-40B4-BE49-F238E27FC236}">
              <a16:creationId xmlns:a16="http://schemas.microsoft.com/office/drawing/2014/main" xmlns="" id="{00000000-0008-0000-0600-0000319B1300}"/>
            </a:ext>
          </a:extLst>
        </xdr:cNvPr>
        <xdr:cNvSpPr txBox="1">
          <a:spLocks noChangeArrowheads="1"/>
        </xdr:cNvSpPr>
      </xdr:nvSpPr>
      <xdr:spPr bwMode="auto">
        <a:xfrm>
          <a:off x="2743200" y="49796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142</xdr:row>
      <xdr:rowOff>0</xdr:rowOff>
    </xdr:from>
    <xdr:to>
      <xdr:col>5</xdr:col>
      <xdr:colOff>0</xdr:colOff>
      <xdr:row>142</xdr:row>
      <xdr:rowOff>209550</xdr:rowOff>
    </xdr:to>
    <xdr:sp macro="" textlink="">
      <xdr:nvSpPr>
        <xdr:cNvPr id="1284914" name="Text Box 1">
          <a:extLst>
            <a:ext uri="{FF2B5EF4-FFF2-40B4-BE49-F238E27FC236}">
              <a16:creationId xmlns:a16="http://schemas.microsoft.com/office/drawing/2014/main" xmlns="" id="{00000000-0008-0000-0600-0000329B1300}"/>
            </a:ext>
          </a:extLst>
        </xdr:cNvPr>
        <xdr:cNvSpPr txBox="1">
          <a:spLocks noChangeArrowheads="1"/>
        </xdr:cNvSpPr>
      </xdr:nvSpPr>
      <xdr:spPr bwMode="auto">
        <a:xfrm>
          <a:off x="2743200" y="49796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142</xdr:row>
      <xdr:rowOff>0</xdr:rowOff>
    </xdr:from>
    <xdr:to>
      <xdr:col>5</xdr:col>
      <xdr:colOff>0</xdr:colOff>
      <xdr:row>142</xdr:row>
      <xdr:rowOff>209550</xdr:rowOff>
    </xdr:to>
    <xdr:sp macro="" textlink="">
      <xdr:nvSpPr>
        <xdr:cNvPr id="1284915" name="Text Box 1">
          <a:extLst>
            <a:ext uri="{FF2B5EF4-FFF2-40B4-BE49-F238E27FC236}">
              <a16:creationId xmlns:a16="http://schemas.microsoft.com/office/drawing/2014/main" xmlns="" id="{00000000-0008-0000-0600-0000339B1300}"/>
            </a:ext>
          </a:extLst>
        </xdr:cNvPr>
        <xdr:cNvSpPr txBox="1">
          <a:spLocks noChangeArrowheads="1"/>
        </xdr:cNvSpPr>
      </xdr:nvSpPr>
      <xdr:spPr bwMode="auto">
        <a:xfrm>
          <a:off x="2743200" y="49796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143</xdr:row>
      <xdr:rowOff>0</xdr:rowOff>
    </xdr:from>
    <xdr:to>
      <xdr:col>5</xdr:col>
      <xdr:colOff>0</xdr:colOff>
      <xdr:row>143</xdr:row>
      <xdr:rowOff>209550</xdr:rowOff>
    </xdr:to>
    <xdr:sp macro="" textlink="">
      <xdr:nvSpPr>
        <xdr:cNvPr id="1284916" name="Text Box 1">
          <a:extLst>
            <a:ext uri="{FF2B5EF4-FFF2-40B4-BE49-F238E27FC236}">
              <a16:creationId xmlns:a16="http://schemas.microsoft.com/office/drawing/2014/main" xmlns="" id="{00000000-0008-0000-0600-0000349B1300}"/>
            </a:ext>
          </a:extLst>
        </xdr:cNvPr>
        <xdr:cNvSpPr txBox="1">
          <a:spLocks noChangeArrowheads="1"/>
        </xdr:cNvSpPr>
      </xdr:nvSpPr>
      <xdr:spPr bwMode="auto">
        <a:xfrm>
          <a:off x="2743200" y="50149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143</xdr:row>
      <xdr:rowOff>0</xdr:rowOff>
    </xdr:from>
    <xdr:to>
      <xdr:col>5</xdr:col>
      <xdr:colOff>0</xdr:colOff>
      <xdr:row>143</xdr:row>
      <xdr:rowOff>209550</xdr:rowOff>
    </xdr:to>
    <xdr:sp macro="" textlink="">
      <xdr:nvSpPr>
        <xdr:cNvPr id="1284917" name="Text Box 1">
          <a:extLst>
            <a:ext uri="{FF2B5EF4-FFF2-40B4-BE49-F238E27FC236}">
              <a16:creationId xmlns:a16="http://schemas.microsoft.com/office/drawing/2014/main" xmlns="" id="{00000000-0008-0000-0600-0000359B1300}"/>
            </a:ext>
          </a:extLst>
        </xdr:cNvPr>
        <xdr:cNvSpPr txBox="1">
          <a:spLocks noChangeArrowheads="1"/>
        </xdr:cNvSpPr>
      </xdr:nvSpPr>
      <xdr:spPr bwMode="auto">
        <a:xfrm>
          <a:off x="2743200" y="50149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4918" name="Text Box 1">
          <a:extLst>
            <a:ext uri="{FF2B5EF4-FFF2-40B4-BE49-F238E27FC236}">
              <a16:creationId xmlns:a16="http://schemas.microsoft.com/office/drawing/2014/main" xmlns="" id="{00000000-0008-0000-0600-0000369B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4919" name="Text Box 1">
          <a:extLst>
            <a:ext uri="{FF2B5EF4-FFF2-40B4-BE49-F238E27FC236}">
              <a16:creationId xmlns:a16="http://schemas.microsoft.com/office/drawing/2014/main" xmlns="" id="{00000000-0008-0000-0600-0000379B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4920" name="Text Box 1">
          <a:extLst>
            <a:ext uri="{FF2B5EF4-FFF2-40B4-BE49-F238E27FC236}">
              <a16:creationId xmlns:a16="http://schemas.microsoft.com/office/drawing/2014/main" xmlns="" id="{00000000-0008-0000-0600-0000389B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4921" name="Text Box 1">
          <a:extLst>
            <a:ext uri="{FF2B5EF4-FFF2-40B4-BE49-F238E27FC236}">
              <a16:creationId xmlns:a16="http://schemas.microsoft.com/office/drawing/2014/main" xmlns="" id="{00000000-0008-0000-0600-0000399B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4922" name="Text Box 1">
          <a:extLst>
            <a:ext uri="{FF2B5EF4-FFF2-40B4-BE49-F238E27FC236}">
              <a16:creationId xmlns:a16="http://schemas.microsoft.com/office/drawing/2014/main" xmlns="" id="{00000000-0008-0000-0600-00003A9B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4923" name="Text Box 1">
          <a:extLst>
            <a:ext uri="{FF2B5EF4-FFF2-40B4-BE49-F238E27FC236}">
              <a16:creationId xmlns:a16="http://schemas.microsoft.com/office/drawing/2014/main" xmlns="" id="{00000000-0008-0000-0600-00003B9B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4924" name="Text Box 1">
          <a:extLst>
            <a:ext uri="{FF2B5EF4-FFF2-40B4-BE49-F238E27FC236}">
              <a16:creationId xmlns:a16="http://schemas.microsoft.com/office/drawing/2014/main" xmlns="" id="{00000000-0008-0000-0600-00003C9B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4925" name="Text Box 1">
          <a:extLst>
            <a:ext uri="{FF2B5EF4-FFF2-40B4-BE49-F238E27FC236}">
              <a16:creationId xmlns:a16="http://schemas.microsoft.com/office/drawing/2014/main" xmlns="" id="{00000000-0008-0000-0600-00003D9B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4926" name="Text Box 1">
          <a:extLst>
            <a:ext uri="{FF2B5EF4-FFF2-40B4-BE49-F238E27FC236}">
              <a16:creationId xmlns:a16="http://schemas.microsoft.com/office/drawing/2014/main" xmlns="" id="{00000000-0008-0000-0600-00003E9B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4927" name="Text Box 1">
          <a:extLst>
            <a:ext uri="{FF2B5EF4-FFF2-40B4-BE49-F238E27FC236}">
              <a16:creationId xmlns:a16="http://schemas.microsoft.com/office/drawing/2014/main" xmlns="" id="{00000000-0008-0000-0600-00003F9B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4928" name="Text Box 1">
          <a:extLst>
            <a:ext uri="{FF2B5EF4-FFF2-40B4-BE49-F238E27FC236}">
              <a16:creationId xmlns:a16="http://schemas.microsoft.com/office/drawing/2014/main" xmlns="" id="{00000000-0008-0000-0600-0000409B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4929" name="Text Box 1">
          <a:extLst>
            <a:ext uri="{FF2B5EF4-FFF2-40B4-BE49-F238E27FC236}">
              <a16:creationId xmlns:a16="http://schemas.microsoft.com/office/drawing/2014/main" xmlns="" id="{00000000-0008-0000-0600-0000419B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4930" name="Text Box 1">
          <a:extLst>
            <a:ext uri="{FF2B5EF4-FFF2-40B4-BE49-F238E27FC236}">
              <a16:creationId xmlns:a16="http://schemas.microsoft.com/office/drawing/2014/main" xmlns="" id="{00000000-0008-0000-0600-0000429B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4931" name="Text Box 1">
          <a:extLst>
            <a:ext uri="{FF2B5EF4-FFF2-40B4-BE49-F238E27FC236}">
              <a16:creationId xmlns:a16="http://schemas.microsoft.com/office/drawing/2014/main" xmlns="" id="{00000000-0008-0000-0600-0000439B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4932" name="Text Box 1">
          <a:extLst>
            <a:ext uri="{FF2B5EF4-FFF2-40B4-BE49-F238E27FC236}">
              <a16:creationId xmlns:a16="http://schemas.microsoft.com/office/drawing/2014/main" xmlns="" id="{00000000-0008-0000-0600-0000449B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4933" name="Text Box 1">
          <a:extLst>
            <a:ext uri="{FF2B5EF4-FFF2-40B4-BE49-F238E27FC236}">
              <a16:creationId xmlns:a16="http://schemas.microsoft.com/office/drawing/2014/main" xmlns="" id="{00000000-0008-0000-0600-0000459B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133</xdr:row>
      <xdr:rowOff>0</xdr:rowOff>
    </xdr:from>
    <xdr:to>
      <xdr:col>5</xdr:col>
      <xdr:colOff>0</xdr:colOff>
      <xdr:row>133</xdr:row>
      <xdr:rowOff>209550</xdr:rowOff>
    </xdr:to>
    <xdr:sp macro="" textlink="">
      <xdr:nvSpPr>
        <xdr:cNvPr id="1284934" name="Text Box 1">
          <a:extLst>
            <a:ext uri="{FF2B5EF4-FFF2-40B4-BE49-F238E27FC236}">
              <a16:creationId xmlns:a16="http://schemas.microsoft.com/office/drawing/2014/main" xmlns="" id="{00000000-0008-0000-0600-0000469B1300}"/>
            </a:ext>
          </a:extLst>
        </xdr:cNvPr>
        <xdr:cNvSpPr txBox="1">
          <a:spLocks noChangeArrowheads="1"/>
        </xdr:cNvSpPr>
      </xdr:nvSpPr>
      <xdr:spPr bwMode="auto">
        <a:xfrm>
          <a:off x="2743200" y="466248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133</xdr:row>
      <xdr:rowOff>0</xdr:rowOff>
    </xdr:from>
    <xdr:to>
      <xdr:col>5</xdr:col>
      <xdr:colOff>0</xdr:colOff>
      <xdr:row>133</xdr:row>
      <xdr:rowOff>209550</xdr:rowOff>
    </xdr:to>
    <xdr:sp macro="" textlink="">
      <xdr:nvSpPr>
        <xdr:cNvPr id="1284935" name="Text Box 1">
          <a:extLst>
            <a:ext uri="{FF2B5EF4-FFF2-40B4-BE49-F238E27FC236}">
              <a16:creationId xmlns:a16="http://schemas.microsoft.com/office/drawing/2014/main" xmlns="" id="{00000000-0008-0000-0600-0000479B1300}"/>
            </a:ext>
          </a:extLst>
        </xdr:cNvPr>
        <xdr:cNvSpPr txBox="1">
          <a:spLocks noChangeArrowheads="1"/>
        </xdr:cNvSpPr>
      </xdr:nvSpPr>
      <xdr:spPr bwMode="auto">
        <a:xfrm>
          <a:off x="2743200" y="466248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135</xdr:row>
      <xdr:rowOff>0</xdr:rowOff>
    </xdr:from>
    <xdr:to>
      <xdr:col>5</xdr:col>
      <xdr:colOff>0</xdr:colOff>
      <xdr:row>135</xdr:row>
      <xdr:rowOff>209550</xdr:rowOff>
    </xdr:to>
    <xdr:sp macro="" textlink="">
      <xdr:nvSpPr>
        <xdr:cNvPr id="1284936" name="Text Box 1">
          <a:extLst>
            <a:ext uri="{FF2B5EF4-FFF2-40B4-BE49-F238E27FC236}">
              <a16:creationId xmlns:a16="http://schemas.microsoft.com/office/drawing/2014/main" xmlns="" id="{00000000-0008-0000-0600-0000489B1300}"/>
            </a:ext>
          </a:extLst>
        </xdr:cNvPr>
        <xdr:cNvSpPr txBox="1">
          <a:spLocks noChangeArrowheads="1"/>
        </xdr:cNvSpPr>
      </xdr:nvSpPr>
      <xdr:spPr bwMode="auto">
        <a:xfrm>
          <a:off x="2743200" y="473297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136</xdr:row>
      <xdr:rowOff>0</xdr:rowOff>
    </xdr:from>
    <xdr:to>
      <xdr:col>5</xdr:col>
      <xdr:colOff>0</xdr:colOff>
      <xdr:row>136</xdr:row>
      <xdr:rowOff>209550</xdr:rowOff>
    </xdr:to>
    <xdr:sp macro="" textlink="">
      <xdr:nvSpPr>
        <xdr:cNvPr id="1284937" name="Text Box 1">
          <a:extLst>
            <a:ext uri="{FF2B5EF4-FFF2-40B4-BE49-F238E27FC236}">
              <a16:creationId xmlns:a16="http://schemas.microsoft.com/office/drawing/2014/main" xmlns="" id="{00000000-0008-0000-0600-0000499B1300}"/>
            </a:ext>
          </a:extLst>
        </xdr:cNvPr>
        <xdr:cNvSpPr txBox="1">
          <a:spLocks noChangeArrowheads="1"/>
        </xdr:cNvSpPr>
      </xdr:nvSpPr>
      <xdr:spPr bwMode="auto">
        <a:xfrm>
          <a:off x="2743200" y="47682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136</xdr:row>
      <xdr:rowOff>0</xdr:rowOff>
    </xdr:from>
    <xdr:to>
      <xdr:col>5</xdr:col>
      <xdr:colOff>0</xdr:colOff>
      <xdr:row>136</xdr:row>
      <xdr:rowOff>209550</xdr:rowOff>
    </xdr:to>
    <xdr:sp macro="" textlink="">
      <xdr:nvSpPr>
        <xdr:cNvPr id="1284938" name="Text Box 1">
          <a:extLst>
            <a:ext uri="{FF2B5EF4-FFF2-40B4-BE49-F238E27FC236}">
              <a16:creationId xmlns:a16="http://schemas.microsoft.com/office/drawing/2014/main" xmlns="" id="{00000000-0008-0000-0600-00004A9B1300}"/>
            </a:ext>
          </a:extLst>
        </xdr:cNvPr>
        <xdr:cNvSpPr txBox="1">
          <a:spLocks noChangeArrowheads="1"/>
        </xdr:cNvSpPr>
      </xdr:nvSpPr>
      <xdr:spPr bwMode="auto">
        <a:xfrm>
          <a:off x="2743200" y="47682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136</xdr:row>
      <xdr:rowOff>0</xdr:rowOff>
    </xdr:from>
    <xdr:to>
      <xdr:col>5</xdr:col>
      <xdr:colOff>0</xdr:colOff>
      <xdr:row>136</xdr:row>
      <xdr:rowOff>209550</xdr:rowOff>
    </xdr:to>
    <xdr:sp macro="" textlink="">
      <xdr:nvSpPr>
        <xdr:cNvPr id="1284939" name="Text Box 1">
          <a:extLst>
            <a:ext uri="{FF2B5EF4-FFF2-40B4-BE49-F238E27FC236}">
              <a16:creationId xmlns:a16="http://schemas.microsoft.com/office/drawing/2014/main" xmlns="" id="{00000000-0008-0000-0600-00004B9B1300}"/>
            </a:ext>
          </a:extLst>
        </xdr:cNvPr>
        <xdr:cNvSpPr txBox="1">
          <a:spLocks noChangeArrowheads="1"/>
        </xdr:cNvSpPr>
      </xdr:nvSpPr>
      <xdr:spPr bwMode="auto">
        <a:xfrm>
          <a:off x="2743200" y="47682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137</xdr:row>
      <xdr:rowOff>0</xdr:rowOff>
    </xdr:from>
    <xdr:to>
      <xdr:col>5</xdr:col>
      <xdr:colOff>0</xdr:colOff>
      <xdr:row>137</xdr:row>
      <xdr:rowOff>209550</xdr:rowOff>
    </xdr:to>
    <xdr:sp macro="" textlink="">
      <xdr:nvSpPr>
        <xdr:cNvPr id="1284940" name="Text Box 1">
          <a:extLst>
            <a:ext uri="{FF2B5EF4-FFF2-40B4-BE49-F238E27FC236}">
              <a16:creationId xmlns:a16="http://schemas.microsoft.com/office/drawing/2014/main" xmlns="" id="{00000000-0008-0000-0600-00004C9B1300}"/>
            </a:ext>
          </a:extLst>
        </xdr:cNvPr>
        <xdr:cNvSpPr txBox="1">
          <a:spLocks noChangeArrowheads="1"/>
        </xdr:cNvSpPr>
      </xdr:nvSpPr>
      <xdr:spPr bwMode="auto">
        <a:xfrm>
          <a:off x="2743200" y="48034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137</xdr:row>
      <xdr:rowOff>0</xdr:rowOff>
    </xdr:from>
    <xdr:to>
      <xdr:col>5</xdr:col>
      <xdr:colOff>0</xdr:colOff>
      <xdr:row>137</xdr:row>
      <xdr:rowOff>209550</xdr:rowOff>
    </xdr:to>
    <xdr:sp macro="" textlink="">
      <xdr:nvSpPr>
        <xdr:cNvPr id="1284941" name="Text Box 1">
          <a:extLst>
            <a:ext uri="{FF2B5EF4-FFF2-40B4-BE49-F238E27FC236}">
              <a16:creationId xmlns:a16="http://schemas.microsoft.com/office/drawing/2014/main" xmlns="" id="{00000000-0008-0000-0600-00004D9B1300}"/>
            </a:ext>
          </a:extLst>
        </xdr:cNvPr>
        <xdr:cNvSpPr txBox="1">
          <a:spLocks noChangeArrowheads="1"/>
        </xdr:cNvSpPr>
      </xdr:nvSpPr>
      <xdr:spPr bwMode="auto">
        <a:xfrm>
          <a:off x="2743200" y="48034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137</xdr:row>
      <xdr:rowOff>0</xdr:rowOff>
    </xdr:from>
    <xdr:to>
      <xdr:col>5</xdr:col>
      <xdr:colOff>0</xdr:colOff>
      <xdr:row>137</xdr:row>
      <xdr:rowOff>209550</xdr:rowOff>
    </xdr:to>
    <xdr:sp macro="" textlink="">
      <xdr:nvSpPr>
        <xdr:cNvPr id="1284942" name="Text Box 1">
          <a:extLst>
            <a:ext uri="{FF2B5EF4-FFF2-40B4-BE49-F238E27FC236}">
              <a16:creationId xmlns:a16="http://schemas.microsoft.com/office/drawing/2014/main" xmlns="" id="{00000000-0008-0000-0600-00004E9B1300}"/>
            </a:ext>
          </a:extLst>
        </xdr:cNvPr>
        <xdr:cNvSpPr txBox="1">
          <a:spLocks noChangeArrowheads="1"/>
        </xdr:cNvSpPr>
      </xdr:nvSpPr>
      <xdr:spPr bwMode="auto">
        <a:xfrm>
          <a:off x="2743200" y="48034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137</xdr:row>
      <xdr:rowOff>0</xdr:rowOff>
    </xdr:from>
    <xdr:to>
      <xdr:col>5</xdr:col>
      <xdr:colOff>0</xdr:colOff>
      <xdr:row>137</xdr:row>
      <xdr:rowOff>209550</xdr:rowOff>
    </xdr:to>
    <xdr:sp macro="" textlink="">
      <xdr:nvSpPr>
        <xdr:cNvPr id="1284943" name="Text Box 1">
          <a:extLst>
            <a:ext uri="{FF2B5EF4-FFF2-40B4-BE49-F238E27FC236}">
              <a16:creationId xmlns:a16="http://schemas.microsoft.com/office/drawing/2014/main" xmlns="" id="{00000000-0008-0000-0600-00004F9B1300}"/>
            </a:ext>
          </a:extLst>
        </xdr:cNvPr>
        <xdr:cNvSpPr txBox="1">
          <a:spLocks noChangeArrowheads="1"/>
        </xdr:cNvSpPr>
      </xdr:nvSpPr>
      <xdr:spPr bwMode="auto">
        <a:xfrm>
          <a:off x="2743200" y="48034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137</xdr:row>
      <xdr:rowOff>0</xdr:rowOff>
    </xdr:from>
    <xdr:to>
      <xdr:col>5</xdr:col>
      <xdr:colOff>0</xdr:colOff>
      <xdr:row>137</xdr:row>
      <xdr:rowOff>209550</xdr:rowOff>
    </xdr:to>
    <xdr:sp macro="" textlink="">
      <xdr:nvSpPr>
        <xdr:cNvPr id="1284944" name="Text Box 1">
          <a:extLst>
            <a:ext uri="{FF2B5EF4-FFF2-40B4-BE49-F238E27FC236}">
              <a16:creationId xmlns:a16="http://schemas.microsoft.com/office/drawing/2014/main" xmlns="" id="{00000000-0008-0000-0600-0000509B1300}"/>
            </a:ext>
          </a:extLst>
        </xdr:cNvPr>
        <xdr:cNvSpPr txBox="1">
          <a:spLocks noChangeArrowheads="1"/>
        </xdr:cNvSpPr>
      </xdr:nvSpPr>
      <xdr:spPr bwMode="auto">
        <a:xfrm>
          <a:off x="2743200" y="48034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137</xdr:row>
      <xdr:rowOff>0</xdr:rowOff>
    </xdr:from>
    <xdr:to>
      <xdr:col>5</xdr:col>
      <xdr:colOff>0</xdr:colOff>
      <xdr:row>137</xdr:row>
      <xdr:rowOff>209550</xdr:rowOff>
    </xdr:to>
    <xdr:sp macro="" textlink="">
      <xdr:nvSpPr>
        <xdr:cNvPr id="1284945" name="Text Box 1">
          <a:extLst>
            <a:ext uri="{FF2B5EF4-FFF2-40B4-BE49-F238E27FC236}">
              <a16:creationId xmlns:a16="http://schemas.microsoft.com/office/drawing/2014/main" xmlns="" id="{00000000-0008-0000-0600-0000519B1300}"/>
            </a:ext>
          </a:extLst>
        </xdr:cNvPr>
        <xdr:cNvSpPr txBox="1">
          <a:spLocks noChangeArrowheads="1"/>
        </xdr:cNvSpPr>
      </xdr:nvSpPr>
      <xdr:spPr bwMode="auto">
        <a:xfrm>
          <a:off x="2743200" y="48034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137</xdr:row>
      <xdr:rowOff>0</xdr:rowOff>
    </xdr:from>
    <xdr:to>
      <xdr:col>5</xdr:col>
      <xdr:colOff>0</xdr:colOff>
      <xdr:row>137</xdr:row>
      <xdr:rowOff>209550</xdr:rowOff>
    </xdr:to>
    <xdr:sp macro="" textlink="">
      <xdr:nvSpPr>
        <xdr:cNvPr id="1284946" name="Text Box 1">
          <a:extLst>
            <a:ext uri="{FF2B5EF4-FFF2-40B4-BE49-F238E27FC236}">
              <a16:creationId xmlns:a16="http://schemas.microsoft.com/office/drawing/2014/main" xmlns="" id="{00000000-0008-0000-0600-0000529B1300}"/>
            </a:ext>
          </a:extLst>
        </xdr:cNvPr>
        <xdr:cNvSpPr txBox="1">
          <a:spLocks noChangeArrowheads="1"/>
        </xdr:cNvSpPr>
      </xdr:nvSpPr>
      <xdr:spPr bwMode="auto">
        <a:xfrm>
          <a:off x="2743200" y="48034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138</xdr:row>
      <xdr:rowOff>0</xdr:rowOff>
    </xdr:from>
    <xdr:to>
      <xdr:col>5</xdr:col>
      <xdr:colOff>0</xdr:colOff>
      <xdr:row>138</xdr:row>
      <xdr:rowOff>209550</xdr:rowOff>
    </xdr:to>
    <xdr:sp macro="" textlink="">
      <xdr:nvSpPr>
        <xdr:cNvPr id="1284947" name="Text Box 1">
          <a:extLst>
            <a:ext uri="{FF2B5EF4-FFF2-40B4-BE49-F238E27FC236}">
              <a16:creationId xmlns:a16="http://schemas.microsoft.com/office/drawing/2014/main" xmlns="" id="{00000000-0008-0000-0600-0000539B1300}"/>
            </a:ext>
          </a:extLst>
        </xdr:cNvPr>
        <xdr:cNvSpPr txBox="1">
          <a:spLocks noChangeArrowheads="1"/>
        </xdr:cNvSpPr>
      </xdr:nvSpPr>
      <xdr:spPr bwMode="auto">
        <a:xfrm>
          <a:off x="2743200" y="48387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138</xdr:row>
      <xdr:rowOff>0</xdr:rowOff>
    </xdr:from>
    <xdr:to>
      <xdr:col>5</xdr:col>
      <xdr:colOff>0</xdr:colOff>
      <xdr:row>138</xdr:row>
      <xdr:rowOff>209550</xdr:rowOff>
    </xdr:to>
    <xdr:sp macro="" textlink="">
      <xdr:nvSpPr>
        <xdr:cNvPr id="1284948" name="Text Box 1">
          <a:extLst>
            <a:ext uri="{FF2B5EF4-FFF2-40B4-BE49-F238E27FC236}">
              <a16:creationId xmlns:a16="http://schemas.microsoft.com/office/drawing/2014/main" xmlns="" id="{00000000-0008-0000-0600-0000549B1300}"/>
            </a:ext>
          </a:extLst>
        </xdr:cNvPr>
        <xdr:cNvSpPr txBox="1">
          <a:spLocks noChangeArrowheads="1"/>
        </xdr:cNvSpPr>
      </xdr:nvSpPr>
      <xdr:spPr bwMode="auto">
        <a:xfrm>
          <a:off x="2743200" y="48387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138</xdr:row>
      <xdr:rowOff>0</xdr:rowOff>
    </xdr:from>
    <xdr:to>
      <xdr:col>5</xdr:col>
      <xdr:colOff>0</xdr:colOff>
      <xdr:row>138</xdr:row>
      <xdr:rowOff>209550</xdr:rowOff>
    </xdr:to>
    <xdr:sp macro="" textlink="">
      <xdr:nvSpPr>
        <xdr:cNvPr id="1284949" name="Text Box 1">
          <a:extLst>
            <a:ext uri="{FF2B5EF4-FFF2-40B4-BE49-F238E27FC236}">
              <a16:creationId xmlns:a16="http://schemas.microsoft.com/office/drawing/2014/main" xmlns="" id="{00000000-0008-0000-0600-0000559B1300}"/>
            </a:ext>
          </a:extLst>
        </xdr:cNvPr>
        <xdr:cNvSpPr txBox="1">
          <a:spLocks noChangeArrowheads="1"/>
        </xdr:cNvSpPr>
      </xdr:nvSpPr>
      <xdr:spPr bwMode="auto">
        <a:xfrm>
          <a:off x="2743200" y="48387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139</xdr:row>
      <xdr:rowOff>0</xdr:rowOff>
    </xdr:from>
    <xdr:to>
      <xdr:col>5</xdr:col>
      <xdr:colOff>0</xdr:colOff>
      <xdr:row>139</xdr:row>
      <xdr:rowOff>209550</xdr:rowOff>
    </xdr:to>
    <xdr:sp macro="" textlink="">
      <xdr:nvSpPr>
        <xdr:cNvPr id="1284950" name="Text Box 1">
          <a:extLst>
            <a:ext uri="{FF2B5EF4-FFF2-40B4-BE49-F238E27FC236}">
              <a16:creationId xmlns:a16="http://schemas.microsoft.com/office/drawing/2014/main" xmlns="" id="{00000000-0008-0000-0600-0000569B1300}"/>
            </a:ext>
          </a:extLst>
        </xdr:cNvPr>
        <xdr:cNvSpPr txBox="1">
          <a:spLocks noChangeArrowheads="1"/>
        </xdr:cNvSpPr>
      </xdr:nvSpPr>
      <xdr:spPr bwMode="auto">
        <a:xfrm>
          <a:off x="2743200" y="48739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139</xdr:row>
      <xdr:rowOff>0</xdr:rowOff>
    </xdr:from>
    <xdr:to>
      <xdr:col>5</xdr:col>
      <xdr:colOff>0</xdr:colOff>
      <xdr:row>139</xdr:row>
      <xdr:rowOff>209550</xdr:rowOff>
    </xdr:to>
    <xdr:sp macro="" textlink="">
      <xdr:nvSpPr>
        <xdr:cNvPr id="1284951" name="Text Box 1">
          <a:extLst>
            <a:ext uri="{FF2B5EF4-FFF2-40B4-BE49-F238E27FC236}">
              <a16:creationId xmlns:a16="http://schemas.microsoft.com/office/drawing/2014/main" xmlns="" id="{00000000-0008-0000-0600-0000579B1300}"/>
            </a:ext>
          </a:extLst>
        </xdr:cNvPr>
        <xdr:cNvSpPr txBox="1">
          <a:spLocks noChangeArrowheads="1"/>
        </xdr:cNvSpPr>
      </xdr:nvSpPr>
      <xdr:spPr bwMode="auto">
        <a:xfrm>
          <a:off x="2743200" y="48739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139</xdr:row>
      <xdr:rowOff>0</xdr:rowOff>
    </xdr:from>
    <xdr:to>
      <xdr:col>5</xdr:col>
      <xdr:colOff>0</xdr:colOff>
      <xdr:row>139</xdr:row>
      <xdr:rowOff>209550</xdr:rowOff>
    </xdr:to>
    <xdr:sp macro="" textlink="">
      <xdr:nvSpPr>
        <xdr:cNvPr id="1284952" name="Text Box 1">
          <a:extLst>
            <a:ext uri="{FF2B5EF4-FFF2-40B4-BE49-F238E27FC236}">
              <a16:creationId xmlns:a16="http://schemas.microsoft.com/office/drawing/2014/main" xmlns="" id="{00000000-0008-0000-0600-0000589B1300}"/>
            </a:ext>
          </a:extLst>
        </xdr:cNvPr>
        <xdr:cNvSpPr txBox="1">
          <a:spLocks noChangeArrowheads="1"/>
        </xdr:cNvSpPr>
      </xdr:nvSpPr>
      <xdr:spPr bwMode="auto">
        <a:xfrm>
          <a:off x="2743200" y="48739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139</xdr:row>
      <xdr:rowOff>0</xdr:rowOff>
    </xdr:from>
    <xdr:to>
      <xdr:col>5</xdr:col>
      <xdr:colOff>0</xdr:colOff>
      <xdr:row>139</xdr:row>
      <xdr:rowOff>209550</xdr:rowOff>
    </xdr:to>
    <xdr:sp macro="" textlink="">
      <xdr:nvSpPr>
        <xdr:cNvPr id="1284953" name="Text Box 1">
          <a:extLst>
            <a:ext uri="{FF2B5EF4-FFF2-40B4-BE49-F238E27FC236}">
              <a16:creationId xmlns:a16="http://schemas.microsoft.com/office/drawing/2014/main" xmlns="" id="{00000000-0008-0000-0600-0000599B1300}"/>
            </a:ext>
          </a:extLst>
        </xdr:cNvPr>
        <xdr:cNvSpPr txBox="1">
          <a:spLocks noChangeArrowheads="1"/>
        </xdr:cNvSpPr>
      </xdr:nvSpPr>
      <xdr:spPr bwMode="auto">
        <a:xfrm>
          <a:off x="2743200" y="48739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139</xdr:row>
      <xdr:rowOff>0</xdr:rowOff>
    </xdr:from>
    <xdr:to>
      <xdr:col>5</xdr:col>
      <xdr:colOff>0</xdr:colOff>
      <xdr:row>139</xdr:row>
      <xdr:rowOff>209550</xdr:rowOff>
    </xdr:to>
    <xdr:sp macro="" textlink="">
      <xdr:nvSpPr>
        <xdr:cNvPr id="1284954" name="Text Box 1">
          <a:extLst>
            <a:ext uri="{FF2B5EF4-FFF2-40B4-BE49-F238E27FC236}">
              <a16:creationId xmlns:a16="http://schemas.microsoft.com/office/drawing/2014/main" xmlns="" id="{00000000-0008-0000-0600-00005A9B1300}"/>
            </a:ext>
          </a:extLst>
        </xdr:cNvPr>
        <xdr:cNvSpPr txBox="1">
          <a:spLocks noChangeArrowheads="1"/>
        </xdr:cNvSpPr>
      </xdr:nvSpPr>
      <xdr:spPr bwMode="auto">
        <a:xfrm>
          <a:off x="2743200" y="48739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140</xdr:row>
      <xdr:rowOff>0</xdr:rowOff>
    </xdr:from>
    <xdr:to>
      <xdr:col>5</xdr:col>
      <xdr:colOff>0</xdr:colOff>
      <xdr:row>140</xdr:row>
      <xdr:rowOff>209550</xdr:rowOff>
    </xdr:to>
    <xdr:sp macro="" textlink="">
      <xdr:nvSpPr>
        <xdr:cNvPr id="1284955" name="Text Box 1">
          <a:extLst>
            <a:ext uri="{FF2B5EF4-FFF2-40B4-BE49-F238E27FC236}">
              <a16:creationId xmlns:a16="http://schemas.microsoft.com/office/drawing/2014/main" xmlns="" id="{00000000-0008-0000-0600-00005B9B1300}"/>
            </a:ext>
          </a:extLst>
        </xdr:cNvPr>
        <xdr:cNvSpPr txBox="1">
          <a:spLocks noChangeArrowheads="1"/>
        </xdr:cNvSpPr>
      </xdr:nvSpPr>
      <xdr:spPr bwMode="auto">
        <a:xfrm>
          <a:off x="2743200" y="49091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140</xdr:row>
      <xdr:rowOff>0</xdr:rowOff>
    </xdr:from>
    <xdr:to>
      <xdr:col>5</xdr:col>
      <xdr:colOff>0</xdr:colOff>
      <xdr:row>140</xdr:row>
      <xdr:rowOff>209550</xdr:rowOff>
    </xdr:to>
    <xdr:sp macro="" textlink="">
      <xdr:nvSpPr>
        <xdr:cNvPr id="1284956" name="Text Box 1">
          <a:extLst>
            <a:ext uri="{FF2B5EF4-FFF2-40B4-BE49-F238E27FC236}">
              <a16:creationId xmlns:a16="http://schemas.microsoft.com/office/drawing/2014/main" xmlns="" id="{00000000-0008-0000-0600-00005C9B1300}"/>
            </a:ext>
          </a:extLst>
        </xdr:cNvPr>
        <xdr:cNvSpPr txBox="1">
          <a:spLocks noChangeArrowheads="1"/>
        </xdr:cNvSpPr>
      </xdr:nvSpPr>
      <xdr:spPr bwMode="auto">
        <a:xfrm>
          <a:off x="2743200" y="49091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140</xdr:row>
      <xdr:rowOff>0</xdr:rowOff>
    </xdr:from>
    <xdr:to>
      <xdr:col>5</xdr:col>
      <xdr:colOff>0</xdr:colOff>
      <xdr:row>140</xdr:row>
      <xdr:rowOff>209550</xdr:rowOff>
    </xdr:to>
    <xdr:sp macro="" textlink="">
      <xdr:nvSpPr>
        <xdr:cNvPr id="1284957" name="Text Box 1">
          <a:extLst>
            <a:ext uri="{FF2B5EF4-FFF2-40B4-BE49-F238E27FC236}">
              <a16:creationId xmlns:a16="http://schemas.microsoft.com/office/drawing/2014/main" xmlns="" id="{00000000-0008-0000-0600-00005D9B1300}"/>
            </a:ext>
          </a:extLst>
        </xdr:cNvPr>
        <xdr:cNvSpPr txBox="1">
          <a:spLocks noChangeArrowheads="1"/>
        </xdr:cNvSpPr>
      </xdr:nvSpPr>
      <xdr:spPr bwMode="auto">
        <a:xfrm>
          <a:off x="2743200" y="49091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140</xdr:row>
      <xdr:rowOff>0</xdr:rowOff>
    </xdr:from>
    <xdr:to>
      <xdr:col>5</xdr:col>
      <xdr:colOff>0</xdr:colOff>
      <xdr:row>140</xdr:row>
      <xdr:rowOff>209550</xdr:rowOff>
    </xdr:to>
    <xdr:sp macro="" textlink="">
      <xdr:nvSpPr>
        <xdr:cNvPr id="1284958" name="Text Box 1">
          <a:extLst>
            <a:ext uri="{FF2B5EF4-FFF2-40B4-BE49-F238E27FC236}">
              <a16:creationId xmlns:a16="http://schemas.microsoft.com/office/drawing/2014/main" xmlns="" id="{00000000-0008-0000-0600-00005E9B1300}"/>
            </a:ext>
          </a:extLst>
        </xdr:cNvPr>
        <xdr:cNvSpPr txBox="1">
          <a:spLocks noChangeArrowheads="1"/>
        </xdr:cNvSpPr>
      </xdr:nvSpPr>
      <xdr:spPr bwMode="auto">
        <a:xfrm>
          <a:off x="2743200" y="49091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140</xdr:row>
      <xdr:rowOff>0</xdr:rowOff>
    </xdr:from>
    <xdr:to>
      <xdr:col>5</xdr:col>
      <xdr:colOff>0</xdr:colOff>
      <xdr:row>140</xdr:row>
      <xdr:rowOff>209550</xdr:rowOff>
    </xdr:to>
    <xdr:sp macro="" textlink="">
      <xdr:nvSpPr>
        <xdr:cNvPr id="1284959" name="Text Box 1">
          <a:extLst>
            <a:ext uri="{FF2B5EF4-FFF2-40B4-BE49-F238E27FC236}">
              <a16:creationId xmlns:a16="http://schemas.microsoft.com/office/drawing/2014/main" xmlns="" id="{00000000-0008-0000-0600-00005F9B1300}"/>
            </a:ext>
          </a:extLst>
        </xdr:cNvPr>
        <xdr:cNvSpPr txBox="1">
          <a:spLocks noChangeArrowheads="1"/>
        </xdr:cNvSpPr>
      </xdr:nvSpPr>
      <xdr:spPr bwMode="auto">
        <a:xfrm>
          <a:off x="2743200" y="49091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140</xdr:row>
      <xdr:rowOff>0</xdr:rowOff>
    </xdr:from>
    <xdr:to>
      <xdr:col>5</xdr:col>
      <xdr:colOff>0</xdr:colOff>
      <xdr:row>140</xdr:row>
      <xdr:rowOff>209550</xdr:rowOff>
    </xdr:to>
    <xdr:sp macro="" textlink="">
      <xdr:nvSpPr>
        <xdr:cNvPr id="1284960" name="Text Box 1">
          <a:extLst>
            <a:ext uri="{FF2B5EF4-FFF2-40B4-BE49-F238E27FC236}">
              <a16:creationId xmlns:a16="http://schemas.microsoft.com/office/drawing/2014/main" xmlns="" id="{00000000-0008-0000-0600-0000609B1300}"/>
            </a:ext>
          </a:extLst>
        </xdr:cNvPr>
        <xdr:cNvSpPr txBox="1">
          <a:spLocks noChangeArrowheads="1"/>
        </xdr:cNvSpPr>
      </xdr:nvSpPr>
      <xdr:spPr bwMode="auto">
        <a:xfrm>
          <a:off x="2743200" y="49091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140</xdr:row>
      <xdr:rowOff>0</xdr:rowOff>
    </xdr:from>
    <xdr:to>
      <xdr:col>5</xdr:col>
      <xdr:colOff>0</xdr:colOff>
      <xdr:row>140</xdr:row>
      <xdr:rowOff>209550</xdr:rowOff>
    </xdr:to>
    <xdr:sp macro="" textlink="">
      <xdr:nvSpPr>
        <xdr:cNvPr id="1284961" name="Text Box 1">
          <a:extLst>
            <a:ext uri="{FF2B5EF4-FFF2-40B4-BE49-F238E27FC236}">
              <a16:creationId xmlns:a16="http://schemas.microsoft.com/office/drawing/2014/main" xmlns="" id="{00000000-0008-0000-0600-0000619B1300}"/>
            </a:ext>
          </a:extLst>
        </xdr:cNvPr>
        <xdr:cNvSpPr txBox="1">
          <a:spLocks noChangeArrowheads="1"/>
        </xdr:cNvSpPr>
      </xdr:nvSpPr>
      <xdr:spPr bwMode="auto">
        <a:xfrm>
          <a:off x="2743200" y="49091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140</xdr:row>
      <xdr:rowOff>0</xdr:rowOff>
    </xdr:from>
    <xdr:to>
      <xdr:col>5</xdr:col>
      <xdr:colOff>0</xdr:colOff>
      <xdr:row>140</xdr:row>
      <xdr:rowOff>209550</xdr:rowOff>
    </xdr:to>
    <xdr:sp macro="" textlink="">
      <xdr:nvSpPr>
        <xdr:cNvPr id="1284962" name="Text Box 1">
          <a:extLst>
            <a:ext uri="{FF2B5EF4-FFF2-40B4-BE49-F238E27FC236}">
              <a16:creationId xmlns:a16="http://schemas.microsoft.com/office/drawing/2014/main" xmlns="" id="{00000000-0008-0000-0600-0000629B1300}"/>
            </a:ext>
          </a:extLst>
        </xdr:cNvPr>
        <xdr:cNvSpPr txBox="1">
          <a:spLocks noChangeArrowheads="1"/>
        </xdr:cNvSpPr>
      </xdr:nvSpPr>
      <xdr:spPr bwMode="auto">
        <a:xfrm>
          <a:off x="2743200" y="49091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140</xdr:row>
      <xdr:rowOff>0</xdr:rowOff>
    </xdr:from>
    <xdr:to>
      <xdr:col>5</xdr:col>
      <xdr:colOff>0</xdr:colOff>
      <xdr:row>140</xdr:row>
      <xdr:rowOff>209550</xdr:rowOff>
    </xdr:to>
    <xdr:sp macro="" textlink="">
      <xdr:nvSpPr>
        <xdr:cNvPr id="1284963" name="Text Box 1">
          <a:extLst>
            <a:ext uri="{FF2B5EF4-FFF2-40B4-BE49-F238E27FC236}">
              <a16:creationId xmlns:a16="http://schemas.microsoft.com/office/drawing/2014/main" xmlns="" id="{00000000-0008-0000-0600-0000639B1300}"/>
            </a:ext>
          </a:extLst>
        </xdr:cNvPr>
        <xdr:cNvSpPr txBox="1">
          <a:spLocks noChangeArrowheads="1"/>
        </xdr:cNvSpPr>
      </xdr:nvSpPr>
      <xdr:spPr bwMode="auto">
        <a:xfrm>
          <a:off x="2743200" y="49091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140</xdr:row>
      <xdr:rowOff>0</xdr:rowOff>
    </xdr:from>
    <xdr:to>
      <xdr:col>5</xdr:col>
      <xdr:colOff>0</xdr:colOff>
      <xdr:row>140</xdr:row>
      <xdr:rowOff>209550</xdr:rowOff>
    </xdr:to>
    <xdr:sp macro="" textlink="">
      <xdr:nvSpPr>
        <xdr:cNvPr id="1284964" name="Text Box 1">
          <a:extLst>
            <a:ext uri="{FF2B5EF4-FFF2-40B4-BE49-F238E27FC236}">
              <a16:creationId xmlns:a16="http://schemas.microsoft.com/office/drawing/2014/main" xmlns="" id="{00000000-0008-0000-0600-0000649B1300}"/>
            </a:ext>
          </a:extLst>
        </xdr:cNvPr>
        <xdr:cNvSpPr txBox="1">
          <a:spLocks noChangeArrowheads="1"/>
        </xdr:cNvSpPr>
      </xdr:nvSpPr>
      <xdr:spPr bwMode="auto">
        <a:xfrm>
          <a:off x="2743200" y="49091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140</xdr:row>
      <xdr:rowOff>0</xdr:rowOff>
    </xdr:from>
    <xdr:to>
      <xdr:col>5</xdr:col>
      <xdr:colOff>0</xdr:colOff>
      <xdr:row>140</xdr:row>
      <xdr:rowOff>209550</xdr:rowOff>
    </xdr:to>
    <xdr:sp macro="" textlink="">
      <xdr:nvSpPr>
        <xdr:cNvPr id="1284965" name="Text Box 1">
          <a:extLst>
            <a:ext uri="{FF2B5EF4-FFF2-40B4-BE49-F238E27FC236}">
              <a16:creationId xmlns:a16="http://schemas.microsoft.com/office/drawing/2014/main" xmlns="" id="{00000000-0008-0000-0600-0000659B1300}"/>
            </a:ext>
          </a:extLst>
        </xdr:cNvPr>
        <xdr:cNvSpPr txBox="1">
          <a:spLocks noChangeArrowheads="1"/>
        </xdr:cNvSpPr>
      </xdr:nvSpPr>
      <xdr:spPr bwMode="auto">
        <a:xfrm>
          <a:off x="2743200" y="49091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141</xdr:row>
      <xdr:rowOff>0</xdr:rowOff>
    </xdr:from>
    <xdr:to>
      <xdr:col>5</xdr:col>
      <xdr:colOff>0</xdr:colOff>
      <xdr:row>141</xdr:row>
      <xdr:rowOff>209550</xdr:rowOff>
    </xdr:to>
    <xdr:sp macro="" textlink="">
      <xdr:nvSpPr>
        <xdr:cNvPr id="1284966" name="Text Box 1">
          <a:extLst>
            <a:ext uri="{FF2B5EF4-FFF2-40B4-BE49-F238E27FC236}">
              <a16:creationId xmlns:a16="http://schemas.microsoft.com/office/drawing/2014/main" xmlns="" id="{00000000-0008-0000-0600-0000669B1300}"/>
            </a:ext>
          </a:extLst>
        </xdr:cNvPr>
        <xdr:cNvSpPr txBox="1">
          <a:spLocks noChangeArrowheads="1"/>
        </xdr:cNvSpPr>
      </xdr:nvSpPr>
      <xdr:spPr bwMode="auto">
        <a:xfrm>
          <a:off x="2743200" y="49444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141</xdr:row>
      <xdr:rowOff>0</xdr:rowOff>
    </xdr:from>
    <xdr:to>
      <xdr:col>5</xdr:col>
      <xdr:colOff>0</xdr:colOff>
      <xdr:row>141</xdr:row>
      <xdr:rowOff>209550</xdr:rowOff>
    </xdr:to>
    <xdr:sp macro="" textlink="">
      <xdr:nvSpPr>
        <xdr:cNvPr id="1284967" name="Text Box 1">
          <a:extLst>
            <a:ext uri="{FF2B5EF4-FFF2-40B4-BE49-F238E27FC236}">
              <a16:creationId xmlns:a16="http://schemas.microsoft.com/office/drawing/2014/main" xmlns="" id="{00000000-0008-0000-0600-0000679B1300}"/>
            </a:ext>
          </a:extLst>
        </xdr:cNvPr>
        <xdr:cNvSpPr txBox="1">
          <a:spLocks noChangeArrowheads="1"/>
        </xdr:cNvSpPr>
      </xdr:nvSpPr>
      <xdr:spPr bwMode="auto">
        <a:xfrm>
          <a:off x="2743200" y="49444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141</xdr:row>
      <xdr:rowOff>0</xdr:rowOff>
    </xdr:from>
    <xdr:to>
      <xdr:col>5</xdr:col>
      <xdr:colOff>0</xdr:colOff>
      <xdr:row>141</xdr:row>
      <xdr:rowOff>209550</xdr:rowOff>
    </xdr:to>
    <xdr:sp macro="" textlink="">
      <xdr:nvSpPr>
        <xdr:cNvPr id="1284968" name="Text Box 1">
          <a:extLst>
            <a:ext uri="{FF2B5EF4-FFF2-40B4-BE49-F238E27FC236}">
              <a16:creationId xmlns:a16="http://schemas.microsoft.com/office/drawing/2014/main" xmlns="" id="{00000000-0008-0000-0600-0000689B1300}"/>
            </a:ext>
          </a:extLst>
        </xdr:cNvPr>
        <xdr:cNvSpPr txBox="1">
          <a:spLocks noChangeArrowheads="1"/>
        </xdr:cNvSpPr>
      </xdr:nvSpPr>
      <xdr:spPr bwMode="auto">
        <a:xfrm>
          <a:off x="2743200" y="49444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141</xdr:row>
      <xdr:rowOff>0</xdr:rowOff>
    </xdr:from>
    <xdr:to>
      <xdr:col>5</xdr:col>
      <xdr:colOff>0</xdr:colOff>
      <xdr:row>141</xdr:row>
      <xdr:rowOff>209550</xdr:rowOff>
    </xdr:to>
    <xdr:sp macro="" textlink="">
      <xdr:nvSpPr>
        <xdr:cNvPr id="1284969" name="Text Box 1">
          <a:extLst>
            <a:ext uri="{FF2B5EF4-FFF2-40B4-BE49-F238E27FC236}">
              <a16:creationId xmlns:a16="http://schemas.microsoft.com/office/drawing/2014/main" xmlns="" id="{00000000-0008-0000-0600-0000699B1300}"/>
            </a:ext>
          </a:extLst>
        </xdr:cNvPr>
        <xdr:cNvSpPr txBox="1">
          <a:spLocks noChangeArrowheads="1"/>
        </xdr:cNvSpPr>
      </xdr:nvSpPr>
      <xdr:spPr bwMode="auto">
        <a:xfrm>
          <a:off x="2743200" y="49444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141</xdr:row>
      <xdr:rowOff>0</xdr:rowOff>
    </xdr:from>
    <xdr:to>
      <xdr:col>5</xdr:col>
      <xdr:colOff>0</xdr:colOff>
      <xdr:row>141</xdr:row>
      <xdr:rowOff>209550</xdr:rowOff>
    </xdr:to>
    <xdr:sp macro="" textlink="">
      <xdr:nvSpPr>
        <xdr:cNvPr id="1284970" name="Text Box 1">
          <a:extLst>
            <a:ext uri="{FF2B5EF4-FFF2-40B4-BE49-F238E27FC236}">
              <a16:creationId xmlns:a16="http://schemas.microsoft.com/office/drawing/2014/main" xmlns="" id="{00000000-0008-0000-0600-00006A9B1300}"/>
            </a:ext>
          </a:extLst>
        </xdr:cNvPr>
        <xdr:cNvSpPr txBox="1">
          <a:spLocks noChangeArrowheads="1"/>
        </xdr:cNvSpPr>
      </xdr:nvSpPr>
      <xdr:spPr bwMode="auto">
        <a:xfrm>
          <a:off x="2743200" y="49444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141</xdr:row>
      <xdr:rowOff>0</xdr:rowOff>
    </xdr:from>
    <xdr:to>
      <xdr:col>5</xdr:col>
      <xdr:colOff>0</xdr:colOff>
      <xdr:row>141</xdr:row>
      <xdr:rowOff>209550</xdr:rowOff>
    </xdr:to>
    <xdr:sp macro="" textlink="">
      <xdr:nvSpPr>
        <xdr:cNvPr id="1284971" name="Text Box 1">
          <a:extLst>
            <a:ext uri="{FF2B5EF4-FFF2-40B4-BE49-F238E27FC236}">
              <a16:creationId xmlns:a16="http://schemas.microsoft.com/office/drawing/2014/main" xmlns="" id="{00000000-0008-0000-0600-00006B9B1300}"/>
            </a:ext>
          </a:extLst>
        </xdr:cNvPr>
        <xdr:cNvSpPr txBox="1">
          <a:spLocks noChangeArrowheads="1"/>
        </xdr:cNvSpPr>
      </xdr:nvSpPr>
      <xdr:spPr bwMode="auto">
        <a:xfrm>
          <a:off x="2743200" y="49444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141</xdr:row>
      <xdr:rowOff>0</xdr:rowOff>
    </xdr:from>
    <xdr:to>
      <xdr:col>5</xdr:col>
      <xdr:colOff>0</xdr:colOff>
      <xdr:row>141</xdr:row>
      <xdr:rowOff>209550</xdr:rowOff>
    </xdr:to>
    <xdr:sp macro="" textlink="">
      <xdr:nvSpPr>
        <xdr:cNvPr id="1284972" name="Text Box 1">
          <a:extLst>
            <a:ext uri="{FF2B5EF4-FFF2-40B4-BE49-F238E27FC236}">
              <a16:creationId xmlns:a16="http://schemas.microsoft.com/office/drawing/2014/main" xmlns="" id="{00000000-0008-0000-0600-00006C9B1300}"/>
            </a:ext>
          </a:extLst>
        </xdr:cNvPr>
        <xdr:cNvSpPr txBox="1">
          <a:spLocks noChangeArrowheads="1"/>
        </xdr:cNvSpPr>
      </xdr:nvSpPr>
      <xdr:spPr bwMode="auto">
        <a:xfrm>
          <a:off x="2743200" y="49444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141</xdr:row>
      <xdr:rowOff>0</xdr:rowOff>
    </xdr:from>
    <xdr:to>
      <xdr:col>5</xdr:col>
      <xdr:colOff>0</xdr:colOff>
      <xdr:row>141</xdr:row>
      <xdr:rowOff>209550</xdr:rowOff>
    </xdr:to>
    <xdr:sp macro="" textlink="">
      <xdr:nvSpPr>
        <xdr:cNvPr id="1284973" name="Text Box 1">
          <a:extLst>
            <a:ext uri="{FF2B5EF4-FFF2-40B4-BE49-F238E27FC236}">
              <a16:creationId xmlns:a16="http://schemas.microsoft.com/office/drawing/2014/main" xmlns="" id="{00000000-0008-0000-0600-00006D9B1300}"/>
            </a:ext>
          </a:extLst>
        </xdr:cNvPr>
        <xdr:cNvSpPr txBox="1">
          <a:spLocks noChangeArrowheads="1"/>
        </xdr:cNvSpPr>
      </xdr:nvSpPr>
      <xdr:spPr bwMode="auto">
        <a:xfrm>
          <a:off x="2743200" y="49444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141</xdr:row>
      <xdr:rowOff>0</xdr:rowOff>
    </xdr:from>
    <xdr:to>
      <xdr:col>5</xdr:col>
      <xdr:colOff>0</xdr:colOff>
      <xdr:row>141</xdr:row>
      <xdr:rowOff>209550</xdr:rowOff>
    </xdr:to>
    <xdr:sp macro="" textlink="">
      <xdr:nvSpPr>
        <xdr:cNvPr id="1284974" name="Text Box 1">
          <a:extLst>
            <a:ext uri="{FF2B5EF4-FFF2-40B4-BE49-F238E27FC236}">
              <a16:creationId xmlns:a16="http://schemas.microsoft.com/office/drawing/2014/main" xmlns="" id="{00000000-0008-0000-0600-00006E9B1300}"/>
            </a:ext>
          </a:extLst>
        </xdr:cNvPr>
        <xdr:cNvSpPr txBox="1">
          <a:spLocks noChangeArrowheads="1"/>
        </xdr:cNvSpPr>
      </xdr:nvSpPr>
      <xdr:spPr bwMode="auto">
        <a:xfrm>
          <a:off x="2743200" y="49444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142</xdr:row>
      <xdr:rowOff>0</xdr:rowOff>
    </xdr:from>
    <xdr:to>
      <xdr:col>5</xdr:col>
      <xdr:colOff>0</xdr:colOff>
      <xdr:row>142</xdr:row>
      <xdr:rowOff>209550</xdr:rowOff>
    </xdr:to>
    <xdr:sp macro="" textlink="">
      <xdr:nvSpPr>
        <xdr:cNvPr id="1284975" name="Text Box 1">
          <a:extLst>
            <a:ext uri="{FF2B5EF4-FFF2-40B4-BE49-F238E27FC236}">
              <a16:creationId xmlns:a16="http://schemas.microsoft.com/office/drawing/2014/main" xmlns="" id="{00000000-0008-0000-0600-00006F9B1300}"/>
            </a:ext>
          </a:extLst>
        </xdr:cNvPr>
        <xdr:cNvSpPr txBox="1">
          <a:spLocks noChangeArrowheads="1"/>
        </xdr:cNvSpPr>
      </xdr:nvSpPr>
      <xdr:spPr bwMode="auto">
        <a:xfrm>
          <a:off x="2743200" y="49796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142</xdr:row>
      <xdr:rowOff>0</xdr:rowOff>
    </xdr:from>
    <xdr:to>
      <xdr:col>5</xdr:col>
      <xdr:colOff>0</xdr:colOff>
      <xdr:row>142</xdr:row>
      <xdr:rowOff>209550</xdr:rowOff>
    </xdr:to>
    <xdr:sp macro="" textlink="">
      <xdr:nvSpPr>
        <xdr:cNvPr id="1284976" name="Text Box 1">
          <a:extLst>
            <a:ext uri="{FF2B5EF4-FFF2-40B4-BE49-F238E27FC236}">
              <a16:creationId xmlns:a16="http://schemas.microsoft.com/office/drawing/2014/main" xmlns="" id="{00000000-0008-0000-0600-0000709B1300}"/>
            </a:ext>
          </a:extLst>
        </xdr:cNvPr>
        <xdr:cNvSpPr txBox="1">
          <a:spLocks noChangeArrowheads="1"/>
        </xdr:cNvSpPr>
      </xdr:nvSpPr>
      <xdr:spPr bwMode="auto">
        <a:xfrm>
          <a:off x="2743200" y="49796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142</xdr:row>
      <xdr:rowOff>0</xdr:rowOff>
    </xdr:from>
    <xdr:to>
      <xdr:col>5</xdr:col>
      <xdr:colOff>0</xdr:colOff>
      <xdr:row>142</xdr:row>
      <xdr:rowOff>209550</xdr:rowOff>
    </xdr:to>
    <xdr:sp macro="" textlink="">
      <xdr:nvSpPr>
        <xdr:cNvPr id="1284977" name="Text Box 1">
          <a:extLst>
            <a:ext uri="{FF2B5EF4-FFF2-40B4-BE49-F238E27FC236}">
              <a16:creationId xmlns:a16="http://schemas.microsoft.com/office/drawing/2014/main" xmlns="" id="{00000000-0008-0000-0600-0000719B1300}"/>
            </a:ext>
          </a:extLst>
        </xdr:cNvPr>
        <xdr:cNvSpPr txBox="1">
          <a:spLocks noChangeArrowheads="1"/>
        </xdr:cNvSpPr>
      </xdr:nvSpPr>
      <xdr:spPr bwMode="auto">
        <a:xfrm>
          <a:off x="2743200" y="49796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142</xdr:row>
      <xdr:rowOff>0</xdr:rowOff>
    </xdr:from>
    <xdr:to>
      <xdr:col>5</xdr:col>
      <xdr:colOff>0</xdr:colOff>
      <xdr:row>142</xdr:row>
      <xdr:rowOff>209550</xdr:rowOff>
    </xdr:to>
    <xdr:sp macro="" textlink="">
      <xdr:nvSpPr>
        <xdr:cNvPr id="1284978" name="Text Box 1">
          <a:extLst>
            <a:ext uri="{FF2B5EF4-FFF2-40B4-BE49-F238E27FC236}">
              <a16:creationId xmlns:a16="http://schemas.microsoft.com/office/drawing/2014/main" xmlns="" id="{00000000-0008-0000-0600-0000729B1300}"/>
            </a:ext>
          </a:extLst>
        </xdr:cNvPr>
        <xdr:cNvSpPr txBox="1">
          <a:spLocks noChangeArrowheads="1"/>
        </xdr:cNvSpPr>
      </xdr:nvSpPr>
      <xdr:spPr bwMode="auto">
        <a:xfrm>
          <a:off x="2743200" y="49796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142</xdr:row>
      <xdr:rowOff>0</xdr:rowOff>
    </xdr:from>
    <xdr:to>
      <xdr:col>5</xdr:col>
      <xdr:colOff>0</xdr:colOff>
      <xdr:row>142</xdr:row>
      <xdr:rowOff>209550</xdr:rowOff>
    </xdr:to>
    <xdr:sp macro="" textlink="">
      <xdr:nvSpPr>
        <xdr:cNvPr id="1284979" name="Text Box 1">
          <a:extLst>
            <a:ext uri="{FF2B5EF4-FFF2-40B4-BE49-F238E27FC236}">
              <a16:creationId xmlns:a16="http://schemas.microsoft.com/office/drawing/2014/main" xmlns="" id="{00000000-0008-0000-0600-0000739B1300}"/>
            </a:ext>
          </a:extLst>
        </xdr:cNvPr>
        <xdr:cNvSpPr txBox="1">
          <a:spLocks noChangeArrowheads="1"/>
        </xdr:cNvSpPr>
      </xdr:nvSpPr>
      <xdr:spPr bwMode="auto">
        <a:xfrm>
          <a:off x="2743200" y="49796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142</xdr:row>
      <xdr:rowOff>0</xdr:rowOff>
    </xdr:from>
    <xdr:to>
      <xdr:col>5</xdr:col>
      <xdr:colOff>0</xdr:colOff>
      <xdr:row>142</xdr:row>
      <xdr:rowOff>209550</xdr:rowOff>
    </xdr:to>
    <xdr:sp macro="" textlink="">
      <xdr:nvSpPr>
        <xdr:cNvPr id="1284980" name="Text Box 1">
          <a:extLst>
            <a:ext uri="{FF2B5EF4-FFF2-40B4-BE49-F238E27FC236}">
              <a16:creationId xmlns:a16="http://schemas.microsoft.com/office/drawing/2014/main" xmlns="" id="{00000000-0008-0000-0600-0000749B1300}"/>
            </a:ext>
          </a:extLst>
        </xdr:cNvPr>
        <xdr:cNvSpPr txBox="1">
          <a:spLocks noChangeArrowheads="1"/>
        </xdr:cNvSpPr>
      </xdr:nvSpPr>
      <xdr:spPr bwMode="auto">
        <a:xfrm>
          <a:off x="2743200" y="49796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142</xdr:row>
      <xdr:rowOff>0</xdr:rowOff>
    </xdr:from>
    <xdr:to>
      <xdr:col>5</xdr:col>
      <xdr:colOff>0</xdr:colOff>
      <xdr:row>142</xdr:row>
      <xdr:rowOff>209550</xdr:rowOff>
    </xdr:to>
    <xdr:sp macro="" textlink="">
      <xdr:nvSpPr>
        <xdr:cNvPr id="1284981" name="Text Box 1">
          <a:extLst>
            <a:ext uri="{FF2B5EF4-FFF2-40B4-BE49-F238E27FC236}">
              <a16:creationId xmlns:a16="http://schemas.microsoft.com/office/drawing/2014/main" xmlns="" id="{00000000-0008-0000-0600-0000759B1300}"/>
            </a:ext>
          </a:extLst>
        </xdr:cNvPr>
        <xdr:cNvSpPr txBox="1">
          <a:spLocks noChangeArrowheads="1"/>
        </xdr:cNvSpPr>
      </xdr:nvSpPr>
      <xdr:spPr bwMode="auto">
        <a:xfrm>
          <a:off x="2743200" y="49796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142</xdr:row>
      <xdr:rowOff>0</xdr:rowOff>
    </xdr:from>
    <xdr:to>
      <xdr:col>5</xdr:col>
      <xdr:colOff>0</xdr:colOff>
      <xdr:row>142</xdr:row>
      <xdr:rowOff>209550</xdr:rowOff>
    </xdr:to>
    <xdr:sp macro="" textlink="">
      <xdr:nvSpPr>
        <xdr:cNvPr id="1284982" name="Text Box 1">
          <a:extLst>
            <a:ext uri="{FF2B5EF4-FFF2-40B4-BE49-F238E27FC236}">
              <a16:creationId xmlns:a16="http://schemas.microsoft.com/office/drawing/2014/main" xmlns="" id="{00000000-0008-0000-0600-0000769B1300}"/>
            </a:ext>
          </a:extLst>
        </xdr:cNvPr>
        <xdr:cNvSpPr txBox="1">
          <a:spLocks noChangeArrowheads="1"/>
        </xdr:cNvSpPr>
      </xdr:nvSpPr>
      <xdr:spPr bwMode="auto">
        <a:xfrm>
          <a:off x="2743200" y="49796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142</xdr:row>
      <xdr:rowOff>0</xdr:rowOff>
    </xdr:from>
    <xdr:to>
      <xdr:col>5</xdr:col>
      <xdr:colOff>0</xdr:colOff>
      <xdr:row>142</xdr:row>
      <xdr:rowOff>209550</xdr:rowOff>
    </xdr:to>
    <xdr:sp macro="" textlink="">
      <xdr:nvSpPr>
        <xdr:cNvPr id="1284983" name="Text Box 1">
          <a:extLst>
            <a:ext uri="{FF2B5EF4-FFF2-40B4-BE49-F238E27FC236}">
              <a16:creationId xmlns:a16="http://schemas.microsoft.com/office/drawing/2014/main" xmlns="" id="{00000000-0008-0000-0600-0000779B1300}"/>
            </a:ext>
          </a:extLst>
        </xdr:cNvPr>
        <xdr:cNvSpPr txBox="1">
          <a:spLocks noChangeArrowheads="1"/>
        </xdr:cNvSpPr>
      </xdr:nvSpPr>
      <xdr:spPr bwMode="auto">
        <a:xfrm>
          <a:off x="2743200" y="49796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142</xdr:row>
      <xdr:rowOff>0</xdr:rowOff>
    </xdr:from>
    <xdr:to>
      <xdr:col>5</xdr:col>
      <xdr:colOff>0</xdr:colOff>
      <xdr:row>142</xdr:row>
      <xdr:rowOff>209550</xdr:rowOff>
    </xdr:to>
    <xdr:sp macro="" textlink="">
      <xdr:nvSpPr>
        <xdr:cNvPr id="1284984" name="Text Box 1">
          <a:extLst>
            <a:ext uri="{FF2B5EF4-FFF2-40B4-BE49-F238E27FC236}">
              <a16:creationId xmlns:a16="http://schemas.microsoft.com/office/drawing/2014/main" xmlns="" id="{00000000-0008-0000-0600-0000789B1300}"/>
            </a:ext>
          </a:extLst>
        </xdr:cNvPr>
        <xdr:cNvSpPr txBox="1">
          <a:spLocks noChangeArrowheads="1"/>
        </xdr:cNvSpPr>
      </xdr:nvSpPr>
      <xdr:spPr bwMode="auto">
        <a:xfrm>
          <a:off x="2743200" y="49796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142</xdr:row>
      <xdr:rowOff>0</xdr:rowOff>
    </xdr:from>
    <xdr:to>
      <xdr:col>5</xdr:col>
      <xdr:colOff>0</xdr:colOff>
      <xdr:row>142</xdr:row>
      <xdr:rowOff>209550</xdr:rowOff>
    </xdr:to>
    <xdr:sp macro="" textlink="">
      <xdr:nvSpPr>
        <xdr:cNvPr id="1284985" name="Text Box 1">
          <a:extLst>
            <a:ext uri="{FF2B5EF4-FFF2-40B4-BE49-F238E27FC236}">
              <a16:creationId xmlns:a16="http://schemas.microsoft.com/office/drawing/2014/main" xmlns="" id="{00000000-0008-0000-0600-0000799B1300}"/>
            </a:ext>
          </a:extLst>
        </xdr:cNvPr>
        <xdr:cNvSpPr txBox="1">
          <a:spLocks noChangeArrowheads="1"/>
        </xdr:cNvSpPr>
      </xdr:nvSpPr>
      <xdr:spPr bwMode="auto">
        <a:xfrm>
          <a:off x="2743200" y="49796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142</xdr:row>
      <xdr:rowOff>0</xdr:rowOff>
    </xdr:from>
    <xdr:to>
      <xdr:col>5</xdr:col>
      <xdr:colOff>0</xdr:colOff>
      <xdr:row>142</xdr:row>
      <xdr:rowOff>209550</xdr:rowOff>
    </xdr:to>
    <xdr:sp macro="" textlink="">
      <xdr:nvSpPr>
        <xdr:cNvPr id="1284986" name="Text Box 1">
          <a:extLst>
            <a:ext uri="{FF2B5EF4-FFF2-40B4-BE49-F238E27FC236}">
              <a16:creationId xmlns:a16="http://schemas.microsoft.com/office/drawing/2014/main" xmlns="" id="{00000000-0008-0000-0600-00007A9B1300}"/>
            </a:ext>
          </a:extLst>
        </xdr:cNvPr>
        <xdr:cNvSpPr txBox="1">
          <a:spLocks noChangeArrowheads="1"/>
        </xdr:cNvSpPr>
      </xdr:nvSpPr>
      <xdr:spPr bwMode="auto">
        <a:xfrm>
          <a:off x="2743200" y="49796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142</xdr:row>
      <xdr:rowOff>0</xdr:rowOff>
    </xdr:from>
    <xdr:to>
      <xdr:col>5</xdr:col>
      <xdr:colOff>0</xdr:colOff>
      <xdr:row>142</xdr:row>
      <xdr:rowOff>209550</xdr:rowOff>
    </xdr:to>
    <xdr:sp macro="" textlink="">
      <xdr:nvSpPr>
        <xdr:cNvPr id="1284987" name="Text Box 1">
          <a:extLst>
            <a:ext uri="{FF2B5EF4-FFF2-40B4-BE49-F238E27FC236}">
              <a16:creationId xmlns:a16="http://schemas.microsoft.com/office/drawing/2014/main" xmlns="" id="{00000000-0008-0000-0600-00007B9B1300}"/>
            </a:ext>
          </a:extLst>
        </xdr:cNvPr>
        <xdr:cNvSpPr txBox="1">
          <a:spLocks noChangeArrowheads="1"/>
        </xdr:cNvSpPr>
      </xdr:nvSpPr>
      <xdr:spPr bwMode="auto">
        <a:xfrm>
          <a:off x="2743200" y="49796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142</xdr:row>
      <xdr:rowOff>0</xdr:rowOff>
    </xdr:from>
    <xdr:to>
      <xdr:col>5</xdr:col>
      <xdr:colOff>0</xdr:colOff>
      <xdr:row>142</xdr:row>
      <xdr:rowOff>209550</xdr:rowOff>
    </xdr:to>
    <xdr:sp macro="" textlink="">
      <xdr:nvSpPr>
        <xdr:cNvPr id="1284988" name="Text Box 1">
          <a:extLst>
            <a:ext uri="{FF2B5EF4-FFF2-40B4-BE49-F238E27FC236}">
              <a16:creationId xmlns:a16="http://schemas.microsoft.com/office/drawing/2014/main" xmlns="" id="{00000000-0008-0000-0600-00007C9B1300}"/>
            </a:ext>
          </a:extLst>
        </xdr:cNvPr>
        <xdr:cNvSpPr txBox="1">
          <a:spLocks noChangeArrowheads="1"/>
        </xdr:cNvSpPr>
      </xdr:nvSpPr>
      <xdr:spPr bwMode="auto">
        <a:xfrm>
          <a:off x="2743200" y="49796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142</xdr:row>
      <xdr:rowOff>0</xdr:rowOff>
    </xdr:from>
    <xdr:to>
      <xdr:col>5</xdr:col>
      <xdr:colOff>0</xdr:colOff>
      <xdr:row>142</xdr:row>
      <xdr:rowOff>209550</xdr:rowOff>
    </xdr:to>
    <xdr:sp macro="" textlink="">
      <xdr:nvSpPr>
        <xdr:cNvPr id="1284989" name="Text Box 1">
          <a:extLst>
            <a:ext uri="{FF2B5EF4-FFF2-40B4-BE49-F238E27FC236}">
              <a16:creationId xmlns:a16="http://schemas.microsoft.com/office/drawing/2014/main" xmlns="" id="{00000000-0008-0000-0600-00007D9B1300}"/>
            </a:ext>
          </a:extLst>
        </xdr:cNvPr>
        <xdr:cNvSpPr txBox="1">
          <a:spLocks noChangeArrowheads="1"/>
        </xdr:cNvSpPr>
      </xdr:nvSpPr>
      <xdr:spPr bwMode="auto">
        <a:xfrm>
          <a:off x="2743200" y="49796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142</xdr:row>
      <xdr:rowOff>0</xdr:rowOff>
    </xdr:from>
    <xdr:to>
      <xdr:col>5</xdr:col>
      <xdr:colOff>0</xdr:colOff>
      <xdr:row>142</xdr:row>
      <xdr:rowOff>209550</xdr:rowOff>
    </xdr:to>
    <xdr:sp macro="" textlink="">
      <xdr:nvSpPr>
        <xdr:cNvPr id="1284990" name="Text Box 1">
          <a:extLst>
            <a:ext uri="{FF2B5EF4-FFF2-40B4-BE49-F238E27FC236}">
              <a16:creationId xmlns:a16="http://schemas.microsoft.com/office/drawing/2014/main" xmlns="" id="{00000000-0008-0000-0600-00007E9B1300}"/>
            </a:ext>
          </a:extLst>
        </xdr:cNvPr>
        <xdr:cNvSpPr txBox="1">
          <a:spLocks noChangeArrowheads="1"/>
        </xdr:cNvSpPr>
      </xdr:nvSpPr>
      <xdr:spPr bwMode="auto">
        <a:xfrm>
          <a:off x="2743200" y="49796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142</xdr:row>
      <xdr:rowOff>0</xdr:rowOff>
    </xdr:from>
    <xdr:to>
      <xdr:col>5</xdr:col>
      <xdr:colOff>0</xdr:colOff>
      <xdr:row>142</xdr:row>
      <xdr:rowOff>209550</xdr:rowOff>
    </xdr:to>
    <xdr:sp macro="" textlink="">
      <xdr:nvSpPr>
        <xdr:cNvPr id="1284991" name="Text Box 1">
          <a:extLst>
            <a:ext uri="{FF2B5EF4-FFF2-40B4-BE49-F238E27FC236}">
              <a16:creationId xmlns:a16="http://schemas.microsoft.com/office/drawing/2014/main" xmlns="" id="{00000000-0008-0000-0600-00007F9B1300}"/>
            </a:ext>
          </a:extLst>
        </xdr:cNvPr>
        <xdr:cNvSpPr txBox="1">
          <a:spLocks noChangeArrowheads="1"/>
        </xdr:cNvSpPr>
      </xdr:nvSpPr>
      <xdr:spPr bwMode="auto">
        <a:xfrm>
          <a:off x="2743200" y="49796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143</xdr:row>
      <xdr:rowOff>0</xdr:rowOff>
    </xdr:from>
    <xdr:to>
      <xdr:col>5</xdr:col>
      <xdr:colOff>0</xdr:colOff>
      <xdr:row>143</xdr:row>
      <xdr:rowOff>209550</xdr:rowOff>
    </xdr:to>
    <xdr:sp macro="" textlink="">
      <xdr:nvSpPr>
        <xdr:cNvPr id="1284992" name="Text Box 1">
          <a:extLst>
            <a:ext uri="{FF2B5EF4-FFF2-40B4-BE49-F238E27FC236}">
              <a16:creationId xmlns:a16="http://schemas.microsoft.com/office/drawing/2014/main" xmlns="" id="{00000000-0008-0000-0600-0000809B1300}"/>
            </a:ext>
          </a:extLst>
        </xdr:cNvPr>
        <xdr:cNvSpPr txBox="1">
          <a:spLocks noChangeArrowheads="1"/>
        </xdr:cNvSpPr>
      </xdr:nvSpPr>
      <xdr:spPr bwMode="auto">
        <a:xfrm>
          <a:off x="2743200" y="50149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143</xdr:row>
      <xdr:rowOff>0</xdr:rowOff>
    </xdr:from>
    <xdr:to>
      <xdr:col>5</xdr:col>
      <xdr:colOff>0</xdr:colOff>
      <xdr:row>143</xdr:row>
      <xdr:rowOff>209550</xdr:rowOff>
    </xdr:to>
    <xdr:sp macro="" textlink="">
      <xdr:nvSpPr>
        <xdr:cNvPr id="1284993" name="Text Box 1">
          <a:extLst>
            <a:ext uri="{FF2B5EF4-FFF2-40B4-BE49-F238E27FC236}">
              <a16:creationId xmlns:a16="http://schemas.microsoft.com/office/drawing/2014/main" xmlns="" id="{00000000-0008-0000-0600-0000819B1300}"/>
            </a:ext>
          </a:extLst>
        </xdr:cNvPr>
        <xdr:cNvSpPr txBox="1">
          <a:spLocks noChangeArrowheads="1"/>
        </xdr:cNvSpPr>
      </xdr:nvSpPr>
      <xdr:spPr bwMode="auto">
        <a:xfrm>
          <a:off x="2743200" y="50149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143</xdr:row>
      <xdr:rowOff>0</xdr:rowOff>
    </xdr:from>
    <xdr:to>
      <xdr:col>5</xdr:col>
      <xdr:colOff>0</xdr:colOff>
      <xdr:row>143</xdr:row>
      <xdr:rowOff>209550</xdr:rowOff>
    </xdr:to>
    <xdr:sp macro="" textlink="">
      <xdr:nvSpPr>
        <xdr:cNvPr id="1284994" name="Text Box 1">
          <a:extLst>
            <a:ext uri="{FF2B5EF4-FFF2-40B4-BE49-F238E27FC236}">
              <a16:creationId xmlns:a16="http://schemas.microsoft.com/office/drawing/2014/main" xmlns="" id="{00000000-0008-0000-0600-0000829B1300}"/>
            </a:ext>
          </a:extLst>
        </xdr:cNvPr>
        <xdr:cNvSpPr txBox="1">
          <a:spLocks noChangeArrowheads="1"/>
        </xdr:cNvSpPr>
      </xdr:nvSpPr>
      <xdr:spPr bwMode="auto">
        <a:xfrm>
          <a:off x="2743200" y="50149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143</xdr:row>
      <xdr:rowOff>0</xdr:rowOff>
    </xdr:from>
    <xdr:to>
      <xdr:col>5</xdr:col>
      <xdr:colOff>0</xdr:colOff>
      <xdr:row>143</xdr:row>
      <xdr:rowOff>209550</xdr:rowOff>
    </xdr:to>
    <xdr:sp macro="" textlink="">
      <xdr:nvSpPr>
        <xdr:cNvPr id="1284995" name="Text Box 1">
          <a:extLst>
            <a:ext uri="{FF2B5EF4-FFF2-40B4-BE49-F238E27FC236}">
              <a16:creationId xmlns:a16="http://schemas.microsoft.com/office/drawing/2014/main" xmlns="" id="{00000000-0008-0000-0600-0000839B1300}"/>
            </a:ext>
          </a:extLst>
        </xdr:cNvPr>
        <xdr:cNvSpPr txBox="1">
          <a:spLocks noChangeArrowheads="1"/>
        </xdr:cNvSpPr>
      </xdr:nvSpPr>
      <xdr:spPr bwMode="auto">
        <a:xfrm>
          <a:off x="2743200" y="50149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143</xdr:row>
      <xdr:rowOff>0</xdr:rowOff>
    </xdr:from>
    <xdr:to>
      <xdr:col>5</xdr:col>
      <xdr:colOff>0</xdr:colOff>
      <xdr:row>143</xdr:row>
      <xdr:rowOff>209550</xdr:rowOff>
    </xdr:to>
    <xdr:sp macro="" textlink="">
      <xdr:nvSpPr>
        <xdr:cNvPr id="1284996" name="Text Box 1">
          <a:extLst>
            <a:ext uri="{FF2B5EF4-FFF2-40B4-BE49-F238E27FC236}">
              <a16:creationId xmlns:a16="http://schemas.microsoft.com/office/drawing/2014/main" xmlns="" id="{00000000-0008-0000-0600-0000849B1300}"/>
            </a:ext>
          </a:extLst>
        </xdr:cNvPr>
        <xdr:cNvSpPr txBox="1">
          <a:spLocks noChangeArrowheads="1"/>
        </xdr:cNvSpPr>
      </xdr:nvSpPr>
      <xdr:spPr bwMode="auto">
        <a:xfrm>
          <a:off x="2743200" y="50149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143</xdr:row>
      <xdr:rowOff>0</xdr:rowOff>
    </xdr:from>
    <xdr:to>
      <xdr:col>5</xdr:col>
      <xdr:colOff>0</xdr:colOff>
      <xdr:row>143</xdr:row>
      <xdr:rowOff>209550</xdr:rowOff>
    </xdr:to>
    <xdr:sp macro="" textlink="">
      <xdr:nvSpPr>
        <xdr:cNvPr id="1284997" name="Text Box 1">
          <a:extLst>
            <a:ext uri="{FF2B5EF4-FFF2-40B4-BE49-F238E27FC236}">
              <a16:creationId xmlns:a16="http://schemas.microsoft.com/office/drawing/2014/main" xmlns="" id="{00000000-0008-0000-0600-0000859B1300}"/>
            </a:ext>
          </a:extLst>
        </xdr:cNvPr>
        <xdr:cNvSpPr txBox="1">
          <a:spLocks noChangeArrowheads="1"/>
        </xdr:cNvSpPr>
      </xdr:nvSpPr>
      <xdr:spPr bwMode="auto">
        <a:xfrm>
          <a:off x="2743200" y="50149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143</xdr:row>
      <xdr:rowOff>0</xdr:rowOff>
    </xdr:from>
    <xdr:to>
      <xdr:col>5</xdr:col>
      <xdr:colOff>0</xdr:colOff>
      <xdr:row>143</xdr:row>
      <xdr:rowOff>209550</xdr:rowOff>
    </xdr:to>
    <xdr:sp macro="" textlink="">
      <xdr:nvSpPr>
        <xdr:cNvPr id="1284998" name="Text Box 1">
          <a:extLst>
            <a:ext uri="{FF2B5EF4-FFF2-40B4-BE49-F238E27FC236}">
              <a16:creationId xmlns:a16="http://schemas.microsoft.com/office/drawing/2014/main" xmlns="" id="{00000000-0008-0000-0600-0000869B1300}"/>
            </a:ext>
          </a:extLst>
        </xdr:cNvPr>
        <xdr:cNvSpPr txBox="1">
          <a:spLocks noChangeArrowheads="1"/>
        </xdr:cNvSpPr>
      </xdr:nvSpPr>
      <xdr:spPr bwMode="auto">
        <a:xfrm>
          <a:off x="2743200" y="50149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143</xdr:row>
      <xdr:rowOff>0</xdr:rowOff>
    </xdr:from>
    <xdr:to>
      <xdr:col>5</xdr:col>
      <xdr:colOff>0</xdr:colOff>
      <xdr:row>143</xdr:row>
      <xdr:rowOff>209550</xdr:rowOff>
    </xdr:to>
    <xdr:sp macro="" textlink="">
      <xdr:nvSpPr>
        <xdr:cNvPr id="1284999" name="Text Box 1">
          <a:extLst>
            <a:ext uri="{FF2B5EF4-FFF2-40B4-BE49-F238E27FC236}">
              <a16:creationId xmlns:a16="http://schemas.microsoft.com/office/drawing/2014/main" xmlns="" id="{00000000-0008-0000-0600-0000879B1300}"/>
            </a:ext>
          </a:extLst>
        </xdr:cNvPr>
        <xdr:cNvSpPr txBox="1">
          <a:spLocks noChangeArrowheads="1"/>
        </xdr:cNvSpPr>
      </xdr:nvSpPr>
      <xdr:spPr bwMode="auto">
        <a:xfrm>
          <a:off x="2743200" y="50149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143</xdr:row>
      <xdr:rowOff>0</xdr:rowOff>
    </xdr:from>
    <xdr:to>
      <xdr:col>5</xdr:col>
      <xdr:colOff>0</xdr:colOff>
      <xdr:row>143</xdr:row>
      <xdr:rowOff>209550</xdr:rowOff>
    </xdr:to>
    <xdr:sp macro="" textlink="">
      <xdr:nvSpPr>
        <xdr:cNvPr id="1285000" name="Text Box 1">
          <a:extLst>
            <a:ext uri="{FF2B5EF4-FFF2-40B4-BE49-F238E27FC236}">
              <a16:creationId xmlns:a16="http://schemas.microsoft.com/office/drawing/2014/main" xmlns="" id="{00000000-0008-0000-0600-0000889B1300}"/>
            </a:ext>
          </a:extLst>
        </xdr:cNvPr>
        <xdr:cNvSpPr txBox="1">
          <a:spLocks noChangeArrowheads="1"/>
        </xdr:cNvSpPr>
      </xdr:nvSpPr>
      <xdr:spPr bwMode="auto">
        <a:xfrm>
          <a:off x="2743200" y="50149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143</xdr:row>
      <xdr:rowOff>0</xdr:rowOff>
    </xdr:from>
    <xdr:to>
      <xdr:col>5</xdr:col>
      <xdr:colOff>0</xdr:colOff>
      <xdr:row>143</xdr:row>
      <xdr:rowOff>209550</xdr:rowOff>
    </xdr:to>
    <xdr:sp macro="" textlink="">
      <xdr:nvSpPr>
        <xdr:cNvPr id="1285001" name="Text Box 1">
          <a:extLst>
            <a:ext uri="{FF2B5EF4-FFF2-40B4-BE49-F238E27FC236}">
              <a16:creationId xmlns:a16="http://schemas.microsoft.com/office/drawing/2014/main" xmlns="" id="{00000000-0008-0000-0600-0000899B1300}"/>
            </a:ext>
          </a:extLst>
        </xdr:cNvPr>
        <xdr:cNvSpPr txBox="1">
          <a:spLocks noChangeArrowheads="1"/>
        </xdr:cNvSpPr>
      </xdr:nvSpPr>
      <xdr:spPr bwMode="auto">
        <a:xfrm>
          <a:off x="2743200" y="50149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143</xdr:row>
      <xdr:rowOff>0</xdr:rowOff>
    </xdr:from>
    <xdr:to>
      <xdr:col>5</xdr:col>
      <xdr:colOff>0</xdr:colOff>
      <xdr:row>143</xdr:row>
      <xdr:rowOff>209550</xdr:rowOff>
    </xdr:to>
    <xdr:sp macro="" textlink="">
      <xdr:nvSpPr>
        <xdr:cNvPr id="1285002" name="Text Box 1">
          <a:extLst>
            <a:ext uri="{FF2B5EF4-FFF2-40B4-BE49-F238E27FC236}">
              <a16:creationId xmlns:a16="http://schemas.microsoft.com/office/drawing/2014/main" xmlns="" id="{00000000-0008-0000-0600-00008A9B1300}"/>
            </a:ext>
          </a:extLst>
        </xdr:cNvPr>
        <xdr:cNvSpPr txBox="1">
          <a:spLocks noChangeArrowheads="1"/>
        </xdr:cNvSpPr>
      </xdr:nvSpPr>
      <xdr:spPr bwMode="auto">
        <a:xfrm>
          <a:off x="2743200" y="50149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143</xdr:row>
      <xdr:rowOff>0</xdr:rowOff>
    </xdr:from>
    <xdr:to>
      <xdr:col>5</xdr:col>
      <xdr:colOff>0</xdr:colOff>
      <xdr:row>143</xdr:row>
      <xdr:rowOff>209550</xdr:rowOff>
    </xdr:to>
    <xdr:sp macro="" textlink="">
      <xdr:nvSpPr>
        <xdr:cNvPr id="1285003" name="Text Box 1">
          <a:extLst>
            <a:ext uri="{FF2B5EF4-FFF2-40B4-BE49-F238E27FC236}">
              <a16:creationId xmlns:a16="http://schemas.microsoft.com/office/drawing/2014/main" xmlns="" id="{00000000-0008-0000-0600-00008B9B1300}"/>
            </a:ext>
          </a:extLst>
        </xdr:cNvPr>
        <xdr:cNvSpPr txBox="1">
          <a:spLocks noChangeArrowheads="1"/>
        </xdr:cNvSpPr>
      </xdr:nvSpPr>
      <xdr:spPr bwMode="auto">
        <a:xfrm>
          <a:off x="2743200" y="50149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143</xdr:row>
      <xdr:rowOff>0</xdr:rowOff>
    </xdr:from>
    <xdr:to>
      <xdr:col>5</xdr:col>
      <xdr:colOff>0</xdr:colOff>
      <xdr:row>143</xdr:row>
      <xdr:rowOff>209550</xdr:rowOff>
    </xdr:to>
    <xdr:sp macro="" textlink="">
      <xdr:nvSpPr>
        <xdr:cNvPr id="1285004" name="Text Box 1">
          <a:extLst>
            <a:ext uri="{FF2B5EF4-FFF2-40B4-BE49-F238E27FC236}">
              <a16:creationId xmlns:a16="http://schemas.microsoft.com/office/drawing/2014/main" xmlns="" id="{00000000-0008-0000-0600-00008C9B1300}"/>
            </a:ext>
          </a:extLst>
        </xdr:cNvPr>
        <xdr:cNvSpPr txBox="1">
          <a:spLocks noChangeArrowheads="1"/>
        </xdr:cNvSpPr>
      </xdr:nvSpPr>
      <xdr:spPr bwMode="auto">
        <a:xfrm>
          <a:off x="2743200" y="50149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143</xdr:row>
      <xdr:rowOff>0</xdr:rowOff>
    </xdr:from>
    <xdr:to>
      <xdr:col>5</xdr:col>
      <xdr:colOff>0</xdr:colOff>
      <xdr:row>143</xdr:row>
      <xdr:rowOff>209550</xdr:rowOff>
    </xdr:to>
    <xdr:sp macro="" textlink="">
      <xdr:nvSpPr>
        <xdr:cNvPr id="1285005" name="Text Box 1">
          <a:extLst>
            <a:ext uri="{FF2B5EF4-FFF2-40B4-BE49-F238E27FC236}">
              <a16:creationId xmlns:a16="http://schemas.microsoft.com/office/drawing/2014/main" xmlns="" id="{00000000-0008-0000-0600-00008D9B1300}"/>
            </a:ext>
          </a:extLst>
        </xdr:cNvPr>
        <xdr:cNvSpPr txBox="1">
          <a:spLocks noChangeArrowheads="1"/>
        </xdr:cNvSpPr>
      </xdr:nvSpPr>
      <xdr:spPr bwMode="auto">
        <a:xfrm>
          <a:off x="2743200" y="50149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143</xdr:row>
      <xdr:rowOff>0</xdr:rowOff>
    </xdr:from>
    <xdr:to>
      <xdr:col>5</xdr:col>
      <xdr:colOff>0</xdr:colOff>
      <xdr:row>143</xdr:row>
      <xdr:rowOff>209550</xdr:rowOff>
    </xdr:to>
    <xdr:sp macro="" textlink="">
      <xdr:nvSpPr>
        <xdr:cNvPr id="1285006" name="Text Box 1">
          <a:extLst>
            <a:ext uri="{FF2B5EF4-FFF2-40B4-BE49-F238E27FC236}">
              <a16:creationId xmlns:a16="http://schemas.microsoft.com/office/drawing/2014/main" xmlns="" id="{00000000-0008-0000-0600-00008E9B1300}"/>
            </a:ext>
          </a:extLst>
        </xdr:cNvPr>
        <xdr:cNvSpPr txBox="1">
          <a:spLocks noChangeArrowheads="1"/>
        </xdr:cNvSpPr>
      </xdr:nvSpPr>
      <xdr:spPr bwMode="auto">
        <a:xfrm>
          <a:off x="2743200" y="50149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007" name="Text Box 1">
          <a:extLst>
            <a:ext uri="{FF2B5EF4-FFF2-40B4-BE49-F238E27FC236}">
              <a16:creationId xmlns:a16="http://schemas.microsoft.com/office/drawing/2014/main" xmlns="" id="{00000000-0008-0000-0600-00008F9B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008" name="Text Box 1">
          <a:extLst>
            <a:ext uri="{FF2B5EF4-FFF2-40B4-BE49-F238E27FC236}">
              <a16:creationId xmlns:a16="http://schemas.microsoft.com/office/drawing/2014/main" xmlns="" id="{00000000-0008-0000-0600-0000909B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009" name="Text Box 1">
          <a:extLst>
            <a:ext uri="{FF2B5EF4-FFF2-40B4-BE49-F238E27FC236}">
              <a16:creationId xmlns:a16="http://schemas.microsoft.com/office/drawing/2014/main" xmlns="" id="{00000000-0008-0000-0600-0000919B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010" name="Text Box 1">
          <a:extLst>
            <a:ext uri="{FF2B5EF4-FFF2-40B4-BE49-F238E27FC236}">
              <a16:creationId xmlns:a16="http://schemas.microsoft.com/office/drawing/2014/main" xmlns="" id="{00000000-0008-0000-0600-0000929B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011" name="Text Box 1">
          <a:extLst>
            <a:ext uri="{FF2B5EF4-FFF2-40B4-BE49-F238E27FC236}">
              <a16:creationId xmlns:a16="http://schemas.microsoft.com/office/drawing/2014/main" xmlns="" id="{00000000-0008-0000-0600-0000939B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012" name="Text Box 1">
          <a:extLst>
            <a:ext uri="{FF2B5EF4-FFF2-40B4-BE49-F238E27FC236}">
              <a16:creationId xmlns:a16="http://schemas.microsoft.com/office/drawing/2014/main" xmlns="" id="{00000000-0008-0000-0600-0000949B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013" name="Text Box 1">
          <a:extLst>
            <a:ext uri="{FF2B5EF4-FFF2-40B4-BE49-F238E27FC236}">
              <a16:creationId xmlns:a16="http://schemas.microsoft.com/office/drawing/2014/main" xmlns="" id="{00000000-0008-0000-0600-0000959B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014" name="Text Box 1">
          <a:extLst>
            <a:ext uri="{FF2B5EF4-FFF2-40B4-BE49-F238E27FC236}">
              <a16:creationId xmlns:a16="http://schemas.microsoft.com/office/drawing/2014/main" xmlns="" id="{00000000-0008-0000-0600-0000969B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015" name="Text Box 1">
          <a:extLst>
            <a:ext uri="{FF2B5EF4-FFF2-40B4-BE49-F238E27FC236}">
              <a16:creationId xmlns:a16="http://schemas.microsoft.com/office/drawing/2014/main" xmlns="" id="{00000000-0008-0000-0600-0000979B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016" name="Text Box 1">
          <a:extLst>
            <a:ext uri="{FF2B5EF4-FFF2-40B4-BE49-F238E27FC236}">
              <a16:creationId xmlns:a16="http://schemas.microsoft.com/office/drawing/2014/main" xmlns="" id="{00000000-0008-0000-0600-0000989B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017" name="Text Box 1">
          <a:extLst>
            <a:ext uri="{FF2B5EF4-FFF2-40B4-BE49-F238E27FC236}">
              <a16:creationId xmlns:a16="http://schemas.microsoft.com/office/drawing/2014/main" xmlns="" id="{00000000-0008-0000-0600-0000999B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018" name="Text Box 1">
          <a:extLst>
            <a:ext uri="{FF2B5EF4-FFF2-40B4-BE49-F238E27FC236}">
              <a16:creationId xmlns:a16="http://schemas.microsoft.com/office/drawing/2014/main" xmlns="" id="{00000000-0008-0000-0600-00009A9B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019" name="Text Box 1">
          <a:extLst>
            <a:ext uri="{FF2B5EF4-FFF2-40B4-BE49-F238E27FC236}">
              <a16:creationId xmlns:a16="http://schemas.microsoft.com/office/drawing/2014/main" xmlns="" id="{00000000-0008-0000-0600-00009B9B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020" name="Text Box 1">
          <a:extLst>
            <a:ext uri="{FF2B5EF4-FFF2-40B4-BE49-F238E27FC236}">
              <a16:creationId xmlns:a16="http://schemas.microsoft.com/office/drawing/2014/main" xmlns="" id="{00000000-0008-0000-0600-00009C9B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021" name="Text Box 1">
          <a:extLst>
            <a:ext uri="{FF2B5EF4-FFF2-40B4-BE49-F238E27FC236}">
              <a16:creationId xmlns:a16="http://schemas.microsoft.com/office/drawing/2014/main" xmlns="" id="{00000000-0008-0000-0600-00009D9B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022" name="Text Box 1">
          <a:extLst>
            <a:ext uri="{FF2B5EF4-FFF2-40B4-BE49-F238E27FC236}">
              <a16:creationId xmlns:a16="http://schemas.microsoft.com/office/drawing/2014/main" xmlns="" id="{00000000-0008-0000-0600-00009E9B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023" name="Text Box 1">
          <a:extLst>
            <a:ext uri="{FF2B5EF4-FFF2-40B4-BE49-F238E27FC236}">
              <a16:creationId xmlns:a16="http://schemas.microsoft.com/office/drawing/2014/main" xmlns="" id="{00000000-0008-0000-0600-00009F9B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024" name="Text Box 1">
          <a:extLst>
            <a:ext uri="{FF2B5EF4-FFF2-40B4-BE49-F238E27FC236}">
              <a16:creationId xmlns:a16="http://schemas.microsoft.com/office/drawing/2014/main" xmlns="" id="{00000000-0008-0000-0600-0000A09B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025" name="Text Box 1">
          <a:extLst>
            <a:ext uri="{FF2B5EF4-FFF2-40B4-BE49-F238E27FC236}">
              <a16:creationId xmlns:a16="http://schemas.microsoft.com/office/drawing/2014/main" xmlns="" id="{00000000-0008-0000-0600-0000A19B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026" name="Text Box 1">
          <a:extLst>
            <a:ext uri="{FF2B5EF4-FFF2-40B4-BE49-F238E27FC236}">
              <a16:creationId xmlns:a16="http://schemas.microsoft.com/office/drawing/2014/main" xmlns="" id="{00000000-0008-0000-0600-0000A29B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027" name="Text Box 1">
          <a:extLst>
            <a:ext uri="{FF2B5EF4-FFF2-40B4-BE49-F238E27FC236}">
              <a16:creationId xmlns:a16="http://schemas.microsoft.com/office/drawing/2014/main" xmlns="" id="{00000000-0008-0000-0600-0000A39B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028" name="Text Box 1">
          <a:extLst>
            <a:ext uri="{FF2B5EF4-FFF2-40B4-BE49-F238E27FC236}">
              <a16:creationId xmlns:a16="http://schemas.microsoft.com/office/drawing/2014/main" xmlns="" id="{00000000-0008-0000-0600-0000A49B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029" name="Text Box 1">
          <a:extLst>
            <a:ext uri="{FF2B5EF4-FFF2-40B4-BE49-F238E27FC236}">
              <a16:creationId xmlns:a16="http://schemas.microsoft.com/office/drawing/2014/main" xmlns="" id="{00000000-0008-0000-0600-0000A59B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030" name="Text Box 1">
          <a:extLst>
            <a:ext uri="{FF2B5EF4-FFF2-40B4-BE49-F238E27FC236}">
              <a16:creationId xmlns:a16="http://schemas.microsoft.com/office/drawing/2014/main" xmlns="" id="{00000000-0008-0000-0600-0000A69B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031" name="Text Box 1">
          <a:extLst>
            <a:ext uri="{FF2B5EF4-FFF2-40B4-BE49-F238E27FC236}">
              <a16:creationId xmlns:a16="http://schemas.microsoft.com/office/drawing/2014/main" xmlns="" id="{00000000-0008-0000-0600-0000A79B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032" name="Text Box 1">
          <a:extLst>
            <a:ext uri="{FF2B5EF4-FFF2-40B4-BE49-F238E27FC236}">
              <a16:creationId xmlns:a16="http://schemas.microsoft.com/office/drawing/2014/main" xmlns="" id="{00000000-0008-0000-0600-0000A89B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033" name="Text Box 1">
          <a:extLst>
            <a:ext uri="{FF2B5EF4-FFF2-40B4-BE49-F238E27FC236}">
              <a16:creationId xmlns:a16="http://schemas.microsoft.com/office/drawing/2014/main" xmlns="" id="{00000000-0008-0000-0600-0000A99B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034" name="Text Box 1">
          <a:extLst>
            <a:ext uri="{FF2B5EF4-FFF2-40B4-BE49-F238E27FC236}">
              <a16:creationId xmlns:a16="http://schemas.microsoft.com/office/drawing/2014/main" xmlns="" id="{00000000-0008-0000-0600-0000AA9B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035" name="Text Box 1">
          <a:extLst>
            <a:ext uri="{FF2B5EF4-FFF2-40B4-BE49-F238E27FC236}">
              <a16:creationId xmlns:a16="http://schemas.microsoft.com/office/drawing/2014/main" xmlns="" id="{00000000-0008-0000-0600-0000AB9B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036" name="Text Box 1">
          <a:extLst>
            <a:ext uri="{FF2B5EF4-FFF2-40B4-BE49-F238E27FC236}">
              <a16:creationId xmlns:a16="http://schemas.microsoft.com/office/drawing/2014/main" xmlns="" id="{00000000-0008-0000-0600-0000AC9B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037" name="Text Box 1">
          <a:extLst>
            <a:ext uri="{FF2B5EF4-FFF2-40B4-BE49-F238E27FC236}">
              <a16:creationId xmlns:a16="http://schemas.microsoft.com/office/drawing/2014/main" xmlns="" id="{00000000-0008-0000-0600-0000AD9B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038" name="Text Box 1">
          <a:extLst>
            <a:ext uri="{FF2B5EF4-FFF2-40B4-BE49-F238E27FC236}">
              <a16:creationId xmlns:a16="http://schemas.microsoft.com/office/drawing/2014/main" xmlns="" id="{00000000-0008-0000-0600-0000AE9B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039" name="Text Box 1">
          <a:extLst>
            <a:ext uri="{FF2B5EF4-FFF2-40B4-BE49-F238E27FC236}">
              <a16:creationId xmlns:a16="http://schemas.microsoft.com/office/drawing/2014/main" xmlns="" id="{00000000-0008-0000-0600-0000AF9B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040" name="Text Box 1">
          <a:extLst>
            <a:ext uri="{FF2B5EF4-FFF2-40B4-BE49-F238E27FC236}">
              <a16:creationId xmlns:a16="http://schemas.microsoft.com/office/drawing/2014/main" xmlns="" id="{00000000-0008-0000-0600-0000B09B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041" name="Text Box 1">
          <a:extLst>
            <a:ext uri="{FF2B5EF4-FFF2-40B4-BE49-F238E27FC236}">
              <a16:creationId xmlns:a16="http://schemas.microsoft.com/office/drawing/2014/main" xmlns="" id="{00000000-0008-0000-0600-0000B19B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042" name="Text Box 1">
          <a:extLst>
            <a:ext uri="{FF2B5EF4-FFF2-40B4-BE49-F238E27FC236}">
              <a16:creationId xmlns:a16="http://schemas.microsoft.com/office/drawing/2014/main" xmlns="" id="{00000000-0008-0000-0600-0000B29B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043" name="Text Box 1">
          <a:extLst>
            <a:ext uri="{FF2B5EF4-FFF2-40B4-BE49-F238E27FC236}">
              <a16:creationId xmlns:a16="http://schemas.microsoft.com/office/drawing/2014/main" xmlns="" id="{00000000-0008-0000-0600-0000B39B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044" name="Text Box 1">
          <a:extLst>
            <a:ext uri="{FF2B5EF4-FFF2-40B4-BE49-F238E27FC236}">
              <a16:creationId xmlns:a16="http://schemas.microsoft.com/office/drawing/2014/main" xmlns="" id="{00000000-0008-0000-0600-0000B49B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045" name="Text Box 1">
          <a:extLst>
            <a:ext uri="{FF2B5EF4-FFF2-40B4-BE49-F238E27FC236}">
              <a16:creationId xmlns:a16="http://schemas.microsoft.com/office/drawing/2014/main" xmlns="" id="{00000000-0008-0000-0600-0000B59B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046" name="Text Box 1">
          <a:extLst>
            <a:ext uri="{FF2B5EF4-FFF2-40B4-BE49-F238E27FC236}">
              <a16:creationId xmlns:a16="http://schemas.microsoft.com/office/drawing/2014/main" xmlns="" id="{00000000-0008-0000-0600-0000B69B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047" name="Text Box 1">
          <a:extLst>
            <a:ext uri="{FF2B5EF4-FFF2-40B4-BE49-F238E27FC236}">
              <a16:creationId xmlns:a16="http://schemas.microsoft.com/office/drawing/2014/main" xmlns="" id="{00000000-0008-0000-0600-0000B79B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048" name="Text Box 1">
          <a:extLst>
            <a:ext uri="{FF2B5EF4-FFF2-40B4-BE49-F238E27FC236}">
              <a16:creationId xmlns:a16="http://schemas.microsoft.com/office/drawing/2014/main" xmlns="" id="{00000000-0008-0000-0600-0000B89B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049" name="Text Box 1">
          <a:extLst>
            <a:ext uri="{FF2B5EF4-FFF2-40B4-BE49-F238E27FC236}">
              <a16:creationId xmlns:a16="http://schemas.microsoft.com/office/drawing/2014/main" xmlns="" id="{00000000-0008-0000-0600-0000B99B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050" name="Text Box 1">
          <a:extLst>
            <a:ext uri="{FF2B5EF4-FFF2-40B4-BE49-F238E27FC236}">
              <a16:creationId xmlns:a16="http://schemas.microsoft.com/office/drawing/2014/main" xmlns="" id="{00000000-0008-0000-0600-0000BA9B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051" name="Text Box 1">
          <a:extLst>
            <a:ext uri="{FF2B5EF4-FFF2-40B4-BE49-F238E27FC236}">
              <a16:creationId xmlns:a16="http://schemas.microsoft.com/office/drawing/2014/main" xmlns="" id="{00000000-0008-0000-0600-0000BB9B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052" name="Text Box 1">
          <a:extLst>
            <a:ext uri="{FF2B5EF4-FFF2-40B4-BE49-F238E27FC236}">
              <a16:creationId xmlns:a16="http://schemas.microsoft.com/office/drawing/2014/main" xmlns="" id="{00000000-0008-0000-0600-0000BC9B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053" name="Text Box 1">
          <a:extLst>
            <a:ext uri="{FF2B5EF4-FFF2-40B4-BE49-F238E27FC236}">
              <a16:creationId xmlns:a16="http://schemas.microsoft.com/office/drawing/2014/main" xmlns="" id="{00000000-0008-0000-0600-0000BD9B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054" name="Text Box 1">
          <a:extLst>
            <a:ext uri="{FF2B5EF4-FFF2-40B4-BE49-F238E27FC236}">
              <a16:creationId xmlns:a16="http://schemas.microsoft.com/office/drawing/2014/main" xmlns="" id="{00000000-0008-0000-0600-0000BE9B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055" name="Text Box 1">
          <a:extLst>
            <a:ext uri="{FF2B5EF4-FFF2-40B4-BE49-F238E27FC236}">
              <a16:creationId xmlns:a16="http://schemas.microsoft.com/office/drawing/2014/main" xmlns="" id="{00000000-0008-0000-0600-0000BF9B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056" name="Text Box 1">
          <a:extLst>
            <a:ext uri="{FF2B5EF4-FFF2-40B4-BE49-F238E27FC236}">
              <a16:creationId xmlns:a16="http://schemas.microsoft.com/office/drawing/2014/main" xmlns="" id="{00000000-0008-0000-0600-0000C09B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057" name="Text Box 1">
          <a:extLst>
            <a:ext uri="{FF2B5EF4-FFF2-40B4-BE49-F238E27FC236}">
              <a16:creationId xmlns:a16="http://schemas.microsoft.com/office/drawing/2014/main" xmlns="" id="{00000000-0008-0000-0600-0000C19B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058" name="Text Box 1">
          <a:extLst>
            <a:ext uri="{FF2B5EF4-FFF2-40B4-BE49-F238E27FC236}">
              <a16:creationId xmlns:a16="http://schemas.microsoft.com/office/drawing/2014/main" xmlns="" id="{00000000-0008-0000-0600-0000C29B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059" name="Text Box 1">
          <a:extLst>
            <a:ext uri="{FF2B5EF4-FFF2-40B4-BE49-F238E27FC236}">
              <a16:creationId xmlns:a16="http://schemas.microsoft.com/office/drawing/2014/main" xmlns="" id="{00000000-0008-0000-0600-0000C39B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060" name="Text Box 1">
          <a:extLst>
            <a:ext uri="{FF2B5EF4-FFF2-40B4-BE49-F238E27FC236}">
              <a16:creationId xmlns:a16="http://schemas.microsoft.com/office/drawing/2014/main" xmlns="" id="{00000000-0008-0000-0600-0000C49B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061" name="Text Box 1">
          <a:extLst>
            <a:ext uri="{FF2B5EF4-FFF2-40B4-BE49-F238E27FC236}">
              <a16:creationId xmlns:a16="http://schemas.microsoft.com/office/drawing/2014/main" xmlns="" id="{00000000-0008-0000-0600-0000C59B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062" name="Text Box 1">
          <a:extLst>
            <a:ext uri="{FF2B5EF4-FFF2-40B4-BE49-F238E27FC236}">
              <a16:creationId xmlns:a16="http://schemas.microsoft.com/office/drawing/2014/main" xmlns="" id="{00000000-0008-0000-0600-0000C69B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063" name="Text Box 1">
          <a:extLst>
            <a:ext uri="{FF2B5EF4-FFF2-40B4-BE49-F238E27FC236}">
              <a16:creationId xmlns:a16="http://schemas.microsoft.com/office/drawing/2014/main" xmlns="" id="{00000000-0008-0000-0600-0000C79B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064" name="Text Box 1">
          <a:extLst>
            <a:ext uri="{FF2B5EF4-FFF2-40B4-BE49-F238E27FC236}">
              <a16:creationId xmlns:a16="http://schemas.microsoft.com/office/drawing/2014/main" xmlns="" id="{00000000-0008-0000-0600-0000C89B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065" name="Text Box 1">
          <a:extLst>
            <a:ext uri="{FF2B5EF4-FFF2-40B4-BE49-F238E27FC236}">
              <a16:creationId xmlns:a16="http://schemas.microsoft.com/office/drawing/2014/main" xmlns="" id="{00000000-0008-0000-0600-0000C99B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066" name="Text Box 1">
          <a:extLst>
            <a:ext uri="{FF2B5EF4-FFF2-40B4-BE49-F238E27FC236}">
              <a16:creationId xmlns:a16="http://schemas.microsoft.com/office/drawing/2014/main" xmlns="" id="{00000000-0008-0000-0600-0000CA9B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067" name="Text Box 1">
          <a:extLst>
            <a:ext uri="{FF2B5EF4-FFF2-40B4-BE49-F238E27FC236}">
              <a16:creationId xmlns:a16="http://schemas.microsoft.com/office/drawing/2014/main" xmlns="" id="{00000000-0008-0000-0600-0000CB9B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068" name="Text Box 1">
          <a:extLst>
            <a:ext uri="{FF2B5EF4-FFF2-40B4-BE49-F238E27FC236}">
              <a16:creationId xmlns:a16="http://schemas.microsoft.com/office/drawing/2014/main" xmlns="" id="{00000000-0008-0000-0600-0000CC9B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146</xdr:row>
      <xdr:rowOff>0</xdr:rowOff>
    </xdr:from>
    <xdr:to>
      <xdr:col>5</xdr:col>
      <xdr:colOff>0</xdr:colOff>
      <xdr:row>146</xdr:row>
      <xdr:rowOff>209550</xdr:rowOff>
    </xdr:to>
    <xdr:sp macro="" textlink="">
      <xdr:nvSpPr>
        <xdr:cNvPr id="1285069" name="Text Box 1">
          <a:extLst>
            <a:ext uri="{FF2B5EF4-FFF2-40B4-BE49-F238E27FC236}">
              <a16:creationId xmlns:a16="http://schemas.microsoft.com/office/drawing/2014/main" xmlns="" id="{00000000-0008-0000-0600-0000CD9B1300}"/>
            </a:ext>
          </a:extLst>
        </xdr:cNvPr>
        <xdr:cNvSpPr txBox="1">
          <a:spLocks noChangeArrowheads="1"/>
        </xdr:cNvSpPr>
      </xdr:nvSpPr>
      <xdr:spPr bwMode="auto">
        <a:xfrm>
          <a:off x="2743200" y="51206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146</xdr:row>
      <xdr:rowOff>0</xdr:rowOff>
    </xdr:from>
    <xdr:to>
      <xdr:col>5</xdr:col>
      <xdr:colOff>0</xdr:colOff>
      <xdr:row>146</xdr:row>
      <xdr:rowOff>209550</xdr:rowOff>
    </xdr:to>
    <xdr:sp macro="" textlink="">
      <xdr:nvSpPr>
        <xdr:cNvPr id="1285070" name="Text Box 1">
          <a:extLst>
            <a:ext uri="{FF2B5EF4-FFF2-40B4-BE49-F238E27FC236}">
              <a16:creationId xmlns:a16="http://schemas.microsoft.com/office/drawing/2014/main" xmlns="" id="{00000000-0008-0000-0600-0000CE9B1300}"/>
            </a:ext>
          </a:extLst>
        </xdr:cNvPr>
        <xdr:cNvSpPr txBox="1">
          <a:spLocks noChangeArrowheads="1"/>
        </xdr:cNvSpPr>
      </xdr:nvSpPr>
      <xdr:spPr bwMode="auto">
        <a:xfrm>
          <a:off x="2743200" y="51206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146</xdr:row>
      <xdr:rowOff>0</xdr:rowOff>
    </xdr:from>
    <xdr:to>
      <xdr:col>5</xdr:col>
      <xdr:colOff>0</xdr:colOff>
      <xdr:row>146</xdr:row>
      <xdr:rowOff>209550</xdr:rowOff>
    </xdr:to>
    <xdr:sp macro="" textlink="">
      <xdr:nvSpPr>
        <xdr:cNvPr id="1285071" name="Text Box 1">
          <a:extLst>
            <a:ext uri="{FF2B5EF4-FFF2-40B4-BE49-F238E27FC236}">
              <a16:creationId xmlns:a16="http://schemas.microsoft.com/office/drawing/2014/main" xmlns="" id="{00000000-0008-0000-0600-0000CF9B1300}"/>
            </a:ext>
          </a:extLst>
        </xdr:cNvPr>
        <xdr:cNvSpPr txBox="1">
          <a:spLocks noChangeArrowheads="1"/>
        </xdr:cNvSpPr>
      </xdr:nvSpPr>
      <xdr:spPr bwMode="auto">
        <a:xfrm>
          <a:off x="2743200" y="51206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146</xdr:row>
      <xdr:rowOff>0</xdr:rowOff>
    </xdr:from>
    <xdr:to>
      <xdr:col>5</xdr:col>
      <xdr:colOff>0</xdr:colOff>
      <xdr:row>146</xdr:row>
      <xdr:rowOff>209550</xdr:rowOff>
    </xdr:to>
    <xdr:sp macro="" textlink="">
      <xdr:nvSpPr>
        <xdr:cNvPr id="1285072" name="Text Box 1">
          <a:extLst>
            <a:ext uri="{FF2B5EF4-FFF2-40B4-BE49-F238E27FC236}">
              <a16:creationId xmlns:a16="http://schemas.microsoft.com/office/drawing/2014/main" xmlns="" id="{00000000-0008-0000-0600-0000D09B1300}"/>
            </a:ext>
          </a:extLst>
        </xdr:cNvPr>
        <xdr:cNvSpPr txBox="1">
          <a:spLocks noChangeArrowheads="1"/>
        </xdr:cNvSpPr>
      </xdr:nvSpPr>
      <xdr:spPr bwMode="auto">
        <a:xfrm>
          <a:off x="2743200" y="51206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146</xdr:row>
      <xdr:rowOff>0</xdr:rowOff>
    </xdr:from>
    <xdr:to>
      <xdr:col>5</xdr:col>
      <xdr:colOff>0</xdr:colOff>
      <xdr:row>146</xdr:row>
      <xdr:rowOff>209550</xdr:rowOff>
    </xdr:to>
    <xdr:sp macro="" textlink="">
      <xdr:nvSpPr>
        <xdr:cNvPr id="1285073" name="Text Box 1">
          <a:extLst>
            <a:ext uri="{FF2B5EF4-FFF2-40B4-BE49-F238E27FC236}">
              <a16:creationId xmlns:a16="http://schemas.microsoft.com/office/drawing/2014/main" xmlns="" id="{00000000-0008-0000-0600-0000D19B1300}"/>
            </a:ext>
          </a:extLst>
        </xdr:cNvPr>
        <xdr:cNvSpPr txBox="1">
          <a:spLocks noChangeArrowheads="1"/>
        </xdr:cNvSpPr>
      </xdr:nvSpPr>
      <xdr:spPr bwMode="auto">
        <a:xfrm>
          <a:off x="2743200" y="51206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146</xdr:row>
      <xdr:rowOff>0</xdr:rowOff>
    </xdr:from>
    <xdr:to>
      <xdr:col>5</xdr:col>
      <xdr:colOff>0</xdr:colOff>
      <xdr:row>146</xdr:row>
      <xdr:rowOff>209550</xdr:rowOff>
    </xdr:to>
    <xdr:sp macro="" textlink="">
      <xdr:nvSpPr>
        <xdr:cNvPr id="1285074" name="Text Box 1">
          <a:extLst>
            <a:ext uri="{FF2B5EF4-FFF2-40B4-BE49-F238E27FC236}">
              <a16:creationId xmlns:a16="http://schemas.microsoft.com/office/drawing/2014/main" xmlns="" id="{00000000-0008-0000-0600-0000D29B1300}"/>
            </a:ext>
          </a:extLst>
        </xdr:cNvPr>
        <xdr:cNvSpPr txBox="1">
          <a:spLocks noChangeArrowheads="1"/>
        </xdr:cNvSpPr>
      </xdr:nvSpPr>
      <xdr:spPr bwMode="auto">
        <a:xfrm>
          <a:off x="2743200" y="51206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146</xdr:row>
      <xdr:rowOff>0</xdr:rowOff>
    </xdr:from>
    <xdr:to>
      <xdr:col>5</xdr:col>
      <xdr:colOff>0</xdr:colOff>
      <xdr:row>146</xdr:row>
      <xdr:rowOff>209550</xdr:rowOff>
    </xdr:to>
    <xdr:sp macro="" textlink="">
      <xdr:nvSpPr>
        <xdr:cNvPr id="1285075" name="Text Box 1">
          <a:extLst>
            <a:ext uri="{FF2B5EF4-FFF2-40B4-BE49-F238E27FC236}">
              <a16:creationId xmlns:a16="http://schemas.microsoft.com/office/drawing/2014/main" xmlns="" id="{00000000-0008-0000-0600-0000D39B1300}"/>
            </a:ext>
          </a:extLst>
        </xdr:cNvPr>
        <xdr:cNvSpPr txBox="1">
          <a:spLocks noChangeArrowheads="1"/>
        </xdr:cNvSpPr>
      </xdr:nvSpPr>
      <xdr:spPr bwMode="auto">
        <a:xfrm>
          <a:off x="2743200" y="51206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146</xdr:row>
      <xdr:rowOff>0</xdr:rowOff>
    </xdr:from>
    <xdr:to>
      <xdr:col>5</xdr:col>
      <xdr:colOff>0</xdr:colOff>
      <xdr:row>146</xdr:row>
      <xdr:rowOff>209550</xdr:rowOff>
    </xdr:to>
    <xdr:sp macro="" textlink="">
      <xdr:nvSpPr>
        <xdr:cNvPr id="1285076" name="Text Box 1">
          <a:extLst>
            <a:ext uri="{FF2B5EF4-FFF2-40B4-BE49-F238E27FC236}">
              <a16:creationId xmlns:a16="http://schemas.microsoft.com/office/drawing/2014/main" xmlns="" id="{00000000-0008-0000-0600-0000D49B1300}"/>
            </a:ext>
          </a:extLst>
        </xdr:cNvPr>
        <xdr:cNvSpPr txBox="1">
          <a:spLocks noChangeArrowheads="1"/>
        </xdr:cNvSpPr>
      </xdr:nvSpPr>
      <xdr:spPr bwMode="auto">
        <a:xfrm>
          <a:off x="2743200" y="51206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146</xdr:row>
      <xdr:rowOff>0</xdr:rowOff>
    </xdr:from>
    <xdr:to>
      <xdr:col>5</xdr:col>
      <xdr:colOff>0</xdr:colOff>
      <xdr:row>146</xdr:row>
      <xdr:rowOff>209550</xdr:rowOff>
    </xdr:to>
    <xdr:sp macro="" textlink="">
      <xdr:nvSpPr>
        <xdr:cNvPr id="1285077" name="Text Box 1">
          <a:extLst>
            <a:ext uri="{FF2B5EF4-FFF2-40B4-BE49-F238E27FC236}">
              <a16:creationId xmlns:a16="http://schemas.microsoft.com/office/drawing/2014/main" xmlns="" id="{00000000-0008-0000-0600-0000D59B1300}"/>
            </a:ext>
          </a:extLst>
        </xdr:cNvPr>
        <xdr:cNvSpPr txBox="1">
          <a:spLocks noChangeArrowheads="1"/>
        </xdr:cNvSpPr>
      </xdr:nvSpPr>
      <xdr:spPr bwMode="auto">
        <a:xfrm>
          <a:off x="2743200" y="51206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146</xdr:row>
      <xdr:rowOff>0</xdr:rowOff>
    </xdr:from>
    <xdr:to>
      <xdr:col>5</xdr:col>
      <xdr:colOff>0</xdr:colOff>
      <xdr:row>146</xdr:row>
      <xdr:rowOff>209550</xdr:rowOff>
    </xdr:to>
    <xdr:sp macro="" textlink="">
      <xdr:nvSpPr>
        <xdr:cNvPr id="1285078" name="Text Box 1">
          <a:extLst>
            <a:ext uri="{FF2B5EF4-FFF2-40B4-BE49-F238E27FC236}">
              <a16:creationId xmlns:a16="http://schemas.microsoft.com/office/drawing/2014/main" xmlns="" id="{00000000-0008-0000-0600-0000D69B1300}"/>
            </a:ext>
          </a:extLst>
        </xdr:cNvPr>
        <xdr:cNvSpPr txBox="1">
          <a:spLocks noChangeArrowheads="1"/>
        </xdr:cNvSpPr>
      </xdr:nvSpPr>
      <xdr:spPr bwMode="auto">
        <a:xfrm>
          <a:off x="2743200" y="51206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146</xdr:row>
      <xdr:rowOff>0</xdr:rowOff>
    </xdr:from>
    <xdr:to>
      <xdr:col>5</xdr:col>
      <xdr:colOff>0</xdr:colOff>
      <xdr:row>146</xdr:row>
      <xdr:rowOff>209550</xdr:rowOff>
    </xdr:to>
    <xdr:sp macro="" textlink="">
      <xdr:nvSpPr>
        <xdr:cNvPr id="1285079" name="Text Box 1">
          <a:extLst>
            <a:ext uri="{FF2B5EF4-FFF2-40B4-BE49-F238E27FC236}">
              <a16:creationId xmlns:a16="http://schemas.microsoft.com/office/drawing/2014/main" xmlns="" id="{00000000-0008-0000-0600-0000D79B1300}"/>
            </a:ext>
          </a:extLst>
        </xdr:cNvPr>
        <xdr:cNvSpPr txBox="1">
          <a:spLocks noChangeArrowheads="1"/>
        </xdr:cNvSpPr>
      </xdr:nvSpPr>
      <xdr:spPr bwMode="auto">
        <a:xfrm>
          <a:off x="2743200" y="51206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146</xdr:row>
      <xdr:rowOff>0</xdr:rowOff>
    </xdr:from>
    <xdr:to>
      <xdr:col>5</xdr:col>
      <xdr:colOff>0</xdr:colOff>
      <xdr:row>146</xdr:row>
      <xdr:rowOff>209550</xdr:rowOff>
    </xdr:to>
    <xdr:sp macro="" textlink="">
      <xdr:nvSpPr>
        <xdr:cNvPr id="1285080" name="Text Box 1">
          <a:extLst>
            <a:ext uri="{FF2B5EF4-FFF2-40B4-BE49-F238E27FC236}">
              <a16:creationId xmlns:a16="http://schemas.microsoft.com/office/drawing/2014/main" xmlns="" id="{00000000-0008-0000-0600-0000D89B1300}"/>
            </a:ext>
          </a:extLst>
        </xdr:cNvPr>
        <xdr:cNvSpPr txBox="1">
          <a:spLocks noChangeArrowheads="1"/>
        </xdr:cNvSpPr>
      </xdr:nvSpPr>
      <xdr:spPr bwMode="auto">
        <a:xfrm>
          <a:off x="2743200" y="51206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146</xdr:row>
      <xdr:rowOff>0</xdr:rowOff>
    </xdr:from>
    <xdr:to>
      <xdr:col>5</xdr:col>
      <xdr:colOff>0</xdr:colOff>
      <xdr:row>146</xdr:row>
      <xdr:rowOff>209550</xdr:rowOff>
    </xdr:to>
    <xdr:sp macro="" textlink="">
      <xdr:nvSpPr>
        <xdr:cNvPr id="1285081" name="Text Box 1">
          <a:extLst>
            <a:ext uri="{FF2B5EF4-FFF2-40B4-BE49-F238E27FC236}">
              <a16:creationId xmlns:a16="http://schemas.microsoft.com/office/drawing/2014/main" xmlns="" id="{00000000-0008-0000-0600-0000D99B1300}"/>
            </a:ext>
          </a:extLst>
        </xdr:cNvPr>
        <xdr:cNvSpPr txBox="1">
          <a:spLocks noChangeArrowheads="1"/>
        </xdr:cNvSpPr>
      </xdr:nvSpPr>
      <xdr:spPr bwMode="auto">
        <a:xfrm>
          <a:off x="2743200" y="51206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146</xdr:row>
      <xdr:rowOff>0</xdr:rowOff>
    </xdr:from>
    <xdr:to>
      <xdr:col>5</xdr:col>
      <xdr:colOff>0</xdr:colOff>
      <xdr:row>146</xdr:row>
      <xdr:rowOff>209550</xdr:rowOff>
    </xdr:to>
    <xdr:sp macro="" textlink="">
      <xdr:nvSpPr>
        <xdr:cNvPr id="1285082" name="Text Box 1">
          <a:extLst>
            <a:ext uri="{FF2B5EF4-FFF2-40B4-BE49-F238E27FC236}">
              <a16:creationId xmlns:a16="http://schemas.microsoft.com/office/drawing/2014/main" xmlns="" id="{00000000-0008-0000-0600-0000DA9B1300}"/>
            </a:ext>
          </a:extLst>
        </xdr:cNvPr>
        <xdr:cNvSpPr txBox="1">
          <a:spLocks noChangeArrowheads="1"/>
        </xdr:cNvSpPr>
      </xdr:nvSpPr>
      <xdr:spPr bwMode="auto">
        <a:xfrm>
          <a:off x="2743200" y="51206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146</xdr:row>
      <xdr:rowOff>0</xdr:rowOff>
    </xdr:from>
    <xdr:to>
      <xdr:col>5</xdr:col>
      <xdr:colOff>0</xdr:colOff>
      <xdr:row>146</xdr:row>
      <xdr:rowOff>209550</xdr:rowOff>
    </xdr:to>
    <xdr:sp macro="" textlink="">
      <xdr:nvSpPr>
        <xdr:cNvPr id="1285083" name="Text Box 1">
          <a:extLst>
            <a:ext uri="{FF2B5EF4-FFF2-40B4-BE49-F238E27FC236}">
              <a16:creationId xmlns:a16="http://schemas.microsoft.com/office/drawing/2014/main" xmlns="" id="{00000000-0008-0000-0600-0000DB9B1300}"/>
            </a:ext>
          </a:extLst>
        </xdr:cNvPr>
        <xdr:cNvSpPr txBox="1">
          <a:spLocks noChangeArrowheads="1"/>
        </xdr:cNvSpPr>
      </xdr:nvSpPr>
      <xdr:spPr bwMode="auto">
        <a:xfrm>
          <a:off x="2743200" y="51206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146</xdr:row>
      <xdr:rowOff>0</xdr:rowOff>
    </xdr:from>
    <xdr:to>
      <xdr:col>5</xdr:col>
      <xdr:colOff>0</xdr:colOff>
      <xdr:row>146</xdr:row>
      <xdr:rowOff>209550</xdr:rowOff>
    </xdr:to>
    <xdr:sp macro="" textlink="">
      <xdr:nvSpPr>
        <xdr:cNvPr id="1285084" name="Text Box 1">
          <a:extLst>
            <a:ext uri="{FF2B5EF4-FFF2-40B4-BE49-F238E27FC236}">
              <a16:creationId xmlns:a16="http://schemas.microsoft.com/office/drawing/2014/main" xmlns="" id="{00000000-0008-0000-0600-0000DC9B1300}"/>
            </a:ext>
          </a:extLst>
        </xdr:cNvPr>
        <xdr:cNvSpPr txBox="1">
          <a:spLocks noChangeArrowheads="1"/>
        </xdr:cNvSpPr>
      </xdr:nvSpPr>
      <xdr:spPr bwMode="auto">
        <a:xfrm>
          <a:off x="2743200" y="51206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146</xdr:row>
      <xdr:rowOff>0</xdr:rowOff>
    </xdr:from>
    <xdr:to>
      <xdr:col>5</xdr:col>
      <xdr:colOff>0</xdr:colOff>
      <xdr:row>146</xdr:row>
      <xdr:rowOff>209550</xdr:rowOff>
    </xdr:to>
    <xdr:sp macro="" textlink="">
      <xdr:nvSpPr>
        <xdr:cNvPr id="1285085" name="Text Box 1">
          <a:extLst>
            <a:ext uri="{FF2B5EF4-FFF2-40B4-BE49-F238E27FC236}">
              <a16:creationId xmlns:a16="http://schemas.microsoft.com/office/drawing/2014/main" xmlns="" id="{00000000-0008-0000-0600-0000DD9B1300}"/>
            </a:ext>
          </a:extLst>
        </xdr:cNvPr>
        <xdr:cNvSpPr txBox="1">
          <a:spLocks noChangeArrowheads="1"/>
        </xdr:cNvSpPr>
      </xdr:nvSpPr>
      <xdr:spPr bwMode="auto">
        <a:xfrm>
          <a:off x="2743200" y="51206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146</xdr:row>
      <xdr:rowOff>0</xdr:rowOff>
    </xdr:from>
    <xdr:to>
      <xdr:col>5</xdr:col>
      <xdr:colOff>0</xdr:colOff>
      <xdr:row>146</xdr:row>
      <xdr:rowOff>209550</xdr:rowOff>
    </xdr:to>
    <xdr:sp macro="" textlink="">
      <xdr:nvSpPr>
        <xdr:cNvPr id="1285086" name="Text Box 1">
          <a:extLst>
            <a:ext uri="{FF2B5EF4-FFF2-40B4-BE49-F238E27FC236}">
              <a16:creationId xmlns:a16="http://schemas.microsoft.com/office/drawing/2014/main" xmlns="" id="{00000000-0008-0000-0600-0000DE9B1300}"/>
            </a:ext>
          </a:extLst>
        </xdr:cNvPr>
        <xdr:cNvSpPr txBox="1">
          <a:spLocks noChangeArrowheads="1"/>
        </xdr:cNvSpPr>
      </xdr:nvSpPr>
      <xdr:spPr bwMode="auto">
        <a:xfrm>
          <a:off x="2743200" y="51206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146</xdr:row>
      <xdr:rowOff>0</xdr:rowOff>
    </xdr:from>
    <xdr:to>
      <xdr:col>5</xdr:col>
      <xdr:colOff>0</xdr:colOff>
      <xdr:row>146</xdr:row>
      <xdr:rowOff>209550</xdr:rowOff>
    </xdr:to>
    <xdr:sp macro="" textlink="">
      <xdr:nvSpPr>
        <xdr:cNvPr id="1285087" name="Text Box 1">
          <a:extLst>
            <a:ext uri="{FF2B5EF4-FFF2-40B4-BE49-F238E27FC236}">
              <a16:creationId xmlns:a16="http://schemas.microsoft.com/office/drawing/2014/main" xmlns="" id="{00000000-0008-0000-0600-0000DF9B1300}"/>
            </a:ext>
          </a:extLst>
        </xdr:cNvPr>
        <xdr:cNvSpPr txBox="1">
          <a:spLocks noChangeArrowheads="1"/>
        </xdr:cNvSpPr>
      </xdr:nvSpPr>
      <xdr:spPr bwMode="auto">
        <a:xfrm>
          <a:off x="2743200" y="51206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146</xdr:row>
      <xdr:rowOff>0</xdr:rowOff>
    </xdr:from>
    <xdr:to>
      <xdr:col>5</xdr:col>
      <xdr:colOff>0</xdr:colOff>
      <xdr:row>146</xdr:row>
      <xdr:rowOff>209550</xdr:rowOff>
    </xdr:to>
    <xdr:sp macro="" textlink="">
      <xdr:nvSpPr>
        <xdr:cNvPr id="1285088" name="Text Box 1">
          <a:extLst>
            <a:ext uri="{FF2B5EF4-FFF2-40B4-BE49-F238E27FC236}">
              <a16:creationId xmlns:a16="http://schemas.microsoft.com/office/drawing/2014/main" xmlns="" id="{00000000-0008-0000-0600-0000E09B1300}"/>
            </a:ext>
          </a:extLst>
        </xdr:cNvPr>
        <xdr:cNvSpPr txBox="1">
          <a:spLocks noChangeArrowheads="1"/>
        </xdr:cNvSpPr>
      </xdr:nvSpPr>
      <xdr:spPr bwMode="auto">
        <a:xfrm>
          <a:off x="2743200" y="51206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146</xdr:row>
      <xdr:rowOff>0</xdr:rowOff>
    </xdr:from>
    <xdr:to>
      <xdr:col>5</xdr:col>
      <xdr:colOff>0</xdr:colOff>
      <xdr:row>146</xdr:row>
      <xdr:rowOff>209550</xdr:rowOff>
    </xdr:to>
    <xdr:sp macro="" textlink="">
      <xdr:nvSpPr>
        <xdr:cNvPr id="1285089" name="Text Box 1">
          <a:extLst>
            <a:ext uri="{FF2B5EF4-FFF2-40B4-BE49-F238E27FC236}">
              <a16:creationId xmlns:a16="http://schemas.microsoft.com/office/drawing/2014/main" xmlns="" id="{00000000-0008-0000-0600-0000E19B1300}"/>
            </a:ext>
          </a:extLst>
        </xdr:cNvPr>
        <xdr:cNvSpPr txBox="1">
          <a:spLocks noChangeArrowheads="1"/>
        </xdr:cNvSpPr>
      </xdr:nvSpPr>
      <xdr:spPr bwMode="auto">
        <a:xfrm>
          <a:off x="2743200" y="51206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147</xdr:row>
      <xdr:rowOff>0</xdr:rowOff>
    </xdr:from>
    <xdr:to>
      <xdr:col>5</xdr:col>
      <xdr:colOff>0</xdr:colOff>
      <xdr:row>147</xdr:row>
      <xdr:rowOff>209550</xdr:rowOff>
    </xdr:to>
    <xdr:sp macro="" textlink="">
      <xdr:nvSpPr>
        <xdr:cNvPr id="1285090" name="Text Box 1">
          <a:extLst>
            <a:ext uri="{FF2B5EF4-FFF2-40B4-BE49-F238E27FC236}">
              <a16:creationId xmlns:a16="http://schemas.microsoft.com/office/drawing/2014/main" xmlns="" id="{00000000-0008-0000-0600-0000E29B1300}"/>
            </a:ext>
          </a:extLst>
        </xdr:cNvPr>
        <xdr:cNvSpPr txBox="1">
          <a:spLocks noChangeArrowheads="1"/>
        </xdr:cNvSpPr>
      </xdr:nvSpPr>
      <xdr:spPr bwMode="auto">
        <a:xfrm>
          <a:off x="2743200" y="515588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147</xdr:row>
      <xdr:rowOff>0</xdr:rowOff>
    </xdr:from>
    <xdr:to>
      <xdr:col>5</xdr:col>
      <xdr:colOff>0</xdr:colOff>
      <xdr:row>147</xdr:row>
      <xdr:rowOff>209550</xdr:rowOff>
    </xdr:to>
    <xdr:sp macro="" textlink="">
      <xdr:nvSpPr>
        <xdr:cNvPr id="1285091" name="Text Box 1">
          <a:extLst>
            <a:ext uri="{FF2B5EF4-FFF2-40B4-BE49-F238E27FC236}">
              <a16:creationId xmlns:a16="http://schemas.microsoft.com/office/drawing/2014/main" xmlns="" id="{00000000-0008-0000-0600-0000E39B1300}"/>
            </a:ext>
          </a:extLst>
        </xdr:cNvPr>
        <xdr:cNvSpPr txBox="1">
          <a:spLocks noChangeArrowheads="1"/>
        </xdr:cNvSpPr>
      </xdr:nvSpPr>
      <xdr:spPr bwMode="auto">
        <a:xfrm>
          <a:off x="2743200" y="515588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147</xdr:row>
      <xdr:rowOff>0</xdr:rowOff>
    </xdr:from>
    <xdr:to>
      <xdr:col>5</xdr:col>
      <xdr:colOff>0</xdr:colOff>
      <xdr:row>147</xdr:row>
      <xdr:rowOff>209550</xdr:rowOff>
    </xdr:to>
    <xdr:sp macro="" textlink="">
      <xdr:nvSpPr>
        <xdr:cNvPr id="1285092" name="Text Box 1">
          <a:extLst>
            <a:ext uri="{FF2B5EF4-FFF2-40B4-BE49-F238E27FC236}">
              <a16:creationId xmlns:a16="http://schemas.microsoft.com/office/drawing/2014/main" xmlns="" id="{00000000-0008-0000-0600-0000E49B1300}"/>
            </a:ext>
          </a:extLst>
        </xdr:cNvPr>
        <xdr:cNvSpPr txBox="1">
          <a:spLocks noChangeArrowheads="1"/>
        </xdr:cNvSpPr>
      </xdr:nvSpPr>
      <xdr:spPr bwMode="auto">
        <a:xfrm>
          <a:off x="2743200" y="515588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147</xdr:row>
      <xdr:rowOff>0</xdr:rowOff>
    </xdr:from>
    <xdr:to>
      <xdr:col>5</xdr:col>
      <xdr:colOff>0</xdr:colOff>
      <xdr:row>147</xdr:row>
      <xdr:rowOff>209550</xdr:rowOff>
    </xdr:to>
    <xdr:sp macro="" textlink="">
      <xdr:nvSpPr>
        <xdr:cNvPr id="1285093" name="Text Box 1">
          <a:extLst>
            <a:ext uri="{FF2B5EF4-FFF2-40B4-BE49-F238E27FC236}">
              <a16:creationId xmlns:a16="http://schemas.microsoft.com/office/drawing/2014/main" xmlns="" id="{00000000-0008-0000-0600-0000E59B1300}"/>
            </a:ext>
          </a:extLst>
        </xdr:cNvPr>
        <xdr:cNvSpPr txBox="1">
          <a:spLocks noChangeArrowheads="1"/>
        </xdr:cNvSpPr>
      </xdr:nvSpPr>
      <xdr:spPr bwMode="auto">
        <a:xfrm>
          <a:off x="2743200" y="515588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147</xdr:row>
      <xdr:rowOff>0</xdr:rowOff>
    </xdr:from>
    <xdr:to>
      <xdr:col>5</xdr:col>
      <xdr:colOff>0</xdr:colOff>
      <xdr:row>147</xdr:row>
      <xdr:rowOff>209550</xdr:rowOff>
    </xdr:to>
    <xdr:sp macro="" textlink="">
      <xdr:nvSpPr>
        <xdr:cNvPr id="1285094" name="Text Box 1">
          <a:extLst>
            <a:ext uri="{FF2B5EF4-FFF2-40B4-BE49-F238E27FC236}">
              <a16:creationId xmlns:a16="http://schemas.microsoft.com/office/drawing/2014/main" xmlns="" id="{00000000-0008-0000-0600-0000E69B1300}"/>
            </a:ext>
          </a:extLst>
        </xdr:cNvPr>
        <xdr:cNvSpPr txBox="1">
          <a:spLocks noChangeArrowheads="1"/>
        </xdr:cNvSpPr>
      </xdr:nvSpPr>
      <xdr:spPr bwMode="auto">
        <a:xfrm>
          <a:off x="2743200" y="515588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147</xdr:row>
      <xdr:rowOff>0</xdr:rowOff>
    </xdr:from>
    <xdr:to>
      <xdr:col>5</xdr:col>
      <xdr:colOff>0</xdr:colOff>
      <xdr:row>147</xdr:row>
      <xdr:rowOff>209550</xdr:rowOff>
    </xdr:to>
    <xdr:sp macro="" textlink="">
      <xdr:nvSpPr>
        <xdr:cNvPr id="1285095" name="Text Box 1">
          <a:extLst>
            <a:ext uri="{FF2B5EF4-FFF2-40B4-BE49-F238E27FC236}">
              <a16:creationId xmlns:a16="http://schemas.microsoft.com/office/drawing/2014/main" xmlns="" id="{00000000-0008-0000-0600-0000E79B1300}"/>
            </a:ext>
          </a:extLst>
        </xdr:cNvPr>
        <xdr:cNvSpPr txBox="1">
          <a:spLocks noChangeArrowheads="1"/>
        </xdr:cNvSpPr>
      </xdr:nvSpPr>
      <xdr:spPr bwMode="auto">
        <a:xfrm>
          <a:off x="2743200" y="515588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147</xdr:row>
      <xdr:rowOff>0</xdr:rowOff>
    </xdr:from>
    <xdr:to>
      <xdr:col>5</xdr:col>
      <xdr:colOff>0</xdr:colOff>
      <xdr:row>147</xdr:row>
      <xdr:rowOff>209550</xdr:rowOff>
    </xdr:to>
    <xdr:sp macro="" textlink="">
      <xdr:nvSpPr>
        <xdr:cNvPr id="1285096" name="Text Box 1">
          <a:extLst>
            <a:ext uri="{FF2B5EF4-FFF2-40B4-BE49-F238E27FC236}">
              <a16:creationId xmlns:a16="http://schemas.microsoft.com/office/drawing/2014/main" xmlns="" id="{00000000-0008-0000-0600-0000E89B1300}"/>
            </a:ext>
          </a:extLst>
        </xdr:cNvPr>
        <xdr:cNvSpPr txBox="1">
          <a:spLocks noChangeArrowheads="1"/>
        </xdr:cNvSpPr>
      </xdr:nvSpPr>
      <xdr:spPr bwMode="auto">
        <a:xfrm>
          <a:off x="2743200" y="515588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147</xdr:row>
      <xdr:rowOff>0</xdr:rowOff>
    </xdr:from>
    <xdr:to>
      <xdr:col>5</xdr:col>
      <xdr:colOff>0</xdr:colOff>
      <xdr:row>147</xdr:row>
      <xdr:rowOff>209550</xdr:rowOff>
    </xdr:to>
    <xdr:sp macro="" textlink="">
      <xdr:nvSpPr>
        <xdr:cNvPr id="1285097" name="Text Box 1">
          <a:extLst>
            <a:ext uri="{FF2B5EF4-FFF2-40B4-BE49-F238E27FC236}">
              <a16:creationId xmlns:a16="http://schemas.microsoft.com/office/drawing/2014/main" xmlns="" id="{00000000-0008-0000-0600-0000E99B1300}"/>
            </a:ext>
          </a:extLst>
        </xdr:cNvPr>
        <xdr:cNvSpPr txBox="1">
          <a:spLocks noChangeArrowheads="1"/>
        </xdr:cNvSpPr>
      </xdr:nvSpPr>
      <xdr:spPr bwMode="auto">
        <a:xfrm>
          <a:off x="2743200" y="515588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147</xdr:row>
      <xdr:rowOff>0</xdr:rowOff>
    </xdr:from>
    <xdr:to>
      <xdr:col>5</xdr:col>
      <xdr:colOff>0</xdr:colOff>
      <xdr:row>147</xdr:row>
      <xdr:rowOff>209550</xdr:rowOff>
    </xdr:to>
    <xdr:sp macro="" textlink="">
      <xdr:nvSpPr>
        <xdr:cNvPr id="1285098" name="Text Box 1">
          <a:extLst>
            <a:ext uri="{FF2B5EF4-FFF2-40B4-BE49-F238E27FC236}">
              <a16:creationId xmlns:a16="http://schemas.microsoft.com/office/drawing/2014/main" xmlns="" id="{00000000-0008-0000-0600-0000EA9B1300}"/>
            </a:ext>
          </a:extLst>
        </xdr:cNvPr>
        <xdr:cNvSpPr txBox="1">
          <a:spLocks noChangeArrowheads="1"/>
        </xdr:cNvSpPr>
      </xdr:nvSpPr>
      <xdr:spPr bwMode="auto">
        <a:xfrm>
          <a:off x="2743200" y="515588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147</xdr:row>
      <xdr:rowOff>0</xdr:rowOff>
    </xdr:from>
    <xdr:to>
      <xdr:col>5</xdr:col>
      <xdr:colOff>0</xdr:colOff>
      <xdr:row>147</xdr:row>
      <xdr:rowOff>209550</xdr:rowOff>
    </xdr:to>
    <xdr:sp macro="" textlink="">
      <xdr:nvSpPr>
        <xdr:cNvPr id="1285099" name="Text Box 1">
          <a:extLst>
            <a:ext uri="{FF2B5EF4-FFF2-40B4-BE49-F238E27FC236}">
              <a16:creationId xmlns:a16="http://schemas.microsoft.com/office/drawing/2014/main" xmlns="" id="{00000000-0008-0000-0600-0000EB9B1300}"/>
            </a:ext>
          </a:extLst>
        </xdr:cNvPr>
        <xdr:cNvSpPr txBox="1">
          <a:spLocks noChangeArrowheads="1"/>
        </xdr:cNvSpPr>
      </xdr:nvSpPr>
      <xdr:spPr bwMode="auto">
        <a:xfrm>
          <a:off x="2743200" y="515588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147</xdr:row>
      <xdr:rowOff>0</xdr:rowOff>
    </xdr:from>
    <xdr:to>
      <xdr:col>5</xdr:col>
      <xdr:colOff>0</xdr:colOff>
      <xdr:row>147</xdr:row>
      <xdr:rowOff>209550</xdr:rowOff>
    </xdr:to>
    <xdr:sp macro="" textlink="">
      <xdr:nvSpPr>
        <xdr:cNvPr id="1285100" name="Text Box 1">
          <a:extLst>
            <a:ext uri="{FF2B5EF4-FFF2-40B4-BE49-F238E27FC236}">
              <a16:creationId xmlns:a16="http://schemas.microsoft.com/office/drawing/2014/main" xmlns="" id="{00000000-0008-0000-0600-0000EC9B1300}"/>
            </a:ext>
          </a:extLst>
        </xdr:cNvPr>
        <xdr:cNvSpPr txBox="1">
          <a:spLocks noChangeArrowheads="1"/>
        </xdr:cNvSpPr>
      </xdr:nvSpPr>
      <xdr:spPr bwMode="auto">
        <a:xfrm>
          <a:off x="2743200" y="515588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147</xdr:row>
      <xdr:rowOff>0</xdr:rowOff>
    </xdr:from>
    <xdr:to>
      <xdr:col>5</xdr:col>
      <xdr:colOff>0</xdr:colOff>
      <xdr:row>147</xdr:row>
      <xdr:rowOff>209550</xdr:rowOff>
    </xdr:to>
    <xdr:sp macro="" textlink="">
      <xdr:nvSpPr>
        <xdr:cNvPr id="1285101" name="Text Box 1">
          <a:extLst>
            <a:ext uri="{FF2B5EF4-FFF2-40B4-BE49-F238E27FC236}">
              <a16:creationId xmlns:a16="http://schemas.microsoft.com/office/drawing/2014/main" xmlns="" id="{00000000-0008-0000-0600-0000ED9B1300}"/>
            </a:ext>
          </a:extLst>
        </xdr:cNvPr>
        <xdr:cNvSpPr txBox="1">
          <a:spLocks noChangeArrowheads="1"/>
        </xdr:cNvSpPr>
      </xdr:nvSpPr>
      <xdr:spPr bwMode="auto">
        <a:xfrm>
          <a:off x="2743200" y="515588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147</xdr:row>
      <xdr:rowOff>0</xdr:rowOff>
    </xdr:from>
    <xdr:to>
      <xdr:col>5</xdr:col>
      <xdr:colOff>0</xdr:colOff>
      <xdr:row>147</xdr:row>
      <xdr:rowOff>209550</xdr:rowOff>
    </xdr:to>
    <xdr:sp macro="" textlink="">
      <xdr:nvSpPr>
        <xdr:cNvPr id="1285102" name="Text Box 1">
          <a:extLst>
            <a:ext uri="{FF2B5EF4-FFF2-40B4-BE49-F238E27FC236}">
              <a16:creationId xmlns:a16="http://schemas.microsoft.com/office/drawing/2014/main" xmlns="" id="{00000000-0008-0000-0600-0000EE9B1300}"/>
            </a:ext>
          </a:extLst>
        </xdr:cNvPr>
        <xdr:cNvSpPr txBox="1">
          <a:spLocks noChangeArrowheads="1"/>
        </xdr:cNvSpPr>
      </xdr:nvSpPr>
      <xdr:spPr bwMode="auto">
        <a:xfrm>
          <a:off x="2743200" y="515588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147</xdr:row>
      <xdr:rowOff>0</xdr:rowOff>
    </xdr:from>
    <xdr:to>
      <xdr:col>5</xdr:col>
      <xdr:colOff>0</xdr:colOff>
      <xdr:row>147</xdr:row>
      <xdr:rowOff>209550</xdr:rowOff>
    </xdr:to>
    <xdr:sp macro="" textlink="">
      <xdr:nvSpPr>
        <xdr:cNvPr id="1285103" name="Text Box 1">
          <a:extLst>
            <a:ext uri="{FF2B5EF4-FFF2-40B4-BE49-F238E27FC236}">
              <a16:creationId xmlns:a16="http://schemas.microsoft.com/office/drawing/2014/main" xmlns="" id="{00000000-0008-0000-0600-0000EF9B1300}"/>
            </a:ext>
          </a:extLst>
        </xdr:cNvPr>
        <xdr:cNvSpPr txBox="1">
          <a:spLocks noChangeArrowheads="1"/>
        </xdr:cNvSpPr>
      </xdr:nvSpPr>
      <xdr:spPr bwMode="auto">
        <a:xfrm>
          <a:off x="2743200" y="515588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147</xdr:row>
      <xdr:rowOff>0</xdr:rowOff>
    </xdr:from>
    <xdr:to>
      <xdr:col>5</xdr:col>
      <xdr:colOff>0</xdr:colOff>
      <xdr:row>147</xdr:row>
      <xdr:rowOff>209550</xdr:rowOff>
    </xdr:to>
    <xdr:sp macro="" textlink="">
      <xdr:nvSpPr>
        <xdr:cNvPr id="1285104" name="Text Box 1">
          <a:extLst>
            <a:ext uri="{FF2B5EF4-FFF2-40B4-BE49-F238E27FC236}">
              <a16:creationId xmlns:a16="http://schemas.microsoft.com/office/drawing/2014/main" xmlns="" id="{00000000-0008-0000-0600-0000F09B1300}"/>
            </a:ext>
          </a:extLst>
        </xdr:cNvPr>
        <xdr:cNvSpPr txBox="1">
          <a:spLocks noChangeArrowheads="1"/>
        </xdr:cNvSpPr>
      </xdr:nvSpPr>
      <xdr:spPr bwMode="auto">
        <a:xfrm>
          <a:off x="2743200" y="515588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147</xdr:row>
      <xdr:rowOff>0</xdr:rowOff>
    </xdr:from>
    <xdr:to>
      <xdr:col>5</xdr:col>
      <xdr:colOff>0</xdr:colOff>
      <xdr:row>147</xdr:row>
      <xdr:rowOff>209550</xdr:rowOff>
    </xdr:to>
    <xdr:sp macro="" textlink="">
      <xdr:nvSpPr>
        <xdr:cNvPr id="1285105" name="Text Box 1">
          <a:extLst>
            <a:ext uri="{FF2B5EF4-FFF2-40B4-BE49-F238E27FC236}">
              <a16:creationId xmlns:a16="http://schemas.microsoft.com/office/drawing/2014/main" xmlns="" id="{00000000-0008-0000-0600-0000F19B1300}"/>
            </a:ext>
          </a:extLst>
        </xdr:cNvPr>
        <xdr:cNvSpPr txBox="1">
          <a:spLocks noChangeArrowheads="1"/>
        </xdr:cNvSpPr>
      </xdr:nvSpPr>
      <xdr:spPr bwMode="auto">
        <a:xfrm>
          <a:off x="2743200" y="515588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147</xdr:row>
      <xdr:rowOff>0</xdr:rowOff>
    </xdr:from>
    <xdr:to>
      <xdr:col>5</xdr:col>
      <xdr:colOff>0</xdr:colOff>
      <xdr:row>147</xdr:row>
      <xdr:rowOff>209550</xdr:rowOff>
    </xdr:to>
    <xdr:sp macro="" textlink="">
      <xdr:nvSpPr>
        <xdr:cNvPr id="1285106" name="Text Box 1">
          <a:extLst>
            <a:ext uri="{FF2B5EF4-FFF2-40B4-BE49-F238E27FC236}">
              <a16:creationId xmlns:a16="http://schemas.microsoft.com/office/drawing/2014/main" xmlns="" id="{00000000-0008-0000-0600-0000F29B1300}"/>
            </a:ext>
          </a:extLst>
        </xdr:cNvPr>
        <xdr:cNvSpPr txBox="1">
          <a:spLocks noChangeArrowheads="1"/>
        </xdr:cNvSpPr>
      </xdr:nvSpPr>
      <xdr:spPr bwMode="auto">
        <a:xfrm>
          <a:off x="2743200" y="515588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147</xdr:row>
      <xdr:rowOff>0</xdr:rowOff>
    </xdr:from>
    <xdr:to>
      <xdr:col>5</xdr:col>
      <xdr:colOff>0</xdr:colOff>
      <xdr:row>147</xdr:row>
      <xdr:rowOff>209550</xdr:rowOff>
    </xdr:to>
    <xdr:sp macro="" textlink="">
      <xdr:nvSpPr>
        <xdr:cNvPr id="1285107" name="Text Box 1">
          <a:extLst>
            <a:ext uri="{FF2B5EF4-FFF2-40B4-BE49-F238E27FC236}">
              <a16:creationId xmlns:a16="http://schemas.microsoft.com/office/drawing/2014/main" xmlns="" id="{00000000-0008-0000-0600-0000F39B1300}"/>
            </a:ext>
          </a:extLst>
        </xdr:cNvPr>
        <xdr:cNvSpPr txBox="1">
          <a:spLocks noChangeArrowheads="1"/>
        </xdr:cNvSpPr>
      </xdr:nvSpPr>
      <xdr:spPr bwMode="auto">
        <a:xfrm>
          <a:off x="2743200" y="515588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147</xdr:row>
      <xdr:rowOff>0</xdr:rowOff>
    </xdr:from>
    <xdr:to>
      <xdr:col>5</xdr:col>
      <xdr:colOff>0</xdr:colOff>
      <xdr:row>147</xdr:row>
      <xdr:rowOff>209550</xdr:rowOff>
    </xdr:to>
    <xdr:sp macro="" textlink="">
      <xdr:nvSpPr>
        <xdr:cNvPr id="1285108" name="Text Box 1">
          <a:extLst>
            <a:ext uri="{FF2B5EF4-FFF2-40B4-BE49-F238E27FC236}">
              <a16:creationId xmlns:a16="http://schemas.microsoft.com/office/drawing/2014/main" xmlns="" id="{00000000-0008-0000-0600-0000F49B1300}"/>
            </a:ext>
          </a:extLst>
        </xdr:cNvPr>
        <xdr:cNvSpPr txBox="1">
          <a:spLocks noChangeArrowheads="1"/>
        </xdr:cNvSpPr>
      </xdr:nvSpPr>
      <xdr:spPr bwMode="auto">
        <a:xfrm>
          <a:off x="2743200" y="515588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147</xdr:row>
      <xdr:rowOff>0</xdr:rowOff>
    </xdr:from>
    <xdr:to>
      <xdr:col>5</xdr:col>
      <xdr:colOff>0</xdr:colOff>
      <xdr:row>147</xdr:row>
      <xdr:rowOff>209550</xdr:rowOff>
    </xdr:to>
    <xdr:sp macro="" textlink="">
      <xdr:nvSpPr>
        <xdr:cNvPr id="1285109" name="Text Box 1">
          <a:extLst>
            <a:ext uri="{FF2B5EF4-FFF2-40B4-BE49-F238E27FC236}">
              <a16:creationId xmlns:a16="http://schemas.microsoft.com/office/drawing/2014/main" xmlns="" id="{00000000-0008-0000-0600-0000F59B1300}"/>
            </a:ext>
          </a:extLst>
        </xdr:cNvPr>
        <xdr:cNvSpPr txBox="1">
          <a:spLocks noChangeArrowheads="1"/>
        </xdr:cNvSpPr>
      </xdr:nvSpPr>
      <xdr:spPr bwMode="auto">
        <a:xfrm>
          <a:off x="2743200" y="515588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147</xdr:row>
      <xdr:rowOff>0</xdr:rowOff>
    </xdr:from>
    <xdr:to>
      <xdr:col>5</xdr:col>
      <xdr:colOff>0</xdr:colOff>
      <xdr:row>147</xdr:row>
      <xdr:rowOff>209550</xdr:rowOff>
    </xdr:to>
    <xdr:sp macro="" textlink="">
      <xdr:nvSpPr>
        <xdr:cNvPr id="1285110" name="Text Box 1">
          <a:extLst>
            <a:ext uri="{FF2B5EF4-FFF2-40B4-BE49-F238E27FC236}">
              <a16:creationId xmlns:a16="http://schemas.microsoft.com/office/drawing/2014/main" xmlns="" id="{00000000-0008-0000-0600-0000F69B1300}"/>
            </a:ext>
          </a:extLst>
        </xdr:cNvPr>
        <xdr:cNvSpPr txBox="1">
          <a:spLocks noChangeArrowheads="1"/>
        </xdr:cNvSpPr>
      </xdr:nvSpPr>
      <xdr:spPr bwMode="auto">
        <a:xfrm>
          <a:off x="2743200" y="515588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147</xdr:row>
      <xdr:rowOff>0</xdr:rowOff>
    </xdr:from>
    <xdr:to>
      <xdr:col>5</xdr:col>
      <xdr:colOff>0</xdr:colOff>
      <xdr:row>147</xdr:row>
      <xdr:rowOff>209550</xdr:rowOff>
    </xdr:to>
    <xdr:sp macro="" textlink="">
      <xdr:nvSpPr>
        <xdr:cNvPr id="1285111" name="Text Box 1">
          <a:extLst>
            <a:ext uri="{FF2B5EF4-FFF2-40B4-BE49-F238E27FC236}">
              <a16:creationId xmlns:a16="http://schemas.microsoft.com/office/drawing/2014/main" xmlns="" id="{00000000-0008-0000-0600-0000F79B1300}"/>
            </a:ext>
          </a:extLst>
        </xdr:cNvPr>
        <xdr:cNvSpPr txBox="1">
          <a:spLocks noChangeArrowheads="1"/>
        </xdr:cNvSpPr>
      </xdr:nvSpPr>
      <xdr:spPr bwMode="auto">
        <a:xfrm>
          <a:off x="2743200" y="515588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147</xdr:row>
      <xdr:rowOff>0</xdr:rowOff>
    </xdr:from>
    <xdr:to>
      <xdr:col>5</xdr:col>
      <xdr:colOff>0</xdr:colOff>
      <xdr:row>147</xdr:row>
      <xdr:rowOff>209550</xdr:rowOff>
    </xdr:to>
    <xdr:sp macro="" textlink="">
      <xdr:nvSpPr>
        <xdr:cNvPr id="1285112" name="Text Box 1">
          <a:extLst>
            <a:ext uri="{FF2B5EF4-FFF2-40B4-BE49-F238E27FC236}">
              <a16:creationId xmlns:a16="http://schemas.microsoft.com/office/drawing/2014/main" xmlns="" id="{00000000-0008-0000-0600-0000F89B1300}"/>
            </a:ext>
          </a:extLst>
        </xdr:cNvPr>
        <xdr:cNvSpPr txBox="1">
          <a:spLocks noChangeArrowheads="1"/>
        </xdr:cNvSpPr>
      </xdr:nvSpPr>
      <xdr:spPr bwMode="auto">
        <a:xfrm>
          <a:off x="2743200" y="515588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147</xdr:row>
      <xdr:rowOff>0</xdr:rowOff>
    </xdr:from>
    <xdr:to>
      <xdr:col>5</xdr:col>
      <xdr:colOff>0</xdr:colOff>
      <xdr:row>147</xdr:row>
      <xdr:rowOff>209550</xdr:rowOff>
    </xdr:to>
    <xdr:sp macro="" textlink="">
      <xdr:nvSpPr>
        <xdr:cNvPr id="1285113" name="Text Box 1">
          <a:extLst>
            <a:ext uri="{FF2B5EF4-FFF2-40B4-BE49-F238E27FC236}">
              <a16:creationId xmlns:a16="http://schemas.microsoft.com/office/drawing/2014/main" xmlns="" id="{00000000-0008-0000-0600-0000F99B1300}"/>
            </a:ext>
          </a:extLst>
        </xdr:cNvPr>
        <xdr:cNvSpPr txBox="1">
          <a:spLocks noChangeArrowheads="1"/>
        </xdr:cNvSpPr>
      </xdr:nvSpPr>
      <xdr:spPr bwMode="auto">
        <a:xfrm>
          <a:off x="2743200" y="515588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147</xdr:row>
      <xdr:rowOff>0</xdr:rowOff>
    </xdr:from>
    <xdr:to>
      <xdr:col>5</xdr:col>
      <xdr:colOff>0</xdr:colOff>
      <xdr:row>147</xdr:row>
      <xdr:rowOff>209550</xdr:rowOff>
    </xdr:to>
    <xdr:sp macro="" textlink="">
      <xdr:nvSpPr>
        <xdr:cNvPr id="1285114" name="Text Box 1">
          <a:extLst>
            <a:ext uri="{FF2B5EF4-FFF2-40B4-BE49-F238E27FC236}">
              <a16:creationId xmlns:a16="http://schemas.microsoft.com/office/drawing/2014/main" xmlns="" id="{00000000-0008-0000-0600-0000FA9B1300}"/>
            </a:ext>
          </a:extLst>
        </xdr:cNvPr>
        <xdr:cNvSpPr txBox="1">
          <a:spLocks noChangeArrowheads="1"/>
        </xdr:cNvSpPr>
      </xdr:nvSpPr>
      <xdr:spPr bwMode="auto">
        <a:xfrm>
          <a:off x="2743200" y="515588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115" name="Text Box 1">
          <a:extLst>
            <a:ext uri="{FF2B5EF4-FFF2-40B4-BE49-F238E27FC236}">
              <a16:creationId xmlns:a16="http://schemas.microsoft.com/office/drawing/2014/main" xmlns="" id="{00000000-0008-0000-0600-0000FB9B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116" name="Text Box 1">
          <a:extLst>
            <a:ext uri="{FF2B5EF4-FFF2-40B4-BE49-F238E27FC236}">
              <a16:creationId xmlns:a16="http://schemas.microsoft.com/office/drawing/2014/main" xmlns="" id="{00000000-0008-0000-0600-0000FC9B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117" name="Text Box 1">
          <a:extLst>
            <a:ext uri="{FF2B5EF4-FFF2-40B4-BE49-F238E27FC236}">
              <a16:creationId xmlns:a16="http://schemas.microsoft.com/office/drawing/2014/main" xmlns="" id="{00000000-0008-0000-0600-0000FD9B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118" name="Text Box 1">
          <a:extLst>
            <a:ext uri="{FF2B5EF4-FFF2-40B4-BE49-F238E27FC236}">
              <a16:creationId xmlns:a16="http://schemas.microsoft.com/office/drawing/2014/main" xmlns="" id="{00000000-0008-0000-0600-0000FE9B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119" name="Text Box 1">
          <a:extLst>
            <a:ext uri="{FF2B5EF4-FFF2-40B4-BE49-F238E27FC236}">
              <a16:creationId xmlns:a16="http://schemas.microsoft.com/office/drawing/2014/main" xmlns="" id="{00000000-0008-0000-0600-0000FF9B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120" name="Text Box 1">
          <a:extLst>
            <a:ext uri="{FF2B5EF4-FFF2-40B4-BE49-F238E27FC236}">
              <a16:creationId xmlns:a16="http://schemas.microsoft.com/office/drawing/2014/main" xmlns="" id="{00000000-0008-0000-0600-0000009C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121" name="Text Box 1">
          <a:extLst>
            <a:ext uri="{FF2B5EF4-FFF2-40B4-BE49-F238E27FC236}">
              <a16:creationId xmlns:a16="http://schemas.microsoft.com/office/drawing/2014/main" xmlns="" id="{00000000-0008-0000-0600-0000019C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122" name="Text Box 1">
          <a:extLst>
            <a:ext uri="{FF2B5EF4-FFF2-40B4-BE49-F238E27FC236}">
              <a16:creationId xmlns:a16="http://schemas.microsoft.com/office/drawing/2014/main" xmlns="" id="{00000000-0008-0000-0600-0000029C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123" name="Text Box 1">
          <a:extLst>
            <a:ext uri="{FF2B5EF4-FFF2-40B4-BE49-F238E27FC236}">
              <a16:creationId xmlns:a16="http://schemas.microsoft.com/office/drawing/2014/main" xmlns="" id="{00000000-0008-0000-0600-0000039C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124" name="Text Box 1">
          <a:extLst>
            <a:ext uri="{FF2B5EF4-FFF2-40B4-BE49-F238E27FC236}">
              <a16:creationId xmlns:a16="http://schemas.microsoft.com/office/drawing/2014/main" xmlns="" id="{00000000-0008-0000-0600-0000049C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125" name="Text Box 1">
          <a:extLst>
            <a:ext uri="{FF2B5EF4-FFF2-40B4-BE49-F238E27FC236}">
              <a16:creationId xmlns:a16="http://schemas.microsoft.com/office/drawing/2014/main" xmlns="" id="{00000000-0008-0000-0600-0000059C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126" name="Text Box 1">
          <a:extLst>
            <a:ext uri="{FF2B5EF4-FFF2-40B4-BE49-F238E27FC236}">
              <a16:creationId xmlns:a16="http://schemas.microsoft.com/office/drawing/2014/main" xmlns="" id="{00000000-0008-0000-0600-0000069C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127" name="Text Box 1">
          <a:extLst>
            <a:ext uri="{FF2B5EF4-FFF2-40B4-BE49-F238E27FC236}">
              <a16:creationId xmlns:a16="http://schemas.microsoft.com/office/drawing/2014/main" xmlns="" id="{00000000-0008-0000-0600-0000079C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128" name="Text Box 1">
          <a:extLst>
            <a:ext uri="{FF2B5EF4-FFF2-40B4-BE49-F238E27FC236}">
              <a16:creationId xmlns:a16="http://schemas.microsoft.com/office/drawing/2014/main" xmlns="" id="{00000000-0008-0000-0600-0000089C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129" name="Text Box 1">
          <a:extLst>
            <a:ext uri="{FF2B5EF4-FFF2-40B4-BE49-F238E27FC236}">
              <a16:creationId xmlns:a16="http://schemas.microsoft.com/office/drawing/2014/main" xmlns="" id="{00000000-0008-0000-0600-0000099C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130" name="Text Box 1">
          <a:extLst>
            <a:ext uri="{FF2B5EF4-FFF2-40B4-BE49-F238E27FC236}">
              <a16:creationId xmlns:a16="http://schemas.microsoft.com/office/drawing/2014/main" xmlns="" id="{00000000-0008-0000-0600-00000A9C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131" name="Text Box 1">
          <a:extLst>
            <a:ext uri="{FF2B5EF4-FFF2-40B4-BE49-F238E27FC236}">
              <a16:creationId xmlns:a16="http://schemas.microsoft.com/office/drawing/2014/main" xmlns="" id="{00000000-0008-0000-0600-00000B9C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132" name="Text Box 1">
          <a:extLst>
            <a:ext uri="{FF2B5EF4-FFF2-40B4-BE49-F238E27FC236}">
              <a16:creationId xmlns:a16="http://schemas.microsoft.com/office/drawing/2014/main" xmlns="" id="{00000000-0008-0000-0600-00000C9C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133" name="Text Box 1">
          <a:extLst>
            <a:ext uri="{FF2B5EF4-FFF2-40B4-BE49-F238E27FC236}">
              <a16:creationId xmlns:a16="http://schemas.microsoft.com/office/drawing/2014/main" xmlns="" id="{00000000-0008-0000-0600-00000D9C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134" name="Text Box 1">
          <a:extLst>
            <a:ext uri="{FF2B5EF4-FFF2-40B4-BE49-F238E27FC236}">
              <a16:creationId xmlns:a16="http://schemas.microsoft.com/office/drawing/2014/main" xmlns="" id="{00000000-0008-0000-0600-00000E9C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135" name="Text Box 1">
          <a:extLst>
            <a:ext uri="{FF2B5EF4-FFF2-40B4-BE49-F238E27FC236}">
              <a16:creationId xmlns:a16="http://schemas.microsoft.com/office/drawing/2014/main" xmlns="" id="{00000000-0008-0000-0600-00000F9C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136" name="Text Box 1">
          <a:extLst>
            <a:ext uri="{FF2B5EF4-FFF2-40B4-BE49-F238E27FC236}">
              <a16:creationId xmlns:a16="http://schemas.microsoft.com/office/drawing/2014/main" xmlns="" id="{00000000-0008-0000-0600-0000109C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137" name="Text Box 1">
          <a:extLst>
            <a:ext uri="{FF2B5EF4-FFF2-40B4-BE49-F238E27FC236}">
              <a16:creationId xmlns:a16="http://schemas.microsoft.com/office/drawing/2014/main" xmlns="" id="{00000000-0008-0000-0600-0000119C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138" name="Text Box 1">
          <a:extLst>
            <a:ext uri="{FF2B5EF4-FFF2-40B4-BE49-F238E27FC236}">
              <a16:creationId xmlns:a16="http://schemas.microsoft.com/office/drawing/2014/main" xmlns="" id="{00000000-0008-0000-0600-0000129C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139" name="Text Box 1">
          <a:extLst>
            <a:ext uri="{FF2B5EF4-FFF2-40B4-BE49-F238E27FC236}">
              <a16:creationId xmlns:a16="http://schemas.microsoft.com/office/drawing/2014/main" xmlns="" id="{00000000-0008-0000-0600-0000139C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140" name="Text Box 1">
          <a:extLst>
            <a:ext uri="{FF2B5EF4-FFF2-40B4-BE49-F238E27FC236}">
              <a16:creationId xmlns:a16="http://schemas.microsoft.com/office/drawing/2014/main" xmlns="" id="{00000000-0008-0000-0600-0000149C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141" name="Text Box 1">
          <a:extLst>
            <a:ext uri="{FF2B5EF4-FFF2-40B4-BE49-F238E27FC236}">
              <a16:creationId xmlns:a16="http://schemas.microsoft.com/office/drawing/2014/main" xmlns="" id="{00000000-0008-0000-0600-0000159C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142" name="Text Box 1">
          <a:extLst>
            <a:ext uri="{FF2B5EF4-FFF2-40B4-BE49-F238E27FC236}">
              <a16:creationId xmlns:a16="http://schemas.microsoft.com/office/drawing/2014/main" xmlns="" id="{00000000-0008-0000-0600-0000169C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143" name="Text Box 1">
          <a:extLst>
            <a:ext uri="{FF2B5EF4-FFF2-40B4-BE49-F238E27FC236}">
              <a16:creationId xmlns:a16="http://schemas.microsoft.com/office/drawing/2014/main" xmlns="" id="{00000000-0008-0000-0600-0000179C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144" name="Text Box 1">
          <a:extLst>
            <a:ext uri="{FF2B5EF4-FFF2-40B4-BE49-F238E27FC236}">
              <a16:creationId xmlns:a16="http://schemas.microsoft.com/office/drawing/2014/main" xmlns="" id="{00000000-0008-0000-0600-0000189C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145" name="Text Box 1">
          <a:extLst>
            <a:ext uri="{FF2B5EF4-FFF2-40B4-BE49-F238E27FC236}">
              <a16:creationId xmlns:a16="http://schemas.microsoft.com/office/drawing/2014/main" xmlns="" id="{00000000-0008-0000-0600-0000199C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146" name="Text Box 1">
          <a:extLst>
            <a:ext uri="{FF2B5EF4-FFF2-40B4-BE49-F238E27FC236}">
              <a16:creationId xmlns:a16="http://schemas.microsoft.com/office/drawing/2014/main" xmlns="" id="{00000000-0008-0000-0600-00001A9C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147" name="Text Box 1">
          <a:extLst>
            <a:ext uri="{FF2B5EF4-FFF2-40B4-BE49-F238E27FC236}">
              <a16:creationId xmlns:a16="http://schemas.microsoft.com/office/drawing/2014/main" xmlns="" id="{00000000-0008-0000-0600-00001B9C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148" name="Text Box 1">
          <a:extLst>
            <a:ext uri="{FF2B5EF4-FFF2-40B4-BE49-F238E27FC236}">
              <a16:creationId xmlns:a16="http://schemas.microsoft.com/office/drawing/2014/main" xmlns="" id="{00000000-0008-0000-0600-00001C9C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149" name="Text Box 1">
          <a:extLst>
            <a:ext uri="{FF2B5EF4-FFF2-40B4-BE49-F238E27FC236}">
              <a16:creationId xmlns:a16="http://schemas.microsoft.com/office/drawing/2014/main" xmlns="" id="{00000000-0008-0000-0600-00001D9C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150" name="Text Box 1">
          <a:extLst>
            <a:ext uri="{FF2B5EF4-FFF2-40B4-BE49-F238E27FC236}">
              <a16:creationId xmlns:a16="http://schemas.microsoft.com/office/drawing/2014/main" xmlns="" id="{00000000-0008-0000-0600-00001E9C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151" name="Text Box 1">
          <a:extLst>
            <a:ext uri="{FF2B5EF4-FFF2-40B4-BE49-F238E27FC236}">
              <a16:creationId xmlns:a16="http://schemas.microsoft.com/office/drawing/2014/main" xmlns="" id="{00000000-0008-0000-0600-00001F9C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152" name="Text Box 1">
          <a:extLst>
            <a:ext uri="{FF2B5EF4-FFF2-40B4-BE49-F238E27FC236}">
              <a16:creationId xmlns:a16="http://schemas.microsoft.com/office/drawing/2014/main" xmlns="" id="{00000000-0008-0000-0600-0000209C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153" name="Text Box 1">
          <a:extLst>
            <a:ext uri="{FF2B5EF4-FFF2-40B4-BE49-F238E27FC236}">
              <a16:creationId xmlns:a16="http://schemas.microsoft.com/office/drawing/2014/main" xmlns="" id="{00000000-0008-0000-0600-0000219C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154" name="Text Box 1">
          <a:extLst>
            <a:ext uri="{FF2B5EF4-FFF2-40B4-BE49-F238E27FC236}">
              <a16:creationId xmlns:a16="http://schemas.microsoft.com/office/drawing/2014/main" xmlns="" id="{00000000-0008-0000-0600-0000229C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155" name="Text Box 1">
          <a:extLst>
            <a:ext uri="{FF2B5EF4-FFF2-40B4-BE49-F238E27FC236}">
              <a16:creationId xmlns:a16="http://schemas.microsoft.com/office/drawing/2014/main" xmlns="" id="{00000000-0008-0000-0600-0000239C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156" name="Text Box 1">
          <a:extLst>
            <a:ext uri="{FF2B5EF4-FFF2-40B4-BE49-F238E27FC236}">
              <a16:creationId xmlns:a16="http://schemas.microsoft.com/office/drawing/2014/main" xmlns="" id="{00000000-0008-0000-0600-0000249C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157" name="Text Box 1">
          <a:extLst>
            <a:ext uri="{FF2B5EF4-FFF2-40B4-BE49-F238E27FC236}">
              <a16:creationId xmlns:a16="http://schemas.microsoft.com/office/drawing/2014/main" xmlns="" id="{00000000-0008-0000-0600-0000259C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158" name="Text Box 1">
          <a:extLst>
            <a:ext uri="{FF2B5EF4-FFF2-40B4-BE49-F238E27FC236}">
              <a16:creationId xmlns:a16="http://schemas.microsoft.com/office/drawing/2014/main" xmlns="" id="{00000000-0008-0000-0600-0000269C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159" name="Text Box 1">
          <a:extLst>
            <a:ext uri="{FF2B5EF4-FFF2-40B4-BE49-F238E27FC236}">
              <a16:creationId xmlns:a16="http://schemas.microsoft.com/office/drawing/2014/main" xmlns="" id="{00000000-0008-0000-0600-0000279C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160" name="Text Box 1">
          <a:extLst>
            <a:ext uri="{FF2B5EF4-FFF2-40B4-BE49-F238E27FC236}">
              <a16:creationId xmlns:a16="http://schemas.microsoft.com/office/drawing/2014/main" xmlns="" id="{00000000-0008-0000-0600-0000289C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161" name="Text Box 1">
          <a:extLst>
            <a:ext uri="{FF2B5EF4-FFF2-40B4-BE49-F238E27FC236}">
              <a16:creationId xmlns:a16="http://schemas.microsoft.com/office/drawing/2014/main" xmlns="" id="{00000000-0008-0000-0600-0000299C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162" name="Text Box 1">
          <a:extLst>
            <a:ext uri="{FF2B5EF4-FFF2-40B4-BE49-F238E27FC236}">
              <a16:creationId xmlns:a16="http://schemas.microsoft.com/office/drawing/2014/main" xmlns="" id="{00000000-0008-0000-0600-00002A9C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163" name="Text Box 1">
          <a:extLst>
            <a:ext uri="{FF2B5EF4-FFF2-40B4-BE49-F238E27FC236}">
              <a16:creationId xmlns:a16="http://schemas.microsoft.com/office/drawing/2014/main" xmlns="" id="{00000000-0008-0000-0600-00002B9C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149</xdr:row>
      <xdr:rowOff>0</xdr:rowOff>
    </xdr:from>
    <xdr:to>
      <xdr:col>5</xdr:col>
      <xdr:colOff>0</xdr:colOff>
      <xdr:row>149</xdr:row>
      <xdr:rowOff>209550</xdr:rowOff>
    </xdr:to>
    <xdr:sp macro="" textlink="">
      <xdr:nvSpPr>
        <xdr:cNvPr id="1285164" name="Text Box 1">
          <a:extLst>
            <a:ext uri="{FF2B5EF4-FFF2-40B4-BE49-F238E27FC236}">
              <a16:creationId xmlns:a16="http://schemas.microsoft.com/office/drawing/2014/main" xmlns="" id="{00000000-0008-0000-0600-00002C9C1300}"/>
            </a:ext>
          </a:extLst>
        </xdr:cNvPr>
        <xdr:cNvSpPr txBox="1">
          <a:spLocks noChangeArrowheads="1"/>
        </xdr:cNvSpPr>
      </xdr:nvSpPr>
      <xdr:spPr bwMode="auto">
        <a:xfrm>
          <a:off x="2743200" y="52263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149</xdr:row>
      <xdr:rowOff>0</xdr:rowOff>
    </xdr:from>
    <xdr:to>
      <xdr:col>5</xdr:col>
      <xdr:colOff>0</xdr:colOff>
      <xdr:row>149</xdr:row>
      <xdr:rowOff>209550</xdr:rowOff>
    </xdr:to>
    <xdr:sp macro="" textlink="">
      <xdr:nvSpPr>
        <xdr:cNvPr id="1285165" name="Text Box 1">
          <a:extLst>
            <a:ext uri="{FF2B5EF4-FFF2-40B4-BE49-F238E27FC236}">
              <a16:creationId xmlns:a16="http://schemas.microsoft.com/office/drawing/2014/main" xmlns="" id="{00000000-0008-0000-0600-00002D9C1300}"/>
            </a:ext>
          </a:extLst>
        </xdr:cNvPr>
        <xdr:cNvSpPr txBox="1">
          <a:spLocks noChangeArrowheads="1"/>
        </xdr:cNvSpPr>
      </xdr:nvSpPr>
      <xdr:spPr bwMode="auto">
        <a:xfrm>
          <a:off x="2743200" y="52263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149</xdr:row>
      <xdr:rowOff>0</xdr:rowOff>
    </xdr:from>
    <xdr:to>
      <xdr:col>5</xdr:col>
      <xdr:colOff>0</xdr:colOff>
      <xdr:row>149</xdr:row>
      <xdr:rowOff>209550</xdr:rowOff>
    </xdr:to>
    <xdr:sp macro="" textlink="">
      <xdr:nvSpPr>
        <xdr:cNvPr id="1285166" name="Text Box 1">
          <a:extLst>
            <a:ext uri="{FF2B5EF4-FFF2-40B4-BE49-F238E27FC236}">
              <a16:creationId xmlns:a16="http://schemas.microsoft.com/office/drawing/2014/main" xmlns="" id="{00000000-0008-0000-0600-00002E9C1300}"/>
            </a:ext>
          </a:extLst>
        </xdr:cNvPr>
        <xdr:cNvSpPr txBox="1">
          <a:spLocks noChangeArrowheads="1"/>
        </xdr:cNvSpPr>
      </xdr:nvSpPr>
      <xdr:spPr bwMode="auto">
        <a:xfrm>
          <a:off x="2743200" y="52263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149</xdr:row>
      <xdr:rowOff>0</xdr:rowOff>
    </xdr:from>
    <xdr:to>
      <xdr:col>5</xdr:col>
      <xdr:colOff>0</xdr:colOff>
      <xdr:row>149</xdr:row>
      <xdr:rowOff>209550</xdr:rowOff>
    </xdr:to>
    <xdr:sp macro="" textlink="">
      <xdr:nvSpPr>
        <xdr:cNvPr id="1285167" name="Text Box 1">
          <a:extLst>
            <a:ext uri="{FF2B5EF4-FFF2-40B4-BE49-F238E27FC236}">
              <a16:creationId xmlns:a16="http://schemas.microsoft.com/office/drawing/2014/main" xmlns="" id="{00000000-0008-0000-0600-00002F9C1300}"/>
            </a:ext>
          </a:extLst>
        </xdr:cNvPr>
        <xdr:cNvSpPr txBox="1">
          <a:spLocks noChangeArrowheads="1"/>
        </xdr:cNvSpPr>
      </xdr:nvSpPr>
      <xdr:spPr bwMode="auto">
        <a:xfrm>
          <a:off x="2743200" y="52263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149</xdr:row>
      <xdr:rowOff>0</xdr:rowOff>
    </xdr:from>
    <xdr:to>
      <xdr:col>5</xdr:col>
      <xdr:colOff>0</xdr:colOff>
      <xdr:row>149</xdr:row>
      <xdr:rowOff>209550</xdr:rowOff>
    </xdr:to>
    <xdr:sp macro="" textlink="">
      <xdr:nvSpPr>
        <xdr:cNvPr id="1285168" name="Text Box 1">
          <a:extLst>
            <a:ext uri="{FF2B5EF4-FFF2-40B4-BE49-F238E27FC236}">
              <a16:creationId xmlns:a16="http://schemas.microsoft.com/office/drawing/2014/main" xmlns="" id="{00000000-0008-0000-0600-0000309C1300}"/>
            </a:ext>
          </a:extLst>
        </xdr:cNvPr>
        <xdr:cNvSpPr txBox="1">
          <a:spLocks noChangeArrowheads="1"/>
        </xdr:cNvSpPr>
      </xdr:nvSpPr>
      <xdr:spPr bwMode="auto">
        <a:xfrm>
          <a:off x="2743200" y="52263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149</xdr:row>
      <xdr:rowOff>0</xdr:rowOff>
    </xdr:from>
    <xdr:to>
      <xdr:col>5</xdr:col>
      <xdr:colOff>0</xdr:colOff>
      <xdr:row>149</xdr:row>
      <xdr:rowOff>209550</xdr:rowOff>
    </xdr:to>
    <xdr:sp macro="" textlink="">
      <xdr:nvSpPr>
        <xdr:cNvPr id="1285169" name="Text Box 1">
          <a:extLst>
            <a:ext uri="{FF2B5EF4-FFF2-40B4-BE49-F238E27FC236}">
              <a16:creationId xmlns:a16="http://schemas.microsoft.com/office/drawing/2014/main" xmlns="" id="{00000000-0008-0000-0600-0000319C1300}"/>
            </a:ext>
          </a:extLst>
        </xdr:cNvPr>
        <xdr:cNvSpPr txBox="1">
          <a:spLocks noChangeArrowheads="1"/>
        </xdr:cNvSpPr>
      </xdr:nvSpPr>
      <xdr:spPr bwMode="auto">
        <a:xfrm>
          <a:off x="2743200" y="52263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149</xdr:row>
      <xdr:rowOff>0</xdr:rowOff>
    </xdr:from>
    <xdr:to>
      <xdr:col>5</xdr:col>
      <xdr:colOff>0</xdr:colOff>
      <xdr:row>149</xdr:row>
      <xdr:rowOff>209550</xdr:rowOff>
    </xdr:to>
    <xdr:sp macro="" textlink="">
      <xdr:nvSpPr>
        <xdr:cNvPr id="1285170" name="Text Box 1">
          <a:extLst>
            <a:ext uri="{FF2B5EF4-FFF2-40B4-BE49-F238E27FC236}">
              <a16:creationId xmlns:a16="http://schemas.microsoft.com/office/drawing/2014/main" xmlns="" id="{00000000-0008-0000-0600-0000329C1300}"/>
            </a:ext>
          </a:extLst>
        </xdr:cNvPr>
        <xdr:cNvSpPr txBox="1">
          <a:spLocks noChangeArrowheads="1"/>
        </xdr:cNvSpPr>
      </xdr:nvSpPr>
      <xdr:spPr bwMode="auto">
        <a:xfrm>
          <a:off x="2743200" y="52263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149</xdr:row>
      <xdr:rowOff>0</xdr:rowOff>
    </xdr:from>
    <xdr:to>
      <xdr:col>5</xdr:col>
      <xdr:colOff>0</xdr:colOff>
      <xdr:row>149</xdr:row>
      <xdr:rowOff>209550</xdr:rowOff>
    </xdr:to>
    <xdr:sp macro="" textlink="">
      <xdr:nvSpPr>
        <xdr:cNvPr id="1285171" name="Text Box 1">
          <a:extLst>
            <a:ext uri="{FF2B5EF4-FFF2-40B4-BE49-F238E27FC236}">
              <a16:creationId xmlns:a16="http://schemas.microsoft.com/office/drawing/2014/main" xmlns="" id="{00000000-0008-0000-0600-0000339C1300}"/>
            </a:ext>
          </a:extLst>
        </xdr:cNvPr>
        <xdr:cNvSpPr txBox="1">
          <a:spLocks noChangeArrowheads="1"/>
        </xdr:cNvSpPr>
      </xdr:nvSpPr>
      <xdr:spPr bwMode="auto">
        <a:xfrm>
          <a:off x="2743200" y="52263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149</xdr:row>
      <xdr:rowOff>0</xdr:rowOff>
    </xdr:from>
    <xdr:to>
      <xdr:col>5</xdr:col>
      <xdr:colOff>0</xdr:colOff>
      <xdr:row>149</xdr:row>
      <xdr:rowOff>209550</xdr:rowOff>
    </xdr:to>
    <xdr:sp macro="" textlink="">
      <xdr:nvSpPr>
        <xdr:cNvPr id="1285172" name="Text Box 1">
          <a:extLst>
            <a:ext uri="{FF2B5EF4-FFF2-40B4-BE49-F238E27FC236}">
              <a16:creationId xmlns:a16="http://schemas.microsoft.com/office/drawing/2014/main" xmlns="" id="{00000000-0008-0000-0600-0000349C1300}"/>
            </a:ext>
          </a:extLst>
        </xdr:cNvPr>
        <xdr:cNvSpPr txBox="1">
          <a:spLocks noChangeArrowheads="1"/>
        </xdr:cNvSpPr>
      </xdr:nvSpPr>
      <xdr:spPr bwMode="auto">
        <a:xfrm>
          <a:off x="2743200" y="52263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149</xdr:row>
      <xdr:rowOff>0</xdr:rowOff>
    </xdr:from>
    <xdr:to>
      <xdr:col>5</xdr:col>
      <xdr:colOff>0</xdr:colOff>
      <xdr:row>149</xdr:row>
      <xdr:rowOff>209550</xdr:rowOff>
    </xdr:to>
    <xdr:sp macro="" textlink="">
      <xdr:nvSpPr>
        <xdr:cNvPr id="1285173" name="Text Box 1">
          <a:extLst>
            <a:ext uri="{FF2B5EF4-FFF2-40B4-BE49-F238E27FC236}">
              <a16:creationId xmlns:a16="http://schemas.microsoft.com/office/drawing/2014/main" xmlns="" id="{00000000-0008-0000-0600-0000359C1300}"/>
            </a:ext>
          </a:extLst>
        </xdr:cNvPr>
        <xdr:cNvSpPr txBox="1">
          <a:spLocks noChangeArrowheads="1"/>
        </xdr:cNvSpPr>
      </xdr:nvSpPr>
      <xdr:spPr bwMode="auto">
        <a:xfrm>
          <a:off x="2743200" y="52263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149</xdr:row>
      <xdr:rowOff>0</xdr:rowOff>
    </xdr:from>
    <xdr:to>
      <xdr:col>5</xdr:col>
      <xdr:colOff>0</xdr:colOff>
      <xdr:row>149</xdr:row>
      <xdr:rowOff>209550</xdr:rowOff>
    </xdr:to>
    <xdr:sp macro="" textlink="">
      <xdr:nvSpPr>
        <xdr:cNvPr id="1285174" name="Text Box 1">
          <a:extLst>
            <a:ext uri="{FF2B5EF4-FFF2-40B4-BE49-F238E27FC236}">
              <a16:creationId xmlns:a16="http://schemas.microsoft.com/office/drawing/2014/main" xmlns="" id="{00000000-0008-0000-0600-0000369C1300}"/>
            </a:ext>
          </a:extLst>
        </xdr:cNvPr>
        <xdr:cNvSpPr txBox="1">
          <a:spLocks noChangeArrowheads="1"/>
        </xdr:cNvSpPr>
      </xdr:nvSpPr>
      <xdr:spPr bwMode="auto">
        <a:xfrm>
          <a:off x="2743200" y="52263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149</xdr:row>
      <xdr:rowOff>0</xdr:rowOff>
    </xdr:from>
    <xdr:to>
      <xdr:col>5</xdr:col>
      <xdr:colOff>0</xdr:colOff>
      <xdr:row>149</xdr:row>
      <xdr:rowOff>209550</xdr:rowOff>
    </xdr:to>
    <xdr:sp macro="" textlink="">
      <xdr:nvSpPr>
        <xdr:cNvPr id="1285175" name="Text Box 1">
          <a:extLst>
            <a:ext uri="{FF2B5EF4-FFF2-40B4-BE49-F238E27FC236}">
              <a16:creationId xmlns:a16="http://schemas.microsoft.com/office/drawing/2014/main" xmlns="" id="{00000000-0008-0000-0600-0000379C1300}"/>
            </a:ext>
          </a:extLst>
        </xdr:cNvPr>
        <xdr:cNvSpPr txBox="1">
          <a:spLocks noChangeArrowheads="1"/>
        </xdr:cNvSpPr>
      </xdr:nvSpPr>
      <xdr:spPr bwMode="auto">
        <a:xfrm>
          <a:off x="2743200" y="52263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149</xdr:row>
      <xdr:rowOff>0</xdr:rowOff>
    </xdr:from>
    <xdr:to>
      <xdr:col>5</xdr:col>
      <xdr:colOff>0</xdr:colOff>
      <xdr:row>149</xdr:row>
      <xdr:rowOff>209550</xdr:rowOff>
    </xdr:to>
    <xdr:sp macro="" textlink="">
      <xdr:nvSpPr>
        <xdr:cNvPr id="1285176" name="Text Box 1">
          <a:extLst>
            <a:ext uri="{FF2B5EF4-FFF2-40B4-BE49-F238E27FC236}">
              <a16:creationId xmlns:a16="http://schemas.microsoft.com/office/drawing/2014/main" xmlns="" id="{00000000-0008-0000-0600-0000389C1300}"/>
            </a:ext>
          </a:extLst>
        </xdr:cNvPr>
        <xdr:cNvSpPr txBox="1">
          <a:spLocks noChangeArrowheads="1"/>
        </xdr:cNvSpPr>
      </xdr:nvSpPr>
      <xdr:spPr bwMode="auto">
        <a:xfrm>
          <a:off x="2743200" y="52263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149</xdr:row>
      <xdr:rowOff>0</xdr:rowOff>
    </xdr:from>
    <xdr:to>
      <xdr:col>5</xdr:col>
      <xdr:colOff>0</xdr:colOff>
      <xdr:row>149</xdr:row>
      <xdr:rowOff>209550</xdr:rowOff>
    </xdr:to>
    <xdr:sp macro="" textlink="">
      <xdr:nvSpPr>
        <xdr:cNvPr id="1285177" name="Text Box 1">
          <a:extLst>
            <a:ext uri="{FF2B5EF4-FFF2-40B4-BE49-F238E27FC236}">
              <a16:creationId xmlns:a16="http://schemas.microsoft.com/office/drawing/2014/main" xmlns="" id="{00000000-0008-0000-0600-0000399C1300}"/>
            </a:ext>
          </a:extLst>
        </xdr:cNvPr>
        <xdr:cNvSpPr txBox="1">
          <a:spLocks noChangeArrowheads="1"/>
        </xdr:cNvSpPr>
      </xdr:nvSpPr>
      <xdr:spPr bwMode="auto">
        <a:xfrm>
          <a:off x="2743200" y="52263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149</xdr:row>
      <xdr:rowOff>0</xdr:rowOff>
    </xdr:from>
    <xdr:to>
      <xdr:col>5</xdr:col>
      <xdr:colOff>0</xdr:colOff>
      <xdr:row>149</xdr:row>
      <xdr:rowOff>209550</xdr:rowOff>
    </xdr:to>
    <xdr:sp macro="" textlink="">
      <xdr:nvSpPr>
        <xdr:cNvPr id="1285178" name="Text Box 1">
          <a:extLst>
            <a:ext uri="{FF2B5EF4-FFF2-40B4-BE49-F238E27FC236}">
              <a16:creationId xmlns:a16="http://schemas.microsoft.com/office/drawing/2014/main" xmlns="" id="{00000000-0008-0000-0600-00003A9C1300}"/>
            </a:ext>
          </a:extLst>
        </xdr:cNvPr>
        <xdr:cNvSpPr txBox="1">
          <a:spLocks noChangeArrowheads="1"/>
        </xdr:cNvSpPr>
      </xdr:nvSpPr>
      <xdr:spPr bwMode="auto">
        <a:xfrm>
          <a:off x="2743200" y="52263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149</xdr:row>
      <xdr:rowOff>0</xdr:rowOff>
    </xdr:from>
    <xdr:to>
      <xdr:col>5</xdr:col>
      <xdr:colOff>0</xdr:colOff>
      <xdr:row>149</xdr:row>
      <xdr:rowOff>209550</xdr:rowOff>
    </xdr:to>
    <xdr:sp macro="" textlink="">
      <xdr:nvSpPr>
        <xdr:cNvPr id="1285179" name="Text Box 1">
          <a:extLst>
            <a:ext uri="{FF2B5EF4-FFF2-40B4-BE49-F238E27FC236}">
              <a16:creationId xmlns:a16="http://schemas.microsoft.com/office/drawing/2014/main" xmlns="" id="{00000000-0008-0000-0600-00003B9C1300}"/>
            </a:ext>
          </a:extLst>
        </xdr:cNvPr>
        <xdr:cNvSpPr txBox="1">
          <a:spLocks noChangeArrowheads="1"/>
        </xdr:cNvSpPr>
      </xdr:nvSpPr>
      <xdr:spPr bwMode="auto">
        <a:xfrm>
          <a:off x="2743200" y="52263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149</xdr:row>
      <xdr:rowOff>0</xdr:rowOff>
    </xdr:from>
    <xdr:to>
      <xdr:col>5</xdr:col>
      <xdr:colOff>0</xdr:colOff>
      <xdr:row>149</xdr:row>
      <xdr:rowOff>209550</xdr:rowOff>
    </xdr:to>
    <xdr:sp macro="" textlink="">
      <xdr:nvSpPr>
        <xdr:cNvPr id="1285180" name="Text Box 1">
          <a:extLst>
            <a:ext uri="{FF2B5EF4-FFF2-40B4-BE49-F238E27FC236}">
              <a16:creationId xmlns:a16="http://schemas.microsoft.com/office/drawing/2014/main" xmlns="" id="{00000000-0008-0000-0600-00003C9C1300}"/>
            </a:ext>
          </a:extLst>
        </xdr:cNvPr>
        <xdr:cNvSpPr txBox="1">
          <a:spLocks noChangeArrowheads="1"/>
        </xdr:cNvSpPr>
      </xdr:nvSpPr>
      <xdr:spPr bwMode="auto">
        <a:xfrm>
          <a:off x="2743200" y="52263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149</xdr:row>
      <xdr:rowOff>0</xdr:rowOff>
    </xdr:from>
    <xdr:to>
      <xdr:col>5</xdr:col>
      <xdr:colOff>0</xdr:colOff>
      <xdr:row>149</xdr:row>
      <xdr:rowOff>209550</xdr:rowOff>
    </xdr:to>
    <xdr:sp macro="" textlink="">
      <xdr:nvSpPr>
        <xdr:cNvPr id="1285181" name="Text Box 1">
          <a:extLst>
            <a:ext uri="{FF2B5EF4-FFF2-40B4-BE49-F238E27FC236}">
              <a16:creationId xmlns:a16="http://schemas.microsoft.com/office/drawing/2014/main" xmlns="" id="{00000000-0008-0000-0600-00003D9C1300}"/>
            </a:ext>
          </a:extLst>
        </xdr:cNvPr>
        <xdr:cNvSpPr txBox="1">
          <a:spLocks noChangeArrowheads="1"/>
        </xdr:cNvSpPr>
      </xdr:nvSpPr>
      <xdr:spPr bwMode="auto">
        <a:xfrm>
          <a:off x="2743200" y="52263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149</xdr:row>
      <xdr:rowOff>0</xdr:rowOff>
    </xdr:from>
    <xdr:to>
      <xdr:col>5</xdr:col>
      <xdr:colOff>0</xdr:colOff>
      <xdr:row>149</xdr:row>
      <xdr:rowOff>209550</xdr:rowOff>
    </xdr:to>
    <xdr:sp macro="" textlink="">
      <xdr:nvSpPr>
        <xdr:cNvPr id="1285182" name="Text Box 1">
          <a:extLst>
            <a:ext uri="{FF2B5EF4-FFF2-40B4-BE49-F238E27FC236}">
              <a16:creationId xmlns:a16="http://schemas.microsoft.com/office/drawing/2014/main" xmlns="" id="{00000000-0008-0000-0600-00003E9C1300}"/>
            </a:ext>
          </a:extLst>
        </xdr:cNvPr>
        <xdr:cNvSpPr txBox="1">
          <a:spLocks noChangeArrowheads="1"/>
        </xdr:cNvSpPr>
      </xdr:nvSpPr>
      <xdr:spPr bwMode="auto">
        <a:xfrm>
          <a:off x="2743200" y="52263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149</xdr:row>
      <xdr:rowOff>0</xdr:rowOff>
    </xdr:from>
    <xdr:to>
      <xdr:col>5</xdr:col>
      <xdr:colOff>0</xdr:colOff>
      <xdr:row>149</xdr:row>
      <xdr:rowOff>209550</xdr:rowOff>
    </xdr:to>
    <xdr:sp macro="" textlink="">
      <xdr:nvSpPr>
        <xdr:cNvPr id="1285183" name="Text Box 1">
          <a:extLst>
            <a:ext uri="{FF2B5EF4-FFF2-40B4-BE49-F238E27FC236}">
              <a16:creationId xmlns:a16="http://schemas.microsoft.com/office/drawing/2014/main" xmlns="" id="{00000000-0008-0000-0600-00003F9C1300}"/>
            </a:ext>
          </a:extLst>
        </xdr:cNvPr>
        <xdr:cNvSpPr txBox="1">
          <a:spLocks noChangeArrowheads="1"/>
        </xdr:cNvSpPr>
      </xdr:nvSpPr>
      <xdr:spPr bwMode="auto">
        <a:xfrm>
          <a:off x="2743200" y="52263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149</xdr:row>
      <xdr:rowOff>0</xdr:rowOff>
    </xdr:from>
    <xdr:to>
      <xdr:col>5</xdr:col>
      <xdr:colOff>0</xdr:colOff>
      <xdr:row>149</xdr:row>
      <xdr:rowOff>209550</xdr:rowOff>
    </xdr:to>
    <xdr:sp macro="" textlink="">
      <xdr:nvSpPr>
        <xdr:cNvPr id="1285184" name="Text Box 1">
          <a:extLst>
            <a:ext uri="{FF2B5EF4-FFF2-40B4-BE49-F238E27FC236}">
              <a16:creationId xmlns:a16="http://schemas.microsoft.com/office/drawing/2014/main" xmlns="" id="{00000000-0008-0000-0600-0000409C1300}"/>
            </a:ext>
          </a:extLst>
        </xdr:cNvPr>
        <xdr:cNvSpPr txBox="1">
          <a:spLocks noChangeArrowheads="1"/>
        </xdr:cNvSpPr>
      </xdr:nvSpPr>
      <xdr:spPr bwMode="auto">
        <a:xfrm>
          <a:off x="2743200" y="52263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149</xdr:row>
      <xdr:rowOff>0</xdr:rowOff>
    </xdr:from>
    <xdr:to>
      <xdr:col>5</xdr:col>
      <xdr:colOff>0</xdr:colOff>
      <xdr:row>149</xdr:row>
      <xdr:rowOff>209550</xdr:rowOff>
    </xdr:to>
    <xdr:sp macro="" textlink="">
      <xdr:nvSpPr>
        <xdr:cNvPr id="1285185" name="Text Box 1">
          <a:extLst>
            <a:ext uri="{FF2B5EF4-FFF2-40B4-BE49-F238E27FC236}">
              <a16:creationId xmlns:a16="http://schemas.microsoft.com/office/drawing/2014/main" xmlns="" id="{00000000-0008-0000-0600-0000419C1300}"/>
            </a:ext>
          </a:extLst>
        </xdr:cNvPr>
        <xdr:cNvSpPr txBox="1">
          <a:spLocks noChangeArrowheads="1"/>
        </xdr:cNvSpPr>
      </xdr:nvSpPr>
      <xdr:spPr bwMode="auto">
        <a:xfrm>
          <a:off x="2743200" y="52263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149</xdr:row>
      <xdr:rowOff>0</xdr:rowOff>
    </xdr:from>
    <xdr:to>
      <xdr:col>5</xdr:col>
      <xdr:colOff>0</xdr:colOff>
      <xdr:row>149</xdr:row>
      <xdr:rowOff>209550</xdr:rowOff>
    </xdr:to>
    <xdr:sp macro="" textlink="">
      <xdr:nvSpPr>
        <xdr:cNvPr id="1285186" name="Text Box 1">
          <a:extLst>
            <a:ext uri="{FF2B5EF4-FFF2-40B4-BE49-F238E27FC236}">
              <a16:creationId xmlns:a16="http://schemas.microsoft.com/office/drawing/2014/main" xmlns="" id="{00000000-0008-0000-0600-0000429C1300}"/>
            </a:ext>
          </a:extLst>
        </xdr:cNvPr>
        <xdr:cNvSpPr txBox="1">
          <a:spLocks noChangeArrowheads="1"/>
        </xdr:cNvSpPr>
      </xdr:nvSpPr>
      <xdr:spPr bwMode="auto">
        <a:xfrm>
          <a:off x="2743200" y="52263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149</xdr:row>
      <xdr:rowOff>0</xdr:rowOff>
    </xdr:from>
    <xdr:to>
      <xdr:col>5</xdr:col>
      <xdr:colOff>0</xdr:colOff>
      <xdr:row>149</xdr:row>
      <xdr:rowOff>209550</xdr:rowOff>
    </xdr:to>
    <xdr:sp macro="" textlink="">
      <xdr:nvSpPr>
        <xdr:cNvPr id="1285187" name="Text Box 1">
          <a:extLst>
            <a:ext uri="{FF2B5EF4-FFF2-40B4-BE49-F238E27FC236}">
              <a16:creationId xmlns:a16="http://schemas.microsoft.com/office/drawing/2014/main" xmlns="" id="{00000000-0008-0000-0600-0000439C1300}"/>
            </a:ext>
          </a:extLst>
        </xdr:cNvPr>
        <xdr:cNvSpPr txBox="1">
          <a:spLocks noChangeArrowheads="1"/>
        </xdr:cNvSpPr>
      </xdr:nvSpPr>
      <xdr:spPr bwMode="auto">
        <a:xfrm>
          <a:off x="2743200" y="52263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149</xdr:row>
      <xdr:rowOff>0</xdr:rowOff>
    </xdr:from>
    <xdr:to>
      <xdr:col>5</xdr:col>
      <xdr:colOff>0</xdr:colOff>
      <xdr:row>149</xdr:row>
      <xdr:rowOff>209550</xdr:rowOff>
    </xdr:to>
    <xdr:sp macro="" textlink="">
      <xdr:nvSpPr>
        <xdr:cNvPr id="1285188" name="Text Box 1">
          <a:extLst>
            <a:ext uri="{FF2B5EF4-FFF2-40B4-BE49-F238E27FC236}">
              <a16:creationId xmlns:a16="http://schemas.microsoft.com/office/drawing/2014/main" xmlns="" id="{00000000-0008-0000-0600-0000449C1300}"/>
            </a:ext>
          </a:extLst>
        </xdr:cNvPr>
        <xdr:cNvSpPr txBox="1">
          <a:spLocks noChangeArrowheads="1"/>
        </xdr:cNvSpPr>
      </xdr:nvSpPr>
      <xdr:spPr bwMode="auto">
        <a:xfrm>
          <a:off x="2743200" y="52263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189" name="Text Box 1">
          <a:extLst>
            <a:ext uri="{FF2B5EF4-FFF2-40B4-BE49-F238E27FC236}">
              <a16:creationId xmlns:a16="http://schemas.microsoft.com/office/drawing/2014/main" xmlns="" id="{00000000-0008-0000-0600-0000459C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190" name="Text Box 1">
          <a:extLst>
            <a:ext uri="{FF2B5EF4-FFF2-40B4-BE49-F238E27FC236}">
              <a16:creationId xmlns:a16="http://schemas.microsoft.com/office/drawing/2014/main" xmlns="" id="{00000000-0008-0000-0600-0000469C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191" name="Text Box 1">
          <a:extLst>
            <a:ext uri="{FF2B5EF4-FFF2-40B4-BE49-F238E27FC236}">
              <a16:creationId xmlns:a16="http://schemas.microsoft.com/office/drawing/2014/main" xmlns="" id="{00000000-0008-0000-0600-0000479C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192" name="Text Box 1">
          <a:extLst>
            <a:ext uri="{FF2B5EF4-FFF2-40B4-BE49-F238E27FC236}">
              <a16:creationId xmlns:a16="http://schemas.microsoft.com/office/drawing/2014/main" xmlns="" id="{00000000-0008-0000-0600-0000489C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193" name="Text Box 1">
          <a:extLst>
            <a:ext uri="{FF2B5EF4-FFF2-40B4-BE49-F238E27FC236}">
              <a16:creationId xmlns:a16="http://schemas.microsoft.com/office/drawing/2014/main" xmlns="" id="{00000000-0008-0000-0600-0000499C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194" name="Text Box 1">
          <a:extLst>
            <a:ext uri="{FF2B5EF4-FFF2-40B4-BE49-F238E27FC236}">
              <a16:creationId xmlns:a16="http://schemas.microsoft.com/office/drawing/2014/main" xmlns="" id="{00000000-0008-0000-0600-00004A9C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195" name="Text Box 1">
          <a:extLst>
            <a:ext uri="{FF2B5EF4-FFF2-40B4-BE49-F238E27FC236}">
              <a16:creationId xmlns:a16="http://schemas.microsoft.com/office/drawing/2014/main" xmlns="" id="{00000000-0008-0000-0600-00004B9C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196" name="Text Box 1">
          <a:extLst>
            <a:ext uri="{FF2B5EF4-FFF2-40B4-BE49-F238E27FC236}">
              <a16:creationId xmlns:a16="http://schemas.microsoft.com/office/drawing/2014/main" xmlns="" id="{00000000-0008-0000-0600-00004C9C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197" name="Text Box 1">
          <a:extLst>
            <a:ext uri="{FF2B5EF4-FFF2-40B4-BE49-F238E27FC236}">
              <a16:creationId xmlns:a16="http://schemas.microsoft.com/office/drawing/2014/main" xmlns="" id="{00000000-0008-0000-0600-00004D9C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198" name="Text Box 1">
          <a:extLst>
            <a:ext uri="{FF2B5EF4-FFF2-40B4-BE49-F238E27FC236}">
              <a16:creationId xmlns:a16="http://schemas.microsoft.com/office/drawing/2014/main" xmlns="" id="{00000000-0008-0000-0600-00004E9C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199" name="Text Box 1">
          <a:extLst>
            <a:ext uri="{FF2B5EF4-FFF2-40B4-BE49-F238E27FC236}">
              <a16:creationId xmlns:a16="http://schemas.microsoft.com/office/drawing/2014/main" xmlns="" id="{00000000-0008-0000-0600-00004F9C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200" name="Text Box 1">
          <a:extLst>
            <a:ext uri="{FF2B5EF4-FFF2-40B4-BE49-F238E27FC236}">
              <a16:creationId xmlns:a16="http://schemas.microsoft.com/office/drawing/2014/main" xmlns="" id="{00000000-0008-0000-0600-0000509C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201" name="Text Box 1">
          <a:extLst>
            <a:ext uri="{FF2B5EF4-FFF2-40B4-BE49-F238E27FC236}">
              <a16:creationId xmlns:a16="http://schemas.microsoft.com/office/drawing/2014/main" xmlns="" id="{00000000-0008-0000-0600-0000519C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202" name="Text Box 1">
          <a:extLst>
            <a:ext uri="{FF2B5EF4-FFF2-40B4-BE49-F238E27FC236}">
              <a16:creationId xmlns:a16="http://schemas.microsoft.com/office/drawing/2014/main" xmlns="" id="{00000000-0008-0000-0600-0000529C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203" name="Text Box 1">
          <a:extLst>
            <a:ext uri="{FF2B5EF4-FFF2-40B4-BE49-F238E27FC236}">
              <a16:creationId xmlns:a16="http://schemas.microsoft.com/office/drawing/2014/main" xmlns="" id="{00000000-0008-0000-0600-0000539C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204" name="Text Box 1">
          <a:extLst>
            <a:ext uri="{FF2B5EF4-FFF2-40B4-BE49-F238E27FC236}">
              <a16:creationId xmlns:a16="http://schemas.microsoft.com/office/drawing/2014/main" xmlns="" id="{00000000-0008-0000-0600-0000549C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205" name="Text Box 1">
          <a:extLst>
            <a:ext uri="{FF2B5EF4-FFF2-40B4-BE49-F238E27FC236}">
              <a16:creationId xmlns:a16="http://schemas.microsoft.com/office/drawing/2014/main" xmlns="" id="{00000000-0008-0000-0600-0000559C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206" name="Text Box 1">
          <a:extLst>
            <a:ext uri="{FF2B5EF4-FFF2-40B4-BE49-F238E27FC236}">
              <a16:creationId xmlns:a16="http://schemas.microsoft.com/office/drawing/2014/main" xmlns="" id="{00000000-0008-0000-0600-0000569C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207" name="Text Box 1">
          <a:extLst>
            <a:ext uri="{FF2B5EF4-FFF2-40B4-BE49-F238E27FC236}">
              <a16:creationId xmlns:a16="http://schemas.microsoft.com/office/drawing/2014/main" xmlns="" id="{00000000-0008-0000-0600-0000579C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208" name="Text Box 1">
          <a:extLst>
            <a:ext uri="{FF2B5EF4-FFF2-40B4-BE49-F238E27FC236}">
              <a16:creationId xmlns:a16="http://schemas.microsoft.com/office/drawing/2014/main" xmlns="" id="{00000000-0008-0000-0600-0000589C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209" name="Text Box 1">
          <a:extLst>
            <a:ext uri="{FF2B5EF4-FFF2-40B4-BE49-F238E27FC236}">
              <a16:creationId xmlns:a16="http://schemas.microsoft.com/office/drawing/2014/main" xmlns="" id="{00000000-0008-0000-0600-0000599C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210" name="Text Box 1">
          <a:extLst>
            <a:ext uri="{FF2B5EF4-FFF2-40B4-BE49-F238E27FC236}">
              <a16:creationId xmlns:a16="http://schemas.microsoft.com/office/drawing/2014/main" xmlns="" id="{00000000-0008-0000-0600-00005A9C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211" name="Text Box 1">
          <a:extLst>
            <a:ext uri="{FF2B5EF4-FFF2-40B4-BE49-F238E27FC236}">
              <a16:creationId xmlns:a16="http://schemas.microsoft.com/office/drawing/2014/main" xmlns="" id="{00000000-0008-0000-0600-00005B9C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212" name="Text Box 1">
          <a:extLst>
            <a:ext uri="{FF2B5EF4-FFF2-40B4-BE49-F238E27FC236}">
              <a16:creationId xmlns:a16="http://schemas.microsoft.com/office/drawing/2014/main" xmlns="" id="{00000000-0008-0000-0600-00005C9C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213" name="Text Box 1">
          <a:extLst>
            <a:ext uri="{FF2B5EF4-FFF2-40B4-BE49-F238E27FC236}">
              <a16:creationId xmlns:a16="http://schemas.microsoft.com/office/drawing/2014/main" xmlns="" id="{00000000-0008-0000-0600-00005D9C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214" name="Text Box 1">
          <a:extLst>
            <a:ext uri="{FF2B5EF4-FFF2-40B4-BE49-F238E27FC236}">
              <a16:creationId xmlns:a16="http://schemas.microsoft.com/office/drawing/2014/main" xmlns="" id="{00000000-0008-0000-0600-00005E9C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215" name="Text Box 1">
          <a:extLst>
            <a:ext uri="{FF2B5EF4-FFF2-40B4-BE49-F238E27FC236}">
              <a16:creationId xmlns:a16="http://schemas.microsoft.com/office/drawing/2014/main" xmlns="" id="{00000000-0008-0000-0600-00005F9C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216" name="Text Box 1">
          <a:extLst>
            <a:ext uri="{FF2B5EF4-FFF2-40B4-BE49-F238E27FC236}">
              <a16:creationId xmlns:a16="http://schemas.microsoft.com/office/drawing/2014/main" xmlns="" id="{00000000-0008-0000-0600-0000609C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217" name="Text Box 1">
          <a:extLst>
            <a:ext uri="{FF2B5EF4-FFF2-40B4-BE49-F238E27FC236}">
              <a16:creationId xmlns:a16="http://schemas.microsoft.com/office/drawing/2014/main" xmlns="" id="{00000000-0008-0000-0600-0000619C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218" name="Text Box 1">
          <a:extLst>
            <a:ext uri="{FF2B5EF4-FFF2-40B4-BE49-F238E27FC236}">
              <a16:creationId xmlns:a16="http://schemas.microsoft.com/office/drawing/2014/main" xmlns="" id="{00000000-0008-0000-0600-0000629C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219" name="Text Box 1">
          <a:extLst>
            <a:ext uri="{FF2B5EF4-FFF2-40B4-BE49-F238E27FC236}">
              <a16:creationId xmlns:a16="http://schemas.microsoft.com/office/drawing/2014/main" xmlns="" id="{00000000-0008-0000-0600-0000639C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220" name="Text Box 1">
          <a:extLst>
            <a:ext uri="{FF2B5EF4-FFF2-40B4-BE49-F238E27FC236}">
              <a16:creationId xmlns:a16="http://schemas.microsoft.com/office/drawing/2014/main" xmlns="" id="{00000000-0008-0000-0600-0000649C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221" name="Text Box 1">
          <a:extLst>
            <a:ext uri="{FF2B5EF4-FFF2-40B4-BE49-F238E27FC236}">
              <a16:creationId xmlns:a16="http://schemas.microsoft.com/office/drawing/2014/main" xmlns="" id="{00000000-0008-0000-0600-0000659C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222" name="Text Box 1">
          <a:extLst>
            <a:ext uri="{FF2B5EF4-FFF2-40B4-BE49-F238E27FC236}">
              <a16:creationId xmlns:a16="http://schemas.microsoft.com/office/drawing/2014/main" xmlns="" id="{00000000-0008-0000-0600-0000669C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223" name="Text Box 1">
          <a:extLst>
            <a:ext uri="{FF2B5EF4-FFF2-40B4-BE49-F238E27FC236}">
              <a16:creationId xmlns:a16="http://schemas.microsoft.com/office/drawing/2014/main" xmlns="" id="{00000000-0008-0000-0600-0000679C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224" name="Text Box 1">
          <a:extLst>
            <a:ext uri="{FF2B5EF4-FFF2-40B4-BE49-F238E27FC236}">
              <a16:creationId xmlns:a16="http://schemas.microsoft.com/office/drawing/2014/main" xmlns="" id="{00000000-0008-0000-0600-0000689C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225" name="Text Box 1">
          <a:extLst>
            <a:ext uri="{FF2B5EF4-FFF2-40B4-BE49-F238E27FC236}">
              <a16:creationId xmlns:a16="http://schemas.microsoft.com/office/drawing/2014/main" xmlns="" id="{00000000-0008-0000-0600-0000699C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226" name="Text Box 1">
          <a:extLst>
            <a:ext uri="{FF2B5EF4-FFF2-40B4-BE49-F238E27FC236}">
              <a16:creationId xmlns:a16="http://schemas.microsoft.com/office/drawing/2014/main" xmlns="" id="{00000000-0008-0000-0600-00006A9C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227" name="Text Box 1">
          <a:extLst>
            <a:ext uri="{FF2B5EF4-FFF2-40B4-BE49-F238E27FC236}">
              <a16:creationId xmlns:a16="http://schemas.microsoft.com/office/drawing/2014/main" xmlns="" id="{00000000-0008-0000-0600-00006B9C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228" name="Text Box 1">
          <a:extLst>
            <a:ext uri="{FF2B5EF4-FFF2-40B4-BE49-F238E27FC236}">
              <a16:creationId xmlns:a16="http://schemas.microsoft.com/office/drawing/2014/main" xmlns="" id="{00000000-0008-0000-0600-00006C9C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229" name="Text Box 1">
          <a:extLst>
            <a:ext uri="{FF2B5EF4-FFF2-40B4-BE49-F238E27FC236}">
              <a16:creationId xmlns:a16="http://schemas.microsoft.com/office/drawing/2014/main" xmlns="" id="{00000000-0008-0000-0600-00006D9C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230" name="Text Box 1">
          <a:extLst>
            <a:ext uri="{FF2B5EF4-FFF2-40B4-BE49-F238E27FC236}">
              <a16:creationId xmlns:a16="http://schemas.microsoft.com/office/drawing/2014/main" xmlns="" id="{00000000-0008-0000-0600-00006E9C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231" name="Text Box 1">
          <a:extLst>
            <a:ext uri="{FF2B5EF4-FFF2-40B4-BE49-F238E27FC236}">
              <a16:creationId xmlns:a16="http://schemas.microsoft.com/office/drawing/2014/main" xmlns="" id="{00000000-0008-0000-0600-00006F9C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232" name="Text Box 1">
          <a:extLst>
            <a:ext uri="{FF2B5EF4-FFF2-40B4-BE49-F238E27FC236}">
              <a16:creationId xmlns:a16="http://schemas.microsoft.com/office/drawing/2014/main" xmlns="" id="{00000000-0008-0000-0600-0000709C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233" name="Text Box 1">
          <a:extLst>
            <a:ext uri="{FF2B5EF4-FFF2-40B4-BE49-F238E27FC236}">
              <a16:creationId xmlns:a16="http://schemas.microsoft.com/office/drawing/2014/main" xmlns="" id="{00000000-0008-0000-0600-0000719C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234" name="Text Box 1">
          <a:extLst>
            <a:ext uri="{FF2B5EF4-FFF2-40B4-BE49-F238E27FC236}">
              <a16:creationId xmlns:a16="http://schemas.microsoft.com/office/drawing/2014/main" xmlns="" id="{00000000-0008-0000-0600-0000729C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235" name="Text Box 1">
          <a:extLst>
            <a:ext uri="{FF2B5EF4-FFF2-40B4-BE49-F238E27FC236}">
              <a16:creationId xmlns:a16="http://schemas.microsoft.com/office/drawing/2014/main" xmlns="" id="{00000000-0008-0000-0600-0000739C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236" name="Text Box 1">
          <a:extLst>
            <a:ext uri="{FF2B5EF4-FFF2-40B4-BE49-F238E27FC236}">
              <a16:creationId xmlns:a16="http://schemas.microsoft.com/office/drawing/2014/main" xmlns="" id="{00000000-0008-0000-0600-0000749C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237" name="Text Box 1">
          <a:extLst>
            <a:ext uri="{FF2B5EF4-FFF2-40B4-BE49-F238E27FC236}">
              <a16:creationId xmlns:a16="http://schemas.microsoft.com/office/drawing/2014/main" xmlns="" id="{00000000-0008-0000-0600-0000759C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138</xdr:row>
      <xdr:rowOff>0</xdr:rowOff>
    </xdr:from>
    <xdr:to>
      <xdr:col>5</xdr:col>
      <xdr:colOff>0</xdr:colOff>
      <xdr:row>138</xdr:row>
      <xdr:rowOff>209550</xdr:rowOff>
    </xdr:to>
    <xdr:sp macro="" textlink="">
      <xdr:nvSpPr>
        <xdr:cNvPr id="1285238" name="Text Box 1">
          <a:extLst>
            <a:ext uri="{FF2B5EF4-FFF2-40B4-BE49-F238E27FC236}">
              <a16:creationId xmlns:a16="http://schemas.microsoft.com/office/drawing/2014/main" xmlns="" id="{00000000-0008-0000-0600-0000769C1300}"/>
            </a:ext>
          </a:extLst>
        </xdr:cNvPr>
        <xdr:cNvSpPr txBox="1">
          <a:spLocks noChangeArrowheads="1"/>
        </xdr:cNvSpPr>
      </xdr:nvSpPr>
      <xdr:spPr bwMode="auto">
        <a:xfrm>
          <a:off x="2743200" y="48387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138</xdr:row>
      <xdr:rowOff>0</xdr:rowOff>
    </xdr:from>
    <xdr:to>
      <xdr:col>5</xdr:col>
      <xdr:colOff>0</xdr:colOff>
      <xdr:row>138</xdr:row>
      <xdr:rowOff>209550</xdr:rowOff>
    </xdr:to>
    <xdr:sp macro="" textlink="">
      <xdr:nvSpPr>
        <xdr:cNvPr id="1285239" name="Text Box 1">
          <a:extLst>
            <a:ext uri="{FF2B5EF4-FFF2-40B4-BE49-F238E27FC236}">
              <a16:creationId xmlns:a16="http://schemas.microsoft.com/office/drawing/2014/main" xmlns="" id="{00000000-0008-0000-0600-0000779C1300}"/>
            </a:ext>
          </a:extLst>
        </xdr:cNvPr>
        <xdr:cNvSpPr txBox="1">
          <a:spLocks noChangeArrowheads="1"/>
        </xdr:cNvSpPr>
      </xdr:nvSpPr>
      <xdr:spPr bwMode="auto">
        <a:xfrm>
          <a:off x="2743200" y="48387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138</xdr:row>
      <xdr:rowOff>0</xdr:rowOff>
    </xdr:from>
    <xdr:to>
      <xdr:col>5</xdr:col>
      <xdr:colOff>0</xdr:colOff>
      <xdr:row>138</xdr:row>
      <xdr:rowOff>209550</xdr:rowOff>
    </xdr:to>
    <xdr:sp macro="" textlink="">
      <xdr:nvSpPr>
        <xdr:cNvPr id="1285240" name="Text Box 1">
          <a:extLst>
            <a:ext uri="{FF2B5EF4-FFF2-40B4-BE49-F238E27FC236}">
              <a16:creationId xmlns:a16="http://schemas.microsoft.com/office/drawing/2014/main" xmlns="" id="{00000000-0008-0000-0600-0000789C1300}"/>
            </a:ext>
          </a:extLst>
        </xdr:cNvPr>
        <xdr:cNvSpPr txBox="1">
          <a:spLocks noChangeArrowheads="1"/>
        </xdr:cNvSpPr>
      </xdr:nvSpPr>
      <xdr:spPr bwMode="auto">
        <a:xfrm>
          <a:off x="2743200" y="48387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139</xdr:row>
      <xdr:rowOff>0</xdr:rowOff>
    </xdr:from>
    <xdr:to>
      <xdr:col>5</xdr:col>
      <xdr:colOff>0</xdr:colOff>
      <xdr:row>139</xdr:row>
      <xdr:rowOff>209550</xdr:rowOff>
    </xdr:to>
    <xdr:sp macro="" textlink="">
      <xdr:nvSpPr>
        <xdr:cNvPr id="1285241" name="Text Box 1">
          <a:extLst>
            <a:ext uri="{FF2B5EF4-FFF2-40B4-BE49-F238E27FC236}">
              <a16:creationId xmlns:a16="http://schemas.microsoft.com/office/drawing/2014/main" xmlns="" id="{00000000-0008-0000-0600-0000799C1300}"/>
            </a:ext>
          </a:extLst>
        </xdr:cNvPr>
        <xdr:cNvSpPr txBox="1">
          <a:spLocks noChangeArrowheads="1"/>
        </xdr:cNvSpPr>
      </xdr:nvSpPr>
      <xdr:spPr bwMode="auto">
        <a:xfrm>
          <a:off x="2743200" y="48739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139</xdr:row>
      <xdr:rowOff>0</xdr:rowOff>
    </xdr:from>
    <xdr:to>
      <xdr:col>5</xdr:col>
      <xdr:colOff>0</xdr:colOff>
      <xdr:row>139</xdr:row>
      <xdr:rowOff>209550</xdr:rowOff>
    </xdr:to>
    <xdr:sp macro="" textlink="">
      <xdr:nvSpPr>
        <xdr:cNvPr id="1285242" name="Text Box 1">
          <a:extLst>
            <a:ext uri="{FF2B5EF4-FFF2-40B4-BE49-F238E27FC236}">
              <a16:creationId xmlns:a16="http://schemas.microsoft.com/office/drawing/2014/main" xmlns="" id="{00000000-0008-0000-0600-00007A9C1300}"/>
            </a:ext>
          </a:extLst>
        </xdr:cNvPr>
        <xdr:cNvSpPr txBox="1">
          <a:spLocks noChangeArrowheads="1"/>
        </xdr:cNvSpPr>
      </xdr:nvSpPr>
      <xdr:spPr bwMode="auto">
        <a:xfrm>
          <a:off x="2743200" y="48739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139</xdr:row>
      <xdr:rowOff>0</xdr:rowOff>
    </xdr:from>
    <xdr:to>
      <xdr:col>5</xdr:col>
      <xdr:colOff>0</xdr:colOff>
      <xdr:row>139</xdr:row>
      <xdr:rowOff>209550</xdr:rowOff>
    </xdr:to>
    <xdr:sp macro="" textlink="">
      <xdr:nvSpPr>
        <xdr:cNvPr id="1285243" name="Text Box 1">
          <a:extLst>
            <a:ext uri="{FF2B5EF4-FFF2-40B4-BE49-F238E27FC236}">
              <a16:creationId xmlns:a16="http://schemas.microsoft.com/office/drawing/2014/main" xmlns="" id="{00000000-0008-0000-0600-00007B9C1300}"/>
            </a:ext>
          </a:extLst>
        </xdr:cNvPr>
        <xdr:cNvSpPr txBox="1">
          <a:spLocks noChangeArrowheads="1"/>
        </xdr:cNvSpPr>
      </xdr:nvSpPr>
      <xdr:spPr bwMode="auto">
        <a:xfrm>
          <a:off x="2743200" y="48739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141</xdr:row>
      <xdr:rowOff>0</xdr:rowOff>
    </xdr:from>
    <xdr:to>
      <xdr:col>5</xdr:col>
      <xdr:colOff>0</xdr:colOff>
      <xdr:row>141</xdr:row>
      <xdr:rowOff>209550</xdr:rowOff>
    </xdr:to>
    <xdr:sp macro="" textlink="">
      <xdr:nvSpPr>
        <xdr:cNvPr id="1285244" name="Text Box 1">
          <a:extLst>
            <a:ext uri="{FF2B5EF4-FFF2-40B4-BE49-F238E27FC236}">
              <a16:creationId xmlns:a16="http://schemas.microsoft.com/office/drawing/2014/main" xmlns="" id="{00000000-0008-0000-0600-00007C9C1300}"/>
            </a:ext>
          </a:extLst>
        </xdr:cNvPr>
        <xdr:cNvSpPr txBox="1">
          <a:spLocks noChangeArrowheads="1"/>
        </xdr:cNvSpPr>
      </xdr:nvSpPr>
      <xdr:spPr bwMode="auto">
        <a:xfrm>
          <a:off x="2743200" y="49444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141</xdr:row>
      <xdr:rowOff>0</xdr:rowOff>
    </xdr:from>
    <xdr:to>
      <xdr:col>5</xdr:col>
      <xdr:colOff>0</xdr:colOff>
      <xdr:row>141</xdr:row>
      <xdr:rowOff>209550</xdr:rowOff>
    </xdr:to>
    <xdr:sp macro="" textlink="">
      <xdr:nvSpPr>
        <xdr:cNvPr id="1285245" name="Text Box 1">
          <a:extLst>
            <a:ext uri="{FF2B5EF4-FFF2-40B4-BE49-F238E27FC236}">
              <a16:creationId xmlns:a16="http://schemas.microsoft.com/office/drawing/2014/main" xmlns="" id="{00000000-0008-0000-0600-00007D9C1300}"/>
            </a:ext>
          </a:extLst>
        </xdr:cNvPr>
        <xdr:cNvSpPr txBox="1">
          <a:spLocks noChangeArrowheads="1"/>
        </xdr:cNvSpPr>
      </xdr:nvSpPr>
      <xdr:spPr bwMode="auto">
        <a:xfrm>
          <a:off x="2743200" y="49444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141</xdr:row>
      <xdr:rowOff>0</xdr:rowOff>
    </xdr:from>
    <xdr:to>
      <xdr:col>5</xdr:col>
      <xdr:colOff>0</xdr:colOff>
      <xdr:row>141</xdr:row>
      <xdr:rowOff>209550</xdr:rowOff>
    </xdr:to>
    <xdr:sp macro="" textlink="">
      <xdr:nvSpPr>
        <xdr:cNvPr id="1285246" name="Text Box 1">
          <a:extLst>
            <a:ext uri="{FF2B5EF4-FFF2-40B4-BE49-F238E27FC236}">
              <a16:creationId xmlns:a16="http://schemas.microsoft.com/office/drawing/2014/main" xmlns="" id="{00000000-0008-0000-0600-00007E9C1300}"/>
            </a:ext>
          </a:extLst>
        </xdr:cNvPr>
        <xdr:cNvSpPr txBox="1">
          <a:spLocks noChangeArrowheads="1"/>
        </xdr:cNvSpPr>
      </xdr:nvSpPr>
      <xdr:spPr bwMode="auto">
        <a:xfrm>
          <a:off x="2743200" y="49444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141</xdr:row>
      <xdr:rowOff>0</xdr:rowOff>
    </xdr:from>
    <xdr:to>
      <xdr:col>5</xdr:col>
      <xdr:colOff>0</xdr:colOff>
      <xdr:row>141</xdr:row>
      <xdr:rowOff>209550</xdr:rowOff>
    </xdr:to>
    <xdr:sp macro="" textlink="">
      <xdr:nvSpPr>
        <xdr:cNvPr id="1285247" name="Text Box 1">
          <a:extLst>
            <a:ext uri="{FF2B5EF4-FFF2-40B4-BE49-F238E27FC236}">
              <a16:creationId xmlns:a16="http://schemas.microsoft.com/office/drawing/2014/main" xmlns="" id="{00000000-0008-0000-0600-00007F9C1300}"/>
            </a:ext>
          </a:extLst>
        </xdr:cNvPr>
        <xdr:cNvSpPr txBox="1">
          <a:spLocks noChangeArrowheads="1"/>
        </xdr:cNvSpPr>
      </xdr:nvSpPr>
      <xdr:spPr bwMode="auto">
        <a:xfrm>
          <a:off x="2743200" y="49444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141</xdr:row>
      <xdr:rowOff>0</xdr:rowOff>
    </xdr:from>
    <xdr:to>
      <xdr:col>5</xdr:col>
      <xdr:colOff>0</xdr:colOff>
      <xdr:row>141</xdr:row>
      <xdr:rowOff>209550</xdr:rowOff>
    </xdr:to>
    <xdr:sp macro="" textlink="">
      <xdr:nvSpPr>
        <xdr:cNvPr id="1285248" name="Text Box 1">
          <a:extLst>
            <a:ext uri="{FF2B5EF4-FFF2-40B4-BE49-F238E27FC236}">
              <a16:creationId xmlns:a16="http://schemas.microsoft.com/office/drawing/2014/main" xmlns="" id="{00000000-0008-0000-0600-0000809C1300}"/>
            </a:ext>
          </a:extLst>
        </xdr:cNvPr>
        <xdr:cNvSpPr txBox="1">
          <a:spLocks noChangeArrowheads="1"/>
        </xdr:cNvSpPr>
      </xdr:nvSpPr>
      <xdr:spPr bwMode="auto">
        <a:xfrm>
          <a:off x="2743200" y="49444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141</xdr:row>
      <xdr:rowOff>0</xdr:rowOff>
    </xdr:from>
    <xdr:to>
      <xdr:col>5</xdr:col>
      <xdr:colOff>0</xdr:colOff>
      <xdr:row>141</xdr:row>
      <xdr:rowOff>209550</xdr:rowOff>
    </xdr:to>
    <xdr:sp macro="" textlink="">
      <xdr:nvSpPr>
        <xdr:cNvPr id="1285249" name="Text Box 1">
          <a:extLst>
            <a:ext uri="{FF2B5EF4-FFF2-40B4-BE49-F238E27FC236}">
              <a16:creationId xmlns:a16="http://schemas.microsoft.com/office/drawing/2014/main" xmlns="" id="{00000000-0008-0000-0600-0000819C1300}"/>
            </a:ext>
          </a:extLst>
        </xdr:cNvPr>
        <xdr:cNvSpPr txBox="1">
          <a:spLocks noChangeArrowheads="1"/>
        </xdr:cNvSpPr>
      </xdr:nvSpPr>
      <xdr:spPr bwMode="auto">
        <a:xfrm>
          <a:off x="2743200" y="49444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141</xdr:row>
      <xdr:rowOff>0</xdr:rowOff>
    </xdr:from>
    <xdr:to>
      <xdr:col>5</xdr:col>
      <xdr:colOff>0</xdr:colOff>
      <xdr:row>141</xdr:row>
      <xdr:rowOff>209550</xdr:rowOff>
    </xdr:to>
    <xdr:sp macro="" textlink="">
      <xdr:nvSpPr>
        <xdr:cNvPr id="1285250" name="Text Box 1">
          <a:extLst>
            <a:ext uri="{FF2B5EF4-FFF2-40B4-BE49-F238E27FC236}">
              <a16:creationId xmlns:a16="http://schemas.microsoft.com/office/drawing/2014/main" xmlns="" id="{00000000-0008-0000-0600-0000829C1300}"/>
            </a:ext>
          </a:extLst>
        </xdr:cNvPr>
        <xdr:cNvSpPr txBox="1">
          <a:spLocks noChangeArrowheads="1"/>
        </xdr:cNvSpPr>
      </xdr:nvSpPr>
      <xdr:spPr bwMode="auto">
        <a:xfrm>
          <a:off x="2743200" y="49444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141</xdr:row>
      <xdr:rowOff>0</xdr:rowOff>
    </xdr:from>
    <xdr:to>
      <xdr:col>5</xdr:col>
      <xdr:colOff>0</xdr:colOff>
      <xdr:row>141</xdr:row>
      <xdr:rowOff>209550</xdr:rowOff>
    </xdr:to>
    <xdr:sp macro="" textlink="">
      <xdr:nvSpPr>
        <xdr:cNvPr id="1285251" name="Text Box 1">
          <a:extLst>
            <a:ext uri="{FF2B5EF4-FFF2-40B4-BE49-F238E27FC236}">
              <a16:creationId xmlns:a16="http://schemas.microsoft.com/office/drawing/2014/main" xmlns="" id="{00000000-0008-0000-0600-0000839C1300}"/>
            </a:ext>
          </a:extLst>
        </xdr:cNvPr>
        <xdr:cNvSpPr txBox="1">
          <a:spLocks noChangeArrowheads="1"/>
        </xdr:cNvSpPr>
      </xdr:nvSpPr>
      <xdr:spPr bwMode="auto">
        <a:xfrm>
          <a:off x="2743200" y="49444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141</xdr:row>
      <xdr:rowOff>0</xdr:rowOff>
    </xdr:from>
    <xdr:to>
      <xdr:col>5</xdr:col>
      <xdr:colOff>0</xdr:colOff>
      <xdr:row>141</xdr:row>
      <xdr:rowOff>209550</xdr:rowOff>
    </xdr:to>
    <xdr:sp macro="" textlink="">
      <xdr:nvSpPr>
        <xdr:cNvPr id="1285252" name="Text Box 1">
          <a:extLst>
            <a:ext uri="{FF2B5EF4-FFF2-40B4-BE49-F238E27FC236}">
              <a16:creationId xmlns:a16="http://schemas.microsoft.com/office/drawing/2014/main" xmlns="" id="{00000000-0008-0000-0600-0000849C1300}"/>
            </a:ext>
          </a:extLst>
        </xdr:cNvPr>
        <xdr:cNvSpPr txBox="1">
          <a:spLocks noChangeArrowheads="1"/>
        </xdr:cNvSpPr>
      </xdr:nvSpPr>
      <xdr:spPr bwMode="auto">
        <a:xfrm>
          <a:off x="2743200" y="49444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141</xdr:row>
      <xdr:rowOff>0</xdr:rowOff>
    </xdr:from>
    <xdr:to>
      <xdr:col>5</xdr:col>
      <xdr:colOff>0</xdr:colOff>
      <xdr:row>141</xdr:row>
      <xdr:rowOff>209550</xdr:rowOff>
    </xdr:to>
    <xdr:sp macro="" textlink="">
      <xdr:nvSpPr>
        <xdr:cNvPr id="1285253" name="Text Box 1">
          <a:extLst>
            <a:ext uri="{FF2B5EF4-FFF2-40B4-BE49-F238E27FC236}">
              <a16:creationId xmlns:a16="http://schemas.microsoft.com/office/drawing/2014/main" xmlns="" id="{00000000-0008-0000-0600-0000859C1300}"/>
            </a:ext>
          </a:extLst>
        </xdr:cNvPr>
        <xdr:cNvSpPr txBox="1">
          <a:spLocks noChangeArrowheads="1"/>
        </xdr:cNvSpPr>
      </xdr:nvSpPr>
      <xdr:spPr bwMode="auto">
        <a:xfrm>
          <a:off x="2743200" y="49444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141</xdr:row>
      <xdr:rowOff>0</xdr:rowOff>
    </xdr:from>
    <xdr:to>
      <xdr:col>5</xdr:col>
      <xdr:colOff>0</xdr:colOff>
      <xdr:row>141</xdr:row>
      <xdr:rowOff>209550</xdr:rowOff>
    </xdr:to>
    <xdr:sp macro="" textlink="">
      <xdr:nvSpPr>
        <xdr:cNvPr id="1285254" name="Text Box 1">
          <a:extLst>
            <a:ext uri="{FF2B5EF4-FFF2-40B4-BE49-F238E27FC236}">
              <a16:creationId xmlns:a16="http://schemas.microsoft.com/office/drawing/2014/main" xmlns="" id="{00000000-0008-0000-0600-0000869C1300}"/>
            </a:ext>
          </a:extLst>
        </xdr:cNvPr>
        <xdr:cNvSpPr txBox="1">
          <a:spLocks noChangeArrowheads="1"/>
        </xdr:cNvSpPr>
      </xdr:nvSpPr>
      <xdr:spPr bwMode="auto">
        <a:xfrm>
          <a:off x="2743200" y="49444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141</xdr:row>
      <xdr:rowOff>0</xdr:rowOff>
    </xdr:from>
    <xdr:to>
      <xdr:col>5</xdr:col>
      <xdr:colOff>0</xdr:colOff>
      <xdr:row>141</xdr:row>
      <xdr:rowOff>209550</xdr:rowOff>
    </xdr:to>
    <xdr:sp macro="" textlink="">
      <xdr:nvSpPr>
        <xdr:cNvPr id="1285255" name="Text Box 1">
          <a:extLst>
            <a:ext uri="{FF2B5EF4-FFF2-40B4-BE49-F238E27FC236}">
              <a16:creationId xmlns:a16="http://schemas.microsoft.com/office/drawing/2014/main" xmlns="" id="{00000000-0008-0000-0600-0000879C1300}"/>
            </a:ext>
          </a:extLst>
        </xdr:cNvPr>
        <xdr:cNvSpPr txBox="1">
          <a:spLocks noChangeArrowheads="1"/>
        </xdr:cNvSpPr>
      </xdr:nvSpPr>
      <xdr:spPr bwMode="auto">
        <a:xfrm>
          <a:off x="2743200" y="49444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142</xdr:row>
      <xdr:rowOff>0</xdr:rowOff>
    </xdr:from>
    <xdr:to>
      <xdr:col>5</xdr:col>
      <xdr:colOff>0</xdr:colOff>
      <xdr:row>142</xdr:row>
      <xdr:rowOff>209550</xdr:rowOff>
    </xdr:to>
    <xdr:sp macro="" textlink="">
      <xdr:nvSpPr>
        <xdr:cNvPr id="1285256" name="Text Box 1">
          <a:extLst>
            <a:ext uri="{FF2B5EF4-FFF2-40B4-BE49-F238E27FC236}">
              <a16:creationId xmlns:a16="http://schemas.microsoft.com/office/drawing/2014/main" xmlns="" id="{00000000-0008-0000-0600-0000889C1300}"/>
            </a:ext>
          </a:extLst>
        </xdr:cNvPr>
        <xdr:cNvSpPr txBox="1">
          <a:spLocks noChangeArrowheads="1"/>
        </xdr:cNvSpPr>
      </xdr:nvSpPr>
      <xdr:spPr bwMode="auto">
        <a:xfrm>
          <a:off x="2743200" y="49796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142</xdr:row>
      <xdr:rowOff>0</xdr:rowOff>
    </xdr:from>
    <xdr:to>
      <xdr:col>5</xdr:col>
      <xdr:colOff>0</xdr:colOff>
      <xdr:row>142</xdr:row>
      <xdr:rowOff>209550</xdr:rowOff>
    </xdr:to>
    <xdr:sp macro="" textlink="">
      <xdr:nvSpPr>
        <xdr:cNvPr id="1285257" name="Text Box 1">
          <a:extLst>
            <a:ext uri="{FF2B5EF4-FFF2-40B4-BE49-F238E27FC236}">
              <a16:creationId xmlns:a16="http://schemas.microsoft.com/office/drawing/2014/main" xmlns="" id="{00000000-0008-0000-0600-0000899C1300}"/>
            </a:ext>
          </a:extLst>
        </xdr:cNvPr>
        <xdr:cNvSpPr txBox="1">
          <a:spLocks noChangeArrowheads="1"/>
        </xdr:cNvSpPr>
      </xdr:nvSpPr>
      <xdr:spPr bwMode="auto">
        <a:xfrm>
          <a:off x="2743200" y="49796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142</xdr:row>
      <xdr:rowOff>0</xdr:rowOff>
    </xdr:from>
    <xdr:to>
      <xdr:col>5</xdr:col>
      <xdr:colOff>0</xdr:colOff>
      <xdr:row>142</xdr:row>
      <xdr:rowOff>209550</xdr:rowOff>
    </xdr:to>
    <xdr:sp macro="" textlink="">
      <xdr:nvSpPr>
        <xdr:cNvPr id="1285258" name="Text Box 1">
          <a:extLst>
            <a:ext uri="{FF2B5EF4-FFF2-40B4-BE49-F238E27FC236}">
              <a16:creationId xmlns:a16="http://schemas.microsoft.com/office/drawing/2014/main" xmlns="" id="{00000000-0008-0000-0600-00008A9C1300}"/>
            </a:ext>
          </a:extLst>
        </xdr:cNvPr>
        <xdr:cNvSpPr txBox="1">
          <a:spLocks noChangeArrowheads="1"/>
        </xdr:cNvSpPr>
      </xdr:nvSpPr>
      <xdr:spPr bwMode="auto">
        <a:xfrm>
          <a:off x="2743200" y="49796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142</xdr:row>
      <xdr:rowOff>0</xdr:rowOff>
    </xdr:from>
    <xdr:to>
      <xdr:col>5</xdr:col>
      <xdr:colOff>0</xdr:colOff>
      <xdr:row>142</xdr:row>
      <xdr:rowOff>209550</xdr:rowOff>
    </xdr:to>
    <xdr:sp macro="" textlink="">
      <xdr:nvSpPr>
        <xdr:cNvPr id="1285259" name="Text Box 1">
          <a:extLst>
            <a:ext uri="{FF2B5EF4-FFF2-40B4-BE49-F238E27FC236}">
              <a16:creationId xmlns:a16="http://schemas.microsoft.com/office/drawing/2014/main" xmlns="" id="{00000000-0008-0000-0600-00008B9C1300}"/>
            </a:ext>
          </a:extLst>
        </xdr:cNvPr>
        <xdr:cNvSpPr txBox="1">
          <a:spLocks noChangeArrowheads="1"/>
        </xdr:cNvSpPr>
      </xdr:nvSpPr>
      <xdr:spPr bwMode="auto">
        <a:xfrm>
          <a:off x="2743200" y="49796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142</xdr:row>
      <xdr:rowOff>0</xdr:rowOff>
    </xdr:from>
    <xdr:to>
      <xdr:col>5</xdr:col>
      <xdr:colOff>0</xdr:colOff>
      <xdr:row>142</xdr:row>
      <xdr:rowOff>209550</xdr:rowOff>
    </xdr:to>
    <xdr:sp macro="" textlink="">
      <xdr:nvSpPr>
        <xdr:cNvPr id="1285260" name="Text Box 1">
          <a:extLst>
            <a:ext uri="{FF2B5EF4-FFF2-40B4-BE49-F238E27FC236}">
              <a16:creationId xmlns:a16="http://schemas.microsoft.com/office/drawing/2014/main" xmlns="" id="{00000000-0008-0000-0600-00008C9C1300}"/>
            </a:ext>
          </a:extLst>
        </xdr:cNvPr>
        <xdr:cNvSpPr txBox="1">
          <a:spLocks noChangeArrowheads="1"/>
        </xdr:cNvSpPr>
      </xdr:nvSpPr>
      <xdr:spPr bwMode="auto">
        <a:xfrm>
          <a:off x="2743200" y="49796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142</xdr:row>
      <xdr:rowOff>0</xdr:rowOff>
    </xdr:from>
    <xdr:to>
      <xdr:col>5</xdr:col>
      <xdr:colOff>0</xdr:colOff>
      <xdr:row>142</xdr:row>
      <xdr:rowOff>209550</xdr:rowOff>
    </xdr:to>
    <xdr:sp macro="" textlink="">
      <xdr:nvSpPr>
        <xdr:cNvPr id="1285261" name="Text Box 1">
          <a:extLst>
            <a:ext uri="{FF2B5EF4-FFF2-40B4-BE49-F238E27FC236}">
              <a16:creationId xmlns:a16="http://schemas.microsoft.com/office/drawing/2014/main" xmlns="" id="{00000000-0008-0000-0600-00008D9C1300}"/>
            </a:ext>
          </a:extLst>
        </xdr:cNvPr>
        <xdr:cNvSpPr txBox="1">
          <a:spLocks noChangeArrowheads="1"/>
        </xdr:cNvSpPr>
      </xdr:nvSpPr>
      <xdr:spPr bwMode="auto">
        <a:xfrm>
          <a:off x="2743200" y="49796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142</xdr:row>
      <xdr:rowOff>0</xdr:rowOff>
    </xdr:from>
    <xdr:to>
      <xdr:col>5</xdr:col>
      <xdr:colOff>0</xdr:colOff>
      <xdr:row>142</xdr:row>
      <xdr:rowOff>209550</xdr:rowOff>
    </xdr:to>
    <xdr:sp macro="" textlink="">
      <xdr:nvSpPr>
        <xdr:cNvPr id="1285262" name="Text Box 1">
          <a:extLst>
            <a:ext uri="{FF2B5EF4-FFF2-40B4-BE49-F238E27FC236}">
              <a16:creationId xmlns:a16="http://schemas.microsoft.com/office/drawing/2014/main" xmlns="" id="{00000000-0008-0000-0600-00008E9C1300}"/>
            </a:ext>
          </a:extLst>
        </xdr:cNvPr>
        <xdr:cNvSpPr txBox="1">
          <a:spLocks noChangeArrowheads="1"/>
        </xdr:cNvSpPr>
      </xdr:nvSpPr>
      <xdr:spPr bwMode="auto">
        <a:xfrm>
          <a:off x="2743200" y="49796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142</xdr:row>
      <xdr:rowOff>0</xdr:rowOff>
    </xdr:from>
    <xdr:to>
      <xdr:col>5</xdr:col>
      <xdr:colOff>0</xdr:colOff>
      <xdr:row>142</xdr:row>
      <xdr:rowOff>209550</xdr:rowOff>
    </xdr:to>
    <xdr:sp macro="" textlink="">
      <xdr:nvSpPr>
        <xdr:cNvPr id="1285263" name="Text Box 1">
          <a:extLst>
            <a:ext uri="{FF2B5EF4-FFF2-40B4-BE49-F238E27FC236}">
              <a16:creationId xmlns:a16="http://schemas.microsoft.com/office/drawing/2014/main" xmlns="" id="{00000000-0008-0000-0600-00008F9C1300}"/>
            </a:ext>
          </a:extLst>
        </xdr:cNvPr>
        <xdr:cNvSpPr txBox="1">
          <a:spLocks noChangeArrowheads="1"/>
        </xdr:cNvSpPr>
      </xdr:nvSpPr>
      <xdr:spPr bwMode="auto">
        <a:xfrm>
          <a:off x="2743200" y="49796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142</xdr:row>
      <xdr:rowOff>0</xdr:rowOff>
    </xdr:from>
    <xdr:to>
      <xdr:col>5</xdr:col>
      <xdr:colOff>0</xdr:colOff>
      <xdr:row>142</xdr:row>
      <xdr:rowOff>209550</xdr:rowOff>
    </xdr:to>
    <xdr:sp macro="" textlink="">
      <xdr:nvSpPr>
        <xdr:cNvPr id="1285264" name="Text Box 1">
          <a:extLst>
            <a:ext uri="{FF2B5EF4-FFF2-40B4-BE49-F238E27FC236}">
              <a16:creationId xmlns:a16="http://schemas.microsoft.com/office/drawing/2014/main" xmlns="" id="{00000000-0008-0000-0600-0000909C1300}"/>
            </a:ext>
          </a:extLst>
        </xdr:cNvPr>
        <xdr:cNvSpPr txBox="1">
          <a:spLocks noChangeArrowheads="1"/>
        </xdr:cNvSpPr>
      </xdr:nvSpPr>
      <xdr:spPr bwMode="auto">
        <a:xfrm>
          <a:off x="2743200" y="49796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142</xdr:row>
      <xdr:rowOff>0</xdr:rowOff>
    </xdr:from>
    <xdr:to>
      <xdr:col>5</xdr:col>
      <xdr:colOff>0</xdr:colOff>
      <xdr:row>142</xdr:row>
      <xdr:rowOff>209550</xdr:rowOff>
    </xdr:to>
    <xdr:sp macro="" textlink="">
      <xdr:nvSpPr>
        <xdr:cNvPr id="1285265" name="Text Box 1">
          <a:extLst>
            <a:ext uri="{FF2B5EF4-FFF2-40B4-BE49-F238E27FC236}">
              <a16:creationId xmlns:a16="http://schemas.microsoft.com/office/drawing/2014/main" xmlns="" id="{00000000-0008-0000-0600-0000919C1300}"/>
            </a:ext>
          </a:extLst>
        </xdr:cNvPr>
        <xdr:cNvSpPr txBox="1">
          <a:spLocks noChangeArrowheads="1"/>
        </xdr:cNvSpPr>
      </xdr:nvSpPr>
      <xdr:spPr bwMode="auto">
        <a:xfrm>
          <a:off x="2743200" y="49796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142</xdr:row>
      <xdr:rowOff>0</xdr:rowOff>
    </xdr:from>
    <xdr:to>
      <xdr:col>5</xdr:col>
      <xdr:colOff>0</xdr:colOff>
      <xdr:row>142</xdr:row>
      <xdr:rowOff>209550</xdr:rowOff>
    </xdr:to>
    <xdr:sp macro="" textlink="">
      <xdr:nvSpPr>
        <xdr:cNvPr id="1285266" name="Text Box 1">
          <a:extLst>
            <a:ext uri="{FF2B5EF4-FFF2-40B4-BE49-F238E27FC236}">
              <a16:creationId xmlns:a16="http://schemas.microsoft.com/office/drawing/2014/main" xmlns="" id="{00000000-0008-0000-0600-0000929C1300}"/>
            </a:ext>
          </a:extLst>
        </xdr:cNvPr>
        <xdr:cNvSpPr txBox="1">
          <a:spLocks noChangeArrowheads="1"/>
        </xdr:cNvSpPr>
      </xdr:nvSpPr>
      <xdr:spPr bwMode="auto">
        <a:xfrm>
          <a:off x="2743200" y="49796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142</xdr:row>
      <xdr:rowOff>0</xdr:rowOff>
    </xdr:from>
    <xdr:to>
      <xdr:col>5</xdr:col>
      <xdr:colOff>0</xdr:colOff>
      <xdr:row>142</xdr:row>
      <xdr:rowOff>209550</xdr:rowOff>
    </xdr:to>
    <xdr:sp macro="" textlink="">
      <xdr:nvSpPr>
        <xdr:cNvPr id="1285267" name="Text Box 1">
          <a:extLst>
            <a:ext uri="{FF2B5EF4-FFF2-40B4-BE49-F238E27FC236}">
              <a16:creationId xmlns:a16="http://schemas.microsoft.com/office/drawing/2014/main" xmlns="" id="{00000000-0008-0000-0600-0000939C1300}"/>
            </a:ext>
          </a:extLst>
        </xdr:cNvPr>
        <xdr:cNvSpPr txBox="1">
          <a:spLocks noChangeArrowheads="1"/>
        </xdr:cNvSpPr>
      </xdr:nvSpPr>
      <xdr:spPr bwMode="auto">
        <a:xfrm>
          <a:off x="2743200" y="49796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142</xdr:row>
      <xdr:rowOff>0</xdr:rowOff>
    </xdr:from>
    <xdr:to>
      <xdr:col>5</xdr:col>
      <xdr:colOff>0</xdr:colOff>
      <xdr:row>142</xdr:row>
      <xdr:rowOff>209550</xdr:rowOff>
    </xdr:to>
    <xdr:sp macro="" textlink="">
      <xdr:nvSpPr>
        <xdr:cNvPr id="1285268" name="Text Box 1">
          <a:extLst>
            <a:ext uri="{FF2B5EF4-FFF2-40B4-BE49-F238E27FC236}">
              <a16:creationId xmlns:a16="http://schemas.microsoft.com/office/drawing/2014/main" xmlns="" id="{00000000-0008-0000-0600-0000949C1300}"/>
            </a:ext>
          </a:extLst>
        </xdr:cNvPr>
        <xdr:cNvSpPr txBox="1">
          <a:spLocks noChangeArrowheads="1"/>
        </xdr:cNvSpPr>
      </xdr:nvSpPr>
      <xdr:spPr bwMode="auto">
        <a:xfrm>
          <a:off x="2743200" y="49796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142</xdr:row>
      <xdr:rowOff>0</xdr:rowOff>
    </xdr:from>
    <xdr:to>
      <xdr:col>5</xdr:col>
      <xdr:colOff>0</xdr:colOff>
      <xdr:row>142</xdr:row>
      <xdr:rowOff>209550</xdr:rowOff>
    </xdr:to>
    <xdr:sp macro="" textlink="">
      <xdr:nvSpPr>
        <xdr:cNvPr id="1285269" name="Text Box 1">
          <a:extLst>
            <a:ext uri="{FF2B5EF4-FFF2-40B4-BE49-F238E27FC236}">
              <a16:creationId xmlns:a16="http://schemas.microsoft.com/office/drawing/2014/main" xmlns="" id="{00000000-0008-0000-0600-0000959C1300}"/>
            </a:ext>
          </a:extLst>
        </xdr:cNvPr>
        <xdr:cNvSpPr txBox="1">
          <a:spLocks noChangeArrowheads="1"/>
        </xdr:cNvSpPr>
      </xdr:nvSpPr>
      <xdr:spPr bwMode="auto">
        <a:xfrm>
          <a:off x="2743200" y="49796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142</xdr:row>
      <xdr:rowOff>0</xdr:rowOff>
    </xdr:from>
    <xdr:to>
      <xdr:col>5</xdr:col>
      <xdr:colOff>0</xdr:colOff>
      <xdr:row>142</xdr:row>
      <xdr:rowOff>209550</xdr:rowOff>
    </xdr:to>
    <xdr:sp macro="" textlink="">
      <xdr:nvSpPr>
        <xdr:cNvPr id="1285270" name="Text Box 1">
          <a:extLst>
            <a:ext uri="{FF2B5EF4-FFF2-40B4-BE49-F238E27FC236}">
              <a16:creationId xmlns:a16="http://schemas.microsoft.com/office/drawing/2014/main" xmlns="" id="{00000000-0008-0000-0600-0000969C1300}"/>
            </a:ext>
          </a:extLst>
        </xdr:cNvPr>
        <xdr:cNvSpPr txBox="1">
          <a:spLocks noChangeArrowheads="1"/>
        </xdr:cNvSpPr>
      </xdr:nvSpPr>
      <xdr:spPr bwMode="auto">
        <a:xfrm>
          <a:off x="2743200" y="49796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142</xdr:row>
      <xdr:rowOff>0</xdr:rowOff>
    </xdr:from>
    <xdr:to>
      <xdr:col>5</xdr:col>
      <xdr:colOff>0</xdr:colOff>
      <xdr:row>142</xdr:row>
      <xdr:rowOff>209550</xdr:rowOff>
    </xdr:to>
    <xdr:sp macro="" textlink="">
      <xdr:nvSpPr>
        <xdr:cNvPr id="1285271" name="Text Box 1">
          <a:extLst>
            <a:ext uri="{FF2B5EF4-FFF2-40B4-BE49-F238E27FC236}">
              <a16:creationId xmlns:a16="http://schemas.microsoft.com/office/drawing/2014/main" xmlns="" id="{00000000-0008-0000-0600-0000979C1300}"/>
            </a:ext>
          </a:extLst>
        </xdr:cNvPr>
        <xdr:cNvSpPr txBox="1">
          <a:spLocks noChangeArrowheads="1"/>
        </xdr:cNvSpPr>
      </xdr:nvSpPr>
      <xdr:spPr bwMode="auto">
        <a:xfrm>
          <a:off x="2743200" y="49796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142</xdr:row>
      <xdr:rowOff>0</xdr:rowOff>
    </xdr:from>
    <xdr:to>
      <xdr:col>5</xdr:col>
      <xdr:colOff>0</xdr:colOff>
      <xdr:row>142</xdr:row>
      <xdr:rowOff>209550</xdr:rowOff>
    </xdr:to>
    <xdr:sp macro="" textlink="">
      <xdr:nvSpPr>
        <xdr:cNvPr id="1285272" name="Text Box 1">
          <a:extLst>
            <a:ext uri="{FF2B5EF4-FFF2-40B4-BE49-F238E27FC236}">
              <a16:creationId xmlns:a16="http://schemas.microsoft.com/office/drawing/2014/main" xmlns="" id="{00000000-0008-0000-0600-0000989C1300}"/>
            </a:ext>
          </a:extLst>
        </xdr:cNvPr>
        <xdr:cNvSpPr txBox="1">
          <a:spLocks noChangeArrowheads="1"/>
        </xdr:cNvSpPr>
      </xdr:nvSpPr>
      <xdr:spPr bwMode="auto">
        <a:xfrm>
          <a:off x="2743200" y="49796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142</xdr:row>
      <xdr:rowOff>0</xdr:rowOff>
    </xdr:from>
    <xdr:to>
      <xdr:col>5</xdr:col>
      <xdr:colOff>0</xdr:colOff>
      <xdr:row>142</xdr:row>
      <xdr:rowOff>209550</xdr:rowOff>
    </xdr:to>
    <xdr:sp macro="" textlink="">
      <xdr:nvSpPr>
        <xdr:cNvPr id="1285273" name="Text Box 1">
          <a:extLst>
            <a:ext uri="{FF2B5EF4-FFF2-40B4-BE49-F238E27FC236}">
              <a16:creationId xmlns:a16="http://schemas.microsoft.com/office/drawing/2014/main" xmlns="" id="{00000000-0008-0000-0600-0000999C1300}"/>
            </a:ext>
          </a:extLst>
        </xdr:cNvPr>
        <xdr:cNvSpPr txBox="1">
          <a:spLocks noChangeArrowheads="1"/>
        </xdr:cNvSpPr>
      </xdr:nvSpPr>
      <xdr:spPr bwMode="auto">
        <a:xfrm>
          <a:off x="2743200" y="49796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142</xdr:row>
      <xdr:rowOff>0</xdr:rowOff>
    </xdr:from>
    <xdr:to>
      <xdr:col>5</xdr:col>
      <xdr:colOff>0</xdr:colOff>
      <xdr:row>142</xdr:row>
      <xdr:rowOff>209550</xdr:rowOff>
    </xdr:to>
    <xdr:sp macro="" textlink="">
      <xdr:nvSpPr>
        <xdr:cNvPr id="1285274" name="Text Box 1">
          <a:extLst>
            <a:ext uri="{FF2B5EF4-FFF2-40B4-BE49-F238E27FC236}">
              <a16:creationId xmlns:a16="http://schemas.microsoft.com/office/drawing/2014/main" xmlns="" id="{00000000-0008-0000-0600-00009A9C1300}"/>
            </a:ext>
          </a:extLst>
        </xdr:cNvPr>
        <xdr:cNvSpPr txBox="1">
          <a:spLocks noChangeArrowheads="1"/>
        </xdr:cNvSpPr>
      </xdr:nvSpPr>
      <xdr:spPr bwMode="auto">
        <a:xfrm>
          <a:off x="2743200" y="49796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142</xdr:row>
      <xdr:rowOff>0</xdr:rowOff>
    </xdr:from>
    <xdr:to>
      <xdr:col>5</xdr:col>
      <xdr:colOff>0</xdr:colOff>
      <xdr:row>142</xdr:row>
      <xdr:rowOff>209550</xdr:rowOff>
    </xdr:to>
    <xdr:sp macro="" textlink="">
      <xdr:nvSpPr>
        <xdr:cNvPr id="1285275" name="Text Box 1">
          <a:extLst>
            <a:ext uri="{FF2B5EF4-FFF2-40B4-BE49-F238E27FC236}">
              <a16:creationId xmlns:a16="http://schemas.microsoft.com/office/drawing/2014/main" xmlns="" id="{00000000-0008-0000-0600-00009B9C1300}"/>
            </a:ext>
          </a:extLst>
        </xdr:cNvPr>
        <xdr:cNvSpPr txBox="1">
          <a:spLocks noChangeArrowheads="1"/>
        </xdr:cNvSpPr>
      </xdr:nvSpPr>
      <xdr:spPr bwMode="auto">
        <a:xfrm>
          <a:off x="2743200" y="49796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142</xdr:row>
      <xdr:rowOff>0</xdr:rowOff>
    </xdr:from>
    <xdr:to>
      <xdr:col>5</xdr:col>
      <xdr:colOff>0</xdr:colOff>
      <xdr:row>142</xdr:row>
      <xdr:rowOff>209550</xdr:rowOff>
    </xdr:to>
    <xdr:sp macro="" textlink="">
      <xdr:nvSpPr>
        <xdr:cNvPr id="1285276" name="Text Box 1">
          <a:extLst>
            <a:ext uri="{FF2B5EF4-FFF2-40B4-BE49-F238E27FC236}">
              <a16:creationId xmlns:a16="http://schemas.microsoft.com/office/drawing/2014/main" xmlns="" id="{00000000-0008-0000-0600-00009C9C1300}"/>
            </a:ext>
          </a:extLst>
        </xdr:cNvPr>
        <xdr:cNvSpPr txBox="1">
          <a:spLocks noChangeArrowheads="1"/>
        </xdr:cNvSpPr>
      </xdr:nvSpPr>
      <xdr:spPr bwMode="auto">
        <a:xfrm>
          <a:off x="2743200" y="49796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142</xdr:row>
      <xdr:rowOff>0</xdr:rowOff>
    </xdr:from>
    <xdr:to>
      <xdr:col>5</xdr:col>
      <xdr:colOff>0</xdr:colOff>
      <xdr:row>142</xdr:row>
      <xdr:rowOff>209550</xdr:rowOff>
    </xdr:to>
    <xdr:sp macro="" textlink="">
      <xdr:nvSpPr>
        <xdr:cNvPr id="1285277" name="Text Box 1">
          <a:extLst>
            <a:ext uri="{FF2B5EF4-FFF2-40B4-BE49-F238E27FC236}">
              <a16:creationId xmlns:a16="http://schemas.microsoft.com/office/drawing/2014/main" xmlns="" id="{00000000-0008-0000-0600-00009D9C1300}"/>
            </a:ext>
          </a:extLst>
        </xdr:cNvPr>
        <xdr:cNvSpPr txBox="1">
          <a:spLocks noChangeArrowheads="1"/>
        </xdr:cNvSpPr>
      </xdr:nvSpPr>
      <xdr:spPr bwMode="auto">
        <a:xfrm>
          <a:off x="2743200" y="49796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142</xdr:row>
      <xdr:rowOff>0</xdr:rowOff>
    </xdr:from>
    <xdr:to>
      <xdr:col>5</xdr:col>
      <xdr:colOff>0</xdr:colOff>
      <xdr:row>142</xdr:row>
      <xdr:rowOff>209550</xdr:rowOff>
    </xdr:to>
    <xdr:sp macro="" textlink="">
      <xdr:nvSpPr>
        <xdr:cNvPr id="1285278" name="Text Box 1">
          <a:extLst>
            <a:ext uri="{FF2B5EF4-FFF2-40B4-BE49-F238E27FC236}">
              <a16:creationId xmlns:a16="http://schemas.microsoft.com/office/drawing/2014/main" xmlns="" id="{00000000-0008-0000-0600-00009E9C1300}"/>
            </a:ext>
          </a:extLst>
        </xdr:cNvPr>
        <xdr:cNvSpPr txBox="1">
          <a:spLocks noChangeArrowheads="1"/>
        </xdr:cNvSpPr>
      </xdr:nvSpPr>
      <xdr:spPr bwMode="auto">
        <a:xfrm>
          <a:off x="2743200" y="49796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142</xdr:row>
      <xdr:rowOff>0</xdr:rowOff>
    </xdr:from>
    <xdr:to>
      <xdr:col>5</xdr:col>
      <xdr:colOff>0</xdr:colOff>
      <xdr:row>142</xdr:row>
      <xdr:rowOff>209550</xdr:rowOff>
    </xdr:to>
    <xdr:sp macro="" textlink="">
      <xdr:nvSpPr>
        <xdr:cNvPr id="1285279" name="Text Box 1">
          <a:extLst>
            <a:ext uri="{FF2B5EF4-FFF2-40B4-BE49-F238E27FC236}">
              <a16:creationId xmlns:a16="http://schemas.microsoft.com/office/drawing/2014/main" xmlns="" id="{00000000-0008-0000-0600-00009F9C1300}"/>
            </a:ext>
          </a:extLst>
        </xdr:cNvPr>
        <xdr:cNvSpPr txBox="1">
          <a:spLocks noChangeArrowheads="1"/>
        </xdr:cNvSpPr>
      </xdr:nvSpPr>
      <xdr:spPr bwMode="auto">
        <a:xfrm>
          <a:off x="2743200" y="49796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142</xdr:row>
      <xdr:rowOff>0</xdr:rowOff>
    </xdr:from>
    <xdr:to>
      <xdr:col>5</xdr:col>
      <xdr:colOff>0</xdr:colOff>
      <xdr:row>142</xdr:row>
      <xdr:rowOff>209550</xdr:rowOff>
    </xdr:to>
    <xdr:sp macro="" textlink="">
      <xdr:nvSpPr>
        <xdr:cNvPr id="1285280" name="Text Box 1">
          <a:extLst>
            <a:ext uri="{FF2B5EF4-FFF2-40B4-BE49-F238E27FC236}">
              <a16:creationId xmlns:a16="http://schemas.microsoft.com/office/drawing/2014/main" xmlns="" id="{00000000-0008-0000-0600-0000A09C1300}"/>
            </a:ext>
          </a:extLst>
        </xdr:cNvPr>
        <xdr:cNvSpPr txBox="1">
          <a:spLocks noChangeArrowheads="1"/>
        </xdr:cNvSpPr>
      </xdr:nvSpPr>
      <xdr:spPr bwMode="auto">
        <a:xfrm>
          <a:off x="2743200" y="49796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142</xdr:row>
      <xdr:rowOff>0</xdr:rowOff>
    </xdr:from>
    <xdr:to>
      <xdr:col>5</xdr:col>
      <xdr:colOff>0</xdr:colOff>
      <xdr:row>142</xdr:row>
      <xdr:rowOff>209550</xdr:rowOff>
    </xdr:to>
    <xdr:sp macro="" textlink="">
      <xdr:nvSpPr>
        <xdr:cNvPr id="1285281" name="Text Box 1">
          <a:extLst>
            <a:ext uri="{FF2B5EF4-FFF2-40B4-BE49-F238E27FC236}">
              <a16:creationId xmlns:a16="http://schemas.microsoft.com/office/drawing/2014/main" xmlns="" id="{00000000-0008-0000-0600-0000A19C1300}"/>
            </a:ext>
          </a:extLst>
        </xdr:cNvPr>
        <xdr:cNvSpPr txBox="1">
          <a:spLocks noChangeArrowheads="1"/>
        </xdr:cNvSpPr>
      </xdr:nvSpPr>
      <xdr:spPr bwMode="auto">
        <a:xfrm>
          <a:off x="2743200" y="49796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142</xdr:row>
      <xdr:rowOff>0</xdr:rowOff>
    </xdr:from>
    <xdr:to>
      <xdr:col>5</xdr:col>
      <xdr:colOff>0</xdr:colOff>
      <xdr:row>142</xdr:row>
      <xdr:rowOff>209550</xdr:rowOff>
    </xdr:to>
    <xdr:sp macro="" textlink="">
      <xdr:nvSpPr>
        <xdr:cNvPr id="1285282" name="Text Box 1">
          <a:extLst>
            <a:ext uri="{FF2B5EF4-FFF2-40B4-BE49-F238E27FC236}">
              <a16:creationId xmlns:a16="http://schemas.microsoft.com/office/drawing/2014/main" xmlns="" id="{00000000-0008-0000-0600-0000A29C1300}"/>
            </a:ext>
          </a:extLst>
        </xdr:cNvPr>
        <xdr:cNvSpPr txBox="1">
          <a:spLocks noChangeArrowheads="1"/>
        </xdr:cNvSpPr>
      </xdr:nvSpPr>
      <xdr:spPr bwMode="auto">
        <a:xfrm>
          <a:off x="2743200" y="49796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142</xdr:row>
      <xdr:rowOff>0</xdr:rowOff>
    </xdr:from>
    <xdr:to>
      <xdr:col>5</xdr:col>
      <xdr:colOff>0</xdr:colOff>
      <xdr:row>142</xdr:row>
      <xdr:rowOff>209550</xdr:rowOff>
    </xdr:to>
    <xdr:sp macro="" textlink="">
      <xdr:nvSpPr>
        <xdr:cNvPr id="1285283" name="Text Box 1">
          <a:extLst>
            <a:ext uri="{FF2B5EF4-FFF2-40B4-BE49-F238E27FC236}">
              <a16:creationId xmlns:a16="http://schemas.microsoft.com/office/drawing/2014/main" xmlns="" id="{00000000-0008-0000-0600-0000A39C1300}"/>
            </a:ext>
          </a:extLst>
        </xdr:cNvPr>
        <xdr:cNvSpPr txBox="1">
          <a:spLocks noChangeArrowheads="1"/>
        </xdr:cNvSpPr>
      </xdr:nvSpPr>
      <xdr:spPr bwMode="auto">
        <a:xfrm>
          <a:off x="2743200" y="49796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142</xdr:row>
      <xdr:rowOff>0</xdr:rowOff>
    </xdr:from>
    <xdr:to>
      <xdr:col>5</xdr:col>
      <xdr:colOff>0</xdr:colOff>
      <xdr:row>142</xdr:row>
      <xdr:rowOff>209550</xdr:rowOff>
    </xdr:to>
    <xdr:sp macro="" textlink="">
      <xdr:nvSpPr>
        <xdr:cNvPr id="1285284" name="Text Box 1">
          <a:extLst>
            <a:ext uri="{FF2B5EF4-FFF2-40B4-BE49-F238E27FC236}">
              <a16:creationId xmlns:a16="http://schemas.microsoft.com/office/drawing/2014/main" xmlns="" id="{00000000-0008-0000-0600-0000A49C1300}"/>
            </a:ext>
          </a:extLst>
        </xdr:cNvPr>
        <xdr:cNvSpPr txBox="1">
          <a:spLocks noChangeArrowheads="1"/>
        </xdr:cNvSpPr>
      </xdr:nvSpPr>
      <xdr:spPr bwMode="auto">
        <a:xfrm>
          <a:off x="2743200" y="49796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143</xdr:row>
      <xdr:rowOff>0</xdr:rowOff>
    </xdr:from>
    <xdr:to>
      <xdr:col>5</xdr:col>
      <xdr:colOff>0</xdr:colOff>
      <xdr:row>143</xdr:row>
      <xdr:rowOff>209550</xdr:rowOff>
    </xdr:to>
    <xdr:sp macro="" textlink="">
      <xdr:nvSpPr>
        <xdr:cNvPr id="1285285" name="Text Box 1">
          <a:extLst>
            <a:ext uri="{FF2B5EF4-FFF2-40B4-BE49-F238E27FC236}">
              <a16:creationId xmlns:a16="http://schemas.microsoft.com/office/drawing/2014/main" xmlns="" id="{00000000-0008-0000-0600-0000A59C1300}"/>
            </a:ext>
          </a:extLst>
        </xdr:cNvPr>
        <xdr:cNvSpPr txBox="1">
          <a:spLocks noChangeArrowheads="1"/>
        </xdr:cNvSpPr>
      </xdr:nvSpPr>
      <xdr:spPr bwMode="auto">
        <a:xfrm>
          <a:off x="2743200" y="50149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143</xdr:row>
      <xdr:rowOff>0</xdr:rowOff>
    </xdr:from>
    <xdr:to>
      <xdr:col>5</xdr:col>
      <xdr:colOff>0</xdr:colOff>
      <xdr:row>143</xdr:row>
      <xdr:rowOff>209550</xdr:rowOff>
    </xdr:to>
    <xdr:sp macro="" textlink="">
      <xdr:nvSpPr>
        <xdr:cNvPr id="1285286" name="Text Box 1">
          <a:extLst>
            <a:ext uri="{FF2B5EF4-FFF2-40B4-BE49-F238E27FC236}">
              <a16:creationId xmlns:a16="http://schemas.microsoft.com/office/drawing/2014/main" xmlns="" id="{00000000-0008-0000-0600-0000A69C1300}"/>
            </a:ext>
          </a:extLst>
        </xdr:cNvPr>
        <xdr:cNvSpPr txBox="1">
          <a:spLocks noChangeArrowheads="1"/>
        </xdr:cNvSpPr>
      </xdr:nvSpPr>
      <xdr:spPr bwMode="auto">
        <a:xfrm>
          <a:off x="2743200" y="50149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143</xdr:row>
      <xdr:rowOff>0</xdr:rowOff>
    </xdr:from>
    <xdr:to>
      <xdr:col>5</xdr:col>
      <xdr:colOff>0</xdr:colOff>
      <xdr:row>143</xdr:row>
      <xdr:rowOff>209550</xdr:rowOff>
    </xdr:to>
    <xdr:sp macro="" textlink="">
      <xdr:nvSpPr>
        <xdr:cNvPr id="1285287" name="Text Box 1">
          <a:extLst>
            <a:ext uri="{FF2B5EF4-FFF2-40B4-BE49-F238E27FC236}">
              <a16:creationId xmlns:a16="http://schemas.microsoft.com/office/drawing/2014/main" xmlns="" id="{00000000-0008-0000-0600-0000A79C1300}"/>
            </a:ext>
          </a:extLst>
        </xdr:cNvPr>
        <xdr:cNvSpPr txBox="1">
          <a:spLocks noChangeArrowheads="1"/>
        </xdr:cNvSpPr>
      </xdr:nvSpPr>
      <xdr:spPr bwMode="auto">
        <a:xfrm>
          <a:off x="2743200" y="50149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143</xdr:row>
      <xdr:rowOff>0</xdr:rowOff>
    </xdr:from>
    <xdr:to>
      <xdr:col>5</xdr:col>
      <xdr:colOff>0</xdr:colOff>
      <xdr:row>143</xdr:row>
      <xdr:rowOff>209550</xdr:rowOff>
    </xdr:to>
    <xdr:sp macro="" textlink="">
      <xdr:nvSpPr>
        <xdr:cNvPr id="1285288" name="Text Box 1">
          <a:extLst>
            <a:ext uri="{FF2B5EF4-FFF2-40B4-BE49-F238E27FC236}">
              <a16:creationId xmlns:a16="http://schemas.microsoft.com/office/drawing/2014/main" xmlns="" id="{00000000-0008-0000-0600-0000A89C1300}"/>
            </a:ext>
          </a:extLst>
        </xdr:cNvPr>
        <xdr:cNvSpPr txBox="1">
          <a:spLocks noChangeArrowheads="1"/>
        </xdr:cNvSpPr>
      </xdr:nvSpPr>
      <xdr:spPr bwMode="auto">
        <a:xfrm>
          <a:off x="2743200" y="50149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143</xdr:row>
      <xdr:rowOff>0</xdr:rowOff>
    </xdr:from>
    <xdr:to>
      <xdr:col>5</xdr:col>
      <xdr:colOff>0</xdr:colOff>
      <xdr:row>143</xdr:row>
      <xdr:rowOff>209550</xdr:rowOff>
    </xdr:to>
    <xdr:sp macro="" textlink="">
      <xdr:nvSpPr>
        <xdr:cNvPr id="1285289" name="Text Box 1">
          <a:extLst>
            <a:ext uri="{FF2B5EF4-FFF2-40B4-BE49-F238E27FC236}">
              <a16:creationId xmlns:a16="http://schemas.microsoft.com/office/drawing/2014/main" xmlns="" id="{00000000-0008-0000-0600-0000A99C1300}"/>
            </a:ext>
          </a:extLst>
        </xdr:cNvPr>
        <xdr:cNvSpPr txBox="1">
          <a:spLocks noChangeArrowheads="1"/>
        </xdr:cNvSpPr>
      </xdr:nvSpPr>
      <xdr:spPr bwMode="auto">
        <a:xfrm>
          <a:off x="2743200" y="50149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143</xdr:row>
      <xdr:rowOff>0</xdr:rowOff>
    </xdr:from>
    <xdr:to>
      <xdr:col>5</xdr:col>
      <xdr:colOff>0</xdr:colOff>
      <xdr:row>143</xdr:row>
      <xdr:rowOff>209550</xdr:rowOff>
    </xdr:to>
    <xdr:sp macro="" textlink="">
      <xdr:nvSpPr>
        <xdr:cNvPr id="1285290" name="Text Box 1">
          <a:extLst>
            <a:ext uri="{FF2B5EF4-FFF2-40B4-BE49-F238E27FC236}">
              <a16:creationId xmlns:a16="http://schemas.microsoft.com/office/drawing/2014/main" xmlns="" id="{00000000-0008-0000-0600-0000AA9C1300}"/>
            </a:ext>
          </a:extLst>
        </xdr:cNvPr>
        <xdr:cNvSpPr txBox="1">
          <a:spLocks noChangeArrowheads="1"/>
        </xdr:cNvSpPr>
      </xdr:nvSpPr>
      <xdr:spPr bwMode="auto">
        <a:xfrm>
          <a:off x="2743200" y="50149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143</xdr:row>
      <xdr:rowOff>0</xdr:rowOff>
    </xdr:from>
    <xdr:to>
      <xdr:col>5</xdr:col>
      <xdr:colOff>0</xdr:colOff>
      <xdr:row>143</xdr:row>
      <xdr:rowOff>209550</xdr:rowOff>
    </xdr:to>
    <xdr:sp macro="" textlink="">
      <xdr:nvSpPr>
        <xdr:cNvPr id="1285291" name="Text Box 1">
          <a:extLst>
            <a:ext uri="{FF2B5EF4-FFF2-40B4-BE49-F238E27FC236}">
              <a16:creationId xmlns:a16="http://schemas.microsoft.com/office/drawing/2014/main" xmlns="" id="{00000000-0008-0000-0600-0000AB9C1300}"/>
            </a:ext>
          </a:extLst>
        </xdr:cNvPr>
        <xdr:cNvSpPr txBox="1">
          <a:spLocks noChangeArrowheads="1"/>
        </xdr:cNvSpPr>
      </xdr:nvSpPr>
      <xdr:spPr bwMode="auto">
        <a:xfrm>
          <a:off x="2743200" y="50149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143</xdr:row>
      <xdr:rowOff>0</xdr:rowOff>
    </xdr:from>
    <xdr:to>
      <xdr:col>5</xdr:col>
      <xdr:colOff>0</xdr:colOff>
      <xdr:row>143</xdr:row>
      <xdr:rowOff>209550</xdr:rowOff>
    </xdr:to>
    <xdr:sp macro="" textlink="">
      <xdr:nvSpPr>
        <xdr:cNvPr id="1285292" name="Text Box 1">
          <a:extLst>
            <a:ext uri="{FF2B5EF4-FFF2-40B4-BE49-F238E27FC236}">
              <a16:creationId xmlns:a16="http://schemas.microsoft.com/office/drawing/2014/main" xmlns="" id="{00000000-0008-0000-0600-0000AC9C1300}"/>
            </a:ext>
          </a:extLst>
        </xdr:cNvPr>
        <xdr:cNvSpPr txBox="1">
          <a:spLocks noChangeArrowheads="1"/>
        </xdr:cNvSpPr>
      </xdr:nvSpPr>
      <xdr:spPr bwMode="auto">
        <a:xfrm>
          <a:off x="2743200" y="50149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143</xdr:row>
      <xdr:rowOff>0</xdr:rowOff>
    </xdr:from>
    <xdr:to>
      <xdr:col>5</xdr:col>
      <xdr:colOff>0</xdr:colOff>
      <xdr:row>143</xdr:row>
      <xdr:rowOff>209550</xdr:rowOff>
    </xdr:to>
    <xdr:sp macro="" textlink="">
      <xdr:nvSpPr>
        <xdr:cNvPr id="1285293" name="Text Box 1">
          <a:extLst>
            <a:ext uri="{FF2B5EF4-FFF2-40B4-BE49-F238E27FC236}">
              <a16:creationId xmlns:a16="http://schemas.microsoft.com/office/drawing/2014/main" xmlns="" id="{00000000-0008-0000-0600-0000AD9C1300}"/>
            </a:ext>
          </a:extLst>
        </xdr:cNvPr>
        <xdr:cNvSpPr txBox="1">
          <a:spLocks noChangeArrowheads="1"/>
        </xdr:cNvSpPr>
      </xdr:nvSpPr>
      <xdr:spPr bwMode="auto">
        <a:xfrm>
          <a:off x="2743200" y="50149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143</xdr:row>
      <xdr:rowOff>0</xdr:rowOff>
    </xdr:from>
    <xdr:to>
      <xdr:col>5</xdr:col>
      <xdr:colOff>0</xdr:colOff>
      <xdr:row>143</xdr:row>
      <xdr:rowOff>209550</xdr:rowOff>
    </xdr:to>
    <xdr:sp macro="" textlink="">
      <xdr:nvSpPr>
        <xdr:cNvPr id="1285294" name="Text Box 1">
          <a:extLst>
            <a:ext uri="{FF2B5EF4-FFF2-40B4-BE49-F238E27FC236}">
              <a16:creationId xmlns:a16="http://schemas.microsoft.com/office/drawing/2014/main" xmlns="" id="{00000000-0008-0000-0600-0000AE9C1300}"/>
            </a:ext>
          </a:extLst>
        </xdr:cNvPr>
        <xdr:cNvSpPr txBox="1">
          <a:spLocks noChangeArrowheads="1"/>
        </xdr:cNvSpPr>
      </xdr:nvSpPr>
      <xdr:spPr bwMode="auto">
        <a:xfrm>
          <a:off x="2743200" y="50149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143</xdr:row>
      <xdr:rowOff>0</xdr:rowOff>
    </xdr:from>
    <xdr:to>
      <xdr:col>5</xdr:col>
      <xdr:colOff>0</xdr:colOff>
      <xdr:row>143</xdr:row>
      <xdr:rowOff>209550</xdr:rowOff>
    </xdr:to>
    <xdr:sp macro="" textlink="">
      <xdr:nvSpPr>
        <xdr:cNvPr id="1285295" name="Text Box 1">
          <a:extLst>
            <a:ext uri="{FF2B5EF4-FFF2-40B4-BE49-F238E27FC236}">
              <a16:creationId xmlns:a16="http://schemas.microsoft.com/office/drawing/2014/main" xmlns="" id="{00000000-0008-0000-0600-0000AF9C1300}"/>
            </a:ext>
          </a:extLst>
        </xdr:cNvPr>
        <xdr:cNvSpPr txBox="1">
          <a:spLocks noChangeArrowheads="1"/>
        </xdr:cNvSpPr>
      </xdr:nvSpPr>
      <xdr:spPr bwMode="auto">
        <a:xfrm>
          <a:off x="2743200" y="50149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143</xdr:row>
      <xdr:rowOff>0</xdr:rowOff>
    </xdr:from>
    <xdr:to>
      <xdr:col>5</xdr:col>
      <xdr:colOff>0</xdr:colOff>
      <xdr:row>143</xdr:row>
      <xdr:rowOff>209550</xdr:rowOff>
    </xdr:to>
    <xdr:sp macro="" textlink="">
      <xdr:nvSpPr>
        <xdr:cNvPr id="1285296" name="Text Box 1">
          <a:extLst>
            <a:ext uri="{FF2B5EF4-FFF2-40B4-BE49-F238E27FC236}">
              <a16:creationId xmlns:a16="http://schemas.microsoft.com/office/drawing/2014/main" xmlns="" id="{00000000-0008-0000-0600-0000B09C1300}"/>
            </a:ext>
          </a:extLst>
        </xdr:cNvPr>
        <xdr:cNvSpPr txBox="1">
          <a:spLocks noChangeArrowheads="1"/>
        </xdr:cNvSpPr>
      </xdr:nvSpPr>
      <xdr:spPr bwMode="auto">
        <a:xfrm>
          <a:off x="2743200" y="50149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143</xdr:row>
      <xdr:rowOff>0</xdr:rowOff>
    </xdr:from>
    <xdr:to>
      <xdr:col>5</xdr:col>
      <xdr:colOff>0</xdr:colOff>
      <xdr:row>143</xdr:row>
      <xdr:rowOff>209550</xdr:rowOff>
    </xdr:to>
    <xdr:sp macro="" textlink="">
      <xdr:nvSpPr>
        <xdr:cNvPr id="1285297" name="Text Box 1">
          <a:extLst>
            <a:ext uri="{FF2B5EF4-FFF2-40B4-BE49-F238E27FC236}">
              <a16:creationId xmlns:a16="http://schemas.microsoft.com/office/drawing/2014/main" xmlns="" id="{00000000-0008-0000-0600-0000B19C1300}"/>
            </a:ext>
          </a:extLst>
        </xdr:cNvPr>
        <xdr:cNvSpPr txBox="1">
          <a:spLocks noChangeArrowheads="1"/>
        </xdr:cNvSpPr>
      </xdr:nvSpPr>
      <xdr:spPr bwMode="auto">
        <a:xfrm>
          <a:off x="2743200" y="50149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143</xdr:row>
      <xdr:rowOff>0</xdr:rowOff>
    </xdr:from>
    <xdr:to>
      <xdr:col>5</xdr:col>
      <xdr:colOff>0</xdr:colOff>
      <xdr:row>143</xdr:row>
      <xdr:rowOff>209550</xdr:rowOff>
    </xdr:to>
    <xdr:sp macro="" textlink="">
      <xdr:nvSpPr>
        <xdr:cNvPr id="1285298" name="Text Box 1">
          <a:extLst>
            <a:ext uri="{FF2B5EF4-FFF2-40B4-BE49-F238E27FC236}">
              <a16:creationId xmlns:a16="http://schemas.microsoft.com/office/drawing/2014/main" xmlns="" id="{00000000-0008-0000-0600-0000B29C1300}"/>
            </a:ext>
          </a:extLst>
        </xdr:cNvPr>
        <xdr:cNvSpPr txBox="1">
          <a:spLocks noChangeArrowheads="1"/>
        </xdr:cNvSpPr>
      </xdr:nvSpPr>
      <xdr:spPr bwMode="auto">
        <a:xfrm>
          <a:off x="2743200" y="50149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143</xdr:row>
      <xdr:rowOff>0</xdr:rowOff>
    </xdr:from>
    <xdr:to>
      <xdr:col>5</xdr:col>
      <xdr:colOff>0</xdr:colOff>
      <xdr:row>143</xdr:row>
      <xdr:rowOff>209550</xdr:rowOff>
    </xdr:to>
    <xdr:sp macro="" textlink="">
      <xdr:nvSpPr>
        <xdr:cNvPr id="1285299" name="Text Box 1">
          <a:extLst>
            <a:ext uri="{FF2B5EF4-FFF2-40B4-BE49-F238E27FC236}">
              <a16:creationId xmlns:a16="http://schemas.microsoft.com/office/drawing/2014/main" xmlns="" id="{00000000-0008-0000-0600-0000B39C1300}"/>
            </a:ext>
          </a:extLst>
        </xdr:cNvPr>
        <xdr:cNvSpPr txBox="1">
          <a:spLocks noChangeArrowheads="1"/>
        </xdr:cNvSpPr>
      </xdr:nvSpPr>
      <xdr:spPr bwMode="auto">
        <a:xfrm>
          <a:off x="2743200" y="50149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300" name="Text Box 1">
          <a:extLst>
            <a:ext uri="{FF2B5EF4-FFF2-40B4-BE49-F238E27FC236}">
              <a16:creationId xmlns:a16="http://schemas.microsoft.com/office/drawing/2014/main" xmlns="" id="{00000000-0008-0000-0600-0000B49C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301" name="Text Box 1">
          <a:extLst>
            <a:ext uri="{FF2B5EF4-FFF2-40B4-BE49-F238E27FC236}">
              <a16:creationId xmlns:a16="http://schemas.microsoft.com/office/drawing/2014/main" xmlns="" id="{00000000-0008-0000-0600-0000B59C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302" name="Text Box 1">
          <a:extLst>
            <a:ext uri="{FF2B5EF4-FFF2-40B4-BE49-F238E27FC236}">
              <a16:creationId xmlns:a16="http://schemas.microsoft.com/office/drawing/2014/main" xmlns="" id="{00000000-0008-0000-0600-0000B69C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303" name="Text Box 1">
          <a:extLst>
            <a:ext uri="{FF2B5EF4-FFF2-40B4-BE49-F238E27FC236}">
              <a16:creationId xmlns:a16="http://schemas.microsoft.com/office/drawing/2014/main" xmlns="" id="{00000000-0008-0000-0600-0000B79C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304" name="Text Box 1">
          <a:extLst>
            <a:ext uri="{FF2B5EF4-FFF2-40B4-BE49-F238E27FC236}">
              <a16:creationId xmlns:a16="http://schemas.microsoft.com/office/drawing/2014/main" xmlns="" id="{00000000-0008-0000-0600-0000B89C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305" name="Text Box 1">
          <a:extLst>
            <a:ext uri="{FF2B5EF4-FFF2-40B4-BE49-F238E27FC236}">
              <a16:creationId xmlns:a16="http://schemas.microsoft.com/office/drawing/2014/main" xmlns="" id="{00000000-0008-0000-0600-0000B99C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306" name="Text Box 1">
          <a:extLst>
            <a:ext uri="{FF2B5EF4-FFF2-40B4-BE49-F238E27FC236}">
              <a16:creationId xmlns:a16="http://schemas.microsoft.com/office/drawing/2014/main" xmlns="" id="{00000000-0008-0000-0600-0000BA9C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307" name="Text Box 1">
          <a:extLst>
            <a:ext uri="{FF2B5EF4-FFF2-40B4-BE49-F238E27FC236}">
              <a16:creationId xmlns:a16="http://schemas.microsoft.com/office/drawing/2014/main" xmlns="" id="{00000000-0008-0000-0600-0000BB9C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308" name="Text Box 1">
          <a:extLst>
            <a:ext uri="{FF2B5EF4-FFF2-40B4-BE49-F238E27FC236}">
              <a16:creationId xmlns:a16="http://schemas.microsoft.com/office/drawing/2014/main" xmlns="" id="{00000000-0008-0000-0600-0000BC9C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309" name="Text Box 1">
          <a:extLst>
            <a:ext uri="{FF2B5EF4-FFF2-40B4-BE49-F238E27FC236}">
              <a16:creationId xmlns:a16="http://schemas.microsoft.com/office/drawing/2014/main" xmlns="" id="{00000000-0008-0000-0600-0000BD9C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310" name="Text Box 1">
          <a:extLst>
            <a:ext uri="{FF2B5EF4-FFF2-40B4-BE49-F238E27FC236}">
              <a16:creationId xmlns:a16="http://schemas.microsoft.com/office/drawing/2014/main" xmlns="" id="{00000000-0008-0000-0600-0000BE9C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311" name="Text Box 1">
          <a:extLst>
            <a:ext uri="{FF2B5EF4-FFF2-40B4-BE49-F238E27FC236}">
              <a16:creationId xmlns:a16="http://schemas.microsoft.com/office/drawing/2014/main" xmlns="" id="{00000000-0008-0000-0600-0000BF9C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312" name="Text Box 1">
          <a:extLst>
            <a:ext uri="{FF2B5EF4-FFF2-40B4-BE49-F238E27FC236}">
              <a16:creationId xmlns:a16="http://schemas.microsoft.com/office/drawing/2014/main" xmlns="" id="{00000000-0008-0000-0600-0000C09C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313" name="Text Box 1">
          <a:extLst>
            <a:ext uri="{FF2B5EF4-FFF2-40B4-BE49-F238E27FC236}">
              <a16:creationId xmlns:a16="http://schemas.microsoft.com/office/drawing/2014/main" xmlns="" id="{00000000-0008-0000-0600-0000C19C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314" name="Text Box 1">
          <a:extLst>
            <a:ext uri="{FF2B5EF4-FFF2-40B4-BE49-F238E27FC236}">
              <a16:creationId xmlns:a16="http://schemas.microsoft.com/office/drawing/2014/main" xmlns="" id="{00000000-0008-0000-0600-0000C29C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315" name="Text Box 1">
          <a:extLst>
            <a:ext uri="{FF2B5EF4-FFF2-40B4-BE49-F238E27FC236}">
              <a16:creationId xmlns:a16="http://schemas.microsoft.com/office/drawing/2014/main" xmlns="" id="{00000000-0008-0000-0600-0000C39C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316" name="Text Box 1">
          <a:extLst>
            <a:ext uri="{FF2B5EF4-FFF2-40B4-BE49-F238E27FC236}">
              <a16:creationId xmlns:a16="http://schemas.microsoft.com/office/drawing/2014/main" xmlns="" id="{00000000-0008-0000-0600-0000C49C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317" name="Text Box 1">
          <a:extLst>
            <a:ext uri="{FF2B5EF4-FFF2-40B4-BE49-F238E27FC236}">
              <a16:creationId xmlns:a16="http://schemas.microsoft.com/office/drawing/2014/main" xmlns="" id="{00000000-0008-0000-0600-0000C59C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318" name="Text Box 1">
          <a:extLst>
            <a:ext uri="{FF2B5EF4-FFF2-40B4-BE49-F238E27FC236}">
              <a16:creationId xmlns:a16="http://schemas.microsoft.com/office/drawing/2014/main" xmlns="" id="{00000000-0008-0000-0600-0000C69C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319" name="Text Box 1">
          <a:extLst>
            <a:ext uri="{FF2B5EF4-FFF2-40B4-BE49-F238E27FC236}">
              <a16:creationId xmlns:a16="http://schemas.microsoft.com/office/drawing/2014/main" xmlns="" id="{00000000-0008-0000-0600-0000C79C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320" name="Text Box 1">
          <a:extLst>
            <a:ext uri="{FF2B5EF4-FFF2-40B4-BE49-F238E27FC236}">
              <a16:creationId xmlns:a16="http://schemas.microsoft.com/office/drawing/2014/main" xmlns="" id="{00000000-0008-0000-0600-0000C89C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321" name="Text Box 1">
          <a:extLst>
            <a:ext uri="{FF2B5EF4-FFF2-40B4-BE49-F238E27FC236}">
              <a16:creationId xmlns:a16="http://schemas.microsoft.com/office/drawing/2014/main" xmlns="" id="{00000000-0008-0000-0600-0000C99C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322" name="Text Box 1">
          <a:extLst>
            <a:ext uri="{FF2B5EF4-FFF2-40B4-BE49-F238E27FC236}">
              <a16:creationId xmlns:a16="http://schemas.microsoft.com/office/drawing/2014/main" xmlns="" id="{00000000-0008-0000-0600-0000CA9C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323" name="Text Box 1">
          <a:extLst>
            <a:ext uri="{FF2B5EF4-FFF2-40B4-BE49-F238E27FC236}">
              <a16:creationId xmlns:a16="http://schemas.microsoft.com/office/drawing/2014/main" xmlns="" id="{00000000-0008-0000-0600-0000CB9C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324" name="Text Box 1">
          <a:extLst>
            <a:ext uri="{FF2B5EF4-FFF2-40B4-BE49-F238E27FC236}">
              <a16:creationId xmlns:a16="http://schemas.microsoft.com/office/drawing/2014/main" xmlns="" id="{00000000-0008-0000-0600-0000CC9C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325" name="Text Box 1">
          <a:extLst>
            <a:ext uri="{FF2B5EF4-FFF2-40B4-BE49-F238E27FC236}">
              <a16:creationId xmlns:a16="http://schemas.microsoft.com/office/drawing/2014/main" xmlns="" id="{00000000-0008-0000-0600-0000CD9C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326" name="Text Box 1">
          <a:extLst>
            <a:ext uri="{FF2B5EF4-FFF2-40B4-BE49-F238E27FC236}">
              <a16:creationId xmlns:a16="http://schemas.microsoft.com/office/drawing/2014/main" xmlns="" id="{00000000-0008-0000-0600-0000CE9C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327" name="Text Box 1">
          <a:extLst>
            <a:ext uri="{FF2B5EF4-FFF2-40B4-BE49-F238E27FC236}">
              <a16:creationId xmlns:a16="http://schemas.microsoft.com/office/drawing/2014/main" xmlns="" id="{00000000-0008-0000-0600-0000CF9C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328" name="Text Box 1">
          <a:extLst>
            <a:ext uri="{FF2B5EF4-FFF2-40B4-BE49-F238E27FC236}">
              <a16:creationId xmlns:a16="http://schemas.microsoft.com/office/drawing/2014/main" xmlns="" id="{00000000-0008-0000-0600-0000D09C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329" name="Text Box 1">
          <a:extLst>
            <a:ext uri="{FF2B5EF4-FFF2-40B4-BE49-F238E27FC236}">
              <a16:creationId xmlns:a16="http://schemas.microsoft.com/office/drawing/2014/main" xmlns="" id="{00000000-0008-0000-0600-0000D19C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330" name="Text Box 1">
          <a:extLst>
            <a:ext uri="{FF2B5EF4-FFF2-40B4-BE49-F238E27FC236}">
              <a16:creationId xmlns:a16="http://schemas.microsoft.com/office/drawing/2014/main" xmlns="" id="{00000000-0008-0000-0600-0000D29C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331" name="Text Box 1">
          <a:extLst>
            <a:ext uri="{FF2B5EF4-FFF2-40B4-BE49-F238E27FC236}">
              <a16:creationId xmlns:a16="http://schemas.microsoft.com/office/drawing/2014/main" xmlns="" id="{00000000-0008-0000-0600-0000D39C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332" name="Text Box 1">
          <a:extLst>
            <a:ext uri="{FF2B5EF4-FFF2-40B4-BE49-F238E27FC236}">
              <a16:creationId xmlns:a16="http://schemas.microsoft.com/office/drawing/2014/main" xmlns="" id="{00000000-0008-0000-0600-0000D49C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333" name="Text Box 1">
          <a:extLst>
            <a:ext uri="{FF2B5EF4-FFF2-40B4-BE49-F238E27FC236}">
              <a16:creationId xmlns:a16="http://schemas.microsoft.com/office/drawing/2014/main" xmlns="" id="{00000000-0008-0000-0600-0000D59C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334" name="Text Box 1">
          <a:extLst>
            <a:ext uri="{FF2B5EF4-FFF2-40B4-BE49-F238E27FC236}">
              <a16:creationId xmlns:a16="http://schemas.microsoft.com/office/drawing/2014/main" xmlns="" id="{00000000-0008-0000-0600-0000D69C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335" name="Text Box 1">
          <a:extLst>
            <a:ext uri="{FF2B5EF4-FFF2-40B4-BE49-F238E27FC236}">
              <a16:creationId xmlns:a16="http://schemas.microsoft.com/office/drawing/2014/main" xmlns="" id="{00000000-0008-0000-0600-0000D79C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336" name="Text Box 1">
          <a:extLst>
            <a:ext uri="{FF2B5EF4-FFF2-40B4-BE49-F238E27FC236}">
              <a16:creationId xmlns:a16="http://schemas.microsoft.com/office/drawing/2014/main" xmlns="" id="{00000000-0008-0000-0600-0000D89C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337" name="Text Box 1">
          <a:extLst>
            <a:ext uri="{FF2B5EF4-FFF2-40B4-BE49-F238E27FC236}">
              <a16:creationId xmlns:a16="http://schemas.microsoft.com/office/drawing/2014/main" xmlns="" id="{00000000-0008-0000-0600-0000D99C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338" name="Text Box 1">
          <a:extLst>
            <a:ext uri="{FF2B5EF4-FFF2-40B4-BE49-F238E27FC236}">
              <a16:creationId xmlns:a16="http://schemas.microsoft.com/office/drawing/2014/main" xmlns="" id="{00000000-0008-0000-0600-0000DA9C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339" name="Text Box 1">
          <a:extLst>
            <a:ext uri="{FF2B5EF4-FFF2-40B4-BE49-F238E27FC236}">
              <a16:creationId xmlns:a16="http://schemas.microsoft.com/office/drawing/2014/main" xmlns="" id="{00000000-0008-0000-0600-0000DB9C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340" name="Text Box 1">
          <a:extLst>
            <a:ext uri="{FF2B5EF4-FFF2-40B4-BE49-F238E27FC236}">
              <a16:creationId xmlns:a16="http://schemas.microsoft.com/office/drawing/2014/main" xmlns="" id="{00000000-0008-0000-0600-0000DC9C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341" name="Text Box 1">
          <a:extLst>
            <a:ext uri="{FF2B5EF4-FFF2-40B4-BE49-F238E27FC236}">
              <a16:creationId xmlns:a16="http://schemas.microsoft.com/office/drawing/2014/main" xmlns="" id="{00000000-0008-0000-0600-0000DD9C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342" name="Text Box 1">
          <a:extLst>
            <a:ext uri="{FF2B5EF4-FFF2-40B4-BE49-F238E27FC236}">
              <a16:creationId xmlns:a16="http://schemas.microsoft.com/office/drawing/2014/main" xmlns="" id="{00000000-0008-0000-0600-0000DE9C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343" name="Text Box 1">
          <a:extLst>
            <a:ext uri="{FF2B5EF4-FFF2-40B4-BE49-F238E27FC236}">
              <a16:creationId xmlns:a16="http://schemas.microsoft.com/office/drawing/2014/main" xmlns="" id="{00000000-0008-0000-0600-0000DF9C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344" name="Text Box 1">
          <a:extLst>
            <a:ext uri="{FF2B5EF4-FFF2-40B4-BE49-F238E27FC236}">
              <a16:creationId xmlns:a16="http://schemas.microsoft.com/office/drawing/2014/main" xmlns="" id="{00000000-0008-0000-0600-0000E09C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345" name="Text Box 1">
          <a:extLst>
            <a:ext uri="{FF2B5EF4-FFF2-40B4-BE49-F238E27FC236}">
              <a16:creationId xmlns:a16="http://schemas.microsoft.com/office/drawing/2014/main" xmlns="" id="{00000000-0008-0000-0600-0000E19C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346" name="Text Box 1">
          <a:extLst>
            <a:ext uri="{FF2B5EF4-FFF2-40B4-BE49-F238E27FC236}">
              <a16:creationId xmlns:a16="http://schemas.microsoft.com/office/drawing/2014/main" xmlns="" id="{00000000-0008-0000-0600-0000E29C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347" name="Text Box 1">
          <a:extLst>
            <a:ext uri="{FF2B5EF4-FFF2-40B4-BE49-F238E27FC236}">
              <a16:creationId xmlns:a16="http://schemas.microsoft.com/office/drawing/2014/main" xmlns="" id="{00000000-0008-0000-0600-0000E39C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348" name="Text Box 1">
          <a:extLst>
            <a:ext uri="{FF2B5EF4-FFF2-40B4-BE49-F238E27FC236}">
              <a16:creationId xmlns:a16="http://schemas.microsoft.com/office/drawing/2014/main" xmlns="" id="{00000000-0008-0000-0600-0000E49C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349" name="Text Box 1">
          <a:extLst>
            <a:ext uri="{FF2B5EF4-FFF2-40B4-BE49-F238E27FC236}">
              <a16:creationId xmlns:a16="http://schemas.microsoft.com/office/drawing/2014/main" xmlns="" id="{00000000-0008-0000-0600-0000E59C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350" name="Text Box 1">
          <a:extLst>
            <a:ext uri="{FF2B5EF4-FFF2-40B4-BE49-F238E27FC236}">
              <a16:creationId xmlns:a16="http://schemas.microsoft.com/office/drawing/2014/main" xmlns="" id="{00000000-0008-0000-0600-0000E69C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351" name="Text Box 1">
          <a:extLst>
            <a:ext uri="{FF2B5EF4-FFF2-40B4-BE49-F238E27FC236}">
              <a16:creationId xmlns:a16="http://schemas.microsoft.com/office/drawing/2014/main" xmlns="" id="{00000000-0008-0000-0600-0000E79C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352" name="Text Box 1">
          <a:extLst>
            <a:ext uri="{FF2B5EF4-FFF2-40B4-BE49-F238E27FC236}">
              <a16:creationId xmlns:a16="http://schemas.microsoft.com/office/drawing/2014/main" xmlns="" id="{00000000-0008-0000-0600-0000E89C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353" name="Text Box 1">
          <a:extLst>
            <a:ext uri="{FF2B5EF4-FFF2-40B4-BE49-F238E27FC236}">
              <a16:creationId xmlns:a16="http://schemas.microsoft.com/office/drawing/2014/main" xmlns="" id="{00000000-0008-0000-0600-0000E99C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354" name="Text Box 1">
          <a:extLst>
            <a:ext uri="{FF2B5EF4-FFF2-40B4-BE49-F238E27FC236}">
              <a16:creationId xmlns:a16="http://schemas.microsoft.com/office/drawing/2014/main" xmlns="" id="{00000000-0008-0000-0600-0000EA9C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355" name="Text Box 1">
          <a:extLst>
            <a:ext uri="{FF2B5EF4-FFF2-40B4-BE49-F238E27FC236}">
              <a16:creationId xmlns:a16="http://schemas.microsoft.com/office/drawing/2014/main" xmlns="" id="{00000000-0008-0000-0600-0000EB9C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356" name="Text Box 1">
          <a:extLst>
            <a:ext uri="{FF2B5EF4-FFF2-40B4-BE49-F238E27FC236}">
              <a16:creationId xmlns:a16="http://schemas.microsoft.com/office/drawing/2014/main" xmlns="" id="{00000000-0008-0000-0600-0000EC9C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357" name="Text Box 1">
          <a:extLst>
            <a:ext uri="{FF2B5EF4-FFF2-40B4-BE49-F238E27FC236}">
              <a16:creationId xmlns:a16="http://schemas.microsoft.com/office/drawing/2014/main" xmlns="" id="{00000000-0008-0000-0600-0000ED9C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358" name="Text Box 1">
          <a:extLst>
            <a:ext uri="{FF2B5EF4-FFF2-40B4-BE49-F238E27FC236}">
              <a16:creationId xmlns:a16="http://schemas.microsoft.com/office/drawing/2014/main" xmlns="" id="{00000000-0008-0000-0600-0000EE9C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359" name="Text Box 1">
          <a:extLst>
            <a:ext uri="{FF2B5EF4-FFF2-40B4-BE49-F238E27FC236}">
              <a16:creationId xmlns:a16="http://schemas.microsoft.com/office/drawing/2014/main" xmlns="" id="{00000000-0008-0000-0600-0000EF9C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360" name="Text Box 1">
          <a:extLst>
            <a:ext uri="{FF2B5EF4-FFF2-40B4-BE49-F238E27FC236}">
              <a16:creationId xmlns:a16="http://schemas.microsoft.com/office/drawing/2014/main" xmlns="" id="{00000000-0008-0000-0600-0000F09C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361" name="Text Box 1">
          <a:extLst>
            <a:ext uri="{FF2B5EF4-FFF2-40B4-BE49-F238E27FC236}">
              <a16:creationId xmlns:a16="http://schemas.microsoft.com/office/drawing/2014/main" xmlns="" id="{00000000-0008-0000-0600-0000F19C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362" name="Text Box 1">
          <a:extLst>
            <a:ext uri="{FF2B5EF4-FFF2-40B4-BE49-F238E27FC236}">
              <a16:creationId xmlns:a16="http://schemas.microsoft.com/office/drawing/2014/main" xmlns="" id="{00000000-0008-0000-0600-0000F29C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363" name="Text Box 1">
          <a:extLst>
            <a:ext uri="{FF2B5EF4-FFF2-40B4-BE49-F238E27FC236}">
              <a16:creationId xmlns:a16="http://schemas.microsoft.com/office/drawing/2014/main" xmlns="" id="{00000000-0008-0000-0600-0000F39C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364" name="Text Box 1">
          <a:extLst>
            <a:ext uri="{FF2B5EF4-FFF2-40B4-BE49-F238E27FC236}">
              <a16:creationId xmlns:a16="http://schemas.microsoft.com/office/drawing/2014/main" xmlns="" id="{00000000-0008-0000-0600-0000F49C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365" name="Text Box 1">
          <a:extLst>
            <a:ext uri="{FF2B5EF4-FFF2-40B4-BE49-F238E27FC236}">
              <a16:creationId xmlns:a16="http://schemas.microsoft.com/office/drawing/2014/main" xmlns="" id="{00000000-0008-0000-0600-0000F59C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366" name="Text Box 1">
          <a:extLst>
            <a:ext uri="{FF2B5EF4-FFF2-40B4-BE49-F238E27FC236}">
              <a16:creationId xmlns:a16="http://schemas.microsoft.com/office/drawing/2014/main" xmlns="" id="{00000000-0008-0000-0600-0000F69C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367" name="Text Box 1">
          <a:extLst>
            <a:ext uri="{FF2B5EF4-FFF2-40B4-BE49-F238E27FC236}">
              <a16:creationId xmlns:a16="http://schemas.microsoft.com/office/drawing/2014/main" xmlns="" id="{00000000-0008-0000-0600-0000F79C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368" name="Text Box 1">
          <a:extLst>
            <a:ext uri="{FF2B5EF4-FFF2-40B4-BE49-F238E27FC236}">
              <a16:creationId xmlns:a16="http://schemas.microsoft.com/office/drawing/2014/main" xmlns="" id="{00000000-0008-0000-0600-0000F89C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369" name="Text Box 1">
          <a:extLst>
            <a:ext uri="{FF2B5EF4-FFF2-40B4-BE49-F238E27FC236}">
              <a16:creationId xmlns:a16="http://schemas.microsoft.com/office/drawing/2014/main" xmlns="" id="{00000000-0008-0000-0600-0000F99C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370" name="Text Box 1">
          <a:extLst>
            <a:ext uri="{FF2B5EF4-FFF2-40B4-BE49-F238E27FC236}">
              <a16:creationId xmlns:a16="http://schemas.microsoft.com/office/drawing/2014/main" xmlns="" id="{00000000-0008-0000-0600-0000FA9C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371" name="Text Box 1">
          <a:extLst>
            <a:ext uri="{FF2B5EF4-FFF2-40B4-BE49-F238E27FC236}">
              <a16:creationId xmlns:a16="http://schemas.microsoft.com/office/drawing/2014/main" xmlns="" id="{00000000-0008-0000-0600-0000FB9C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372" name="Text Box 1">
          <a:extLst>
            <a:ext uri="{FF2B5EF4-FFF2-40B4-BE49-F238E27FC236}">
              <a16:creationId xmlns:a16="http://schemas.microsoft.com/office/drawing/2014/main" xmlns="" id="{00000000-0008-0000-0600-0000FC9C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373" name="Text Box 1">
          <a:extLst>
            <a:ext uri="{FF2B5EF4-FFF2-40B4-BE49-F238E27FC236}">
              <a16:creationId xmlns:a16="http://schemas.microsoft.com/office/drawing/2014/main" xmlns="" id="{00000000-0008-0000-0600-0000FD9C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374" name="Text Box 1">
          <a:extLst>
            <a:ext uri="{FF2B5EF4-FFF2-40B4-BE49-F238E27FC236}">
              <a16:creationId xmlns:a16="http://schemas.microsoft.com/office/drawing/2014/main" xmlns="" id="{00000000-0008-0000-0600-0000FE9C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375" name="Text Box 1">
          <a:extLst>
            <a:ext uri="{FF2B5EF4-FFF2-40B4-BE49-F238E27FC236}">
              <a16:creationId xmlns:a16="http://schemas.microsoft.com/office/drawing/2014/main" xmlns="" id="{00000000-0008-0000-0600-0000FF9C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376" name="Text Box 1">
          <a:extLst>
            <a:ext uri="{FF2B5EF4-FFF2-40B4-BE49-F238E27FC236}">
              <a16:creationId xmlns:a16="http://schemas.microsoft.com/office/drawing/2014/main" xmlns="" id="{00000000-0008-0000-0600-0000009D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377" name="Text Box 1">
          <a:extLst>
            <a:ext uri="{FF2B5EF4-FFF2-40B4-BE49-F238E27FC236}">
              <a16:creationId xmlns:a16="http://schemas.microsoft.com/office/drawing/2014/main" xmlns="" id="{00000000-0008-0000-0600-0000019D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378" name="Text Box 1">
          <a:extLst>
            <a:ext uri="{FF2B5EF4-FFF2-40B4-BE49-F238E27FC236}">
              <a16:creationId xmlns:a16="http://schemas.microsoft.com/office/drawing/2014/main" xmlns="" id="{00000000-0008-0000-0600-0000029D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379" name="Text Box 1">
          <a:extLst>
            <a:ext uri="{FF2B5EF4-FFF2-40B4-BE49-F238E27FC236}">
              <a16:creationId xmlns:a16="http://schemas.microsoft.com/office/drawing/2014/main" xmlns="" id="{00000000-0008-0000-0600-0000039D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380" name="Text Box 1">
          <a:extLst>
            <a:ext uri="{FF2B5EF4-FFF2-40B4-BE49-F238E27FC236}">
              <a16:creationId xmlns:a16="http://schemas.microsoft.com/office/drawing/2014/main" xmlns="" id="{00000000-0008-0000-0600-0000049D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381" name="Text Box 1">
          <a:extLst>
            <a:ext uri="{FF2B5EF4-FFF2-40B4-BE49-F238E27FC236}">
              <a16:creationId xmlns:a16="http://schemas.microsoft.com/office/drawing/2014/main" xmlns="" id="{00000000-0008-0000-0600-0000059D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382" name="Text Box 1">
          <a:extLst>
            <a:ext uri="{FF2B5EF4-FFF2-40B4-BE49-F238E27FC236}">
              <a16:creationId xmlns:a16="http://schemas.microsoft.com/office/drawing/2014/main" xmlns="" id="{00000000-0008-0000-0600-0000069D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383" name="Text Box 1">
          <a:extLst>
            <a:ext uri="{FF2B5EF4-FFF2-40B4-BE49-F238E27FC236}">
              <a16:creationId xmlns:a16="http://schemas.microsoft.com/office/drawing/2014/main" xmlns="" id="{00000000-0008-0000-0600-0000079D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384" name="Text Box 1">
          <a:extLst>
            <a:ext uri="{FF2B5EF4-FFF2-40B4-BE49-F238E27FC236}">
              <a16:creationId xmlns:a16="http://schemas.microsoft.com/office/drawing/2014/main" xmlns="" id="{00000000-0008-0000-0600-0000089D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385" name="Text Box 1">
          <a:extLst>
            <a:ext uri="{FF2B5EF4-FFF2-40B4-BE49-F238E27FC236}">
              <a16:creationId xmlns:a16="http://schemas.microsoft.com/office/drawing/2014/main" xmlns="" id="{00000000-0008-0000-0600-0000099D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386" name="Text Box 1">
          <a:extLst>
            <a:ext uri="{FF2B5EF4-FFF2-40B4-BE49-F238E27FC236}">
              <a16:creationId xmlns:a16="http://schemas.microsoft.com/office/drawing/2014/main" xmlns="" id="{00000000-0008-0000-0600-00000A9D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387" name="Text Box 1">
          <a:extLst>
            <a:ext uri="{FF2B5EF4-FFF2-40B4-BE49-F238E27FC236}">
              <a16:creationId xmlns:a16="http://schemas.microsoft.com/office/drawing/2014/main" xmlns="" id="{00000000-0008-0000-0600-00000B9D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388" name="Text Box 1">
          <a:extLst>
            <a:ext uri="{FF2B5EF4-FFF2-40B4-BE49-F238E27FC236}">
              <a16:creationId xmlns:a16="http://schemas.microsoft.com/office/drawing/2014/main" xmlns="" id="{00000000-0008-0000-0600-00000C9D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389" name="Text Box 1">
          <a:extLst>
            <a:ext uri="{FF2B5EF4-FFF2-40B4-BE49-F238E27FC236}">
              <a16:creationId xmlns:a16="http://schemas.microsoft.com/office/drawing/2014/main" xmlns="" id="{00000000-0008-0000-0600-00000D9D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390" name="Text Box 1">
          <a:extLst>
            <a:ext uri="{FF2B5EF4-FFF2-40B4-BE49-F238E27FC236}">
              <a16:creationId xmlns:a16="http://schemas.microsoft.com/office/drawing/2014/main" xmlns="" id="{00000000-0008-0000-0600-00000E9D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391" name="Text Box 1">
          <a:extLst>
            <a:ext uri="{FF2B5EF4-FFF2-40B4-BE49-F238E27FC236}">
              <a16:creationId xmlns:a16="http://schemas.microsoft.com/office/drawing/2014/main" xmlns="" id="{00000000-0008-0000-0600-00000F9D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392" name="Text Box 1">
          <a:extLst>
            <a:ext uri="{FF2B5EF4-FFF2-40B4-BE49-F238E27FC236}">
              <a16:creationId xmlns:a16="http://schemas.microsoft.com/office/drawing/2014/main" xmlns="" id="{00000000-0008-0000-0600-0000109D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393" name="Text Box 1">
          <a:extLst>
            <a:ext uri="{FF2B5EF4-FFF2-40B4-BE49-F238E27FC236}">
              <a16:creationId xmlns:a16="http://schemas.microsoft.com/office/drawing/2014/main" xmlns="" id="{00000000-0008-0000-0600-0000119D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394" name="Text Box 1">
          <a:extLst>
            <a:ext uri="{FF2B5EF4-FFF2-40B4-BE49-F238E27FC236}">
              <a16:creationId xmlns:a16="http://schemas.microsoft.com/office/drawing/2014/main" xmlns="" id="{00000000-0008-0000-0600-0000129D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395" name="Text Box 1">
          <a:extLst>
            <a:ext uri="{FF2B5EF4-FFF2-40B4-BE49-F238E27FC236}">
              <a16:creationId xmlns:a16="http://schemas.microsoft.com/office/drawing/2014/main" xmlns="" id="{00000000-0008-0000-0600-0000139D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396" name="Text Box 1">
          <a:extLst>
            <a:ext uri="{FF2B5EF4-FFF2-40B4-BE49-F238E27FC236}">
              <a16:creationId xmlns:a16="http://schemas.microsoft.com/office/drawing/2014/main" xmlns="" id="{00000000-0008-0000-0600-0000149D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397" name="Text Box 1">
          <a:extLst>
            <a:ext uri="{FF2B5EF4-FFF2-40B4-BE49-F238E27FC236}">
              <a16:creationId xmlns:a16="http://schemas.microsoft.com/office/drawing/2014/main" xmlns="" id="{00000000-0008-0000-0600-0000159D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398" name="Text Box 1">
          <a:extLst>
            <a:ext uri="{FF2B5EF4-FFF2-40B4-BE49-F238E27FC236}">
              <a16:creationId xmlns:a16="http://schemas.microsoft.com/office/drawing/2014/main" xmlns="" id="{00000000-0008-0000-0600-0000169D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399" name="Text Box 1">
          <a:extLst>
            <a:ext uri="{FF2B5EF4-FFF2-40B4-BE49-F238E27FC236}">
              <a16:creationId xmlns:a16="http://schemas.microsoft.com/office/drawing/2014/main" xmlns="" id="{00000000-0008-0000-0600-0000179D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400" name="Text Box 1">
          <a:extLst>
            <a:ext uri="{FF2B5EF4-FFF2-40B4-BE49-F238E27FC236}">
              <a16:creationId xmlns:a16="http://schemas.microsoft.com/office/drawing/2014/main" xmlns="" id="{00000000-0008-0000-0600-0000189D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401" name="Text Box 1">
          <a:extLst>
            <a:ext uri="{FF2B5EF4-FFF2-40B4-BE49-F238E27FC236}">
              <a16:creationId xmlns:a16="http://schemas.microsoft.com/office/drawing/2014/main" xmlns="" id="{00000000-0008-0000-0600-0000199D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402" name="Text Box 1">
          <a:extLst>
            <a:ext uri="{FF2B5EF4-FFF2-40B4-BE49-F238E27FC236}">
              <a16:creationId xmlns:a16="http://schemas.microsoft.com/office/drawing/2014/main" xmlns="" id="{00000000-0008-0000-0600-00001A9D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403" name="Text Box 1">
          <a:extLst>
            <a:ext uri="{FF2B5EF4-FFF2-40B4-BE49-F238E27FC236}">
              <a16:creationId xmlns:a16="http://schemas.microsoft.com/office/drawing/2014/main" xmlns="" id="{00000000-0008-0000-0600-00001B9D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404" name="Text Box 1">
          <a:extLst>
            <a:ext uri="{FF2B5EF4-FFF2-40B4-BE49-F238E27FC236}">
              <a16:creationId xmlns:a16="http://schemas.microsoft.com/office/drawing/2014/main" xmlns="" id="{00000000-0008-0000-0600-00001C9D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405" name="Text Box 1">
          <a:extLst>
            <a:ext uri="{FF2B5EF4-FFF2-40B4-BE49-F238E27FC236}">
              <a16:creationId xmlns:a16="http://schemas.microsoft.com/office/drawing/2014/main" xmlns="" id="{00000000-0008-0000-0600-00001D9D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406" name="Text Box 1">
          <a:extLst>
            <a:ext uri="{FF2B5EF4-FFF2-40B4-BE49-F238E27FC236}">
              <a16:creationId xmlns:a16="http://schemas.microsoft.com/office/drawing/2014/main" xmlns="" id="{00000000-0008-0000-0600-00001E9D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407" name="Text Box 1">
          <a:extLst>
            <a:ext uri="{FF2B5EF4-FFF2-40B4-BE49-F238E27FC236}">
              <a16:creationId xmlns:a16="http://schemas.microsoft.com/office/drawing/2014/main" xmlns="" id="{00000000-0008-0000-0600-00001F9D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408" name="Text Box 1">
          <a:extLst>
            <a:ext uri="{FF2B5EF4-FFF2-40B4-BE49-F238E27FC236}">
              <a16:creationId xmlns:a16="http://schemas.microsoft.com/office/drawing/2014/main" xmlns="" id="{00000000-0008-0000-0600-0000209D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409" name="Text Box 1">
          <a:extLst>
            <a:ext uri="{FF2B5EF4-FFF2-40B4-BE49-F238E27FC236}">
              <a16:creationId xmlns:a16="http://schemas.microsoft.com/office/drawing/2014/main" xmlns="" id="{00000000-0008-0000-0600-0000219D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410" name="Text Box 1">
          <a:extLst>
            <a:ext uri="{FF2B5EF4-FFF2-40B4-BE49-F238E27FC236}">
              <a16:creationId xmlns:a16="http://schemas.microsoft.com/office/drawing/2014/main" xmlns="" id="{00000000-0008-0000-0600-0000229D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411" name="Text Box 1">
          <a:extLst>
            <a:ext uri="{FF2B5EF4-FFF2-40B4-BE49-F238E27FC236}">
              <a16:creationId xmlns:a16="http://schemas.microsoft.com/office/drawing/2014/main" xmlns="" id="{00000000-0008-0000-0600-0000239D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412" name="Text Box 1">
          <a:extLst>
            <a:ext uri="{FF2B5EF4-FFF2-40B4-BE49-F238E27FC236}">
              <a16:creationId xmlns:a16="http://schemas.microsoft.com/office/drawing/2014/main" xmlns="" id="{00000000-0008-0000-0600-0000249D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413" name="Text Box 1">
          <a:extLst>
            <a:ext uri="{FF2B5EF4-FFF2-40B4-BE49-F238E27FC236}">
              <a16:creationId xmlns:a16="http://schemas.microsoft.com/office/drawing/2014/main" xmlns="" id="{00000000-0008-0000-0600-0000259D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414" name="Text Box 1">
          <a:extLst>
            <a:ext uri="{FF2B5EF4-FFF2-40B4-BE49-F238E27FC236}">
              <a16:creationId xmlns:a16="http://schemas.microsoft.com/office/drawing/2014/main" xmlns="" id="{00000000-0008-0000-0600-0000269D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415" name="Text Box 1">
          <a:extLst>
            <a:ext uri="{FF2B5EF4-FFF2-40B4-BE49-F238E27FC236}">
              <a16:creationId xmlns:a16="http://schemas.microsoft.com/office/drawing/2014/main" xmlns="" id="{00000000-0008-0000-0600-0000279D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416" name="Text Box 1">
          <a:extLst>
            <a:ext uri="{FF2B5EF4-FFF2-40B4-BE49-F238E27FC236}">
              <a16:creationId xmlns:a16="http://schemas.microsoft.com/office/drawing/2014/main" xmlns="" id="{00000000-0008-0000-0600-0000289D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417" name="Text Box 1">
          <a:extLst>
            <a:ext uri="{FF2B5EF4-FFF2-40B4-BE49-F238E27FC236}">
              <a16:creationId xmlns:a16="http://schemas.microsoft.com/office/drawing/2014/main" xmlns="" id="{00000000-0008-0000-0600-0000299D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418" name="Text Box 1">
          <a:extLst>
            <a:ext uri="{FF2B5EF4-FFF2-40B4-BE49-F238E27FC236}">
              <a16:creationId xmlns:a16="http://schemas.microsoft.com/office/drawing/2014/main" xmlns="" id="{00000000-0008-0000-0600-00002A9D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419" name="Text Box 1">
          <a:extLst>
            <a:ext uri="{FF2B5EF4-FFF2-40B4-BE49-F238E27FC236}">
              <a16:creationId xmlns:a16="http://schemas.microsoft.com/office/drawing/2014/main" xmlns="" id="{00000000-0008-0000-0600-00002B9D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420" name="Text Box 1">
          <a:extLst>
            <a:ext uri="{FF2B5EF4-FFF2-40B4-BE49-F238E27FC236}">
              <a16:creationId xmlns:a16="http://schemas.microsoft.com/office/drawing/2014/main" xmlns="" id="{00000000-0008-0000-0600-00002C9D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421" name="Text Box 1">
          <a:extLst>
            <a:ext uri="{FF2B5EF4-FFF2-40B4-BE49-F238E27FC236}">
              <a16:creationId xmlns:a16="http://schemas.microsoft.com/office/drawing/2014/main" xmlns="" id="{00000000-0008-0000-0600-00002D9D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422" name="Text Box 1">
          <a:extLst>
            <a:ext uri="{FF2B5EF4-FFF2-40B4-BE49-F238E27FC236}">
              <a16:creationId xmlns:a16="http://schemas.microsoft.com/office/drawing/2014/main" xmlns="" id="{00000000-0008-0000-0600-00002E9D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423" name="Text Box 1">
          <a:extLst>
            <a:ext uri="{FF2B5EF4-FFF2-40B4-BE49-F238E27FC236}">
              <a16:creationId xmlns:a16="http://schemas.microsoft.com/office/drawing/2014/main" xmlns="" id="{00000000-0008-0000-0600-00002F9D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424" name="Text Box 1">
          <a:extLst>
            <a:ext uri="{FF2B5EF4-FFF2-40B4-BE49-F238E27FC236}">
              <a16:creationId xmlns:a16="http://schemas.microsoft.com/office/drawing/2014/main" xmlns="" id="{00000000-0008-0000-0600-0000309D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425" name="Text Box 1">
          <a:extLst>
            <a:ext uri="{FF2B5EF4-FFF2-40B4-BE49-F238E27FC236}">
              <a16:creationId xmlns:a16="http://schemas.microsoft.com/office/drawing/2014/main" xmlns="" id="{00000000-0008-0000-0600-0000319D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426" name="Text Box 1">
          <a:extLst>
            <a:ext uri="{FF2B5EF4-FFF2-40B4-BE49-F238E27FC236}">
              <a16:creationId xmlns:a16="http://schemas.microsoft.com/office/drawing/2014/main" xmlns="" id="{00000000-0008-0000-0600-0000329D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427" name="Text Box 1">
          <a:extLst>
            <a:ext uri="{FF2B5EF4-FFF2-40B4-BE49-F238E27FC236}">
              <a16:creationId xmlns:a16="http://schemas.microsoft.com/office/drawing/2014/main" xmlns="" id="{00000000-0008-0000-0600-0000339D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428" name="Text Box 1">
          <a:extLst>
            <a:ext uri="{FF2B5EF4-FFF2-40B4-BE49-F238E27FC236}">
              <a16:creationId xmlns:a16="http://schemas.microsoft.com/office/drawing/2014/main" xmlns="" id="{00000000-0008-0000-0600-0000349D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429" name="Text Box 1">
          <a:extLst>
            <a:ext uri="{FF2B5EF4-FFF2-40B4-BE49-F238E27FC236}">
              <a16:creationId xmlns:a16="http://schemas.microsoft.com/office/drawing/2014/main" xmlns="" id="{00000000-0008-0000-0600-0000359D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430" name="Text Box 1">
          <a:extLst>
            <a:ext uri="{FF2B5EF4-FFF2-40B4-BE49-F238E27FC236}">
              <a16:creationId xmlns:a16="http://schemas.microsoft.com/office/drawing/2014/main" xmlns="" id="{00000000-0008-0000-0600-0000369D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431" name="Text Box 1">
          <a:extLst>
            <a:ext uri="{FF2B5EF4-FFF2-40B4-BE49-F238E27FC236}">
              <a16:creationId xmlns:a16="http://schemas.microsoft.com/office/drawing/2014/main" xmlns="" id="{00000000-0008-0000-0600-0000379D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432" name="Text Box 1">
          <a:extLst>
            <a:ext uri="{FF2B5EF4-FFF2-40B4-BE49-F238E27FC236}">
              <a16:creationId xmlns:a16="http://schemas.microsoft.com/office/drawing/2014/main" xmlns="" id="{00000000-0008-0000-0600-0000389D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433" name="Text Box 1">
          <a:extLst>
            <a:ext uri="{FF2B5EF4-FFF2-40B4-BE49-F238E27FC236}">
              <a16:creationId xmlns:a16="http://schemas.microsoft.com/office/drawing/2014/main" xmlns="" id="{00000000-0008-0000-0600-0000399D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434" name="Text Box 1">
          <a:extLst>
            <a:ext uri="{FF2B5EF4-FFF2-40B4-BE49-F238E27FC236}">
              <a16:creationId xmlns:a16="http://schemas.microsoft.com/office/drawing/2014/main" xmlns="" id="{00000000-0008-0000-0600-00003A9D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435" name="Text Box 1">
          <a:extLst>
            <a:ext uri="{FF2B5EF4-FFF2-40B4-BE49-F238E27FC236}">
              <a16:creationId xmlns:a16="http://schemas.microsoft.com/office/drawing/2014/main" xmlns="" id="{00000000-0008-0000-0600-00003B9D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436" name="Text Box 1">
          <a:extLst>
            <a:ext uri="{FF2B5EF4-FFF2-40B4-BE49-F238E27FC236}">
              <a16:creationId xmlns:a16="http://schemas.microsoft.com/office/drawing/2014/main" xmlns="" id="{00000000-0008-0000-0600-00003C9D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437" name="Text Box 1">
          <a:extLst>
            <a:ext uri="{FF2B5EF4-FFF2-40B4-BE49-F238E27FC236}">
              <a16:creationId xmlns:a16="http://schemas.microsoft.com/office/drawing/2014/main" xmlns="" id="{00000000-0008-0000-0600-00003D9D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438" name="Text Box 1">
          <a:extLst>
            <a:ext uri="{FF2B5EF4-FFF2-40B4-BE49-F238E27FC236}">
              <a16:creationId xmlns:a16="http://schemas.microsoft.com/office/drawing/2014/main" xmlns="" id="{00000000-0008-0000-0600-00003E9D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439" name="Text Box 1">
          <a:extLst>
            <a:ext uri="{FF2B5EF4-FFF2-40B4-BE49-F238E27FC236}">
              <a16:creationId xmlns:a16="http://schemas.microsoft.com/office/drawing/2014/main" xmlns="" id="{00000000-0008-0000-0600-00003F9D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440" name="Text Box 1">
          <a:extLst>
            <a:ext uri="{FF2B5EF4-FFF2-40B4-BE49-F238E27FC236}">
              <a16:creationId xmlns:a16="http://schemas.microsoft.com/office/drawing/2014/main" xmlns="" id="{00000000-0008-0000-0600-0000409D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441" name="Text Box 1">
          <a:extLst>
            <a:ext uri="{FF2B5EF4-FFF2-40B4-BE49-F238E27FC236}">
              <a16:creationId xmlns:a16="http://schemas.microsoft.com/office/drawing/2014/main" xmlns="" id="{00000000-0008-0000-0600-0000419D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442" name="Text Box 1">
          <a:extLst>
            <a:ext uri="{FF2B5EF4-FFF2-40B4-BE49-F238E27FC236}">
              <a16:creationId xmlns:a16="http://schemas.microsoft.com/office/drawing/2014/main" xmlns="" id="{00000000-0008-0000-0600-0000429D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443" name="Text Box 1">
          <a:extLst>
            <a:ext uri="{FF2B5EF4-FFF2-40B4-BE49-F238E27FC236}">
              <a16:creationId xmlns:a16="http://schemas.microsoft.com/office/drawing/2014/main" xmlns="" id="{00000000-0008-0000-0600-0000439D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444" name="Text Box 1">
          <a:extLst>
            <a:ext uri="{FF2B5EF4-FFF2-40B4-BE49-F238E27FC236}">
              <a16:creationId xmlns:a16="http://schemas.microsoft.com/office/drawing/2014/main" xmlns="" id="{00000000-0008-0000-0600-0000449D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445" name="Text Box 1">
          <a:extLst>
            <a:ext uri="{FF2B5EF4-FFF2-40B4-BE49-F238E27FC236}">
              <a16:creationId xmlns:a16="http://schemas.microsoft.com/office/drawing/2014/main" xmlns="" id="{00000000-0008-0000-0600-000045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446" name="Text Box 1">
          <a:extLst>
            <a:ext uri="{FF2B5EF4-FFF2-40B4-BE49-F238E27FC236}">
              <a16:creationId xmlns:a16="http://schemas.microsoft.com/office/drawing/2014/main" xmlns="" id="{00000000-0008-0000-0600-000046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447" name="Text Box 1">
          <a:extLst>
            <a:ext uri="{FF2B5EF4-FFF2-40B4-BE49-F238E27FC236}">
              <a16:creationId xmlns:a16="http://schemas.microsoft.com/office/drawing/2014/main" xmlns="" id="{00000000-0008-0000-0600-000047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448" name="Text Box 1">
          <a:extLst>
            <a:ext uri="{FF2B5EF4-FFF2-40B4-BE49-F238E27FC236}">
              <a16:creationId xmlns:a16="http://schemas.microsoft.com/office/drawing/2014/main" xmlns="" id="{00000000-0008-0000-0600-000048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449" name="Text Box 1">
          <a:extLst>
            <a:ext uri="{FF2B5EF4-FFF2-40B4-BE49-F238E27FC236}">
              <a16:creationId xmlns:a16="http://schemas.microsoft.com/office/drawing/2014/main" xmlns="" id="{00000000-0008-0000-0600-000049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450" name="Text Box 1">
          <a:extLst>
            <a:ext uri="{FF2B5EF4-FFF2-40B4-BE49-F238E27FC236}">
              <a16:creationId xmlns:a16="http://schemas.microsoft.com/office/drawing/2014/main" xmlns="" id="{00000000-0008-0000-0600-00004A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451" name="Text Box 1">
          <a:extLst>
            <a:ext uri="{FF2B5EF4-FFF2-40B4-BE49-F238E27FC236}">
              <a16:creationId xmlns:a16="http://schemas.microsoft.com/office/drawing/2014/main" xmlns="" id="{00000000-0008-0000-0600-00004B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452" name="Text Box 1">
          <a:extLst>
            <a:ext uri="{FF2B5EF4-FFF2-40B4-BE49-F238E27FC236}">
              <a16:creationId xmlns:a16="http://schemas.microsoft.com/office/drawing/2014/main" xmlns="" id="{00000000-0008-0000-0600-00004C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453" name="Text Box 1">
          <a:extLst>
            <a:ext uri="{FF2B5EF4-FFF2-40B4-BE49-F238E27FC236}">
              <a16:creationId xmlns:a16="http://schemas.microsoft.com/office/drawing/2014/main" xmlns="" id="{00000000-0008-0000-0600-00004D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454" name="Text Box 1">
          <a:extLst>
            <a:ext uri="{FF2B5EF4-FFF2-40B4-BE49-F238E27FC236}">
              <a16:creationId xmlns:a16="http://schemas.microsoft.com/office/drawing/2014/main" xmlns="" id="{00000000-0008-0000-0600-00004E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455" name="Text Box 1">
          <a:extLst>
            <a:ext uri="{FF2B5EF4-FFF2-40B4-BE49-F238E27FC236}">
              <a16:creationId xmlns:a16="http://schemas.microsoft.com/office/drawing/2014/main" xmlns="" id="{00000000-0008-0000-0600-00004F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456" name="Text Box 1">
          <a:extLst>
            <a:ext uri="{FF2B5EF4-FFF2-40B4-BE49-F238E27FC236}">
              <a16:creationId xmlns:a16="http://schemas.microsoft.com/office/drawing/2014/main" xmlns="" id="{00000000-0008-0000-0600-000050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457" name="Text Box 1">
          <a:extLst>
            <a:ext uri="{FF2B5EF4-FFF2-40B4-BE49-F238E27FC236}">
              <a16:creationId xmlns:a16="http://schemas.microsoft.com/office/drawing/2014/main" xmlns="" id="{00000000-0008-0000-0600-000051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458" name="Text Box 1">
          <a:extLst>
            <a:ext uri="{FF2B5EF4-FFF2-40B4-BE49-F238E27FC236}">
              <a16:creationId xmlns:a16="http://schemas.microsoft.com/office/drawing/2014/main" xmlns="" id="{00000000-0008-0000-0600-000052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459" name="Text Box 1">
          <a:extLst>
            <a:ext uri="{FF2B5EF4-FFF2-40B4-BE49-F238E27FC236}">
              <a16:creationId xmlns:a16="http://schemas.microsoft.com/office/drawing/2014/main" xmlns="" id="{00000000-0008-0000-0600-000053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460" name="Text Box 1">
          <a:extLst>
            <a:ext uri="{FF2B5EF4-FFF2-40B4-BE49-F238E27FC236}">
              <a16:creationId xmlns:a16="http://schemas.microsoft.com/office/drawing/2014/main" xmlns="" id="{00000000-0008-0000-0600-000054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461" name="Text Box 1">
          <a:extLst>
            <a:ext uri="{FF2B5EF4-FFF2-40B4-BE49-F238E27FC236}">
              <a16:creationId xmlns:a16="http://schemas.microsoft.com/office/drawing/2014/main" xmlns="" id="{00000000-0008-0000-0600-000055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462" name="Text Box 1">
          <a:extLst>
            <a:ext uri="{FF2B5EF4-FFF2-40B4-BE49-F238E27FC236}">
              <a16:creationId xmlns:a16="http://schemas.microsoft.com/office/drawing/2014/main" xmlns="" id="{00000000-0008-0000-0600-000056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463" name="Text Box 1">
          <a:extLst>
            <a:ext uri="{FF2B5EF4-FFF2-40B4-BE49-F238E27FC236}">
              <a16:creationId xmlns:a16="http://schemas.microsoft.com/office/drawing/2014/main" xmlns="" id="{00000000-0008-0000-0600-000057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464" name="Text Box 1">
          <a:extLst>
            <a:ext uri="{FF2B5EF4-FFF2-40B4-BE49-F238E27FC236}">
              <a16:creationId xmlns:a16="http://schemas.microsoft.com/office/drawing/2014/main" xmlns="" id="{00000000-0008-0000-0600-000058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465" name="Text Box 1">
          <a:extLst>
            <a:ext uri="{FF2B5EF4-FFF2-40B4-BE49-F238E27FC236}">
              <a16:creationId xmlns:a16="http://schemas.microsoft.com/office/drawing/2014/main" xmlns="" id="{00000000-0008-0000-0600-000059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466" name="Text Box 1">
          <a:extLst>
            <a:ext uri="{FF2B5EF4-FFF2-40B4-BE49-F238E27FC236}">
              <a16:creationId xmlns:a16="http://schemas.microsoft.com/office/drawing/2014/main" xmlns="" id="{00000000-0008-0000-0600-00005A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467" name="Text Box 1">
          <a:extLst>
            <a:ext uri="{FF2B5EF4-FFF2-40B4-BE49-F238E27FC236}">
              <a16:creationId xmlns:a16="http://schemas.microsoft.com/office/drawing/2014/main" xmlns="" id="{00000000-0008-0000-0600-00005B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468" name="Text Box 1">
          <a:extLst>
            <a:ext uri="{FF2B5EF4-FFF2-40B4-BE49-F238E27FC236}">
              <a16:creationId xmlns:a16="http://schemas.microsoft.com/office/drawing/2014/main" xmlns="" id="{00000000-0008-0000-0600-00005C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469" name="Text Box 1">
          <a:extLst>
            <a:ext uri="{FF2B5EF4-FFF2-40B4-BE49-F238E27FC236}">
              <a16:creationId xmlns:a16="http://schemas.microsoft.com/office/drawing/2014/main" xmlns="" id="{00000000-0008-0000-0600-00005D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470" name="Text Box 1">
          <a:extLst>
            <a:ext uri="{FF2B5EF4-FFF2-40B4-BE49-F238E27FC236}">
              <a16:creationId xmlns:a16="http://schemas.microsoft.com/office/drawing/2014/main" xmlns="" id="{00000000-0008-0000-0600-00005E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471" name="Text Box 1">
          <a:extLst>
            <a:ext uri="{FF2B5EF4-FFF2-40B4-BE49-F238E27FC236}">
              <a16:creationId xmlns:a16="http://schemas.microsoft.com/office/drawing/2014/main" xmlns="" id="{00000000-0008-0000-0600-00005F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472" name="Text Box 1">
          <a:extLst>
            <a:ext uri="{FF2B5EF4-FFF2-40B4-BE49-F238E27FC236}">
              <a16:creationId xmlns:a16="http://schemas.microsoft.com/office/drawing/2014/main" xmlns="" id="{00000000-0008-0000-0600-000060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473" name="Text Box 1">
          <a:extLst>
            <a:ext uri="{FF2B5EF4-FFF2-40B4-BE49-F238E27FC236}">
              <a16:creationId xmlns:a16="http://schemas.microsoft.com/office/drawing/2014/main" xmlns="" id="{00000000-0008-0000-0600-000061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474" name="Text Box 1">
          <a:extLst>
            <a:ext uri="{FF2B5EF4-FFF2-40B4-BE49-F238E27FC236}">
              <a16:creationId xmlns:a16="http://schemas.microsoft.com/office/drawing/2014/main" xmlns="" id="{00000000-0008-0000-0600-000062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475" name="Text Box 1">
          <a:extLst>
            <a:ext uri="{FF2B5EF4-FFF2-40B4-BE49-F238E27FC236}">
              <a16:creationId xmlns:a16="http://schemas.microsoft.com/office/drawing/2014/main" xmlns="" id="{00000000-0008-0000-0600-000063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476" name="Text Box 1">
          <a:extLst>
            <a:ext uri="{FF2B5EF4-FFF2-40B4-BE49-F238E27FC236}">
              <a16:creationId xmlns:a16="http://schemas.microsoft.com/office/drawing/2014/main" xmlns="" id="{00000000-0008-0000-0600-000064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477" name="Text Box 1">
          <a:extLst>
            <a:ext uri="{FF2B5EF4-FFF2-40B4-BE49-F238E27FC236}">
              <a16:creationId xmlns:a16="http://schemas.microsoft.com/office/drawing/2014/main" xmlns="" id="{00000000-0008-0000-0600-000065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478" name="Text Box 1">
          <a:extLst>
            <a:ext uri="{FF2B5EF4-FFF2-40B4-BE49-F238E27FC236}">
              <a16:creationId xmlns:a16="http://schemas.microsoft.com/office/drawing/2014/main" xmlns="" id="{00000000-0008-0000-0600-000066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479" name="Text Box 1">
          <a:extLst>
            <a:ext uri="{FF2B5EF4-FFF2-40B4-BE49-F238E27FC236}">
              <a16:creationId xmlns:a16="http://schemas.microsoft.com/office/drawing/2014/main" xmlns="" id="{00000000-0008-0000-0600-000067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480" name="Text Box 1">
          <a:extLst>
            <a:ext uri="{FF2B5EF4-FFF2-40B4-BE49-F238E27FC236}">
              <a16:creationId xmlns:a16="http://schemas.microsoft.com/office/drawing/2014/main" xmlns="" id="{00000000-0008-0000-0600-000068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481" name="Text Box 1">
          <a:extLst>
            <a:ext uri="{FF2B5EF4-FFF2-40B4-BE49-F238E27FC236}">
              <a16:creationId xmlns:a16="http://schemas.microsoft.com/office/drawing/2014/main" xmlns="" id="{00000000-0008-0000-0600-000069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482" name="Text Box 1">
          <a:extLst>
            <a:ext uri="{FF2B5EF4-FFF2-40B4-BE49-F238E27FC236}">
              <a16:creationId xmlns:a16="http://schemas.microsoft.com/office/drawing/2014/main" xmlns="" id="{00000000-0008-0000-0600-00006A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483" name="Text Box 1">
          <a:extLst>
            <a:ext uri="{FF2B5EF4-FFF2-40B4-BE49-F238E27FC236}">
              <a16:creationId xmlns:a16="http://schemas.microsoft.com/office/drawing/2014/main" xmlns="" id="{00000000-0008-0000-0600-00006B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484" name="Text Box 1">
          <a:extLst>
            <a:ext uri="{FF2B5EF4-FFF2-40B4-BE49-F238E27FC236}">
              <a16:creationId xmlns:a16="http://schemas.microsoft.com/office/drawing/2014/main" xmlns="" id="{00000000-0008-0000-0600-00006C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485" name="Text Box 1">
          <a:extLst>
            <a:ext uri="{FF2B5EF4-FFF2-40B4-BE49-F238E27FC236}">
              <a16:creationId xmlns:a16="http://schemas.microsoft.com/office/drawing/2014/main" xmlns="" id="{00000000-0008-0000-0600-00006D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486" name="Text Box 1">
          <a:extLst>
            <a:ext uri="{FF2B5EF4-FFF2-40B4-BE49-F238E27FC236}">
              <a16:creationId xmlns:a16="http://schemas.microsoft.com/office/drawing/2014/main" xmlns="" id="{00000000-0008-0000-0600-00006E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487" name="Text Box 1">
          <a:extLst>
            <a:ext uri="{FF2B5EF4-FFF2-40B4-BE49-F238E27FC236}">
              <a16:creationId xmlns:a16="http://schemas.microsoft.com/office/drawing/2014/main" xmlns="" id="{00000000-0008-0000-0600-00006F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488" name="Text Box 1">
          <a:extLst>
            <a:ext uri="{FF2B5EF4-FFF2-40B4-BE49-F238E27FC236}">
              <a16:creationId xmlns:a16="http://schemas.microsoft.com/office/drawing/2014/main" xmlns="" id="{00000000-0008-0000-0600-000070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489" name="Text Box 1">
          <a:extLst>
            <a:ext uri="{FF2B5EF4-FFF2-40B4-BE49-F238E27FC236}">
              <a16:creationId xmlns:a16="http://schemas.microsoft.com/office/drawing/2014/main" xmlns="" id="{00000000-0008-0000-0600-000071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490" name="Text Box 1">
          <a:extLst>
            <a:ext uri="{FF2B5EF4-FFF2-40B4-BE49-F238E27FC236}">
              <a16:creationId xmlns:a16="http://schemas.microsoft.com/office/drawing/2014/main" xmlns="" id="{00000000-0008-0000-0600-000072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491" name="Text Box 1">
          <a:extLst>
            <a:ext uri="{FF2B5EF4-FFF2-40B4-BE49-F238E27FC236}">
              <a16:creationId xmlns:a16="http://schemas.microsoft.com/office/drawing/2014/main" xmlns="" id="{00000000-0008-0000-0600-000073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492" name="Text Box 1">
          <a:extLst>
            <a:ext uri="{FF2B5EF4-FFF2-40B4-BE49-F238E27FC236}">
              <a16:creationId xmlns:a16="http://schemas.microsoft.com/office/drawing/2014/main" xmlns="" id="{00000000-0008-0000-0600-000074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493" name="Text Box 1">
          <a:extLst>
            <a:ext uri="{FF2B5EF4-FFF2-40B4-BE49-F238E27FC236}">
              <a16:creationId xmlns:a16="http://schemas.microsoft.com/office/drawing/2014/main" xmlns="" id="{00000000-0008-0000-0600-000075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494" name="Text Box 1">
          <a:extLst>
            <a:ext uri="{FF2B5EF4-FFF2-40B4-BE49-F238E27FC236}">
              <a16:creationId xmlns:a16="http://schemas.microsoft.com/office/drawing/2014/main" xmlns="" id="{00000000-0008-0000-0600-000076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495" name="Text Box 1">
          <a:extLst>
            <a:ext uri="{FF2B5EF4-FFF2-40B4-BE49-F238E27FC236}">
              <a16:creationId xmlns:a16="http://schemas.microsoft.com/office/drawing/2014/main" xmlns="" id="{00000000-0008-0000-0600-000077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496" name="Text Box 1">
          <a:extLst>
            <a:ext uri="{FF2B5EF4-FFF2-40B4-BE49-F238E27FC236}">
              <a16:creationId xmlns:a16="http://schemas.microsoft.com/office/drawing/2014/main" xmlns="" id="{00000000-0008-0000-0600-000078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497" name="Text Box 1">
          <a:extLst>
            <a:ext uri="{FF2B5EF4-FFF2-40B4-BE49-F238E27FC236}">
              <a16:creationId xmlns:a16="http://schemas.microsoft.com/office/drawing/2014/main" xmlns="" id="{00000000-0008-0000-0600-000079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498" name="Text Box 1">
          <a:extLst>
            <a:ext uri="{FF2B5EF4-FFF2-40B4-BE49-F238E27FC236}">
              <a16:creationId xmlns:a16="http://schemas.microsoft.com/office/drawing/2014/main" xmlns="" id="{00000000-0008-0000-0600-00007A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499" name="Text Box 1">
          <a:extLst>
            <a:ext uri="{FF2B5EF4-FFF2-40B4-BE49-F238E27FC236}">
              <a16:creationId xmlns:a16="http://schemas.microsoft.com/office/drawing/2014/main" xmlns="" id="{00000000-0008-0000-0600-00007B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00" name="Text Box 1">
          <a:extLst>
            <a:ext uri="{FF2B5EF4-FFF2-40B4-BE49-F238E27FC236}">
              <a16:creationId xmlns:a16="http://schemas.microsoft.com/office/drawing/2014/main" xmlns="" id="{00000000-0008-0000-0600-00007C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01" name="Text Box 1">
          <a:extLst>
            <a:ext uri="{FF2B5EF4-FFF2-40B4-BE49-F238E27FC236}">
              <a16:creationId xmlns:a16="http://schemas.microsoft.com/office/drawing/2014/main" xmlns="" id="{00000000-0008-0000-0600-00007D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02" name="Text Box 1">
          <a:extLst>
            <a:ext uri="{FF2B5EF4-FFF2-40B4-BE49-F238E27FC236}">
              <a16:creationId xmlns:a16="http://schemas.microsoft.com/office/drawing/2014/main" xmlns="" id="{00000000-0008-0000-0600-00007E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03" name="Text Box 1">
          <a:extLst>
            <a:ext uri="{FF2B5EF4-FFF2-40B4-BE49-F238E27FC236}">
              <a16:creationId xmlns:a16="http://schemas.microsoft.com/office/drawing/2014/main" xmlns="" id="{00000000-0008-0000-0600-00007F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04" name="Text Box 1">
          <a:extLst>
            <a:ext uri="{FF2B5EF4-FFF2-40B4-BE49-F238E27FC236}">
              <a16:creationId xmlns:a16="http://schemas.microsoft.com/office/drawing/2014/main" xmlns="" id="{00000000-0008-0000-0600-000080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05" name="Text Box 1">
          <a:extLst>
            <a:ext uri="{FF2B5EF4-FFF2-40B4-BE49-F238E27FC236}">
              <a16:creationId xmlns:a16="http://schemas.microsoft.com/office/drawing/2014/main" xmlns="" id="{00000000-0008-0000-0600-000081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06" name="Text Box 1">
          <a:extLst>
            <a:ext uri="{FF2B5EF4-FFF2-40B4-BE49-F238E27FC236}">
              <a16:creationId xmlns:a16="http://schemas.microsoft.com/office/drawing/2014/main" xmlns="" id="{00000000-0008-0000-0600-000082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07" name="Text Box 1">
          <a:extLst>
            <a:ext uri="{FF2B5EF4-FFF2-40B4-BE49-F238E27FC236}">
              <a16:creationId xmlns:a16="http://schemas.microsoft.com/office/drawing/2014/main" xmlns="" id="{00000000-0008-0000-0600-000083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08" name="Text Box 1">
          <a:extLst>
            <a:ext uri="{FF2B5EF4-FFF2-40B4-BE49-F238E27FC236}">
              <a16:creationId xmlns:a16="http://schemas.microsoft.com/office/drawing/2014/main" xmlns="" id="{00000000-0008-0000-0600-000084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09" name="Text Box 1">
          <a:extLst>
            <a:ext uri="{FF2B5EF4-FFF2-40B4-BE49-F238E27FC236}">
              <a16:creationId xmlns:a16="http://schemas.microsoft.com/office/drawing/2014/main" xmlns="" id="{00000000-0008-0000-0600-000085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10" name="Text Box 1">
          <a:extLst>
            <a:ext uri="{FF2B5EF4-FFF2-40B4-BE49-F238E27FC236}">
              <a16:creationId xmlns:a16="http://schemas.microsoft.com/office/drawing/2014/main" xmlns="" id="{00000000-0008-0000-0600-000086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11" name="Text Box 1">
          <a:extLst>
            <a:ext uri="{FF2B5EF4-FFF2-40B4-BE49-F238E27FC236}">
              <a16:creationId xmlns:a16="http://schemas.microsoft.com/office/drawing/2014/main" xmlns="" id="{00000000-0008-0000-0600-000087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12" name="Text Box 1">
          <a:extLst>
            <a:ext uri="{FF2B5EF4-FFF2-40B4-BE49-F238E27FC236}">
              <a16:creationId xmlns:a16="http://schemas.microsoft.com/office/drawing/2014/main" xmlns="" id="{00000000-0008-0000-0600-000088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13" name="Text Box 1">
          <a:extLst>
            <a:ext uri="{FF2B5EF4-FFF2-40B4-BE49-F238E27FC236}">
              <a16:creationId xmlns:a16="http://schemas.microsoft.com/office/drawing/2014/main" xmlns="" id="{00000000-0008-0000-0600-000089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14" name="Text Box 1">
          <a:extLst>
            <a:ext uri="{FF2B5EF4-FFF2-40B4-BE49-F238E27FC236}">
              <a16:creationId xmlns:a16="http://schemas.microsoft.com/office/drawing/2014/main" xmlns="" id="{00000000-0008-0000-0600-00008A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15" name="Text Box 1">
          <a:extLst>
            <a:ext uri="{FF2B5EF4-FFF2-40B4-BE49-F238E27FC236}">
              <a16:creationId xmlns:a16="http://schemas.microsoft.com/office/drawing/2014/main" xmlns="" id="{00000000-0008-0000-0600-00008B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16" name="Text Box 1">
          <a:extLst>
            <a:ext uri="{FF2B5EF4-FFF2-40B4-BE49-F238E27FC236}">
              <a16:creationId xmlns:a16="http://schemas.microsoft.com/office/drawing/2014/main" xmlns="" id="{00000000-0008-0000-0600-00008C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17" name="Text Box 1">
          <a:extLst>
            <a:ext uri="{FF2B5EF4-FFF2-40B4-BE49-F238E27FC236}">
              <a16:creationId xmlns:a16="http://schemas.microsoft.com/office/drawing/2014/main" xmlns="" id="{00000000-0008-0000-0600-00008D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18" name="Text Box 1">
          <a:extLst>
            <a:ext uri="{FF2B5EF4-FFF2-40B4-BE49-F238E27FC236}">
              <a16:creationId xmlns:a16="http://schemas.microsoft.com/office/drawing/2014/main" xmlns="" id="{00000000-0008-0000-0600-00008E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19" name="Text Box 1">
          <a:extLst>
            <a:ext uri="{FF2B5EF4-FFF2-40B4-BE49-F238E27FC236}">
              <a16:creationId xmlns:a16="http://schemas.microsoft.com/office/drawing/2014/main" xmlns="" id="{00000000-0008-0000-0600-00008F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20" name="Text Box 1">
          <a:extLst>
            <a:ext uri="{FF2B5EF4-FFF2-40B4-BE49-F238E27FC236}">
              <a16:creationId xmlns:a16="http://schemas.microsoft.com/office/drawing/2014/main" xmlns="" id="{00000000-0008-0000-0600-000090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21" name="Text Box 1">
          <a:extLst>
            <a:ext uri="{FF2B5EF4-FFF2-40B4-BE49-F238E27FC236}">
              <a16:creationId xmlns:a16="http://schemas.microsoft.com/office/drawing/2014/main" xmlns="" id="{00000000-0008-0000-0600-000091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22" name="Text Box 1">
          <a:extLst>
            <a:ext uri="{FF2B5EF4-FFF2-40B4-BE49-F238E27FC236}">
              <a16:creationId xmlns:a16="http://schemas.microsoft.com/office/drawing/2014/main" xmlns="" id="{00000000-0008-0000-0600-000092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23" name="Text Box 1">
          <a:extLst>
            <a:ext uri="{FF2B5EF4-FFF2-40B4-BE49-F238E27FC236}">
              <a16:creationId xmlns:a16="http://schemas.microsoft.com/office/drawing/2014/main" xmlns="" id="{00000000-0008-0000-0600-000093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24" name="Text Box 1">
          <a:extLst>
            <a:ext uri="{FF2B5EF4-FFF2-40B4-BE49-F238E27FC236}">
              <a16:creationId xmlns:a16="http://schemas.microsoft.com/office/drawing/2014/main" xmlns="" id="{00000000-0008-0000-0600-000094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25" name="Text Box 1">
          <a:extLst>
            <a:ext uri="{FF2B5EF4-FFF2-40B4-BE49-F238E27FC236}">
              <a16:creationId xmlns:a16="http://schemas.microsoft.com/office/drawing/2014/main" xmlns="" id="{00000000-0008-0000-0600-000095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26" name="Text Box 1">
          <a:extLst>
            <a:ext uri="{FF2B5EF4-FFF2-40B4-BE49-F238E27FC236}">
              <a16:creationId xmlns:a16="http://schemas.microsoft.com/office/drawing/2014/main" xmlns="" id="{00000000-0008-0000-0600-000096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27" name="Text Box 1">
          <a:extLst>
            <a:ext uri="{FF2B5EF4-FFF2-40B4-BE49-F238E27FC236}">
              <a16:creationId xmlns:a16="http://schemas.microsoft.com/office/drawing/2014/main" xmlns="" id="{00000000-0008-0000-0600-000097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28" name="Text Box 1">
          <a:extLst>
            <a:ext uri="{FF2B5EF4-FFF2-40B4-BE49-F238E27FC236}">
              <a16:creationId xmlns:a16="http://schemas.microsoft.com/office/drawing/2014/main" xmlns="" id="{00000000-0008-0000-0600-000098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29" name="Text Box 1">
          <a:extLst>
            <a:ext uri="{FF2B5EF4-FFF2-40B4-BE49-F238E27FC236}">
              <a16:creationId xmlns:a16="http://schemas.microsoft.com/office/drawing/2014/main" xmlns="" id="{00000000-0008-0000-0600-000099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30" name="Text Box 1">
          <a:extLst>
            <a:ext uri="{FF2B5EF4-FFF2-40B4-BE49-F238E27FC236}">
              <a16:creationId xmlns:a16="http://schemas.microsoft.com/office/drawing/2014/main" xmlns="" id="{00000000-0008-0000-0600-00009A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31" name="Text Box 1">
          <a:extLst>
            <a:ext uri="{FF2B5EF4-FFF2-40B4-BE49-F238E27FC236}">
              <a16:creationId xmlns:a16="http://schemas.microsoft.com/office/drawing/2014/main" xmlns="" id="{00000000-0008-0000-0600-00009B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32" name="Text Box 1">
          <a:extLst>
            <a:ext uri="{FF2B5EF4-FFF2-40B4-BE49-F238E27FC236}">
              <a16:creationId xmlns:a16="http://schemas.microsoft.com/office/drawing/2014/main" xmlns="" id="{00000000-0008-0000-0600-00009C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33" name="Text Box 1">
          <a:extLst>
            <a:ext uri="{FF2B5EF4-FFF2-40B4-BE49-F238E27FC236}">
              <a16:creationId xmlns:a16="http://schemas.microsoft.com/office/drawing/2014/main" xmlns="" id="{00000000-0008-0000-0600-00009D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34" name="Text Box 1">
          <a:extLst>
            <a:ext uri="{FF2B5EF4-FFF2-40B4-BE49-F238E27FC236}">
              <a16:creationId xmlns:a16="http://schemas.microsoft.com/office/drawing/2014/main" xmlns="" id="{00000000-0008-0000-0600-00009E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35" name="Text Box 1">
          <a:extLst>
            <a:ext uri="{FF2B5EF4-FFF2-40B4-BE49-F238E27FC236}">
              <a16:creationId xmlns:a16="http://schemas.microsoft.com/office/drawing/2014/main" xmlns="" id="{00000000-0008-0000-0600-00009F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36" name="Text Box 1">
          <a:extLst>
            <a:ext uri="{FF2B5EF4-FFF2-40B4-BE49-F238E27FC236}">
              <a16:creationId xmlns:a16="http://schemas.microsoft.com/office/drawing/2014/main" xmlns="" id="{00000000-0008-0000-0600-0000A0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37" name="Text Box 1">
          <a:extLst>
            <a:ext uri="{FF2B5EF4-FFF2-40B4-BE49-F238E27FC236}">
              <a16:creationId xmlns:a16="http://schemas.microsoft.com/office/drawing/2014/main" xmlns="" id="{00000000-0008-0000-0600-0000A1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38" name="Text Box 1">
          <a:extLst>
            <a:ext uri="{FF2B5EF4-FFF2-40B4-BE49-F238E27FC236}">
              <a16:creationId xmlns:a16="http://schemas.microsoft.com/office/drawing/2014/main" xmlns="" id="{00000000-0008-0000-0600-0000A2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39" name="Text Box 1">
          <a:extLst>
            <a:ext uri="{FF2B5EF4-FFF2-40B4-BE49-F238E27FC236}">
              <a16:creationId xmlns:a16="http://schemas.microsoft.com/office/drawing/2014/main" xmlns="" id="{00000000-0008-0000-0600-0000A3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40" name="Text Box 1">
          <a:extLst>
            <a:ext uri="{FF2B5EF4-FFF2-40B4-BE49-F238E27FC236}">
              <a16:creationId xmlns:a16="http://schemas.microsoft.com/office/drawing/2014/main" xmlns="" id="{00000000-0008-0000-0600-0000A4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41" name="Text Box 1">
          <a:extLst>
            <a:ext uri="{FF2B5EF4-FFF2-40B4-BE49-F238E27FC236}">
              <a16:creationId xmlns:a16="http://schemas.microsoft.com/office/drawing/2014/main" xmlns="" id="{00000000-0008-0000-0600-0000A5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42" name="Text Box 1">
          <a:extLst>
            <a:ext uri="{FF2B5EF4-FFF2-40B4-BE49-F238E27FC236}">
              <a16:creationId xmlns:a16="http://schemas.microsoft.com/office/drawing/2014/main" xmlns="" id="{00000000-0008-0000-0600-0000A6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43" name="Text Box 1">
          <a:extLst>
            <a:ext uri="{FF2B5EF4-FFF2-40B4-BE49-F238E27FC236}">
              <a16:creationId xmlns:a16="http://schemas.microsoft.com/office/drawing/2014/main" xmlns="" id="{00000000-0008-0000-0600-0000A7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44" name="Text Box 1">
          <a:extLst>
            <a:ext uri="{FF2B5EF4-FFF2-40B4-BE49-F238E27FC236}">
              <a16:creationId xmlns:a16="http://schemas.microsoft.com/office/drawing/2014/main" xmlns="" id="{00000000-0008-0000-0600-0000A8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45" name="Text Box 1">
          <a:extLst>
            <a:ext uri="{FF2B5EF4-FFF2-40B4-BE49-F238E27FC236}">
              <a16:creationId xmlns:a16="http://schemas.microsoft.com/office/drawing/2014/main" xmlns="" id="{00000000-0008-0000-0600-0000A9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46" name="Text Box 1">
          <a:extLst>
            <a:ext uri="{FF2B5EF4-FFF2-40B4-BE49-F238E27FC236}">
              <a16:creationId xmlns:a16="http://schemas.microsoft.com/office/drawing/2014/main" xmlns="" id="{00000000-0008-0000-0600-0000AA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47" name="Text Box 1">
          <a:extLst>
            <a:ext uri="{FF2B5EF4-FFF2-40B4-BE49-F238E27FC236}">
              <a16:creationId xmlns:a16="http://schemas.microsoft.com/office/drawing/2014/main" xmlns="" id="{00000000-0008-0000-0600-0000AB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48" name="Text Box 1">
          <a:extLst>
            <a:ext uri="{FF2B5EF4-FFF2-40B4-BE49-F238E27FC236}">
              <a16:creationId xmlns:a16="http://schemas.microsoft.com/office/drawing/2014/main" xmlns="" id="{00000000-0008-0000-0600-0000AC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49" name="Text Box 1">
          <a:extLst>
            <a:ext uri="{FF2B5EF4-FFF2-40B4-BE49-F238E27FC236}">
              <a16:creationId xmlns:a16="http://schemas.microsoft.com/office/drawing/2014/main" xmlns="" id="{00000000-0008-0000-0600-0000AD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50" name="Text Box 1">
          <a:extLst>
            <a:ext uri="{FF2B5EF4-FFF2-40B4-BE49-F238E27FC236}">
              <a16:creationId xmlns:a16="http://schemas.microsoft.com/office/drawing/2014/main" xmlns="" id="{00000000-0008-0000-0600-0000AE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51" name="Text Box 1">
          <a:extLst>
            <a:ext uri="{FF2B5EF4-FFF2-40B4-BE49-F238E27FC236}">
              <a16:creationId xmlns:a16="http://schemas.microsoft.com/office/drawing/2014/main" xmlns="" id="{00000000-0008-0000-0600-0000AF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52" name="Text Box 1">
          <a:extLst>
            <a:ext uri="{FF2B5EF4-FFF2-40B4-BE49-F238E27FC236}">
              <a16:creationId xmlns:a16="http://schemas.microsoft.com/office/drawing/2014/main" xmlns="" id="{00000000-0008-0000-0600-0000B0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53" name="Text Box 1">
          <a:extLst>
            <a:ext uri="{FF2B5EF4-FFF2-40B4-BE49-F238E27FC236}">
              <a16:creationId xmlns:a16="http://schemas.microsoft.com/office/drawing/2014/main" xmlns="" id="{00000000-0008-0000-0600-0000B1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54" name="Text Box 1">
          <a:extLst>
            <a:ext uri="{FF2B5EF4-FFF2-40B4-BE49-F238E27FC236}">
              <a16:creationId xmlns:a16="http://schemas.microsoft.com/office/drawing/2014/main" xmlns="" id="{00000000-0008-0000-0600-0000B2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55" name="Text Box 1">
          <a:extLst>
            <a:ext uri="{FF2B5EF4-FFF2-40B4-BE49-F238E27FC236}">
              <a16:creationId xmlns:a16="http://schemas.microsoft.com/office/drawing/2014/main" xmlns="" id="{00000000-0008-0000-0600-0000B3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56" name="Text Box 1">
          <a:extLst>
            <a:ext uri="{FF2B5EF4-FFF2-40B4-BE49-F238E27FC236}">
              <a16:creationId xmlns:a16="http://schemas.microsoft.com/office/drawing/2014/main" xmlns="" id="{00000000-0008-0000-0600-0000B4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57" name="Text Box 1">
          <a:extLst>
            <a:ext uri="{FF2B5EF4-FFF2-40B4-BE49-F238E27FC236}">
              <a16:creationId xmlns:a16="http://schemas.microsoft.com/office/drawing/2014/main" xmlns="" id="{00000000-0008-0000-0600-0000B5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58" name="Text Box 1">
          <a:extLst>
            <a:ext uri="{FF2B5EF4-FFF2-40B4-BE49-F238E27FC236}">
              <a16:creationId xmlns:a16="http://schemas.microsoft.com/office/drawing/2014/main" xmlns="" id="{00000000-0008-0000-0600-0000B6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59" name="Text Box 1">
          <a:extLst>
            <a:ext uri="{FF2B5EF4-FFF2-40B4-BE49-F238E27FC236}">
              <a16:creationId xmlns:a16="http://schemas.microsoft.com/office/drawing/2014/main" xmlns="" id="{00000000-0008-0000-0600-0000B7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60" name="Text Box 1">
          <a:extLst>
            <a:ext uri="{FF2B5EF4-FFF2-40B4-BE49-F238E27FC236}">
              <a16:creationId xmlns:a16="http://schemas.microsoft.com/office/drawing/2014/main" xmlns="" id="{00000000-0008-0000-0600-0000B8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61" name="Text Box 1">
          <a:extLst>
            <a:ext uri="{FF2B5EF4-FFF2-40B4-BE49-F238E27FC236}">
              <a16:creationId xmlns:a16="http://schemas.microsoft.com/office/drawing/2014/main" xmlns="" id="{00000000-0008-0000-0600-0000B9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62" name="Text Box 1">
          <a:extLst>
            <a:ext uri="{FF2B5EF4-FFF2-40B4-BE49-F238E27FC236}">
              <a16:creationId xmlns:a16="http://schemas.microsoft.com/office/drawing/2014/main" xmlns="" id="{00000000-0008-0000-0600-0000BA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63" name="Text Box 1">
          <a:extLst>
            <a:ext uri="{FF2B5EF4-FFF2-40B4-BE49-F238E27FC236}">
              <a16:creationId xmlns:a16="http://schemas.microsoft.com/office/drawing/2014/main" xmlns="" id="{00000000-0008-0000-0600-0000BB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64" name="Text Box 1">
          <a:extLst>
            <a:ext uri="{FF2B5EF4-FFF2-40B4-BE49-F238E27FC236}">
              <a16:creationId xmlns:a16="http://schemas.microsoft.com/office/drawing/2014/main" xmlns="" id="{00000000-0008-0000-0600-0000BC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65" name="Text Box 1">
          <a:extLst>
            <a:ext uri="{FF2B5EF4-FFF2-40B4-BE49-F238E27FC236}">
              <a16:creationId xmlns:a16="http://schemas.microsoft.com/office/drawing/2014/main" xmlns="" id="{00000000-0008-0000-0600-0000BD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66" name="Text Box 1">
          <a:extLst>
            <a:ext uri="{FF2B5EF4-FFF2-40B4-BE49-F238E27FC236}">
              <a16:creationId xmlns:a16="http://schemas.microsoft.com/office/drawing/2014/main" xmlns="" id="{00000000-0008-0000-0600-0000BE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67" name="Text Box 1">
          <a:extLst>
            <a:ext uri="{FF2B5EF4-FFF2-40B4-BE49-F238E27FC236}">
              <a16:creationId xmlns:a16="http://schemas.microsoft.com/office/drawing/2014/main" xmlns="" id="{00000000-0008-0000-0600-0000BF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68" name="Text Box 1">
          <a:extLst>
            <a:ext uri="{FF2B5EF4-FFF2-40B4-BE49-F238E27FC236}">
              <a16:creationId xmlns:a16="http://schemas.microsoft.com/office/drawing/2014/main" xmlns="" id="{00000000-0008-0000-0600-0000C0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69" name="Text Box 1">
          <a:extLst>
            <a:ext uri="{FF2B5EF4-FFF2-40B4-BE49-F238E27FC236}">
              <a16:creationId xmlns:a16="http://schemas.microsoft.com/office/drawing/2014/main" xmlns="" id="{00000000-0008-0000-0600-0000C1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70" name="Text Box 1">
          <a:extLst>
            <a:ext uri="{FF2B5EF4-FFF2-40B4-BE49-F238E27FC236}">
              <a16:creationId xmlns:a16="http://schemas.microsoft.com/office/drawing/2014/main" xmlns="" id="{00000000-0008-0000-0600-0000C2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71" name="Text Box 1">
          <a:extLst>
            <a:ext uri="{FF2B5EF4-FFF2-40B4-BE49-F238E27FC236}">
              <a16:creationId xmlns:a16="http://schemas.microsoft.com/office/drawing/2014/main" xmlns="" id="{00000000-0008-0000-0600-0000C3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72" name="Text Box 1">
          <a:extLst>
            <a:ext uri="{FF2B5EF4-FFF2-40B4-BE49-F238E27FC236}">
              <a16:creationId xmlns:a16="http://schemas.microsoft.com/office/drawing/2014/main" xmlns="" id="{00000000-0008-0000-0600-0000C4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73" name="Text Box 1">
          <a:extLst>
            <a:ext uri="{FF2B5EF4-FFF2-40B4-BE49-F238E27FC236}">
              <a16:creationId xmlns:a16="http://schemas.microsoft.com/office/drawing/2014/main" xmlns="" id="{00000000-0008-0000-0600-0000C5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74" name="Text Box 1">
          <a:extLst>
            <a:ext uri="{FF2B5EF4-FFF2-40B4-BE49-F238E27FC236}">
              <a16:creationId xmlns:a16="http://schemas.microsoft.com/office/drawing/2014/main" xmlns="" id="{00000000-0008-0000-0600-0000C6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75" name="Text Box 1">
          <a:extLst>
            <a:ext uri="{FF2B5EF4-FFF2-40B4-BE49-F238E27FC236}">
              <a16:creationId xmlns:a16="http://schemas.microsoft.com/office/drawing/2014/main" xmlns="" id="{00000000-0008-0000-0600-0000C7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76" name="Text Box 1">
          <a:extLst>
            <a:ext uri="{FF2B5EF4-FFF2-40B4-BE49-F238E27FC236}">
              <a16:creationId xmlns:a16="http://schemas.microsoft.com/office/drawing/2014/main" xmlns="" id="{00000000-0008-0000-0600-0000C8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77" name="Text Box 1">
          <a:extLst>
            <a:ext uri="{FF2B5EF4-FFF2-40B4-BE49-F238E27FC236}">
              <a16:creationId xmlns:a16="http://schemas.microsoft.com/office/drawing/2014/main" xmlns="" id="{00000000-0008-0000-0600-0000C9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78" name="Text Box 1">
          <a:extLst>
            <a:ext uri="{FF2B5EF4-FFF2-40B4-BE49-F238E27FC236}">
              <a16:creationId xmlns:a16="http://schemas.microsoft.com/office/drawing/2014/main" xmlns="" id="{00000000-0008-0000-0600-0000CA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79" name="Text Box 1">
          <a:extLst>
            <a:ext uri="{FF2B5EF4-FFF2-40B4-BE49-F238E27FC236}">
              <a16:creationId xmlns:a16="http://schemas.microsoft.com/office/drawing/2014/main" xmlns="" id="{00000000-0008-0000-0600-0000CB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80" name="Text Box 1">
          <a:extLst>
            <a:ext uri="{FF2B5EF4-FFF2-40B4-BE49-F238E27FC236}">
              <a16:creationId xmlns:a16="http://schemas.microsoft.com/office/drawing/2014/main" xmlns="" id="{00000000-0008-0000-0600-0000CC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81" name="Text Box 1">
          <a:extLst>
            <a:ext uri="{FF2B5EF4-FFF2-40B4-BE49-F238E27FC236}">
              <a16:creationId xmlns:a16="http://schemas.microsoft.com/office/drawing/2014/main" xmlns="" id="{00000000-0008-0000-0600-0000CD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82" name="Text Box 1">
          <a:extLst>
            <a:ext uri="{FF2B5EF4-FFF2-40B4-BE49-F238E27FC236}">
              <a16:creationId xmlns:a16="http://schemas.microsoft.com/office/drawing/2014/main" xmlns="" id="{00000000-0008-0000-0600-0000CE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83" name="Text Box 1">
          <a:extLst>
            <a:ext uri="{FF2B5EF4-FFF2-40B4-BE49-F238E27FC236}">
              <a16:creationId xmlns:a16="http://schemas.microsoft.com/office/drawing/2014/main" xmlns="" id="{00000000-0008-0000-0600-0000CF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84" name="Text Box 1">
          <a:extLst>
            <a:ext uri="{FF2B5EF4-FFF2-40B4-BE49-F238E27FC236}">
              <a16:creationId xmlns:a16="http://schemas.microsoft.com/office/drawing/2014/main" xmlns="" id="{00000000-0008-0000-0600-0000D0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585" name="Text Box 1">
          <a:extLst>
            <a:ext uri="{FF2B5EF4-FFF2-40B4-BE49-F238E27FC236}">
              <a16:creationId xmlns:a16="http://schemas.microsoft.com/office/drawing/2014/main" xmlns="" id="{00000000-0008-0000-0600-0000D19D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586" name="Text Box 1">
          <a:extLst>
            <a:ext uri="{FF2B5EF4-FFF2-40B4-BE49-F238E27FC236}">
              <a16:creationId xmlns:a16="http://schemas.microsoft.com/office/drawing/2014/main" xmlns="" id="{00000000-0008-0000-0600-0000D29D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587" name="Text Box 1">
          <a:extLst>
            <a:ext uri="{FF2B5EF4-FFF2-40B4-BE49-F238E27FC236}">
              <a16:creationId xmlns:a16="http://schemas.microsoft.com/office/drawing/2014/main" xmlns="" id="{00000000-0008-0000-0600-0000D39D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588" name="Text Box 1">
          <a:extLst>
            <a:ext uri="{FF2B5EF4-FFF2-40B4-BE49-F238E27FC236}">
              <a16:creationId xmlns:a16="http://schemas.microsoft.com/office/drawing/2014/main" xmlns="" id="{00000000-0008-0000-0600-0000D49D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589" name="Text Box 1">
          <a:extLst>
            <a:ext uri="{FF2B5EF4-FFF2-40B4-BE49-F238E27FC236}">
              <a16:creationId xmlns:a16="http://schemas.microsoft.com/office/drawing/2014/main" xmlns="" id="{00000000-0008-0000-0600-0000D59D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590" name="Text Box 1">
          <a:extLst>
            <a:ext uri="{FF2B5EF4-FFF2-40B4-BE49-F238E27FC236}">
              <a16:creationId xmlns:a16="http://schemas.microsoft.com/office/drawing/2014/main" xmlns="" id="{00000000-0008-0000-0600-0000D69D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591" name="Text Box 1">
          <a:extLst>
            <a:ext uri="{FF2B5EF4-FFF2-40B4-BE49-F238E27FC236}">
              <a16:creationId xmlns:a16="http://schemas.microsoft.com/office/drawing/2014/main" xmlns="" id="{00000000-0008-0000-0600-0000D79D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592" name="Text Box 1">
          <a:extLst>
            <a:ext uri="{FF2B5EF4-FFF2-40B4-BE49-F238E27FC236}">
              <a16:creationId xmlns:a16="http://schemas.microsoft.com/office/drawing/2014/main" xmlns="" id="{00000000-0008-0000-0600-0000D89D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593" name="Text Box 1">
          <a:extLst>
            <a:ext uri="{FF2B5EF4-FFF2-40B4-BE49-F238E27FC236}">
              <a16:creationId xmlns:a16="http://schemas.microsoft.com/office/drawing/2014/main" xmlns="" id="{00000000-0008-0000-0600-0000D99D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594" name="Text Box 1">
          <a:extLst>
            <a:ext uri="{FF2B5EF4-FFF2-40B4-BE49-F238E27FC236}">
              <a16:creationId xmlns:a16="http://schemas.microsoft.com/office/drawing/2014/main" xmlns="" id="{00000000-0008-0000-0600-0000DA9D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595" name="Text Box 1">
          <a:extLst>
            <a:ext uri="{FF2B5EF4-FFF2-40B4-BE49-F238E27FC236}">
              <a16:creationId xmlns:a16="http://schemas.microsoft.com/office/drawing/2014/main" xmlns="" id="{00000000-0008-0000-0600-0000DB9D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596" name="Text Box 1">
          <a:extLst>
            <a:ext uri="{FF2B5EF4-FFF2-40B4-BE49-F238E27FC236}">
              <a16:creationId xmlns:a16="http://schemas.microsoft.com/office/drawing/2014/main" xmlns="" id="{00000000-0008-0000-0600-0000DC9D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597" name="Text Box 1">
          <a:extLst>
            <a:ext uri="{FF2B5EF4-FFF2-40B4-BE49-F238E27FC236}">
              <a16:creationId xmlns:a16="http://schemas.microsoft.com/office/drawing/2014/main" xmlns="" id="{00000000-0008-0000-0600-0000DD9D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598" name="Text Box 1">
          <a:extLst>
            <a:ext uri="{FF2B5EF4-FFF2-40B4-BE49-F238E27FC236}">
              <a16:creationId xmlns:a16="http://schemas.microsoft.com/office/drawing/2014/main" xmlns="" id="{00000000-0008-0000-0600-0000DE9D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599" name="Text Box 1">
          <a:extLst>
            <a:ext uri="{FF2B5EF4-FFF2-40B4-BE49-F238E27FC236}">
              <a16:creationId xmlns:a16="http://schemas.microsoft.com/office/drawing/2014/main" xmlns="" id="{00000000-0008-0000-0600-0000DF9D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00" name="Text Box 1">
          <a:extLst>
            <a:ext uri="{FF2B5EF4-FFF2-40B4-BE49-F238E27FC236}">
              <a16:creationId xmlns:a16="http://schemas.microsoft.com/office/drawing/2014/main" xmlns="" id="{00000000-0008-0000-0600-0000E09D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01" name="Text Box 1">
          <a:extLst>
            <a:ext uri="{FF2B5EF4-FFF2-40B4-BE49-F238E27FC236}">
              <a16:creationId xmlns:a16="http://schemas.microsoft.com/office/drawing/2014/main" xmlns="" id="{00000000-0008-0000-0600-0000E19D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02" name="Text Box 1">
          <a:extLst>
            <a:ext uri="{FF2B5EF4-FFF2-40B4-BE49-F238E27FC236}">
              <a16:creationId xmlns:a16="http://schemas.microsoft.com/office/drawing/2014/main" xmlns="" id="{00000000-0008-0000-0600-0000E29D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03" name="Text Box 1">
          <a:extLst>
            <a:ext uri="{FF2B5EF4-FFF2-40B4-BE49-F238E27FC236}">
              <a16:creationId xmlns:a16="http://schemas.microsoft.com/office/drawing/2014/main" xmlns="" id="{00000000-0008-0000-0600-0000E39D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04" name="Text Box 1">
          <a:extLst>
            <a:ext uri="{FF2B5EF4-FFF2-40B4-BE49-F238E27FC236}">
              <a16:creationId xmlns:a16="http://schemas.microsoft.com/office/drawing/2014/main" xmlns="" id="{00000000-0008-0000-0600-0000E49D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05" name="Text Box 1">
          <a:extLst>
            <a:ext uri="{FF2B5EF4-FFF2-40B4-BE49-F238E27FC236}">
              <a16:creationId xmlns:a16="http://schemas.microsoft.com/office/drawing/2014/main" xmlns="" id="{00000000-0008-0000-0600-0000E59D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06" name="Text Box 1">
          <a:extLst>
            <a:ext uri="{FF2B5EF4-FFF2-40B4-BE49-F238E27FC236}">
              <a16:creationId xmlns:a16="http://schemas.microsoft.com/office/drawing/2014/main" xmlns="" id="{00000000-0008-0000-0600-0000E69D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07" name="Text Box 1">
          <a:extLst>
            <a:ext uri="{FF2B5EF4-FFF2-40B4-BE49-F238E27FC236}">
              <a16:creationId xmlns:a16="http://schemas.microsoft.com/office/drawing/2014/main" xmlns="" id="{00000000-0008-0000-0600-0000E79D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08" name="Text Box 1">
          <a:extLst>
            <a:ext uri="{FF2B5EF4-FFF2-40B4-BE49-F238E27FC236}">
              <a16:creationId xmlns:a16="http://schemas.microsoft.com/office/drawing/2014/main" xmlns="" id="{00000000-0008-0000-0600-0000E89D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09" name="Text Box 1">
          <a:extLst>
            <a:ext uri="{FF2B5EF4-FFF2-40B4-BE49-F238E27FC236}">
              <a16:creationId xmlns:a16="http://schemas.microsoft.com/office/drawing/2014/main" xmlns="" id="{00000000-0008-0000-0600-0000E99D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10" name="Text Box 1">
          <a:extLst>
            <a:ext uri="{FF2B5EF4-FFF2-40B4-BE49-F238E27FC236}">
              <a16:creationId xmlns:a16="http://schemas.microsoft.com/office/drawing/2014/main" xmlns="" id="{00000000-0008-0000-0600-0000EA9D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11" name="Text Box 1">
          <a:extLst>
            <a:ext uri="{FF2B5EF4-FFF2-40B4-BE49-F238E27FC236}">
              <a16:creationId xmlns:a16="http://schemas.microsoft.com/office/drawing/2014/main" xmlns="" id="{00000000-0008-0000-0600-0000EB9D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12" name="Text Box 1">
          <a:extLst>
            <a:ext uri="{FF2B5EF4-FFF2-40B4-BE49-F238E27FC236}">
              <a16:creationId xmlns:a16="http://schemas.microsoft.com/office/drawing/2014/main" xmlns="" id="{00000000-0008-0000-0600-0000EC9D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13" name="Text Box 1">
          <a:extLst>
            <a:ext uri="{FF2B5EF4-FFF2-40B4-BE49-F238E27FC236}">
              <a16:creationId xmlns:a16="http://schemas.microsoft.com/office/drawing/2014/main" xmlns="" id="{00000000-0008-0000-0600-0000ED9D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14" name="Text Box 1">
          <a:extLst>
            <a:ext uri="{FF2B5EF4-FFF2-40B4-BE49-F238E27FC236}">
              <a16:creationId xmlns:a16="http://schemas.microsoft.com/office/drawing/2014/main" xmlns="" id="{00000000-0008-0000-0600-0000EE9D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15" name="Text Box 1">
          <a:extLst>
            <a:ext uri="{FF2B5EF4-FFF2-40B4-BE49-F238E27FC236}">
              <a16:creationId xmlns:a16="http://schemas.microsoft.com/office/drawing/2014/main" xmlns="" id="{00000000-0008-0000-0600-0000EF9D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16" name="Text Box 1">
          <a:extLst>
            <a:ext uri="{FF2B5EF4-FFF2-40B4-BE49-F238E27FC236}">
              <a16:creationId xmlns:a16="http://schemas.microsoft.com/office/drawing/2014/main" xmlns="" id="{00000000-0008-0000-0600-0000F09D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17" name="Text Box 1">
          <a:extLst>
            <a:ext uri="{FF2B5EF4-FFF2-40B4-BE49-F238E27FC236}">
              <a16:creationId xmlns:a16="http://schemas.microsoft.com/office/drawing/2014/main" xmlns="" id="{00000000-0008-0000-0600-0000F19D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18" name="Text Box 1">
          <a:extLst>
            <a:ext uri="{FF2B5EF4-FFF2-40B4-BE49-F238E27FC236}">
              <a16:creationId xmlns:a16="http://schemas.microsoft.com/office/drawing/2014/main" xmlns="" id="{00000000-0008-0000-0600-0000F29D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19" name="Text Box 1">
          <a:extLst>
            <a:ext uri="{FF2B5EF4-FFF2-40B4-BE49-F238E27FC236}">
              <a16:creationId xmlns:a16="http://schemas.microsoft.com/office/drawing/2014/main" xmlns="" id="{00000000-0008-0000-0600-0000F39D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20" name="Text Box 1">
          <a:extLst>
            <a:ext uri="{FF2B5EF4-FFF2-40B4-BE49-F238E27FC236}">
              <a16:creationId xmlns:a16="http://schemas.microsoft.com/office/drawing/2014/main" xmlns="" id="{00000000-0008-0000-0600-0000F49D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21" name="Text Box 1">
          <a:extLst>
            <a:ext uri="{FF2B5EF4-FFF2-40B4-BE49-F238E27FC236}">
              <a16:creationId xmlns:a16="http://schemas.microsoft.com/office/drawing/2014/main" xmlns="" id="{00000000-0008-0000-0600-0000F59D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22" name="Text Box 1">
          <a:extLst>
            <a:ext uri="{FF2B5EF4-FFF2-40B4-BE49-F238E27FC236}">
              <a16:creationId xmlns:a16="http://schemas.microsoft.com/office/drawing/2014/main" xmlns="" id="{00000000-0008-0000-0600-0000F69D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23" name="Text Box 1">
          <a:extLst>
            <a:ext uri="{FF2B5EF4-FFF2-40B4-BE49-F238E27FC236}">
              <a16:creationId xmlns:a16="http://schemas.microsoft.com/office/drawing/2014/main" xmlns="" id="{00000000-0008-0000-0600-0000F79D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24" name="Text Box 1">
          <a:extLst>
            <a:ext uri="{FF2B5EF4-FFF2-40B4-BE49-F238E27FC236}">
              <a16:creationId xmlns:a16="http://schemas.microsoft.com/office/drawing/2014/main" xmlns="" id="{00000000-0008-0000-0600-0000F89D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25" name="Text Box 1">
          <a:extLst>
            <a:ext uri="{FF2B5EF4-FFF2-40B4-BE49-F238E27FC236}">
              <a16:creationId xmlns:a16="http://schemas.microsoft.com/office/drawing/2014/main" xmlns="" id="{00000000-0008-0000-0600-0000F99D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26" name="Text Box 1">
          <a:extLst>
            <a:ext uri="{FF2B5EF4-FFF2-40B4-BE49-F238E27FC236}">
              <a16:creationId xmlns:a16="http://schemas.microsoft.com/office/drawing/2014/main" xmlns="" id="{00000000-0008-0000-0600-0000FA9D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27" name="Text Box 1">
          <a:extLst>
            <a:ext uri="{FF2B5EF4-FFF2-40B4-BE49-F238E27FC236}">
              <a16:creationId xmlns:a16="http://schemas.microsoft.com/office/drawing/2014/main" xmlns="" id="{00000000-0008-0000-0600-0000FB9D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28" name="Text Box 1">
          <a:extLst>
            <a:ext uri="{FF2B5EF4-FFF2-40B4-BE49-F238E27FC236}">
              <a16:creationId xmlns:a16="http://schemas.microsoft.com/office/drawing/2014/main" xmlns="" id="{00000000-0008-0000-0600-0000FC9D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29" name="Text Box 1">
          <a:extLst>
            <a:ext uri="{FF2B5EF4-FFF2-40B4-BE49-F238E27FC236}">
              <a16:creationId xmlns:a16="http://schemas.microsoft.com/office/drawing/2014/main" xmlns="" id="{00000000-0008-0000-0600-0000FD9D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30" name="Text Box 1">
          <a:extLst>
            <a:ext uri="{FF2B5EF4-FFF2-40B4-BE49-F238E27FC236}">
              <a16:creationId xmlns:a16="http://schemas.microsoft.com/office/drawing/2014/main" xmlns="" id="{00000000-0008-0000-0600-0000FE9D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31" name="Text Box 1">
          <a:extLst>
            <a:ext uri="{FF2B5EF4-FFF2-40B4-BE49-F238E27FC236}">
              <a16:creationId xmlns:a16="http://schemas.microsoft.com/office/drawing/2014/main" xmlns="" id="{00000000-0008-0000-0600-0000FF9D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32" name="Text Box 1">
          <a:extLst>
            <a:ext uri="{FF2B5EF4-FFF2-40B4-BE49-F238E27FC236}">
              <a16:creationId xmlns:a16="http://schemas.microsoft.com/office/drawing/2014/main" xmlns="" id="{00000000-0008-0000-0600-000000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33" name="Text Box 1">
          <a:extLst>
            <a:ext uri="{FF2B5EF4-FFF2-40B4-BE49-F238E27FC236}">
              <a16:creationId xmlns:a16="http://schemas.microsoft.com/office/drawing/2014/main" xmlns="" id="{00000000-0008-0000-0600-000001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34" name="Text Box 1">
          <a:extLst>
            <a:ext uri="{FF2B5EF4-FFF2-40B4-BE49-F238E27FC236}">
              <a16:creationId xmlns:a16="http://schemas.microsoft.com/office/drawing/2014/main" xmlns="" id="{00000000-0008-0000-0600-000002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35" name="Text Box 1">
          <a:extLst>
            <a:ext uri="{FF2B5EF4-FFF2-40B4-BE49-F238E27FC236}">
              <a16:creationId xmlns:a16="http://schemas.microsoft.com/office/drawing/2014/main" xmlns="" id="{00000000-0008-0000-0600-000003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36" name="Text Box 1">
          <a:extLst>
            <a:ext uri="{FF2B5EF4-FFF2-40B4-BE49-F238E27FC236}">
              <a16:creationId xmlns:a16="http://schemas.microsoft.com/office/drawing/2014/main" xmlns="" id="{00000000-0008-0000-0600-000004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37" name="Text Box 1">
          <a:extLst>
            <a:ext uri="{FF2B5EF4-FFF2-40B4-BE49-F238E27FC236}">
              <a16:creationId xmlns:a16="http://schemas.microsoft.com/office/drawing/2014/main" xmlns="" id="{00000000-0008-0000-0600-000005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38" name="Text Box 1">
          <a:extLst>
            <a:ext uri="{FF2B5EF4-FFF2-40B4-BE49-F238E27FC236}">
              <a16:creationId xmlns:a16="http://schemas.microsoft.com/office/drawing/2014/main" xmlns="" id="{00000000-0008-0000-0600-000006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39" name="Text Box 1">
          <a:extLst>
            <a:ext uri="{FF2B5EF4-FFF2-40B4-BE49-F238E27FC236}">
              <a16:creationId xmlns:a16="http://schemas.microsoft.com/office/drawing/2014/main" xmlns="" id="{00000000-0008-0000-0600-000007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40" name="Text Box 1">
          <a:extLst>
            <a:ext uri="{FF2B5EF4-FFF2-40B4-BE49-F238E27FC236}">
              <a16:creationId xmlns:a16="http://schemas.microsoft.com/office/drawing/2014/main" xmlns="" id="{00000000-0008-0000-0600-000008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41" name="Text Box 1">
          <a:extLst>
            <a:ext uri="{FF2B5EF4-FFF2-40B4-BE49-F238E27FC236}">
              <a16:creationId xmlns:a16="http://schemas.microsoft.com/office/drawing/2014/main" xmlns="" id="{00000000-0008-0000-0600-000009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42" name="Text Box 1">
          <a:extLst>
            <a:ext uri="{FF2B5EF4-FFF2-40B4-BE49-F238E27FC236}">
              <a16:creationId xmlns:a16="http://schemas.microsoft.com/office/drawing/2014/main" xmlns="" id="{00000000-0008-0000-0600-00000A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43" name="Text Box 1">
          <a:extLst>
            <a:ext uri="{FF2B5EF4-FFF2-40B4-BE49-F238E27FC236}">
              <a16:creationId xmlns:a16="http://schemas.microsoft.com/office/drawing/2014/main" xmlns="" id="{00000000-0008-0000-0600-00000B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44" name="Text Box 1">
          <a:extLst>
            <a:ext uri="{FF2B5EF4-FFF2-40B4-BE49-F238E27FC236}">
              <a16:creationId xmlns:a16="http://schemas.microsoft.com/office/drawing/2014/main" xmlns="" id="{00000000-0008-0000-0600-00000C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45" name="Text Box 1">
          <a:extLst>
            <a:ext uri="{FF2B5EF4-FFF2-40B4-BE49-F238E27FC236}">
              <a16:creationId xmlns:a16="http://schemas.microsoft.com/office/drawing/2014/main" xmlns="" id="{00000000-0008-0000-0600-00000D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46" name="Text Box 1">
          <a:extLst>
            <a:ext uri="{FF2B5EF4-FFF2-40B4-BE49-F238E27FC236}">
              <a16:creationId xmlns:a16="http://schemas.microsoft.com/office/drawing/2014/main" xmlns="" id="{00000000-0008-0000-0600-00000E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47" name="Text Box 1">
          <a:extLst>
            <a:ext uri="{FF2B5EF4-FFF2-40B4-BE49-F238E27FC236}">
              <a16:creationId xmlns:a16="http://schemas.microsoft.com/office/drawing/2014/main" xmlns="" id="{00000000-0008-0000-0600-00000F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48" name="Text Box 1">
          <a:extLst>
            <a:ext uri="{FF2B5EF4-FFF2-40B4-BE49-F238E27FC236}">
              <a16:creationId xmlns:a16="http://schemas.microsoft.com/office/drawing/2014/main" xmlns="" id="{00000000-0008-0000-0600-000010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49" name="Text Box 1">
          <a:extLst>
            <a:ext uri="{FF2B5EF4-FFF2-40B4-BE49-F238E27FC236}">
              <a16:creationId xmlns:a16="http://schemas.microsoft.com/office/drawing/2014/main" xmlns="" id="{00000000-0008-0000-0600-000011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50" name="Text Box 1">
          <a:extLst>
            <a:ext uri="{FF2B5EF4-FFF2-40B4-BE49-F238E27FC236}">
              <a16:creationId xmlns:a16="http://schemas.microsoft.com/office/drawing/2014/main" xmlns="" id="{00000000-0008-0000-0600-000012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51" name="Text Box 1">
          <a:extLst>
            <a:ext uri="{FF2B5EF4-FFF2-40B4-BE49-F238E27FC236}">
              <a16:creationId xmlns:a16="http://schemas.microsoft.com/office/drawing/2014/main" xmlns="" id="{00000000-0008-0000-0600-000013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52" name="Text Box 1">
          <a:extLst>
            <a:ext uri="{FF2B5EF4-FFF2-40B4-BE49-F238E27FC236}">
              <a16:creationId xmlns:a16="http://schemas.microsoft.com/office/drawing/2014/main" xmlns="" id="{00000000-0008-0000-0600-000014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53" name="Text Box 1">
          <a:extLst>
            <a:ext uri="{FF2B5EF4-FFF2-40B4-BE49-F238E27FC236}">
              <a16:creationId xmlns:a16="http://schemas.microsoft.com/office/drawing/2014/main" xmlns="" id="{00000000-0008-0000-0600-000015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54" name="Text Box 1">
          <a:extLst>
            <a:ext uri="{FF2B5EF4-FFF2-40B4-BE49-F238E27FC236}">
              <a16:creationId xmlns:a16="http://schemas.microsoft.com/office/drawing/2014/main" xmlns="" id="{00000000-0008-0000-0600-000016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55" name="Text Box 1">
          <a:extLst>
            <a:ext uri="{FF2B5EF4-FFF2-40B4-BE49-F238E27FC236}">
              <a16:creationId xmlns:a16="http://schemas.microsoft.com/office/drawing/2014/main" xmlns="" id="{00000000-0008-0000-0600-000017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56" name="Text Box 1">
          <a:extLst>
            <a:ext uri="{FF2B5EF4-FFF2-40B4-BE49-F238E27FC236}">
              <a16:creationId xmlns:a16="http://schemas.microsoft.com/office/drawing/2014/main" xmlns="" id="{00000000-0008-0000-0600-000018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57" name="Text Box 1">
          <a:extLst>
            <a:ext uri="{FF2B5EF4-FFF2-40B4-BE49-F238E27FC236}">
              <a16:creationId xmlns:a16="http://schemas.microsoft.com/office/drawing/2014/main" xmlns="" id="{00000000-0008-0000-0600-000019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58" name="Text Box 1">
          <a:extLst>
            <a:ext uri="{FF2B5EF4-FFF2-40B4-BE49-F238E27FC236}">
              <a16:creationId xmlns:a16="http://schemas.microsoft.com/office/drawing/2014/main" xmlns="" id="{00000000-0008-0000-0600-00001A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59" name="Text Box 1">
          <a:extLst>
            <a:ext uri="{FF2B5EF4-FFF2-40B4-BE49-F238E27FC236}">
              <a16:creationId xmlns:a16="http://schemas.microsoft.com/office/drawing/2014/main" xmlns="" id="{00000000-0008-0000-0600-00001B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60" name="Text Box 1">
          <a:extLst>
            <a:ext uri="{FF2B5EF4-FFF2-40B4-BE49-F238E27FC236}">
              <a16:creationId xmlns:a16="http://schemas.microsoft.com/office/drawing/2014/main" xmlns="" id="{00000000-0008-0000-0600-00001C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61" name="Text Box 1">
          <a:extLst>
            <a:ext uri="{FF2B5EF4-FFF2-40B4-BE49-F238E27FC236}">
              <a16:creationId xmlns:a16="http://schemas.microsoft.com/office/drawing/2014/main" xmlns="" id="{00000000-0008-0000-0600-00001D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62" name="Text Box 1">
          <a:extLst>
            <a:ext uri="{FF2B5EF4-FFF2-40B4-BE49-F238E27FC236}">
              <a16:creationId xmlns:a16="http://schemas.microsoft.com/office/drawing/2014/main" xmlns="" id="{00000000-0008-0000-0600-00001E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63" name="Text Box 1">
          <a:extLst>
            <a:ext uri="{FF2B5EF4-FFF2-40B4-BE49-F238E27FC236}">
              <a16:creationId xmlns:a16="http://schemas.microsoft.com/office/drawing/2014/main" xmlns="" id="{00000000-0008-0000-0600-00001F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64" name="Text Box 1">
          <a:extLst>
            <a:ext uri="{FF2B5EF4-FFF2-40B4-BE49-F238E27FC236}">
              <a16:creationId xmlns:a16="http://schemas.microsoft.com/office/drawing/2014/main" xmlns="" id="{00000000-0008-0000-0600-000020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65" name="Text Box 1">
          <a:extLst>
            <a:ext uri="{FF2B5EF4-FFF2-40B4-BE49-F238E27FC236}">
              <a16:creationId xmlns:a16="http://schemas.microsoft.com/office/drawing/2014/main" xmlns="" id="{00000000-0008-0000-0600-000021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66" name="Text Box 1">
          <a:extLst>
            <a:ext uri="{FF2B5EF4-FFF2-40B4-BE49-F238E27FC236}">
              <a16:creationId xmlns:a16="http://schemas.microsoft.com/office/drawing/2014/main" xmlns="" id="{00000000-0008-0000-0600-000022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67" name="Text Box 1">
          <a:extLst>
            <a:ext uri="{FF2B5EF4-FFF2-40B4-BE49-F238E27FC236}">
              <a16:creationId xmlns:a16="http://schemas.microsoft.com/office/drawing/2014/main" xmlns="" id="{00000000-0008-0000-0600-000023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68" name="Text Box 1">
          <a:extLst>
            <a:ext uri="{FF2B5EF4-FFF2-40B4-BE49-F238E27FC236}">
              <a16:creationId xmlns:a16="http://schemas.microsoft.com/office/drawing/2014/main" xmlns="" id="{00000000-0008-0000-0600-000024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69" name="Text Box 1">
          <a:extLst>
            <a:ext uri="{FF2B5EF4-FFF2-40B4-BE49-F238E27FC236}">
              <a16:creationId xmlns:a16="http://schemas.microsoft.com/office/drawing/2014/main" xmlns="" id="{00000000-0008-0000-0600-000025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70" name="Text Box 1">
          <a:extLst>
            <a:ext uri="{FF2B5EF4-FFF2-40B4-BE49-F238E27FC236}">
              <a16:creationId xmlns:a16="http://schemas.microsoft.com/office/drawing/2014/main" xmlns="" id="{00000000-0008-0000-0600-000026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71" name="Text Box 1">
          <a:extLst>
            <a:ext uri="{FF2B5EF4-FFF2-40B4-BE49-F238E27FC236}">
              <a16:creationId xmlns:a16="http://schemas.microsoft.com/office/drawing/2014/main" xmlns="" id="{00000000-0008-0000-0600-000027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72" name="Text Box 1">
          <a:extLst>
            <a:ext uri="{FF2B5EF4-FFF2-40B4-BE49-F238E27FC236}">
              <a16:creationId xmlns:a16="http://schemas.microsoft.com/office/drawing/2014/main" xmlns="" id="{00000000-0008-0000-0600-000028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73" name="Text Box 1">
          <a:extLst>
            <a:ext uri="{FF2B5EF4-FFF2-40B4-BE49-F238E27FC236}">
              <a16:creationId xmlns:a16="http://schemas.microsoft.com/office/drawing/2014/main" xmlns="" id="{00000000-0008-0000-0600-000029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74" name="Text Box 1">
          <a:extLst>
            <a:ext uri="{FF2B5EF4-FFF2-40B4-BE49-F238E27FC236}">
              <a16:creationId xmlns:a16="http://schemas.microsoft.com/office/drawing/2014/main" xmlns="" id="{00000000-0008-0000-0600-00002A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75" name="Text Box 1">
          <a:extLst>
            <a:ext uri="{FF2B5EF4-FFF2-40B4-BE49-F238E27FC236}">
              <a16:creationId xmlns:a16="http://schemas.microsoft.com/office/drawing/2014/main" xmlns="" id="{00000000-0008-0000-0600-00002B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76" name="Text Box 1">
          <a:extLst>
            <a:ext uri="{FF2B5EF4-FFF2-40B4-BE49-F238E27FC236}">
              <a16:creationId xmlns:a16="http://schemas.microsoft.com/office/drawing/2014/main" xmlns="" id="{00000000-0008-0000-0600-00002C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77" name="Text Box 1">
          <a:extLst>
            <a:ext uri="{FF2B5EF4-FFF2-40B4-BE49-F238E27FC236}">
              <a16:creationId xmlns:a16="http://schemas.microsoft.com/office/drawing/2014/main" xmlns="" id="{00000000-0008-0000-0600-00002D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78" name="Text Box 1">
          <a:extLst>
            <a:ext uri="{FF2B5EF4-FFF2-40B4-BE49-F238E27FC236}">
              <a16:creationId xmlns:a16="http://schemas.microsoft.com/office/drawing/2014/main" xmlns="" id="{00000000-0008-0000-0600-00002E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79" name="Text Box 1">
          <a:extLst>
            <a:ext uri="{FF2B5EF4-FFF2-40B4-BE49-F238E27FC236}">
              <a16:creationId xmlns:a16="http://schemas.microsoft.com/office/drawing/2014/main" xmlns="" id="{00000000-0008-0000-0600-00002F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80" name="Text Box 1">
          <a:extLst>
            <a:ext uri="{FF2B5EF4-FFF2-40B4-BE49-F238E27FC236}">
              <a16:creationId xmlns:a16="http://schemas.microsoft.com/office/drawing/2014/main" xmlns="" id="{00000000-0008-0000-0600-000030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81" name="Text Box 1">
          <a:extLst>
            <a:ext uri="{FF2B5EF4-FFF2-40B4-BE49-F238E27FC236}">
              <a16:creationId xmlns:a16="http://schemas.microsoft.com/office/drawing/2014/main" xmlns="" id="{00000000-0008-0000-0600-000031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82" name="Text Box 1">
          <a:extLst>
            <a:ext uri="{FF2B5EF4-FFF2-40B4-BE49-F238E27FC236}">
              <a16:creationId xmlns:a16="http://schemas.microsoft.com/office/drawing/2014/main" xmlns="" id="{00000000-0008-0000-0600-000032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83" name="Text Box 1">
          <a:extLst>
            <a:ext uri="{FF2B5EF4-FFF2-40B4-BE49-F238E27FC236}">
              <a16:creationId xmlns:a16="http://schemas.microsoft.com/office/drawing/2014/main" xmlns="" id="{00000000-0008-0000-0600-000033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84" name="Text Box 1">
          <a:extLst>
            <a:ext uri="{FF2B5EF4-FFF2-40B4-BE49-F238E27FC236}">
              <a16:creationId xmlns:a16="http://schemas.microsoft.com/office/drawing/2014/main" xmlns="" id="{00000000-0008-0000-0600-000034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85" name="Text Box 1">
          <a:extLst>
            <a:ext uri="{FF2B5EF4-FFF2-40B4-BE49-F238E27FC236}">
              <a16:creationId xmlns:a16="http://schemas.microsoft.com/office/drawing/2014/main" xmlns="" id="{00000000-0008-0000-0600-000035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86" name="Text Box 1">
          <a:extLst>
            <a:ext uri="{FF2B5EF4-FFF2-40B4-BE49-F238E27FC236}">
              <a16:creationId xmlns:a16="http://schemas.microsoft.com/office/drawing/2014/main" xmlns="" id="{00000000-0008-0000-0600-000036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87" name="Text Box 1">
          <a:extLst>
            <a:ext uri="{FF2B5EF4-FFF2-40B4-BE49-F238E27FC236}">
              <a16:creationId xmlns:a16="http://schemas.microsoft.com/office/drawing/2014/main" xmlns="" id="{00000000-0008-0000-0600-000037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88" name="Text Box 1">
          <a:extLst>
            <a:ext uri="{FF2B5EF4-FFF2-40B4-BE49-F238E27FC236}">
              <a16:creationId xmlns:a16="http://schemas.microsoft.com/office/drawing/2014/main" xmlns="" id="{00000000-0008-0000-0600-000038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89" name="Text Box 1">
          <a:extLst>
            <a:ext uri="{FF2B5EF4-FFF2-40B4-BE49-F238E27FC236}">
              <a16:creationId xmlns:a16="http://schemas.microsoft.com/office/drawing/2014/main" xmlns="" id="{00000000-0008-0000-0600-000039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90" name="Text Box 1">
          <a:extLst>
            <a:ext uri="{FF2B5EF4-FFF2-40B4-BE49-F238E27FC236}">
              <a16:creationId xmlns:a16="http://schemas.microsoft.com/office/drawing/2014/main" xmlns="" id="{00000000-0008-0000-0600-00003A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91" name="Text Box 1">
          <a:extLst>
            <a:ext uri="{FF2B5EF4-FFF2-40B4-BE49-F238E27FC236}">
              <a16:creationId xmlns:a16="http://schemas.microsoft.com/office/drawing/2014/main" xmlns="" id="{00000000-0008-0000-0600-00003B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92" name="Text Box 1">
          <a:extLst>
            <a:ext uri="{FF2B5EF4-FFF2-40B4-BE49-F238E27FC236}">
              <a16:creationId xmlns:a16="http://schemas.microsoft.com/office/drawing/2014/main" xmlns="" id="{00000000-0008-0000-0600-00003C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93" name="Text Box 1">
          <a:extLst>
            <a:ext uri="{FF2B5EF4-FFF2-40B4-BE49-F238E27FC236}">
              <a16:creationId xmlns:a16="http://schemas.microsoft.com/office/drawing/2014/main" xmlns="" id="{00000000-0008-0000-0600-00003D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94" name="Text Box 1">
          <a:extLst>
            <a:ext uri="{FF2B5EF4-FFF2-40B4-BE49-F238E27FC236}">
              <a16:creationId xmlns:a16="http://schemas.microsoft.com/office/drawing/2014/main" xmlns="" id="{00000000-0008-0000-0600-00003E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95" name="Text Box 1">
          <a:extLst>
            <a:ext uri="{FF2B5EF4-FFF2-40B4-BE49-F238E27FC236}">
              <a16:creationId xmlns:a16="http://schemas.microsoft.com/office/drawing/2014/main" xmlns="" id="{00000000-0008-0000-0600-00003F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96" name="Text Box 1">
          <a:extLst>
            <a:ext uri="{FF2B5EF4-FFF2-40B4-BE49-F238E27FC236}">
              <a16:creationId xmlns:a16="http://schemas.microsoft.com/office/drawing/2014/main" xmlns="" id="{00000000-0008-0000-0600-000040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97" name="Text Box 1">
          <a:extLst>
            <a:ext uri="{FF2B5EF4-FFF2-40B4-BE49-F238E27FC236}">
              <a16:creationId xmlns:a16="http://schemas.microsoft.com/office/drawing/2014/main" xmlns="" id="{00000000-0008-0000-0600-000041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98" name="Text Box 1">
          <a:extLst>
            <a:ext uri="{FF2B5EF4-FFF2-40B4-BE49-F238E27FC236}">
              <a16:creationId xmlns:a16="http://schemas.microsoft.com/office/drawing/2014/main" xmlns="" id="{00000000-0008-0000-0600-000042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99" name="Text Box 1">
          <a:extLst>
            <a:ext uri="{FF2B5EF4-FFF2-40B4-BE49-F238E27FC236}">
              <a16:creationId xmlns:a16="http://schemas.microsoft.com/office/drawing/2014/main" xmlns="" id="{00000000-0008-0000-0600-000043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00" name="Text Box 1">
          <a:extLst>
            <a:ext uri="{FF2B5EF4-FFF2-40B4-BE49-F238E27FC236}">
              <a16:creationId xmlns:a16="http://schemas.microsoft.com/office/drawing/2014/main" xmlns="" id="{00000000-0008-0000-0600-000044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01" name="Text Box 1">
          <a:extLst>
            <a:ext uri="{FF2B5EF4-FFF2-40B4-BE49-F238E27FC236}">
              <a16:creationId xmlns:a16="http://schemas.microsoft.com/office/drawing/2014/main" xmlns="" id="{00000000-0008-0000-0600-000045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02" name="Text Box 1">
          <a:extLst>
            <a:ext uri="{FF2B5EF4-FFF2-40B4-BE49-F238E27FC236}">
              <a16:creationId xmlns:a16="http://schemas.microsoft.com/office/drawing/2014/main" xmlns="" id="{00000000-0008-0000-0600-000046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03" name="Text Box 1">
          <a:extLst>
            <a:ext uri="{FF2B5EF4-FFF2-40B4-BE49-F238E27FC236}">
              <a16:creationId xmlns:a16="http://schemas.microsoft.com/office/drawing/2014/main" xmlns="" id="{00000000-0008-0000-0600-000047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04" name="Text Box 1">
          <a:extLst>
            <a:ext uri="{FF2B5EF4-FFF2-40B4-BE49-F238E27FC236}">
              <a16:creationId xmlns:a16="http://schemas.microsoft.com/office/drawing/2014/main" xmlns="" id="{00000000-0008-0000-0600-000048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05" name="Text Box 1">
          <a:extLst>
            <a:ext uri="{FF2B5EF4-FFF2-40B4-BE49-F238E27FC236}">
              <a16:creationId xmlns:a16="http://schemas.microsoft.com/office/drawing/2014/main" xmlns="" id="{00000000-0008-0000-0600-000049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06" name="Text Box 1">
          <a:extLst>
            <a:ext uri="{FF2B5EF4-FFF2-40B4-BE49-F238E27FC236}">
              <a16:creationId xmlns:a16="http://schemas.microsoft.com/office/drawing/2014/main" xmlns="" id="{00000000-0008-0000-0600-00004A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07" name="Text Box 1">
          <a:extLst>
            <a:ext uri="{FF2B5EF4-FFF2-40B4-BE49-F238E27FC236}">
              <a16:creationId xmlns:a16="http://schemas.microsoft.com/office/drawing/2014/main" xmlns="" id="{00000000-0008-0000-0600-00004B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08" name="Text Box 1">
          <a:extLst>
            <a:ext uri="{FF2B5EF4-FFF2-40B4-BE49-F238E27FC236}">
              <a16:creationId xmlns:a16="http://schemas.microsoft.com/office/drawing/2014/main" xmlns="" id="{00000000-0008-0000-0600-00004C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09" name="Text Box 1">
          <a:extLst>
            <a:ext uri="{FF2B5EF4-FFF2-40B4-BE49-F238E27FC236}">
              <a16:creationId xmlns:a16="http://schemas.microsoft.com/office/drawing/2014/main" xmlns="" id="{00000000-0008-0000-0600-00004D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10" name="Text Box 1">
          <a:extLst>
            <a:ext uri="{FF2B5EF4-FFF2-40B4-BE49-F238E27FC236}">
              <a16:creationId xmlns:a16="http://schemas.microsoft.com/office/drawing/2014/main" xmlns="" id="{00000000-0008-0000-0600-00004E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11" name="Text Box 1">
          <a:extLst>
            <a:ext uri="{FF2B5EF4-FFF2-40B4-BE49-F238E27FC236}">
              <a16:creationId xmlns:a16="http://schemas.microsoft.com/office/drawing/2014/main" xmlns="" id="{00000000-0008-0000-0600-00004F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12" name="Text Box 1">
          <a:extLst>
            <a:ext uri="{FF2B5EF4-FFF2-40B4-BE49-F238E27FC236}">
              <a16:creationId xmlns:a16="http://schemas.microsoft.com/office/drawing/2014/main" xmlns="" id="{00000000-0008-0000-0600-000050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13" name="Text Box 1">
          <a:extLst>
            <a:ext uri="{FF2B5EF4-FFF2-40B4-BE49-F238E27FC236}">
              <a16:creationId xmlns:a16="http://schemas.microsoft.com/office/drawing/2014/main" xmlns="" id="{00000000-0008-0000-0600-000051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14" name="Text Box 1">
          <a:extLst>
            <a:ext uri="{FF2B5EF4-FFF2-40B4-BE49-F238E27FC236}">
              <a16:creationId xmlns:a16="http://schemas.microsoft.com/office/drawing/2014/main" xmlns="" id="{00000000-0008-0000-0600-000052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15" name="Text Box 1">
          <a:extLst>
            <a:ext uri="{FF2B5EF4-FFF2-40B4-BE49-F238E27FC236}">
              <a16:creationId xmlns:a16="http://schemas.microsoft.com/office/drawing/2014/main" xmlns="" id="{00000000-0008-0000-0600-000053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16" name="Text Box 1">
          <a:extLst>
            <a:ext uri="{FF2B5EF4-FFF2-40B4-BE49-F238E27FC236}">
              <a16:creationId xmlns:a16="http://schemas.microsoft.com/office/drawing/2014/main" xmlns="" id="{00000000-0008-0000-0600-000054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17" name="Text Box 1">
          <a:extLst>
            <a:ext uri="{FF2B5EF4-FFF2-40B4-BE49-F238E27FC236}">
              <a16:creationId xmlns:a16="http://schemas.microsoft.com/office/drawing/2014/main" xmlns="" id="{00000000-0008-0000-0600-000055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18" name="Text Box 1">
          <a:extLst>
            <a:ext uri="{FF2B5EF4-FFF2-40B4-BE49-F238E27FC236}">
              <a16:creationId xmlns:a16="http://schemas.microsoft.com/office/drawing/2014/main" xmlns="" id="{00000000-0008-0000-0600-000056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19" name="Text Box 1">
          <a:extLst>
            <a:ext uri="{FF2B5EF4-FFF2-40B4-BE49-F238E27FC236}">
              <a16:creationId xmlns:a16="http://schemas.microsoft.com/office/drawing/2014/main" xmlns="" id="{00000000-0008-0000-0600-000057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20" name="Text Box 1">
          <a:extLst>
            <a:ext uri="{FF2B5EF4-FFF2-40B4-BE49-F238E27FC236}">
              <a16:creationId xmlns:a16="http://schemas.microsoft.com/office/drawing/2014/main" xmlns="" id="{00000000-0008-0000-0600-000058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21" name="Text Box 1">
          <a:extLst>
            <a:ext uri="{FF2B5EF4-FFF2-40B4-BE49-F238E27FC236}">
              <a16:creationId xmlns:a16="http://schemas.microsoft.com/office/drawing/2014/main" xmlns="" id="{00000000-0008-0000-0600-000059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22" name="Text Box 1">
          <a:extLst>
            <a:ext uri="{FF2B5EF4-FFF2-40B4-BE49-F238E27FC236}">
              <a16:creationId xmlns:a16="http://schemas.microsoft.com/office/drawing/2014/main" xmlns="" id="{00000000-0008-0000-0600-00005A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23" name="Text Box 1">
          <a:extLst>
            <a:ext uri="{FF2B5EF4-FFF2-40B4-BE49-F238E27FC236}">
              <a16:creationId xmlns:a16="http://schemas.microsoft.com/office/drawing/2014/main" xmlns="" id="{00000000-0008-0000-0600-00005B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24" name="Text Box 1">
          <a:extLst>
            <a:ext uri="{FF2B5EF4-FFF2-40B4-BE49-F238E27FC236}">
              <a16:creationId xmlns:a16="http://schemas.microsoft.com/office/drawing/2014/main" xmlns="" id="{00000000-0008-0000-0600-00005C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25" name="Text Box 1">
          <a:extLst>
            <a:ext uri="{FF2B5EF4-FFF2-40B4-BE49-F238E27FC236}">
              <a16:creationId xmlns:a16="http://schemas.microsoft.com/office/drawing/2014/main" xmlns="" id="{00000000-0008-0000-0600-00005D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26" name="Text Box 1">
          <a:extLst>
            <a:ext uri="{FF2B5EF4-FFF2-40B4-BE49-F238E27FC236}">
              <a16:creationId xmlns:a16="http://schemas.microsoft.com/office/drawing/2014/main" xmlns="" id="{00000000-0008-0000-0600-00005E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27" name="Text Box 1">
          <a:extLst>
            <a:ext uri="{FF2B5EF4-FFF2-40B4-BE49-F238E27FC236}">
              <a16:creationId xmlns:a16="http://schemas.microsoft.com/office/drawing/2014/main" xmlns="" id="{00000000-0008-0000-0600-00005F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28" name="Text Box 1">
          <a:extLst>
            <a:ext uri="{FF2B5EF4-FFF2-40B4-BE49-F238E27FC236}">
              <a16:creationId xmlns:a16="http://schemas.microsoft.com/office/drawing/2014/main" xmlns="" id="{00000000-0008-0000-0600-000060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29" name="Text Box 1">
          <a:extLst>
            <a:ext uri="{FF2B5EF4-FFF2-40B4-BE49-F238E27FC236}">
              <a16:creationId xmlns:a16="http://schemas.microsoft.com/office/drawing/2014/main" xmlns="" id="{00000000-0008-0000-0600-000061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30" name="Text Box 1">
          <a:extLst>
            <a:ext uri="{FF2B5EF4-FFF2-40B4-BE49-F238E27FC236}">
              <a16:creationId xmlns:a16="http://schemas.microsoft.com/office/drawing/2014/main" xmlns="" id="{00000000-0008-0000-0600-000062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31" name="Text Box 1">
          <a:extLst>
            <a:ext uri="{FF2B5EF4-FFF2-40B4-BE49-F238E27FC236}">
              <a16:creationId xmlns:a16="http://schemas.microsoft.com/office/drawing/2014/main" xmlns="" id="{00000000-0008-0000-0600-000063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32" name="Text Box 1">
          <a:extLst>
            <a:ext uri="{FF2B5EF4-FFF2-40B4-BE49-F238E27FC236}">
              <a16:creationId xmlns:a16="http://schemas.microsoft.com/office/drawing/2014/main" xmlns="" id="{00000000-0008-0000-0600-000064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33" name="Text Box 1">
          <a:extLst>
            <a:ext uri="{FF2B5EF4-FFF2-40B4-BE49-F238E27FC236}">
              <a16:creationId xmlns:a16="http://schemas.microsoft.com/office/drawing/2014/main" xmlns="" id="{00000000-0008-0000-0600-000065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34" name="Text Box 1">
          <a:extLst>
            <a:ext uri="{FF2B5EF4-FFF2-40B4-BE49-F238E27FC236}">
              <a16:creationId xmlns:a16="http://schemas.microsoft.com/office/drawing/2014/main" xmlns="" id="{00000000-0008-0000-0600-000066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35" name="Text Box 1">
          <a:extLst>
            <a:ext uri="{FF2B5EF4-FFF2-40B4-BE49-F238E27FC236}">
              <a16:creationId xmlns:a16="http://schemas.microsoft.com/office/drawing/2014/main" xmlns="" id="{00000000-0008-0000-0600-000067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36" name="Text Box 1">
          <a:extLst>
            <a:ext uri="{FF2B5EF4-FFF2-40B4-BE49-F238E27FC236}">
              <a16:creationId xmlns:a16="http://schemas.microsoft.com/office/drawing/2014/main" xmlns="" id="{00000000-0008-0000-0600-000068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37" name="Text Box 1">
          <a:extLst>
            <a:ext uri="{FF2B5EF4-FFF2-40B4-BE49-F238E27FC236}">
              <a16:creationId xmlns:a16="http://schemas.microsoft.com/office/drawing/2014/main" xmlns="" id="{00000000-0008-0000-0600-000069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38" name="Text Box 1">
          <a:extLst>
            <a:ext uri="{FF2B5EF4-FFF2-40B4-BE49-F238E27FC236}">
              <a16:creationId xmlns:a16="http://schemas.microsoft.com/office/drawing/2014/main" xmlns="" id="{00000000-0008-0000-0600-00006A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39" name="Text Box 1">
          <a:extLst>
            <a:ext uri="{FF2B5EF4-FFF2-40B4-BE49-F238E27FC236}">
              <a16:creationId xmlns:a16="http://schemas.microsoft.com/office/drawing/2014/main" xmlns="" id="{00000000-0008-0000-0600-00006B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40" name="Text Box 1">
          <a:extLst>
            <a:ext uri="{FF2B5EF4-FFF2-40B4-BE49-F238E27FC236}">
              <a16:creationId xmlns:a16="http://schemas.microsoft.com/office/drawing/2014/main" xmlns="" id="{00000000-0008-0000-0600-00006C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41" name="Text Box 1">
          <a:extLst>
            <a:ext uri="{FF2B5EF4-FFF2-40B4-BE49-F238E27FC236}">
              <a16:creationId xmlns:a16="http://schemas.microsoft.com/office/drawing/2014/main" xmlns="" id="{00000000-0008-0000-0600-00006D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42" name="Text Box 1">
          <a:extLst>
            <a:ext uri="{FF2B5EF4-FFF2-40B4-BE49-F238E27FC236}">
              <a16:creationId xmlns:a16="http://schemas.microsoft.com/office/drawing/2014/main" xmlns="" id="{00000000-0008-0000-0600-00006E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43" name="Text Box 1">
          <a:extLst>
            <a:ext uri="{FF2B5EF4-FFF2-40B4-BE49-F238E27FC236}">
              <a16:creationId xmlns:a16="http://schemas.microsoft.com/office/drawing/2014/main" xmlns="" id="{00000000-0008-0000-0600-00006F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44" name="Text Box 1">
          <a:extLst>
            <a:ext uri="{FF2B5EF4-FFF2-40B4-BE49-F238E27FC236}">
              <a16:creationId xmlns:a16="http://schemas.microsoft.com/office/drawing/2014/main" xmlns="" id="{00000000-0008-0000-0600-000070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45" name="Text Box 1">
          <a:extLst>
            <a:ext uri="{FF2B5EF4-FFF2-40B4-BE49-F238E27FC236}">
              <a16:creationId xmlns:a16="http://schemas.microsoft.com/office/drawing/2014/main" xmlns="" id="{00000000-0008-0000-0600-000071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46" name="Text Box 1">
          <a:extLst>
            <a:ext uri="{FF2B5EF4-FFF2-40B4-BE49-F238E27FC236}">
              <a16:creationId xmlns:a16="http://schemas.microsoft.com/office/drawing/2014/main" xmlns="" id="{00000000-0008-0000-0600-000072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47" name="Text Box 1">
          <a:extLst>
            <a:ext uri="{FF2B5EF4-FFF2-40B4-BE49-F238E27FC236}">
              <a16:creationId xmlns:a16="http://schemas.microsoft.com/office/drawing/2014/main" xmlns="" id="{00000000-0008-0000-0600-000073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48" name="Text Box 1">
          <a:extLst>
            <a:ext uri="{FF2B5EF4-FFF2-40B4-BE49-F238E27FC236}">
              <a16:creationId xmlns:a16="http://schemas.microsoft.com/office/drawing/2014/main" xmlns="" id="{00000000-0008-0000-0600-000074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49" name="Text Box 1">
          <a:extLst>
            <a:ext uri="{FF2B5EF4-FFF2-40B4-BE49-F238E27FC236}">
              <a16:creationId xmlns:a16="http://schemas.microsoft.com/office/drawing/2014/main" xmlns="" id="{00000000-0008-0000-0600-000075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50" name="Text Box 1">
          <a:extLst>
            <a:ext uri="{FF2B5EF4-FFF2-40B4-BE49-F238E27FC236}">
              <a16:creationId xmlns:a16="http://schemas.microsoft.com/office/drawing/2014/main" xmlns="" id="{00000000-0008-0000-0600-000076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51" name="Text Box 1">
          <a:extLst>
            <a:ext uri="{FF2B5EF4-FFF2-40B4-BE49-F238E27FC236}">
              <a16:creationId xmlns:a16="http://schemas.microsoft.com/office/drawing/2014/main" xmlns="" id="{00000000-0008-0000-0600-000077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52" name="Text Box 1">
          <a:extLst>
            <a:ext uri="{FF2B5EF4-FFF2-40B4-BE49-F238E27FC236}">
              <a16:creationId xmlns:a16="http://schemas.microsoft.com/office/drawing/2014/main" xmlns="" id="{00000000-0008-0000-0600-000078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53" name="Text Box 1">
          <a:extLst>
            <a:ext uri="{FF2B5EF4-FFF2-40B4-BE49-F238E27FC236}">
              <a16:creationId xmlns:a16="http://schemas.microsoft.com/office/drawing/2014/main" xmlns="" id="{00000000-0008-0000-0600-000079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54" name="Text Box 1">
          <a:extLst>
            <a:ext uri="{FF2B5EF4-FFF2-40B4-BE49-F238E27FC236}">
              <a16:creationId xmlns:a16="http://schemas.microsoft.com/office/drawing/2014/main" xmlns="" id="{00000000-0008-0000-0600-00007A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55" name="Text Box 1">
          <a:extLst>
            <a:ext uri="{FF2B5EF4-FFF2-40B4-BE49-F238E27FC236}">
              <a16:creationId xmlns:a16="http://schemas.microsoft.com/office/drawing/2014/main" xmlns="" id="{00000000-0008-0000-0600-00007B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56" name="Text Box 1">
          <a:extLst>
            <a:ext uri="{FF2B5EF4-FFF2-40B4-BE49-F238E27FC236}">
              <a16:creationId xmlns:a16="http://schemas.microsoft.com/office/drawing/2014/main" xmlns="" id="{00000000-0008-0000-0600-00007C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57" name="Text Box 1">
          <a:extLst>
            <a:ext uri="{FF2B5EF4-FFF2-40B4-BE49-F238E27FC236}">
              <a16:creationId xmlns:a16="http://schemas.microsoft.com/office/drawing/2014/main" xmlns="" id="{00000000-0008-0000-0600-00007D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58" name="Text Box 1">
          <a:extLst>
            <a:ext uri="{FF2B5EF4-FFF2-40B4-BE49-F238E27FC236}">
              <a16:creationId xmlns:a16="http://schemas.microsoft.com/office/drawing/2014/main" xmlns="" id="{00000000-0008-0000-0600-00007E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59" name="Text Box 1">
          <a:extLst>
            <a:ext uri="{FF2B5EF4-FFF2-40B4-BE49-F238E27FC236}">
              <a16:creationId xmlns:a16="http://schemas.microsoft.com/office/drawing/2014/main" xmlns="" id="{00000000-0008-0000-0600-00007F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60" name="Text Box 1">
          <a:extLst>
            <a:ext uri="{FF2B5EF4-FFF2-40B4-BE49-F238E27FC236}">
              <a16:creationId xmlns:a16="http://schemas.microsoft.com/office/drawing/2014/main" xmlns="" id="{00000000-0008-0000-0600-000080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61" name="Text Box 1">
          <a:extLst>
            <a:ext uri="{FF2B5EF4-FFF2-40B4-BE49-F238E27FC236}">
              <a16:creationId xmlns:a16="http://schemas.microsoft.com/office/drawing/2014/main" xmlns="" id="{00000000-0008-0000-0600-000081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62" name="Text Box 1">
          <a:extLst>
            <a:ext uri="{FF2B5EF4-FFF2-40B4-BE49-F238E27FC236}">
              <a16:creationId xmlns:a16="http://schemas.microsoft.com/office/drawing/2014/main" xmlns="" id="{00000000-0008-0000-0600-000082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63" name="Text Box 1">
          <a:extLst>
            <a:ext uri="{FF2B5EF4-FFF2-40B4-BE49-F238E27FC236}">
              <a16:creationId xmlns:a16="http://schemas.microsoft.com/office/drawing/2014/main" xmlns="" id="{00000000-0008-0000-0600-000083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64" name="Text Box 1">
          <a:extLst>
            <a:ext uri="{FF2B5EF4-FFF2-40B4-BE49-F238E27FC236}">
              <a16:creationId xmlns:a16="http://schemas.microsoft.com/office/drawing/2014/main" xmlns="" id="{00000000-0008-0000-0600-000084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65" name="Text Box 1">
          <a:extLst>
            <a:ext uri="{FF2B5EF4-FFF2-40B4-BE49-F238E27FC236}">
              <a16:creationId xmlns:a16="http://schemas.microsoft.com/office/drawing/2014/main" xmlns="" id="{00000000-0008-0000-0600-000085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66" name="Text Box 1">
          <a:extLst>
            <a:ext uri="{FF2B5EF4-FFF2-40B4-BE49-F238E27FC236}">
              <a16:creationId xmlns:a16="http://schemas.microsoft.com/office/drawing/2014/main" xmlns="" id="{00000000-0008-0000-0600-000086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67" name="Text Box 1">
          <a:extLst>
            <a:ext uri="{FF2B5EF4-FFF2-40B4-BE49-F238E27FC236}">
              <a16:creationId xmlns:a16="http://schemas.microsoft.com/office/drawing/2014/main" xmlns="" id="{00000000-0008-0000-0600-000087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68" name="Text Box 1">
          <a:extLst>
            <a:ext uri="{FF2B5EF4-FFF2-40B4-BE49-F238E27FC236}">
              <a16:creationId xmlns:a16="http://schemas.microsoft.com/office/drawing/2014/main" xmlns="" id="{00000000-0008-0000-0600-000088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69" name="Text Box 1">
          <a:extLst>
            <a:ext uri="{FF2B5EF4-FFF2-40B4-BE49-F238E27FC236}">
              <a16:creationId xmlns:a16="http://schemas.microsoft.com/office/drawing/2014/main" xmlns="" id="{00000000-0008-0000-0600-000089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70" name="Text Box 1">
          <a:extLst>
            <a:ext uri="{FF2B5EF4-FFF2-40B4-BE49-F238E27FC236}">
              <a16:creationId xmlns:a16="http://schemas.microsoft.com/office/drawing/2014/main" xmlns="" id="{00000000-0008-0000-0600-00008A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71" name="Text Box 1">
          <a:extLst>
            <a:ext uri="{FF2B5EF4-FFF2-40B4-BE49-F238E27FC236}">
              <a16:creationId xmlns:a16="http://schemas.microsoft.com/office/drawing/2014/main" xmlns="" id="{00000000-0008-0000-0600-00008B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72" name="Text Box 1">
          <a:extLst>
            <a:ext uri="{FF2B5EF4-FFF2-40B4-BE49-F238E27FC236}">
              <a16:creationId xmlns:a16="http://schemas.microsoft.com/office/drawing/2014/main" xmlns="" id="{00000000-0008-0000-0600-00008C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73" name="Text Box 1">
          <a:extLst>
            <a:ext uri="{FF2B5EF4-FFF2-40B4-BE49-F238E27FC236}">
              <a16:creationId xmlns:a16="http://schemas.microsoft.com/office/drawing/2014/main" xmlns="" id="{00000000-0008-0000-0600-00008D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153</xdr:row>
      <xdr:rowOff>0</xdr:rowOff>
    </xdr:from>
    <xdr:to>
      <xdr:col>5</xdr:col>
      <xdr:colOff>0</xdr:colOff>
      <xdr:row>153</xdr:row>
      <xdr:rowOff>209550</xdr:rowOff>
    </xdr:to>
    <xdr:sp macro="" textlink="">
      <xdr:nvSpPr>
        <xdr:cNvPr id="1285774" name="Text Box 1">
          <a:extLst>
            <a:ext uri="{FF2B5EF4-FFF2-40B4-BE49-F238E27FC236}">
              <a16:creationId xmlns:a16="http://schemas.microsoft.com/office/drawing/2014/main" xmlns="" id="{00000000-0008-0000-0600-00008E9E1300}"/>
            </a:ext>
          </a:extLst>
        </xdr:cNvPr>
        <xdr:cNvSpPr txBox="1">
          <a:spLocks noChangeArrowheads="1"/>
        </xdr:cNvSpPr>
      </xdr:nvSpPr>
      <xdr:spPr bwMode="auto">
        <a:xfrm>
          <a:off x="2743200" y="53663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153</xdr:row>
      <xdr:rowOff>0</xdr:rowOff>
    </xdr:from>
    <xdr:to>
      <xdr:col>5</xdr:col>
      <xdr:colOff>0</xdr:colOff>
      <xdr:row>153</xdr:row>
      <xdr:rowOff>209550</xdr:rowOff>
    </xdr:to>
    <xdr:sp macro="" textlink="">
      <xdr:nvSpPr>
        <xdr:cNvPr id="1285775" name="Text Box 1">
          <a:extLst>
            <a:ext uri="{FF2B5EF4-FFF2-40B4-BE49-F238E27FC236}">
              <a16:creationId xmlns:a16="http://schemas.microsoft.com/office/drawing/2014/main" xmlns="" id="{00000000-0008-0000-0600-00008F9E1300}"/>
            </a:ext>
          </a:extLst>
        </xdr:cNvPr>
        <xdr:cNvSpPr txBox="1">
          <a:spLocks noChangeArrowheads="1"/>
        </xdr:cNvSpPr>
      </xdr:nvSpPr>
      <xdr:spPr bwMode="auto">
        <a:xfrm>
          <a:off x="2743200" y="53663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155</xdr:row>
      <xdr:rowOff>0</xdr:rowOff>
    </xdr:from>
    <xdr:to>
      <xdr:col>5</xdr:col>
      <xdr:colOff>0</xdr:colOff>
      <xdr:row>155</xdr:row>
      <xdr:rowOff>209550</xdr:rowOff>
    </xdr:to>
    <xdr:sp macro="" textlink="">
      <xdr:nvSpPr>
        <xdr:cNvPr id="1285776" name="Text Box 1">
          <a:extLst>
            <a:ext uri="{FF2B5EF4-FFF2-40B4-BE49-F238E27FC236}">
              <a16:creationId xmlns:a16="http://schemas.microsoft.com/office/drawing/2014/main" xmlns="" id="{00000000-0008-0000-0600-0000909E1300}"/>
            </a:ext>
          </a:extLst>
        </xdr:cNvPr>
        <xdr:cNvSpPr txBox="1">
          <a:spLocks noChangeArrowheads="1"/>
        </xdr:cNvSpPr>
      </xdr:nvSpPr>
      <xdr:spPr bwMode="auto">
        <a:xfrm>
          <a:off x="2743200" y="54349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156</xdr:row>
      <xdr:rowOff>0</xdr:rowOff>
    </xdr:from>
    <xdr:to>
      <xdr:col>5</xdr:col>
      <xdr:colOff>0</xdr:colOff>
      <xdr:row>156</xdr:row>
      <xdr:rowOff>209550</xdr:rowOff>
    </xdr:to>
    <xdr:sp macro="" textlink="">
      <xdr:nvSpPr>
        <xdr:cNvPr id="1285777" name="Text Box 1">
          <a:extLst>
            <a:ext uri="{FF2B5EF4-FFF2-40B4-BE49-F238E27FC236}">
              <a16:creationId xmlns:a16="http://schemas.microsoft.com/office/drawing/2014/main" xmlns="" id="{00000000-0008-0000-0600-0000919E1300}"/>
            </a:ext>
          </a:extLst>
        </xdr:cNvPr>
        <xdr:cNvSpPr txBox="1">
          <a:spLocks noChangeArrowheads="1"/>
        </xdr:cNvSpPr>
      </xdr:nvSpPr>
      <xdr:spPr bwMode="auto">
        <a:xfrm>
          <a:off x="2743200" y="54692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156</xdr:row>
      <xdr:rowOff>0</xdr:rowOff>
    </xdr:from>
    <xdr:to>
      <xdr:col>5</xdr:col>
      <xdr:colOff>0</xdr:colOff>
      <xdr:row>156</xdr:row>
      <xdr:rowOff>209550</xdr:rowOff>
    </xdr:to>
    <xdr:sp macro="" textlink="">
      <xdr:nvSpPr>
        <xdr:cNvPr id="1285778" name="Text Box 1">
          <a:extLst>
            <a:ext uri="{FF2B5EF4-FFF2-40B4-BE49-F238E27FC236}">
              <a16:creationId xmlns:a16="http://schemas.microsoft.com/office/drawing/2014/main" xmlns="" id="{00000000-0008-0000-0600-0000929E1300}"/>
            </a:ext>
          </a:extLst>
        </xdr:cNvPr>
        <xdr:cNvSpPr txBox="1">
          <a:spLocks noChangeArrowheads="1"/>
        </xdr:cNvSpPr>
      </xdr:nvSpPr>
      <xdr:spPr bwMode="auto">
        <a:xfrm>
          <a:off x="2743200" y="54692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157</xdr:row>
      <xdr:rowOff>0</xdr:rowOff>
    </xdr:from>
    <xdr:to>
      <xdr:col>5</xdr:col>
      <xdr:colOff>0</xdr:colOff>
      <xdr:row>157</xdr:row>
      <xdr:rowOff>209550</xdr:rowOff>
    </xdr:to>
    <xdr:sp macro="" textlink="">
      <xdr:nvSpPr>
        <xdr:cNvPr id="1285779" name="Text Box 1">
          <a:extLst>
            <a:ext uri="{FF2B5EF4-FFF2-40B4-BE49-F238E27FC236}">
              <a16:creationId xmlns:a16="http://schemas.microsoft.com/office/drawing/2014/main" xmlns="" id="{00000000-0008-0000-0600-0000939E1300}"/>
            </a:ext>
          </a:extLst>
        </xdr:cNvPr>
        <xdr:cNvSpPr txBox="1">
          <a:spLocks noChangeArrowheads="1"/>
        </xdr:cNvSpPr>
      </xdr:nvSpPr>
      <xdr:spPr bwMode="auto">
        <a:xfrm>
          <a:off x="2743200" y="550354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157</xdr:row>
      <xdr:rowOff>0</xdr:rowOff>
    </xdr:from>
    <xdr:to>
      <xdr:col>5</xdr:col>
      <xdr:colOff>0</xdr:colOff>
      <xdr:row>157</xdr:row>
      <xdr:rowOff>209550</xdr:rowOff>
    </xdr:to>
    <xdr:sp macro="" textlink="">
      <xdr:nvSpPr>
        <xdr:cNvPr id="1285780" name="Text Box 1">
          <a:extLst>
            <a:ext uri="{FF2B5EF4-FFF2-40B4-BE49-F238E27FC236}">
              <a16:creationId xmlns:a16="http://schemas.microsoft.com/office/drawing/2014/main" xmlns="" id="{00000000-0008-0000-0600-0000949E1300}"/>
            </a:ext>
          </a:extLst>
        </xdr:cNvPr>
        <xdr:cNvSpPr txBox="1">
          <a:spLocks noChangeArrowheads="1"/>
        </xdr:cNvSpPr>
      </xdr:nvSpPr>
      <xdr:spPr bwMode="auto">
        <a:xfrm>
          <a:off x="2743200" y="550354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158</xdr:row>
      <xdr:rowOff>0</xdr:rowOff>
    </xdr:from>
    <xdr:to>
      <xdr:col>5</xdr:col>
      <xdr:colOff>0</xdr:colOff>
      <xdr:row>158</xdr:row>
      <xdr:rowOff>209550</xdr:rowOff>
    </xdr:to>
    <xdr:sp macro="" textlink="">
      <xdr:nvSpPr>
        <xdr:cNvPr id="1285781" name="Text Box 1">
          <a:extLst>
            <a:ext uri="{FF2B5EF4-FFF2-40B4-BE49-F238E27FC236}">
              <a16:creationId xmlns:a16="http://schemas.microsoft.com/office/drawing/2014/main" xmlns="" id="{00000000-0008-0000-0600-0000959E1300}"/>
            </a:ext>
          </a:extLst>
        </xdr:cNvPr>
        <xdr:cNvSpPr txBox="1">
          <a:spLocks noChangeArrowheads="1"/>
        </xdr:cNvSpPr>
      </xdr:nvSpPr>
      <xdr:spPr bwMode="auto">
        <a:xfrm>
          <a:off x="2743200" y="55378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158</xdr:row>
      <xdr:rowOff>0</xdr:rowOff>
    </xdr:from>
    <xdr:to>
      <xdr:col>5</xdr:col>
      <xdr:colOff>0</xdr:colOff>
      <xdr:row>158</xdr:row>
      <xdr:rowOff>209550</xdr:rowOff>
    </xdr:to>
    <xdr:sp macro="" textlink="">
      <xdr:nvSpPr>
        <xdr:cNvPr id="1285782" name="Text Box 1">
          <a:extLst>
            <a:ext uri="{FF2B5EF4-FFF2-40B4-BE49-F238E27FC236}">
              <a16:creationId xmlns:a16="http://schemas.microsoft.com/office/drawing/2014/main" xmlns="" id="{00000000-0008-0000-0600-0000969E1300}"/>
            </a:ext>
          </a:extLst>
        </xdr:cNvPr>
        <xdr:cNvSpPr txBox="1">
          <a:spLocks noChangeArrowheads="1"/>
        </xdr:cNvSpPr>
      </xdr:nvSpPr>
      <xdr:spPr bwMode="auto">
        <a:xfrm>
          <a:off x="2743200" y="55378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159</xdr:row>
      <xdr:rowOff>0</xdr:rowOff>
    </xdr:from>
    <xdr:to>
      <xdr:col>5</xdr:col>
      <xdr:colOff>0</xdr:colOff>
      <xdr:row>159</xdr:row>
      <xdr:rowOff>209550</xdr:rowOff>
    </xdr:to>
    <xdr:sp macro="" textlink="">
      <xdr:nvSpPr>
        <xdr:cNvPr id="1285783" name="Text Box 1">
          <a:extLst>
            <a:ext uri="{FF2B5EF4-FFF2-40B4-BE49-F238E27FC236}">
              <a16:creationId xmlns:a16="http://schemas.microsoft.com/office/drawing/2014/main" xmlns="" id="{00000000-0008-0000-0600-0000979E1300}"/>
            </a:ext>
          </a:extLst>
        </xdr:cNvPr>
        <xdr:cNvSpPr txBox="1">
          <a:spLocks noChangeArrowheads="1"/>
        </xdr:cNvSpPr>
      </xdr:nvSpPr>
      <xdr:spPr bwMode="auto">
        <a:xfrm>
          <a:off x="2743200" y="5572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159</xdr:row>
      <xdr:rowOff>0</xdr:rowOff>
    </xdr:from>
    <xdr:to>
      <xdr:col>5</xdr:col>
      <xdr:colOff>0</xdr:colOff>
      <xdr:row>159</xdr:row>
      <xdr:rowOff>209550</xdr:rowOff>
    </xdr:to>
    <xdr:sp macro="" textlink="">
      <xdr:nvSpPr>
        <xdr:cNvPr id="1285784" name="Text Box 1">
          <a:extLst>
            <a:ext uri="{FF2B5EF4-FFF2-40B4-BE49-F238E27FC236}">
              <a16:creationId xmlns:a16="http://schemas.microsoft.com/office/drawing/2014/main" xmlns="" id="{00000000-0008-0000-0600-0000989E1300}"/>
            </a:ext>
          </a:extLst>
        </xdr:cNvPr>
        <xdr:cNvSpPr txBox="1">
          <a:spLocks noChangeArrowheads="1"/>
        </xdr:cNvSpPr>
      </xdr:nvSpPr>
      <xdr:spPr bwMode="auto">
        <a:xfrm>
          <a:off x="2743200" y="5572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160</xdr:row>
      <xdr:rowOff>0</xdr:rowOff>
    </xdr:from>
    <xdr:to>
      <xdr:col>5</xdr:col>
      <xdr:colOff>0</xdr:colOff>
      <xdr:row>160</xdr:row>
      <xdr:rowOff>209550</xdr:rowOff>
    </xdr:to>
    <xdr:sp macro="" textlink="">
      <xdr:nvSpPr>
        <xdr:cNvPr id="1285785" name="Text Box 1">
          <a:extLst>
            <a:ext uri="{FF2B5EF4-FFF2-40B4-BE49-F238E27FC236}">
              <a16:creationId xmlns:a16="http://schemas.microsoft.com/office/drawing/2014/main" xmlns="" id="{00000000-0008-0000-0600-0000999E1300}"/>
            </a:ext>
          </a:extLst>
        </xdr:cNvPr>
        <xdr:cNvSpPr txBox="1">
          <a:spLocks noChangeArrowheads="1"/>
        </xdr:cNvSpPr>
      </xdr:nvSpPr>
      <xdr:spPr bwMode="auto">
        <a:xfrm>
          <a:off x="2743200" y="56064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160</xdr:row>
      <xdr:rowOff>0</xdr:rowOff>
    </xdr:from>
    <xdr:to>
      <xdr:col>5</xdr:col>
      <xdr:colOff>0</xdr:colOff>
      <xdr:row>160</xdr:row>
      <xdr:rowOff>209550</xdr:rowOff>
    </xdr:to>
    <xdr:sp macro="" textlink="">
      <xdr:nvSpPr>
        <xdr:cNvPr id="1285786" name="Text Box 1">
          <a:extLst>
            <a:ext uri="{FF2B5EF4-FFF2-40B4-BE49-F238E27FC236}">
              <a16:creationId xmlns:a16="http://schemas.microsoft.com/office/drawing/2014/main" xmlns="" id="{00000000-0008-0000-0600-00009A9E1300}"/>
            </a:ext>
          </a:extLst>
        </xdr:cNvPr>
        <xdr:cNvSpPr txBox="1">
          <a:spLocks noChangeArrowheads="1"/>
        </xdr:cNvSpPr>
      </xdr:nvSpPr>
      <xdr:spPr bwMode="auto">
        <a:xfrm>
          <a:off x="2743200" y="56064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160</xdr:row>
      <xdr:rowOff>0</xdr:rowOff>
    </xdr:from>
    <xdr:to>
      <xdr:col>5</xdr:col>
      <xdr:colOff>0</xdr:colOff>
      <xdr:row>160</xdr:row>
      <xdr:rowOff>209550</xdr:rowOff>
    </xdr:to>
    <xdr:sp macro="" textlink="">
      <xdr:nvSpPr>
        <xdr:cNvPr id="1285787" name="Text Box 1">
          <a:extLst>
            <a:ext uri="{FF2B5EF4-FFF2-40B4-BE49-F238E27FC236}">
              <a16:creationId xmlns:a16="http://schemas.microsoft.com/office/drawing/2014/main" xmlns="" id="{00000000-0008-0000-0600-00009B9E1300}"/>
            </a:ext>
          </a:extLst>
        </xdr:cNvPr>
        <xdr:cNvSpPr txBox="1">
          <a:spLocks noChangeArrowheads="1"/>
        </xdr:cNvSpPr>
      </xdr:nvSpPr>
      <xdr:spPr bwMode="auto">
        <a:xfrm>
          <a:off x="2743200" y="56064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160</xdr:row>
      <xdr:rowOff>0</xdr:rowOff>
    </xdr:from>
    <xdr:to>
      <xdr:col>5</xdr:col>
      <xdr:colOff>0</xdr:colOff>
      <xdr:row>160</xdr:row>
      <xdr:rowOff>209550</xdr:rowOff>
    </xdr:to>
    <xdr:sp macro="" textlink="">
      <xdr:nvSpPr>
        <xdr:cNvPr id="1285788" name="Text Box 1">
          <a:extLst>
            <a:ext uri="{FF2B5EF4-FFF2-40B4-BE49-F238E27FC236}">
              <a16:creationId xmlns:a16="http://schemas.microsoft.com/office/drawing/2014/main" xmlns="" id="{00000000-0008-0000-0600-00009C9E1300}"/>
            </a:ext>
          </a:extLst>
        </xdr:cNvPr>
        <xdr:cNvSpPr txBox="1">
          <a:spLocks noChangeArrowheads="1"/>
        </xdr:cNvSpPr>
      </xdr:nvSpPr>
      <xdr:spPr bwMode="auto">
        <a:xfrm>
          <a:off x="2743200" y="56064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161</xdr:row>
      <xdr:rowOff>0</xdr:rowOff>
    </xdr:from>
    <xdr:to>
      <xdr:col>5</xdr:col>
      <xdr:colOff>0</xdr:colOff>
      <xdr:row>161</xdr:row>
      <xdr:rowOff>209550</xdr:rowOff>
    </xdr:to>
    <xdr:sp macro="" textlink="">
      <xdr:nvSpPr>
        <xdr:cNvPr id="1285789" name="Text Box 1">
          <a:extLst>
            <a:ext uri="{FF2B5EF4-FFF2-40B4-BE49-F238E27FC236}">
              <a16:creationId xmlns:a16="http://schemas.microsoft.com/office/drawing/2014/main" xmlns="" id="{00000000-0008-0000-0600-00009D9E1300}"/>
            </a:ext>
          </a:extLst>
        </xdr:cNvPr>
        <xdr:cNvSpPr txBox="1">
          <a:spLocks noChangeArrowheads="1"/>
        </xdr:cNvSpPr>
      </xdr:nvSpPr>
      <xdr:spPr bwMode="auto">
        <a:xfrm>
          <a:off x="2743200" y="56407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161</xdr:row>
      <xdr:rowOff>0</xdr:rowOff>
    </xdr:from>
    <xdr:to>
      <xdr:col>5</xdr:col>
      <xdr:colOff>0</xdr:colOff>
      <xdr:row>161</xdr:row>
      <xdr:rowOff>209550</xdr:rowOff>
    </xdr:to>
    <xdr:sp macro="" textlink="">
      <xdr:nvSpPr>
        <xdr:cNvPr id="1285790" name="Text Box 1">
          <a:extLst>
            <a:ext uri="{FF2B5EF4-FFF2-40B4-BE49-F238E27FC236}">
              <a16:creationId xmlns:a16="http://schemas.microsoft.com/office/drawing/2014/main" xmlns="" id="{00000000-0008-0000-0600-00009E9E1300}"/>
            </a:ext>
          </a:extLst>
        </xdr:cNvPr>
        <xdr:cNvSpPr txBox="1">
          <a:spLocks noChangeArrowheads="1"/>
        </xdr:cNvSpPr>
      </xdr:nvSpPr>
      <xdr:spPr bwMode="auto">
        <a:xfrm>
          <a:off x="2743200" y="56407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161</xdr:row>
      <xdr:rowOff>0</xdr:rowOff>
    </xdr:from>
    <xdr:to>
      <xdr:col>5</xdr:col>
      <xdr:colOff>0</xdr:colOff>
      <xdr:row>161</xdr:row>
      <xdr:rowOff>209550</xdr:rowOff>
    </xdr:to>
    <xdr:sp macro="" textlink="">
      <xdr:nvSpPr>
        <xdr:cNvPr id="1285791" name="Text Box 1">
          <a:extLst>
            <a:ext uri="{FF2B5EF4-FFF2-40B4-BE49-F238E27FC236}">
              <a16:creationId xmlns:a16="http://schemas.microsoft.com/office/drawing/2014/main" xmlns="" id="{00000000-0008-0000-0600-00009F9E1300}"/>
            </a:ext>
          </a:extLst>
        </xdr:cNvPr>
        <xdr:cNvSpPr txBox="1">
          <a:spLocks noChangeArrowheads="1"/>
        </xdr:cNvSpPr>
      </xdr:nvSpPr>
      <xdr:spPr bwMode="auto">
        <a:xfrm>
          <a:off x="2743200" y="56407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161</xdr:row>
      <xdr:rowOff>0</xdr:rowOff>
    </xdr:from>
    <xdr:to>
      <xdr:col>5</xdr:col>
      <xdr:colOff>0</xdr:colOff>
      <xdr:row>161</xdr:row>
      <xdr:rowOff>209550</xdr:rowOff>
    </xdr:to>
    <xdr:sp macro="" textlink="">
      <xdr:nvSpPr>
        <xdr:cNvPr id="1285792" name="Text Box 1">
          <a:extLst>
            <a:ext uri="{FF2B5EF4-FFF2-40B4-BE49-F238E27FC236}">
              <a16:creationId xmlns:a16="http://schemas.microsoft.com/office/drawing/2014/main" xmlns="" id="{00000000-0008-0000-0600-0000A09E1300}"/>
            </a:ext>
          </a:extLst>
        </xdr:cNvPr>
        <xdr:cNvSpPr txBox="1">
          <a:spLocks noChangeArrowheads="1"/>
        </xdr:cNvSpPr>
      </xdr:nvSpPr>
      <xdr:spPr bwMode="auto">
        <a:xfrm>
          <a:off x="2743200" y="56407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162</xdr:row>
      <xdr:rowOff>0</xdr:rowOff>
    </xdr:from>
    <xdr:to>
      <xdr:col>5</xdr:col>
      <xdr:colOff>0</xdr:colOff>
      <xdr:row>162</xdr:row>
      <xdr:rowOff>209550</xdr:rowOff>
    </xdr:to>
    <xdr:sp macro="" textlink="">
      <xdr:nvSpPr>
        <xdr:cNvPr id="1285793" name="Text Box 1">
          <a:extLst>
            <a:ext uri="{FF2B5EF4-FFF2-40B4-BE49-F238E27FC236}">
              <a16:creationId xmlns:a16="http://schemas.microsoft.com/office/drawing/2014/main" xmlns="" id="{00000000-0008-0000-0600-0000A19E1300}"/>
            </a:ext>
          </a:extLst>
        </xdr:cNvPr>
        <xdr:cNvSpPr txBox="1">
          <a:spLocks noChangeArrowheads="1"/>
        </xdr:cNvSpPr>
      </xdr:nvSpPr>
      <xdr:spPr bwMode="auto">
        <a:xfrm>
          <a:off x="2743200" y="567499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162</xdr:row>
      <xdr:rowOff>0</xdr:rowOff>
    </xdr:from>
    <xdr:to>
      <xdr:col>5</xdr:col>
      <xdr:colOff>0</xdr:colOff>
      <xdr:row>162</xdr:row>
      <xdr:rowOff>209550</xdr:rowOff>
    </xdr:to>
    <xdr:sp macro="" textlink="">
      <xdr:nvSpPr>
        <xdr:cNvPr id="1285794" name="Text Box 1">
          <a:extLst>
            <a:ext uri="{FF2B5EF4-FFF2-40B4-BE49-F238E27FC236}">
              <a16:creationId xmlns:a16="http://schemas.microsoft.com/office/drawing/2014/main" xmlns="" id="{00000000-0008-0000-0600-0000A29E1300}"/>
            </a:ext>
          </a:extLst>
        </xdr:cNvPr>
        <xdr:cNvSpPr txBox="1">
          <a:spLocks noChangeArrowheads="1"/>
        </xdr:cNvSpPr>
      </xdr:nvSpPr>
      <xdr:spPr bwMode="auto">
        <a:xfrm>
          <a:off x="2743200" y="567499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162</xdr:row>
      <xdr:rowOff>0</xdr:rowOff>
    </xdr:from>
    <xdr:to>
      <xdr:col>5</xdr:col>
      <xdr:colOff>0</xdr:colOff>
      <xdr:row>162</xdr:row>
      <xdr:rowOff>209550</xdr:rowOff>
    </xdr:to>
    <xdr:sp macro="" textlink="">
      <xdr:nvSpPr>
        <xdr:cNvPr id="1285795" name="Text Box 1">
          <a:extLst>
            <a:ext uri="{FF2B5EF4-FFF2-40B4-BE49-F238E27FC236}">
              <a16:creationId xmlns:a16="http://schemas.microsoft.com/office/drawing/2014/main" xmlns="" id="{00000000-0008-0000-0600-0000A39E1300}"/>
            </a:ext>
          </a:extLst>
        </xdr:cNvPr>
        <xdr:cNvSpPr txBox="1">
          <a:spLocks noChangeArrowheads="1"/>
        </xdr:cNvSpPr>
      </xdr:nvSpPr>
      <xdr:spPr bwMode="auto">
        <a:xfrm>
          <a:off x="2743200" y="567499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162</xdr:row>
      <xdr:rowOff>0</xdr:rowOff>
    </xdr:from>
    <xdr:to>
      <xdr:col>5</xdr:col>
      <xdr:colOff>0</xdr:colOff>
      <xdr:row>162</xdr:row>
      <xdr:rowOff>209550</xdr:rowOff>
    </xdr:to>
    <xdr:sp macro="" textlink="">
      <xdr:nvSpPr>
        <xdr:cNvPr id="1285796" name="Text Box 1">
          <a:extLst>
            <a:ext uri="{FF2B5EF4-FFF2-40B4-BE49-F238E27FC236}">
              <a16:creationId xmlns:a16="http://schemas.microsoft.com/office/drawing/2014/main" xmlns="" id="{00000000-0008-0000-0600-0000A49E1300}"/>
            </a:ext>
          </a:extLst>
        </xdr:cNvPr>
        <xdr:cNvSpPr txBox="1">
          <a:spLocks noChangeArrowheads="1"/>
        </xdr:cNvSpPr>
      </xdr:nvSpPr>
      <xdr:spPr bwMode="auto">
        <a:xfrm>
          <a:off x="2743200" y="567499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163</xdr:row>
      <xdr:rowOff>0</xdr:rowOff>
    </xdr:from>
    <xdr:to>
      <xdr:col>5</xdr:col>
      <xdr:colOff>0</xdr:colOff>
      <xdr:row>163</xdr:row>
      <xdr:rowOff>209550</xdr:rowOff>
    </xdr:to>
    <xdr:sp macro="" textlink="">
      <xdr:nvSpPr>
        <xdr:cNvPr id="1285797" name="Text Box 1">
          <a:extLst>
            <a:ext uri="{FF2B5EF4-FFF2-40B4-BE49-F238E27FC236}">
              <a16:creationId xmlns:a16="http://schemas.microsoft.com/office/drawing/2014/main" xmlns="" id="{00000000-0008-0000-0600-0000A59E1300}"/>
            </a:ext>
          </a:extLst>
        </xdr:cNvPr>
        <xdr:cNvSpPr txBox="1">
          <a:spLocks noChangeArrowheads="1"/>
        </xdr:cNvSpPr>
      </xdr:nvSpPr>
      <xdr:spPr bwMode="auto">
        <a:xfrm>
          <a:off x="2743200" y="57092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163</xdr:row>
      <xdr:rowOff>0</xdr:rowOff>
    </xdr:from>
    <xdr:to>
      <xdr:col>5</xdr:col>
      <xdr:colOff>0</xdr:colOff>
      <xdr:row>163</xdr:row>
      <xdr:rowOff>209550</xdr:rowOff>
    </xdr:to>
    <xdr:sp macro="" textlink="">
      <xdr:nvSpPr>
        <xdr:cNvPr id="1285798" name="Text Box 1">
          <a:extLst>
            <a:ext uri="{FF2B5EF4-FFF2-40B4-BE49-F238E27FC236}">
              <a16:creationId xmlns:a16="http://schemas.microsoft.com/office/drawing/2014/main" xmlns="" id="{00000000-0008-0000-0600-0000A69E1300}"/>
            </a:ext>
          </a:extLst>
        </xdr:cNvPr>
        <xdr:cNvSpPr txBox="1">
          <a:spLocks noChangeArrowheads="1"/>
        </xdr:cNvSpPr>
      </xdr:nvSpPr>
      <xdr:spPr bwMode="auto">
        <a:xfrm>
          <a:off x="2743200" y="57092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163</xdr:row>
      <xdr:rowOff>0</xdr:rowOff>
    </xdr:from>
    <xdr:to>
      <xdr:col>5</xdr:col>
      <xdr:colOff>0</xdr:colOff>
      <xdr:row>163</xdr:row>
      <xdr:rowOff>209550</xdr:rowOff>
    </xdr:to>
    <xdr:sp macro="" textlink="">
      <xdr:nvSpPr>
        <xdr:cNvPr id="1285799" name="Text Box 1">
          <a:extLst>
            <a:ext uri="{FF2B5EF4-FFF2-40B4-BE49-F238E27FC236}">
              <a16:creationId xmlns:a16="http://schemas.microsoft.com/office/drawing/2014/main" xmlns="" id="{00000000-0008-0000-0600-0000A79E1300}"/>
            </a:ext>
          </a:extLst>
        </xdr:cNvPr>
        <xdr:cNvSpPr txBox="1">
          <a:spLocks noChangeArrowheads="1"/>
        </xdr:cNvSpPr>
      </xdr:nvSpPr>
      <xdr:spPr bwMode="auto">
        <a:xfrm>
          <a:off x="2743200" y="57092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163</xdr:row>
      <xdr:rowOff>0</xdr:rowOff>
    </xdr:from>
    <xdr:to>
      <xdr:col>5</xdr:col>
      <xdr:colOff>0</xdr:colOff>
      <xdr:row>163</xdr:row>
      <xdr:rowOff>209550</xdr:rowOff>
    </xdr:to>
    <xdr:sp macro="" textlink="">
      <xdr:nvSpPr>
        <xdr:cNvPr id="1285800" name="Text Box 1">
          <a:extLst>
            <a:ext uri="{FF2B5EF4-FFF2-40B4-BE49-F238E27FC236}">
              <a16:creationId xmlns:a16="http://schemas.microsoft.com/office/drawing/2014/main" xmlns="" id="{00000000-0008-0000-0600-0000A89E1300}"/>
            </a:ext>
          </a:extLst>
        </xdr:cNvPr>
        <xdr:cNvSpPr txBox="1">
          <a:spLocks noChangeArrowheads="1"/>
        </xdr:cNvSpPr>
      </xdr:nvSpPr>
      <xdr:spPr bwMode="auto">
        <a:xfrm>
          <a:off x="2743200" y="57092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164</xdr:row>
      <xdr:rowOff>0</xdr:rowOff>
    </xdr:from>
    <xdr:to>
      <xdr:col>5</xdr:col>
      <xdr:colOff>0</xdr:colOff>
      <xdr:row>164</xdr:row>
      <xdr:rowOff>209550</xdr:rowOff>
    </xdr:to>
    <xdr:sp macro="" textlink="">
      <xdr:nvSpPr>
        <xdr:cNvPr id="1285801" name="Text Box 1">
          <a:extLst>
            <a:ext uri="{FF2B5EF4-FFF2-40B4-BE49-F238E27FC236}">
              <a16:creationId xmlns:a16="http://schemas.microsoft.com/office/drawing/2014/main" xmlns="" id="{00000000-0008-0000-0600-0000A99E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164</xdr:row>
      <xdr:rowOff>0</xdr:rowOff>
    </xdr:from>
    <xdr:to>
      <xdr:col>5</xdr:col>
      <xdr:colOff>0</xdr:colOff>
      <xdr:row>164</xdr:row>
      <xdr:rowOff>209550</xdr:rowOff>
    </xdr:to>
    <xdr:sp macro="" textlink="">
      <xdr:nvSpPr>
        <xdr:cNvPr id="1285802" name="Text Box 1">
          <a:extLst>
            <a:ext uri="{FF2B5EF4-FFF2-40B4-BE49-F238E27FC236}">
              <a16:creationId xmlns:a16="http://schemas.microsoft.com/office/drawing/2014/main" xmlns="" id="{00000000-0008-0000-0600-0000AA9E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164</xdr:row>
      <xdr:rowOff>0</xdr:rowOff>
    </xdr:from>
    <xdr:to>
      <xdr:col>5</xdr:col>
      <xdr:colOff>0</xdr:colOff>
      <xdr:row>164</xdr:row>
      <xdr:rowOff>209550</xdr:rowOff>
    </xdr:to>
    <xdr:sp macro="" textlink="">
      <xdr:nvSpPr>
        <xdr:cNvPr id="1285803" name="Text Box 1">
          <a:extLst>
            <a:ext uri="{FF2B5EF4-FFF2-40B4-BE49-F238E27FC236}">
              <a16:creationId xmlns:a16="http://schemas.microsoft.com/office/drawing/2014/main" xmlns="" id="{00000000-0008-0000-0600-0000AB9E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164</xdr:row>
      <xdr:rowOff>0</xdr:rowOff>
    </xdr:from>
    <xdr:to>
      <xdr:col>5</xdr:col>
      <xdr:colOff>0</xdr:colOff>
      <xdr:row>164</xdr:row>
      <xdr:rowOff>209550</xdr:rowOff>
    </xdr:to>
    <xdr:sp macro="" textlink="">
      <xdr:nvSpPr>
        <xdr:cNvPr id="1285804" name="Text Box 1">
          <a:extLst>
            <a:ext uri="{FF2B5EF4-FFF2-40B4-BE49-F238E27FC236}">
              <a16:creationId xmlns:a16="http://schemas.microsoft.com/office/drawing/2014/main" xmlns="" id="{00000000-0008-0000-0600-0000AC9E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5805" name="Text Box 1">
          <a:extLst>
            <a:ext uri="{FF2B5EF4-FFF2-40B4-BE49-F238E27FC236}">
              <a16:creationId xmlns:a16="http://schemas.microsoft.com/office/drawing/2014/main" xmlns="" id="{00000000-0008-0000-0600-0000AD9E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5806" name="Text Box 1">
          <a:extLst>
            <a:ext uri="{FF2B5EF4-FFF2-40B4-BE49-F238E27FC236}">
              <a16:creationId xmlns:a16="http://schemas.microsoft.com/office/drawing/2014/main" xmlns="" id="{00000000-0008-0000-0600-0000AE9E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5807" name="Text Box 1">
          <a:extLst>
            <a:ext uri="{FF2B5EF4-FFF2-40B4-BE49-F238E27FC236}">
              <a16:creationId xmlns:a16="http://schemas.microsoft.com/office/drawing/2014/main" xmlns="" id="{00000000-0008-0000-0600-0000AF9E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5808" name="Text Box 1">
          <a:extLst>
            <a:ext uri="{FF2B5EF4-FFF2-40B4-BE49-F238E27FC236}">
              <a16:creationId xmlns:a16="http://schemas.microsoft.com/office/drawing/2014/main" xmlns="" id="{00000000-0008-0000-0600-0000B09E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5809" name="Text Box 1">
          <a:extLst>
            <a:ext uri="{FF2B5EF4-FFF2-40B4-BE49-F238E27FC236}">
              <a16:creationId xmlns:a16="http://schemas.microsoft.com/office/drawing/2014/main" xmlns="" id="{00000000-0008-0000-0600-0000B19E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5810" name="Text Box 1">
          <a:extLst>
            <a:ext uri="{FF2B5EF4-FFF2-40B4-BE49-F238E27FC236}">
              <a16:creationId xmlns:a16="http://schemas.microsoft.com/office/drawing/2014/main" xmlns="" id="{00000000-0008-0000-0600-0000B29E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5811" name="Text Box 1">
          <a:extLst>
            <a:ext uri="{FF2B5EF4-FFF2-40B4-BE49-F238E27FC236}">
              <a16:creationId xmlns:a16="http://schemas.microsoft.com/office/drawing/2014/main" xmlns="" id="{00000000-0008-0000-0600-0000B39E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5812" name="Text Box 1">
          <a:extLst>
            <a:ext uri="{FF2B5EF4-FFF2-40B4-BE49-F238E27FC236}">
              <a16:creationId xmlns:a16="http://schemas.microsoft.com/office/drawing/2014/main" xmlns="" id="{00000000-0008-0000-0600-0000B49E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167</xdr:row>
      <xdr:rowOff>0</xdr:rowOff>
    </xdr:from>
    <xdr:to>
      <xdr:col>5</xdr:col>
      <xdr:colOff>0</xdr:colOff>
      <xdr:row>167</xdr:row>
      <xdr:rowOff>209550</xdr:rowOff>
    </xdr:to>
    <xdr:sp macro="" textlink="">
      <xdr:nvSpPr>
        <xdr:cNvPr id="1285813" name="Text Box 1">
          <a:extLst>
            <a:ext uri="{FF2B5EF4-FFF2-40B4-BE49-F238E27FC236}">
              <a16:creationId xmlns:a16="http://schemas.microsoft.com/office/drawing/2014/main" xmlns="" id="{00000000-0008-0000-0600-0000B59E1300}"/>
            </a:ext>
          </a:extLst>
        </xdr:cNvPr>
        <xdr:cNvSpPr txBox="1">
          <a:spLocks noChangeArrowheads="1"/>
        </xdr:cNvSpPr>
      </xdr:nvSpPr>
      <xdr:spPr bwMode="auto">
        <a:xfrm>
          <a:off x="2743200" y="584644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167</xdr:row>
      <xdr:rowOff>0</xdr:rowOff>
    </xdr:from>
    <xdr:to>
      <xdr:col>5</xdr:col>
      <xdr:colOff>0</xdr:colOff>
      <xdr:row>167</xdr:row>
      <xdr:rowOff>209550</xdr:rowOff>
    </xdr:to>
    <xdr:sp macro="" textlink="">
      <xdr:nvSpPr>
        <xdr:cNvPr id="1285814" name="Text Box 1">
          <a:extLst>
            <a:ext uri="{FF2B5EF4-FFF2-40B4-BE49-F238E27FC236}">
              <a16:creationId xmlns:a16="http://schemas.microsoft.com/office/drawing/2014/main" xmlns="" id="{00000000-0008-0000-0600-0000B69E1300}"/>
            </a:ext>
          </a:extLst>
        </xdr:cNvPr>
        <xdr:cNvSpPr txBox="1">
          <a:spLocks noChangeArrowheads="1"/>
        </xdr:cNvSpPr>
      </xdr:nvSpPr>
      <xdr:spPr bwMode="auto">
        <a:xfrm>
          <a:off x="2743200" y="584644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167</xdr:row>
      <xdr:rowOff>0</xdr:rowOff>
    </xdr:from>
    <xdr:to>
      <xdr:col>5</xdr:col>
      <xdr:colOff>0</xdr:colOff>
      <xdr:row>167</xdr:row>
      <xdr:rowOff>209550</xdr:rowOff>
    </xdr:to>
    <xdr:sp macro="" textlink="">
      <xdr:nvSpPr>
        <xdr:cNvPr id="1285815" name="Text Box 1">
          <a:extLst>
            <a:ext uri="{FF2B5EF4-FFF2-40B4-BE49-F238E27FC236}">
              <a16:creationId xmlns:a16="http://schemas.microsoft.com/office/drawing/2014/main" xmlns="" id="{00000000-0008-0000-0600-0000B79E1300}"/>
            </a:ext>
          </a:extLst>
        </xdr:cNvPr>
        <xdr:cNvSpPr txBox="1">
          <a:spLocks noChangeArrowheads="1"/>
        </xdr:cNvSpPr>
      </xdr:nvSpPr>
      <xdr:spPr bwMode="auto">
        <a:xfrm>
          <a:off x="2743200" y="584644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167</xdr:row>
      <xdr:rowOff>0</xdr:rowOff>
    </xdr:from>
    <xdr:to>
      <xdr:col>5</xdr:col>
      <xdr:colOff>0</xdr:colOff>
      <xdr:row>167</xdr:row>
      <xdr:rowOff>209550</xdr:rowOff>
    </xdr:to>
    <xdr:sp macro="" textlink="">
      <xdr:nvSpPr>
        <xdr:cNvPr id="1285816" name="Text Box 1">
          <a:extLst>
            <a:ext uri="{FF2B5EF4-FFF2-40B4-BE49-F238E27FC236}">
              <a16:creationId xmlns:a16="http://schemas.microsoft.com/office/drawing/2014/main" xmlns="" id="{00000000-0008-0000-0600-0000B89E1300}"/>
            </a:ext>
          </a:extLst>
        </xdr:cNvPr>
        <xdr:cNvSpPr txBox="1">
          <a:spLocks noChangeArrowheads="1"/>
        </xdr:cNvSpPr>
      </xdr:nvSpPr>
      <xdr:spPr bwMode="auto">
        <a:xfrm>
          <a:off x="2743200" y="584644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154</xdr:row>
      <xdr:rowOff>0</xdr:rowOff>
    </xdr:from>
    <xdr:to>
      <xdr:col>5</xdr:col>
      <xdr:colOff>0</xdr:colOff>
      <xdr:row>154</xdr:row>
      <xdr:rowOff>209550</xdr:rowOff>
    </xdr:to>
    <xdr:sp macro="" textlink="">
      <xdr:nvSpPr>
        <xdr:cNvPr id="1285817" name="Text Box 1">
          <a:extLst>
            <a:ext uri="{FF2B5EF4-FFF2-40B4-BE49-F238E27FC236}">
              <a16:creationId xmlns:a16="http://schemas.microsoft.com/office/drawing/2014/main" xmlns="" id="{00000000-0008-0000-0600-0000B99E1300}"/>
            </a:ext>
          </a:extLst>
        </xdr:cNvPr>
        <xdr:cNvSpPr txBox="1">
          <a:spLocks noChangeArrowheads="1"/>
        </xdr:cNvSpPr>
      </xdr:nvSpPr>
      <xdr:spPr bwMode="auto">
        <a:xfrm>
          <a:off x="2743200" y="54006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154</xdr:row>
      <xdr:rowOff>0</xdr:rowOff>
    </xdr:from>
    <xdr:to>
      <xdr:col>5</xdr:col>
      <xdr:colOff>0</xdr:colOff>
      <xdr:row>154</xdr:row>
      <xdr:rowOff>209550</xdr:rowOff>
    </xdr:to>
    <xdr:sp macro="" textlink="">
      <xdr:nvSpPr>
        <xdr:cNvPr id="1285818" name="Text Box 1">
          <a:extLst>
            <a:ext uri="{FF2B5EF4-FFF2-40B4-BE49-F238E27FC236}">
              <a16:creationId xmlns:a16="http://schemas.microsoft.com/office/drawing/2014/main" xmlns="" id="{00000000-0008-0000-0600-0000BA9E1300}"/>
            </a:ext>
          </a:extLst>
        </xdr:cNvPr>
        <xdr:cNvSpPr txBox="1">
          <a:spLocks noChangeArrowheads="1"/>
        </xdr:cNvSpPr>
      </xdr:nvSpPr>
      <xdr:spPr bwMode="auto">
        <a:xfrm>
          <a:off x="2743200" y="54006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157</xdr:row>
      <xdr:rowOff>0</xdr:rowOff>
    </xdr:from>
    <xdr:to>
      <xdr:col>5</xdr:col>
      <xdr:colOff>0</xdr:colOff>
      <xdr:row>157</xdr:row>
      <xdr:rowOff>209550</xdr:rowOff>
    </xdr:to>
    <xdr:sp macro="" textlink="">
      <xdr:nvSpPr>
        <xdr:cNvPr id="1285819" name="Text Box 1">
          <a:extLst>
            <a:ext uri="{FF2B5EF4-FFF2-40B4-BE49-F238E27FC236}">
              <a16:creationId xmlns:a16="http://schemas.microsoft.com/office/drawing/2014/main" xmlns="" id="{00000000-0008-0000-0600-0000BB9E1300}"/>
            </a:ext>
          </a:extLst>
        </xdr:cNvPr>
        <xdr:cNvSpPr txBox="1">
          <a:spLocks noChangeArrowheads="1"/>
        </xdr:cNvSpPr>
      </xdr:nvSpPr>
      <xdr:spPr bwMode="auto">
        <a:xfrm>
          <a:off x="2743200" y="550354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157</xdr:row>
      <xdr:rowOff>0</xdr:rowOff>
    </xdr:from>
    <xdr:to>
      <xdr:col>5</xdr:col>
      <xdr:colOff>0</xdr:colOff>
      <xdr:row>157</xdr:row>
      <xdr:rowOff>209550</xdr:rowOff>
    </xdr:to>
    <xdr:sp macro="" textlink="">
      <xdr:nvSpPr>
        <xdr:cNvPr id="1285820" name="Text Box 1">
          <a:extLst>
            <a:ext uri="{FF2B5EF4-FFF2-40B4-BE49-F238E27FC236}">
              <a16:creationId xmlns:a16="http://schemas.microsoft.com/office/drawing/2014/main" xmlns="" id="{00000000-0008-0000-0600-0000BC9E1300}"/>
            </a:ext>
          </a:extLst>
        </xdr:cNvPr>
        <xdr:cNvSpPr txBox="1">
          <a:spLocks noChangeArrowheads="1"/>
        </xdr:cNvSpPr>
      </xdr:nvSpPr>
      <xdr:spPr bwMode="auto">
        <a:xfrm>
          <a:off x="2743200" y="550354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158</xdr:row>
      <xdr:rowOff>0</xdr:rowOff>
    </xdr:from>
    <xdr:to>
      <xdr:col>5</xdr:col>
      <xdr:colOff>0</xdr:colOff>
      <xdr:row>158</xdr:row>
      <xdr:rowOff>209550</xdr:rowOff>
    </xdr:to>
    <xdr:sp macro="" textlink="">
      <xdr:nvSpPr>
        <xdr:cNvPr id="1285821" name="Text Box 1">
          <a:extLst>
            <a:ext uri="{FF2B5EF4-FFF2-40B4-BE49-F238E27FC236}">
              <a16:creationId xmlns:a16="http://schemas.microsoft.com/office/drawing/2014/main" xmlns="" id="{00000000-0008-0000-0600-0000BD9E1300}"/>
            </a:ext>
          </a:extLst>
        </xdr:cNvPr>
        <xdr:cNvSpPr txBox="1">
          <a:spLocks noChangeArrowheads="1"/>
        </xdr:cNvSpPr>
      </xdr:nvSpPr>
      <xdr:spPr bwMode="auto">
        <a:xfrm>
          <a:off x="2743200" y="55378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158</xdr:row>
      <xdr:rowOff>0</xdr:rowOff>
    </xdr:from>
    <xdr:to>
      <xdr:col>5</xdr:col>
      <xdr:colOff>0</xdr:colOff>
      <xdr:row>158</xdr:row>
      <xdr:rowOff>209550</xdr:rowOff>
    </xdr:to>
    <xdr:sp macro="" textlink="">
      <xdr:nvSpPr>
        <xdr:cNvPr id="1285822" name="Text Box 1">
          <a:extLst>
            <a:ext uri="{FF2B5EF4-FFF2-40B4-BE49-F238E27FC236}">
              <a16:creationId xmlns:a16="http://schemas.microsoft.com/office/drawing/2014/main" xmlns="" id="{00000000-0008-0000-0600-0000BE9E1300}"/>
            </a:ext>
          </a:extLst>
        </xdr:cNvPr>
        <xdr:cNvSpPr txBox="1">
          <a:spLocks noChangeArrowheads="1"/>
        </xdr:cNvSpPr>
      </xdr:nvSpPr>
      <xdr:spPr bwMode="auto">
        <a:xfrm>
          <a:off x="2743200" y="55378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162</xdr:row>
      <xdr:rowOff>0</xdr:rowOff>
    </xdr:from>
    <xdr:to>
      <xdr:col>5</xdr:col>
      <xdr:colOff>0</xdr:colOff>
      <xdr:row>162</xdr:row>
      <xdr:rowOff>209550</xdr:rowOff>
    </xdr:to>
    <xdr:sp macro="" textlink="">
      <xdr:nvSpPr>
        <xdr:cNvPr id="1285823" name="Text Box 1">
          <a:extLst>
            <a:ext uri="{FF2B5EF4-FFF2-40B4-BE49-F238E27FC236}">
              <a16:creationId xmlns:a16="http://schemas.microsoft.com/office/drawing/2014/main" xmlns="" id="{00000000-0008-0000-0600-0000BF9E1300}"/>
            </a:ext>
          </a:extLst>
        </xdr:cNvPr>
        <xdr:cNvSpPr txBox="1">
          <a:spLocks noChangeArrowheads="1"/>
        </xdr:cNvSpPr>
      </xdr:nvSpPr>
      <xdr:spPr bwMode="auto">
        <a:xfrm>
          <a:off x="2743200" y="567499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162</xdr:row>
      <xdr:rowOff>0</xdr:rowOff>
    </xdr:from>
    <xdr:to>
      <xdr:col>5</xdr:col>
      <xdr:colOff>0</xdr:colOff>
      <xdr:row>162</xdr:row>
      <xdr:rowOff>209550</xdr:rowOff>
    </xdr:to>
    <xdr:sp macro="" textlink="">
      <xdr:nvSpPr>
        <xdr:cNvPr id="1285824" name="Text Box 1">
          <a:extLst>
            <a:ext uri="{FF2B5EF4-FFF2-40B4-BE49-F238E27FC236}">
              <a16:creationId xmlns:a16="http://schemas.microsoft.com/office/drawing/2014/main" xmlns="" id="{00000000-0008-0000-0600-0000C09E1300}"/>
            </a:ext>
          </a:extLst>
        </xdr:cNvPr>
        <xdr:cNvSpPr txBox="1">
          <a:spLocks noChangeArrowheads="1"/>
        </xdr:cNvSpPr>
      </xdr:nvSpPr>
      <xdr:spPr bwMode="auto">
        <a:xfrm>
          <a:off x="2743200" y="567499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162</xdr:row>
      <xdr:rowOff>0</xdr:rowOff>
    </xdr:from>
    <xdr:to>
      <xdr:col>5</xdr:col>
      <xdr:colOff>0</xdr:colOff>
      <xdr:row>162</xdr:row>
      <xdr:rowOff>209550</xdr:rowOff>
    </xdr:to>
    <xdr:sp macro="" textlink="">
      <xdr:nvSpPr>
        <xdr:cNvPr id="1285825" name="Text Box 1">
          <a:extLst>
            <a:ext uri="{FF2B5EF4-FFF2-40B4-BE49-F238E27FC236}">
              <a16:creationId xmlns:a16="http://schemas.microsoft.com/office/drawing/2014/main" xmlns="" id="{00000000-0008-0000-0600-0000C19E1300}"/>
            </a:ext>
          </a:extLst>
        </xdr:cNvPr>
        <xdr:cNvSpPr txBox="1">
          <a:spLocks noChangeArrowheads="1"/>
        </xdr:cNvSpPr>
      </xdr:nvSpPr>
      <xdr:spPr bwMode="auto">
        <a:xfrm>
          <a:off x="2743200" y="567499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162</xdr:row>
      <xdr:rowOff>0</xdr:rowOff>
    </xdr:from>
    <xdr:to>
      <xdr:col>5</xdr:col>
      <xdr:colOff>0</xdr:colOff>
      <xdr:row>162</xdr:row>
      <xdr:rowOff>209550</xdr:rowOff>
    </xdr:to>
    <xdr:sp macro="" textlink="">
      <xdr:nvSpPr>
        <xdr:cNvPr id="1285826" name="Text Box 1">
          <a:extLst>
            <a:ext uri="{FF2B5EF4-FFF2-40B4-BE49-F238E27FC236}">
              <a16:creationId xmlns:a16="http://schemas.microsoft.com/office/drawing/2014/main" xmlns="" id="{00000000-0008-0000-0600-0000C29E1300}"/>
            </a:ext>
          </a:extLst>
        </xdr:cNvPr>
        <xdr:cNvSpPr txBox="1">
          <a:spLocks noChangeArrowheads="1"/>
        </xdr:cNvSpPr>
      </xdr:nvSpPr>
      <xdr:spPr bwMode="auto">
        <a:xfrm>
          <a:off x="2743200" y="567499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163</xdr:row>
      <xdr:rowOff>0</xdr:rowOff>
    </xdr:from>
    <xdr:to>
      <xdr:col>5</xdr:col>
      <xdr:colOff>0</xdr:colOff>
      <xdr:row>163</xdr:row>
      <xdr:rowOff>209550</xdr:rowOff>
    </xdr:to>
    <xdr:sp macro="" textlink="">
      <xdr:nvSpPr>
        <xdr:cNvPr id="1285827" name="Text Box 1">
          <a:extLst>
            <a:ext uri="{FF2B5EF4-FFF2-40B4-BE49-F238E27FC236}">
              <a16:creationId xmlns:a16="http://schemas.microsoft.com/office/drawing/2014/main" xmlns="" id="{00000000-0008-0000-0600-0000C39E1300}"/>
            </a:ext>
          </a:extLst>
        </xdr:cNvPr>
        <xdr:cNvSpPr txBox="1">
          <a:spLocks noChangeArrowheads="1"/>
        </xdr:cNvSpPr>
      </xdr:nvSpPr>
      <xdr:spPr bwMode="auto">
        <a:xfrm>
          <a:off x="2743200" y="57092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163</xdr:row>
      <xdr:rowOff>0</xdr:rowOff>
    </xdr:from>
    <xdr:to>
      <xdr:col>5</xdr:col>
      <xdr:colOff>0</xdr:colOff>
      <xdr:row>163</xdr:row>
      <xdr:rowOff>209550</xdr:rowOff>
    </xdr:to>
    <xdr:sp macro="" textlink="">
      <xdr:nvSpPr>
        <xdr:cNvPr id="1285828" name="Text Box 1">
          <a:extLst>
            <a:ext uri="{FF2B5EF4-FFF2-40B4-BE49-F238E27FC236}">
              <a16:creationId xmlns:a16="http://schemas.microsoft.com/office/drawing/2014/main" xmlns="" id="{00000000-0008-0000-0600-0000C49E1300}"/>
            </a:ext>
          </a:extLst>
        </xdr:cNvPr>
        <xdr:cNvSpPr txBox="1">
          <a:spLocks noChangeArrowheads="1"/>
        </xdr:cNvSpPr>
      </xdr:nvSpPr>
      <xdr:spPr bwMode="auto">
        <a:xfrm>
          <a:off x="2743200" y="57092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163</xdr:row>
      <xdr:rowOff>0</xdr:rowOff>
    </xdr:from>
    <xdr:to>
      <xdr:col>5</xdr:col>
      <xdr:colOff>0</xdr:colOff>
      <xdr:row>163</xdr:row>
      <xdr:rowOff>209550</xdr:rowOff>
    </xdr:to>
    <xdr:sp macro="" textlink="">
      <xdr:nvSpPr>
        <xdr:cNvPr id="1285829" name="Text Box 1">
          <a:extLst>
            <a:ext uri="{FF2B5EF4-FFF2-40B4-BE49-F238E27FC236}">
              <a16:creationId xmlns:a16="http://schemas.microsoft.com/office/drawing/2014/main" xmlns="" id="{00000000-0008-0000-0600-0000C59E1300}"/>
            </a:ext>
          </a:extLst>
        </xdr:cNvPr>
        <xdr:cNvSpPr txBox="1">
          <a:spLocks noChangeArrowheads="1"/>
        </xdr:cNvSpPr>
      </xdr:nvSpPr>
      <xdr:spPr bwMode="auto">
        <a:xfrm>
          <a:off x="2743200" y="57092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163</xdr:row>
      <xdr:rowOff>0</xdr:rowOff>
    </xdr:from>
    <xdr:to>
      <xdr:col>5</xdr:col>
      <xdr:colOff>0</xdr:colOff>
      <xdr:row>163</xdr:row>
      <xdr:rowOff>209550</xdr:rowOff>
    </xdr:to>
    <xdr:sp macro="" textlink="">
      <xdr:nvSpPr>
        <xdr:cNvPr id="1285830" name="Text Box 1">
          <a:extLst>
            <a:ext uri="{FF2B5EF4-FFF2-40B4-BE49-F238E27FC236}">
              <a16:creationId xmlns:a16="http://schemas.microsoft.com/office/drawing/2014/main" xmlns="" id="{00000000-0008-0000-0600-0000C69E1300}"/>
            </a:ext>
          </a:extLst>
        </xdr:cNvPr>
        <xdr:cNvSpPr txBox="1">
          <a:spLocks noChangeArrowheads="1"/>
        </xdr:cNvSpPr>
      </xdr:nvSpPr>
      <xdr:spPr bwMode="auto">
        <a:xfrm>
          <a:off x="2743200" y="57092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164</xdr:row>
      <xdr:rowOff>0</xdr:rowOff>
    </xdr:from>
    <xdr:to>
      <xdr:col>5</xdr:col>
      <xdr:colOff>0</xdr:colOff>
      <xdr:row>164</xdr:row>
      <xdr:rowOff>209550</xdr:rowOff>
    </xdr:to>
    <xdr:sp macro="" textlink="">
      <xdr:nvSpPr>
        <xdr:cNvPr id="1285831" name="Text Box 1">
          <a:extLst>
            <a:ext uri="{FF2B5EF4-FFF2-40B4-BE49-F238E27FC236}">
              <a16:creationId xmlns:a16="http://schemas.microsoft.com/office/drawing/2014/main" xmlns="" id="{00000000-0008-0000-0600-0000C79E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164</xdr:row>
      <xdr:rowOff>0</xdr:rowOff>
    </xdr:from>
    <xdr:to>
      <xdr:col>5</xdr:col>
      <xdr:colOff>0</xdr:colOff>
      <xdr:row>164</xdr:row>
      <xdr:rowOff>209550</xdr:rowOff>
    </xdr:to>
    <xdr:sp macro="" textlink="">
      <xdr:nvSpPr>
        <xdr:cNvPr id="1285832" name="Text Box 1">
          <a:extLst>
            <a:ext uri="{FF2B5EF4-FFF2-40B4-BE49-F238E27FC236}">
              <a16:creationId xmlns:a16="http://schemas.microsoft.com/office/drawing/2014/main" xmlns="" id="{00000000-0008-0000-0600-0000C89E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5833" name="Text Box 1">
          <a:extLst>
            <a:ext uri="{FF2B5EF4-FFF2-40B4-BE49-F238E27FC236}">
              <a16:creationId xmlns:a16="http://schemas.microsoft.com/office/drawing/2014/main" xmlns="" id="{00000000-0008-0000-0600-0000C99E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5834" name="Text Box 1">
          <a:extLst>
            <a:ext uri="{FF2B5EF4-FFF2-40B4-BE49-F238E27FC236}">
              <a16:creationId xmlns:a16="http://schemas.microsoft.com/office/drawing/2014/main" xmlns="" id="{00000000-0008-0000-0600-0000CA9E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5835" name="Text Box 1">
          <a:extLst>
            <a:ext uri="{FF2B5EF4-FFF2-40B4-BE49-F238E27FC236}">
              <a16:creationId xmlns:a16="http://schemas.microsoft.com/office/drawing/2014/main" xmlns="" id="{00000000-0008-0000-0600-0000CB9E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5836" name="Text Box 1">
          <a:extLst>
            <a:ext uri="{FF2B5EF4-FFF2-40B4-BE49-F238E27FC236}">
              <a16:creationId xmlns:a16="http://schemas.microsoft.com/office/drawing/2014/main" xmlns="" id="{00000000-0008-0000-0600-0000CC9E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5837" name="Text Box 1">
          <a:extLst>
            <a:ext uri="{FF2B5EF4-FFF2-40B4-BE49-F238E27FC236}">
              <a16:creationId xmlns:a16="http://schemas.microsoft.com/office/drawing/2014/main" xmlns="" id="{00000000-0008-0000-0600-0000CD9E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5838" name="Text Box 1">
          <a:extLst>
            <a:ext uri="{FF2B5EF4-FFF2-40B4-BE49-F238E27FC236}">
              <a16:creationId xmlns:a16="http://schemas.microsoft.com/office/drawing/2014/main" xmlns="" id="{00000000-0008-0000-0600-0000CE9E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5839" name="Text Box 1">
          <a:extLst>
            <a:ext uri="{FF2B5EF4-FFF2-40B4-BE49-F238E27FC236}">
              <a16:creationId xmlns:a16="http://schemas.microsoft.com/office/drawing/2014/main" xmlns="" id="{00000000-0008-0000-0600-0000CF9E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5840" name="Text Box 1">
          <a:extLst>
            <a:ext uri="{FF2B5EF4-FFF2-40B4-BE49-F238E27FC236}">
              <a16:creationId xmlns:a16="http://schemas.microsoft.com/office/drawing/2014/main" xmlns="" id="{00000000-0008-0000-0600-0000D09E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5841" name="Text Box 1">
          <a:extLst>
            <a:ext uri="{FF2B5EF4-FFF2-40B4-BE49-F238E27FC236}">
              <a16:creationId xmlns:a16="http://schemas.microsoft.com/office/drawing/2014/main" xmlns="" id="{00000000-0008-0000-0600-0000D19E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5842" name="Text Box 1">
          <a:extLst>
            <a:ext uri="{FF2B5EF4-FFF2-40B4-BE49-F238E27FC236}">
              <a16:creationId xmlns:a16="http://schemas.microsoft.com/office/drawing/2014/main" xmlns="" id="{00000000-0008-0000-0600-0000D29E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5843" name="Text Box 1">
          <a:extLst>
            <a:ext uri="{FF2B5EF4-FFF2-40B4-BE49-F238E27FC236}">
              <a16:creationId xmlns:a16="http://schemas.microsoft.com/office/drawing/2014/main" xmlns="" id="{00000000-0008-0000-0600-0000D39E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5844" name="Text Box 1">
          <a:extLst>
            <a:ext uri="{FF2B5EF4-FFF2-40B4-BE49-F238E27FC236}">
              <a16:creationId xmlns:a16="http://schemas.microsoft.com/office/drawing/2014/main" xmlns="" id="{00000000-0008-0000-0600-0000D49E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5845" name="Text Box 1">
          <a:extLst>
            <a:ext uri="{FF2B5EF4-FFF2-40B4-BE49-F238E27FC236}">
              <a16:creationId xmlns:a16="http://schemas.microsoft.com/office/drawing/2014/main" xmlns="" id="{00000000-0008-0000-0600-0000D59E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5846" name="Text Box 1">
          <a:extLst>
            <a:ext uri="{FF2B5EF4-FFF2-40B4-BE49-F238E27FC236}">
              <a16:creationId xmlns:a16="http://schemas.microsoft.com/office/drawing/2014/main" xmlns="" id="{00000000-0008-0000-0600-0000D69E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5847" name="Text Box 1">
          <a:extLst>
            <a:ext uri="{FF2B5EF4-FFF2-40B4-BE49-F238E27FC236}">
              <a16:creationId xmlns:a16="http://schemas.microsoft.com/office/drawing/2014/main" xmlns="" id="{00000000-0008-0000-0600-0000D79E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5848" name="Text Box 1">
          <a:extLst>
            <a:ext uri="{FF2B5EF4-FFF2-40B4-BE49-F238E27FC236}">
              <a16:creationId xmlns:a16="http://schemas.microsoft.com/office/drawing/2014/main" xmlns="" id="{00000000-0008-0000-0600-0000D89E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154</xdr:row>
      <xdr:rowOff>0</xdr:rowOff>
    </xdr:from>
    <xdr:to>
      <xdr:col>5</xdr:col>
      <xdr:colOff>0</xdr:colOff>
      <xdr:row>154</xdr:row>
      <xdr:rowOff>209550</xdr:rowOff>
    </xdr:to>
    <xdr:sp macro="" textlink="">
      <xdr:nvSpPr>
        <xdr:cNvPr id="1285849" name="Text Box 1">
          <a:extLst>
            <a:ext uri="{FF2B5EF4-FFF2-40B4-BE49-F238E27FC236}">
              <a16:creationId xmlns:a16="http://schemas.microsoft.com/office/drawing/2014/main" xmlns="" id="{00000000-0008-0000-0600-0000D99E1300}"/>
            </a:ext>
          </a:extLst>
        </xdr:cNvPr>
        <xdr:cNvSpPr txBox="1">
          <a:spLocks noChangeArrowheads="1"/>
        </xdr:cNvSpPr>
      </xdr:nvSpPr>
      <xdr:spPr bwMode="auto">
        <a:xfrm>
          <a:off x="2743200" y="54006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154</xdr:row>
      <xdr:rowOff>0</xdr:rowOff>
    </xdr:from>
    <xdr:to>
      <xdr:col>5</xdr:col>
      <xdr:colOff>0</xdr:colOff>
      <xdr:row>154</xdr:row>
      <xdr:rowOff>209550</xdr:rowOff>
    </xdr:to>
    <xdr:sp macro="" textlink="">
      <xdr:nvSpPr>
        <xdr:cNvPr id="1285850" name="Text Box 1">
          <a:extLst>
            <a:ext uri="{FF2B5EF4-FFF2-40B4-BE49-F238E27FC236}">
              <a16:creationId xmlns:a16="http://schemas.microsoft.com/office/drawing/2014/main" xmlns="" id="{00000000-0008-0000-0600-0000DA9E1300}"/>
            </a:ext>
          </a:extLst>
        </xdr:cNvPr>
        <xdr:cNvSpPr txBox="1">
          <a:spLocks noChangeArrowheads="1"/>
        </xdr:cNvSpPr>
      </xdr:nvSpPr>
      <xdr:spPr bwMode="auto">
        <a:xfrm>
          <a:off x="2743200" y="54006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156</xdr:row>
      <xdr:rowOff>0</xdr:rowOff>
    </xdr:from>
    <xdr:to>
      <xdr:col>5</xdr:col>
      <xdr:colOff>0</xdr:colOff>
      <xdr:row>156</xdr:row>
      <xdr:rowOff>209550</xdr:rowOff>
    </xdr:to>
    <xdr:sp macro="" textlink="">
      <xdr:nvSpPr>
        <xdr:cNvPr id="1285851" name="Text Box 1">
          <a:extLst>
            <a:ext uri="{FF2B5EF4-FFF2-40B4-BE49-F238E27FC236}">
              <a16:creationId xmlns:a16="http://schemas.microsoft.com/office/drawing/2014/main" xmlns="" id="{00000000-0008-0000-0600-0000DB9E1300}"/>
            </a:ext>
          </a:extLst>
        </xdr:cNvPr>
        <xdr:cNvSpPr txBox="1">
          <a:spLocks noChangeArrowheads="1"/>
        </xdr:cNvSpPr>
      </xdr:nvSpPr>
      <xdr:spPr bwMode="auto">
        <a:xfrm>
          <a:off x="2743200" y="54692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157</xdr:row>
      <xdr:rowOff>0</xdr:rowOff>
    </xdr:from>
    <xdr:to>
      <xdr:col>5</xdr:col>
      <xdr:colOff>0</xdr:colOff>
      <xdr:row>157</xdr:row>
      <xdr:rowOff>209550</xdr:rowOff>
    </xdr:to>
    <xdr:sp macro="" textlink="">
      <xdr:nvSpPr>
        <xdr:cNvPr id="1285852" name="Text Box 1">
          <a:extLst>
            <a:ext uri="{FF2B5EF4-FFF2-40B4-BE49-F238E27FC236}">
              <a16:creationId xmlns:a16="http://schemas.microsoft.com/office/drawing/2014/main" xmlns="" id="{00000000-0008-0000-0600-0000DC9E1300}"/>
            </a:ext>
          </a:extLst>
        </xdr:cNvPr>
        <xdr:cNvSpPr txBox="1">
          <a:spLocks noChangeArrowheads="1"/>
        </xdr:cNvSpPr>
      </xdr:nvSpPr>
      <xdr:spPr bwMode="auto">
        <a:xfrm>
          <a:off x="2743200" y="550354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157</xdr:row>
      <xdr:rowOff>0</xdr:rowOff>
    </xdr:from>
    <xdr:to>
      <xdr:col>5</xdr:col>
      <xdr:colOff>0</xdr:colOff>
      <xdr:row>157</xdr:row>
      <xdr:rowOff>209550</xdr:rowOff>
    </xdr:to>
    <xdr:sp macro="" textlink="">
      <xdr:nvSpPr>
        <xdr:cNvPr id="1285853" name="Text Box 1">
          <a:extLst>
            <a:ext uri="{FF2B5EF4-FFF2-40B4-BE49-F238E27FC236}">
              <a16:creationId xmlns:a16="http://schemas.microsoft.com/office/drawing/2014/main" xmlns="" id="{00000000-0008-0000-0600-0000DD9E1300}"/>
            </a:ext>
          </a:extLst>
        </xdr:cNvPr>
        <xdr:cNvSpPr txBox="1">
          <a:spLocks noChangeArrowheads="1"/>
        </xdr:cNvSpPr>
      </xdr:nvSpPr>
      <xdr:spPr bwMode="auto">
        <a:xfrm>
          <a:off x="2743200" y="550354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157</xdr:row>
      <xdr:rowOff>0</xdr:rowOff>
    </xdr:from>
    <xdr:to>
      <xdr:col>5</xdr:col>
      <xdr:colOff>0</xdr:colOff>
      <xdr:row>157</xdr:row>
      <xdr:rowOff>209550</xdr:rowOff>
    </xdr:to>
    <xdr:sp macro="" textlink="">
      <xdr:nvSpPr>
        <xdr:cNvPr id="1285854" name="Text Box 1">
          <a:extLst>
            <a:ext uri="{FF2B5EF4-FFF2-40B4-BE49-F238E27FC236}">
              <a16:creationId xmlns:a16="http://schemas.microsoft.com/office/drawing/2014/main" xmlns="" id="{00000000-0008-0000-0600-0000DE9E1300}"/>
            </a:ext>
          </a:extLst>
        </xdr:cNvPr>
        <xdr:cNvSpPr txBox="1">
          <a:spLocks noChangeArrowheads="1"/>
        </xdr:cNvSpPr>
      </xdr:nvSpPr>
      <xdr:spPr bwMode="auto">
        <a:xfrm>
          <a:off x="2743200" y="550354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158</xdr:row>
      <xdr:rowOff>0</xdr:rowOff>
    </xdr:from>
    <xdr:to>
      <xdr:col>5</xdr:col>
      <xdr:colOff>0</xdr:colOff>
      <xdr:row>158</xdr:row>
      <xdr:rowOff>209550</xdr:rowOff>
    </xdr:to>
    <xdr:sp macro="" textlink="">
      <xdr:nvSpPr>
        <xdr:cNvPr id="1285855" name="Text Box 1">
          <a:extLst>
            <a:ext uri="{FF2B5EF4-FFF2-40B4-BE49-F238E27FC236}">
              <a16:creationId xmlns:a16="http://schemas.microsoft.com/office/drawing/2014/main" xmlns="" id="{00000000-0008-0000-0600-0000DF9E1300}"/>
            </a:ext>
          </a:extLst>
        </xdr:cNvPr>
        <xdr:cNvSpPr txBox="1">
          <a:spLocks noChangeArrowheads="1"/>
        </xdr:cNvSpPr>
      </xdr:nvSpPr>
      <xdr:spPr bwMode="auto">
        <a:xfrm>
          <a:off x="2743200" y="55378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158</xdr:row>
      <xdr:rowOff>0</xdr:rowOff>
    </xdr:from>
    <xdr:to>
      <xdr:col>5</xdr:col>
      <xdr:colOff>0</xdr:colOff>
      <xdr:row>158</xdr:row>
      <xdr:rowOff>209550</xdr:rowOff>
    </xdr:to>
    <xdr:sp macro="" textlink="">
      <xdr:nvSpPr>
        <xdr:cNvPr id="1285856" name="Text Box 1">
          <a:extLst>
            <a:ext uri="{FF2B5EF4-FFF2-40B4-BE49-F238E27FC236}">
              <a16:creationId xmlns:a16="http://schemas.microsoft.com/office/drawing/2014/main" xmlns="" id="{00000000-0008-0000-0600-0000E09E1300}"/>
            </a:ext>
          </a:extLst>
        </xdr:cNvPr>
        <xdr:cNvSpPr txBox="1">
          <a:spLocks noChangeArrowheads="1"/>
        </xdr:cNvSpPr>
      </xdr:nvSpPr>
      <xdr:spPr bwMode="auto">
        <a:xfrm>
          <a:off x="2743200" y="55378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158</xdr:row>
      <xdr:rowOff>0</xdr:rowOff>
    </xdr:from>
    <xdr:to>
      <xdr:col>5</xdr:col>
      <xdr:colOff>0</xdr:colOff>
      <xdr:row>158</xdr:row>
      <xdr:rowOff>209550</xdr:rowOff>
    </xdr:to>
    <xdr:sp macro="" textlink="">
      <xdr:nvSpPr>
        <xdr:cNvPr id="1285857" name="Text Box 1">
          <a:extLst>
            <a:ext uri="{FF2B5EF4-FFF2-40B4-BE49-F238E27FC236}">
              <a16:creationId xmlns:a16="http://schemas.microsoft.com/office/drawing/2014/main" xmlns="" id="{00000000-0008-0000-0600-0000E19E1300}"/>
            </a:ext>
          </a:extLst>
        </xdr:cNvPr>
        <xdr:cNvSpPr txBox="1">
          <a:spLocks noChangeArrowheads="1"/>
        </xdr:cNvSpPr>
      </xdr:nvSpPr>
      <xdr:spPr bwMode="auto">
        <a:xfrm>
          <a:off x="2743200" y="55378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158</xdr:row>
      <xdr:rowOff>0</xdr:rowOff>
    </xdr:from>
    <xdr:to>
      <xdr:col>5</xdr:col>
      <xdr:colOff>0</xdr:colOff>
      <xdr:row>158</xdr:row>
      <xdr:rowOff>209550</xdr:rowOff>
    </xdr:to>
    <xdr:sp macro="" textlink="">
      <xdr:nvSpPr>
        <xdr:cNvPr id="1285858" name="Text Box 1">
          <a:extLst>
            <a:ext uri="{FF2B5EF4-FFF2-40B4-BE49-F238E27FC236}">
              <a16:creationId xmlns:a16="http://schemas.microsoft.com/office/drawing/2014/main" xmlns="" id="{00000000-0008-0000-0600-0000E29E1300}"/>
            </a:ext>
          </a:extLst>
        </xdr:cNvPr>
        <xdr:cNvSpPr txBox="1">
          <a:spLocks noChangeArrowheads="1"/>
        </xdr:cNvSpPr>
      </xdr:nvSpPr>
      <xdr:spPr bwMode="auto">
        <a:xfrm>
          <a:off x="2743200" y="55378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158</xdr:row>
      <xdr:rowOff>0</xdr:rowOff>
    </xdr:from>
    <xdr:to>
      <xdr:col>5</xdr:col>
      <xdr:colOff>0</xdr:colOff>
      <xdr:row>158</xdr:row>
      <xdr:rowOff>209550</xdr:rowOff>
    </xdr:to>
    <xdr:sp macro="" textlink="">
      <xdr:nvSpPr>
        <xdr:cNvPr id="1285859" name="Text Box 1">
          <a:extLst>
            <a:ext uri="{FF2B5EF4-FFF2-40B4-BE49-F238E27FC236}">
              <a16:creationId xmlns:a16="http://schemas.microsoft.com/office/drawing/2014/main" xmlns="" id="{00000000-0008-0000-0600-0000E39E1300}"/>
            </a:ext>
          </a:extLst>
        </xdr:cNvPr>
        <xdr:cNvSpPr txBox="1">
          <a:spLocks noChangeArrowheads="1"/>
        </xdr:cNvSpPr>
      </xdr:nvSpPr>
      <xdr:spPr bwMode="auto">
        <a:xfrm>
          <a:off x="2743200" y="55378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158</xdr:row>
      <xdr:rowOff>0</xdr:rowOff>
    </xdr:from>
    <xdr:to>
      <xdr:col>5</xdr:col>
      <xdr:colOff>0</xdr:colOff>
      <xdr:row>158</xdr:row>
      <xdr:rowOff>209550</xdr:rowOff>
    </xdr:to>
    <xdr:sp macro="" textlink="">
      <xdr:nvSpPr>
        <xdr:cNvPr id="1285860" name="Text Box 1">
          <a:extLst>
            <a:ext uri="{FF2B5EF4-FFF2-40B4-BE49-F238E27FC236}">
              <a16:creationId xmlns:a16="http://schemas.microsoft.com/office/drawing/2014/main" xmlns="" id="{00000000-0008-0000-0600-0000E49E1300}"/>
            </a:ext>
          </a:extLst>
        </xdr:cNvPr>
        <xdr:cNvSpPr txBox="1">
          <a:spLocks noChangeArrowheads="1"/>
        </xdr:cNvSpPr>
      </xdr:nvSpPr>
      <xdr:spPr bwMode="auto">
        <a:xfrm>
          <a:off x="2743200" y="55378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158</xdr:row>
      <xdr:rowOff>0</xdr:rowOff>
    </xdr:from>
    <xdr:to>
      <xdr:col>5</xdr:col>
      <xdr:colOff>0</xdr:colOff>
      <xdr:row>158</xdr:row>
      <xdr:rowOff>209550</xdr:rowOff>
    </xdr:to>
    <xdr:sp macro="" textlink="">
      <xdr:nvSpPr>
        <xdr:cNvPr id="1285861" name="Text Box 1">
          <a:extLst>
            <a:ext uri="{FF2B5EF4-FFF2-40B4-BE49-F238E27FC236}">
              <a16:creationId xmlns:a16="http://schemas.microsoft.com/office/drawing/2014/main" xmlns="" id="{00000000-0008-0000-0600-0000E59E1300}"/>
            </a:ext>
          </a:extLst>
        </xdr:cNvPr>
        <xdr:cNvSpPr txBox="1">
          <a:spLocks noChangeArrowheads="1"/>
        </xdr:cNvSpPr>
      </xdr:nvSpPr>
      <xdr:spPr bwMode="auto">
        <a:xfrm>
          <a:off x="2743200" y="55378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159</xdr:row>
      <xdr:rowOff>0</xdr:rowOff>
    </xdr:from>
    <xdr:to>
      <xdr:col>5</xdr:col>
      <xdr:colOff>0</xdr:colOff>
      <xdr:row>159</xdr:row>
      <xdr:rowOff>209550</xdr:rowOff>
    </xdr:to>
    <xdr:sp macro="" textlink="">
      <xdr:nvSpPr>
        <xdr:cNvPr id="1285862" name="Text Box 1">
          <a:extLst>
            <a:ext uri="{FF2B5EF4-FFF2-40B4-BE49-F238E27FC236}">
              <a16:creationId xmlns:a16="http://schemas.microsoft.com/office/drawing/2014/main" xmlns="" id="{00000000-0008-0000-0600-0000E69E1300}"/>
            </a:ext>
          </a:extLst>
        </xdr:cNvPr>
        <xdr:cNvSpPr txBox="1">
          <a:spLocks noChangeArrowheads="1"/>
        </xdr:cNvSpPr>
      </xdr:nvSpPr>
      <xdr:spPr bwMode="auto">
        <a:xfrm>
          <a:off x="2743200" y="5572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159</xdr:row>
      <xdr:rowOff>0</xdr:rowOff>
    </xdr:from>
    <xdr:to>
      <xdr:col>5</xdr:col>
      <xdr:colOff>0</xdr:colOff>
      <xdr:row>159</xdr:row>
      <xdr:rowOff>209550</xdr:rowOff>
    </xdr:to>
    <xdr:sp macro="" textlink="">
      <xdr:nvSpPr>
        <xdr:cNvPr id="1285863" name="Text Box 1">
          <a:extLst>
            <a:ext uri="{FF2B5EF4-FFF2-40B4-BE49-F238E27FC236}">
              <a16:creationId xmlns:a16="http://schemas.microsoft.com/office/drawing/2014/main" xmlns="" id="{00000000-0008-0000-0600-0000E79E1300}"/>
            </a:ext>
          </a:extLst>
        </xdr:cNvPr>
        <xdr:cNvSpPr txBox="1">
          <a:spLocks noChangeArrowheads="1"/>
        </xdr:cNvSpPr>
      </xdr:nvSpPr>
      <xdr:spPr bwMode="auto">
        <a:xfrm>
          <a:off x="2743200" y="5572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159</xdr:row>
      <xdr:rowOff>0</xdr:rowOff>
    </xdr:from>
    <xdr:to>
      <xdr:col>5</xdr:col>
      <xdr:colOff>0</xdr:colOff>
      <xdr:row>159</xdr:row>
      <xdr:rowOff>209550</xdr:rowOff>
    </xdr:to>
    <xdr:sp macro="" textlink="">
      <xdr:nvSpPr>
        <xdr:cNvPr id="1285864" name="Text Box 1">
          <a:extLst>
            <a:ext uri="{FF2B5EF4-FFF2-40B4-BE49-F238E27FC236}">
              <a16:creationId xmlns:a16="http://schemas.microsoft.com/office/drawing/2014/main" xmlns="" id="{00000000-0008-0000-0600-0000E89E1300}"/>
            </a:ext>
          </a:extLst>
        </xdr:cNvPr>
        <xdr:cNvSpPr txBox="1">
          <a:spLocks noChangeArrowheads="1"/>
        </xdr:cNvSpPr>
      </xdr:nvSpPr>
      <xdr:spPr bwMode="auto">
        <a:xfrm>
          <a:off x="2743200" y="5572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160</xdr:row>
      <xdr:rowOff>0</xdr:rowOff>
    </xdr:from>
    <xdr:to>
      <xdr:col>5</xdr:col>
      <xdr:colOff>0</xdr:colOff>
      <xdr:row>160</xdr:row>
      <xdr:rowOff>209550</xdr:rowOff>
    </xdr:to>
    <xdr:sp macro="" textlink="">
      <xdr:nvSpPr>
        <xdr:cNvPr id="1285865" name="Text Box 1">
          <a:extLst>
            <a:ext uri="{FF2B5EF4-FFF2-40B4-BE49-F238E27FC236}">
              <a16:creationId xmlns:a16="http://schemas.microsoft.com/office/drawing/2014/main" xmlns="" id="{00000000-0008-0000-0600-0000E99E1300}"/>
            </a:ext>
          </a:extLst>
        </xdr:cNvPr>
        <xdr:cNvSpPr txBox="1">
          <a:spLocks noChangeArrowheads="1"/>
        </xdr:cNvSpPr>
      </xdr:nvSpPr>
      <xdr:spPr bwMode="auto">
        <a:xfrm>
          <a:off x="2743200" y="56064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160</xdr:row>
      <xdr:rowOff>0</xdr:rowOff>
    </xdr:from>
    <xdr:to>
      <xdr:col>5</xdr:col>
      <xdr:colOff>0</xdr:colOff>
      <xdr:row>160</xdr:row>
      <xdr:rowOff>209550</xdr:rowOff>
    </xdr:to>
    <xdr:sp macro="" textlink="">
      <xdr:nvSpPr>
        <xdr:cNvPr id="1285866" name="Text Box 1">
          <a:extLst>
            <a:ext uri="{FF2B5EF4-FFF2-40B4-BE49-F238E27FC236}">
              <a16:creationId xmlns:a16="http://schemas.microsoft.com/office/drawing/2014/main" xmlns="" id="{00000000-0008-0000-0600-0000EA9E1300}"/>
            </a:ext>
          </a:extLst>
        </xdr:cNvPr>
        <xdr:cNvSpPr txBox="1">
          <a:spLocks noChangeArrowheads="1"/>
        </xdr:cNvSpPr>
      </xdr:nvSpPr>
      <xdr:spPr bwMode="auto">
        <a:xfrm>
          <a:off x="2743200" y="56064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160</xdr:row>
      <xdr:rowOff>0</xdr:rowOff>
    </xdr:from>
    <xdr:to>
      <xdr:col>5</xdr:col>
      <xdr:colOff>0</xdr:colOff>
      <xdr:row>160</xdr:row>
      <xdr:rowOff>209550</xdr:rowOff>
    </xdr:to>
    <xdr:sp macro="" textlink="">
      <xdr:nvSpPr>
        <xdr:cNvPr id="1285867" name="Text Box 1">
          <a:extLst>
            <a:ext uri="{FF2B5EF4-FFF2-40B4-BE49-F238E27FC236}">
              <a16:creationId xmlns:a16="http://schemas.microsoft.com/office/drawing/2014/main" xmlns="" id="{00000000-0008-0000-0600-0000EB9E1300}"/>
            </a:ext>
          </a:extLst>
        </xdr:cNvPr>
        <xdr:cNvSpPr txBox="1">
          <a:spLocks noChangeArrowheads="1"/>
        </xdr:cNvSpPr>
      </xdr:nvSpPr>
      <xdr:spPr bwMode="auto">
        <a:xfrm>
          <a:off x="2743200" y="56064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160</xdr:row>
      <xdr:rowOff>0</xdr:rowOff>
    </xdr:from>
    <xdr:to>
      <xdr:col>5</xdr:col>
      <xdr:colOff>0</xdr:colOff>
      <xdr:row>160</xdr:row>
      <xdr:rowOff>209550</xdr:rowOff>
    </xdr:to>
    <xdr:sp macro="" textlink="">
      <xdr:nvSpPr>
        <xdr:cNvPr id="1285868" name="Text Box 1">
          <a:extLst>
            <a:ext uri="{FF2B5EF4-FFF2-40B4-BE49-F238E27FC236}">
              <a16:creationId xmlns:a16="http://schemas.microsoft.com/office/drawing/2014/main" xmlns="" id="{00000000-0008-0000-0600-0000EC9E1300}"/>
            </a:ext>
          </a:extLst>
        </xdr:cNvPr>
        <xdr:cNvSpPr txBox="1">
          <a:spLocks noChangeArrowheads="1"/>
        </xdr:cNvSpPr>
      </xdr:nvSpPr>
      <xdr:spPr bwMode="auto">
        <a:xfrm>
          <a:off x="2743200" y="56064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160</xdr:row>
      <xdr:rowOff>0</xdr:rowOff>
    </xdr:from>
    <xdr:to>
      <xdr:col>5</xdr:col>
      <xdr:colOff>0</xdr:colOff>
      <xdr:row>160</xdr:row>
      <xdr:rowOff>209550</xdr:rowOff>
    </xdr:to>
    <xdr:sp macro="" textlink="">
      <xdr:nvSpPr>
        <xdr:cNvPr id="1285869" name="Text Box 1">
          <a:extLst>
            <a:ext uri="{FF2B5EF4-FFF2-40B4-BE49-F238E27FC236}">
              <a16:creationId xmlns:a16="http://schemas.microsoft.com/office/drawing/2014/main" xmlns="" id="{00000000-0008-0000-0600-0000ED9E1300}"/>
            </a:ext>
          </a:extLst>
        </xdr:cNvPr>
        <xdr:cNvSpPr txBox="1">
          <a:spLocks noChangeArrowheads="1"/>
        </xdr:cNvSpPr>
      </xdr:nvSpPr>
      <xdr:spPr bwMode="auto">
        <a:xfrm>
          <a:off x="2743200" y="56064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161</xdr:row>
      <xdr:rowOff>0</xdr:rowOff>
    </xdr:from>
    <xdr:to>
      <xdr:col>5</xdr:col>
      <xdr:colOff>0</xdr:colOff>
      <xdr:row>161</xdr:row>
      <xdr:rowOff>209550</xdr:rowOff>
    </xdr:to>
    <xdr:sp macro="" textlink="">
      <xdr:nvSpPr>
        <xdr:cNvPr id="1285870" name="Text Box 1">
          <a:extLst>
            <a:ext uri="{FF2B5EF4-FFF2-40B4-BE49-F238E27FC236}">
              <a16:creationId xmlns:a16="http://schemas.microsoft.com/office/drawing/2014/main" xmlns="" id="{00000000-0008-0000-0600-0000EE9E1300}"/>
            </a:ext>
          </a:extLst>
        </xdr:cNvPr>
        <xdr:cNvSpPr txBox="1">
          <a:spLocks noChangeArrowheads="1"/>
        </xdr:cNvSpPr>
      </xdr:nvSpPr>
      <xdr:spPr bwMode="auto">
        <a:xfrm>
          <a:off x="2743200" y="56407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161</xdr:row>
      <xdr:rowOff>0</xdr:rowOff>
    </xdr:from>
    <xdr:to>
      <xdr:col>5</xdr:col>
      <xdr:colOff>0</xdr:colOff>
      <xdr:row>161</xdr:row>
      <xdr:rowOff>209550</xdr:rowOff>
    </xdr:to>
    <xdr:sp macro="" textlink="">
      <xdr:nvSpPr>
        <xdr:cNvPr id="1285871" name="Text Box 1">
          <a:extLst>
            <a:ext uri="{FF2B5EF4-FFF2-40B4-BE49-F238E27FC236}">
              <a16:creationId xmlns:a16="http://schemas.microsoft.com/office/drawing/2014/main" xmlns="" id="{00000000-0008-0000-0600-0000EF9E1300}"/>
            </a:ext>
          </a:extLst>
        </xdr:cNvPr>
        <xdr:cNvSpPr txBox="1">
          <a:spLocks noChangeArrowheads="1"/>
        </xdr:cNvSpPr>
      </xdr:nvSpPr>
      <xdr:spPr bwMode="auto">
        <a:xfrm>
          <a:off x="2743200" y="56407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161</xdr:row>
      <xdr:rowOff>0</xdr:rowOff>
    </xdr:from>
    <xdr:to>
      <xdr:col>5</xdr:col>
      <xdr:colOff>0</xdr:colOff>
      <xdr:row>161</xdr:row>
      <xdr:rowOff>209550</xdr:rowOff>
    </xdr:to>
    <xdr:sp macro="" textlink="">
      <xdr:nvSpPr>
        <xdr:cNvPr id="1285872" name="Text Box 1">
          <a:extLst>
            <a:ext uri="{FF2B5EF4-FFF2-40B4-BE49-F238E27FC236}">
              <a16:creationId xmlns:a16="http://schemas.microsoft.com/office/drawing/2014/main" xmlns="" id="{00000000-0008-0000-0600-0000F09E1300}"/>
            </a:ext>
          </a:extLst>
        </xdr:cNvPr>
        <xdr:cNvSpPr txBox="1">
          <a:spLocks noChangeArrowheads="1"/>
        </xdr:cNvSpPr>
      </xdr:nvSpPr>
      <xdr:spPr bwMode="auto">
        <a:xfrm>
          <a:off x="2743200" y="56407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161</xdr:row>
      <xdr:rowOff>0</xdr:rowOff>
    </xdr:from>
    <xdr:to>
      <xdr:col>5</xdr:col>
      <xdr:colOff>0</xdr:colOff>
      <xdr:row>161</xdr:row>
      <xdr:rowOff>209550</xdr:rowOff>
    </xdr:to>
    <xdr:sp macro="" textlink="">
      <xdr:nvSpPr>
        <xdr:cNvPr id="1285873" name="Text Box 1">
          <a:extLst>
            <a:ext uri="{FF2B5EF4-FFF2-40B4-BE49-F238E27FC236}">
              <a16:creationId xmlns:a16="http://schemas.microsoft.com/office/drawing/2014/main" xmlns="" id="{00000000-0008-0000-0600-0000F19E1300}"/>
            </a:ext>
          </a:extLst>
        </xdr:cNvPr>
        <xdr:cNvSpPr txBox="1">
          <a:spLocks noChangeArrowheads="1"/>
        </xdr:cNvSpPr>
      </xdr:nvSpPr>
      <xdr:spPr bwMode="auto">
        <a:xfrm>
          <a:off x="2743200" y="56407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161</xdr:row>
      <xdr:rowOff>0</xdr:rowOff>
    </xdr:from>
    <xdr:to>
      <xdr:col>5</xdr:col>
      <xdr:colOff>0</xdr:colOff>
      <xdr:row>161</xdr:row>
      <xdr:rowOff>209550</xdr:rowOff>
    </xdr:to>
    <xdr:sp macro="" textlink="">
      <xdr:nvSpPr>
        <xdr:cNvPr id="1285874" name="Text Box 1">
          <a:extLst>
            <a:ext uri="{FF2B5EF4-FFF2-40B4-BE49-F238E27FC236}">
              <a16:creationId xmlns:a16="http://schemas.microsoft.com/office/drawing/2014/main" xmlns="" id="{00000000-0008-0000-0600-0000F29E1300}"/>
            </a:ext>
          </a:extLst>
        </xdr:cNvPr>
        <xdr:cNvSpPr txBox="1">
          <a:spLocks noChangeArrowheads="1"/>
        </xdr:cNvSpPr>
      </xdr:nvSpPr>
      <xdr:spPr bwMode="auto">
        <a:xfrm>
          <a:off x="2743200" y="56407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161</xdr:row>
      <xdr:rowOff>0</xdr:rowOff>
    </xdr:from>
    <xdr:to>
      <xdr:col>5</xdr:col>
      <xdr:colOff>0</xdr:colOff>
      <xdr:row>161</xdr:row>
      <xdr:rowOff>209550</xdr:rowOff>
    </xdr:to>
    <xdr:sp macro="" textlink="">
      <xdr:nvSpPr>
        <xdr:cNvPr id="1285875" name="Text Box 1">
          <a:extLst>
            <a:ext uri="{FF2B5EF4-FFF2-40B4-BE49-F238E27FC236}">
              <a16:creationId xmlns:a16="http://schemas.microsoft.com/office/drawing/2014/main" xmlns="" id="{00000000-0008-0000-0600-0000F39E1300}"/>
            </a:ext>
          </a:extLst>
        </xdr:cNvPr>
        <xdr:cNvSpPr txBox="1">
          <a:spLocks noChangeArrowheads="1"/>
        </xdr:cNvSpPr>
      </xdr:nvSpPr>
      <xdr:spPr bwMode="auto">
        <a:xfrm>
          <a:off x="2743200" y="56407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161</xdr:row>
      <xdr:rowOff>0</xdr:rowOff>
    </xdr:from>
    <xdr:to>
      <xdr:col>5</xdr:col>
      <xdr:colOff>0</xdr:colOff>
      <xdr:row>161</xdr:row>
      <xdr:rowOff>209550</xdr:rowOff>
    </xdr:to>
    <xdr:sp macro="" textlink="">
      <xdr:nvSpPr>
        <xdr:cNvPr id="1285876" name="Text Box 1">
          <a:extLst>
            <a:ext uri="{FF2B5EF4-FFF2-40B4-BE49-F238E27FC236}">
              <a16:creationId xmlns:a16="http://schemas.microsoft.com/office/drawing/2014/main" xmlns="" id="{00000000-0008-0000-0600-0000F49E1300}"/>
            </a:ext>
          </a:extLst>
        </xdr:cNvPr>
        <xdr:cNvSpPr txBox="1">
          <a:spLocks noChangeArrowheads="1"/>
        </xdr:cNvSpPr>
      </xdr:nvSpPr>
      <xdr:spPr bwMode="auto">
        <a:xfrm>
          <a:off x="2743200" y="56407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161</xdr:row>
      <xdr:rowOff>0</xdr:rowOff>
    </xdr:from>
    <xdr:to>
      <xdr:col>5</xdr:col>
      <xdr:colOff>0</xdr:colOff>
      <xdr:row>161</xdr:row>
      <xdr:rowOff>209550</xdr:rowOff>
    </xdr:to>
    <xdr:sp macro="" textlink="">
      <xdr:nvSpPr>
        <xdr:cNvPr id="1285877" name="Text Box 1">
          <a:extLst>
            <a:ext uri="{FF2B5EF4-FFF2-40B4-BE49-F238E27FC236}">
              <a16:creationId xmlns:a16="http://schemas.microsoft.com/office/drawing/2014/main" xmlns="" id="{00000000-0008-0000-0600-0000F59E1300}"/>
            </a:ext>
          </a:extLst>
        </xdr:cNvPr>
        <xdr:cNvSpPr txBox="1">
          <a:spLocks noChangeArrowheads="1"/>
        </xdr:cNvSpPr>
      </xdr:nvSpPr>
      <xdr:spPr bwMode="auto">
        <a:xfrm>
          <a:off x="2743200" y="56407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161</xdr:row>
      <xdr:rowOff>0</xdr:rowOff>
    </xdr:from>
    <xdr:to>
      <xdr:col>5</xdr:col>
      <xdr:colOff>0</xdr:colOff>
      <xdr:row>161</xdr:row>
      <xdr:rowOff>209550</xdr:rowOff>
    </xdr:to>
    <xdr:sp macro="" textlink="">
      <xdr:nvSpPr>
        <xdr:cNvPr id="1285878" name="Text Box 1">
          <a:extLst>
            <a:ext uri="{FF2B5EF4-FFF2-40B4-BE49-F238E27FC236}">
              <a16:creationId xmlns:a16="http://schemas.microsoft.com/office/drawing/2014/main" xmlns="" id="{00000000-0008-0000-0600-0000F69E1300}"/>
            </a:ext>
          </a:extLst>
        </xdr:cNvPr>
        <xdr:cNvSpPr txBox="1">
          <a:spLocks noChangeArrowheads="1"/>
        </xdr:cNvSpPr>
      </xdr:nvSpPr>
      <xdr:spPr bwMode="auto">
        <a:xfrm>
          <a:off x="2743200" y="56407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161</xdr:row>
      <xdr:rowOff>0</xdr:rowOff>
    </xdr:from>
    <xdr:to>
      <xdr:col>5</xdr:col>
      <xdr:colOff>0</xdr:colOff>
      <xdr:row>161</xdr:row>
      <xdr:rowOff>209550</xdr:rowOff>
    </xdr:to>
    <xdr:sp macro="" textlink="">
      <xdr:nvSpPr>
        <xdr:cNvPr id="1285879" name="Text Box 1">
          <a:extLst>
            <a:ext uri="{FF2B5EF4-FFF2-40B4-BE49-F238E27FC236}">
              <a16:creationId xmlns:a16="http://schemas.microsoft.com/office/drawing/2014/main" xmlns="" id="{00000000-0008-0000-0600-0000F79E1300}"/>
            </a:ext>
          </a:extLst>
        </xdr:cNvPr>
        <xdr:cNvSpPr txBox="1">
          <a:spLocks noChangeArrowheads="1"/>
        </xdr:cNvSpPr>
      </xdr:nvSpPr>
      <xdr:spPr bwMode="auto">
        <a:xfrm>
          <a:off x="2743200" y="56407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161</xdr:row>
      <xdr:rowOff>0</xdr:rowOff>
    </xdr:from>
    <xdr:to>
      <xdr:col>5</xdr:col>
      <xdr:colOff>0</xdr:colOff>
      <xdr:row>161</xdr:row>
      <xdr:rowOff>209550</xdr:rowOff>
    </xdr:to>
    <xdr:sp macro="" textlink="">
      <xdr:nvSpPr>
        <xdr:cNvPr id="1285880" name="Text Box 1">
          <a:extLst>
            <a:ext uri="{FF2B5EF4-FFF2-40B4-BE49-F238E27FC236}">
              <a16:creationId xmlns:a16="http://schemas.microsoft.com/office/drawing/2014/main" xmlns="" id="{00000000-0008-0000-0600-0000F89E1300}"/>
            </a:ext>
          </a:extLst>
        </xdr:cNvPr>
        <xdr:cNvSpPr txBox="1">
          <a:spLocks noChangeArrowheads="1"/>
        </xdr:cNvSpPr>
      </xdr:nvSpPr>
      <xdr:spPr bwMode="auto">
        <a:xfrm>
          <a:off x="2743200" y="56407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162</xdr:row>
      <xdr:rowOff>0</xdr:rowOff>
    </xdr:from>
    <xdr:to>
      <xdr:col>5</xdr:col>
      <xdr:colOff>0</xdr:colOff>
      <xdr:row>162</xdr:row>
      <xdr:rowOff>209550</xdr:rowOff>
    </xdr:to>
    <xdr:sp macro="" textlink="">
      <xdr:nvSpPr>
        <xdr:cNvPr id="1285881" name="Text Box 1">
          <a:extLst>
            <a:ext uri="{FF2B5EF4-FFF2-40B4-BE49-F238E27FC236}">
              <a16:creationId xmlns:a16="http://schemas.microsoft.com/office/drawing/2014/main" xmlns="" id="{00000000-0008-0000-0600-0000F99E1300}"/>
            </a:ext>
          </a:extLst>
        </xdr:cNvPr>
        <xdr:cNvSpPr txBox="1">
          <a:spLocks noChangeArrowheads="1"/>
        </xdr:cNvSpPr>
      </xdr:nvSpPr>
      <xdr:spPr bwMode="auto">
        <a:xfrm>
          <a:off x="2743200" y="567499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162</xdr:row>
      <xdr:rowOff>0</xdr:rowOff>
    </xdr:from>
    <xdr:to>
      <xdr:col>5</xdr:col>
      <xdr:colOff>0</xdr:colOff>
      <xdr:row>162</xdr:row>
      <xdr:rowOff>209550</xdr:rowOff>
    </xdr:to>
    <xdr:sp macro="" textlink="">
      <xdr:nvSpPr>
        <xdr:cNvPr id="1285882" name="Text Box 1">
          <a:extLst>
            <a:ext uri="{FF2B5EF4-FFF2-40B4-BE49-F238E27FC236}">
              <a16:creationId xmlns:a16="http://schemas.microsoft.com/office/drawing/2014/main" xmlns="" id="{00000000-0008-0000-0600-0000FA9E1300}"/>
            </a:ext>
          </a:extLst>
        </xdr:cNvPr>
        <xdr:cNvSpPr txBox="1">
          <a:spLocks noChangeArrowheads="1"/>
        </xdr:cNvSpPr>
      </xdr:nvSpPr>
      <xdr:spPr bwMode="auto">
        <a:xfrm>
          <a:off x="2743200" y="567499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162</xdr:row>
      <xdr:rowOff>0</xdr:rowOff>
    </xdr:from>
    <xdr:to>
      <xdr:col>5</xdr:col>
      <xdr:colOff>0</xdr:colOff>
      <xdr:row>162</xdr:row>
      <xdr:rowOff>209550</xdr:rowOff>
    </xdr:to>
    <xdr:sp macro="" textlink="">
      <xdr:nvSpPr>
        <xdr:cNvPr id="1285883" name="Text Box 1">
          <a:extLst>
            <a:ext uri="{FF2B5EF4-FFF2-40B4-BE49-F238E27FC236}">
              <a16:creationId xmlns:a16="http://schemas.microsoft.com/office/drawing/2014/main" xmlns="" id="{00000000-0008-0000-0600-0000FB9E1300}"/>
            </a:ext>
          </a:extLst>
        </xdr:cNvPr>
        <xdr:cNvSpPr txBox="1">
          <a:spLocks noChangeArrowheads="1"/>
        </xdr:cNvSpPr>
      </xdr:nvSpPr>
      <xdr:spPr bwMode="auto">
        <a:xfrm>
          <a:off x="2743200" y="567499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162</xdr:row>
      <xdr:rowOff>0</xdr:rowOff>
    </xdr:from>
    <xdr:to>
      <xdr:col>5</xdr:col>
      <xdr:colOff>0</xdr:colOff>
      <xdr:row>162</xdr:row>
      <xdr:rowOff>209550</xdr:rowOff>
    </xdr:to>
    <xdr:sp macro="" textlink="">
      <xdr:nvSpPr>
        <xdr:cNvPr id="1285884" name="Text Box 1">
          <a:extLst>
            <a:ext uri="{FF2B5EF4-FFF2-40B4-BE49-F238E27FC236}">
              <a16:creationId xmlns:a16="http://schemas.microsoft.com/office/drawing/2014/main" xmlns="" id="{00000000-0008-0000-0600-0000FC9E1300}"/>
            </a:ext>
          </a:extLst>
        </xdr:cNvPr>
        <xdr:cNvSpPr txBox="1">
          <a:spLocks noChangeArrowheads="1"/>
        </xdr:cNvSpPr>
      </xdr:nvSpPr>
      <xdr:spPr bwMode="auto">
        <a:xfrm>
          <a:off x="2743200" y="567499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162</xdr:row>
      <xdr:rowOff>0</xdr:rowOff>
    </xdr:from>
    <xdr:to>
      <xdr:col>5</xdr:col>
      <xdr:colOff>0</xdr:colOff>
      <xdr:row>162</xdr:row>
      <xdr:rowOff>209550</xdr:rowOff>
    </xdr:to>
    <xdr:sp macro="" textlink="">
      <xdr:nvSpPr>
        <xdr:cNvPr id="1285885" name="Text Box 1">
          <a:extLst>
            <a:ext uri="{FF2B5EF4-FFF2-40B4-BE49-F238E27FC236}">
              <a16:creationId xmlns:a16="http://schemas.microsoft.com/office/drawing/2014/main" xmlns="" id="{00000000-0008-0000-0600-0000FD9E1300}"/>
            </a:ext>
          </a:extLst>
        </xdr:cNvPr>
        <xdr:cNvSpPr txBox="1">
          <a:spLocks noChangeArrowheads="1"/>
        </xdr:cNvSpPr>
      </xdr:nvSpPr>
      <xdr:spPr bwMode="auto">
        <a:xfrm>
          <a:off x="2743200" y="567499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162</xdr:row>
      <xdr:rowOff>0</xdr:rowOff>
    </xdr:from>
    <xdr:to>
      <xdr:col>5</xdr:col>
      <xdr:colOff>0</xdr:colOff>
      <xdr:row>162</xdr:row>
      <xdr:rowOff>209550</xdr:rowOff>
    </xdr:to>
    <xdr:sp macro="" textlink="">
      <xdr:nvSpPr>
        <xdr:cNvPr id="1285886" name="Text Box 1">
          <a:extLst>
            <a:ext uri="{FF2B5EF4-FFF2-40B4-BE49-F238E27FC236}">
              <a16:creationId xmlns:a16="http://schemas.microsoft.com/office/drawing/2014/main" xmlns="" id="{00000000-0008-0000-0600-0000FE9E1300}"/>
            </a:ext>
          </a:extLst>
        </xdr:cNvPr>
        <xdr:cNvSpPr txBox="1">
          <a:spLocks noChangeArrowheads="1"/>
        </xdr:cNvSpPr>
      </xdr:nvSpPr>
      <xdr:spPr bwMode="auto">
        <a:xfrm>
          <a:off x="2743200" y="567499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162</xdr:row>
      <xdr:rowOff>0</xdr:rowOff>
    </xdr:from>
    <xdr:to>
      <xdr:col>5</xdr:col>
      <xdr:colOff>0</xdr:colOff>
      <xdr:row>162</xdr:row>
      <xdr:rowOff>209550</xdr:rowOff>
    </xdr:to>
    <xdr:sp macro="" textlink="">
      <xdr:nvSpPr>
        <xdr:cNvPr id="1285887" name="Text Box 1">
          <a:extLst>
            <a:ext uri="{FF2B5EF4-FFF2-40B4-BE49-F238E27FC236}">
              <a16:creationId xmlns:a16="http://schemas.microsoft.com/office/drawing/2014/main" xmlns="" id="{00000000-0008-0000-0600-0000FF9E1300}"/>
            </a:ext>
          </a:extLst>
        </xdr:cNvPr>
        <xdr:cNvSpPr txBox="1">
          <a:spLocks noChangeArrowheads="1"/>
        </xdr:cNvSpPr>
      </xdr:nvSpPr>
      <xdr:spPr bwMode="auto">
        <a:xfrm>
          <a:off x="2743200" y="567499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162</xdr:row>
      <xdr:rowOff>0</xdr:rowOff>
    </xdr:from>
    <xdr:to>
      <xdr:col>5</xdr:col>
      <xdr:colOff>0</xdr:colOff>
      <xdr:row>162</xdr:row>
      <xdr:rowOff>209550</xdr:rowOff>
    </xdr:to>
    <xdr:sp macro="" textlink="">
      <xdr:nvSpPr>
        <xdr:cNvPr id="1285888" name="Text Box 1">
          <a:extLst>
            <a:ext uri="{FF2B5EF4-FFF2-40B4-BE49-F238E27FC236}">
              <a16:creationId xmlns:a16="http://schemas.microsoft.com/office/drawing/2014/main" xmlns="" id="{00000000-0008-0000-0600-0000009F1300}"/>
            </a:ext>
          </a:extLst>
        </xdr:cNvPr>
        <xdr:cNvSpPr txBox="1">
          <a:spLocks noChangeArrowheads="1"/>
        </xdr:cNvSpPr>
      </xdr:nvSpPr>
      <xdr:spPr bwMode="auto">
        <a:xfrm>
          <a:off x="2743200" y="567499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162</xdr:row>
      <xdr:rowOff>0</xdr:rowOff>
    </xdr:from>
    <xdr:to>
      <xdr:col>5</xdr:col>
      <xdr:colOff>0</xdr:colOff>
      <xdr:row>162</xdr:row>
      <xdr:rowOff>209550</xdr:rowOff>
    </xdr:to>
    <xdr:sp macro="" textlink="">
      <xdr:nvSpPr>
        <xdr:cNvPr id="1285889" name="Text Box 1">
          <a:extLst>
            <a:ext uri="{FF2B5EF4-FFF2-40B4-BE49-F238E27FC236}">
              <a16:creationId xmlns:a16="http://schemas.microsoft.com/office/drawing/2014/main" xmlns="" id="{00000000-0008-0000-0600-0000019F1300}"/>
            </a:ext>
          </a:extLst>
        </xdr:cNvPr>
        <xdr:cNvSpPr txBox="1">
          <a:spLocks noChangeArrowheads="1"/>
        </xdr:cNvSpPr>
      </xdr:nvSpPr>
      <xdr:spPr bwMode="auto">
        <a:xfrm>
          <a:off x="2743200" y="567499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163</xdr:row>
      <xdr:rowOff>0</xdr:rowOff>
    </xdr:from>
    <xdr:to>
      <xdr:col>5</xdr:col>
      <xdr:colOff>0</xdr:colOff>
      <xdr:row>163</xdr:row>
      <xdr:rowOff>209550</xdr:rowOff>
    </xdr:to>
    <xdr:sp macro="" textlink="">
      <xdr:nvSpPr>
        <xdr:cNvPr id="1285890" name="Text Box 1">
          <a:extLst>
            <a:ext uri="{FF2B5EF4-FFF2-40B4-BE49-F238E27FC236}">
              <a16:creationId xmlns:a16="http://schemas.microsoft.com/office/drawing/2014/main" xmlns="" id="{00000000-0008-0000-0600-0000029F1300}"/>
            </a:ext>
          </a:extLst>
        </xdr:cNvPr>
        <xdr:cNvSpPr txBox="1">
          <a:spLocks noChangeArrowheads="1"/>
        </xdr:cNvSpPr>
      </xdr:nvSpPr>
      <xdr:spPr bwMode="auto">
        <a:xfrm>
          <a:off x="2743200" y="57092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163</xdr:row>
      <xdr:rowOff>0</xdr:rowOff>
    </xdr:from>
    <xdr:to>
      <xdr:col>5</xdr:col>
      <xdr:colOff>0</xdr:colOff>
      <xdr:row>163</xdr:row>
      <xdr:rowOff>209550</xdr:rowOff>
    </xdr:to>
    <xdr:sp macro="" textlink="">
      <xdr:nvSpPr>
        <xdr:cNvPr id="1285891" name="Text Box 1">
          <a:extLst>
            <a:ext uri="{FF2B5EF4-FFF2-40B4-BE49-F238E27FC236}">
              <a16:creationId xmlns:a16="http://schemas.microsoft.com/office/drawing/2014/main" xmlns="" id="{00000000-0008-0000-0600-0000039F1300}"/>
            </a:ext>
          </a:extLst>
        </xdr:cNvPr>
        <xdr:cNvSpPr txBox="1">
          <a:spLocks noChangeArrowheads="1"/>
        </xdr:cNvSpPr>
      </xdr:nvSpPr>
      <xdr:spPr bwMode="auto">
        <a:xfrm>
          <a:off x="2743200" y="57092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163</xdr:row>
      <xdr:rowOff>0</xdr:rowOff>
    </xdr:from>
    <xdr:to>
      <xdr:col>5</xdr:col>
      <xdr:colOff>0</xdr:colOff>
      <xdr:row>163</xdr:row>
      <xdr:rowOff>209550</xdr:rowOff>
    </xdr:to>
    <xdr:sp macro="" textlink="">
      <xdr:nvSpPr>
        <xdr:cNvPr id="1285892" name="Text Box 1">
          <a:extLst>
            <a:ext uri="{FF2B5EF4-FFF2-40B4-BE49-F238E27FC236}">
              <a16:creationId xmlns:a16="http://schemas.microsoft.com/office/drawing/2014/main" xmlns="" id="{00000000-0008-0000-0600-0000049F1300}"/>
            </a:ext>
          </a:extLst>
        </xdr:cNvPr>
        <xdr:cNvSpPr txBox="1">
          <a:spLocks noChangeArrowheads="1"/>
        </xdr:cNvSpPr>
      </xdr:nvSpPr>
      <xdr:spPr bwMode="auto">
        <a:xfrm>
          <a:off x="2743200" y="57092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163</xdr:row>
      <xdr:rowOff>0</xdr:rowOff>
    </xdr:from>
    <xdr:to>
      <xdr:col>5</xdr:col>
      <xdr:colOff>0</xdr:colOff>
      <xdr:row>163</xdr:row>
      <xdr:rowOff>209550</xdr:rowOff>
    </xdr:to>
    <xdr:sp macro="" textlink="">
      <xdr:nvSpPr>
        <xdr:cNvPr id="1285893" name="Text Box 1">
          <a:extLst>
            <a:ext uri="{FF2B5EF4-FFF2-40B4-BE49-F238E27FC236}">
              <a16:creationId xmlns:a16="http://schemas.microsoft.com/office/drawing/2014/main" xmlns="" id="{00000000-0008-0000-0600-0000059F1300}"/>
            </a:ext>
          </a:extLst>
        </xdr:cNvPr>
        <xdr:cNvSpPr txBox="1">
          <a:spLocks noChangeArrowheads="1"/>
        </xdr:cNvSpPr>
      </xdr:nvSpPr>
      <xdr:spPr bwMode="auto">
        <a:xfrm>
          <a:off x="2743200" y="57092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163</xdr:row>
      <xdr:rowOff>0</xdr:rowOff>
    </xdr:from>
    <xdr:to>
      <xdr:col>5</xdr:col>
      <xdr:colOff>0</xdr:colOff>
      <xdr:row>163</xdr:row>
      <xdr:rowOff>209550</xdr:rowOff>
    </xdr:to>
    <xdr:sp macro="" textlink="">
      <xdr:nvSpPr>
        <xdr:cNvPr id="1285894" name="Text Box 1">
          <a:extLst>
            <a:ext uri="{FF2B5EF4-FFF2-40B4-BE49-F238E27FC236}">
              <a16:creationId xmlns:a16="http://schemas.microsoft.com/office/drawing/2014/main" xmlns="" id="{00000000-0008-0000-0600-0000069F1300}"/>
            </a:ext>
          </a:extLst>
        </xdr:cNvPr>
        <xdr:cNvSpPr txBox="1">
          <a:spLocks noChangeArrowheads="1"/>
        </xdr:cNvSpPr>
      </xdr:nvSpPr>
      <xdr:spPr bwMode="auto">
        <a:xfrm>
          <a:off x="2743200" y="57092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163</xdr:row>
      <xdr:rowOff>0</xdr:rowOff>
    </xdr:from>
    <xdr:to>
      <xdr:col>5</xdr:col>
      <xdr:colOff>0</xdr:colOff>
      <xdr:row>163</xdr:row>
      <xdr:rowOff>209550</xdr:rowOff>
    </xdr:to>
    <xdr:sp macro="" textlink="">
      <xdr:nvSpPr>
        <xdr:cNvPr id="1285895" name="Text Box 1">
          <a:extLst>
            <a:ext uri="{FF2B5EF4-FFF2-40B4-BE49-F238E27FC236}">
              <a16:creationId xmlns:a16="http://schemas.microsoft.com/office/drawing/2014/main" xmlns="" id="{00000000-0008-0000-0600-0000079F1300}"/>
            </a:ext>
          </a:extLst>
        </xdr:cNvPr>
        <xdr:cNvSpPr txBox="1">
          <a:spLocks noChangeArrowheads="1"/>
        </xdr:cNvSpPr>
      </xdr:nvSpPr>
      <xdr:spPr bwMode="auto">
        <a:xfrm>
          <a:off x="2743200" y="57092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163</xdr:row>
      <xdr:rowOff>0</xdr:rowOff>
    </xdr:from>
    <xdr:to>
      <xdr:col>5</xdr:col>
      <xdr:colOff>0</xdr:colOff>
      <xdr:row>163</xdr:row>
      <xdr:rowOff>209550</xdr:rowOff>
    </xdr:to>
    <xdr:sp macro="" textlink="">
      <xdr:nvSpPr>
        <xdr:cNvPr id="1285896" name="Text Box 1">
          <a:extLst>
            <a:ext uri="{FF2B5EF4-FFF2-40B4-BE49-F238E27FC236}">
              <a16:creationId xmlns:a16="http://schemas.microsoft.com/office/drawing/2014/main" xmlns="" id="{00000000-0008-0000-0600-0000089F1300}"/>
            </a:ext>
          </a:extLst>
        </xdr:cNvPr>
        <xdr:cNvSpPr txBox="1">
          <a:spLocks noChangeArrowheads="1"/>
        </xdr:cNvSpPr>
      </xdr:nvSpPr>
      <xdr:spPr bwMode="auto">
        <a:xfrm>
          <a:off x="2743200" y="57092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163</xdr:row>
      <xdr:rowOff>0</xdr:rowOff>
    </xdr:from>
    <xdr:to>
      <xdr:col>5</xdr:col>
      <xdr:colOff>0</xdr:colOff>
      <xdr:row>163</xdr:row>
      <xdr:rowOff>209550</xdr:rowOff>
    </xdr:to>
    <xdr:sp macro="" textlink="">
      <xdr:nvSpPr>
        <xdr:cNvPr id="1285897" name="Text Box 1">
          <a:extLst>
            <a:ext uri="{FF2B5EF4-FFF2-40B4-BE49-F238E27FC236}">
              <a16:creationId xmlns:a16="http://schemas.microsoft.com/office/drawing/2014/main" xmlns="" id="{00000000-0008-0000-0600-0000099F1300}"/>
            </a:ext>
          </a:extLst>
        </xdr:cNvPr>
        <xdr:cNvSpPr txBox="1">
          <a:spLocks noChangeArrowheads="1"/>
        </xdr:cNvSpPr>
      </xdr:nvSpPr>
      <xdr:spPr bwMode="auto">
        <a:xfrm>
          <a:off x="2743200" y="57092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163</xdr:row>
      <xdr:rowOff>0</xdr:rowOff>
    </xdr:from>
    <xdr:to>
      <xdr:col>5</xdr:col>
      <xdr:colOff>0</xdr:colOff>
      <xdr:row>163</xdr:row>
      <xdr:rowOff>209550</xdr:rowOff>
    </xdr:to>
    <xdr:sp macro="" textlink="">
      <xdr:nvSpPr>
        <xdr:cNvPr id="1285898" name="Text Box 1">
          <a:extLst>
            <a:ext uri="{FF2B5EF4-FFF2-40B4-BE49-F238E27FC236}">
              <a16:creationId xmlns:a16="http://schemas.microsoft.com/office/drawing/2014/main" xmlns="" id="{00000000-0008-0000-0600-00000A9F1300}"/>
            </a:ext>
          </a:extLst>
        </xdr:cNvPr>
        <xdr:cNvSpPr txBox="1">
          <a:spLocks noChangeArrowheads="1"/>
        </xdr:cNvSpPr>
      </xdr:nvSpPr>
      <xdr:spPr bwMode="auto">
        <a:xfrm>
          <a:off x="2743200" y="57092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163</xdr:row>
      <xdr:rowOff>0</xdr:rowOff>
    </xdr:from>
    <xdr:to>
      <xdr:col>5</xdr:col>
      <xdr:colOff>0</xdr:colOff>
      <xdr:row>163</xdr:row>
      <xdr:rowOff>209550</xdr:rowOff>
    </xdr:to>
    <xdr:sp macro="" textlink="">
      <xdr:nvSpPr>
        <xdr:cNvPr id="1285899" name="Text Box 1">
          <a:extLst>
            <a:ext uri="{FF2B5EF4-FFF2-40B4-BE49-F238E27FC236}">
              <a16:creationId xmlns:a16="http://schemas.microsoft.com/office/drawing/2014/main" xmlns="" id="{00000000-0008-0000-0600-00000B9F1300}"/>
            </a:ext>
          </a:extLst>
        </xdr:cNvPr>
        <xdr:cNvSpPr txBox="1">
          <a:spLocks noChangeArrowheads="1"/>
        </xdr:cNvSpPr>
      </xdr:nvSpPr>
      <xdr:spPr bwMode="auto">
        <a:xfrm>
          <a:off x="2743200" y="57092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163</xdr:row>
      <xdr:rowOff>0</xdr:rowOff>
    </xdr:from>
    <xdr:to>
      <xdr:col>5</xdr:col>
      <xdr:colOff>0</xdr:colOff>
      <xdr:row>163</xdr:row>
      <xdr:rowOff>209550</xdr:rowOff>
    </xdr:to>
    <xdr:sp macro="" textlink="">
      <xdr:nvSpPr>
        <xdr:cNvPr id="1285900" name="Text Box 1">
          <a:extLst>
            <a:ext uri="{FF2B5EF4-FFF2-40B4-BE49-F238E27FC236}">
              <a16:creationId xmlns:a16="http://schemas.microsoft.com/office/drawing/2014/main" xmlns="" id="{00000000-0008-0000-0600-00000C9F1300}"/>
            </a:ext>
          </a:extLst>
        </xdr:cNvPr>
        <xdr:cNvSpPr txBox="1">
          <a:spLocks noChangeArrowheads="1"/>
        </xdr:cNvSpPr>
      </xdr:nvSpPr>
      <xdr:spPr bwMode="auto">
        <a:xfrm>
          <a:off x="2743200" y="57092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163</xdr:row>
      <xdr:rowOff>0</xdr:rowOff>
    </xdr:from>
    <xdr:to>
      <xdr:col>5</xdr:col>
      <xdr:colOff>0</xdr:colOff>
      <xdr:row>163</xdr:row>
      <xdr:rowOff>209550</xdr:rowOff>
    </xdr:to>
    <xdr:sp macro="" textlink="">
      <xdr:nvSpPr>
        <xdr:cNvPr id="1285901" name="Text Box 1">
          <a:extLst>
            <a:ext uri="{FF2B5EF4-FFF2-40B4-BE49-F238E27FC236}">
              <a16:creationId xmlns:a16="http://schemas.microsoft.com/office/drawing/2014/main" xmlns="" id="{00000000-0008-0000-0600-00000D9F1300}"/>
            </a:ext>
          </a:extLst>
        </xdr:cNvPr>
        <xdr:cNvSpPr txBox="1">
          <a:spLocks noChangeArrowheads="1"/>
        </xdr:cNvSpPr>
      </xdr:nvSpPr>
      <xdr:spPr bwMode="auto">
        <a:xfrm>
          <a:off x="2743200" y="57092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163</xdr:row>
      <xdr:rowOff>0</xdr:rowOff>
    </xdr:from>
    <xdr:to>
      <xdr:col>5</xdr:col>
      <xdr:colOff>0</xdr:colOff>
      <xdr:row>163</xdr:row>
      <xdr:rowOff>209550</xdr:rowOff>
    </xdr:to>
    <xdr:sp macro="" textlink="">
      <xdr:nvSpPr>
        <xdr:cNvPr id="1285902" name="Text Box 1">
          <a:extLst>
            <a:ext uri="{FF2B5EF4-FFF2-40B4-BE49-F238E27FC236}">
              <a16:creationId xmlns:a16="http://schemas.microsoft.com/office/drawing/2014/main" xmlns="" id="{00000000-0008-0000-0600-00000E9F1300}"/>
            </a:ext>
          </a:extLst>
        </xdr:cNvPr>
        <xdr:cNvSpPr txBox="1">
          <a:spLocks noChangeArrowheads="1"/>
        </xdr:cNvSpPr>
      </xdr:nvSpPr>
      <xdr:spPr bwMode="auto">
        <a:xfrm>
          <a:off x="2743200" y="57092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163</xdr:row>
      <xdr:rowOff>0</xdr:rowOff>
    </xdr:from>
    <xdr:to>
      <xdr:col>5</xdr:col>
      <xdr:colOff>0</xdr:colOff>
      <xdr:row>163</xdr:row>
      <xdr:rowOff>209550</xdr:rowOff>
    </xdr:to>
    <xdr:sp macro="" textlink="">
      <xdr:nvSpPr>
        <xdr:cNvPr id="1285903" name="Text Box 1">
          <a:extLst>
            <a:ext uri="{FF2B5EF4-FFF2-40B4-BE49-F238E27FC236}">
              <a16:creationId xmlns:a16="http://schemas.microsoft.com/office/drawing/2014/main" xmlns="" id="{00000000-0008-0000-0600-00000F9F1300}"/>
            </a:ext>
          </a:extLst>
        </xdr:cNvPr>
        <xdr:cNvSpPr txBox="1">
          <a:spLocks noChangeArrowheads="1"/>
        </xdr:cNvSpPr>
      </xdr:nvSpPr>
      <xdr:spPr bwMode="auto">
        <a:xfrm>
          <a:off x="2743200" y="57092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163</xdr:row>
      <xdr:rowOff>0</xdr:rowOff>
    </xdr:from>
    <xdr:to>
      <xdr:col>5</xdr:col>
      <xdr:colOff>0</xdr:colOff>
      <xdr:row>163</xdr:row>
      <xdr:rowOff>209550</xdr:rowOff>
    </xdr:to>
    <xdr:sp macro="" textlink="">
      <xdr:nvSpPr>
        <xdr:cNvPr id="1285904" name="Text Box 1">
          <a:extLst>
            <a:ext uri="{FF2B5EF4-FFF2-40B4-BE49-F238E27FC236}">
              <a16:creationId xmlns:a16="http://schemas.microsoft.com/office/drawing/2014/main" xmlns="" id="{00000000-0008-0000-0600-0000109F1300}"/>
            </a:ext>
          </a:extLst>
        </xdr:cNvPr>
        <xdr:cNvSpPr txBox="1">
          <a:spLocks noChangeArrowheads="1"/>
        </xdr:cNvSpPr>
      </xdr:nvSpPr>
      <xdr:spPr bwMode="auto">
        <a:xfrm>
          <a:off x="2743200" y="57092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163</xdr:row>
      <xdr:rowOff>0</xdr:rowOff>
    </xdr:from>
    <xdr:to>
      <xdr:col>5</xdr:col>
      <xdr:colOff>0</xdr:colOff>
      <xdr:row>163</xdr:row>
      <xdr:rowOff>209550</xdr:rowOff>
    </xdr:to>
    <xdr:sp macro="" textlink="">
      <xdr:nvSpPr>
        <xdr:cNvPr id="1285905" name="Text Box 1">
          <a:extLst>
            <a:ext uri="{FF2B5EF4-FFF2-40B4-BE49-F238E27FC236}">
              <a16:creationId xmlns:a16="http://schemas.microsoft.com/office/drawing/2014/main" xmlns="" id="{00000000-0008-0000-0600-0000119F1300}"/>
            </a:ext>
          </a:extLst>
        </xdr:cNvPr>
        <xdr:cNvSpPr txBox="1">
          <a:spLocks noChangeArrowheads="1"/>
        </xdr:cNvSpPr>
      </xdr:nvSpPr>
      <xdr:spPr bwMode="auto">
        <a:xfrm>
          <a:off x="2743200" y="57092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163</xdr:row>
      <xdr:rowOff>0</xdr:rowOff>
    </xdr:from>
    <xdr:to>
      <xdr:col>5</xdr:col>
      <xdr:colOff>0</xdr:colOff>
      <xdr:row>163</xdr:row>
      <xdr:rowOff>209550</xdr:rowOff>
    </xdr:to>
    <xdr:sp macro="" textlink="">
      <xdr:nvSpPr>
        <xdr:cNvPr id="1285906" name="Text Box 1">
          <a:extLst>
            <a:ext uri="{FF2B5EF4-FFF2-40B4-BE49-F238E27FC236}">
              <a16:creationId xmlns:a16="http://schemas.microsoft.com/office/drawing/2014/main" xmlns="" id="{00000000-0008-0000-0600-0000129F1300}"/>
            </a:ext>
          </a:extLst>
        </xdr:cNvPr>
        <xdr:cNvSpPr txBox="1">
          <a:spLocks noChangeArrowheads="1"/>
        </xdr:cNvSpPr>
      </xdr:nvSpPr>
      <xdr:spPr bwMode="auto">
        <a:xfrm>
          <a:off x="2743200" y="57092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164</xdr:row>
      <xdr:rowOff>0</xdr:rowOff>
    </xdr:from>
    <xdr:to>
      <xdr:col>5</xdr:col>
      <xdr:colOff>0</xdr:colOff>
      <xdr:row>164</xdr:row>
      <xdr:rowOff>209550</xdr:rowOff>
    </xdr:to>
    <xdr:sp macro="" textlink="">
      <xdr:nvSpPr>
        <xdr:cNvPr id="1285907" name="Text Box 1">
          <a:extLst>
            <a:ext uri="{FF2B5EF4-FFF2-40B4-BE49-F238E27FC236}">
              <a16:creationId xmlns:a16="http://schemas.microsoft.com/office/drawing/2014/main" xmlns="" id="{00000000-0008-0000-0600-0000139F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164</xdr:row>
      <xdr:rowOff>0</xdr:rowOff>
    </xdr:from>
    <xdr:to>
      <xdr:col>5</xdr:col>
      <xdr:colOff>0</xdr:colOff>
      <xdr:row>164</xdr:row>
      <xdr:rowOff>209550</xdr:rowOff>
    </xdr:to>
    <xdr:sp macro="" textlink="">
      <xdr:nvSpPr>
        <xdr:cNvPr id="1285908" name="Text Box 1">
          <a:extLst>
            <a:ext uri="{FF2B5EF4-FFF2-40B4-BE49-F238E27FC236}">
              <a16:creationId xmlns:a16="http://schemas.microsoft.com/office/drawing/2014/main" xmlns="" id="{00000000-0008-0000-0600-0000149F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164</xdr:row>
      <xdr:rowOff>0</xdr:rowOff>
    </xdr:from>
    <xdr:to>
      <xdr:col>5</xdr:col>
      <xdr:colOff>0</xdr:colOff>
      <xdr:row>164</xdr:row>
      <xdr:rowOff>209550</xdr:rowOff>
    </xdr:to>
    <xdr:sp macro="" textlink="">
      <xdr:nvSpPr>
        <xdr:cNvPr id="1285909" name="Text Box 1">
          <a:extLst>
            <a:ext uri="{FF2B5EF4-FFF2-40B4-BE49-F238E27FC236}">
              <a16:creationId xmlns:a16="http://schemas.microsoft.com/office/drawing/2014/main" xmlns="" id="{00000000-0008-0000-0600-0000159F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164</xdr:row>
      <xdr:rowOff>0</xdr:rowOff>
    </xdr:from>
    <xdr:to>
      <xdr:col>5</xdr:col>
      <xdr:colOff>0</xdr:colOff>
      <xdr:row>164</xdr:row>
      <xdr:rowOff>209550</xdr:rowOff>
    </xdr:to>
    <xdr:sp macro="" textlink="">
      <xdr:nvSpPr>
        <xdr:cNvPr id="1285910" name="Text Box 1">
          <a:extLst>
            <a:ext uri="{FF2B5EF4-FFF2-40B4-BE49-F238E27FC236}">
              <a16:creationId xmlns:a16="http://schemas.microsoft.com/office/drawing/2014/main" xmlns="" id="{00000000-0008-0000-0600-0000169F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164</xdr:row>
      <xdr:rowOff>0</xdr:rowOff>
    </xdr:from>
    <xdr:to>
      <xdr:col>5</xdr:col>
      <xdr:colOff>0</xdr:colOff>
      <xdr:row>164</xdr:row>
      <xdr:rowOff>209550</xdr:rowOff>
    </xdr:to>
    <xdr:sp macro="" textlink="">
      <xdr:nvSpPr>
        <xdr:cNvPr id="1285911" name="Text Box 1">
          <a:extLst>
            <a:ext uri="{FF2B5EF4-FFF2-40B4-BE49-F238E27FC236}">
              <a16:creationId xmlns:a16="http://schemas.microsoft.com/office/drawing/2014/main" xmlns="" id="{00000000-0008-0000-0600-0000179F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164</xdr:row>
      <xdr:rowOff>0</xdr:rowOff>
    </xdr:from>
    <xdr:to>
      <xdr:col>5</xdr:col>
      <xdr:colOff>0</xdr:colOff>
      <xdr:row>164</xdr:row>
      <xdr:rowOff>209550</xdr:rowOff>
    </xdr:to>
    <xdr:sp macro="" textlink="">
      <xdr:nvSpPr>
        <xdr:cNvPr id="1285912" name="Text Box 1">
          <a:extLst>
            <a:ext uri="{FF2B5EF4-FFF2-40B4-BE49-F238E27FC236}">
              <a16:creationId xmlns:a16="http://schemas.microsoft.com/office/drawing/2014/main" xmlns="" id="{00000000-0008-0000-0600-0000189F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164</xdr:row>
      <xdr:rowOff>0</xdr:rowOff>
    </xdr:from>
    <xdr:to>
      <xdr:col>5</xdr:col>
      <xdr:colOff>0</xdr:colOff>
      <xdr:row>164</xdr:row>
      <xdr:rowOff>209550</xdr:rowOff>
    </xdr:to>
    <xdr:sp macro="" textlink="">
      <xdr:nvSpPr>
        <xdr:cNvPr id="1285913" name="Text Box 1">
          <a:extLst>
            <a:ext uri="{FF2B5EF4-FFF2-40B4-BE49-F238E27FC236}">
              <a16:creationId xmlns:a16="http://schemas.microsoft.com/office/drawing/2014/main" xmlns="" id="{00000000-0008-0000-0600-0000199F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164</xdr:row>
      <xdr:rowOff>0</xdr:rowOff>
    </xdr:from>
    <xdr:to>
      <xdr:col>5</xdr:col>
      <xdr:colOff>0</xdr:colOff>
      <xdr:row>164</xdr:row>
      <xdr:rowOff>209550</xdr:rowOff>
    </xdr:to>
    <xdr:sp macro="" textlink="">
      <xdr:nvSpPr>
        <xdr:cNvPr id="1285914" name="Text Box 1">
          <a:extLst>
            <a:ext uri="{FF2B5EF4-FFF2-40B4-BE49-F238E27FC236}">
              <a16:creationId xmlns:a16="http://schemas.microsoft.com/office/drawing/2014/main" xmlns="" id="{00000000-0008-0000-0600-00001A9F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164</xdr:row>
      <xdr:rowOff>0</xdr:rowOff>
    </xdr:from>
    <xdr:to>
      <xdr:col>5</xdr:col>
      <xdr:colOff>0</xdr:colOff>
      <xdr:row>164</xdr:row>
      <xdr:rowOff>209550</xdr:rowOff>
    </xdr:to>
    <xdr:sp macro="" textlink="">
      <xdr:nvSpPr>
        <xdr:cNvPr id="1285915" name="Text Box 1">
          <a:extLst>
            <a:ext uri="{FF2B5EF4-FFF2-40B4-BE49-F238E27FC236}">
              <a16:creationId xmlns:a16="http://schemas.microsoft.com/office/drawing/2014/main" xmlns="" id="{00000000-0008-0000-0600-00001B9F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164</xdr:row>
      <xdr:rowOff>0</xdr:rowOff>
    </xdr:from>
    <xdr:to>
      <xdr:col>5</xdr:col>
      <xdr:colOff>0</xdr:colOff>
      <xdr:row>164</xdr:row>
      <xdr:rowOff>209550</xdr:rowOff>
    </xdr:to>
    <xdr:sp macro="" textlink="">
      <xdr:nvSpPr>
        <xdr:cNvPr id="1285916" name="Text Box 1">
          <a:extLst>
            <a:ext uri="{FF2B5EF4-FFF2-40B4-BE49-F238E27FC236}">
              <a16:creationId xmlns:a16="http://schemas.microsoft.com/office/drawing/2014/main" xmlns="" id="{00000000-0008-0000-0600-00001C9F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164</xdr:row>
      <xdr:rowOff>0</xdr:rowOff>
    </xdr:from>
    <xdr:to>
      <xdr:col>5</xdr:col>
      <xdr:colOff>0</xdr:colOff>
      <xdr:row>164</xdr:row>
      <xdr:rowOff>209550</xdr:rowOff>
    </xdr:to>
    <xdr:sp macro="" textlink="">
      <xdr:nvSpPr>
        <xdr:cNvPr id="1285917" name="Text Box 1">
          <a:extLst>
            <a:ext uri="{FF2B5EF4-FFF2-40B4-BE49-F238E27FC236}">
              <a16:creationId xmlns:a16="http://schemas.microsoft.com/office/drawing/2014/main" xmlns="" id="{00000000-0008-0000-0600-00001D9F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164</xdr:row>
      <xdr:rowOff>0</xdr:rowOff>
    </xdr:from>
    <xdr:to>
      <xdr:col>5</xdr:col>
      <xdr:colOff>0</xdr:colOff>
      <xdr:row>164</xdr:row>
      <xdr:rowOff>209550</xdr:rowOff>
    </xdr:to>
    <xdr:sp macro="" textlink="">
      <xdr:nvSpPr>
        <xdr:cNvPr id="1285918" name="Text Box 1">
          <a:extLst>
            <a:ext uri="{FF2B5EF4-FFF2-40B4-BE49-F238E27FC236}">
              <a16:creationId xmlns:a16="http://schemas.microsoft.com/office/drawing/2014/main" xmlns="" id="{00000000-0008-0000-0600-00001E9F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164</xdr:row>
      <xdr:rowOff>0</xdr:rowOff>
    </xdr:from>
    <xdr:to>
      <xdr:col>5</xdr:col>
      <xdr:colOff>0</xdr:colOff>
      <xdr:row>164</xdr:row>
      <xdr:rowOff>209550</xdr:rowOff>
    </xdr:to>
    <xdr:sp macro="" textlink="">
      <xdr:nvSpPr>
        <xdr:cNvPr id="1285919" name="Text Box 1">
          <a:extLst>
            <a:ext uri="{FF2B5EF4-FFF2-40B4-BE49-F238E27FC236}">
              <a16:creationId xmlns:a16="http://schemas.microsoft.com/office/drawing/2014/main" xmlns="" id="{00000000-0008-0000-0600-00001F9F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164</xdr:row>
      <xdr:rowOff>0</xdr:rowOff>
    </xdr:from>
    <xdr:to>
      <xdr:col>5</xdr:col>
      <xdr:colOff>0</xdr:colOff>
      <xdr:row>164</xdr:row>
      <xdr:rowOff>209550</xdr:rowOff>
    </xdr:to>
    <xdr:sp macro="" textlink="">
      <xdr:nvSpPr>
        <xdr:cNvPr id="1285920" name="Text Box 1">
          <a:extLst>
            <a:ext uri="{FF2B5EF4-FFF2-40B4-BE49-F238E27FC236}">
              <a16:creationId xmlns:a16="http://schemas.microsoft.com/office/drawing/2014/main" xmlns="" id="{00000000-0008-0000-0600-0000209F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164</xdr:row>
      <xdr:rowOff>0</xdr:rowOff>
    </xdr:from>
    <xdr:to>
      <xdr:col>5</xdr:col>
      <xdr:colOff>0</xdr:colOff>
      <xdr:row>164</xdr:row>
      <xdr:rowOff>209550</xdr:rowOff>
    </xdr:to>
    <xdr:sp macro="" textlink="">
      <xdr:nvSpPr>
        <xdr:cNvPr id="1285921" name="Text Box 1">
          <a:extLst>
            <a:ext uri="{FF2B5EF4-FFF2-40B4-BE49-F238E27FC236}">
              <a16:creationId xmlns:a16="http://schemas.microsoft.com/office/drawing/2014/main" xmlns="" id="{00000000-0008-0000-0600-0000219F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5922" name="Text Box 1">
          <a:extLst>
            <a:ext uri="{FF2B5EF4-FFF2-40B4-BE49-F238E27FC236}">
              <a16:creationId xmlns:a16="http://schemas.microsoft.com/office/drawing/2014/main" xmlns="" id="{00000000-0008-0000-0600-0000229F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5923" name="Text Box 1">
          <a:extLst>
            <a:ext uri="{FF2B5EF4-FFF2-40B4-BE49-F238E27FC236}">
              <a16:creationId xmlns:a16="http://schemas.microsoft.com/office/drawing/2014/main" xmlns="" id="{00000000-0008-0000-0600-0000239F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5924" name="Text Box 1">
          <a:extLst>
            <a:ext uri="{FF2B5EF4-FFF2-40B4-BE49-F238E27FC236}">
              <a16:creationId xmlns:a16="http://schemas.microsoft.com/office/drawing/2014/main" xmlns="" id="{00000000-0008-0000-0600-0000249F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5925" name="Text Box 1">
          <a:extLst>
            <a:ext uri="{FF2B5EF4-FFF2-40B4-BE49-F238E27FC236}">
              <a16:creationId xmlns:a16="http://schemas.microsoft.com/office/drawing/2014/main" xmlns="" id="{00000000-0008-0000-0600-0000259F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5926" name="Text Box 1">
          <a:extLst>
            <a:ext uri="{FF2B5EF4-FFF2-40B4-BE49-F238E27FC236}">
              <a16:creationId xmlns:a16="http://schemas.microsoft.com/office/drawing/2014/main" xmlns="" id="{00000000-0008-0000-0600-0000269F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5927" name="Text Box 1">
          <a:extLst>
            <a:ext uri="{FF2B5EF4-FFF2-40B4-BE49-F238E27FC236}">
              <a16:creationId xmlns:a16="http://schemas.microsoft.com/office/drawing/2014/main" xmlns="" id="{00000000-0008-0000-0600-0000279F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5928" name="Text Box 1">
          <a:extLst>
            <a:ext uri="{FF2B5EF4-FFF2-40B4-BE49-F238E27FC236}">
              <a16:creationId xmlns:a16="http://schemas.microsoft.com/office/drawing/2014/main" xmlns="" id="{00000000-0008-0000-0600-0000289F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5929" name="Text Box 1">
          <a:extLst>
            <a:ext uri="{FF2B5EF4-FFF2-40B4-BE49-F238E27FC236}">
              <a16:creationId xmlns:a16="http://schemas.microsoft.com/office/drawing/2014/main" xmlns="" id="{00000000-0008-0000-0600-0000299F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5930" name="Text Box 1">
          <a:extLst>
            <a:ext uri="{FF2B5EF4-FFF2-40B4-BE49-F238E27FC236}">
              <a16:creationId xmlns:a16="http://schemas.microsoft.com/office/drawing/2014/main" xmlns="" id="{00000000-0008-0000-0600-00002A9F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5931" name="Text Box 1">
          <a:extLst>
            <a:ext uri="{FF2B5EF4-FFF2-40B4-BE49-F238E27FC236}">
              <a16:creationId xmlns:a16="http://schemas.microsoft.com/office/drawing/2014/main" xmlns="" id="{00000000-0008-0000-0600-00002B9F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5932" name="Text Box 1">
          <a:extLst>
            <a:ext uri="{FF2B5EF4-FFF2-40B4-BE49-F238E27FC236}">
              <a16:creationId xmlns:a16="http://schemas.microsoft.com/office/drawing/2014/main" xmlns="" id="{00000000-0008-0000-0600-00002C9F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5933" name="Text Box 1">
          <a:extLst>
            <a:ext uri="{FF2B5EF4-FFF2-40B4-BE49-F238E27FC236}">
              <a16:creationId xmlns:a16="http://schemas.microsoft.com/office/drawing/2014/main" xmlns="" id="{00000000-0008-0000-0600-00002D9F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5934" name="Text Box 1">
          <a:extLst>
            <a:ext uri="{FF2B5EF4-FFF2-40B4-BE49-F238E27FC236}">
              <a16:creationId xmlns:a16="http://schemas.microsoft.com/office/drawing/2014/main" xmlns="" id="{00000000-0008-0000-0600-00002E9F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5935" name="Text Box 1">
          <a:extLst>
            <a:ext uri="{FF2B5EF4-FFF2-40B4-BE49-F238E27FC236}">
              <a16:creationId xmlns:a16="http://schemas.microsoft.com/office/drawing/2014/main" xmlns="" id="{00000000-0008-0000-0600-00002F9F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5936" name="Text Box 1">
          <a:extLst>
            <a:ext uri="{FF2B5EF4-FFF2-40B4-BE49-F238E27FC236}">
              <a16:creationId xmlns:a16="http://schemas.microsoft.com/office/drawing/2014/main" xmlns="" id="{00000000-0008-0000-0600-0000309F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5937" name="Text Box 1">
          <a:extLst>
            <a:ext uri="{FF2B5EF4-FFF2-40B4-BE49-F238E27FC236}">
              <a16:creationId xmlns:a16="http://schemas.microsoft.com/office/drawing/2014/main" xmlns="" id="{00000000-0008-0000-0600-0000319F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5938" name="Text Box 1">
          <a:extLst>
            <a:ext uri="{FF2B5EF4-FFF2-40B4-BE49-F238E27FC236}">
              <a16:creationId xmlns:a16="http://schemas.microsoft.com/office/drawing/2014/main" xmlns="" id="{00000000-0008-0000-0600-0000329F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5939" name="Text Box 1">
          <a:extLst>
            <a:ext uri="{FF2B5EF4-FFF2-40B4-BE49-F238E27FC236}">
              <a16:creationId xmlns:a16="http://schemas.microsoft.com/office/drawing/2014/main" xmlns="" id="{00000000-0008-0000-0600-0000339F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5940" name="Text Box 1">
          <a:extLst>
            <a:ext uri="{FF2B5EF4-FFF2-40B4-BE49-F238E27FC236}">
              <a16:creationId xmlns:a16="http://schemas.microsoft.com/office/drawing/2014/main" xmlns="" id="{00000000-0008-0000-0600-0000349F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5941" name="Text Box 1">
          <a:extLst>
            <a:ext uri="{FF2B5EF4-FFF2-40B4-BE49-F238E27FC236}">
              <a16:creationId xmlns:a16="http://schemas.microsoft.com/office/drawing/2014/main" xmlns="" id="{00000000-0008-0000-0600-0000359F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5942" name="Text Box 1">
          <a:extLst>
            <a:ext uri="{FF2B5EF4-FFF2-40B4-BE49-F238E27FC236}">
              <a16:creationId xmlns:a16="http://schemas.microsoft.com/office/drawing/2014/main" xmlns="" id="{00000000-0008-0000-0600-0000369F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5943" name="Text Box 1">
          <a:extLst>
            <a:ext uri="{FF2B5EF4-FFF2-40B4-BE49-F238E27FC236}">
              <a16:creationId xmlns:a16="http://schemas.microsoft.com/office/drawing/2014/main" xmlns="" id="{00000000-0008-0000-0600-0000379F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5944" name="Text Box 1">
          <a:extLst>
            <a:ext uri="{FF2B5EF4-FFF2-40B4-BE49-F238E27FC236}">
              <a16:creationId xmlns:a16="http://schemas.microsoft.com/office/drawing/2014/main" xmlns="" id="{00000000-0008-0000-0600-0000389F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5945" name="Text Box 1">
          <a:extLst>
            <a:ext uri="{FF2B5EF4-FFF2-40B4-BE49-F238E27FC236}">
              <a16:creationId xmlns:a16="http://schemas.microsoft.com/office/drawing/2014/main" xmlns="" id="{00000000-0008-0000-0600-0000399F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5946" name="Text Box 1">
          <a:extLst>
            <a:ext uri="{FF2B5EF4-FFF2-40B4-BE49-F238E27FC236}">
              <a16:creationId xmlns:a16="http://schemas.microsoft.com/office/drawing/2014/main" xmlns="" id="{00000000-0008-0000-0600-00003A9F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5947" name="Text Box 1">
          <a:extLst>
            <a:ext uri="{FF2B5EF4-FFF2-40B4-BE49-F238E27FC236}">
              <a16:creationId xmlns:a16="http://schemas.microsoft.com/office/drawing/2014/main" xmlns="" id="{00000000-0008-0000-0600-00003B9F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5948" name="Text Box 1">
          <a:extLst>
            <a:ext uri="{FF2B5EF4-FFF2-40B4-BE49-F238E27FC236}">
              <a16:creationId xmlns:a16="http://schemas.microsoft.com/office/drawing/2014/main" xmlns="" id="{00000000-0008-0000-0600-00003C9F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5949" name="Text Box 1">
          <a:extLst>
            <a:ext uri="{FF2B5EF4-FFF2-40B4-BE49-F238E27FC236}">
              <a16:creationId xmlns:a16="http://schemas.microsoft.com/office/drawing/2014/main" xmlns="" id="{00000000-0008-0000-0600-00003D9F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5950" name="Text Box 1">
          <a:extLst>
            <a:ext uri="{FF2B5EF4-FFF2-40B4-BE49-F238E27FC236}">
              <a16:creationId xmlns:a16="http://schemas.microsoft.com/office/drawing/2014/main" xmlns="" id="{00000000-0008-0000-0600-00003E9F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5951" name="Text Box 1">
          <a:extLst>
            <a:ext uri="{FF2B5EF4-FFF2-40B4-BE49-F238E27FC236}">
              <a16:creationId xmlns:a16="http://schemas.microsoft.com/office/drawing/2014/main" xmlns="" id="{00000000-0008-0000-0600-00003F9F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5952" name="Text Box 1">
          <a:extLst>
            <a:ext uri="{FF2B5EF4-FFF2-40B4-BE49-F238E27FC236}">
              <a16:creationId xmlns:a16="http://schemas.microsoft.com/office/drawing/2014/main" xmlns="" id="{00000000-0008-0000-0600-0000409F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5953" name="Text Box 1">
          <a:extLst>
            <a:ext uri="{FF2B5EF4-FFF2-40B4-BE49-F238E27FC236}">
              <a16:creationId xmlns:a16="http://schemas.microsoft.com/office/drawing/2014/main" xmlns="" id="{00000000-0008-0000-0600-0000419F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5954" name="Text Box 1">
          <a:extLst>
            <a:ext uri="{FF2B5EF4-FFF2-40B4-BE49-F238E27FC236}">
              <a16:creationId xmlns:a16="http://schemas.microsoft.com/office/drawing/2014/main" xmlns="" id="{00000000-0008-0000-0600-0000429F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5955" name="Text Box 1">
          <a:extLst>
            <a:ext uri="{FF2B5EF4-FFF2-40B4-BE49-F238E27FC236}">
              <a16:creationId xmlns:a16="http://schemas.microsoft.com/office/drawing/2014/main" xmlns="" id="{00000000-0008-0000-0600-0000439F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5956" name="Text Box 1">
          <a:extLst>
            <a:ext uri="{FF2B5EF4-FFF2-40B4-BE49-F238E27FC236}">
              <a16:creationId xmlns:a16="http://schemas.microsoft.com/office/drawing/2014/main" xmlns="" id="{00000000-0008-0000-0600-0000449F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5957" name="Text Box 1">
          <a:extLst>
            <a:ext uri="{FF2B5EF4-FFF2-40B4-BE49-F238E27FC236}">
              <a16:creationId xmlns:a16="http://schemas.microsoft.com/office/drawing/2014/main" xmlns="" id="{00000000-0008-0000-0600-0000459F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5958" name="Text Box 1">
          <a:extLst>
            <a:ext uri="{FF2B5EF4-FFF2-40B4-BE49-F238E27FC236}">
              <a16:creationId xmlns:a16="http://schemas.microsoft.com/office/drawing/2014/main" xmlns="" id="{00000000-0008-0000-0600-0000469F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5959" name="Text Box 1">
          <a:extLst>
            <a:ext uri="{FF2B5EF4-FFF2-40B4-BE49-F238E27FC236}">
              <a16:creationId xmlns:a16="http://schemas.microsoft.com/office/drawing/2014/main" xmlns="" id="{00000000-0008-0000-0600-0000479F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5960" name="Text Box 1">
          <a:extLst>
            <a:ext uri="{FF2B5EF4-FFF2-40B4-BE49-F238E27FC236}">
              <a16:creationId xmlns:a16="http://schemas.microsoft.com/office/drawing/2014/main" xmlns="" id="{00000000-0008-0000-0600-0000489F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5961" name="Text Box 1">
          <a:extLst>
            <a:ext uri="{FF2B5EF4-FFF2-40B4-BE49-F238E27FC236}">
              <a16:creationId xmlns:a16="http://schemas.microsoft.com/office/drawing/2014/main" xmlns="" id="{00000000-0008-0000-0600-0000499F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5962" name="Text Box 1">
          <a:extLst>
            <a:ext uri="{FF2B5EF4-FFF2-40B4-BE49-F238E27FC236}">
              <a16:creationId xmlns:a16="http://schemas.microsoft.com/office/drawing/2014/main" xmlns="" id="{00000000-0008-0000-0600-00004A9F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5963" name="Text Box 1">
          <a:extLst>
            <a:ext uri="{FF2B5EF4-FFF2-40B4-BE49-F238E27FC236}">
              <a16:creationId xmlns:a16="http://schemas.microsoft.com/office/drawing/2014/main" xmlns="" id="{00000000-0008-0000-0600-00004B9F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5964" name="Text Box 1">
          <a:extLst>
            <a:ext uri="{FF2B5EF4-FFF2-40B4-BE49-F238E27FC236}">
              <a16:creationId xmlns:a16="http://schemas.microsoft.com/office/drawing/2014/main" xmlns="" id="{00000000-0008-0000-0600-00004C9F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5965" name="Text Box 1">
          <a:extLst>
            <a:ext uri="{FF2B5EF4-FFF2-40B4-BE49-F238E27FC236}">
              <a16:creationId xmlns:a16="http://schemas.microsoft.com/office/drawing/2014/main" xmlns="" id="{00000000-0008-0000-0600-00004D9F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5966" name="Text Box 1">
          <a:extLst>
            <a:ext uri="{FF2B5EF4-FFF2-40B4-BE49-F238E27FC236}">
              <a16:creationId xmlns:a16="http://schemas.microsoft.com/office/drawing/2014/main" xmlns="" id="{00000000-0008-0000-0600-00004E9F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5967" name="Text Box 1">
          <a:extLst>
            <a:ext uri="{FF2B5EF4-FFF2-40B4-BE49-F238E27FC236}">
              <a16:creationId xmlns:a16="http://schemas.microsoft.com/office/drawing/2014/main" xmlns="" id="{00000000-0008-0000-0600-00004F9F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5968" name="Text Box 1">
          <a:extLst>
            <a:ext uri="{FF2B5EF4-FFF2-40B4-BE49-F238E27FC236}">
              <a16:creationId xmlns:a16="http://schemas.microsoft.com/office/drawing/2014/main" xmlns="" id="{00000000-0008-0000-0600-0000509F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5969" name="Text Box 1">
          <a:extLst>
            <a:ext uri="{FF2B5EF4-FFF2-40B4-BE49-F238E27FC236}">
              <a16:creationId xmlns:a16="http://schemas.microsoft.com/office/drawing/2014/main" xmlns="" id="{00000000-0008-0000-0600-0000519F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5970" name="Text Box 1">
          <a:extLst>
            <a:ext uri="{FF2B5EF4-FFF2-40B4-BE49-F238E27FC236}">
              <a16:creationId xmlns:a16="http://schemas.microsoft.com/office/drawing/2014/main" xmlns="" id="{00000000-0008-0000-0600-0000529F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5971" name="Text Box 1">
          <a:extLst>
            <a:ext uri="{FF2B5EF4-FFF2-40B4-BE49-F238E27FC236}">
              <a16:creationId xmlns:a16="http://schemas.microsoft.com/office/drawing/2014/main" xmlns="" id="{00000000-0008-0000-0600-0000539F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5972" name="Text Box 1">
          <a:extLst>
            <a:ext uri="{FF2B5EF4-FFF2-40B4-BE49-F238E27FC236}">
              <a16:creationId xmlns:a16="http://schemas.microsoft.com/office/drawing/2014/main" xmlns="" id="{00000000-0008-0000-0600-0000549F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5973" name="Text Box 1">
          <a:extLst>
            <a:ext uri="{FF2B5EF4-FFF2-40B4-BE49-F238E27FC236}">
              <a16:creationId xmlns:a16="http://schemas.microsoft.com/office/drawing/2014/main" xmlns="" id="{00000000-0008-0000-0600-0000559F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5974" name="Text Box 1">
          <a:extLst>
            <a:ext uri="{FF2B5EF4-FFF2-40B4-BE49-F238E27FC236}">
              <a16:creationId xmlns:a16="http://schemas.microsoft.com/office/drawing/2014/main" xmlns="" id="{00000000-0008-0000-0600-0000569F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5975" name="Text Box 1">
          <a:extLst>
            <a:ext uri="{FF2B5EF4-FFF2-40B4-BE49-F238E27FC236}">
              <a16:creationId xmlns:a16="http://schemas.microsoft.com/office/drawing/2014/main" xmlns="" id="{00000000-0008-0000-0600-0000579F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5976" name="Text Box 1">
          <a:extLst>
            <a:ext uri="{FF2B5EF4-FFF2-40B4-BE49-F238E27FC236}">
              <a16:creationId xmlns:a16="http://schemas.microsoft.com/office/drawing/2014/main" xmlns="" id="{00000000-0008-0000-0600-0000589F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5977" name="Text Box 1">
          <a:extLst>
            <a:ext uri="{FF2B5EF4-FFF2-40B4-BE49-F238E27FC236}">
              <a16:creationId xmlns:a16="http://schemas.microsoft.com/office/drawing/2014/main" xmlns="" id="{00000000-0008-0000-0600-0000599F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5978" name="Text Box 1">
          <a:extLst>
            <a:ext uri="{FF2B5EF4-FFF2-40B4-BE49-F238E27FC236}">
              <a16:creationId xmlns:a16="http://schemas.microsoft.com/office/drawing/2014/main" xmlns="" id="{00000000-0008-0000-0600-00005A9F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5979" name="Text Box 1">
          <a:extLst>
            <a:ext uri="{FF2B5EF4-FFF2-40B4-BE49-F238E27FC236}">
              <a16:creationId xmlns:a16="http://schemas.microsoft.com/office/drawing/2014/main" xmlns="" id="{00000000-0008-0000-0600-00005B9F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5980" name="Text Box 1">
          <a:extLst>
            <a:ext uri="{FF2B5EF4-FFF2-40B4-BE49-F238E27FC236}">
              <a16:creationId xmlns:a16="http://schemas.microsoft.com/office/drawing/2014/main" xmlns="" id="{00000000-0008-0000-0600-00005C9F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5981" name="Text Box 1">
          <a:extLst>
            <a:ext uri="{FF2B5EF4-FFF2-40B4-BE49-F238E27FC236}">
              <a16:creationId xmlns:a16="http://schemas.microsoft.com/office/drawing/2014/main" xmlns="" id="{00000000-0008-0000-0600-00005D9F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5982" name="Text Box 1">
          <a:extLst>
            <a:ext uri="{FF2B5EF4-FFF2-40B4-BE49-F238E27FC236}">
              <a16:creationId xmlns:a16="http://schemas.microsoft.com/office/drawing/2014/main" xmlns="" id="{00000000-0008-0000-0600-00005E9F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5983" name="Text Box 1">
          <a:extLst>
            <a:ext uri="{FF2B5EF4-FFF2-40B4-BE49-F238E27FC236}">
              <a16:creationId xmlns:a16="http://schemas.microsoft.com/office/drawing/2014/main" xmlns="" id="{00000000-0008-0000-0600-00005F9F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167</xdr:row>
      <xdr:rowOff>0</xdr:rowOff>
    </xdr:from>
    <xdr:to>
      <xdr:col>5</xdr:col>
      <xdr:colOff>0</xdr:colOff>
      <xdr:row>167</xdr:row>
      <xdr:rowOff>209550</xdr:rowOff>
    </xdr:to>
    <xdr:sp macro="" textlink="">
      <xdr:nvSpPr>
        <xdr:cNvPr id="1285984" name="Text Box 1">
          <a:extLst>
            <a:ext uri="{FF2B5EF4-FFF2-40B4-BE49-F238E27FC236}">
              <a16:creationId xmlns:a16="http://schemas.microsoft.com/office/drawing/2014/main" xmlns="" id="{00000000-0008-0000-0600-0000609F1300}"/>
            </a:ext>
          </a:extLst>
        </xdr:cNvPr>
        <xdr:cNvSpPr txBox="1">
          <a:spLocks noChangeArrowheads="1"/>
        </xdr:cNvSpPr>
      </xdr:nvSpPr>
      <xdr:spPr bwMode="auto">
        <a:xfrm>
          <a:off x="2743200" y="584644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167</xdr:row>
      <xdr:rowOff>0</xdr:rowOff>
    </xdr:from>
    <xdr:to>
      <xdr:col>5</xdr:col>
      <xdr:colOff>0</xdr:colOff>
      <xdr:row>167</xdr:row>
      <xdr:rowOff>209550</xdr:rowOff>
    </xdr:to>
    <xdr:sp macro="" textlink="">
      <xdr:nvSpPr>
        <xdr:cNvPr id="1285985" name="Text Box 1">
          <a:extLst>
            <a:ext uri="{FF2B5EF4-FFF2-40B4-BE49-F238E27FC236}">
              <a16:creationId xmlns:a16="http://schemas.microsoft.com/office/drawing/2014/main" xmlns="" id="{00000000-0008-0000-0600-0000619F1300}"/>
            </a:ext>
          </a:extLst>
        </xdr:cNvPr>
        <xdr:cNvSpPr txBox="1">
          <a:spLocks noChangeArrowheads="1"/>
        </xdr:cNvSpPr>
      </xdr:nvSpPr>
      <xdr:spPr bwMode="auto">
        <a:xfrm>
          <a:off x="2743200" y="584644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167</xdr:row>
      <xdr:rowOff>0</xdr:rowOff>
    </xdr:from>
    <xdr:to>
      <xdr:col>5</xdr:col>
      <xdr:colOff>0</xdr:colOff>
      <xdr:row>167</xdr:row>
      <xdr:rowOff>209550</xdr:rowOff>
    </xdr:to>
    <xdr:sp macro="" textlink="">
      <xdr:nvSpPr>
        <xdr:cNvPr id="1285986" name="Text Box 1">
          <a:extLst>
            <a:ext uri="{FF2B5EF4-FFF2-40B4-BE49-F238E27FC236}">
              <a16:creationId xmlns:a16="http://schemas.microsoft.com/office/drawing/2014/main" xmlns="" id="{00000000-0008-0000-0600-0000629F1300}"/>
            </a:ext>
          </a:extLst>
        </xdr:cNvPr>
        <xdr:cNvSpPr txBox="1">
          <a:spLocks noChangeArrowheads="1"/>
        </xdr:cNvSpPr>
      </xdr:nvSpPr>
      <xdr:spPr bwMode="auto">
        <a:xfrm>
          <a:off x="2743200" y="584644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167</xdr:row>
      <xdr:rowOff>0</xdr:rowOff>
    </xdr:from>
    <xdr:to>
      <xdr:col>5</xdr:col>
      <xdr:colOff>0</xdr:colOff>
      <xdr:row>167</xdr:row>
      <xdr:rowOff>209550</xdr:rowOff>
    </xdr:to>
    <xdr:sp macro="" textlink="">
      <xdr:nvSpPr>
        <xdr:cNvPr id="1285987" name="Text Box 1">
          <a:extLst>
            <a:ext uri="{FF2B5EF4-FFF2-40B4-BE49-F238E27FC236}">
              <a16:creationId xmlns:a16="http://schemas.microsoft.com/office/drawing/2014/main" xmlns="" id="{00000000-0008-0000-0600-0000639F1300}"/>
            </a:ext>
          </a:extLst>
        </xdr:cNvPr>
        <xdr:cNvSpPr txBox="1">
          <a:spLocks noChangeArrowheads="1"/>
        </xdr:cNvSpPr>
      </xdr:nvSpPr>
      <xdr:spPr bwMode="auto">
        <a:xfrm>
          <a:off x="2743200" y="584644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167</xdr:row>
      <xdr:rowOff>0</xdr:rowOff>
    </xdr:from>
    <xdr:to>
      <xdr:col>5</xdr:col>
      <xdr:colOff>0</xdr:colOff>
      <xdr:row>167</xdr:row>
      <xdr:rowOff>209550</xdr:rowOff>
    </xdr:to>
    <xdr:sp macro="" textlink="">
      <xdr:nvSpPr>
        <xdr:cNvPr id="1285988" name="Text Box 1">
          <a:extLst>
            <a:ext uri="{FF2B5EF4-FFF2-40B4-BE49-F238E27FC236}">
              <a16:creationId xmlns:a16="http://schemas.microsoft.com/office/drawing/2014/main" xmlns="" id="{00000000-0008-0000-0600-0000649F1300}"/>
            </a:ext>
          </a:extLst>
        </xdr:cNvPr>
        <xdr:cNvSpPr txBox="1">
          <a:spLocks noChangeArrowheads="1"/>
        </xdr:cNvSpPr>
      </xdr:nvSpPr>
      <xdr:spPr bwMode="auto">
        <a:xfrm>
          <a:off x="2743200" y="584644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167</xdr:row>
      <xdr:rowOff>0</xdr:rowOff>
    </xdr:from>
    <xdr:to>
      <xdr:col>5</xdr:col>
      <xdr:colOff>0</xdr:colOff>
      <xdr:row>167</xdr:row>
      <xdr:rowOff>209550</xdr:rowOff>
    </xdr:to>
    <xdr:sp macro="" textlink="">
      <xdr:nvSpPr>
        <xdr:cNvPr id="1285989" name="Text Box 1">
          <a:extLst>
            <a:ext uri="{FF2B5EF4-FFF2-40B4-BE49-F238E27FC236}">
              <a16:creationId xmlns:a16="http://schemas.microsoft.com/office/drawing/2014/main" xmlns="" id="{00000000-0008-0000-0600-0000659F1300}"/>
            </a:ext>
          </a:extLst>
        </xdr:cNvPr>
        <xdr:cNvSpPr txBox="1">
          <a:spLocks noChangeArrowheads="1"/>
        </xdr:cNvSpPr>
      </xdr:nvSpPr>
      <xdr:spPr bwMode="auto">
        <a:xfrm>
          <a:off x="2743200" y="584644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167</xdr:row>
      <xdr:rowOff>0</xdr:rowOff>
    </xdr:from>
    <xdr:to>
      <xdr:col>5</xdr:col>
      <xdr:colOff>0</xdr:colOff>
      <xdr:row>167</xdr:row>
      <xdr:rowOff>209550</xdr:rowOff>
    </xdr:to>
    <xdr:sp macro="" textlink="">
      <xdr:nvSpPr>
        <xdr:cNvPr id="1285990" name="Text Box 1">
          <a:extLst>
            <a:ext uri="{FF2B5EF4-FFF2-40B4-BE49-F238E27FC236}">
              <a16:creationId xmlns:a16="http://schemas.microsoft.com/office/drawing/2014/main" xmlns="" id="{00000000-0008-0000-0600-0000669F1300}"/>
            </a:ext>
          </a:extLst>
        </xdr:cNvPr>
        <xdr:cNvSpPr txBox="1">
          <a:spLocks noChangeArrowheads="1"/>
        </xdr:cNvSpPr>
      </xdr:nvSpPr>
      <xdr:spPr bwMode="auto">
        <a:xfrm>
          <a:off x="2743200" y="584644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167</xdr:row>
      <xdr:rowOff>0</xdr:rowOff>
    </xdr:from>
    <xdr:to>
      <xdr:col>5</xdr:col>
      <xdr:colOff>0</xdr:colOff>
      <xdr:row>167</xdr:row>
      <xdr:rowOff>209550</xdr:rowOff>
    </xdr:to>
    <xdr:sp macro="" textlink="">
      <xdr:nvSpPr>
        <xdr:cNvPr id="1285991" name="Text Box 1">
          <a:extLst>
            <a:ext uri="{FF2B5EF4-FFF2-40B4-BE49-F238E27FC236}">
              <a16:creationId xmlns:a16="http://schemas.microsoft.com/office/drawing/2014/main" xmlns="" id="{00000000-0008-0000-0600-0000679F1300}"/>
            </a:ext>
          </a:extLst>
        </xdr:cNvPr>
        <xdr:cNvSpPr txBox="1">
          <a:spLocks noChangeArrowheads="1"/>
        </xdr:cNvSpPr>
      </xdr:nvSpPr>
      <xdr:spPr bwMode="auto">
        <a:xfrm>
          <a:off x="2743200" y="584644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167</xdr:row>
      <xdr:rowOff>0</xdr:rowOff>
    </xdr:from>
    <xdr:to>
      <xdr:col>5</xdr:col>
      <xdr:colOff>0</xdr:colOff>
      <xdr:row>167</xdr:row>
      <xdr:rowOff>209550</xdr:rowOff>
    </xdr:to>
    <xdr:sp macro="" textlink="">
      <xdr:nvSpPr>
        <xdr:cNvPr id="1285992" name="Text Box 1">
          <a:extLst>
            <a:ext uri="{FF2B5EF4-FFF2-40B4-BE49-F238E27FC236}">
              <a16:creationId xmlns:a16="http://schemas.microsoft.com/office/drawing/2014/main" xmlns="" id="{00000000-0008-0000-0600-0000689F1300}"/>
            </a:ext>
          </a:extLst>
        </xdr:cNvPr>
        <xdr:cNvSpPr txBox="1">
          <a:spLocks noChangeArrowheads="1"/>
        </xdr:cNvSpPr>
      </xdr:nvSpPr>
      <xdr:spPr bwMode="auto">
        <a:xfrm>
          <a:off x="2743200" y="584644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167</xdr:row>
      <xdr:rowOff>0</xdr:rowOff>
    </xdr:from>
    <xdr:to>
      <xdr:col>5</xdr:col>
      <xdr:colOff>0</xdr:colOff>
      <xdr:row>167</xdr:row>
      <xdr:rowOff>209550</xdr:rowOff>
    </xdr:to>
    <xdr:sp macro="" textlink="">
      <xdr:nvSpPr>
        <xdr:cNvPr id="1285993" name="Text Box 1">
          <a:extLst>
            <a:ext uri="{FF2B5EF4-FFF2-40B4-BE49-F238E27FC236}">
              <a16:creationId xmlns:a16="http://schemas.microsoft.com/office/drawing/2014/main" xmlns="" id="{00000000-0008-0000-0600-0000699F1300}"/>
            </a:ext>
          </a:extLst>
        </xdr:cNvPr>
        <xdr:cNvSpPr txBox="1">
          <a:spLocks noChangeArrowheads="1"/>
        </xdr:cNvSpPr>
      </xdr:nvSpPr>
      <xdr:spPr bwMode="auto">
        <a:xfrm>
          <a:off x="2743200" y="584644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167</xdr:row>
      <xdr:rowOff>0</xdr:rowOff>
    </xdr:from>
    <xdr:to>
      <xdr:col>5</xdr:col>
      <xdr:colOff>0</xdr:colOff>
      <xdr:row>167</xdr:row>
      <xdr:rowOff>209550</xdr:rowOff>
    </xdr:to>
    <xdr:sp macro="" textlink="">
      <xdr:nvSpPr>
        <xdr:cNvPr id="1285994" name="Text Box 1">
          <a:extLst>
            <a:ext uri="{FF2B5EF4-FFF2-40B4-BE49-F238E27FC236}">
              <a16:creationId xmlns:a16="http://schemas.microsoft.com/office/drawing/2014/main" xmlns="" id="{00000000-0008-0000-0600-00006A9F1300}"/>
            </a:ext>
          </a:extLst>
        </xdr:cNvPr>
        <xdr:cNvSpPr txBox="1">
          <a:spLocks noChangeArrowheads="1"/>
        </xdr:cNvSpPr>
      </xdr:nvSpPr>
      <xdr:spPr bwMode="auto">
        <a:xfrm>
          <a:off x="2743200" y="584644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167</xdr:row>
      <xdr:rowOff>0</xdr:rowOff>
    </xdr:from>
    <xdr:to>
      <xdr:col>5</xdr:col>
      <xdr:colOff>0</xdr:colOff>
      <xdr:row>167</xdr:row>
      <xdr:rowOff>209550</xdr:rowOff>
    </xdr:to>
    <xdr:sp macro="" textlink="">
      <xdr:nvSpPr>
        <xdr:cNvPr id="1285995" name="Text Box 1">
          <a:extLst>
            <a:ext uri="{FF2B5EF4-FFF2-40B4-BE49-F238E27FC236}">
              <a16:creationId xmlns:a16="http://schemas.microsoft.com/office/drawing/2014/main" xmlns="" id="{00000000-0008-0000-0600-00006B9F1300}"/>
            </a:ext>
          </a:extLst>
        </xdr:cNvPr>
        <xdr:cNvSpPr txBox="1">
          <a:spLocks noChangeArrowheads="1"/>
        </xdr:cNvSpPr>
      </xdr:nvSpPr>
      <xdr:spPr bwMode="auto">
        <a:xfrm>
          <a:off x="2743200" y="584644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167</xdr:row>
      <xdr:rowOff>0</xdr:rowOff>
    </xdr:from>
    <xdr:to>
      <xdr:col>5</xdr:col>
      <xdr:colOff>0</xdr:colOff>
      <xdr:row>167</xdr:row>
      <xdr:rowOff>209550</xdr:rowOff>
    </xdr:to>
    <xdr:sp macro="" textlink="">
      <xdr:nvSpPr>
        <xdr:cNvPr id="1285996" name="Text Box 1">
          <a:extLst>
            <a:ext uri="{FF2B5EF4-FFF2-40B4-BE49-F238E27FC236}">
              <a16:creationId xmlns:a16="http://schemas.microsoft.com/office/drawing/2014/main" xmlns="" id="{00000000-0008-0000-0600-00006C9F1300}"/>
            </a:ext>
          </a:extLst>
        </xdr:cNvPr>
        <xdr:cNvSpPr txBox="1">
          <a:spLocks noChangeArrowheads="1"/>
        </xdr:cNvSpPr>
      </xdr:nvSpPr>
      <xdr:spPr bwMode="auto">
        <a:xfrm>
          <a:off x="2743200" y="584644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167</xdr:row>
      <xdr:rowOff>0</xdr:rowOff>
    </xdr:from>
    <xdr:to>
      <xdr:col>5</xdr:col>
      <xdr:colOff>0</xdr:colOff>
      <xdr:row>167</xdr:row>
      <xdr:rowOff>209550</xdr:rowOff>
    </xdr:to>
    <xdr:sp macro="" textlink="">
      <xdr:nvSpPr>
        <xdr:cNvPr id="1285997" name="Text Box 1">
          <a:extLst>
            <a:ext uri="{FF2B5EF4-FFF2-40B4-BE49-F238E27FC236}">
              <a16:creationId xmlns:a16="http://schemas.microsoft.com/office/drawing/2014/main" xmlns="" id="{00000000-0008-0000-0600-00006D9F1300}"/>
            </a:ext>
          </a:extLst>
        </xdr:cNvPr>
        <xdr:cNvSpPr txBox="1">
          <a:spLocks noChangeArrowheads="1"/>
        </xdr:cNvSpPr>
      </xdr:nvSpPr>
      <xdr:spPr bwMode="auto">
        <a:xfrm>
          <a:off x="2743200" y="584644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167</xdr:row>
      <xdr:rowOff>0</xdr:rowOff>
    </xdr:from>
    <xdr:to>
      <xdr:col>5</xdr:col>
      <xdr:colOff>0</xdr:colOff>
      <xdr:row>167</xdr:row>
      <xdr:rowOff>209550</xdr:rowOff>
    </xdr:to>
    <xdr:sp macro="" textlink="">
      <xdr:nvSpPr>
        <xdr:cNvPr id="1285998" name="Text Box 1">
          <a:extLst>
            <a:ext uri="{FF2B5EF4-FFF2-40B4-BE49-F238E27FC236}">
              <a16:creationId xmlns:a16="http://schemas.microsoft.com/office/drawing/2014/main" xmlns="" id="{00000000-0008-0000-0600-00006E9F1300}"/>
            </a:ext>
          </a:extLst>
        </xdr:cNvPr>
        <xdr:cNvSpPr txBox="1">
          <a:spLocks noChangeArrowheads="1"/>
        </xdr:cNvSpPr>
      </xdr:nvSpPr>
      <xdr:spPr bwMode="auto">
        <a:xfrm>
          <a:off x="2743200" y="584644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167</xdr:row>
      <xdr:rowOff>0</xdr:rowOff>
    </xdr:from>
    <xdr:to>
      <xdr:col>5</xdr:col>
      <xdr:colOff>0</xdr:colOff>
      <xdr:row>167</xdr:row>
      <xdr:rowOff>209550</xdr:rowOff>
    </xdr:to>
    <xdr:sp macro="" textlink="">
      <xdr:nvSpPr>
        <xdr:cNvPr id="1285999" name="Text Box 1">
          <a:extLst>
            <a:ext uri="{FF2B5EF4-FFF2-40B4-BE49-F238E27FC236}">
              <a16:creationId xmlns:a16="http://schemas.microsoft.com/office/drawing/2014/main" xmlns="" id="{00000000-0008-0000-0600-00006F9F1300}"/>
            </a:ext>
          </a:extLst>
        </xdr:cNvPr>
        <xdr:cNvSpPr txBox="1">
          <a:spLocks noChangeArrowheads="1"/>
        </xdr:cNvSpPr>
      </xdr:nvSpPr>
      <xdr:spPr bwMode="auto">
        <a:xfrm>
          <a:off x="2743200" y="584644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167</xdr:row>
      <xdr:rowOff>0</xdr:rowOff>
    </xdr:from>
    <xdr:to>
      <xdr:col>5</xdr:col>
      <xdr:colOff>0</xdr:colOff>
      <xdr:row>167</xdr:row>
      <xdr:rowOff>209550</xdr:rowOff>
    </xdr:to>
    <xdr:sp macro="" textlink="">
      <xdr:nvSpPr>
        <xdr:cNvPr id="1286000" name="Text Box 1">
          <a:extLst>
            <a:ext uri="{FF2B5EF4-FFF2-40B4-BE49-F238E27FC236}">
              <a16:creationId xmlns:a16="http://schemas.microsoft.com/office/drawing/2014/main" xmlns="" id="{00000000-0008-0000-0600-0000709F1300}"/>
            </a:ext>
          </a:extLst>
        </xdr:cNvPr>
        <xdr:cNvSpPr txBox="1">
          <a:spLocks noChangeArrowheads="1"/>
        </xdr:cNvSpPr>
      </xdr:nvSpPr>
      <xdr:spPr bwMode="auto">
        <a:xfrm>
          <a:off x="2743200" y="584644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167</xdr:row>
      <xdr:rowOff>0</xdr:rowOff>
    </xdr:from>
    <xdr:to>
      <xdr:col>5</xdr:col>
      <xdr:colOff>0</xdr:colOff>
      <xdr:row>167</xdr:row>
      <xdr:rowOff>209550</xdr:rowOff>
    </xdr:to>
    <xdr:sp macro="" textlink="">
      <xdr:nvSpPr>
        <xdr:cNvPr id="1286001" name="Text Box 1">
          <a:extLst>
            <a:ext uri="{FF2B5EF4-FFF2-40B4-BE49-F238E27FC236}">
              <a16:creationId xmlns:a16="http://schemas.microsoft.com/office/drawing/2014/main" xmlns="" id="{00000000-0008-0000-0600-0000719F1300}"/>
            </a:ext>
          </a:extLst>
        </xdr:cNvPr>
        <xdr:cNvSpPr txBox="1">
          <a:spLocks noChangeArrowheads="1"/>
        </xdr:cNvSpPr>
      </xdr:nvSpPr>
      <xdr:spPr bwMode="auto">
        <a:xfrm>
          <a:off x="2743200" y="584644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167</xdr:row>
      <xdr:rowOff>0</xdr:rowOff>
    </xdr:from>
    <xdr:to>
      <xdr:col>5</xdr:col>
      <xdr:colOff>0</xdr:colOff>
      <xdr:row>167</xdr:row>
      <xdr:rowOff>209550</xdr:rowOff>
    </xdr:to>
    <xdr:sp macro="" textlink="">
      <xdr:nvSpPr>
        <xdr:cNvPr id="1286002" name="Text Box 1">
          <a:extLst>
            <a:ext uri="{FF2B5EF4-FFF2-40B4-BE49-F238E27FC236}">
              <a16:creationId xmlns:a16="http://schemas.microsoft.com/office/drawing/2014/main" xmlns="" id="{00000000-0008-0000-0600-0000729F1300}"/>
            </a:ext>
          </a:extLst>
        </xdr:cNvPr>
        <xdr:cNvSpPr txBox="1">
          <a:spLocks noChangeArrowheads="1"/>
        </xdr:cNvSpPr>
      </xdr:nvSpPr>
      <xdr:spPr bwMode="auto">
        <a:xfrm>
          <a:off x="2743200" y="584644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167</xdr:row>
      <xdr:rowOff>0</xdr:rowOff>
    </xdr:from>
    <xdr:to>
      <xdr:col>5</xdr:col>
      <xdr:colOff>0</xdr:colOff>
      <xdr:row>167</xdr:row>
      <xdr:rowOff>209550</xdr:rowOff>
    </xdr:to>
    <xdr:sp macro="" textlink="">
      <xdr:nvSpPr>
        <xdr:cNvPr id="1286003" name="Text Box 1">
          <a:extLst>
            <a:ext uri="{FF2B5EF4-FFF2-40B4-BE49-F238E27FC236}">
              <a16:creationId xmlns:a16="http://schemas.microsoft.com/office/drawing/2014/main" xmlns="" id="{00000000-0008-0000-0600-0000739F1300}"/>
            </a:ext>
          </a:extLst>
        </xdr:cNvPr>
        <xdr:cNvSpPr txBox="1">
          <a:spLocks noChangeArrowheads="1"/>
        </xdr:cNvSpPr>
      </xdr:nvSpPr>
      <xdr:spPr bwMode="auto">
        <a:xfrm>
          <a:off x="2743200" y="584644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167</xdr:row>
      <xdr:rowOff>0</xdr:rowOff>
    </xdr:from>
    <xdr:to>
      <xdr:col>5</xdr:col>
      <xdr:colOff>0</xdr:colOff>
      <xdr:row>167</xdr:row>
      <xdr:rowOff>209550</xdr:rowOff>
    </xdr:to>
    <xdr:sp macro="" textlink="">
      <xdr:nvSpPr>
        <xdr:cNvPr id="1286004" name="Text Box 1">
          <a:extLst>
            <a:ext uri="{FF2B5EF4-FFF2-40B4-BE49-F238E27FC236}">
              <a16:creationId xmlns:a16="http://schemas.microsoft.com/office/drawing/2014/main" xmlns="" id="{00000000-0008-0000-0600-0000749F1300}"/>
            </a:ext>
          </a:extLst>
        </xdr:cNvPr>
        <xdr:cNvSpPr txBox="1">
          <a:spLocks noChangeArrowheads="1"/>
        </xdr:cNvSpPr>
      </xdr:nvSpPr>
      <xdr:spPr bwMode="auto">
        <a:xfrm>
          <a:off x="2743200" y="584644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168</xdr:row>
      <xdr:rowOff>0</xdr:rowOff>
    </xdr:from>
    <xdr:to>
      <xdr:col>5</xdr:col>
      <xdr:colOff>0</xdr:colOff>
      <xdr:row>168</xdr:row>
      <xdr:rowOff>209550</xdr:rowOff>
    </xdr:to>
    <xdr:sp macro="" textlink="">
      <xdr:nvSpPr>
        <xdr:cNvPr id="1286005" name="Text Box 1">
          <a:extLst>
            <a:ext uri="{FF2B5EF4-FFF2-40B4-BE49-F238E27FC236}">
              <a16:creationId xmlns:a16="http://schemas.microsoft.com/office/drawing/2014/main" xmlns="" id="{00000000-0008-0000-0600-0000759F1300}"/>
            </a:ext>
          </a:extLst>
        </xdr:cNvPr>
        <xdr:cNvSpPr txBox="1">
          <a:spLocks noChangeArrowheads="1"/>
        </xdr:cNvSpPr>
      </xdr:nvSpPr>
      <xdr:spPr bwMode="auto">
        <a:xfrm>
          <a:off x="2743200" y="58807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168</xdr:row>
      <xdr:rowOff>0</xdr:rowOff>
    </xdr:from>
    <xdr:to>
      <xdr:col>5</xdr:col>
      <xdr:colOff>0</xdr:colOff>
      <xdr:row>168</xdr:row>
      <xdr:rowOff>209550</xdr:rowOff>
    </xdr:to>
    <xdr:sp macro="" textlink="">
      <xdr:nvSpPr>
        <xdr:cNvPr id="1286006" name="Text Box 1">
          <a:extLst>
            <a:ext uri="{FF2B5EF4-FFF2-40B4-BE49-F238E27FC236}">
              <a16:creationId xmlns:a16="http://schemas.microsoft.com/office/drawing/2014/main" xmlns="" id="{00000000-0008-0000-0600-0000769F1300}"/>
            </a:ext>
          </a:extLst>
        </xdr:cNvPr>
        <xdr:cNvSpPr txBox="1">
          <a:spLocks noChangeArrowheads="1"/>
        </xdr:cNvSpPr>
      </xdr:nvSpPr>
      <xdr:spPr bwMode="auto">
        <a:xfrm>
          <a:off x="2743200" y="58807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168</xdr:row>
      <xdr:rowOff>0</xdr:rowOff>
    </xdr:from>
    <xdr:to>
      <xdr:col>5</xdr:col>
      <xdr:colOff>0</xdr:colOff>
      <xdr:row>168</xdr:row>
      <xdr:rowOff>209550</xdr:rowOff>
    </xdr:to>
    <xdr:sp macro="" textlink="">
      <xdr:nvSpPr>
        <xdr:cNvPr id="1286007" name="Text Box 1">
          <a:extLst>
            <a:ext uri="{FF2B5EF4-FFF2-40B4-BE49-F238E27FC236}">
              <a16:creationId xmlns:a16="http://schemas.microsoft.com/office/drawing/2014/main" xmlns="" id="{00000000-0008-0000-0600-0000779F1300}"/>
            </a:ext>
          </a:extLst>
        </xdr:cNvPr>
        <xdr:cNvSpPr txBox="1">
          <a:spLocks noChangeArrowheads="1"/>
        </xdr:cNvSpPr>
      </xdr:nvSpPr>
      <xdr:spPr bwMode="auto">
        <a:xfrm>
          <a:off x="2743200" y="58807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168</xdr:row>
      <xdr:rowOff>0</xdr:rowOff>
    </xdr:from>
    <xdr:to>
      <xdr:col>5</xdr:col>
      <xdr:colOff>0</xdr:colOff>
      <xdr:row>168</xdr:row>
      <xdr:rowOff>209550</xdr:rowOff>
    </xdr:to>
    <xdr:sp macro="" textlink="">
      <xdr:nvSpPr>
        <xdr:cNvPr id="1286008" name="Text Box 1">
          <a:extLst>
            <a:ext uri="{FF2B5EF4-FFF2-40B4-BE49-F238E27FC236}">
              <a16:creationId xmlns:a16="http://schemas.microsoft.com/office/drawing/2014/main" xmlns="" id="{00000000-0008-0000-0600-0000789F1300}"/>
            </a:ext>
          </a:extLst>
        </xdr:cNvPr>
        <xdr:cNvSpPr txBox="1">
          <a:spLocks noChangeArrowheads="1"/>
        </xdr:cNvSpPr>
      </xdr:nvSpPr>
      <xdr:spPr bwMode="auto">
        <a:xfrm>
          <a:off x="2743200" y="58807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168</xdr:row>
      <xdr:rowOff>0</xdr:rowOff>
    </xdr:from>
    <xdr:to>
      <xdr:col>5</xdr:col>
      <xdr:colOff>0</xdr:colOff>
      <xdr:row>168</xdr:row>
      <xdr:rowOff>209550</xdr:rowOff>
    </xdr:to>
    <xdr:sp macro="" textlink="">
      <xdr:nvSpPr>
        <xdr:cNvPr id="1286009" name="Text Box 1">
          <a:extLst>
            <a:ext uri="{FF2B5EF4-FFF2-40B4-BE49-F238E27FC236}">
              <a16:creationId xmlns:a16="http://schemas.microsoft.com/office/drawing/2014/main" xmlns="" id="{00000000-0008-0000-0600-0000799F1300}"/>
            </a:ext>
          </a:extLst>
        </xdr:cNvPr>
        <xdr:cNvSpPr txBox="1">
          <a:spLocks noChangeArrowheads="1"/>
        </xdr:cNvSpPr>
      </xdr:nvSpPr>
      <xdr:spPr bwMode="auto">
        <a:xfrm>
          <a:off x="2743200" y="58807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168</xdr:row>
      <xdr:rowOff>0</xdr:rowOff>
    </xdr:from>
    <xdr:to>
      <xdr:col>5</xdr:col>
      <xdr:colOff>0</xdr:colOff>
      <xdr:row>168</xdr:row>
      <xdr:rowOff>209550</xdr:rowOff>
    </xdr:to>
    <xdr:sp macro="" textlink="">
      <xdr:nvSpPr>
        <xdr:cNvPr id="1286010" name="Text Box 1">
          <a:extLst>
            <a:ext uri="{FF2B5EF4-FFF2-40B4-BE49-F238E27FC236}">
              <a16:creationId xmlns:a16="http://schemas.microsoft.com/office/drawing/2014/main" xmlns="" id="{00000000-0008-0000-0600-00007A9F1300}"/>
            </a:ext>
          </a:extLst>
        </xdr:cNvPr>
        <xdr:cNvSpPr txBox="1">
          <a:spLocks noChangeArrowheads="1"/>
        </xdr:cNvSpPr>
      </xdr:nvSpPr>
      <xdr:spPr bwMode="auto">
        <a:xfrm>
          <a:off x="2743200" y="58807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168</xdr:row>
      <xdr:rowOff>0</xdr:rowOff>
    </xdr:from>
    <xdr:to>
      <xdr:col>5</xdr:col>
      <xdr:colOff>0</xdr:colOff>
      <xdr:row>168</xdr:row>
      <xdr:rowOff>209550</xdr:rowOff>
    </xdr:to>
    <xdr:sp macro="" textlink="">
      <xdr:nvSpPr>
        <xdr:cNvPr id="1286011" name="Text Box 1">
          <a:extLst>
            <a:ext uri="{FF2B5EF4-FFF2-40B4-BE49-F238E27FC236}">
              <a16:creationId xmlns:a16="http://schemas.microsoft.com/office/drawing/2014/main" xmlns="" id="{00000000-0008-0000-0600-00007B9F1300}"/>
            </a:ext>
          </a:extLst>
        </xdr:cNvPr>
        <xdr:cNvSpPr txBox="1">
          <a:spLocks noChangeArrowheads="1"/>
        </xdr:cNvSpPr>
      </xdr:nvSpPr>
      <xdr:spPr bwMode="auto">
        <a:xfrm>
          <a:off x="2743200" y="58807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168</xdr:row>
      <xdr:rowOff>0</xdr:rowOff>
    </xdr:from>
    <xdr:to>
      <xdr:col>5</xdr:col>
      <xdr:colOff>0</xdr:colOff>
      <xdr:row>168</xdr:row>
      <xdr:rowOff>209550</xdr:rowOff>
    </xdr:to>
    <xdr:sp macro="" textlink="">
      <xdr:nvSpPr>
        <xdr:cNvPr id="1286012" name="Text Box 1">
          <a:extLst>
            <a:ext uri="{FF2B5EF4-FFF2-40B4-BE49-F238E27FC236}">
              <a16:creationId xmlns:a16="http://schemas.microsoft.com/office/drawing/2014/main" xmlns="" id="{00000000-0008-0000-0600-00007C9F1300}"/>
            </a:ext>
          </a:extLst>
        </xdr:cNvPr>
        <xdr:cNvSpPr txBox="1">
          <a:spLocks noChangeArrowheads="1"/>
        </xdr:cNvSpPr>
      </xdr:nvSpPr>
      <xdr:spPr bwMode="auto">
        <a:xfrm>
          <a:off x="2743200" y="58807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168</xdr:row>
      <xdr:rowOff>0</xdr:rowOff>
    </xdr:from>
    <xdr:to>
      <xdr:col>5</xdr:col>
      <xdr:colOff>0</xdr:colOff>
      <xdr:row>168</xdr:row>
      <xdr:rowOff>209550</xdr:rowOff>
    </xdr:to>
    <xdr:sp macro="" textlink="">
      <xdr:nvSpPr>
        <xdr:cNvPr id="1286013" name="Text Box 1">
          <a:extLst>
            <a:ext uri="{FF2B5EF4-FFF2-40B4-BE49-F238E27FC236}">
              <a16:creationId xmlns:a16="http://schemas.microsoft.com/office/drawing/2014/main" xmlns="" id="{00000000-0008-0000-0600-00007D9F1300}"/>
            </a:ext>
          </a:extLst>
        </xdr:cNvPr>
        <xdr:cNvSpPr txBox="1">
          <a:spLocks noChangeArrowheads="1"/>
        </xdr:cNvSpPr>
      </xdr:nvSpPr>
      <xdr:spPr bwMode="auto">
        <a:xfrm>
          <a:off x="2743200" y="58807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168</xdr:row>
      <xdr:rowOff>0</xdr:rowOff>
    </xdr:from>
    <xdr:to>
      <xdr:col>5</xdr:col>
      <xdr:colOff>0</xdr:colOff>
      <xdr:row>168</xdr:row>
      <xdr:rowOff>209550</xdr:rowOff>
    </xdr:to>
    <xdr:sp macro="" textlink="">
      <xdr:nvSpPr>
        <xdr:cNvPr id="1286014" name="Text Box 1">
          <a:extLst>
            <a:ext uri="{FF2B5EF4-FFF2-40B4-BE49-F238E27FC236}">
              <a16:creationId xmlns:a16="http://schemas.microsoft.com/office/drawing/2014/main" xmlns="" id="{00000000-0008-0000-0600-00007E9F1300}"/>
            </a:ext>
          </a:extLst>
        </xdr:cNvPr>
        <xdr:cNvSpPr txBox="1">
          <a:spLocks noChangeArrowheads="1"/>
        </xdr:cNvSpPr>
      </xdr:nvSpPr>
      <xdr:spPr bwMode="auto">
        <a:xfrm>
          <a:off x="2743200" y="58807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168</xdr:row>
      <xdr:rowOff>0</xdr:rowOff>
    </xdr:from>
    <xdr:to>
      <xdr:col>5</xdr:col>
      <xdr:colOff>0</xdr:colOff>
      <xdr:row>168</xdr:row>
      <xdr:rowOff>209550</xdr:rowOff>
    </xdr:to>
    <xdr:sp macro="" textlink="">
      <xdr:nvSpPr>
        <xdr:cNvPr id="1286015" name="Text Box 1">
          <a:extLst>
            <a:ext uri="{FF2B5EF4-FFF2-40B4-BE49-F238E27FC236}">
              <a16:creationId xmlns:a16="http://schemas.microsoft.com/office/drawing/2014/main" xmlns="" id="{00000000-0008-0000-0600-00007F9F1300}"/>
            </a:ext>
          </a:extLst>
        </xdr:cNvPr>
        <xdr:cNvSpPr txBox="1">
          <a:spLocks noChangeArrowheads="1"/>
        </xdr:cNvSpPr>
      </xdr:nvSpPr>
      <xdr:spPr bwMode="auto">
        <a:xfrm>
          <a:off x="2743200" y="58807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168</xdr:row>
      <xdr:rowOff>0</xdr:rowOff>
    </xdr:from>
    <xdr:to>
      <xdr:col>5</xdr:col>
      <xdr:colOff>0</xdr:colOff>
      <xdr:row>168</xdr:row>
      <xdr:rowOff>209550</xdr:rowOff>
    </xdr:to>
    <xdr:sp macro="" textlink="">
      <xdr:nvSpPr>
        <xdr:cNvPr id="1286016" name="Text Box 1">
          <a:extLst>
            <a:ext uri="{FF2B5EF4-FFF2-40B4-BE49-F238E27FC236}">
              <a16:creationId xmlns:a16="http://schemas.microsoft.com/office/drawing/2014/main" xmlns="" id="{00000000-0008-0000-0600-0000809F1300}"/>
            </a:ext>
          </a:extLst>
        </xdr:cNvPr>
        <xdr:cNvSpPr txBox="1">
          <a:spLocks noChangeArrowheads="1"/>
        </xdr:cNvSpPr>
      </xdr:nvSpPr>
      <xdr:spPr bwMode="auto">
        <a:xfrm>
          <a:off x="2743200" y="58807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168</xdr:row>
      <xdr:rowOff>0</xdr:rowOff>
    </xdr:from>
    <xdr:to>
      <xdr:col>5</xdr:col>
      <xdr:colOff>0</xdr:colOff>
      <xdr:row>168</xdr:row>
      <xdr:rowOff>209550</xdr:rowOff>
    </xdr:to>
    <xdr:sp macro="" textlink="">
      <xdr:nvSpPr>
        <xdr:cNvPr id="1286017" name="Text Box 1">
          <a:extLst>
            <a:ext uri="{FF2B5EF4-FFF2-40B4-BE49-F238E27FC236}">
              <a16:creationId xmlns:a16="http://schemas.microsoft.com/office/drawing/2014/main" xmlns="" id="{00000000-0008-0000-0600-0000819F1300}"/>
            </a:ext>
          </a:extLst>
        </xdr:cNvPr>
        <xdr:cNvSpPr txBox="1">
          <a:spLocks noChangeArrowheads="1"/>
        </xdr:cNvSpPr>
      </xdr:nvSpPr>
      <xdr:spPr bwMode="auto">
        <a:xfrm>
          <a:off x="2743200" y="58807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168</xdr:row>
      <xdr:rowOff>0</xdr:rowOff>
    </xdr:from>
    <xdr:to>
      <xdr:col>5</xdr:col>
      <xdr:colOff>0</xdr:colOff>
      <xdr:row>168</xdr:row>
      <xdr:rowOff>209550</xdr:rowOff>
    </xdr:to>
    <xdr:sp macro="" textlink="">
      <xdr:nvSpPr>
        <xdr:cNvPr id="1286018" name="Text Box 1">
          <a:extLst>
            <a:ext uri="{FF2B5EF4-FFF2-40B4-BE49-F238E27FC236}">
              <a16:creationId xmlns:a16="http://schemas.microsoft.com/office/drawing/2014/main" xmlns="" id="{00000000-0008-0000-0600-0000829F1300}"/>
            </a:ext>
          </a:extLst>
        </xdr:cNvPr>
        <xdr:cNvSpPr txBox="1">
          <a:spLocks noChangeArrowheads="1"/>
        </xdr:cNvSpPr>
      </xdr:nvSpPr>
      <xdr:spPr bwMode="auto">
        <a:xfrm>
          <a:off x="2743200" y="58807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168</xdr:row>
      <xdr:rowOff>0</xdr:rowOff>
    </xdr:from>
    <xdr:to>
      <xdr:col>5</xdr:col>
      <xdr:colOff>0</xdr:colOff>
      <xdr:row>168</xdr:row>
      <xdr:rowOff>209550</xdr:rowOff>
    </xdr:to>
    <xdr:sp macro="" textlink="">
      <xdr:nvSpPr>
        <xdr:cNvPr id="1286019" name="Text Box 1">
          <a:extLst>
            <a:ext uri="{FF2B5EF4-FFF2-40B4-BE49-F238E27FC236}">
              <a16:creationId xmlns:a16="http://schemas.microsoft.com/office/drawing/2014/main" xmlns="" id="{00000000-0008-0000-0600-0000839F1300}"/>
            </a:ext>
          </a:extLst>
        </xdr:cNvPr>
        <xdr:cNvSpPr txBox="1">
          <a:spLocks noChangeArrowheads="1"/>
        </xdr:cNvSpPr>
      </xdr:nvSpPr>
      <xdr:spPr bwMode="auto">
        <a:xfrm>
          <a:off x="2743200" y="58807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168</xdr:row>
      <xdr:rowOff>0</xdr:rowOff>
    </xdr:from>
    <xdr:to>
      <xdr:col>5</xdr:col>
      <xdr:colOff>0</xdr:colOff>
      <xdr:row>168</xdr:row>
      <xdr:rowOff>209550</xdr:rowOff>
    </xdr:to>
    <xdr:sp macro="" textlink="">
      <xdr:nvSpPr>
        <xdr:cNvPr id="1286020" name="Text Box 1">
          <a:extLst>
            <a:ext uri="{FF2B5EF4-FFF2-40B4-BE49-F238E27FC236}">
              <a16:creationId xmlns:a16="http://schemas.microsoft.com/office/drawing/2014/main" xmlns="" id="{00000000-0008-0000-0600-0000849F1300}"/>
            </a:ext>
          </a:extLst>
        </xdr:cNvPr>
        <xdr:cNvSpPr txBox="1">
          <a:spLocks noChangeArrowheads="1"/>
        </xdr:cNvSpPr>
      </xdr:nvSpPr>
      <xdr:spPr bwMode="auto">
        <a:xfrm>
          <a:off x="2743200" y="58807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168</xdr:row>
      <xdr:rowOff>0</xdr:rowOff>
    </xdr:from>
    <xdr:to>
      <xdr:col>5</xdr:col>
      <xdr:colOff>0</xdr:colOff>
      <xdr:row>168</xdr:row>
      <xdr:rowOff>209550</xdr:rowOff>
    </xdr:to>
    <xdr:sp macro="" textlink="">
      <xdr:nvSpPr>
        <xdr:cNvPr id="1286021" name="Text Box 1">
          <a:extLst>
            <a:ext uri="{FF2B5EF4-FFF2-40B4-BE49-F238E27FC236}">
              <a16:creationId xmlns:a16="http://schemas.microsoft.com/office/drawing/2014/main" xmlns="" id="{00000000-0008-0000-0600-0000859F1300}"/>
            </a:ext>
          </a:extLst>
        </xdr:cNvPr>
        <xdr:cNvSpPr txBox="1">
          <a:spLocks noChangeArrowheads="1"/>
        </xdr:cNvSpPr>
      </xdr:nvSpPr>
      <xdr:spPr bwMode="auto">
        <a:xfrm>
          <a:off x="2743200" y="58807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168</xdr:row>
      <xdr:rowOff>0</xdr:rowOff>
    </xdr:from>
    <xdr:to>
      <xdr:col>5</xdr:col>
      <xdr:colOff>0</xdr:colOff>
      <xdr:row>168</xdr:row>
      <xdr:rowOff>209550</xdr:rowOff>
    </xdr:to>
    <xdr:sp macro="" textlink="">
      <xdr:nvSpPr>
        <xdr:cNvPr id="1286022" name="Text Box 1">
          <a:extLst>
            <a:ext uri="{FF2B5EF4-FFF2-40B4-BE49-F238E27FC236}">
              <a16:creationId xmlns:a16="http://schemas.microsoft.com/office/drawing/2014/main" xmlns="" id="{00000000-0008-0000-0600-0000869F1300}"/>
            </a:ext>
          </a:extLst>
        </xdr:cNvPr>
        <xdr:cNvSpPr txBox="1">
          <a:spLocks noChangeArrowheads="1"/>
        </xdr:cNvSpPr>
      </xdr:nvSpPr>
      <xdr:spPr bwMode="auto">
        <a:xfrm>
          <a:off x="2743200" y="58807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168</xdr:row>
      <xdr:rowOff>0</xdr:rowOff>
    </xdr:from>
    <xdr:to>
      <xdr:col>5</xdr:col>
      <xdr:colOff>0</xdr:colOff>
      <xdr:row>168</xdr:row>
      <xdr:rowOff>209550</xdr:rowOff>
    </xdr:to>
    <xdr:sp macro="" textlink="">
      <xdr:nvSpPr>
        <xdr:cNvPr id="1286023" name="Text Box 1">
          <a:extLst>
            <a:ext uri="{FF2B5EF4-FFF2-40B4-BE49-F238E27FC236}">
              <a16:creationId xmlns:a16="http://schemas.microsoft.com/office/drawing/2014/main" xmlns="" id="{00000000-0008-0000-0600-0000879F1300}"/>
            </a:ext>
          </a:extLst>
        </xdr:cNvPr>
        <xdr:cNvSpPr txBox="1">
          <a:spLocks noChangeArrowheads="1"/>
        </xdr:cNvSpPr>
      </xdr:nvSpPr>
      <xdr:spPr bwMode="auto">
        <a:xfrm>
          <a:off x="2743200" y="58807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168</xdr:row>
      <xdr:rowOff>0</xdr:rowOff>
    </xdr:from>
    <xdr:to>
      <xdr:col>5</xdr:col>
      <xdr:colOff>0</xdr:colOff>
      <xdr:row>168</xdr:row>
      <xdr:rowOff>209550</xdr:rowOff>
    </xdr:to>
    <xdr:sp macro="" textlink="">
      <xdr:nvSpPr>
        <xdr:cNvPr id="1286024" name="Text Box 1">
          <a:extLst>
            <a:ext uri="{FF2B5EF4-FFF2-40B4-BE49-F238E27FC236}">
              <a16:creationId xmlns:a16="http://schemas.microsoft.com/office/drawing/2014/main" xmlns="" id="{00000000-0008-0000-0600-0000889F1300}"/>
            </a:ext>
          </a:extLst>
        </xdr:cNvPr>
        <xdr:cNvSpPr txBox="1">
          <a:spLocks noChangeArrowheads="1"/>
        </xdr:cNvSpPr>
      </xdr:nvSpPr>
      <xdr:spPr bwMode="auto">
        <a:xfrm>
          <a:off x="2743200" y="58807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168</xdr:row>
      <xdr:rowOff>0</xdr:rowOff>
    </xdr:from>
    <xdr:to>
      <xdr:col>5</xdr:col>
      <xdr:colOff>0</xdr:colOff>
      <xdr:row>168</xdr:row>
      <xdr:rowOff>209550</xdr:rowOff>
    </xdr:to>
    <xdr:sp macro="" textlink="">
      <xdr:nvSpPr>
        <xdr:cNvPr id="1286025" name="Text Box 1">
          <a:extLst>
            <a:ext uri="{FF2B5EF4-FFF2-40B4-BE49-F238E27FC236}">
              <a16:creationId xmlns:a16="http://schemas.microsoft.com/office/drawing/2014/main" xmlns="" id="{00000000-0008-0000-0600-0000899F1300}"/>
            </a:ext>
          </a:extLst>
        </xdr:cNvPr>
        <xdr:cNvSpPr txBox="1">
          <a:spLocks noChangeArrowheads="1"/>
        </xdr:cNvSpPr>
      </xdr:nvSpPr>
      <xdr:spPr bwMode="auto">
        <a:xfrm>
          <a:off x="2743200" y="58807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168</xdr:row>
      <xdr:rowOff>0</xdr:rowOff>
    </xdr:from>
    <xdr:to>
      <xdr:col>5</xdr:col>
      <xdr:colOff>0</xdr:colOff>
      <xdr:row>168</xdr:row>
      <xdr:rowOff>209550</xdr:rowOff>
    </xdr:to>
    <xdr:sp macro="" textlink="">
      <xdr:nvSpPr>
        <xdr:cNvPr id="1286026" name="Text Box 1">
          <a:extLst>
            <a:ext uri="{FF2B5EF4-FFF2-40B4-BE49-F238E27FC236}">
              <a16:creationId xmlns:a16="http://schemas.microsoft.com/office/drawing/2014/main" xmlns="" id="{00000000-0008-0000-0600-00008A9F1300}"/>
            </a:ext>
          </a:extLst>
        </xdr:cNvPr>
        <xdr:cNvSpPr txBox="1">
          <a:spLocks noChangeArrowheads="1"/>
        </xdr:cNvSpPr>
      </xdr:nvSpPr>
      <xdr:spPr bwMode="auto">
        <a:xfrm>
          <a:off x="2743200" y="58807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168</xdr:row>
      <xdr:rowOff>0</xdr:rowOff>
    </xdr:from>
    <xdr:to>
      <xdr:col>5</xdr:col>
      <xdr:colOff>0</xdr:colOff>
      <xdr:row>168</xdr:row>
      <xdr:rowOff>209550</xdr:rowOff>
    </xdr:to>
    <xdr:sp macro="" textlink="">
      <xdr:nvSpPr>
        <xdr:cNvPr id="1286027" name="Text Box 1">
          <a:extLst>
            <a:ext uri="{FF2B5EF4-FFF2-40B4-BE49-F238E27FC236}">
              <a16:creationId xmlns:a16="http://schemas.microsoft.com/office/drawing/2014/main" xmlns="" id="{00000000-0008-0000-0600-00008B9F1300}"/>
            </a:ext>
          </a:extLst>
        </xdr:cNvPr>
        <xdr:cNvSpPr txBox="1">
          <a:spLocks noChangeArrowheads="1"/>
        </xdr:cNvSpPr>
      </xdr:nvSpPr>
      <xdr:spPr bwMode="auto">
        <a:xfrm>
          <a:off x="2743200" y="58807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168</xdr:row>
      <xdr:rowOff>0</xdr:rowOff>
    </xdr:from>
    <xdr:to>
      <xdr:col>5</xdr:col>
      <xdr:colOff>0</xdr:colOff>
      <xdr:row>168</xdr:row>
      <xdr:rowOff>209550</xdr:rowOff>
    </xdr:to>
    <xdr:sp macro="" textlink="">
      <xdr:nvSpPr>
        <xdr:cNvPr id="1286028" name="Text Box 1">
          <a:extLst>
            <a:ext uri="{FF2B5EF4-FFF2-40B4-BE49-F238E27FC236}">
              <a16:creationId xmlns:a16="http://schemas.microsoft.com/office/drawing/2014/main" xmlns="" id="{00000000-0008-0000-0600-00008C9F1300}"/>
            </a:ext>
          </a:extLst>
        </xdr:cNvPr>
        <xdr:cNvSpPr txBox="1">
          <a:spLocks noChangeArrowheads="1"/>
        </xdr:cNvSpPr>
      </xdr:nvSpPr>
      <xdr:spPr bwMode="auto">
        <a:xfrm>
          <a:off x="2743200" y="58807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168</xdr:row>
      <xdr:rowOff>0</xdr:rowOff>
    </xdr:from>
    <xdr:to>
      <xdr:col>5</xdr:col>
      <xdr:colOff>0</xdr:colOff>
      <xdr:row>168</xdr:row>
      <xdr:rowOff>209550</xdr:rowOff>
    </xdr:to>
    <xdr:sp macro="" textlink="">
      <xdr:nvSpPr>
        <xdr:cNvPr id="1286029" name="Text Box 1">
          <a:extLst>
            <a:ext uri="{FF2B5EF4-FFF2-40B4-BE49-F238E27FC236}">
              <a16:creationId xmlns:a16="http://schemas.microsoft.com/office/drawing/2014/main" xmlns="" id="{00000000-0008-0000-0600-00008D9F1300}"/>
            </a:ext>
          </a:extLst>
        </xdr:cNvPr>
        <xdr:cNvSpPr txBox="1">
          <a:spLocks noChangeArrowheads="1"/>
        </xdr:cNvSpPr>
      </xdr:nvSpPr>
      <xdr:spPr bwMode="auto">
        <a:xfrm>
          <a:off x="2743200" y="58807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030" name="Text Box 1">
          <a:extLst>
            <a:ext uri="{FF2B5EF4-FFF2-40B4-BE49-F238E27FC236}">
              <a16:creationId xmlns:a16="http://schemas.microsoft.com/office/drawing/2014/main" xmlns="" id="{00000000-0008-0000-0600-00008E9F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031" name="Text Box 1">
          <a:extLst>
            <a:ext uri="{FF2B5EF4-FFF2-40B4-BE49-F238E27FC236}">
              <a16:creationId xmlns:a16="http://schemas.microsoft.com/office/drawing/2014/main" xmlns="" id="{00000000-0008-0000-0600-00008F9F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032" name="Text Box 1">
          <a:extLst>
            <a:ext uri="{FF2B5EF4-FFF2-40B4-BE49-F238E27FC236}">
              <a16:creationId xmlns:a16="http://schemas.microsoft.com/office/drawing/2014/main" xmlns="" id="{00000000-0008-0000-0600-0000909F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033" name="Text Box 1">
          <a:extLst>
            <a:ext uri="{FF2B5EF4-FFF2-40B4-BE49-F238E27FC236}">
              <a16:creationId xmlns:a16="http://schemas.microsoft.com/office/drawing/2014/main" xmlns="" id="{00000000-0008-0000-0600-0000919F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034" name="Text Box 1">
          <a:extLst>
            <a:ext uri="{FF2B5EF4-FFF2-40B4-BE49-F238E27FC236}">
              <a16:creationId xmlns:a16="http://schemas.microsoft.com/office/drawing/2014/main" xmlns="" id="{00000000-0008-0000-0600-0000929F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035" name="Text Box 1">
          <a:extLst>
            <a:ext uri="{FF2B5EF4-FFF2-40B4-BE49-F238E27FC236}">
              <a16:creationId xmlns:a16="http://schemas.microsoft.com/office/drawing/2014/main" xmlns="" id="{00000000-0008-0000-0600-0000939F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036" name="Text Box 1">
          <a:extLst>
            <a:ext uri="{FF2B5EF4-FFF2-40B4-BE49-F238E27FC236}">
              <a16:creationId xmlns:a16="http://schemas.microsoft.com/office/drawing/2014/main" xmlns="" id="{00000000-0008-0000-0600-0000949F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037" name="Text Box 1">
          <a:extLst>
            <a:ext uri="{FF2B5EF4-FFF2-40B4-BE49-F238E27FC236}">
              <a16:creationId xmlns:a16="http://schemas.microsoft.com/office/drawing/2014/main" xmlns="" id="{00000000-0008-0000-0600-0000959F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038" name="Text Box 1">
          <a:extLst>
            <a:ext uri="{FF2B5EF4-FFF2-40B4-BE49-F238E27FC236}">
              <a16:creationId xmlns:a16="http://schemas.microsoft.com/office/drawing/2014/main" xmlns="" id="{00000000-0008-0000-0600-0000969F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039" name="Text Box 1">
          <a:extLst>
            <a:ext uri="{FF2B5EF4-FFF2-40B4-BE49-F238E27FC236}">
              <a16:creationId xmlns:a16="http://schemas.microsoft.com/office/drawing/2014/main" xmlns="" id="{00000000-0008-0000-0600-0000979F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040" name="Text Box 1">
          <a:extLst>
            <a:ext uri="{FF2B5EF4-FFF2-40B4-BE49-F238E27FC236}">
              <a16:creationId xmlns:a16="http://schemas.microsoft.com/office/drawing/2014/main" xmlns="" id="{00000000-0008-0000-0600-0000989F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041" name="Text Box 1">
          <a:extLst>
            <a:ext uri="{FF2B5EF4-FFF2-40B4-BE49-F238E27FC236}">
              <a16:creationId xmlns:a16="http://schemas.microsoft.com/office/drawing/2014/main" xmlns="" id="{00000000-0008-0000-0600-0000999F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042" name="Text Box 1">
          <a:extLst>
            <a:ext uri="{FF2B5EF4-FFF2-40B4-BE49-F238E27FC236}">
              <a16:creationId xmlns:a16="http://schemas.microsoft.com/office/drawing/2014/main" xmlns="" id="{00000000-0008-0000-0600-00009A9F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043" name="Text Box 1">
          <a:extLst>
            <a:ext uri="{FF2B5EF4-FFF2-40B4-BE49-F238E27FC236}">
              <a16:creationId xmlns:a16="http://schemas.microsoft.com/office/drawing/2014/main" xmlns="" id="{00000000-0008-0000-0600-00009B9F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044" name="Text Box 1">
          <a:extLst>
            <a:ext uri="{FF2B5EF4-FFF2-40B4-BE49-F238E27FC236}">
              <a16:creationId xmlns:a16="http://schemas.microsoft.com/office/drawing/2014/main" xmlns="" id="{00000000-0008-0000-0600-00009C9F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045" name="Text Box 1">
          <a:extLst>
            <a:ext uri="{FF2B5EF4-FFF2-40B4-BE49-F238E27FC236}">
              <a16:creationId xmlns:a16="http://schemas.microsoft.com/office/drawing/2014/main" xmlns="" id="{00000000-0008-0000-0600-00009D9F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046" name="Text Box 1">
          <a:extLst>
            <a:ext uri="{FF2B5EF4-FFF2-40B4-BE49-F238E27FC236}">
              <a16:creationId xmlns:a16="http://schemas.microsoft.com/office/drawing/2014/main" xmlns="" id="{00000000-0008-0000-0600-00009E9F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047" name="Text Box 1">
          <a:extLst>
            <a:ext uri="{FF2B5EF4-FFF2-40B4-BE49-F238E27FC236}">
              <a16:creationId xmlns:a16="http://schemas.microsoft.com/office/drawing/2014/main" xmlns="" id="{00000000-0008-0000-0600-00009F9F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048" name="Text Box 1">
          <a:extLst>
            <a:ext uri="{FF2B5EF4-FFF2-40B4-BE49-F238E27FC236}">
              <a16:creationId xmlns:a16="http://schemas.microsoft.com/office/drawing/2014/main" xmlns="" id="{00000000-0008-0000-0600-0000A09F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049" name="Text Box 1">
          <a:extLst>
            <a:ext uri="{FF2B5EF4-FFF2-40B4-BE49-F238E27FC236}">
              <a16:creationId xmlns:a16="http://schemas.microsoft.com/office/drawing/2014/main" xmlns="" id="{00000000-0008-0000-0600-0000A19F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050" name="Text Box 1">
          <a:extLst>
            <a:ext uri="{FF2B5EF4-FFF2-40B4-BE49-F238E27FC236}">
              <a16:creationId xmlns:a16="http://schemas.microsoft.com/office/drawing/2014/main" xmlns="" id="{00000000-0008-0000-0600-0000A29F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051" name="Text Box 1">
          <a:extLst>
            <a:ext uri="{FF2B5EF4-FFF2-40B4-BE49-F238E27FC236}">
              <a16:creationId xmlns:a16="http://schemas.microsoft.com/office/drawing/2014/main" xmlns="" id="{00000000-0008-0000-0600-0000A39F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052" name="Text Box 1">
          <a:extLst>
            <a:ext uri="{FF2B5EF4-FFF2-40B4-BE49-F238E27FC236}">
              <a16:creationId xmlns:a16="http://schemas.microsoft.com/office/drawing/2014/main" xmlns="" id="{00000000-0008-0000-0600-0000A49F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053" name="Text Box 1">
          <a:extLst>
            <a:ext uri="{FF2B5EF4-FFF2-40B4-BE49-F238E27FC236}">
              <a16:creationId xmlns:a16="http://schemas.microsoft.com/office/drawing/2014/main" xmlns="" id="{00000000-0008-0000-0600-0000A59F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054" name="Text Box 1">
          <a:extLst>
            <a:ext uri="{FF2B5EF4-FFF2-40B4-BE49-F238E27FC236}">
              <a16:creationId xmlns:a16="http://schemas.microsoft.com/office/drawing/2014/main" xmlns="" id="{00000000-0008-0000-0600-0000A69F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055" name="Text Box 1">
          <a:extLst>
            <a:ext uri="{FF2B5EF4-FFF2-40B4-BE49-F238E27FC236}">
              <a16:creationId xmlns:a16="http://schemas.microsoft.com/office/drawing/2014/main" xmlns="" id="{00000000-0008-0000-0600-0000A79F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056" name="Text Box 1">
          <a:extLst>
            <a:ext uri="{FF2B5EF4-FFF2-40B4-BE49-F238E27FC236}">
              <a16:creationId xmlns:a16="http://schemas.microsoft.com/office/drawing/2014/main" xmlns="" id="{00000000-0008-0000-0600-0000A89F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057" name="Text Box 1">
          <a:extLst>
            <a:ext uri="{FF2B5EF4-FFF2-40B4-BE49-F238E27FC236}">
              <a16:creationId xmlns:a16="http://schemas.microsoft.com/office/drawing/2014/main" xmlns="" id="{00000000-0008-0000-0600-0000A99F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058" name="Text Box 1">
          <a:extLst>
            <a:ext uri="{FF2B5EF4-FFF2-40B4-BE49-F238E27FC236}">
              <a16:creationId xmlns:a16="http://schemas.microsoft.com/office/drawing/2014/main" xmlns="" id="{00000000-0008-0000-0600-0000AA9F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059" name="Text Box 1">
          <a:extLst>
            <a:ext uri="{FF2B5EF4-FFF2-40B4-BE49-F238E27FC236}">
              <a16:creationId xmlns:a16="http://schemas.microsoft.com/office/drawing/2014/main" xmlns="" id="{00000000-0008-0000-0600-0000AB9F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060" name="Text Box 1">
          <a:extLst>
            <a:ext uri="{FF2B5EF4-FFF2-40B4-BE49-F238E27FC236}">
              <a16:creationId xmlns:a16="http://schemas.microsoft.com/office/drawing/2014/main" xmlns="" id="{00000000-0008-0000-0600-0000AC9F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061" name="Text Box 1">
          <a:extLst>
            <a:ext uri="{FF2B5EF4-FFF2-40B4-BE49-F238E27FC236}">
              <a16:creationId xmlns:a16="http://schemas.microsoft.com/office/drawing/2014/main" xmlns="" id="{00000000-0008-0000-0600-0000AD9F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062" name="Text Box 1">
          <a:extLst>
            <a:ext uri="{FF2B5EF4-FFF2-40B4-BE49-F238E27FC236}">
              <a16:creationId xmlns:a16="http://schemas.microsoft.com/office/drawing/2014/main" xmlns="" id="{00000000-0008-0000-0600-0000AE9F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063" name="Text Box 1">
          <a:extLst>
            <a:ext uri="{FF2B5EF4-FFF2-40B4-BE49-F238E27FC236}">
              <a16:creationId xmlns:a16="http://schemas.microsoft.com/office/drawing/2014/main" xmlns="" id="{00000000-0008-0000-0600-0000AF9F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064" name="Text Box 1">
          <a:extLst>
            <a:ext uri="{FF2B5EF4-FFF2-40B4-BE49-F238E27FC236}">
              <a16:creationId xmlns:a16="http://schemas.microsoft.com/office/drawing/2014/main" xmlns="" id="{00000000-0008-0000-0600-0000B09F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065" name="Text Box 1">
          <a:extLst>
            <a:ext uri="{FF2B5EF4-FFF2-40B4-BE49-F238E27FC236}">
              <a16:creationId xmlns:a16="http://schemas.microsoft.com/office/drawing/2014/main" xmlns="" id="{00000000-0008-0000-0600-0000B19F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066" name="Text Box 1">
          <a:extLst>
            <a:ext uri="{FF2B5EF4-FFF2-40B4-BE49-F238E27FC236}">
              <a16:creationId xmlns:a16="http://schemas.microsoft.com/office/drawing/2014/main" xmlns="" id="{00000000-0008-0000-0600-0000B29F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067" name="Text Box 1">
          <a:extLst>
            <a:ext uri="{FF2B5EF4-FFF2-40B4-BE49-F238E27FC236}">
              <a16:creationId xmlns:a16="http://schemas.microsoft.com/office/drawing/2014/main" xmlns="" id="{00000000-0008-0000-0600-0000B39F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068" name="Text Box 1">
          <a:extLst>
            <a:ext uri="{FF2B5EF4-FFF2-40B4-BE49-F238E27FC236}">
              <a16:creationId xmlns:a16="http://schemas.microsoft.com/office/drawing/2014/main" xmlns="" id="{00000000-0008-0000-0600-0000B49F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069" name="Text Box 1">
          <a:extLst>
            <a:ext uri="{FF2B5EF4-FFF2-40B4-BE49-F238E27FC236}">
              <a16:creationId xmlns:a16="http://schemas.microsoft.com/office/drawing/2014/main" xmlns="" id="{00000000-0008-0000-0600-0000B59F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070" name="Text Box 1">
          <a:extLst>
            <a:ext uri="{FF2B5EF4-FFF2-40B4-BE49-F238E27FC236}">
              <a16:creationId xmlns:a16="http://schemas.microsoft.com/office/drawing/2014/main" xmlns="" id="{00000000-0008-0000-0600-0000B69F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071" name="Text Box 1">
          <a:extLst>
            <a:ext uri="{FF2B5EF4-FFF2-40B4-BE49-F238E27FC236}">
              <a16:creationId xmlns:a16="http://schemas.microsoft.com/office/drawing/2014/main" xmlns="" id="{00000000-0008-0000-0600-0000B79F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072" name="Text Box 1">
          <a:extLst>
            <a:ext uri="{FF2B5EF4-FFF2-40B4-BE49-F238E27FC236}">
              <a16:creationId xmlns:a16="http://schemas.microsoft.com/office/drawing/2014/main" xmlns="" id="{00000000-0008-0000-0600-0000B89F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073" name="Text Box 1">
          <a:extLst>
            <a:ext uri="{FF2B5EF4-FFF2-40B4-BE49-F238E27FC236}">
              <a16:creationId xmlns:a16="http://schemas.microsoft.com/office/drawing/2014/main" xmlns="" id="{00000000-0008-0000-0600-0000B99F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074" name="Text Box 1">
          <a:extLst>
            <a:ext uri="{FF2B5EF4-FFF2-40B4-BE49-F238E27FC236}">
              <a16:creationId xmlns:a16="http://schemas.microsoft.com/office/drawing/2014/main" xmlns="" id="{00000000-0008-0000-0600-0000BA9F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075" name="Text Box 1">
          <a:extLst>
            <a:ext uri="{FF2B5EF4-FFF2-40B4-BE49-F238E27FC236}">
              <a16:creationId xmlns:a16="http://schemas.microsoft.com/office/drawing/2014/main" xmlns="" id="{00000000-0008-0000-0600-0000BB9F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076" name="Text Box 1">
          <a:extLst>
            <a:ext uri="{FF2B5EF4-FFF2-40B4-BE49-F238E27FC236}">
              <a16:creationId xmlns:a16="http://schemas.microsoft.com/office/drawing/2014/main" xmlns="" id="{00000000-0008-0000-0600-0000BC9F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077" name="Text Box 1">
          <a:extLst>
            <a:ext uri="{FF2B5EF4-FFF2-40B4-BE49-F238E27FC236}">
              <a16:creationId xmlns:a16="http://schemas.microsoft.com/office/drawing/2014/main" xmlns="" id="{00000000-0008-0000-0600-0000BD9F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078" name="Text Box 1">
          <a:extLst>
            <a:ext uri="{FF2B5EF4-FFF2-40B4-BE49-F238E27FC236}">
              <a16:creationId xmlns:a16="http://schemas.microsoft.com/office/drawing/2014/main" xmlns="" id="{00000000-0008-0000-0600-0000BE9F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170</xdr:row>
      <xdr:rowOff>0</xdr:rowOff>
    </xdr:from>
    <xdr:to>
      <xdr:col>5</xdr:col>
      <xdr:colOff>0</xdr:colOff>
      <xdr:row>170</xdr:row>
      <xdr:rowOff>209550</xdr:rowOff>
    </xdr:to>
    <xdr:sp macro="" textlink="">
      <xdr:nvSpPr>
        <xdr:cNvPr id="1286079" name="Text Box 1">
          <a:extLst>
            <a:ext uri="{FF2B5EF4-FFF2-40B4-BE49-F238E27FC236}">
              <a16:creationId xmlns:a16="http://schemas.microsoft.com/office/drawing/2014/main" xmlns="" id="{00000000-0008-0000-0600-0000BF9F1300}"/>
            </a:ext>
          </a:extLst>
        </xdr:cNvPr>
        <xdr:cNvSpPr txBox="1">
          <a:spLocks noChangeArrowheads="1"/>
        </xdr:cNvSpPr>
      </xdr:nvSpPr>
      <xdr:spPr bwMode="auto">
        <a:xfrm>
          <a:off x="2743200" y="59493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170</xdr:row>
      <xdr:rowOff>0</xdr:rowOff>
    </xdr:from>
    <xdr:to>
      <xdr:col>5</xdr:col>
      <xdr:colOff>0</xdr:colOff>
      <xdr:row>170</xdr:row>
      <xdr:rowOff>209550</xdr:rowOff>
    </xdr:to>
    <xdr:sp macro="" textlink="">
      <xdr:nvSpPr>
        <xdr:cNvPr id="1286080" name="Text Box 1">
          <a:extLst>
            <a:ext uri="{FF2B5EF4-FFF2-40B4-BE49-F238E27FC236}">
              <a16:creationId xmlns:a16="http://schemas.microsoft.com/office/drawing/2014/main" xmlns="" id="{00000000-0008-0000-0600-0000C09F1300}"/>
            </a:ext>
          </a:extLst>
        </xdr:cNvPr>
        <xdr:cNvSpPr txBox="1">
          <a:spLocks noChangeArrowheads="1"/>
        </xdr:cNvSpPr>
      </xdr:nvSpPr>
      <xdr:spPr bwMode="auto">
        <a:xfrm>
          <a:off x="2743200" y="59493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170</xdr:row>
      <xdr:rowOff>0</xdr:rowOff>
    </xdr:from>
    <xdr:to>
      <xdr:col>5</xdr:col>
      <xdr:colOff>0</xdr:colOff>
      <xdr:row>170</xdr:row>
      <xdr:rowOff>209550</xdr:rowOff>
    </xdr:to>
    <xdr:sp macro="" textlink="">
      <xdr:nvSpPr>
        <xdr:cNvPr id="1286081" name="Text Box 1">
          <a:extLst>
            <a:ext uri="{FF2B5EF4-FFF2-40B4-BE49-F238E27FC236}">
              <a16:creationId xmlns:a16="http://schemas.microsoft.com/office/drawing/2014/main" xmlns="" id="{00000000-0008-0000-0600-0000C19F1300}"/>
            </a:ext>
          </a:extLst>
        </xdr:cNvPr>
        <xdr:cNvSpPr txBox="1">
          <a:spLocks noChangeArrowheads="1"/>
        </xdr:cNvSpPr>
      </xdr:nvSpPr>
      <xdr:spPr bwMode="auto">
        <a:xfrm>
          <a:off x="2743200" y="59493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170</xdr:row>
      <xdr:rowOff>0</xdr:rowOff>
    </xdr:from>
    <xdr:to>
      <xdr:col>5</xdr:col>
      <xdr:colOff>0</xdr:colOff>
      <xdr:row>170</xdr:row>
      <xdr:rowOff>209550</xdr:rowOff>
    </xdr:to>
    <xdr:sp macro="" textlink="">
      <xdr:nvSpPr>
        <xdr:cNvPr id="1286082" name="Text Box 1">
          <a:extLst>
            <a:ext uri="{FF2B5EF4-FFF2-40B4-BE49-F238E27FC236}">
              <a16:creationId xmlns:a16="http://schemas.microsoft.com/office/drawing/2014/main" xmlns="" id="{00000000-0008-0000-0600-0000C29F1300}"/>
            </a:ext>
          </a:extLst>
        </xdr:cNvPr>
        <xdr:cNvSpPr txBox="1">
          <a:spLocks noChangeArrowheads="1"/>
        </xdr:cNvSpPr>
      </xdr:nvSpPr>
      <xdr:spPr bwMode="auto">
        <a:xfrm>
          <a:off x="2743200" y="59493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170</xdr:row>
      <xdr:rowOff>0</xdr:rowOff>
    </xdr:from>
    <xdr:to>
      <xdr:col>5</xdr:col>
      <xdr:colOff>0</xdr:colOff>
      <xdr:row>170</xdr:row>
      <xdr:rowOff>209550</xdr:rowOff>
    </xdr:to>
    <xdr:sp macro="" textlink="">
      <xdr:nvSpPr>
        <xdr:cNvPr id="1286083" name="Text Box 1">
          <a:extLst>
            <a:ext uri="{FF2B5EF4-FFF2-40B4-BE49-F238E27FC236}">
              <a16:creationId xmlns:a16="http://schemas.microsoft.com/office/drawing/2014/main" xmlns="" id="{00000000-0008-0000-0600-0000C39F1300}"/>
            </a:ext>
          </a:extLst>
        </xdr:cNvPr>
        <xdr:cNvSpPr txBox="1">
          <a:spLocks noChangeArrowheads="1"/>
        </xdr:cNvSpPr>
      </xdr:nvSpPr>
      <xdr:spPr bwMode="auto">
        <a:xfrm>
          <a:off x="2743200" y="59493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170</xdr:row>
      <xdr:rowOff>0</xdr:rowOff>
    </xdr:from>
    <xdr:to>
      <xdr:col>5</xdr:col>
      <xdr:colOff>0</xdr:colOff>
      <xdr:row>170</xdr:row>
      <xdr:rowOff>209550</xdr:rowOff>
    </xdr:to>
    <xdr:sp macro="" textlink="">
      <xdr:nvSpPr>
        <xdr:cNvPr id="1286084" name="Text Box 1">
          <a:extLst>
            <a:ext uri="{FF2B5EF4-FFF2-40B4-BE49-F238E27FC236}">
              <a16:creationId xmlns:a16="http://schemas.microsoft.com/office/drawing/2014/main" xmlns="" id="{00000000-0008-0000-0600-0000C49F1300}"/>
            </a:ext>
          </a:extLst>
        </xdr:cNvPr>
        <xdr:cNvSpPr txBox="1">
          <a:spLocks noChangeArrowheads="1"/>
        </xdr:cNvSpPr>
      </xdr:nvSpPr>
      <xdr:spPr bwMode="auto">
        <a:xfrm>
          <a:off x="2743200" y="59493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170</xdr:row>
      <xdr:rowOff>0</xdr:rowOff>
    </xdr:from>
    <xdr:to>
      <xdr:col>5</xdr:col>
      <xdr:colOff>0</xdr:colOff>
      <xdr:row>170</xdr:row>
      <xdr:rowOff>209550</xdr:rowOff>
    </xdr:to>
    <xdr:sp macro="" textlink="">
      <xdr:nvSpPr>
        <xdr:cNvPr id="1286085" name="Text Box 1">
          <a:extLst>
            <a:ext uri="{FF2B5EF4-FFF2-40B4-BE49-F238E27FC236}">
              <a16:creationId xmlns:a16="http://schemas.microsoft.com/office/drawing/2014/main" xmlns="" id="{00000000-0008-0000-0600-0000C59F1300}"/>
            </a:ext>
          </a:extLst>
        </xdr:cNvPr>
        <xdr:cNvSpPr txBox="1">
          <a:spLocks noChangeArrowheads="1"/>
        </xdr:cNvSpPr>
      </xdr:nvSpPr>
      <xdr:spPr bwMode="auto">
        <a:xfrm>
          <a:off x="2743200" y="59493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170</xdr:row>
      <xdr:rowOff>0</xdr:rowOff>
    </xdr:from>
    <xdr:to>
      <xdr:col>5</xdr:col>
      <xdr:colOff>0</xdr:colOff>
      <xdr:row>170</xdr:row>
      <xdr:rowOff>209550</xdr:rowOff>
    </xdr:to>
    <xdr:sp macro="" textlink="">
      <xdr:nvSpPr>
        <xdr:cNvPr id="1286086" name="Text Box 1">
          <a:extLst>
            <a:ext uri="{FF2B5EF4-FFF2-40B4-BE49-F238E27FC236}">
              <a16:creationId xmlns:a16="http://schemas.microsoft.com/office/drawing/2014/main" xmlns="" id="{00000000-0008-0000-0600-0000C69F1300}"/>
            </a:ext>
          </a:extLst>
        </xdr:cNvPr>
        <xdr:cNvSpPr txBox="1">
          <a:spLocks noChangeArrowheads="1"/>
        </xdr:cNvSpPr>
      </xdr:nvSpPr>
      <xdr:spPr bwMode="auto">
        <a:xfrm>
          <a:off x="2743200" y="59493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170</xdr:row>
      <xdr:rowOff>0</xdr:rowOff>
    </xdr:from>
    <xdr:to>
      <xdr:col>5</xdr:col>
      <xdr:colOff>0</xdr:colOff>
      <xdr:row>170</xdr:row>
      <xdr:rowOff>209550</xdr:rowOff>
    </xdr:to>
    <xdr:sp macro="" textlink="">
      <xdr:nvSpPr>
        <xdr:cNvPr id="1286087" name="Text Box 1">
          <a:extLst>
            <a:ext uri="{FF2B5EF4-FFF2-40B4-BE49-F238E27FC236}">
              <a16:creationId xmlns:a16="http://schemas.microsoft.com/office/drawing/2014/main" xmlns="" id="{00000000-0008-0000-0600-0000C79F1300}"/>
            </a:ext>
          </a:extLst>
        </xdr:cNvPr>
        <xdr:cNvSpPr txBox="1">
          <a:spLocks noChangeArrowheads="1"/>
        </xdr:cNvSpPr>
      </xdr:nvSpPr>
      <xdr:spPr bwMode="auto">
        <a:xfrm>
          <a:off x="2743200" y="59493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170</xdr:row>
      <xdr:rowOff>0</xdr:rowOff>
    </xdr:from>
    <xdr:to>
      <xdr:col>5</xdr:col>
      <xdr:colOff>0</xdr:colOff>
      <xdr:row>170</xdr:row>
      <xdr:rowOff>209550</xdr:rowOff>
    </xdr:to>
    <xdr:sp macro="" textlink="">
      <xdr:nvSpPr>
        <xdr:cNvPr id="1286088" name="Text Box 1">
          <a:extLst>
            <a:ext uri="{FF2B5EF4-FFF2-40B4-BE49-F238E27FC236}">
              <a16:creationId xmlns:a16="http://schemas.microsoft.com/office/drawing/2014/main" xmlns="" id="{00000000-0008-0000-0600-0000C89F1300}"/>
            </a:ext>
          </a:extLst>
        </xdr:cNvPr>
        <xdr:cNvSpPr txBox="1">
          <a:spLocks noChangeArrowheads="1"/>
        </xdr:cNvSpPr>
      </xdr:nvSpPr>
      <xdr:spPr bwMode="auto">
        <a:xfrm>
          <a:off x="2743200" y="59493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170</xdr:row>
      <xdr:rowOff>0</xdr:rowOff>
    </xdr:from>
    <xdr:to>
      <xdr:col>5</xdr:col>
      <xdr:colOff>0</xdr:colOff>
      <xdr:row>170</xdr:row>
      <xdr:rowOff>209550</xdr:rowOff>
    </xdr:to>
    <xdr:sp macro="" textlink="">
      <xdr:nvSpPr>
        <xdr:cNvPr id="1286089" name="Text Box 1">
          <a:extLst>
            <a:ext uri="{FF2B5EF4-FFF2-40B4-BE49-F238E27FC236}">
              <a16:creationId xmlns:a16="http://schemas.microsoft.com/office/drawing/2014/main" xmlns="" id="{00000000-0008-0000-0600-0000C99F1300}"/>
            </a:ext>
          </a:extLst>
        </xdr:cNvPr>
        <xdr:cNvSpPr txBox="1">
          <a:spLocks noChangeArrowheads="1"/>
        </xdr:cNvSpPr>
      </xdr:nvSpPr>
      <xdr:spPr bwMode="auto">
        <a:xfrm>
          <a:off x="2743200" y="59493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170</xdr:row>
      <xdr:rowOff>0</xdr:rowOff>
    </xdr:from>
    <xdr:to>
      <xdr:col>5</xdr:col>
      <xdr:colOff>0</xdr:colOff>
      <xdr:row>170</xdr:row>
      <xdr:rowOff>209550</xdr:rowOff>
    </xdr:to>
    <xdr:sp macro="" textlink="">
      <xdr:nvSpPr>
        <xdr:cNvPr id="1286090" name="Text Box 1">
          <a:extLst>
            <a:ext uri="{FF2B5EF4-FFF2-40B4-BE49-F238E27FC236}">
              <a16:creationId xmlns:a16="http://schemas.microsoft.com/office/drawing/2014/main" xmlns="" id="{00000000-0008-0000-0600-0000CA9F1300}"/>
            </a:ext>
          </a:extLst>
        </xdr:cNvPr>
        <xdr:cNvSpPr txBox="1">
          <a:spLocks noChangeArrowheads="1"/>
        </xdr:cNvSpPr>
      </xdr:nvSpPr>
      <xdr:spPr bwMode="auto">
        <a:xfrm>
          <a:off x="2743200" y="59493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170</xdr:row>
      <xdr:rowOff>0</xdr:rowOff>
    </xdr:from>
    <xdr:to>
      <xdr:col>5</xdr:col>
      <xdr:colOff>0</xdr:colOff>
      <xdr:row>170</xdr:row>
      <xdr:rowOff>209550</xdr:rowOff>
    </xdr:to>
    <xdr:sp macro="" textlink="">
      <xdr:nvSpPr>
        <xdr:cNvPr id="1286091" name="Text Box 1">
          <a:extLst>
            <a:ext uri="{FF2B5EF4-FFF2-40B4-BE49-F238E27FC236}">
              <a16:creationId xmlns:a16="http://schemas.microsoft.com/office/drawing/2014/main" xmlns="" id="{00000000-0008-0000-0600-0000CB9F1300}"/>
            </a:ext>
          </a:extLst>
        </xdr:cNvPr>
        <xdr:cNvSpPr txBox="1">
          <a:spLocks noChangeArrowheads="1"/>
        </xdr:cNvSpPr>
      </xdr:nvSpPr>
      <xdr:spPr bwMode="auto">
        <a:xfrm>
          <a:off x="2743200" y="59493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170</xdr:row>
      <xdr:rowOff>0</xdr:rowOff>
    </xdr:from>
    <xdr:to>
      <xdr:col>5</xdr:col>
      <xdr:colOff>0</xdr:colOff>
      <xdr:row>170</xdr:row>
      <xdr:rowOff>209550</xdr:rowOff>
    </xdr:to>
    <xdr:sp macro="" textlink="">
      <xdr:nvSpPr>
        <xdr:cNvPr id="1286092" name="Text Box 1">
          <a:extLst>
            <a:ext uri="{FF2B5EF4-FFF2-40B4-BE49-F238E27FC236}">
              <a16:creationId xmlns:a16="http://schemas.microsoft.com/office/drawing/2014/main" xmlns="" id="{00000000-0008-0000-0600-0000CC9F1300}"/>
            </a:ext>
          </a:extLst>
        </xdr:cNvPr>
        <xdr:cNvSpPr txBox="1">
          <a:spLocks noChangeArrowheads="1"/>
        </xdr:cNvSpPr>
      </xdr:nvSpPr>
      <xdr:spPr bwMode="auto">
        <a:xfrm>
          <a:off x="2743200" y="59493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170</xdr:row>
      <xdr:rowOff>0</xdr:rowOff>
    </xdr:from>
    <xdr:to>
      <xdr:col>5</xdr:col>
      <xdr:colOff>0</xdr:colOff>
      <xdr:row>170</xdr:row>
      <xdr:rowOff>209550</xdr:rowOff>
    </xdr:to>
    <xdr:sp macro="" textlink="">
      <xdr:nvSpPr>
        <xdr:cNvPr id="1286093" name="Text Box 1">
          <a:extLst>
            <a:ext uri="{FF2B5EF4-FFF2-40B4-BE49-F238E27FC236}">
              <a16:creationId xmlns:a16="http://schemas.microsoft.com/office/drawing/2014/main" xmlns="" id="{00000000-0008-0000-0600-0000CD9F1300}"/>
            </a:ext>
          </a:extLst>
        </xdr:cNvPr>
        <xdr:cNvSpPr txBox="1">
          <a:spLocks noChangeArrowheads="1"/>
        </xdr:cNvSpPr>
      </xdr:nvSpPr>
      <xdr:spPr bwMode="auto">
        <a:xfrm>
          <a:off x="2743200" y="59493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170</xdr:row>
      <xdr:rowOff>0</xdr:rowOff>
    </xdr:from>
    <xdr:to>
      <xdr:col>5</xdr:col>
      <xdr:colOff>0</xdr:colOff>
      <xdr:row>170</xdr:row>
      <xdr:rowOff>209550</xdr:rowOff>
    </xdr:to>
    <xdr:sp macro="" textlink="">
      <xdr:nvSpPr>
        <xdr:cNvPr id="1286094" name="Text Box 1">
          <a:extLst>
            <a:ext uri="{FF2B5EF4-FFF2-40B4-BE49-F238E27FC236}">
              <a16:creationId xmlns:a16="http://schemas.microsoft.com/office/drawing/2014/main" xmlns="" id="{00000000-0008-0000-0600-0000CE9F1300}"/>
            </a:ext>
          </a:extLst>
        </xdr:cNvPr>
        <xdr:cNvSpPr txBox="1">
          <a:spLocks noChangeArrowheads="1"/>
        </xdr:cNvSpPr>
      </xdr:nvSpPr>
      <xdr:spPr bwMode="auto">
        <a:xfrm>
          <a:off x="2743200" y="59493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170</xdr:row>
      <xdr:rowOff>0</xdr:rowOff>
    </xdr:from>
    <xdr:to>
      <xdr:col>5</xdr:col>
      <xdr:colOff>0</xdr:colOff>
      <xdr:row>170</xdr:row>
      <xdr:rowOff>209550</xdr:rowOff>
    </xdr:to>
    <xdr:sp macro="" textlink="">
      <xdr:nvSpPr>
        <xdr:cNvPr id="1286095" name="Text Box 1">
          <a:extLst>
            <a:ext uri="{FF2B5EF4-FFF2-40B4-BE49-F238E27FC236}">
              <a16:creationId xmlns:a16="http://schemas.microsoft.com/office/drawing/2014/main" xmlns="" id="{00000000-0008-0000-0600-0000CF9F1300}"/>
            </a:ext>
          </a:extLst>
        </xdr:cNvPr>
        <xdr:cNvSpPr txBox="1">
          <a:spLocks noChangeArrowheads="1"/>
        </xdr:cNvSpPr>
      </xdr:nvSpPr>
      <xdr:spPr bwMode="auto">
        <a:xfrm>
          <a:off x="2743200" y="59493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170</xdr:row>
      <xdr:rowOff>0</xdr:rowOff>
    </xdr:from>
    <xdr:to>
      <xdr:col>5</xdr:col>
      <xdr:colOff>0</xdr:colOff>
      <xdr:row>170</xdr:row>
      <xdr:rowOff>209550</xdr:rowOff>
    </xdr:to>
    <xdr:sp macro="" textlink="">
      <xdr:nvSpPr>
        <xdr:cNvPr id="1286096" name="Text Box 1">
          <a:extLst>
            <a:ext uri="{FF2B5EF4-FFF2-40B4-BE49-F238E27FC236}">
              <a16:creationId xmlns:a16="http://schemas.microsoft.com/office/drawing/2014/main" xmlns="" id="{00000000-0008-0000-0600-0000D09F1300}"/>
            </a:ext>
          </a:extLst>
        </xdr:cNvPr>
        <xdr:cNvSpPr txBox="1">
          <a:spLocks noChangeArrowheads="1"/>
        </xdr:cNvSpPr>
      </xdr:nvSpPr>
      <xdr:spPr bwMode="auto">
        <a:xfrm>
          <a:off x="2743200" y="59493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170</xdr:row>
      <xdr:rowOff>0</xdr:rowOff>
    </xdr:from>
    <xdr:to>
      <xdr:col>5</xdr:col>
      <xdr:colOff>0</xdr:colOff>
      <xdr:row>170</xdr:row>
      <xdr:rowOff>209550</xdr:rowOff>
    </xdr:to>
    <xdr:sp macro="" textlink="">
      <xdr:nvSpPr>
        <xdr:cNvPr id="1286097" name="Text Box 1">
          <a:extLst>
            <a:ext uri="{FF2B5EF4-FFF2-40B4-BE49-F238E27FC236}">
              <a16:creationId xmlns:a16="http://schemas.microsoft.com/office/drawing/2014/main" xmlns="" id="{00000000-0008-0000-0600-0000D19F1300}"/>
            </a:ext>
          </a:extLst>
        </xdr:cNvPr>
        <xdr:cNvSpPr txBox="1">
          <a:spLocks noChangeArrowheads="1"/>
        </xdr:cNvSpPr>
      </xdr:nvSpPr>
      <xdr:spPr bwMode="auto">
        <a:xfrm>
          <a:off x="2743200" y="59493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170</xdr:row>
      <xdr:rowOff>0</xdr:rowOff>
    </xdr:from>
    <xdr:to>
      <xdr:col>5</xdr:col>
      <xdr:colOff>0</xdr:colOff>
      <xdr:row>170</xdr:row>
      <xdr:rowOff>209550</xdr:rowOff>
    </xdr:to>
    <xdr:sp macro="" textlink="">
      <xdr:nvSpPr>
        <xdr:cNvPr id="1286098" name="Text Box 1">
          <a:extLst>
            <a:ext uri="{FF2B5EF4-FFF2-40B4-BE49-F238E27FC236}">
              <a16:creationId xmlns:a16="http://schemas.microsoft.com/office/drawing/2014/main" xmlns="" id="{00000000-0008-0000-0600-0000D29F1300}"/>
            </a:ext>
          </a:extLst>
        </xdr:cNvPr>
        <xdr:cNvSpPr txBox="1">
          <a:spLocks noChangeArrowheads="1"/>
        </xdr:cNvSpPr>
      </xdr:nvSpPr>
      <xdr:spPr bwMode="auto">
        <a:xfrm>
          <a:off x="2743200" y="59493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170</xdr:row>
      <xdr:rowOff>0</xdr:rowOff>
    </xdr:from>
    <xdr:to>
      <xdr:col>5</xdr:col>
      <xdr:colOff>0</xdr:colOff>
      <xdr:row>170</xdr:row>
      <xdr:rowOff>209550</xdr:rowOff>
    </xdr:to>
    <xdr:sp macro="" textlink="">
      <xdr:nvSpPr>
        <xdr:cNvPr id="1286099" name="Text Box 1">
          <a:extLst>
            <a:ext uri="{FF2B5EF4-FFF2-40B4-BE49-F238E27FC236}">
              <a16:creationId xmlns:a16="http://schemas.microsoft.com/office/drawing/2014/main" xmlns="" id="{00000000-0008-0000-0600-0000D39F1300}"/>
            </a:ext>
          </a:extLst>
        </xdr:cNvPr>
        <xdr:cNvSpPr txBox="1">
          <a:spLocks noChangeArrowheads="1"/>
        </xdr:cNvSpPr>
      </xdr:nvSpPr>
      <xdr:spPr bwMode="auto">
        <a:xfrm>
          <a:off x="2743200" y="59493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170</xdr:row>
      <xdr:rowOff>0</xdr:rowOff>
    </xdr:from>
    <xdr:to>
      <xdr:col>5</xdr:col>
      <xdr:colOff>0</xdr:colOff>
      <xdr:row>170</xdr:row>
      <xdr:rowOff>209550</xdr:rowOff>
    </xdr:to>
    <xdr:sp macro="" textlink="">
      <xdr:nvSpPr>
        <xdr:cNvPr id="1286100" name="Text Box 1">
          <a:extLst>
            <a:ext uri="{FF2B5EF4-FFF2-40B4-BE49-F238E27FC236}">
              <a16:creationId xmlns:a16="http://schemas.microsoft.com/office/drawing/2014/main" xmlns="" id="{00000000-0008-0000-0600-0000D49F1300}"/>
            </a:ext>
          </a:extLst>
        </xdr:cNvPr>
        <xdr:cNvSpPr txBox="1">
          <a:spLocks noChangeArrowheads="1"/>
        </xdr:cNvSpPr>
      </xdr:nvSpPr>
      <xdr:spPr bwMode="auto">
        <a:xfrm>
          <a:off x="2743200" y="59493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170</xdr:row>
      <xdr:rowOff>0</xdr:rowOff>
    </xdr:from>
    <xdr:to>
      <xdr:col>5</xdr:col>
      <xdr:colOff>0</xdr:colOff>
      <xdr:row>170</xdr:row>
      <xdr:rowOff>209550</xdr:rowOff>
    </xdr:to>
    <xdr:sp macro="" textlink="">
      <xdr:nvSpPr>
        <xdr:cNvPr id="1286101" name="Text Box 1">
          <a:extLst>
            <a:ext uri="{FF2B5EF4-FFF2-40B4-BE49-F238E27FC236}">
              <a16:creationId xmlns:a16="http://schemas.microsoft.com/office/drawing/2014/main" xmlns="" id="{00000000-0008-0000-0600-0000D59F1300}"/>
            </a:ext>
          </a:extLst>
        </xdr:cNvPr>
        <xdr:cNvSpPr txBox="1">
          <a:spLocks noChangeArrowheads="1"/>
        </xdr:cNvSpPr>
      </xdr:nvSpPr>
      <xdr:spPr bwMode="auto">
        <a:xfrm>
          <a:off x="2743200" y="59493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170</xdr:row>
      <xdr:rowOff>0</xdr:rowOff>
    </xdr:from>
    <xdr:to>
      <xdr:col>5</xdr:col>
      <xdr:colOff>0</xdr:colOff>
      <xdr:row>170</xdr:row>
      <xdr:rowOff>209550</xdr:rowOff>
    </xdr:to>
    <xdr:sp macro="" textlink="">
      <xdr:nvSpPr>
        <xdr:cNvPr id="1286102" name="Text Box 1">
          <a:extLst>
            <a:ext uri="{FF2B5EF4-FFF2-40B4-BE49-F238E27FC236}">
              <a16:creationId xmlns:a16="http://schemas.microsoft.com/office/drawing/2014/main" xmlns="" id="{00000000-0008-0000-0600-0000D69F1300}"/>
            </a:ext>
          </a:extLst>
        </xdr:cNvPr>
        <xdr:cNvSpPr txBox="1">
          <a:spLocks noChangeArrowheads="1"/>
        </xdr:cNvSpPr>
      </xdr:nvSpPr>
      <xdr:spPr bwMode="auto">
        <a:xfrm>
          <a:off x="2743200" y="59493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170</xdr:row>
      <xdr:rowOff>0</xdr:rowOff>
    </xdr:from>
    <xdr:to>
      <xdr:col>5</xdr:col>
      <xdr:colOff>0</xdr:colOff>
      <xdr:row>170</xdr:row>
      <xdr:rowOff>209550</xdr:rowOff>
    </xdr:to>
    <xdr:sp macro="" textlink="">
      <xdr:nvSpPr>
        <xdr:cNvPr id="1286103" name="Text Box 1">
          <a:extLst>
            <a:ext uri="{FF2B5EF4-FFF2-40B4-BE49-F238E27FC236}">
              <a16:creationId xmlns:a16="http://schemas.microsoft.com/office/drawing/2014/main" xmlns="" id="{00000000-0008-0000-0600-0000D79F1300}"/>
            </a:ext>
          </a:extLst>
        </xdr:cNvPr>
        <xdr:cNvSpPr txBox="1">
          <a:spLocks noChangeArrowheads="1"/>
        </xdr:cNvSpPr>
      </xdr:nvSpPr>
      <xdr:spPr bwMode="auto">
        <a:xfrm>
          <a:off x="2743200" y="59493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104" name="Text Box 1">
          <a:extLst>
            <a:ext uri="{FF2B5EF4-FFF2-40B4-BE49-F238E27FC236}">
              <a16:creationId xmlns:a16="http://schemas.microsoft.com/office/drawing/2014/main" xmlns="" id="{00000000-0008-0000-0600-0000D89F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105" name="Text Box 1">
          <a:extLst>
            <a:ext uri="{FF2B5EF4-FFF2-40B4-BE49-F238E27FC236}">
              <a16:creationId xmlns:a16="http://schemas.microsoft.com/office/drawing/2014/main" xmlns="" id="{00000000-0008-0000-0600-0000D99F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106" name="Text Box 1">
          <a:extLst>
            <a:ext uri="{FF2B5EF4-FFF2-40B4-BE49-F238E27FC236}">
              <a16:creationId xmlns:a16="http://schemas.microsoft.com/office/drawing/2014/main" xmlns="" id="{00000000-0008-0000-0600-0000DA9F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107" name="Text Box 1">
          <a:extLst>
            <a:ext uri="{FF2B5EF4-FFF2-40B4-BE49-F238E27FC236}">
              <a16:creationId xmlns:a16="http://schemas.microsoft.com/office/drawing/2014/main" xmlns="" id="{00000000-0008-0000-0600-0000DB9F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108" name="Text Box 1">
          <a:extLst>
            <a:ext uri="{FF2B5EF4-FFF2-40B4-BE49-F238E27FC236}">
              <a16:creationId xmlns:a16="http://schemas.microsoft.com/office/drawing/2014/main" xmlns="" id="{00000000-0008-0000-0600-0000DC9F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109" name="Text Box 1">
          <a:extLst>
            <a:ext uri="{FF2B5EF4-FFF2-40B4-BE49-F238E27FC236}">
              <a16:creationId xmlns:a16="http://schemas.microsoft.com/office/drawing/2014/main" xmlns="" id="{00000000-0008-0000-0600-0000DD9F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110" name="Text Box 1">
          <a:extLst>
            <a:ext uri="{FF2B5EF4-FFF2-40B4-BE49-F238E27FC236}">
              <a16:creationId xmlns:a16="http://schemas.microsoft.com/office/drawing/2014/main" xmlns="" id="{00000000-0008-0000-0600-0000DE9F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111" name="Text Box 1">
          <a:extLst>
            <a:ext uri="{FF2B5EF4-FFF2-40B4-BE49-F238E27FC236}">
              <a16:creationId xmlns:a16="http://schemas.microsoft.com/office/drawing/2014/main" xmlns="" id="{00000000-0008-0000-0600-0000DF9F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112" name="Text Box 1">
          <a:extLst>
            <a:ext uri="{FF2B5EF4-FFF2-40B4-BE49-F238E27FC236}">
              <a16:creationId xmlns:a16="http://schemas.microsoft.com/office/drawing/2014/main" xmlns="" id="{00000000-0008-0000-0600-0000E09F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113" name="Text Box 1">
          <a:extLst>
            <a:ext uri="{FF2B5EF4-FFF2-40B4-BE49-F238E27FC236}">
              <a16:creationId xmlns:a16="http://schemas.microsoft.com/office/drawing/2014/main" xmlns="" id="{00000000-0008-0000-0600-0000E19F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114" name="Text Box 1">
          <a:extLst>
            <a:ext uri="{FF2B5EF4-FFF2-40B4-BE49-F238E27FC236}">
              <a16:creationId xmlns:a16="http://schemas.microsoft.com/office/drawing/2014/main" xmlns="" id="{00000000-0008-0000-0600-0000E29F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115" name="Text Box 1">
          <a:extLst>
            <a:ext uri="{FF2B5EF4-FFF2-40B4-BE49-F238E27FC236}">
              <a16:creationId xmlns:a16="http://schemas.microsoft.com/office/drawing/2014/main" xmlns="" id="{00000000-0008-0000-0600-0000E39F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116" name="Text Box 1">
          <a:extLst>
            <a:ext uri="{FF2B5EF4-FFF2-40B4-BE49-F238E27FC236}">
              <a16:creationId xmlns:a16="http://schemas.microsoft.com/office/drawing/2014/main" xmlns="" id="{00000000-0008-0000-0600-0000E49F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117" name="Text Box 1">
          <a:extLst>
            <a:ext uri="{FF2B5EF4-FFF2-40B4-BE49-F238E27FC236}">
              <a16:creationId xmlns:a16="http://schemas.microsoft.com/office/drawing/2014/main" xmlns="" id="{00000000-0008-0000-0600-0000E59F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118" name="Text Box 1">
          <a:extLst>
            <a:ext uri="{FF2B5EF4-FFF2-40B4-BE49-F238E27FC236}">
              <a16:creationId xmlns:a16="http://schemas.microsoft.com/office/drawing/2014/main" xmlns="" id="{00000000-0008-0000-0600-0000E69F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119" name="Text Box 1">
          <a:extLst>
            <a:ext uri="{FF2B5EF4-FFF2-40B4-BE49-F238E27FC236}">
              <a16:creationId xmlns:a16="http://schemas.microsoft.com/office/drawing/2014/main" xmlns="" id="{00000000-0008-0000-0600-0000E79F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120" name="Text Box 1">
          <a:extLst>
            <a:ext uri="{FF2B5EF4-FFF2-40B4-BE49-F238E27FC236}">
              <a16:creationId xmlns:a16="http://schemas.microsoft.com/office/drawing/2014/main" xmlns="" id="{00000000-0008-0000-0600-0000E89F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121" name="Text Box 1">
          <a:extLst>
            <a:ext uri="{FF2B5EF4-FFF2-40B4-BE49-F238E27FC236}">
              <a16:creationId xmlns:a16="http://schemas.microsoft.com/office/drawing/2014/main" xmlns="" id="{00000000-0008-0000-0600-0000E99F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122" name="Text Box 1">
          <a:extLst>
            <a:ext uri="{FF2B5EF4-FFF2-40B4-BE49-F238E27FC236}">
              <a16:creationId xmlns:a16="http://schemas.microsoft.com/office/drawing/2014/main" xmlns="" id="{00000000-0008-0000-0600-0000EA9F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123" name="Text Box 1">
          <a:extLst>
            <a:ext uri="{FF2B5EF4-FFF2-40B4-BE49-F238E27FC236}">
              <a16:creationId xmlns:a16="http://schemas.microsoft.com/office/drawing/2014/main" xmlns="" id="{00000000-0008-0000-0600-0000EB9F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124" name="Text Box 1">
          <a:extLst>
            <a:ext uri="{FF2B5EF4-FFF2-40B4-BE49-F238E27FC236}">
              <a16:creationId xmlns:a16="http://schemas.microsoft.com/office/drawing/2014/main" xmlns="" id="{00000000-0008-0000-0600-0000EC9F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125" name="Text Box 1">
          <a:extLst>
            <a:ext uri="{FF2B5EF4-FFF2-40B4-BE49-F238E27FC236}">
              <a16:creationId xmlns:a16="http://schemas.microsoft.com/office/drawing/2014/main" xmlns="" id="{00000000-0008-0000-0600-0000ED9F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126" name="Text Box 1">
          <a:extLst>
            <a:ext uri="{FF2B5EF4-FFF2-40B4-BE49-F238E27FC236}">
              <a16:creationId xmlns:a16="http://schemas.microsoft.com/office/drawing/2014/main" xmlns="" id="{00000000-0008-0000-0600-0000EE9F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127" name="Text Box 1">
          <a:extLst>
            <a:ext uri="{FF2B5EF4-FFF2-40B4-BE49-F238E27FC236}">
              <a16:creationId xmlns:a16="http://schemas.microsoft.com/office/drawing/2014/main" xmlns="" id="{00000000-0008-0000-0600-0000EF9F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128" name="Text Box 1">
          <a:extLst>
            <a:ext uri="{FF2B5EF4-FFF2-40B4-BE49-F238E27FC236}">
              <a16:creationId xmlns:a16="http://schemas.microsoft.com/office/drawing/2014/main" xmlns="" id="{00000000-0008-0000-0600-0000F09F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129" name="Text Box 1">
          <a:extLst>
            <a:ext uri="{FF2B5EF4-FFF2-40B4-BE49-F238E27FC236}">
              <a16:creationId xmlns:a16="http://schemas.microsoft.com/office/drawing/2014/main" xmlns="" id="{00000000-0008-0000-0600-0000F19F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130" name="Text Box 1">
          <a:extLst>
            <a:ext uri="{FF2B5EF4-FFF2-40B4-BE49-F238E27FC236}">
              <a16:creationId xmlns:a16="http://schemas.microsoft.com/office/drawing/2014/main" xmlns="" id="{00000000-0008-0000-0600-0000F29F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131" name="Text Box 1">
          <a:extLst>
            <a:ext uri="{FF2B5EF4-FFF2-40B4-BE49-F238E27FC236}">
              <a16:creationId xmlns:a16="http://schemas.microsoft.com/office/drawing/2014/main" xmlns="" id="{00000000-0008-0000-0600-0000F39F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132" name="Text Box 1">
          <a:extLst>
            <a:ext uri="{FF2B5EF4-FFF2-40B4-BE49-F238E27FC236}">
              <a16:creationId xmlns:a16="http://schemas.microsoft.com/office/drawing/2014/main" xmlns="" id="{00000000-0008-0000-0600-0000F49F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133" name="Text Box 1">
          <a:extLst>
            <a:ext uri="{FF2B5EF4-FFF2-40B4-BE49-F238E27FC236}">
              <a16:creationId xmlns:a16="http://schemas.microsoft.com/office/drawing/2014/main" xmlns="" id="{00000000-0008-0000-0600-0000F59F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134" name="Text Box 1">
          <a:extLst>
            <a:ext uri="{FF2B5EF4-FFF2-40B4-BE49-F238E27FC236}">
              <a16:creationId xmlns:a16="http://schemas.microsoft.com/office/drawing/2014/main" xmlns="" id="{00000000-0008-0000-0600-0000F69F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135" name="Text Box 1">
          <a:extLst>
            <a:ext uri="{FF2B5EF4-FFF2-40B4-BE49-F238E27FC236}">
              <a16:creationId xmlns:a16="http://schemas.microsoft.com/office/drawing/2014/main" xmlns="" id="{00000000-0008-0000-0600-0000F79F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136" name="Text Box 1">
          <a:extLst>
            <a:ext uri="{FF2B5EF4-FFF2-40B4-BE49-F238E27FC236}">
              <a16:creationId xmlns:a16="http://schemas.microsoft.com/office/drawing/2014/main" xmlns="" id="{00000000-0008-0000-0600-0000F89F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137" name="Text Box 1">
          <a:extLst>
            <a:ext uri="{FF2B5EF4-FFF2-40B4-BE49-F238E27FC236}">
              <a16:creationId xmlns:a16="http://schemas.microsoft.com/office/drawing/2014/main" xmlns="" id="{00000000-0008-0000-0600-0000F99F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138" name="Text Box 1">
          <a:extLst>
            <a:ext uri="{FF2B5EF4-FFF2-40B4-BE49-F238E27FC236}">
              <a16:creationId xmlns:a16="http://schemas.microsoft.com/office/drawing/2014/main" xmlns="" id="{00000000-0008-0000-0600-0000FA9F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139" name="Text Box 1">
          <a:extLst>
            <a:ext uri="{FF2B5EF4-FFF2-40B4-BE49-F238E27FC236}">
              <a16:creationId xmlns:a16="http://schemas.microsoft.com/office/drawing/2014/main" xmlns="" id="{00000000-0008-0000-0600-0000FB9F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140" name="Text Box 1">
          <a:extLst>
            <a:ext uri="{FF2B5EF4-FFF2-40B4-BE49-F238E27FC236}">
              <a16:creationId xmlns:a16="http://schemas.microsoft.com/office/drawing/2014/main" xmlns="" id="{00000000-0008-0000-0600-0000FC9F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141" name="Text Box 1">
          <a:extLst>
            <a:ext uri="{FF2B5EF4-FFF2-40B4-BE49-F238E27FC236}">
              <a16:creationId xmlns:a16="http://schemas.microsoft.com/office/drawing/2014/main" xmlns="" id="{00000000-0008-0000-0600-0000FD9F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142" name="Text Box 1">
          <a:extLst>
            <a:ext uri="{FF2B5EF4-FFF2-40B4-BE49-F238E27FC236}">
              <a16:creationId xmlns:a16="http://schemas.microsoft.com/office/drawing/2014/main" xmlns="" id="{00000000-0008-0000-0600-0000FE9F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143" name="Text Box 1">
          <a:extLst>
            <a:ext uri="{FF2B5EF4-FFF2-40B4-BE49-F238E27FC236}">
              <a16:creationId xmlns:a16="http://schemas.microsoft.com/office/drawing/2014/main" xmlns="" id="{00000000-0008-0000-0600-0000FF9F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144" name="Text Box 1">
          <a:extLst>
            <a:ext uri="{FF2B5EF4-FFF2-40B4-BE49-F238E27FC236}">
              <a16:creationId xmlns:a16="http://schemas.microsoft.com/office/drawing/2014/main" xmlns="" id="{00000000-0008-0000-0600-000000A0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145" name="Text Box 1">
          <a:extLst>
            <a:ext uri="{FF2B5EF4-FFF2-40B4-BE49-F238E27FC236}">
              <a16:creationId xmlns:a16="http://schemas.microsoft.com/office/drawing/2014/main" xmlns="" id="{00000000-0008-0000-0600-000001A0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146" name="Text Box 1">
          <a:extLst>
            <a:ext uri="{FF2B5EF4-FFF2-40B4-BE49-F238E27FC236}">
              <a16:creationId xmlns:a16="http://schemas.microsoft.com/office/drawing/2014/main" xmlns="" id="{00000000-0008-0000-0600-000002A0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147" name="Text Box 1">
          <a:extLst>
            <a:ext uri="{FF2B5EF4-FFF2-40B4-BE49-F238E27FC236}">
              <a16:creationId xmlns:a16="http://schemas.microsoft.com/office/drawing/2014/main" xmlns="" id="{00000000-0008-0000-0600-000003A0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148" name="Text Box 1">
          <a:extLst>
            <a:ext uri="{FF2B5EF4-FFF2-40B4-BE49-F238E27FC236}">
              <a16:creationId xmlns:a16="http://schemas.microsoft.com/office/drawing/2014/main" xmlns="" id="{00000000-0008-0000-0600-000004A0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149" name="Text Box 1">
          <a:extLst>
            <a:ext uri="{FF2B5EF4-FFF2-40B4-BE49-F238E27FC236}">
              <a16:creationId xmlns:a16="http://schemas.microsoft.com/office/drawing/2014/main" xmlns="" id="{00000000-0008-0000-0600-000005A0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150" name="Text Box 1">
          <a:extLst>
            <a:ext uri="{FF2B5EF4-FFF2-40B4-BE49-F238E27FC236}">
              <a16:creationId xmlns:a16="http://schemas.microsoft.com/office/drawing/2014/main" xmlns="" id="{00000000-0008-0000-0600-000006A0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151" name="Text Box 1">
          <a:extLst>
            <a:ext uri="{FF2B5EF4-FFF2-40B4-BE49-F238E27FC236}">
              <a16:creationId xmlns:a16="http://schemas.microsoft.com/office/drawing/2014/main" xmlns="" id="{00000000-0008-0000-0600-000007A0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152" name="Text Box 1">
          <a:extLst>
            <a:ext uri="{FF2B5EF4-FFF2-40B4-BE49-F238E27FC236}">
              <a16:creationId xmlns:a16="http://schemas.microsoft.com/office/drawing/2014/main" xmlns="" id="{00000000-0008-0000-0600-000008A0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159</xdr:row>
      <xdr:rowOff>0</xdr:rowOff>
    </xdr:from>
    <xdr:to>
      <xdr:col>5</xdr:col>
      <xdr:colOff>0</xdr:colOff>
      <xdr:row>159</xdr:row>
      <xdr:rowOff>209550</xdr:rowOff>
    </xdr:to>
    <xdr:sp macro="" textlink="">
      <xdr:nvSpPr>
        <xdr:cNvPr id="1286153" name="Text Box 1">
          <a:extLst>
            <a:ext uri="{FF2B5EF4-FFF2-40B4-BE49-F238E27FC236}">
              <a16:creationId xmlns:a16="http://schemas.microsoft.com/office/drawing/2014/main" xmlns="" id="{00000000-0008-0000-0600-000009A01300}"/>
            </a:ext>
          </a:extLst>
        </xdr:cNvPr>
        <xdr:cNvSpPr txBox="1">
          <a:spLocks noChangeArrowheads="1"/>
        </xdr:cNvSpPr>
      </xdr:nvSpPr>
      <xdr:spPr bwMode="auto">
        <a:xfrm>
          <a:off x="2743200" y="5572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159</xdr:row>
      <xdr:rowOff>0</xdr:rowOff>
    </xdr:from>
    <xdr:to>
      <xdr:col>5</xdr:col>
      <xdr:colOff>0</xdr:colOff>
      <xdr:row>159</xdr:row>
      <xdr:rowOff>209550</xdr:rowOff>
    </xdr:to>
    <xdr:sp macro="" textlink="">
      <xdr:nvSpPr>
        <xdr:cNvPr id="1286154" name="Text Box 1">
          <a:extLst>
            <a:ext uri="{FF2B5EF4-FFF2-40B4-BE49-F238E27FC236}">
              <a16:creationId xmlns:a16="http://schemas.microsoft.com/office/drawing/2014/main" xmlns="" id="{00000000-0008-0000-0600-00000AA01300}"/>
            </a:ext>
          </a:extLst>
        </xdr:cNvPr>
        <xdr:cNvSpPr txBox="1">
          <a:spLocks noChangeArrowheads="1"/>
        </xdr:cNvSpPr>
      </xdr:nvSpPr>
      <xdr:spPr bwMode="auto">
        <a:xfrm>
          <a:off x="2743200" y="5572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159</xdr:row>
      <xdr:rowOff>0</xdr:rowOff>
    </xdr:from>
    <xdr:to>
      <xdr:col>5</xdr:col>
      <xdr:colOff>0</xdr:colOff>
      <xdr:row>159</xdr:row>
      <xdr:rowOff>209550</xdr:rowOff>
    </xdr:to>
    <xdr:sp macro="" textlink="">
      <xdr:nvSpPr>
        <xdr:cNvPr id="1286155" name="Text Box 1">
          <a:extLst>
            <a:ext uri="{FF2B5EF4-FFF2-40B4-BE49-F238E27FC236}">
              <a16:creationId xmlns:a16="http://schemas.microsoft.com/office/drawing/2014/main" xmlns="" id="{00000000-0008-0000-0600-00000BA01300}"/>
            </a:ext>
          </a:extLst>
        </xdr:cNvPr>
        <xdr:cNvSpPr txBox="1">
          <a:spLocks noChangeArrowheads="1"/>
        </xdr:cNvSpPr>
      </xdr:nvSpPr>
      <xdr:spPr bwMode="auto">
        <a:xfrm>
          <a:off x="2743200" y="5572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160</xdr:row>
      <xdr:rowOff>0</xdr:rowOff>
    </xdr:from>
    <xdr:to>
      <xdr:col>5</xdr:col>
      <xdr:colOff>0</xdr:colOff>
      <xdr:row>160</xdr:row>
      <xdr:rowOff>209550</xdr:rowOff>
    </xdr:to>
    <xdr:sp macro="" textlink="">
      <xdr:nvSpPr>
        <xdr:cNvPr id="1286156" name="Text Box 1">
          <a:extLst>
            <a:ext uri="{FF2B5EF4-FFF2-40B4-BE49-F238E27FC236}">
              <a16:creationId xmlns:a16="http://schemas.microsoft.com/office/drawing/2014/main" xmlns="" id="{00000000-0008-0000-0600-00000CA01300}"/>
            </a:ext>
          </a:extLst>
        </xdr:cNvPr>
        <xdr:cNvSpPr txBox="1">
          <a:spLocks noChangeArrowheads="1"/>
        </xdr:cNvSpPr>
      </xdr:nvSpPr>
      <xdr:spPr bwMode="auto">
        <a:xfrm>
          <a:off x="2743200" y="56064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160</xdr:row>
      <xdr:rowOff>0</xdr:rowOff>
    </xdr:from>
    <xdr:to>
      <xdr:col>5</xdr:col>
      <xdr:colOff>0</xdr:colOff>
      <xdr:row>160</xdr:row>
      <xdr:rowOff>209550</xdr:rowOff>
    </xdr:to>
    <xdr:sp macro="" textlink="">
      <xdr:nvSpPr>
        <xdr:cNvPr id="1286157" name="Text Box 1">
          <a:extLst>
            <a:ext uri="{FF2B5EF4-FFF2-40B4-BE49-F238E27FC236}">
              <a16:creationId xmlns:a16="http://schemas.microsoft.com/office/drawing/2014/main" xmlns="" id="{00000000-0008-0000-0600-00000DA01300}"/>
            </a:ext>
          </a:extLst>
        </xdr:cNvPr>
        <xdr:cNvSpPr txBox="1">
          <a:spLocks noChangeArrowheads="1"/>
        </xdr:cNvSpPr>
      </xdr:nvSpPr>
      <xdr:spPr bwMode="auto">
        <a:xfrm>
          <a:off x="2743200" y="56064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160</xdr:row>
      <xdr:rowOff>0</xdr:rowOff>
    </xdr:from>
    <xdr:to>
      <xdr:col>5</xdr:col>
      <xdr:colOff>0</xdr:colOff>
      <xdr:row>160</xdr:row>
      <xdr:rowOff>209550</xdr:rowOff>
    </xdr:to>
    <xdr:sp macro="" textlink="">
      <xdr:nvSpPr>
        <xdr:cNvPr id="1286158" name="Text Box 1">
          <a:extLst>
            <a:ext uri="{FF2B5EF4-FFF2-40B4-BE49-F238E27FC236}">
              <a16:creationId xmlns:a16="http://schemas.microsoft.com/office/drawing/2014/main" xmlns="" id="{00000000-0008-0000-0600-00000EA01300}"/>
            </a:ext>
          </a:extLst>
        </xdr:cNvPr>
        <xdr:cNvSpPr txBox="1">
          <a:spLocks noChangeArrowheads="1"/>
        </xdr:cNvSpPr>
      </xdr:nvSpPr>
      <xdr:spPr bwMode="auto">
        <a:xfrm>
          <a:off x="2743200" y="56064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162</xdr:row>
      <xdr:rowOff>0</xdr:rowOff>
    </xdr:from>
    <xdr:to>
      <xdr:col>5</xdr:col>
      <xdr:colOff>0</xdr:colOff>
      <xdr:row>162</xdr:row>
      <xdr:rowOff>209550</xdr:rowOff>
    </xdr:to>
    <xdr:sp macro="" textlink="">
      <xdr:nvSpPr>
        <xdr:cNvPr id="1286159" name="Text Box 1">
          <a:extLst>
            <a:ext uri="{FF2B5EF4-FFF2-40B4-BE49-F238E27FC236}">
              <a16:creationId xmlns:a16="http://schemas.microsoft.com/office/drawing/2014/main" xmlns="" id="{00000000-0008-0000-0600-00000FA01300}"/>
            </a:ext>
          </a:extLst>
        </xdr:cNvPr>
        <xdr:cNvSpPr txBox="1">
          <a:spLocks noChangeArrowheads="1"/>
        </xdr:cNvSpPr>
      </xdr:nvSpPr>
      <xdr:spPr bwMode="auto">
        <a:xfrm>
          <a:off x="2743200" y="567499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162</xdr:row>
      <xdr:rowOff>0</xdr:rowOff>
    </xdr:from>
    <xdr:to>
      <xdr:col>5</xdr:col>
      <xdr:colOff>0</xdr:colOff>
      <xdr:row>162</xdr:row>
      <xdr:rowOff>209550</xdr:rowOff>
    </xdr:to>
    <xdr:sp macro="" textlink="">
      <xdr:nvSpPr>
        <xdr:cNvPr id="1286160" name="Text Box 1">
          <a:extLst>
            <a:ext uri="{FF2B5EF4-FFF2-40B4-BE49-F238E27FC236}">
              <a16:creationId xmlns:a16="http://schemas.microsoft.com/office/drawing/2014/main" xmlns="" id="{00000000-0008-0000-0600-000010A01300}"/>
            </a:ext>
          </a:extLst>
        </xdr:cNvPr>
        <xdr:cNvSpPr txBox="1">
          <a:spLocks noChangeArrowheads="1"/>
        </xdr:cNvSpPr>
      </xdr:nvSpPr>
      <xdr:spPr bwMode="auto">
        <a:xfrm>
          <a:off x="2743200" y="567499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162</xdr:row>
      <xdr:rowOff>0</xdr:rowOff>
    </xdr:from>
    <xdr:to>
      <xdr:col>5</xdr:col>
      <xdr:colOff>0</xdr:colOff>
      <xdr:row>162</xdr:row>
      <xdr:rowOff>209550</xdr:rowOff>
    </xdr:to>
    <xdr:sp macro="" textlink="">
      <xdr:nvSpPr>
        <xdr:cNvPr id="1286161" name="Text Box 1">
          <a:extLst>
            <a:ext uri="{FF2B5EF4-FFF2-40B4-BE49-F238E27FC236}">
              <a16:creationId xmlns:a16="http://schemas.microsoft.com/office/drawing/2014/main" xmlns="" id="{00000000-0008-0000-0600-000011A01300}"/>
            </a:ext>
          </a:extLst>
        </xdr:cNvPr>
        <xdr:cNvSpPr txBox="1">
          <a:spLocks noChangeArrowheads="1"/>
        </xdr:cNvSpPr>
      </xdr:nvSpPr>
      <xdr:spPr bwMode="auto">
        <a:xfrm>
          <a:off x="2743200" y="567499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162</xdr:row>
      <xdr:rowOff>0</xdr:rowOff>
    </xdr:from>
    <xdr:to>
      <xdr:col>5</xdr:col>
      <xdr:colOff>0</xdr:colOff>
      <xdr:row>162</xdr:row>
      <xdr:rowOff>209550</xdr:rowOff>
    </xdr:to>
    <xdr:sp macro="" textlink="">
      <xdr:nvSpPr>
        <xdr:cNvPr id="1286162" name="Text Box 1">
          <a:extLst>
            <a:ext uri="{FF2B5EF4-FFF2-40B4-BE49-F238E27FC236}">
              <a16:creationId xmlns:a16="http://schemas.microsoft.com/office/drawing/2014/main" xmlns="" id="{00000000-0008-0000-0600-000012A01300}"/>
            </a:ext>
          </a:extLst>
        </xdr:cNvPr>
        <xdr:cNvSpPr txBox="1">
          <a:spLocks noChangeArrowheads="1"/>
        </xdr:cNvSpPr>
      </xdr:nvSpPr>
      <xdr:spPr bwMode="auto">
        <a:xfrm>
          <a:off x="2743200" y="567499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162</xdr:row>
      <xdr:rowOff>0</xdr:rowOff>
    </xdr:from>
    <xdr:to>
      <xdr:col>5</xdr:col>
      <xdr:colOff>0</xdr:colOff>
      <xdr:row>162</xdr:row>
      <xdr:rowOff>209550</xdr:rowOff>
    </xdr:to>
    <xdr:sp macro="" textlink="">
      <xdr:nvSpPr>
        <xdr:cNvPr id="1286163" name="Text Box 1">
          <a:extLst>
            <a:ext uri="{FF2B5EF4-FFF2-40B4-BE49-F238E27FC236}">
              <a16:creationId xmlns:a16="http://schemas.microsoft.com/office/drawing/2014/main" xmlns="" id="{00000000-0008-0000-0600-000013A01300}"/>
            </a:ext>
          </a:extLst>
        </xdr:cNvPr>
        <xdr:cNvSpPr txBox="1">
          <a:spLocks noChangeArrowheads="1"/>
        </xdr:cNvSpPr>
      </xdr:nvSpPr>
      <xdr:spPr bwMode="auto">
        <a:xfrm>
          <a:off x="2743200" y="567499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162</xdr:row>
      <xdr:rowOff>0</xdr:rowOff>
    </xdr:from>
    <xdr:to>
      <xdr:col>5</xdr:col>
      <xdr:colOff>0</xdr:colOff>
      <xdr:row>162</xdr:row>
      <xdr:rowOff>209550</xdr:rowOff>
    </xdr:to>
    <xdr:sp macro="" textlink="">
      <xdr:nvSpPr>
        <xdr:cNvPr id="1286164" name="Text Box 1">
          <a:extLst>
            <a:ext uri="{FF2B5EF4-FFF2-40B4-BE49-F238E27FC236}">
              <a16:creationId xmlns:a16="http://schemas.microsoft.com/office/drawing/2014/main" xmlns="" id="{00000000-0008-0000-0600-000014A01300}"/>
            </a:ext>
          </a:extLst>
        </xdr:cNvPr>
        <xdr:cNvSpPr txBox="1">
          <a:spLocks noChangeArrowheads="1"/>
        </xdr:cNvSpPr>
      </xdr:nvSpPr>
      <xdr:spPr bwMode="auto">
        <a:xfrm>
          <a:off x="2743200" y="567499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162</xdr:row>
      <xdr:rowOff>0</xdr:rowOff>
    </xdr:from>
    <xdr:to>
      <xdr:col>5</xdr:col>
      <xdr:colOff>0</xdr:colOff>
      <xdr:row>162</xdr:row>
      <xdr:rowOff>209550</xdr:rowOff>
    </xdr:to>
    <xdr:sp macro="" textlink="">
      <xdr:nvSpPr>
        <xdr:cNvPr id="1286165" name="Text Box 1">
          <a:extLst>
            <a:ext uri="{FF2B5EF4-FFF2-40B4-BE49-F238E27FC236}">
              <a16:creationId xmlns:a16="http://schemas.microsoft.com/office/drawing/2014/main" xmlns="" id="{00000000-0008-0000-0600-000015A01300}"/>
            </a:ext>
          </a:extLst>
        </xdr:cNvPr>
        <xdr:cNvSpPr txBox="1">
          <a:spLocks noChangeArrowheads="1"/>
        </xdr:cNvSpPr>
      </xdr:nvSpPr>
      <xdr:spPr bwMode="auto">
        <a:xfrm>
          <a:off x="2743200" y="567499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162</xdr:row>
      <xdr:rowOff>0</xdr:rowOff>
    </xdr:from>
    <xdr:to>
      <xdr:col>5</xdr:col>
      <xdr:colOff>0</xdr:colOff>
      <xdr:row>162</xdr:row>
      <xdr:rowOff>209550</xdr:rowOff>
    </xdr:to>
    <xdr:sp macro="" textlink="">
      <xdr:nvSpPr>
        <xdr:cNvPr id="1286166" name="Text Box 1">
          <a:extLst>
            <a:ext uri="{FF2B5EF4-FFF2-40B4-BE49-F238E27FC236}">
              <a16:creationId xmlns:a16="http://schemas.microsoft.com/office/drawing/2014/main" xmlns="" id="{00000000-0008-0000-0600-000016A01300}"/>
            </a:ext>
          </a:extLst>
        </xdr:cNvPr>
        <xdr:cNvSpPr txBox="1">
          <a:spLocks noChangeArrowheads="1"/>
        </xdr:cNvSpPr>
      </xdr:nvSpPr>
      <xdr:spPr bwMode="auto">
        <a:xfrm>
          <a:off x="2743200" y="567499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162</xdr:row>
      <xdr:rowOff>0</xdr:rowOff>
    </xdr:from>
    <xdr:to>
      <xdr:col>5</xdr:col>
      <xdr:colOff>0</xdr:colOff>
      <xdr:row>162</xdr:row>
      <xdr:rowOff>209550</xdr:rowOff>
    </xdr:to>
    <xdr:sp macro="" textlink="">
      <xdr:nvSpPr>
        <xdr:cNvPr id="1286167" name="Text Box 1">
          <a:extLst>
            <a:ext uri="{FF2B5EF4-FFF2-40B4-BE49-F238E27FC236}">
              <a16:creationId xmlns:a16="http://schemas.microsoft.com/office/drawing/2014/main" xmlns="" id="{00000000-0008-0000-0600-000017A01300}"/>
            </a:ext>
          </a:extLst>
        </xdr:cNvPr>
        <xdr:cNvSpPr txBox="1">
          <a:spLocks noChangeArrowheads="1"/>
        </xdr:cNvSpPr>
      </xdr:nvSpPr>
      <xdr:spPr bwMode="auto">
        <a:xfrm>
          <a:off x="2743200" y="567499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162</xdr:row>
      <xdr:rowOff>0</xdr:rowOff>
    </xdr:from>
    <xdr:to>
      <xdr:col>5</xdr:col>
      <xdr:colOff>0</xdr:colOff>
      <xdr:row>162</xdr:row>
      <xdr:rowOff>209550</xdr:rowOff>
    </xdr:to>
    <xdr:sp macro="" textlink="">
      <xdr:nvSpPr>
        <xdr:cNvPr id="1286168" name="Text Box 1">
          <a:extLst>
            <a:ext uri="{FF2B5EF4-FFF2-40B4-BE49-F238E27FC236}">
              <a16:creationId xmlns:a16="http://schemas.microsoft.com/office/drawing/2014/main" xmlns="" id="{00000000-0008-0000-0600-000018A01300}"/>
            </a:ext>
          </a:extLst>
        </xdr:cNvPr>
        <xdr:cNvSpPr txBox="1">
          <a:spLocks noChangeArrowheads="1"/>
        </xdr:cNvSpPr>
      </xdr:nvSpPr>
      <xdr:spPr bwMode="auto">
        <a:xfrm>
          <a:off x="2743200" y="567499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162</xdr:row>
      <xdr:rowOff>0</xdr:rowOff>
    </xdr:from>
    <xdr:to>
      <xdr:col>5</xdr:col>
      <xdr:colOff>0</xdr:colOff>
      <xdr:row>162</xdr:row>
      <xdr:rowOff>209550</xdr:rowOff>
    </xdr:to>
    <xdr:sp macro="" textlink="">
      <xdr:nvSpPr>
        <xdr:cNvPr id="1286169" name="Text Box 1">
          <a:extLst>
            <a:ext uri="{FF2B5EF4-FFF2-40B4-BE49-F238E27FC236}">
              <a16:creationId xmlns:a16="http://schemas.microsoft.com/office/drawing/2014/main" xmlns="" id="{00000000-0008-0000-0600-000019A01300}"/>
            </a:ext>
          </a:extLst>
        </xdr:cNvPr>
        <xdr:cNvSpPr txBox="1">
          <a:spLocks noChangeArrowheads="1"/>
        </xdr:cNvSpPr>
      </xdr:nvSpPr>
      <xdr:spPr bwMode="auto">
        <a:xfrm>
          <a:off x="2743200" y="567499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162</xdr:row>
      <xdr:rowOff>0</xdr:rowOff>
    </xdr:from>
    <xdr:to>
      <xdr:col>5</xdr:col>
      <xdr:colOff>0</xdr:colOff>
      <xdr:row>162</xdr:row>
      <xdr:rowOff>209550</xdr:rowOff>
    </xdr:to>
    <xdr:sp macro="" textlink="">
      <xdr:nvSpPr>
        <xdr:cNvPr id="1286170" name="Text Box 1">
          <a:extLst>
            <a:ext uri="{FF2B5EF4-FFF2-40B4-BE49-F238E27FC236}">
              <a16:creationId xmlns:a16="http://schemas.microsoft.com/office/drawing/2014/main" xmlns="" id="{00000000-0008-0000-0600-00001AA01300}"/>
            </a:ext>
          </a:extLst>
        </xdr:cNvPr>
        <xdr:cNvSpPr txBox="1">
          <a:spLocks noChangeArrowheads="1"/>
        </xdr:cNvSpPr>
      </xdr:nvSpPr>
      <xdr:spPr bwMode="auto">
        <a:xfrm>
          <a:off x="2743200" y="567499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163</xdr:row>
      <xdr:rowOff>0</xdr:rowOff>
    </xdr:from>
    <xdr:to>
      <xdr:col>5</xdr:col>
      <xdr:colOff>0</xdr:colOff>
      <xdr:row>163</xdr:row>
      <xdr:rowOff>209550</xdr:rowOff>
    </xdr:to>
    <xdr:sp macro="" textlink="">
      <xdr:nvSpPr>
        <xdr:cNvPr id="1286171" name="Text Box 1">
          <a:extLst>
            <a:ext uri="{FF2B5EF4-FFF2-40B4-BE49-F238E27FC236}">
              <a16:creationId xmlns:a16="http://schemas.microsoft.com/office/drawing/2014/main" xmlns="" id="{00000000-0008-0000-0600-00001BA01300}"/>
            </a:ext>
          </a:extLst>
        </xdr:cNvPr>
        <xdr:cNvSpPr txBox="1">
          <a:spLocks noChangeArrowheads="1"/>
        </xdr:cNvSpPr>
      </xdr:nvSpPr>
      <xdr:spPr bwMode="auto">
        <a:xfrm>
          <a:off x="2743200" y="57092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163</xdr:row>
      <xdr:rowOff>0</xdr:rowOff>
    </xdr:from>
    <xdr:to>
      <xdr:col>5</xdr:col>
      <xdr:colOff>0</xdr:colOff>
      <xdr:row>163</xdr:row>
      <xdr:rowOff>209550</xdr:rowOff>
    </xdr:to>
    <xdr:sp macro="" textlink="">
      <xdr:nvSpPr>
        <xdr:cNvPr id="1286172" name="Text Box 1">
          <a:extLst>
            <a:ext uri="{FF2B5EF4-FFF2-40B4-BE49-F238E27FC236}">
              <a16:creationId xmlns:a16="http://schemas.microsoft.com/office/drawing/2014/main" xmlns="" id="{00000000-0008-0000-0600-00001CA01300}"/>
            </a:ext>
          </a:extLst>
        </xdr:cNvPr>
        <xdr:cNvSpPr txBox="1">
          <a:spLocks noChangeArrowheads="1"/>
        </xdr:cNvSpPr>
      </xdr:nvSpPr>
      <xdr:spPr bwMode="auto">
        <a:xfrm>
          <a:off x="2743200" y="57092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163</xdr:row>
      <xdr:rowOff>0</xdr:rowOff>
    </xdr:from>
    <xdr:to>
      <xdr:col>5</xdr:col>
      <xdr:colOff>0</xdr:colOff>
      <xdr:row>163</xdr:row>
      <xdr:rowOff>209550</xdr:rowOff>
    </xdr:to>
    <xdr:sp macro="" textlink="">
      <xdr:nvSpPr>
        <xdr:cNvPr id="1286173" name="Text Box 1">
          <a:extLst>
            <a:ext uri="{FF2B5EF4-FFF2-40B4-BE49-F238E27FC236}">
              <a16:creationId xmlns:a16="http://schemas.microsoft.com/office/drawing/2014/main" xmlns="" id="{00000000-0008-0000-0600-00001DA01300}"/>
            </a:ext>
          </a:extLst>
        </xdr:cNvPr>
        <xdr:cNvSpPr txBox="1">
          <a:spLocks noChangeArrowheads="1"/>
        </xdr:cNvSpPr>
      </xdr:nvSpPr>
      <xdr:spPr bwMode="auto">
        <a:xfrm>
          <a:off x="2743200" y="57092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163</xdr:row>
      <xdr:rowOff>0</xdr:rowOff>
    </xdr:from>
    <xdr:to>
      <xdr:col>5</xdr:col>
      <xdr:colOff>0</xdr:colOff>
      <xdr:row>163</xdr:row>
      <xdr:rowOff>209550</xdr:rowOff>
    </xdr:to>
    <xdr:sp macro="" textlink="">
      <xdr:nvSpPr>
        <xdr:cNvPr id="1286174" name="Text Box 1">
          <a:extLst>
            <a:ext uri="{FF2B5EF4-FFF2-40B4-BE49-F238E27FC236}">
              <a16:creationId xmlns:a16="http://schemas.microsoft.com/office/drawing/2014/main" xmlns="" id="{00000000-0008-0000-0600-00001EA01300}"/>
            </a:ext>
          </a:extLst>
        </xdr:cNvPr>
        <xdr:cNvSpPr txBox="1">
          <a:spLocks noChangeArrowheads="1"/>
        </xdr:cNvSpPr>
      </xdr:nvSpPr>
      <xdr:spPr bwMode="auto">
        <a:xfrm>
          <a:off x="2743200" y="57092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163</xdr:row>
      <xdr:rowOff>0</xdr:rowOff>
    </xdr:from>
    <xdr:to>
      <xdr:col>5</xdr:col>
      <xdr:colOff>0</xdr:colOff>
      <xdr:row>163</xdr:row>
      <xdr:rowOff>209550</xdr:rowOff>
    </xdr:to>
    <xdr:sp macro="" textlink="">
      <xdr:nvSpPr>
        <xdr:cNvPr id="1286175" name="Text Box 1">
          <a:extLst>
            <a:ext uri="{FF2B5EF4-FFF2-40B4-BE49-F238E27FC236}">
              <a16:creationId xmlns:a16="http://schemas.microsoft.com/office/drawing/2014/main" xmlns="" id="{00000000-0008-0000-0600-00001FA01300}"/>
            </a:ext>
          </a:extLst>
        </xdr:cNvPr>
        <xdr:cNvSpPr txBox="1">
          <a:spLocks noChangeArrowheads="1"/>
        </xdr:cNvSpPr>
      </xdr:nvSpPr>
      <xdr:spPr bwMode="auto">
        <a:xfrm>
          <a:off x="2743200" y="57092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163</xdr:row>
      <xdr:rowOff>0</xdr:rowOff>
    </xdr:from>
    <xdr:to>
      <xdr:col>5</xdr:col>
      <xdr:colOff>0</xdr:colOff>
      <xdr:row>163</xdr:row>
      <xdr:rowOff>209550</xdr:rowOff>
    </xdr:to>
    <xdr:sp macro="" textlink="">
      <xdr:nvSpPr>
        <xdr:cNvPr id="1286176" name="Text Box 1">
          <a:extLst>
            <a:ext uri="{FF2B5EF4-FFF2-40B4-BE49-F238E27FC236}">
              <a16:creationId xmlns:a16="http://schemas.microsoft.com/office/drawing/2014/main" xmlns="" id="{00000000-0008-0000-0600-000020A01300}"/>
            </a:ext>
          </a:extLst>
        </xdr:cNvPr>
        <xdr:cNvSpPr txBox="1">
          <a:spLocks noChangeArrowheads="1"/>
        </xdr:cNvSpPr>
      </xdr:nvSpPr>
      <xdr:spPr bwMode="auto">
        <a:xfrm>
          <a:off x="2743200" y="57092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163</xdr:row>
      <xdr:rowOff>0</xdr:rowOff>
    </xdr:from>
    <xdr:to>
      <xdr:col>5</xdr:col>
      <xdr:colOff>0</xdr:colOff>
      <xdr:row>163</xdr:row>
      <xdr:rowOff>209550</xdr:rowOff>
    </xdr:to>
    <xdr:sp macro="" textlink="">
      <xdr:nvSpPr>
        <xdr:cNvPr id="1286177" name="Text Box 1">
          <a:extLst>
            <a:ext uri="{FF2B5EF4-FFF2-40B4-BE49-F238E27FC236}">
              <a16:creationId xmlns:a16="http://schemas.microsoft.com/office/drawing/2014/main" xmlns="" id="{00000000-0008-0000-0600-000021A01300}"/>
            </a:ext>
          </a:extLst>
        </xdr:cNvPr>
        <xdr:cNvSpPr txBox="1">
          <a:spLocks noChangeArrowheads="1"/>
        </xdr:cNvSpPr>
      </xdr:nvSpPr>
      <xdr:spPr bwMode="auto">
        <a:xfrm>
          <a:off x="2743200" y="57092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163</xdr:row>
      <xdr:rowOff>0</xdr:rowOff>
    </xdr:from>
    <xdr:to>
      <xdr:col>5</xdr:col>
      <xdr:colOff>0</xdr:colOff>
      <xdr:row>163</xdr:row>
      <xdr:rowOff>209550</xdr:rowOff>
    </xdr:to>
    <xdr:sp macro="" textlink="">
      <xdr:nvSpPr>
        <xdr:cNvPr id="1286178" name="Text Box 1">
          <a:extLst>
            <a:ext uri="{FF2B5EF4-FFF2-40B4-BE49-F238E27FC236}">
              <a16:creationId xmlns:a16="http://schemas.microsoft.com/office/drawing/2014/main" xmlns="" id="{00000000-0008-0000-0600-000022A01300}"/>
            </a:ext>
          </a:extLst>
        </xdr:cNvPr>
        <xdr:cNvSpPr txBox="1">
          <a:spLocks noChangeArrowheads="1"/>
        </xdr:cNvSpPr>
      </xdr:nvSpPr>
      <xdr:spPr bwMode="auto">
        <a:xfrm>
          <a:off x="2743200" y="57092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163</xdr:row>
      <xdr:rowOff>0</xdr:rowOff>
    </xdr:from>
    <xdr:to>
      <xdr:col>5</xdr:col>
      <xdr:colOff>0</xdr:colOff>
      <xdr:row>163</xdr:row>
      <xdr:rowOff>209550</xdr:rowOff>
    </xdr:to>
    <xdr:sp macro="" textlink="">
      <xdr:nvSpPr>
        <xdr:cNvPr id="1286179" name="Text Box 1">
          <a:extLst>
            <a:ext uri="{FF2B5EF4-FFF2-40B4-BE49-F238E27FC236}">
              <a16:creationId xmlns:a16="http://schemas.microsoft.com/office/drawing/2014/main" xmlns="" id="{00000000-0008-0000-0600-000023A01300}"/>
            </a:ext>
          </a:extLst>
        </xdr:cNvPr>
        <xdr:cNvSpPr txBox="1">
          <a:spLocks noChangeArrowheads="1"/>
        </xdr:cNvSpPr>
      </xdr:nvSpPr>
      <xdr:spPr bwMode="auto">
        <a:xfrm>
          <a:off x="2743200" y="57092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163</xdr:row>
      <xdr:rowOff>0</xdr:rowOff>
    </xdr:from>
    <xdr:to>
      <xdr:col>5</xdr:col>
      <xdr:colOff>0</xdr:colOff>
      <xdr:row>163</xdr:row>
      <xdr:rowOff>209550</xdr:rowOff>
    </xdr:to>
    <xdr:sp macro="" textlink="">
      <xdr:nvSpPr>
        <xdr:cNvPr id="1286180" name="Text Box 1">
          <a:extLst>
            <a:ext uri="{FF2B5EF4-FFF2-40B4-BE49-F238E27FC236}">
              <a16:creationId xmlns:a16="http://schemas.microsoft.com/office/drawing/2014/main" xmlns="" id="{00000000-0008-0000-0600-000024A01300}"/>
            </a:ext>
          </a:extLst>
        </xdr:cNvPr>
        <xdr:cNvSpPr txBox="1">
          <a:spLocks noChangeArrowheads="1"/>
        </xdr:cNvSpPr>
      </xdr:nvSpPr>
      <xdr:spPr bwMode="auto">
        <a:xfrm>
          <a:off x="2743200" y="57092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163</xdr:row>
      <xdr:rowOff>0</xdr:rowOff>
    </xdr:from>
    <xdr:to>
      <xdr:col>5</xdr:col>
      <xdr:colOff>0</xdr:colOff>
      <xdr:row>163</xdr:row>
      <xdr:rowOff>209550</xdr:rowOff>
    </xdr:to>
    <xdr:sp macro="" textlink="">
      <xdr:nvSpPr>
        <xdr:cNvPr id="1286181" name="Text Box 1">
          <a:extLst>
            <a:ext uri="{FF2B5EF4-FFF2-40B4-BE49-F238E27FC236}">
              <a16:creationId xmlns:a16="http://schemas.microsoft.com/office/drawing/2014/main" xmlns="" id="{00000000-0008-0000-0600-000025A01300}"/>
            </a:ext>
          </a:extLst>
        </xdr:cNvPr>
        <xdr:cNvSpPr txBox="1">
          <a:spLocks noChangeArrowheads="1"/>
        </xdr:cNvSpPr>
      </xdr:nvSpPr>
      <xdr:spPr bwMode="auto">
        <a:xfrm>
          <a:off x="2743200" y="57092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163</xdr:row>
      <xdr:rowOff>0</xdr:rowOff>
    </xdr:from>
    <xdr:to>
      <xdr:col>5</xdr:col>
      <xdr:colOff>0</xdr:colOff>
      <xdr:row>163</xdr:row>
      <xdr:rowOff>209550</xdr:rowOff>
    </xdr:to>
    <xdr:sp macro="" textlink="">
      <xdr:nvSpPr>
        <xdr:cNvPr id="1286182" name="Text Box 1">
          <a:extLst>
            <a:ext uri="{FF2B5EF4-FFF2-40B4-BE49-F238E27FC236}">
              <a16:creationId xmlns:a16="http://schemas.microsoft.com/office/drawing/2014/main" xmlns="" id="{00000000-0008-0000-0600-000026A01300}"/>
            </a:ext>
          </a:extLst>
        </xdr:cNvPr>
        <xdr:cNvSpPr txBox="1">
          <a:spLocks noChangeArrowheads="1"/>
        </xdr:cNvSpPr>
      </xdr:nvSpPr>
      <xdr:spPr bwMode="auto">
        <a:xfrm>
          <a:off x="2743200" y="57092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163</xdr:row>
      <xdr:rowOff>0</xdr:rowOff>
    </xdr:from>
    <xdr:to>
      <xdr:col>5</xdr:col>
      <xdr:colOff>0</xdr:colOff>
      <xdr:row>163</xdr:row>
      <xdr:rowOff>209550</xdr:rowOff>
    </xdr:to>
    <xdr:sp macro="" textlink="">
      <xdr:nvSpPr>
        <xdr:cNvPr id="1286183" name="Text Box 1">
          <a:extLst>
            <a:ext uri="{FF2B5EF4-FFF2-40B4-BE49-F238E27FC236}">
              <a16:creationId xmlns:a16="http://schemas.microsoft.com/office/drawing/2014/main" xmlns="" id="{00000000-0008-0000-0600-000027A01300}"/>
            </a:ext>
          </a:extLst>
        </xdr:cNvPr>
        <xdr:cNvSpPr txBox="1">
          <a:spLocks noChangeArrowheads="1"/>
        </xdr:cNvSpPr>
      </xdr:nvSpPr>
      <xdr:spPr bwMode="auto">
        <a:xfrm>
          <a:off x="2743200" y="57092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163</xdr:row>
      <xdr:rowOff>0</xdr:rowOff>
    </xdr:from>
    <xdr:to>
      <xdr:col>5</xdr:col>
      <xdr:colOff>0</xdr:colOff>
      <xdr:row>163</xdr:row>
      <xdr:rowOff>209550</xdr:rowOff>
    </xdr:to>
    <xdr:sp macro="" textlink="">
      <xdr:nvSpPr>
        <xdr:cNvPr id="1286184" name="Text Box 1">
          <a:extLst>
            <a:ext uri="{FF2B5EF4-FFF2-40B4-BE49-F238E27FC236}">
              <a16:creationId xmlns:a16="http://schemas.microsoft.com/office/drawing/2014/main" xmlns="" id="{00000000-0008-0000-0600-000028A01300}"/>
            </a:ext>
          </a:extLst>
        </xdr:cNvPr>
        <xdr:cNvSpPr txBox="1">
          <a:spLocks noChangeArrowheads="1"/>
        </xdr:cNvSpPr>
      </xdr:nvSpPr>
      <xdr:spPr bwMode="auto">
        <a:xfrm>
          <a:off x="2743200" y="57092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163</xdr:row>
      <xdr:rowOff>0</xdr:rowOff>
    </xdr:from>
    <xdr:to>
      <xdr:col>5</xdr:col>
      <xdr:colOff>0</xdr:colOff>
      <xdr:row>163</xdr:row>
      <xdr:rowOff>209550</xdr:rowOff>
    </xdr:to>
    <xdr:sp macro="" textlink="">
      <xdr:nvSpPr>
        <xdr:cNvPr id="1286185" name="Text Box 1">
          <a:extLst>
            <a:ext uri="{FF2B5EF4-FFF2-40B4-BE49-F238E27FC236}">
              <a16:creationId xmlns:a16="http://schemas.microsoft.com/office/drawing/2014/main" xmlns="" id="{00000000-0008-0000-0600-000029A01300}"/>
            </a:ext>
          </a:extLst>
        </xdr:cNvPr>
        <xdr:cNvSpPr txBox="1">
          <a:spLocks noChangeArrowheads="1"/>
        </xdr:cNvSpPr>
      </xdr:nvSpPr>
      <xdr:spPr bwMode="auto">
        <a:xfrm>
          <a:off x="2743200" y="57092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163</xdr:row>
      <xdr:rowOff>0</xdr:rowOff>
    </xdr:from>
    <xdr:to>
      <xdr:col>5</xdr:col>
      <xdr:colOff>0</xdr:colOff>
      <xdr:row>163</xdr:row>
      <xdr:rowOff>209550</xdr:rowOff>
    </xdr:to>
    <xdr:sp macro="" textlink="">
      <xdr:nvSpPr>
        <xdr:cNvPr id="1286186" name="Text Box 1">
          <a:extLst>
            <a:ext uri="{FF2B5EF4-FFF2-40B4-BE49-F238E27FC236}">
              <a16:creationId xmlns:a16="http://schemas.microsoft.com/office/drawing/2014/main" xmlns="" id="{00000000-0008-0000-0600-00002AA01300}"/>
            </a:ext>
          </a:extLst>
        </xdr:cNvPr>
        <xdr:cNvSpPr txBox="1">
          <a:spLocks noChangeArrowheads="1"/>
        </xdr:cNvSpPr>
      </xdr:nvSpPr>
      <xdr:spPr bwMode="auto">
        <a:xfrm>
          <a:off x="2743200" y="57092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163</xdr:row>
      <xdr:rowOff>0</xdr:rowOff>
    </xdr:from>
    <xdr:to>
      <xdr:col>5</xdr:col>
      <xdr:colOff>0</xdr:colOff>
      <xdr:row>163</xdr:row>
      <xdr:rowOff>209550</xdr:rowOff>
    </xdr:to>
    <xdr:sp macro="" textlink="">
      <xdr:nvSpPr>
        <xdr:cNvPr id="1286187" name="Text Box 1">
          <a:extLst>
            <a:ext uri="{FF2B5EF4-FFF2-40B4-BE49-F238E27FC236}">
              <a16:creationId xmlns:a16="http://schemas.microsoft.com/office/drawing/2014/main" xmlns="" id="{00000000-0008-0000-0600-00002BA01300}"/>
            </a:ext>
          </a:extLst>
        </xdr:cNvPr>
        <xdr:cNvSpPr txBox="1">
          <a:spLocks noChangeArrowheads="1"/>
        </xdr:cNvSpPr>
      </xdr:nvSpPr>
      <xdr:spPr bwMode="auto">
        <a:xfrm>
          <a:off x="2743200" y="57092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163</xdr:row>
      <xdr:rowOff>0</xdr:rowOff>
    </xdr:from>
    <xdr:to>
      <xdr:col>5</xdr:col>
      <xdr:colOff>0</xdr:colOff>
      <xdr:row>163</xdr:row>
      <xdr:rowOff>209550</xdr:rowOff>
    </xdr:to>
    <xdr:sp macro="" textlink="">
      <xdr:nvSpPr>
        <xdr:cNvPr id="1286188" name="Text Box 1">
          <a:extLst>
            <a:ext uri="{FF2B5EF4-FFF2-40B4-BE49-F238E27FC236}">
              <a16:creationId xmlns:a16="http://schemas.microsoft.com/office/drawing/2014/main" xmlns="" id="{00000000-0008-0000-0600-00002CA01300}"/>
            </a:ext>
          </a:extLst>
        </xdr:cNvPr>
        <xdr:cNvSpPr txBox="1">
          <a:spLocks noChangeArrowheads="1"/>
        </xdr:cNvSpPr>
      </xdr:nvSpPr>
      <xdr:spPr bwMode="auto">
        <a:xfrm>
          <a:off x="2743200" y="57092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163</xdr:row>
      <xdr:rowOff>0</xdr:rowOff>
    </xdr:from>
    <xdr:to>
      <xdr:col>5</xdr:col>
      <xdr:colOff>0</xdr:colOff>
      <xdr:row>163</xdr:row>
      <xdr:rowOff>209550</xdr:rowOff>
    </xdr:to>
    <xdr:sp macro="" textlink="">
      <xdr:nvSpPr>
        <xdr:cNvPr id="1286189" name="Text Box 1">
          <a:extLst>
            <a:ext uri="{FF2B5EF4-FFF2-40B4-BE49-F238E27FC236}">
              <a16:creationId xmlns:a16="http://schemas.microsoft.com/office/drawing/2014/main" xmlns="" id="{00000000-0008-0000-0600-00002DA01300}"/>
            </a:ext>
          </a:extLst>
        </xdr:cNvPr>
        <xdr:cNvSpPr txBox="1">
          <a:spLocks noChangeArrowheads="1"/>
        </xdr:cNvSpPr>
      </xdr:nvSpPr>
      <xdr:spPr bwMode="auto">
        <a:xfrm>
          <a:off x="2743200" y="57092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163</xdr:row>
      <xdr:rowOff>0</xdr:rowOff>
    </xdr:from>
    <xdr:to>
      <xdr:col>5</xdr:col>
      <xdr:colOff>0</xdr:colOff>
      <xdr:row>163</xdr:row>
      <xdr:rowOff>209550</xdr:rowOff>
    </xdr:to>
    <xdr:sp macro="" textlink="">
      <xdr:nvSpPr>
        <xdr:cNvPr id="1286190" name="Text Box 1">
          <a:extLst>
            <a:ext uri="{FF2B5EF4-FFF2-40B4-BE49-F238E27FC236}">
              <a16:creationId xmlns:a16="http://schemas.microsoft.com/office/drawing/2014/main" xmlns="" id="{00000000-0008-0000-0600-00002EA01300}"/>
            </a:ext>
          </a:extLst>
        </xdr:cNvPr>
        <xdr:cNvSpPr txBox="1">
          <a:spLocks noChangeArrowheads="1"/>
        </xdr:cNvSpPr>
      </xdr:nvSpPr>
      <xdr:spPr bwMode="auto">
        <a:xfrm>
          <a:off x="2743200" y="57092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163</xdr:row>
      <xdr:rowOff>0</xdr:rowOff>
    </xdr:from>
    <xdr:to>
      <xdr:col>5</xdr:col>
      <xdr:colOff>0</xdr:colOff>
      <xdr:row>163</xdr:row>
      <xdr:rowOff>209550</xdr:rowOff>
    </xdr:to>
    <xdr:sp macro="" textlink="">
      <xdr:nvSpPr>
        <xdr:cNvPr id="1286191" name="Text Box 1">
          <a:extLst>
            <a:ext uri="{FF2B5EF4-FFF2-40B4-BE49-F238E27FC236}">
              <a16:creationId xmlns:a16="http://schemas.microsoft.com/office/drawing/2014/main" xmlns="" id="{00000000-0008-0000-0600-00002FA01300}"/>
            </a:ext>
          </a:extLst>
        </xdr:cNvPr>
        <xdr:cNvSpPr txBox="1">
          <a:spLocks noChangeArrowheads="1"/>
        </xdr:cNvSpPr>
      </xdr:nvSpPr>
      <xdr:spPr bwMode="auto">
        <a:xfrm>
          <a:off x="2743200" y="57092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163</xdr:row>
      <xdr:rowOff>0</xdr:rowOff>
    </xdr:from>
    <xdr:to>
      <xdr:col>5</xdr:col>
      <xdr:colOff>0</xdr:colOff>
      <xdr:row>163</xdr:row>
      <xdr:rowOff>209550</xdr:rowOff>
    </xdr:to>
    <xdr:sp macro="" textlink="">
      <xdr:nvSpPr>
        <xdr:cNvPr id="1286192" name="Text Box 1">
          <a:extLst>
            <a:ext uri="{FF2B5EF4-FFF2-40B4-BE49-F238E27FC236}">
              <a16:creationId xmlns:a16="http://schemas.microsoft.com/office/drawing/2014/main" xmlns="" id="{00000000-0008-0000-0600-000030A01300}"/>
            </a:ext>
          </a:extLst>
        </xdr:cNvPr>
        <xdr:cNvSpPr txBox="1">
          <a:spLocks noChangeArrowheads="1"/>
        </xdr:cNvSpPr>
      </xdr:nvSpPr>
      <xdr:spPr bwMode="auto">
        <a:xfrm>
          <a:off x="2743200" y="57092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163</xdr:row>
      <xdr:rowOff>0</xdr:rowOff>
    </xdr:from>
    <xdr:to>
      <xdr:col>5</xdr:col>
      <xdr:colOff>0</xdr:colOff>
      <xdr:row>163</xdr:row>
      <xdr:rowOff>209550</xdr:rowOff>
    </xdr:to>
    <xdr:sp macro="" textlink="">
      <xdr:nvSpPr>
        <xdr:cNvPr id="1286193" name="Text Box 1">
          <a:extLst>
            <a:ext uri="{FF2B5EF4-FFF2-40B4-BE49-F238E27FC236}">
              <a16:creationId xmlns:a16="http://schemas.microsoft.com/office/drawing/2014/main" xmlns="" id="{00000000-0008-0000-0600-000031A01300}"/>
            </a:ext>
          </a:extLst>
        </xdr:cNvPr>
        <xdr:cNvSpPr txBox="1">
          <a:spLocks noChangeArrowheads="1"/>
        </xdr:cNvSpPr>
      </xdr:nvSpPr>
      <xdr:spPr bwMode="auto">
        <a:xfrm>
          <a:off x="2743200" y="57092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163</xdr:row>
      <xdr:rowOff>0</xdr:rowOff>
    </xdr:from>
    <xdr:to>
      <xdr:col>5</xdr:col>
      <xdr:colOff>0</xdr:colOff>
      <xdr:row>163</xdr:row>
      <xdr:rowOff>209550</xdr:rowOff>
    </xdr:to>
    <xdr:sp macro="" textlink="">
      <xdr:nvSpPr>
        <xdr:cNvPr id="1286194" name="Text Box 1">
          <a:extLst>
            <a:ext uri="{FF2B5EF4-FFF2-40B4-BE49-F238E27FC236}">
              <a16:creationId xmlns:a16="http://schemas.microsoft.com/office/drawing/2014/main" xmlns="" id="{00000000-0008-0000-0600-000032A01300}"/>
            </a:ext>
          </a:extLst>
        </xdr:cNvPr>
        <xdr:cNvSpPr txBox="1">
          <a:spLocks noChangeArrowheads="1"/>
        </xdr:cNvSpPr>
      </xdr:nvSpPr>
      <xdr:spPr bwMode="auto">
        <a:xfrm>
          <a:off x="2743200" y="57092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163</xdr:row>
      <xdr:rowOff>0</xdr:rowOff>
    </xdr:from>
    <xdr:to>
      <xdr:col>5</xdr:col>
      <xdr:colOff>0</xdr:colOff>
      <xdr:row>163</xdr:row>
      <xdr:rowOff>209550</xdr:rowOff>
    </xdr:to>
    <xdr:sp macro="" textlink="">
      <xdr:nvSpPr>
        <xdr:cNvPr id="1286195" name="Text Box 1">
          <a:extLst>
            <a:ext uri="{FF2B5EF4-FFF2-40B4-BE49-F238E27FC236}">
              <a16:creationId xmlns:a16="http://schemas.microsoft.com/office/drawing/2014/main" xmlns="" id="{00000000-0008-0000-0600-000033A01300}"/>
            </a:ext>
          </a:extLst>
        </xdr:cNvPr>
        <xdr:cNvSpPr txBox="1">
          <a:spLocks noChangeArrowheads="1"/>
        </xdr:cNvSpPr>
      </xdr:nvSpPr>
      <xdr:spPr bwMode="auto">
        <a:xfrm>
          <a:off x="2743200" y="57092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163</xdr:row>
      <xdr:rowOff>0</xdr:rowOff>
    </xdr:from>
    <xdr:to>
      <xdr:col>5</xdr:col>
      <xdr:colOff>0</xdr:colOff>
      <xdr:row>163</xdr:row>
      <xdr:rowOff>209550</xdr:rowOff>
    </xdr:to>
    <xdr:sp macro="" textlink="">
      <xdr:nvSpPr>
        <xdr:cNvPr id="1286196" name="Text Box 1">
          <a:extLst>
            <a:ext uri="{FF2B5EF4-FFF2-40B4-BE49-F238E27FC236}">
              <a16:creationId xmlns:a16="http://schemas.microsoft.com/office/drawing/2014/main" xmlns="" id="{00000000-0008-0000-0600-000034A01300}"/>
            </a:ext>
          </a:extLst>
        </xdr:cNvPr>
        <xdr:cNvSpPr txBox="1">
          <a:spLocks noChangeArrowheads="1"/>
        </xdr:cNvSpPr>
      </xdr:nvSpPr>
      <xdr:spPr bwMode="auto">
        <a:xfrm>
          <a:off x="2743200" y="57092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163</xdr:row>
      <xdr:rowOff>0</xdr:rowOff>
    </xdr:from>
    <xdr:to>
      <xdr:col>5</xdr:col>
      <xdr:colOff>0</xdr:colOff>
      <xdr:row>163</xdr:row>
      <xdr:rowOff>209550</xdr:rowOff>
    </xdr:to>
    <xdr:sp macro="" textlink="">
      <xdr:nvSpPr>
        <xdr:cNvPr id="1286197" name="Text Box 1">
          <a:extLst>
            <a:ext uri="{FF2B5EF4-FFF2-40B4-BE49-F238E27FC236}">
              <a16:creationId xmlns:a16="http://schemas.microsoft.com/office/drawing/2014/main" xmlns="" id="{00000000-0008-0000-0600-000035A01300}"/>
            </a:ext>
          </a:extLst>
        </xdr:cNvPr>
        <xdr:cNvSpPr txBox="1">
          <a:spLocks noChangeArrowheads="1"/>
        </xdr:cNvSpPr>
      </xdr:nvSpPr>
      <xdr:spPr bwMode="auto">
        <a:xfrm>
          <a:off x="2743200" y="57092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163</xdr:row>
      <xdr:rowOff>0</xdr:rowOff>
    </xdr:from>
    <xdr:to>
      <xdr:col>5</xdr:col>
      <xdr:colOff>0</xdr:colOff>
      <xdr:row>163</xdr:row>
      <xdr:rowOff>209550</xdr:rowOff>
    </xdr:to>
    <xdr:sp macro="" textlink="">
      <xdr:nvSpPr>
        <xdr:cNvPr id="1286198" name="Text Box 1">
          <a:extLst>
            <a:ext uri="{FF2B5EF4-FFF2-40B4-BE49-F238E27FC236}">
              <a16:creationId xmlns:a16="http://schemas.microsoft.com/office/drawing/2014/main" xmlns="" id="{00000000-0008-0000-0600-000036A01300}"/>
            </a:ext>
          </a:extLst>
        </xdr:cNvPr>
        <xdr:cNvSpPr txBox="1">
          <a:spLocks noChangeArrowheads="1"/>
        </xdr:cNvSpPr>
      </xdr:nvSpPr>
      <xdr:spPr bwMode="auto">
        <a:xfrm>
          <a:off x="2743200" y="57092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163</xdr:row>
      <xdr:rowOff>0</xdr:rowOff>
    </xdr:from>
    <xdr:to>
      <xdr:col>5</xdr:col>
      <xdr:colOff>0</xdr:colOff>
      <xdr:row>163</xdr:row>
      <xdr:rowOff>209550</xdr:rowOff>
    </xdr:to>
    <xdr:sp macro="" textlink="">
      <xdr:nvSpPr>
        <xdr:cNvPr id="1286199" name="Text Box 1">
          <a:extLst>
            <a:ext uri="{FF2B5EF4-FFF2-40B4-BE49-F238E27FC236}">
              <a16:creationId xmlns:a16="http://schemas.microsoft.com/office/drawing/2014/main" xmlns="" id="{00000000-0008-0000-0600-000037A01300}"/>
            </a:ext>
          </a:extLst>
        </xdr:cNvPr>
        <xdr:cNvSpPr txBox="1">
          <a:spLocks noChangeArrowheads="1"/>
        </xdr:cNvSpPr>
      </xdr:nvSpPr>
      <xdr:spPr bwMode="auto">
        <a:xfrm>
          <a:off x="2743200" y="57092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164</xdr:row>
      <xdr:rowOff>0</xdr:rowOff>
    </xdr:from>
    <xdr:to>
      <xdr:col>5</xdr:col>
      <xdr:colOff>0</xdr:colOff>
      <xdr:row>164</xdr:row>
      <xdr:rowOff>209550</xdr:rowOff>
    </xdr:to>
    <xdr:sp macro="" textlink="">
      <xdr:nvSpPr>
        <xdr:cNvPr id="1286200" name="Text Box 1">
          <a:extLst>
            <a:ext uri="{FF2B5EF4-FFF2-40B4-BE49-F238E27FC236}">
              <a16:creationId xmlns:a16="http://schemas.microsoft.com/office/drawing/2014/main" xmlns="" id="{00000000-0008-0000-0600-000038A0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164</xdr:row>
      <xdr:rowOff>0</xdr:rowOff>
    </xdr:from>
    <xdr:to>
      <xdr:col>5</xdr:col>
      <xdr:colOff>0</xdr:colOff>
      <xdr:row>164</xdr:row>
      <xdr:rowOff>209550</xdr:rowOff>
    </xdr:to>
    <xdr:sp macro="" textlink="">
      <xdr:nvSpPr>
        <xdr:cNvPr id="1286201" name="Text Box 1">
          <a:extLst>
            <a:ext uri="{FF2B5EF4-FFF2-40B4-BE49-F238E27FC236}">
              <a16:creationId xmlns:a16="http://schemas.microsoft.com/office/drawing/2014/main" xmlns="" id="{00000000-0008-0000-0600-000039A0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164</xdr:row>
      <xdr:rowOff>0</xdr:rowOff>
    </xdr:from>
    <xdr:to>
      <xdr:col>5</xdr:col>
      <xdr:colOff>0</xdr:colOff>
      <xdr:row>164</xdr:row>
      <xdr:rowOff>209550</xdr:rowOff>
    </xdr:to>
    <xdr:sp macro="" textlink="">
      <xdr:nvSpPr>
        <xdr:cNvPr id="1286202" name="Text Box 1">
          <a:extLst>
            <a:ext uri="{FF2B5EF4-FFF2-40B4-BE49-F238E27FC236}">
              <a16:creationId xmlns:a16="http://schemas.microsoft.com/office/drawing/2014/main" xmlns="" id="{00000000-0008-0000-0600-00003AA0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164</xdr:row>
      <xdr:rowOff>0</xdr:rowOff>
    </xdr:from>
    <xdr:to>
      <xdr:col>5</xdr:col>
      <xdr:colOff>0</xdr:colOff>
      <xdr:row>164</xdr:row>
      <xdr:rowOff>209550</xdr:rowOff>
    </xdr:to>
    <xdr:sp macro="" textlink="">
      <xdr:nvSpPr>
        <xdr:cNvPr id="1286203" name="Text Box 1">
          <a:extLst>
            <a:ext uri="{FF2B5EF4-FFF2-40B4-BE49-F238E27FC236}">
              <a16:creationId xmlns:a16="http://schemas.microsoft.com/office/drawing/2014/main" xmlns="" id="{00000000-0008-0000-0600-00003BA0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164</xdr:row>
      <xdr:rowOff>0</xdr:rowOff>
    </xdr:from>
    <xdr:to>
      <xdr:col>5</xdr:col>
      <xdr:colOff>0</xdr:colOff>
      <xdr:row>164</xdr:row>
      <xdr:rowOff>209550</xdr:rowOff>
    </xdr:to>
    <xdr:sp macro="" textlink="">
      <xdr:nvSpPr>
        <xdr:cNvPr id="1286204" name="Text Box 1">
          <a:extLst>
            <a:ext uri="{FF2B5EF4-FFF2-40B4-BE49-F238E27FC236}">
              <a16:creationId xmlns:a16="http://schemas.microsoft.com/office/drawing/2014/main" xmlns="" id="{00000000-0008-0000-0600-00003CA0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164</xdr:row>
      <xdr:rowOff>0</xdr:rowOff>
    </xdr:from>
    <xdr:to>
      <xdr:col>5</xdr:col>
      <xdr:colOff>0</xdr:colOff>
      <xdr:row>164</xdr:row>
      <xdr:rowOff>209550</xdr:rowOff>
    </xdr:to>
    <xdr:sp macro="" textlink="">
      <xdr:nvSpPr>
        <xdr:cNvPr id="1286205" name="Text Box 1">
          <a:extLst>
            <a:ext uri="{FF2B5EF4-FFF2-40B4-BE49-F238E27FC236}">
              <a16:creationId xmlns:a16="http://schemas.microsoft.com/office/drawing/2014/main" xmlns="" id="{00000000-0008-0000-0600-00003DA0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164</xdr:row>
      <xdr:rowOff>0</xdr:rowOff>
    </xdr:from>
    <xdr:to>
      <xdr:col>5</xdr:col>
      <xdr:colOff>0</xdr:colOff>
      <xdr:row>164</xdr:row>
      <xdr:rowOff>209550</xdr:rowOff>
    </xdr:to>
    <xdr:sp macro="" textlink="">
      <xdr:nvSpPr>
        <xdr:cNvPr id="1286206" name="Text Box 1">
          <a:extLst>
            <a:ext uri="{FF2B5EF4-FFF2-40B4-BE49-F238E27FC236}">
              <a16:creationId xmlns:a16="http://schemas.microsoft.com/office/drawing/2014/main" xmlns="" id="{00000000-0008-0000-0600-00003EA0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164</xdr:row>
      <xdr:rowOff>0</xdr:rowOff>
    </xdr:from>
    <xdr:to>
      <xdr:col>5</xdr:col>
      <xdr:colOff>0</xdr:colOff>
      <xdr:row>164</xdr:row>
      <xdr:rowOff>209550</xdr:rowOff>
    </xdr:to>
    <xdr:sp macro="" textlink="">
      <xdr:nvSpPr>
        <xdr:cNvPr id="1286207" name="Text Box 1">
          <a:extLst>
            <a:ext uri="{FF2B5EF4-FFF2-40B4-BE49-F238E27FC236}">
              <a16:creationId xmlns:a16="http://schemas.microsoft.com/office/drawing/2014/main" xmlns="" id="{00000000-0008-0000-0600-00003FA0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164</xdr:row>
      <xdr:rowOff>0</xdr:rowOff>
    </xdr:from>
    <xdr:to>
      <xdr:col>5</xdr:col>
      <xdr:colOff>0</xdr:colOff>
      <xdr:row>164</xdr:row>
      <xdr:rowOff>209550</xdr:rowOff>
    </xdr:to>
    <xdr:sp macro="" textlink="">
      <xdr:nvSpPr>
        <xdr:cNvPr id="1286208" name="Text Box 1">
          <a:extLst>
            <a:ext uri="{FF2B5EF4-FFF2-40B4-BE49-F238E27FC236}">
              <a16:creationId xmlns:a16="http://schemas.microsoft.com/office/drawing/2014/main" xmlns="" id="{00000000-0008-0000-0600-000040A0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164</xdr:row>
      <xdr:rowOff>0</xdr:rowOff>
    </xdr:from>
    <xdr:to>
      <xdr:col>5</xdr:col>
      <xdr:colOff>0</xdr:colOff>
      <xdr:row>164</xdr:row>
      <xdr:rowOff>209550</xdr:rowOff>
    </xdr:to>
    <xdr:sp macro="" textlink="">
      <xdr:nvSpPr>
        <xdr:cNvPr id="1286209" name="Text Box 1">
          <a:extLst>
            <a:ext uri="{FF2B5EF4-FFF2-40B4-BE49-F238E27FC236}">
              <a16:creationId xmlns:a16="http://schemas.microsoft.com/office/drawing/2014/main" xmlns="" id="{00000000-0008-0000-0600-000041A0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164</xdr:row>
      <xdr:rowOff>0</xdr:rowOff>
    </xdr:from>
    <xdr:to>
      <xdr:col>5</xdr:col>
      <xdr:colOff>0</xdr:colOff>
      <xdr:row>164</xdr:row>
      <xdr:rowOff>209550</xdr:rowOff>
    </xdr:to>
    <xdr:sp macro="" textlink="">
      <xdr:nvSpPr>
        <xdr:cNvPr id="1286210" name="Text Box 1">
          <a:extLst>
            <a:ext uri="{FF2B5EF4-FFF2-40B4-BE49-F238E27FC236}">
              <a16:creationId xmlns:a16="http://schemas.microsoft.com/office/drawing/2014/main" xmlns="" id="{00000000-0008-0000-0600-000042A0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164</xdr:row>
      <xdr:rowOff>0</xdr:rowOff>
    </xdr:from>
    <xdr:to>
      <xdr:col>5</xdr:col>
      <xdr:colOff>0</xdr:colOff>
      <xdr:row>164</xdr:row>
      <xdr:rowOff>209550</xdr:rowOff>
    </xdr:to>
    <xdr:sp macro="" textlink="">
      <xdr:nvSpPr>
        <xdr:cNvPr id="1286211" name="Text Box 1">
          <a:extLst>
            <a:ext uri="{FF2B5EF4-FFF2-40B4-BE49-F238E27FC236}">
              <a16:creationId xmlns:a16="http://schemas.microsoft.com/office/drawing/2014/main" xmlns="" id="{00000000-0008-0000-0600-000043A0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164</xdr:row>
      <xdr:rowOff>0</xdr:rowOff>
    </xdr:from>
    <xdr:to>
      <xdr:col>5</xdr:col>
      <xdr:colOff>0</xdr:colOff>
      <xdr:row>164</xdr:row>
      <xdr:rowOff>209550</xdr:rowOff>
    </xdr:to>
    <xdr:sp macro="" textlink="">
      <xdr:nvSpPr>
        <xdr:cNvPr id="1286212" name="Text Box 1">
          <a:extLst>
            <a:ext uri="{FF2B5EF4-FFF2-40B4-BE49-F238E27FC236}">
              <a16:creationId xmlns:a16="http://schemas.microsoft.com/office/drawing/2014/main" xmlns="" id="{00000000-0008-0000-0600-000044A0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164</xdr:row>
      <xdr:rowOff>0</xdr:rowOff>
    </xdr:from>
    <xdr:to>
      <xdr:col>5</xdr:col>
      <xdr:colOff>0</xdr:colOff>
      <xdr:row>164</xdr:row>
      <xdr:rowOff>209550</xdr:rowOff>
    </xdr:to>
    <xdr:sp macro="" textlink="">
      <xdr:nvSpPr>
        <xdr:cNvPr id="1286213" name="Text Box 1">
          <a:extLst>
            <a:ext uri="{FF2B5EF4-FFF2-40B4-BE49-F238E27FC236}">
              <a16:creationId xmlns:a16="http://schemas.microsoft.com/office/drawing/2014/main" xmlns="" id="{00000000-0008-0000-0600-000045A0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164</xdr:row>
      <xdr:rowOff>0</xdr:rowOff>
    </xdr:from>
    <xdr:to>
      <xdr:col>5</xdr:col>
      <xdr:colOff>0</xdr:colOff>
      <xdr:row>164</xdr:row>
      <xdr:rowOff>209550</xdr:rowOff>
    </xdr:to>
    <xdr:sp macro="" textlink="">
      <xdr:nvSpPr>
        <xdr:cNvPr id="1286214" name="Text Box 1">
          <a:extLst>
            <a:ext uri="{FF2B5EF4-FFF2-40B4-BE49-F238E27FC236}">
              <a16:creationId xmlns:a16="http://schemas.microsoft.com/office/drawing/2014/main" xmlns="" id="{00000000-0008-0000-0600-000046A0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6215" name="Text Box 1">
          <a:extLst>
            <a:ext uri="{FF2B5EF4-FFF2-40B4-BE49-F238E27FC236}">
              <a16:creationId xmlns:a16="http://schemas.microsoft.com/office/drawing/2014/main" xmlns="" id="{00000000-0008-0000-0600-000047A0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6216" name="Text Box 1">
          <a:extLst>
            <a:ext uri="{FF2B5EF4-FFF2-40B4-BE49-F238E27FC236}">
              <a16:creationId xmlns:a16="http://schemas.microsoft.com/office/drawing/2014/main" xmlns="" id="{00000000-0008-0000-0600-000048A0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6217" name="Text Box 1">
          <a:extLst>
            <a:ext uri="{FF2B5EF4-FFF2-40B4-BE49-F238E27FC236}">
              <a16:creationId xmlns:a16="http://schemas.microsoft.com/office/drawing/2014/main" xmlns="" id="{00000000-0008-0000-0600-000049A0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6218" name="Text Box 1">
          <a:extLst>
            <a:ext uri="{FF2B5EF4-FFF2-40B4-BE49-F238E27FC236}">
              <a16:creationId xmlns:a16="http://schemas.microsoft.com/office/drawing/2014/main" xmlns="" id="{00000000-0008-0000-0600-00004AA0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6219" name="Text Box 1">
          <a:extLst>
            <a:ext uri="{FF2B5EF4-FFF2-40B4-BE49-F238E27FC236}">
              <a16:creationId xmlns:a16="http://schemas.microsoft.com/office/drawing/2014/main" xmlns="" id="{00000000-0008-0000-0600-00004BA0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6220" name="Text Box 1">
          <a:extLst>
            <a:ext uri="{FF2B5EF4-FFF2-40B4-BE49-F238E27FC236}">
              <a16:creationId xmlns:a16="http://schemas.microsoft.com/office/drawing/2014/main" xmlns="" id="{00000000-0008-0000-0600-00004CA0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6221" name="Text Box 1">
          <a:extLst>
            <a:ext uri="{FF2B5EF4-FFF2-40B4-BE49-F238E27FC236}">
              <a16:creationId xmlns:a16="http://schemas.microsoft.com/office/drawing/2014/main" xmlns="" id="{00000000-0008-0000-0600-00004DA0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6222" name="Text Box 1">
          <a:extLst>
            <a:ext uri="{FF2B5EF4-FFF2-40B4-BE49-F238E27FC236}">
              <a16:creationId xmlns:a16="http://schemas.microsoft.com/office/drawing/2014/main" xmlns="" id="{00000000-0008-0000-0600-00004EA0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6223" name="Text Box 1">
          <a:extLst>
            <a:ext uri="{FF2B5EF4-FFF2-40B4-BE49-F238E27FC236}">
              <a16:creationId xmlns:a16="http://schemas.microsoft.com/office/drawing/2014/main" xmlns="" id="{00000000-0008-0000-0600-00004FA0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6224" name="Text Box 1">
          <a:extLst>
            <a:ext uri="{FF2B5EF4-FFF2-40B4-BE49-F238E27FC236}">
              <a16:creationId xmlns:a16="http://schemas.microsoft.com/office/drawing/2014/main" xmlns="" id="{00000000-0008-0000-0600-000050A0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6225" name="Text Box 1">
          <a:extLst>
            <a:ext uri="{FF2B5EF4-FFF2-40B4-BE49-F238E27FC236}">
              <a16:creationId xmlns:a16="http://schemas.microsoft.com/office/drawing/2014/main" xmlns="" id="{00000000-0008-0000-0600-000051A0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6226" name="Text Box 1">
          <a:extLst>
            <a:ext uri="{FF2B5EF4-FFF2-40B4-BE49-F238E27FC236}">
              <a16:creationId xmlns:a16="http://schemas.microsoft.com/office/drawing/2014/main" xmlns="" id="{00000000-0008-0000-0600-000052A0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6227" name="Text Box 1">
          <a:extLst>
            <a:ext uri="{FF2B5EF4-FFF2-40B4-BE49-F238E27FC236}">
              <a16:creationId xmlns:a16="http://schemas.microsoft.com/office/drawing/2014/main" xmlns="" id="{00000000-0008-0000-0600-000053A0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6228" name="Text Box 1">
          <a:extLst>
            <a:ext uri="{FF2B5EF4-FFF2-40B4-BE49-F238E27FC236}">
              <a16:creationId xmlns:a16="http://schemas.microsoft.com/office/drawing/2014/main" xmlns="" id="{00000000-0008-0000-0600-000054A0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6229" name="Text Box 1">
          <a:extLst>
            <a:ext uri="{FF2B5EF4-FFF2-40B4-BE49-F238E27FC236}">
              <a16:creationId xmlns:a16="http://schemas.microsoft.com/office/drawing/2014/main" xmlns="" id="{00000000-0008-0000-0600-000055A0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6230" name="Text Box 1">
          <a:extLst>
            <a:ext uri="{FF2B5EF4-FFF2-40B4-BE49-F238E27FC236}">
              <a16:creationId xmlns:a16="http://schemas.microsoft.com/office/drawing/2014/main" xmlns="" id="{00000000-0008-0000-0600-000056A0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6231" name="Text Box 1">
          <a:extLst>
            <a:ext uri="{FF2B5EF4-FFF2-40B4-BE49-F238E27FC236}">
              <a16:creationId xmlns:a16="http://schemas.microsoft.com/office/drawing/2014/main" xmlns="" id="{00000000-0008-0000-0600-000057A0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6232" name="Text Box 1">
          <a:extLst>
            <a:ext uri="{FF2B5EF4-FFF2-40B4-BE49-F238E27FC236}">
              <a16:creationId xmlns:a16="http://schemas.microsoft.com/office/drawing/2014/main" xmlns="" id="{00000000-0008-0000-0600-000058A0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6233" name="Text Box 1">
          <a:extLst>
            <a:ext uri="{FF2B5EF4-FFF2-40B4-BE49-F238E27FC236}">
              <a16:creationId xmlns:a16="http://schemas.microsoft.com/office/drawing/2014/main" xmlns="" id="{00000000-0008-0000-0600-000059A0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6234" name="Text Box 1">
          <a:extLst>
            <a:ext uri="{FF2B5EF4-FFF2-40B4-BE49-F238E27FC236}">
              <a16:creationId xmlns:a16="http://schemas.microsoft.com/office/drawing/2014/main" xmlns="" id="{00000000-0008-0000-0600-00005AA0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6235" name="Text Box 1">
          <a:extLst>
            <a:ext uri="{FF2B5EF4-FFF2-40B4-BE49-F238E27FC236}">
              <a16:creationId xmlns:a16="http://schemas.microsoft.com/office/drawing/2014/main" xmlns="" id="{00000000-0008-0000-0600-00005BA0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6236" name="Text Box 1">
          <a:extLst>
            <a:ext uri="{FF2B5EF4-FFF2-40B4-BE49-F238E27FC236}">
              <a16:creationId xmlns:a16="http://schemas.microsoft.com/office/drawing/2014/main" xmlns="" id="{00000000-0008-0000-0600-00005CA0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6237" name="Text Box 1">
          <a:extLst>
            <a:ext uri="{FF2B5EF4-FFF2-40B4-BE49-F238E27FC236}">
              <a16:creationId xmlns:a16="http://schemas.microsoft.com/office/drawing/2014/main" xmlns="" id="{00000000-0008-0000-0600-00005DA0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6238" name="Text Box 1">
          <a:extLst>
            <a:ext uri="{FF2B5EF4-FFF2-40B4-BE49-F238E27FC236}">
              <a16:creationId xmlns:a16="http://schemas.microsoft.com/office/drawing/2014/main" xmlns="" id="{00000000-0008-0000-0600-00005EA0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6239" name="Text Box 1">
          <a:extLst>
            <a:ext uri="{FF2B5EF4-FFF2-40B4-BE49-F238E27FC236}">
              <a16:creationId xmlns:a16="http://schemas.microsoft.com/office/drawing/2014/main" xmlns="" id="{00000000-0008-0000-0600-00005FA0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6240" name="Text Box 1">
          <a:extLst>
            <a:ext uri="{FF2B5EF4-FFF2-40B4-BE49-F238E27FC236}">
              <a16:creationId xmlns:a16="http://schemas.microsoft.com/office/drawing/2014/main" xmlns="" id="{00000000-0008-0000-0600-000060A0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6241" name="Text Box 1">
          <a:extLst>
            <a:ext uri="{FF2B5EF4-FFF2-40B4-BE49-F238E27FC236}">
              <a16:creationId xmlns:a16="http://schemas.microsoft.com/office/drawing/2014/main" xmlns="" id="{00000000-0008-0000-0600-000061A0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6242" name="Text Box 1">
          <a:extLst>
            <a:ext uri="{FF2B5EF4-FFF2-40B4-BE49-F238E27FC236}">
              <a16:creationId xmlns:a16="http://schemas.microsoft.com/office/drawing/2014/main" xmlns="" id="{00000000-0008-0000-0600-000062A0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6243" name="Text Box 1">
          <a:extLst>
            <a:ext uri="{FF2B5EF4-FFF2-40B4-BE49-F238E27FC236}">
              <a16:creationId xmlns:a16="http://schemas.microsoft.com/office/drawing/2014/main" xmlns="" id="{00000000-0008-0000-0600-000063A0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6244" name="Text Box 1">
          <a:extLst>
            <a:ext uri="{FF2B5EF4-FFF2-40B4-BE49-F238E27FC236}">
              <a16:creationId xmlns:a16="http://schemas.microsoft.com/office/drawing/2014/main" xmlns="" id="{00000000-0008-0000-0600-000064A0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6245" name="Text Box 1">
          <a:extLst>
            <a:ext uri="{FF2B5EF4-FFF2-40B4-BE49-F238E27FC236}">
              <a16:creationId xmlns:a16="http://schemas.microsoft.com/office/drawing/2014/main" xmlns="" id="{00000000-0008-0000-0600-000065A0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6246" name="Text Box 1">
          <a:extLst>
            <a:ext uri="{FF2B5EF4-FFF2-40B4-BE49-F238E27FC236}">
              <a16:creationId xmlns:a16="http://schemas.microsoft.com/office/drawing/2014/main" xmlns="" id="{00000000-0008-0000-0600-000066A0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6247" name="Text Box 1">
          <a:extLst>
            <a:ext uri="{FF2B5EF4-FFF2-40B4-BE49-F238E27FC236}">
              <a16:creationId xmlns:a16="http://schemas.microsoft.com/office/drawing/2014/main" xmlns="" id="{00000000-0008-0000-0600-000067A0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6248" name="Text Box 1">
          <a:extLst>
            <a:ext uri="{FF2B5EF4-FFF2-40B4-BE49-F238E27FC236}">
              <a16:creationId xmlns:a16="http://schemas.microsoft.com/office/drawing/2014/main" xmlns="" id="{00000000-0008-0000-0600-000068A0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6249" name="Text Box 1">
          <a:extLst>
            <a:ext uri="{FF2B5EF4-FFF2-40B4-BE49-F238E27FC236}">
              <a16:creationId xmlns:a16="http://schemas.microsoft.com/office/drawing/2014/main" xmlns="" id="{00000000-0008-0000-0600-000069A0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6250" name="Text Box 1">
          <a:extLst>
            <a:ext uri="{FF2B5EF4-FFF2-40B4-BE49-F238E27FC236}">
              <a16:creationId xmlns:a16="http://schemas.microsoft.com/office/drawing/2014/main" xmlns="" id="{00000000-0008-0000-0600-00006AA0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6251" name="Text Box 1">
          <a:extLst>
            <a:ext uri="{FF2B5EF4-FFF2-40B4-BE49-F238E27FC236}">
              <a16:creationId xmlns:a16="http://schemas.microsoft.com/office/drawing/2014/main" xmlns="" id="{00000000-0008-0000-0600-00006BA0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6252" name="Text Box 1">
          <a:extLst>
            <a:ext uri="{FF2B5EF4-FFF2-40B4-BE49-F238E27FC236}">
              <a16:creationId xmlns:a16="http://schemas.microsoft.com/office/drawing/2014/main" xmlns="" id="{00000000-0008-0000-0600-00006CA0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6253" name="Text Box 1">
          <a:extLst>
            <a:ext uri="{FF2B5EF4-FFF2-40B4-BE49-F238E27FC236}">
              <a16:creationId xmlns:a16="http://schemas.microsoft.com/office/drawing/2014/main" xmlns="" id="{00000000-0008-0000-0600-00006DA0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6254" name="Text Box 1">
          <a:extLst>
            <a:ext uri="{FF2B5EF4-FFF2-40B4-BE49-F238E27FC236}">
              <a16:creationId xmlns:a16="http://schemas.microsoft.com/office/drawing/2014/main" xmlns="" id="{00000000-0008-0000-0600-00006EA0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6255" name="Text Box 1">
          <a:extLst>
            <a:ext uri="{FF2B5EF4-FFF2-40B4-BE49-F238E27FC236}">
              <a16:creationId xmlns:a16="http://schemas.microsoft.com/office/drawing/2014/main" xmlns="" id="{00000000-0008-0000-0600-00006FA0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6256" name="Text Box 1">
          <a:extLst>
            <a:ext uri="{FF2B5EF4-FFF2-40B4-BE49-F238E27FC236}">
              <a16:creationId xmlns:a16="http://schemas.microsoft.com/office/drawing/2014/main" xmlns="" id="{00000000-0008-0000-0600-000070A0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6257" name="Text Box 1">
          <a:extLst>
            <a:ext uri="{FF2B5EF4-FFF2-40B4-BE49-F238E27FC236}">
              <a16:creationId xmlns:a16="http://schemas.microsoft.com/office/drawing/2014/main" xmlns="" id="{00000000-0008-0000-0600-000071A0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6258" name="Text Box 1">
          <a:extLst>
            <a:ext uri="{FF2B5EF4-FFF2-40B4-BE49-F238E27FC236}">
              <a16:creationId xmlns:a16="http://schemas.microsoft.com/office/drawing/2014/main" xmlns="" id="{00000000-0008-0000-0600-000072A0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6259" name="Text Box 1">
          <a:extLst>
            <a:ext uri="{FF2B5EF4-FFF2-40B4-BE49-F238E27FC236}">
              <a16:creationId xmlns:a16="http://schemas.microsoft.com/office/drawing/2014/main" xmlns="" id="{00000000-0008-0000-0600-000073A0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6260" name="Text Box 1">
          <a:extLst>
            <a:ext uri="{FF2B5EF4-FFF2-40B4-BE49-F238E27FC236}">
              <a16:creationId xmlns:a16="http://schemas.microsoft.com/office/drawing/2014/main" xmlns="" id="{00000000-0008-0000-0600-000074A0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6261" name="Text Box 1">
          <a:extLst>
            <a:ext uri="{FF2B5EF4-FFF2-40B4-BE49-F238E27FC236}">
              <a16:creationId xmlns:a16="http://schemas.microsoft.com/office/drawing/2014/main" xmlns="" id="{00000000-0008-0000-0600-000075A0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6262" name="Text Box 1">
          <a:extLst>
            <a:ext uri="{FF2B5EF4-FFF2-40B4-BE49-F238E27FC236}">
              <a16:creationId xmlns:a16="http://schemas.microsoft.com/office/drawing/2014/main" xmlns="" id="{00000000-0008-0000-0600-000076A0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6263" name="Text Box 1">
          <a:extLst>
            <a:ext uri="{FF2B5EF4-FFF2-40B4-BE49-F238E27FC236}">
              <a16:creationId xmlns:a16="http://schemas.microsoft.com/office/drawing/2014/main" xmlns="" id="{00000000-0008-0000-0600-000077A0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6264" name="Text Box 1">
          <a:extLst>
            <a:ext uri="{FF2B5EF4-FFF2-40B4-BE49-F238E27FC236}">
              <a16:creationId xmlns:a16="http://schemas.microsoft.com/office/drawing/2014/main" xmlns="" id="{00000000-0008-0000-0600-000078A0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6265" name="Text Box 1">
          <a:extLst>
            <a:ext uri="{FF2B5EF4-FFF2-40B4-BE49-F238E27FC236}">
              <a16:creationId xmlns:a16="http://schemas.microsoft.com/office/drawing/2014/main" xmlns="" id="{00000000-0008-0000-0600-000079A0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6266" name="Text Box 1">
          <a:extLst>
            <a:ext uri="{FF2B5EF4-FFF2-40B4-BE49-F238E27FC236}">
              <a16:creationId xmlns:a16="http://schemas.microsoft.com/office/drawing/2014/main" xmlns="" id="{00000000-0008-0000-0600-00007AA0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6267" name="Text Box 1">
          <a:extLst>
            <a:ext uri="{FF2B5EF4-FFF2-40B4-BE49-F238E27FC236}">
              <a16:creationId xmlns:a16="http://schemas.microsoft.com/office/drawing/2014/main" xmlns="" id="{00000000-0008-0000-0600-00007BA0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6268" name="Text Box 1">
          <a:extLst>
            <a:ext uri="{FF2B5EF4-FFF2-40B4-BE49-F238E27FC236}">
              <a16:creationId xmlns:a16="http://schemas.microsoft.com/office/drawing/2014/main" xmlns="" id="{00000000-0008-0000-0600-00007CA0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269" name="Text Box 1">
          <a:extLst>
            <a:ext uri="{FF2B5EF4-FFF2-40B4-BE49-F238E27FC236}">
              <a16:creationId xmlns:a16="http://schemas.microsoft.com/office/drawing/2014/main" xmlns="" id="{00000000-0008-0000-0600-00007D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270" name="Text Box 1">
          <a:extLst>
            <a:ext uri="{FF2B5EF4-FFF2-40B4-BE49-F238E27FC236}">
              <a16:creationId xmlns:a16="http://schemas.microsoft.com/office/drawing/2014/main" xmlns="" id="{00000000-0008-0000-0600-00007E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271" name="Text Box 1">
          <a:extLst>
            <a:ext uri="{FF2B5EF4-FFF2-40B4-BE49-F238E27FC236}">
              <a16:creationId xmlns:a16="http://schemas.microsoft.com/office/drawing/2014/main" xmlns="" id="{00000000-0008-0000-0600-00007F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272" name="Text Box 1">
          <a:extLst>
            <a:ext uri="{FF2B5EF4-FFF2-40B4-BE49-F238E27FC236}">
              <a16:creationId xmlns:a16="http://schemas.microsoft.com/office/drawing/2014/main" xmlns="" id="{00000000-0008-0000-0600-000080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273" name="Text Box 1">
          <a:extLst>
            <a:ext uri="{FF2B5EF4-FFF2-40B4-BE49-F238E27FC236}">
              <a16:creationId xmlns:a16="http://schemas.microsoft.com/office/drawing/2014/main" xmlns="" id="{00000000-0008-0000-0600-000081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274" name="Text Box 1">
          <a:extLst>
            <a:ext uri="{FF2B5EF4-FFF2-40B4-BE49-F238E27FC236}">
              <a16:creationId xmlns:a16="http://schemas.microsoft.com/office/drawing/2014/main" xmlns="" id="{00000000-0008-0000-0600-000082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275" name="Text Box 1">
          <a:extLst>
            <a:ext uri="{FF2B5EF4-FFF2-40B4-BE49-F238E27FC236}">
              <a16:creationId xmlns:a16="http://schemas.microsoft.com/office/drawing/2014/main" xmlns="" id="{00000000-0008-0000-0600-000083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276" name="Text Box 1">
          <a:extLst>
            <a:ext uri="{FF2B5EF4-FFF2-40B4-BE49-F238E27FC236}">
              <a16:creationId xmlns:a16="http://schemas.microsoft.com/office/drawing/2014/main" xmlns="" id="{00000000-0008-0000-0600-000084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277" name="Text Box 1">
          <a:extLst>
            <a:ext uri="{FF2B5EF4-FFF2-40B4-BE49-F238E27FC236}">
              <a16:creationId xmlns:a16="http://schemas.microsoft.com/office/drawing/2014/main" xmlns="" id="{00000000-0008-0000-0600-000085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278" name="Text Box 1">
          <a:extLst>
            <a:ext uri="{FF2B5EF4-FFF2-40B4-BE49-F238E27FC236}">
              <a16:creationId xmlns:a16="http://schemas.microsoft.com/office/drawing/2014/main" xmlns="" id="{00000000-0008-0000-0600-000086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279" name="Text Box 1">
          <a:extLst>
            <a:ext uri="{FF2B5EF4-FFF2-40B4-BE49-F238E27FC236}">
              <a16:creationId xmlns:a16="http://schemas.microsoft.com/office/drawing/2014/main" xmlns="" id="{00000000-0008-0000-0600-000087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280" name="Text Box 1">
          <a:extLst>
            <a:ext uri="{FF2B5EF4-FFF2-40B4-BE49-F238E27FC236}">
              <a16:creationId xmlns:a16="http://schemas.microsoft.com/office/drawing/2014/main" xmlns="" id="{00000000-0008-0000-0600-000088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281" name="Text Box 1">
          <a:extLst>
            <a:ext uri="{FF2B5EF4-FFF2-40B4-BE49-F238E27FC236}">
              <a16:creationId xmlns:a16="http://schemas.microsoft.com/office/drawing/2014/main" xmlns="" id="{00000000-0008-0000-0600-000089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282" name="Text Box 1">
          <a:extLst>
            <a:ext uri="{FF2B5EF4-FFF2-40B4-BE49-F238E27FC236}">
              <a16:creationId xmlns:a16="http://schemas.microsoft.com/office/drawing/2014/main" xmlns="" id="{00000000-0008-0000-0600-00008A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283" name="Text Box 1">
          <a:extLst>
            <a:ext uri="{FF2B5EF4-FFF2-40B4-BE49-F238E27FC236}">
              <a16:creationId xmlns:a16="http://schemas.microsoft.com/office/drawing/2014/main" xmlns="" id="{00000000-0008-0000-0600-00008B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284" name="Text Box 1">
          <a:extLst>
            <a:ext uri="{FF2B5EF4-FFF2-40B4-BE49-F238E27FC236}">
              <a16:creationId xmlns:a16="http://schemas.microsoft.com/office/drawing/2014/main" xmlns="" id="{00000000-0008-0000-0600-00008C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285" name="Text Box 1">
          <a:extLst>
            <a:ext uri="{FF2B5EF4-FFF2-40B4-BE49-F238E27FC236}">
              <a16:creationId xmlns:a16="http://schemas.microsoft.com/office/drawing/2014/main" xmlns="" id="{00000000-0008-0000-0600-00008D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286" name="Text Box 1">
          <a:extLst>
            <a:ext uri="{FF2B5EF4-FFF2-40B4-BE49-F238E27FC236}">
              <a16:creationId xmlns:a16="http://schemas.microsoft.com/office/drawing/2014/main" xmlns="" id="{00000000-0008-0000-0600-00008E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287" name="Text Box 1">
          <a:extLst>
            <a:ext uri="{FF2B5EF4-FFF2-40B4-BE49-F238E27FC236}">
              <a16:creationId xmlns:a16="http://schemas.microsoft.com/office/drawing/2014/main" xmlns="" id="{00000000-0008-0000-0600-00008F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288" name="Text Box 1">
          <a:extLst>
            <a:ext uri="{FF2B5EF4-FFF2-40B4-BE49-F238E27FC236}">
              <a16:creationId xmlns:a16="http://schemas.microsoft.com/office/drawing/2014/main" xmlns="" id="{00000000-0008-0000-0600-000090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289" name="Text Box 1">
          <a:extLst>
            <a:ext uri="{FF2B5EF4-FFF2-40B4-BE49-F238E27FC236}">
              <a16:creationId xmlns:a16="http://schemas.microsoft.com/office/drawing/2014/main" xmlns="" id="{00000000-0008-0000-0600-000091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290" name="Text Box 1">
          <a:extLst>
            <a:ext uri="{FF2B5EF4-FFF2-40B4-BE49-F238E27FC236}">
              <a16:creationId xmlns:a16="http://schemas.microsoft.com/office/drawing/2014/main" xmlns="" id="{00000000-0008-0000-0600-000092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291" name="Text Box 1">
          <a:extLst>
            <a:ext uri="{FF2B5EF4-FFF2-40B4-BE49-F238E27FC236}">
              <a16:creationId xmlns:a16="http://schemas.microsoft.com/office/drawing/2014/main" xmlns="" id="{00000000-0008-0000-0600-000093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292" name="Text Box 1">
          <a:extLst>
            <a:ext uri="{FF2B5EF4-FFF2-40B4-BE49-F238E27FC236}">
              <a16:creationId xmlns:a16="http://schemas.microsoft.com/office/drawing/2014/main" xmlns="" id="{00000000-0008-0000-0600-000094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293" name="Text Box 1">
          <a:extLst>
            <a:ext uri="{FF2B5EF4-FFF2-40B4-BE49-F238E27FC236}">
              <a16:creationId xmlns:a16="http://schemas.microsoft.com/office/drawing/2014/main" xmlns="" id="{00000000-0008-0000-0600-000095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294" name="Text Box 1">
          <a:extLst>
            <a:ext uri="{FF2B5EF4-FFF2-40B4-BE49-F238E27FC236}">
              <a16:creationId xmlns:a16="http://schemas.microsoft.com/office/drawing/2014/main" xmlns="" id="{00000000-0008-0000-0600-000096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295" name="Text Box 1">
          <a:extLst>
            <a:ext uri="{FF2B5EF4-FFF2-40B4-BE49-F238E27FC236}">
              <a16:creationId xmlns:a16="http://schemas.microsoft.com/office/drawing/2014/main" xmlns="" id="{00000000-0008-0000-0600-000097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296" name="Text Box 1">
          <a:extLst>
            <a:ext uri="{FF2B5EF4-FFF2-40B4-BE49-F238E27FC236}">
              <a16:creationId xmlns:a16="http://schemas.microsoft.com/office/drawing/2014/main" xmlns="" id="{00000000-0008-0000-0600-000098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297" name="Text Box 1">
          <a:extLst>
            <a:ext uri="{FF2B5EF4-FFF2-40B4-BE49-F238E27FC236}">
              <a16:creationId xmlns:a16="http://schemas.microsoft.com/office/drawing/2014/main" xmlns="" id="{00000000-0008-0000-0600-000099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298" name="Text Box 1">
          <a:extLst>
            <a:ext uri="{FF2B5EF4-FFF2-40B4-BE49-F238E27FC236}">
              <a16:creationId xmlns:a16="http://schemas.microsoft.com/office/drawing/2014/main" xmlns="" id="{00000000-0008-0000-0600-00009A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299" name="Text Box 1">
          <a:extLst>
            <a:ext uri="{FF2B5EF4-FFF2-40B4-BE49-F238E27FC236}">
              <a16:creationId xmlns:a16="http://schemas.microsoft.com/office/drawing/2014/main" xmlns="" id="{00000000-0008-0000-0600-00009B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300" name="Text Box 1">
          <a:extLst>
            <a:ext uri="{FF2B5EF4-FFF2-40B4-BE49-F238E27FC236}">
              <a16:creationId xmlns:a16="http://schemas.microsoft.com/office/drawing/2014/main" xmlns="" id="{00000000-0008-0000-0600-00009C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301" name="Text Box 1">
          <a:extLst>
            <a:ext uri="{FF2B5EF4-FFF2-40B4-BE49-F238E27FC236}">
              <a16:creationId xmlns:a16="http://schemas.microsoft.com/office/drawing/2014/main" xmlns="" id="{00000000-0008-0000-0600-00009D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302" name="Text Box 1">
          <a:extLst>
            <a:ext uri="{FF2B5EF4-FFF2-40B4-BE49-F238E27FC236}">
              <a16:creationId xmlns:a16="http://schemas.microsoft.com/office/drawing/2014/main" xmlns="" id="{00000000-0008-0000-0600-00009E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303" name="Text Box 1">
          <a:extLst>
            <a:ext uri="{FF2B5EF4-FFF2-40B4-BE49-F238E27FC236}">
              <a16:creationId xmlns:a16="http://schemas.microsoft.com/office/drawing/2014/main" xmlns="" id="{00000000-0008-0000-0600-00009F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304" name="Text Box 1">
          <a:extLst>
            <a:ext uri="{FF2B5EF4-FFF2-40B4-BE49-F238E27FC236}">
              <a16:creationId xmlns:a16="http://schemas.microsoft.com/office/drawing/2014/main" xmlns="" id="{00000000-0008-0000-0600-0000A0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305" name="Text Box 1">
          <a:extLst>
            <a:ext uri="{FF2B5EF4-FFF2-40B4-BE49-F238E27FC236}">
              <a16:creationId xmlns:a16="http://schemas.microsoft.com/office/drawing/2014/main" xmlns="" id="{00000000-0008-0000-0600-0000A1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306" name="Text Box 1">
          <a:extLst>
            <a:ext uri="{FF2B5EF4-FFF2-40B4-BE49-F238E27FC236}">
              <a16:creationId xmlns:a16="http://schemas.microsoft.com/office/drawing/2014/main" xmlns="" id="{00000000-0008-0000-0600-0000A2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307" name="Text Box 1">
          <a:extLst>
            <a:ext uri="{FF2B5EF4-FFF2-40B4-BE49-F238E27FC236}">
              <a16:creationId xmlns:a16="http://schemas.microsoft.com/office/drawing/2014/main" xmlns="" id="{00000000-0008-0000-0600-0000A3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308" name="Text Box 1">
          <a:extLst>
            <a:ext uri="{FF2B5EF4-FFF2-40B4-BE49-F238E27FC236}">
              <a16:creationId xmlns:a16="http://schemas.microsoft.com/office/drawing/2014/main" xmlns="" id="{00000000-0008-0000-0600-0000A4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309" name="Text Box 1">
          <a:extLst>
            <a:ext uri="{FF2B5EF4-FFF2-40B4-BE49-F238E27FC236}">
              <a16:creationId xmlns:a16="http://schemas.microsoft.com/office/drawing/2014/main" xmlns="" id="{00000000-0008-0000-0600-0000A5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310" name="Text Box 1">
          <a:extLst>
            <a:ext uri="{FF2B5EF4-FFF2-40B4-BE49-F238E27FC236}">
              <a16:creationId xmlns:a16="http://schemas.microsoft.com/office/drawing/2014/main" xmlns="" id="{00000000-0008-0000-0600-0000A6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311" name="Text Box 1">
          <a:extLst>
            <a:ext uri="{FF2B5EF4-FFF2-40B4-BE49-F238E27FC236}">
              <a16:creationId xmlns:a16="http://schemas.microsoft.com/office/drawing/2014/main" xmlns="" id="{00000000-0008-0000-0600-0000A7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312" name="Text Box 1">
          <a:extLst>
            <a:ext uri="{FF2B5EF4-FFF2-40B4-BE49-F238E27FC236}">
              <a16:creationId xmlns:a16="http://schemas.microsoft.com/office/drawing/2014/main" xmlns="" id="{00000000-0008-0000-0600-0000A8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313" name="Text Box 1">
          <a:extLst>
            <a:ext uri="{FF2B5EF4-FFF2-40B4-BE49-F238E27FC236}">
              <a16:creationId xmlns:a16="http://schemas.microsoft.com/office/drawing/2014/main" xmlns="" id="{00000000-0008-0000-0600-0000A9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314" name="Text Box 1">
          <a:extLst>
            <a:ext uri="{FF2B5EF4-FFF2-40B4-BE49-F238E27FC236}">
              <a16:creationId xmlns:a16="http://schemas.microsoft.com/office/drawing/2014/main" xmlns="" id="{00000000-0008-0000-0600-0000AA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315" name="Text Box 1">
          <a:extLst>
            <a:ext uri="{FF2B5EF4-FFF2-40B4-BE49-F238E27FC236}">
              <a16:creationId xmlns:a16="http://schemas.microsoft.com/office/drawing/2014/main" xmlns="" id="{00000000-0008-0000-0600-0000AB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316" name="Text Box 1">
          <a:extLst>
            <a:ext uri="{FF2B5EF4-FFF2-40B4-BE49-F238E27FC236}">
              <a16:creationId xmlns:a16="http://schemas.microsoft.com/office/drawing/2014/main" xmlns="" id="{00000000-0008-0000-0600-0000AC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317" name="Text Box 1">
          <a:extLst>
            <a:ext uri="{FF2B5EF4-FFF2-40B4-BE49-F238E27FC236}">
              <a16:creationId xmlns:a16="http://schemas.microsoft.com/office/drawing/2014/main" xmlns="" id="{00000000-0008-0000-0600-0000AD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318" name="Text Box 1">
          <a:extLst>
            <a:ext uri="{FF2B5EF4-FFF2-40B4-BE49-F238E27FC236}">
              <a16:creationId xmlns:a16="http://schemas.microsoft.com/office/drawing/2014/main" xmlns="" id="{00000000-0008-0000-0600-0000AE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319" name="Text Box 1">
          <a:extLst>
            <a:ext uri="{FF2B5EF4-FFF2-40B4-BE49-F238E27FC236}">
              <a16:creationId xmlns:a16="http://schemas.microsoft.com/office/drawing/2014/main" xmlns="" id="{00000000-0008-0000-0600-0000AF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320" name="Text Box 1">
          <a:extLst>
            <a:ext uri="{FF2B5EF4-FFF2-40B4-BE49-F238E27FC236}">
              <a16:creationId xmlns:a16="http://schemas.microsoft.com/office/drawing/2014/main" xmlns="" id="{00000000-0008-0000-0600-0000B0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321" name="Text Box 1">
          <a:extLst>
            <a:ext uri="{FF2B5EF4-FFF2-40B4-BE49-F238E27FC236}">
              <a16:creationId xmlns:a16="http://schemas.microsoft.com/office/drawing/2014/main" xmlns="" id="{00000000-0008-0000-0600-0000B1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322" name="Text Box 1">
          <a:extLst>
            <a:ext uri="{FF2B5EF4-FFF2-40B4-BE49-F238E27FC236}">
              <a16:creationId xmlns:a16="http://schemas.microsoft.com/office/drawing/2014/main" xmlns="" id="{00000000-0008-0000-0600-0000B2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323" name="Text Box 1">
          <a:extLst>
            <a:ext uri="{FF2B5EF4-FFF2-40B4-BE49-F238E27FC236}">
              <a16:creationId xmlns:a16="http://schemas.microsoft.com/office/drawing/2014/main" xmlns="" id="{00000000-0008-0000-0600-0000B3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324" name="Text Box 1">
          <a:extLst>
            <a:ext uri="{FF2B5EF4-FFF2-40B4-BE49-F238E27FC236}">
              <a16:creationId xmlns:a16="http://schemas.microsoft.com/office/drawing/2014/main" xmlns="" id="{00000000-0008-0000-0600-0000B4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325" name="Text Box 1">
          <a:extLst>
            <a:ext uri="{FF2B5EF4-FFF2-40B4-BE49-F238E27FC236}">
              <a16:creationId xmlns:a16="http://schemas.microsoft.com/office/drawing/2014/main" xmlns="" id="{00000000-0008-0000-0600-0000B5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326" name="Text Box 1">
          <a:extLst>
            <a:ext uri="{FF2B5EF4-FFF2-40B4-BE49-F238E27FC236}">
              <a16:creationId xmlns:a16="http://schemas.microsoft.com/office/drawing/2014/main" xmlns="" id="{00000000-0008-0000-0600-0000B6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327" name="Text Box 1">
          <a:extLst>
            <a:ext uri="{FF2B5EF4-FFF2-40B4-BE49-F238E27FC236}">
              <a16:creationId xmlns:a16="http://schemas.microsoft.com/office/drawing/2014/main" xmlns="" id="{00000000-0008-0000-0600-0000B7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328" name="Text Box 1">
          <a:extLst>
            <a:ext uri="{FF2B5EF4-FFF2-40B4-BE49-F238E27FC236}">
              <a16:creationId xmlns:a16="http://schemas.microsoft.com/office/drawing/2014/main" xmlns="" id="{00000000-0008-0000-0600-0000B8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329" name="Text Box 1">
          <a:extLst>
            <a:ext uri="{FF2B5EF4-FFF2-40B4-BE49-F238E27FC236}">
              <a16:creationId xmlns:a16="http://schemas.microsoft.com/office/drawing/2014/main" xmlns="" id="{00000000-0008-0000-0600-0000B9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330" name="Text Box 1">
          <a:extLst>
            <a:ext uri="{FF2B5EF4-FFF2-40B4-BE49-F238E27FC236}">
              <a16:creationId xmlns:a16="http://schemas.microsoft.com/office/drawing/2014/main" xmlns="" id="{00000000-0008-0000-0600-0000BA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331" name="Text Box 1">
          <a:extLst>
            <a:ext uri="{FF2B5EF4-FFF2-40B4-BE49-F238E27FC236}">
              <a16:creationId xmlns:a16="http://schemas.microsoft.com/office/drawing/2014/main" xmlns="" id="{00000000-0008-0000-0600-0000BB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332" name="Text Box 1">
          <a:extLst>
            <a:ext uri="{FF2B5EF4-FFF2-40B4-BE49-F238E27FC236}">
              <a16:creationId xmlns:a16="http://schemas.microsoft.com/office/drawing/2014/main" xmlns="" id="{00000000-0008-0000-0600-0000BC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333" name="Text Box 1">
          <a:extLst>
            <a:ext uri="{FF2B5EF4-FFF2-40B4-BE49-F238E27FC236}">
              <a16:creationId xmlns:a16="http://schemas.microsoft.com/office/drawing/2014/main" xmlns="" id="{00000000-0008-0000-0600-0000BD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334" name="Text Box 1">
          <a:extLst>
            <a:ext uri="{FF2B5EF4-FFF2-40B4-BE49-F238E27FC236}">
              <a16:creationId xmlns:a16="http://schemas.microsoft.com/office/drawing/2014/main" xmlns="" id="{00000000-0008-0000-0600-0000BE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335" name="Text Box 1">
          <a:extLst>
            <a:ext uri="{FF2B5EF4-FFF2-40B4-BE49-F238E27FC236}">
              <a16:creationId xmlns:a16="http://schemas.microsoft.com/office/drawing/2014/main" xmlns="" id="{00000000-0008-0000-0600-0000BF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336" name="Text Box 1">
          <a:extLst>
            <a:ext uri="{FF2B5EF4-FFF2-40B4-BE49-F238E27FC236}">
              <a16:creationId xmlns:a16="http://schemas.microsoft.com/office/drawing/2014/main" xmlns="" id="{00000000-0008-0000-0600-0000C0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337" name="Text Box 1">
          <a:extLst>
            <a:ext uri="{FF2B5EF4-FFF2-40B4-BE49-F238E27FC236}">
              <a16:creationId xmlns:a16="http://schemas.microsoft.com/office/drawing/2014/main" xmlns="" id="{00000000-0008-0000-0600-0000C1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338" name="Text Box 1">
          <a:extLst>
            <a:ext uri="{FF2B5EF4-FFF2-40B4-BE49-F238E27FC236}">
              <a16:creationId xmlns:a16="http://schemas.microsoft.com/office/drawing/2014/main" xmlns="" id="{00000000-0008-0000-0600-0000C2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339" name="Text Box 1">
          <a:extLst>
            <a:ext uri="{FF2B5EF4-FFF2-40B4-BE49-F238E27FC236}">
              <a16:creationId xmlns:a16="http://schemas.microsoft.com/office/drawing/2014/main" xmlns="" id="{00000000-0008-0000-0600-0000C3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340" name="Text Box 1">
          <a:extLst>
            <a:ext uri="{FF2B5EF4-FFF2-40B4-BE49-F238E27FC236}">
              <a16:creationId xmlns:a16="http://schemas.microsoft.com/office/drawing/2014/main" xmlns="" id="{00000000-0008-0000-0600-0000C4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341" name="Text Box 1">
          <a:extLst>
            <a:ext uri="{FF2B5EF4-FFF2-40B4-BE49-F238E27FC236}">
              <a16:creationId xmlns:a16="http://schemas.microsoft.com/office/drawing/2014/main" xmlns="" id="{00000000-0008-0000-0600-0000C5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342" name="Text Box 1">
          <a:extLst>
            <a:ext uri="{FF2B5EF4-FFF2-40B4-BE49-F238E27FC236}">
              <a16:creationId xmlns:a16="http://schemas.microsoft.com/office/drawing/2014/main" xmlns="" id="{00000000-0008-0000-0600-0000C6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343" name="Text Box 1">
          <a:extLst>
            <a:ext uri="{FF2B5EF4-FFF2-40B4-BE49-F238E27FC236}">
              <a16:creationId xmlns:a16="http://schemas.microsoft.com/office/drawing/2014/main" xmlns="" id="{00000000-0008-0000-0600-0000C7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344" name="Text Box 1">
          <a:extLst>
            <a:ext uri="{FF2B5EF4-FFF2-40B4-BE49-F238E27FC236}">
              <a16:creationId xmlns:a16="http://schemas.microsoft.com/office/drawing/2014/main" xmlns="" id="{00000000-0008-0000-0600-0000C8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345" name="Text Box 1">
          <a:extLst>
            <a:ext uri="{FF2B5EF4-FFF2-40B4-BE49-F238E27FC236}">
              <a16:creationId xmlns:a16="http://schemas.microsoft.com/office/drawing/2014/main" xmlns="" id="{00000000-0008-0000-0600-0000C9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346" name="Text Box 1">
          <a:extLst>
            <a:ext uri="{FF2B5EF4-FFF2-40B4-BE49-F238E27FC236}">
              <a16:creationId xmlns:a16="http://schemas.microsoft.com/office/drawing/2014/main" xmlns="" id="{00000000-0008-0000-0600-0000CA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347" name="Text Box 1">
          <a:extLst>
            <a:ext uri="{FF2B5EF4-FFF2-40B4-BE49-F238E27FC236}">
              <a16:creationId xmlns:a16="http://schemas.microsoft.com/office/drawing/2014/main" xmlns="" id="{00000000-0008-0000-0600-0000CB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348" name="Text Box 1">
          <a:extLst>
            <a:ext uri="{FF2B5EF4-FFF2-40B4-BE49-F238E27FC236}">
              <a16:creationId xmlns:a16="http://schemas.microsoft.com/office/drawing/2014/main" xmlns="" id="{00000000-0008-0000-0600-0000CC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349" name="Text Box 1">
          <a:extLst>
            <a:ext uri="{FF2B5EF4-FFF2-40B4-BE49-F238E27FC236}">
              <a16:creationId xmlns:a16="http://schemas.microsoft.com/office/drawing/2014/main" xmlns="" id="{00000000-0008-0000-0600-0000CD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350" name="Text Box 1">
          <a:extLst>
            <a:ext uri="{FF2B5EF4-FFF2-40B4-BE49-F238E27FC236}">
              <a16:creationId xmlns:a16="http://schemas.microsoft.com/office/drawing/2014/main" xmlns="" id="{00000000-0008-0000-0600-0000CE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351" name="Text Box 1">
          <a:extLst>
            <a:ext uri="{FF2B5EF4-FFF2-40B4-BE49-F238E27FC236}">
              <a16:creationId xmlns:a16="http://schemas.microsoft.com/office/drawing/2014/main" xmlns="" id="{00000000-0008-0000-0600-0000CF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352" name="Text Box 1">
          <a:extLst>
            <a:ext uri="{FF2B5EF4-FFF2-40B4-BE49-F238E27FC236}">
              <a16:creationId xmlns:a16="http://schemas.microsoft.com/office/drawing/2014/main" xmlns="" id="{00000000-0008-0000-0600-0000D0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353" name="Text Box 1">
          <a:extLst>
            <a:ext uri="{FF2B5EF4-FFF2-40B4-BE49-F238E27FC236}">
              <a16:creationId xmlns:a16="http://schemas.microsoft.com/office/drawing/2014/main" xmlns="" id="{00000000-0008-0000-0600-0000D1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354" name="Text Box 1">
          <a:extLst>
            <a:ext uri="{FF2B5EF4-FFF2-40B4-BE49-F238E27FC236}">
              <a16:creationId xmlns:a16="http://schemas.microsoft.com/office/drawing/2014/main" xmlns="" id="{00000000-0008-0000-0600-0000D2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355" name="Text Box 1">
          <a:extLst>
            <a:ext uri="{FF2B5EF4-FFF2-40B4-BE49-F238E27FC236}">
              <a16:creationId xmlns:a16="http://schemas.microsoft.com/office/drawing/2014/main" xmlns="" id="{00000000-0008-0000-0600-0000D3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356" name="Text Box 1">
          <a:extLst>
            <a:ext uri="{FF2B5EF4-FFF2-40B4-BE49-F238E27FC236}">
              <a16:creationId xmlns:a16="http://schemas.microsoft.com/office/drawing/2014/main" xmlns="" id="{00000000-0008-0000-0600-0000D4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357" name="Text Box 1">
          <a:extLst>
            <a:ext uri="{FF2B5EF4-FFF2-40B4-BE49-F238E27FC236}">
              <a16:creationId xmlns:a16="http://schemas.microsoft.com/office/drawing/2014/main" xmlns="" id="{00000000-0008-0000-0600-0000D5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358" name="Text Box 1">
          <a:extLst>
            <a:ext uri="{FF2B5EF4-FFF2-40B4-BE49-F238E27FC236}">
              <a16:creationId xmlns:a16="http://schemas.microsoft.com/office/drawing/2014/main" xmlns="" id="{00000000-0008-0000-0600-0000D6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359" name="Text Box 1">
          <a:extLst>
            <a:ext uri="{FF2B5EF4-FFF2-40B4-BE49-F238E27FC236}">
              <a16:creationId xmlns:a16="http://schemas.microsoft.com/office/drawing/2014/main" xmlns="" id="{00000000-0008-0000-0600-0000D7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360" name="Text Box 1">
          <a:extLst>
            <a:ext uri="{FF2B5EF4-FFF2-40B4-BE49-F238E27FC236}">
              <a16:creationId xmlns:a16="http://schemas.microsoft.com/office/drawing/2014/main" xmlns="" id="{00000000-0008-0000-0600-0000D8A0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361" name="Text Box 1">
          <a:extLst>
            <a:ext uri="{FF2B5EF4-FFF2-40B4-BE49-F238E27FC236}">
              <a16:creationId xmlns:a16="http://schemas.microsoft.com/office/drawing/2014/main" xmlns="" id="{00000000-0008-0000-0600-0000D9A0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362" name="Text Box 1">
          <a:extLst>
            <a:ext uri="{FF2B5EF4-FFF2-40B4-BE49-F238E27FC236}">
              <a16:creationId xmlns:a16="http://schemas.microsoft.com/office/drawing/2014/main" xmlns="" id="{00000000-0008-0000-0600-0000DAA0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363" name="Text Box 1">
          <a:extLst>
            <a:ext uri="{FF2B5EF4-FFF2-40B4-BE49-F238E27FC236}">
              <a16:creationId xmlns:a16="http://schemas.microsoft.com/office/drawing/2014/main" xmlns="" id="{00000000-0008-0000-0600-0000DBA0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364" name="Text Box 1">
          <a:extLst>
            <a:ext uri="{FF2B5EF4-FFF2-40B4-BE49-F238E27FC236}">
              <a16:creationId xmlns:a16="http://schemas.microsoft.com/office/drawing/2014/main" xmlns="" id="{00000000-0008-0000-0600-0000DCA0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365" name="Text Box 1">
          <a:extLst>
            <a:ext uri="{FF2B5EF4-FFF2-40B4-BE49-F238E27FC236}">
              <a16:creationId xmlns:a16="http://schemas.microsoft.com/office/drawing/2014/main" xmlns="" id="{00000000-0008-0000-0600-0000DDA0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366" name="Text Box 1">
          <a:extLst>
            <a:ext uri="{FF2B5EF4-FFF2-40B4-BE49-F238E27FC236}">
              <a16:creationId xmlns:a16="http://schemas.microsoft.com/office/drawing/2014/main" xmlns="" id="{00000000-0008-0000-0600-0000DEA0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367" name="Text Box 1">
          <a:extLst>
            <a:ext uri="{FF2B5EF4-FFF2-40B4-BE49-F238E27FC236}">
              <a16:creationId xmlns:a16="http://schemas.microsoft.com/office/drawing/2014/main" xmlns="" id="{00000000-0008-0000-0600-0000DFA0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368" name="Text Box 1">
          <a:extLst>
            <a:ext uri="{FF2B5EF4-FFF2-40B4-BE49-F238E27FC236}">
              <a16:creationId xmlns:a16="http://schemas.microsoft.com/office/drawing/2014/main" xmlns="" id="{00000000-0008-0000-0600-0000E0A0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369" name="Text Box 1">
          <a:extLst>
            <a:ext uri="{FF2B5EF4-FFF2-40B4-BE49-F238E27FC236}">
              <a16:creationId xmlns:a16="http://schemas.microsoft.com/office/drawing/2014/main" xmlns="" id="{00000000-0008-0000-0600-0000E1A0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370" name="Text Box 1">
          <a:extLst>
            <a:ext uri="{FF2B5EF4-FFF2-40B4-BE49-F238E27FC236}">
              <a16:creationId xmlns:a16="http://schemas.microsoft.com/office/drawing/2014/main" xmlns="" id="{00000000-0008-0000-0600-0000E2A0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371" name="Text Box 1">
          <a:extLst>
            <a:ext uri="{FF2B5EF4-FFF2-40B4-BE49-F238E27FC236}">
              <a16:creationId xmlns:a16="http://schemas.microsoft.com/office/drawing/2014/main" xmlns="" id="{00000000-0008-0000-0600-0000E3A0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372" name="Text Box 1">
          <a:extLst>
            <a:ext uri="{FF2B5EF4-FFF2-40B4-BE49-F238E27FC236}">
              <a16:creationId xmlns:a16="http://schemas.microsoft.com/office/drawing/2014/main" xmlns="" id="{00000000-0008-0000-0600-0000E4A0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373" name="Text Box 1">
          <a:extLst>
            <a:ext uri="{FF2B5EF4-FFF2-40B4-BE49-F238E27FC236}">
              <a16:creationId xmlns:a16="http://schemas.microsoft.com/office/drawing/2014/main" xmlns="" id="{00000000-0008-0000-0600-0000E5A0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374" name="Text Box 1">
          <a:extLst>
            <a:ext uri="{FF2B5EF4-FFF2-40B4-BE49-F238E27FC236}">
              <a16:creationId xmlns:a16="http://schemas.microsoft.com/office/drawing/2014/main" xmlns="" id="{00000000-0008-0000-0600-0000E6A0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375" name="Text Box 1">
          <a:extLst>
            <a:ext uri="{FF2B5EF4-FFF2-40B4-BE49-F238E27FC236}">
              <a16:creationId xmlns:a16="http://schemas.microsoft.com/office/drawing/2014/main" xmlns="" id="{00000000-0008-0000-0600-0000E7A0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376" name="Text Box 1">
          <a:extLst>
            <a:ext uri="{FF2B5EF4-FFF2-40B4-BE49-F238E27FC236}">
              <a16:creationId xmlns:a16="http://schemas.microsoft.com/office/drawing/2014/main" xmlns="" id="{00000000-0008-0000-0600-0000E8A0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377" name="Text Box 1">
          <a:extLst>
            <a:ext uri="{FF2B5EF4-FFF2-40B4-BE49-F238E27FC236}">
              <a16:creationId xmlns:a16="http://schemas.microsoft.com/office/drawing/2014/main" xmlns="" id="{00000000-0008-0000-0600-0000E9A0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378" name="Text Box 1">
          <a:extLst>
            <a:ext uri="{FF2B5EF4-FFF2-40B4-BE49-F238E27FC236}">
              <a16:creationId xmlns:a16="http://schemas.microsoft.com/office/drawing/2014/main" xmlns="" id="{00000000-0008-0000-0600-0000EAA0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379" name="Text Box 1">
          <a:extLst>
            <a:ext uri="{FF2B5EF4-FFF2-40B4-BE49-F238E27FC236}">
              <a16:creationId xmlns:a16="http://schemas.microsoft.com/office/drawing/2014/main" xmlns="" id="{00000000-0008-0000-0600-0000EBA0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380" name="Text Box 1">
          <a:extLst>
            <a:ext uri="{FF2B5EF4-FFF2-40B4-BE49-F238E27FC236}">
              <a16:creationId xmlns:a16="http://schemas.microsoft.com/office/drawing/2014/main" xmlns="" id="{00000000-0008-0000-0600-0000ECA0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381" name="Text Box 1">
          <a:extLst>
            <a:ext uri="{FF2B5EF4-FFF2-40B4-BE49-F238E27FC236}">
              <a16:creationId xmlns:a16="http://schemas.microsoft.com/office/drawing/2014/main" xmlns="" id="{00000000-0008-0000-0600-0000EDA0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382" name="Text Box 1">
          <a:extLst>
            <a:ext uri="{FF2B5EF4-FFF2-40B4-BE49-F238E27FC236}">
              <a16:creationId xmlns:a16="http://schemas.microsoft.com/office/drawing/2014/main" xmlns="" id="{00000000-0008-0000-0600-0000EEA0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383" name="Text Box 1">
          <a:extLst>
            <a:ext uri="{FF2B5EF4-FFF2-40B4-BE49-F238E27FC236}">
              <a16:creationId xmlns:a16="http://schemas.microsoft.com/office/drawing/2014/main" xmlns="" id="{00000000-0008-0000-0600-0000EFA0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384" name="Text Box 1">
          <a:extLst>
            <a:ext uri="{FF2B5EF4-FFF2-40B4-BE49-F238E27FC236}">
              <a16:creationId xmlns:a16="http://schemas.microsoft.com/office/drawing/2014/main" xmlns="" id="{00000000-0008-0000-0600-0000F0A0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385" name="Text Box 1">
          <a:extLst>
            <a:ext uri="{FF2B5EF4-FFF2-40B4-BE49-F238E27FC236}">
              <a16:creationId xmlns:a16="http://schemas.microsoft.com/office/drawing/2014/main" xmlns="" id="{00000000-0008-0000-0600-0000F1A0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386" name="Text Box 1">
          <a:extLst>
            <a:ext uri="{FF2B5EF4-FFF2-40B4-BE49-F238E27FC236}">
              <a16:creationId xmlns:a16="http://schemas.microsoft.com/office/drawing/2014/main" xmlns="" id="{00000000-0008-0000-0600-0000F2A0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387" name="Text Box 1">
          <a:extLst>
            <a:ext uri="{FF2B5EF4-FFF2-40B4-BE49-F238E27FC236}">
              <a16:creationId xmlns:a16="http://schemas.microsoft.com/office/drawing/2014/main" xmlns="" id="{00000000-0008-0000-0600-0000F3A0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388" name="Text Box 1">
          <a:extLst>
            <a:ext uri="{FF2B5EF4-FFF2-40B4-BE49-F238E27FC236}">
              <a16:creationId xmlns:a16="http://schemas.microsoft.com/office/drawing/2014/main" xmlns="" id="{00000000-0008-0000-0600-0000F4A0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389" name="Text Box 1">
          <a:extLst>
            <a:ext uri="{FF2B5EF4-FFF2-40B4-BE49-F238E27FC236}">
              <a16:creationId xmlns:a16="http://schemas.microsoft.com/office/drawing/2014/main" xmlns="" id="{00000000-0008-0000-0600-0000F5A0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390" name="Text Box 1">
          <a:extLst>
            <a:ext uri="{FF2B5EF4-FFF2-40B4-BE49-F238E27FC236}">
              <a16:creationId xmlns:a16="http://schemas.microsoft.com/office/drawing/2014/main" xmlns="" id="{00000000-0008-0000-0600-0000F6A0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391" name="Text Box 1">
          <a:extLst>
            <a:ext uri="{FF2B5EF4-FFF2-40B4-BE49-F238E27FC236}">
              <a16:creationId xmlns:a16="http://schemas.microsoft.com/office/drawing/2014/main" xmlns="" id="{00000000-0008-0000-0600-0000F7A0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392" name="Text Box 1">
          <a:extLst>
            <a:ext uri="{FF2B5EF4-FFF2-40B4-BE49-F238E27FC236}">
              <a16:creationId xmlns:a16="http://schemas.microsoft.com/office/drawing/2014/main" xmlns="" id="{00000000-0008-0000-0600-0000F8A0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393" name="Text Box 1">
          <a:extLst>
            <a:ext uri="{FF2B5EF4-FFF2-40B4-BE49-F238E27FC236}">
              <a16:creationId xmlns:a16="http://schemas.microsoft.com/office/drawing/2014/main" xmlns="" id="{00000000-0008-0000-0600-0000F9A0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394" name="Text Box 1">
          <a:extLst>
            <a:ext uri="{FF2B5EF4-FFF2-40B4-BE49-F238E27FC236}">
              <a16:creationId xmlns:a16="http://schemas.microsoft.com/office/drawing/2014/main" xmlns="" id="{00000000-0008-0000-0600-0000FAA0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395" name="Text Box 1">
          <a:extLst>
            <a:ext uri="{FF2B5EF4-FFF2-40B4-BE49-F238E27FC236}">
              <a16:creationId xmlns:a16="http://schemas.microsoft.com/office/drawing/2014/main" xmlns="" id="{00000000-0008-0000-0600-0000FBA0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396" name="Text Box 1">
          <a:extLst>
            <a:ext uri="{FF2B5EF4-FFF2-40B4-BE49-F238E27FC236}">
              <a16:creationId xmlns:a16="http://schemas.microsoft.com/office/drawing/2014/main" xmlns="" id="{00000000-0008-0000-0600-0000FCA0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397" name="Text Box 1">
          <a:extLst>
            <a:ext uri="{FF2B5EF4-FFF2-40B4-BE49-F238E27FC236}">
              <a16:creationId xmlns:a16="http://schemas.microsoft.com/office/drawing/2014/main" xmlns="" id="{00000000-0008-0000-0600-0000FDA0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398" name="Text Box 1">
          <a:extLst>
            <a:ext uri="{FF2B5EF4-FFF2-40B4-BE49-F238E27FC236}">
              <a16:creationId xmlns:a16="http://schemas.microsoft.com/office/drawing/2014/main" xmlns="" id="{00000000-0008-0000-0600-0000FEA0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399" name="Text Box 1">
          <a:extLst>
            <a:ext uri="{FF2B5EF4-FFF2-40B4-BE49-F238E27FC236}">
              <a16:creationId xmlns:a16="http://schemas.microsoft.com/office/drawing/2014/main" xmlns="" id="{00000000-0008-0000-0600-0000FFA0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00" name="Text Box 1">
          <a:extLst>
            <a:ext uri="{FF2B5EF4-FFF2-40B4-BE49-F238E27FC236}">
              <a16:creationId xmlns:a16="http://schemas.microsoft.com/office/drawing/2014/main" xmlns="" id="{00000000-0008-0000-0600-000000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01" name="Text Box 1">
          <a:extLst>
            <a:ext uri="{FF2B5EF4-FFF2-40B4-BE49-F238E27FC236}">
              <a16:creationId xmlns:a16="http://schemas.microsoft.com/office/drawing/2014/main" xmlns="" id="{00000000-0008-0000-0600-000001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02" name="Text Box 1">
          <a:extLst>
            <a:ext uri="{FF2B5EF4-FFF2-40B4-BE49-F238E27FC236}">
              <a16:creationId xmlns:a16="http://schemas.microsoft.com/office/drawing/2014/main" xmlns="" id="{00000000-0008-0000-0600-000002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03" name="Text Box 1">
          <a:extLst>
            <a:ext uri="{FF2B5EF4-FFF2-40B4-BE49-F238E27FC236}">
              <a16:creationId xmlns:a16="http://schemas.microsoft.com/office/drawing/2014/main" xmlns="" id="{00000000-0008-0000-0600-000003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04" name="Text Box 1">
          <a:extLst>
            <a:ext uri="{FF2B5EF4-FFF2-40B4-BE49-F238E27FC236}">
              <a16:creationId xmlns:a16="http://schemas.microsoft.com/office/drawing/2014/main" xmlns="" id="{00000000-0008-0000-0600-000004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05" name="Text Box 1">
          <a:extLst>
            <a:ext uri="{FF2B5EF4-FFF2-40B4-BE49-F238E27FC236}">
              <a16:creationId xmlns:a16="http://schemas.microsoft.com/office/drawing/2014/main" xmlns="" id="{00000000-0008-0000-0600-000005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06" name="Text Box 1">
          <a:extLst>
            <a:ext uri="{FF2B5EF4-FFF2-40B4-BE49-F238E27FC236}">
              <a16:creationId xmlns:a16="http://schemas.microsoft.com/office/drawing/2014/main" xmlns="" id="{00000000-0008-0000-0600-000006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07" name="Text Box 1">
          <a:extLst>
            <a:ext uri="{FF2B5EF4-FFF2-40B4-BE49-F238E27FC236}">
              <a16:creationId xmlns:a16="http://schemas.microsoft.com/office/drawing/2014/main" xmlns="" id="{00000000-0008-0000-0600-000007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08" name="Text Box 1">
          <a:extLst>
            <a:ext uri="{FF2B5EF4-FFF2-40B4-BE49-F238E27FC236}">
              <a16:creationId xmlns:a16="http://schemas.microsoft.com/office/drawing/2014/main" xmlns="" id="{00000000-0008-0000-0600-000008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09" name="Text Box 1">
          <a:extLst>
            <a:ext uri="{FF2B5EF4-FFF2-40B4-BE49-F238E27FC236}">
              <a16:creationId xmlns:a16="http://schemas.microsoft.com/office/drawing/2014/main" xmlns="" id="{00000000-0008-0000-0600-000009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10" name="Text Box 1">
          <a:extLst>
            <a:ext uri="{FF2B5EF4-FFF2-40B4-BE49-F238E27FC236}">
              <a16:creationId xmlns:a16="http://schemas.microsoft.com/office/drawing/2014/main" xmlns="" id="{00000000-0008-0000-0600-00000A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11" name="Text Box 1">
          <a:extLst>
            <a:ext uri="{FF2B5EF4-FFF2-40B4-BE49-F238E27FC236}">
              <a16:creationId xmlns:a16="http://schemas.microsoft.com/office/drawing/2014/main" xmlns="" id="{00000000-0008-0000-0600-00000B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12" name="Text Box 1">
          <a:extLst>
            <a:ext uri="{FF2B5EF4-FFF2-40B4-BE49-F238E27FC236}">
              <a16:creationId xmlns:a16="http://schemas.microsoft.com/office/drawing/2014/main" xmlns="" id="{00000000-0008-0000-0600-00000C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13" name="Text Box 1">
          <a:extLst>
            <a:ext uri="{FF2B5EF4-FFF2-40B4-BE49-F238E27FC236}">
              <a16:creationId xmlns:a16="http://schemas.microsoft.com/office/drawing/2014/main" xmlns="" id="{00000000-0008-0000-0600-00000D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14" name="Text Box 1">
          <a:extLst>
            <a:ext uri="{FF2B5EF4-FFF2-40B4-BE49-F238E27FC236}">
              <a16:creationId xmlns:a16="http://schemas.microsoft.com/office/drawing/2014/main" xmlns="" id="{00000000-0008-0000-0600-00000E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15" name="Text Box 1">
          <a:extLst>
            <a:ext uri="{FF2B5EF4-FFF2-40B4-BE49-F238E27FC236}">
              <a16:creationId xmlns:a16="http://schemas.microsoft.com/office/drawing/2014/main" xmlns="" id="{00000000-0008-0000-0600-00000F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16" name="Text Box 1">
          <a:extLst>
            <a:ext uri="{FF2B5EF4-FFF2-40B4-BE49-F238E27FC236}">
              <a16:creationId xmlns:a16="http://schemas.microsoft.com/office/drawing/2014/main" xmlns="" id="{00000000-0008-0000-0600-000010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17" name="Text Box 1">
          <a:extLst>
            <a:ext uri="{FF2B5EF4-FFF2-40B4-BE49-F238E27FC236}">
              <a16:creationId xmlns:a16="http://schemas.microsoft.com/office/drawing/2014/main" xmlns="" id="{00000000-0008-0000-0600-000011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18" name="Text Box 1">
          <a:extLst>
            <a:ext uri="{FF2B5EF4-FFF2-40B4-BE49-F238E27FC236}">
              <a16:creationId xmlns:a16="http://schemas.microsoft.com/office/drawing/2014/main" xmlns="" id="{00000000-0008-0000-0600-000012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19" name="Text Box 1">
          <a:extLst>
            <a:ext uri="{FF2B5EF4-FFF2-40B4-BE49-F238E27FC236}">
              <a16:creationId xmlns:a16="http://schemas.microsoft.com/office/drawing/2014/main" xmlns="" id="{00000000-0008-0000-0600-000013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20" name="Text Box 1">
          <a:extLst>
            <a:ext uri="{FF2B5EF4-FFF2-40B4-BE49-F238E27FC236}">
              <a16:creationId xmlns:a16="http://schemas.microsoft.com/office/drawing/2014/main" xmlns="" id="{00000000-0008-0000-0600-000014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21" name="Text Box 1">
          <a:extLst>
            <a:ext uri="{FF2B5EF4-FFF2-40B4-BE49-F238E27FC236}">
              <a16:creationId xmlns:a16="http://schemas.microsoft.com/office/drawing/2014/main" xmlns="" id="{00000000-0008-0000-0600-000015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22" name="Text Box 1">
          <a:extLst>
            <a:ext uri="{FF2B5EF4-FFF2-40B4-BE49-F238E27FC236}">
              <a16:creationId xmlns:a16="http://schemas.microsoft.com/office/drawing/2014/main" xmlns="" id="{00000000-0008-0000-0600-000016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23" name="Text Box 1">
          <a:extLst>
            <a:ext uri="{FF2B5EF4-FFF2-40B4-BE49-F238E27FC236}">
              <a16:creationId xmlns:a16="http://schemas.microsoft.com/office/drawing/2014/main" xmlns="" id="{00000000-0008-0000-0600-000017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24" name="Text Box 1">
          <a:extLst>
            <a:ext uri="{FF2B5EF4-FFF2-40B4-BE49-F238E27FC236}">
              <a16:creationId xmlns:a16="http://schemas.microsoft.com/office/drawing/2014/main" xmlns="" id="{00000000-0008-0000-0600-000018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25" name="Text Box 1">
          <a:extLst>
            <a:ext uri="{FF2B5EF4-FFF2-40B4-BE49-F238E27FC236}">
              <a16:creationId xmlns:a16="http://schemas.microsoft.com/office/drawing/2014/main" xmlns="" id="{00000000-0008-0000-0600-000019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26" name="Text Box 1">
          <a:extLst>
            <a:ext uri="{FF2B5EF4-FFF2-40B4-BE49-F238E27FC236}">
              <a16:creationId xmlns:a16="http://schemas.microsoft.com/office/drawing/2014/main" xmlns="" id="{00000000-0008-0000-0600-00001A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27" name="Text Box 1">
          <a:extLst>
            <a:ext uri="{FF2B5EF4-FFF2-40B4-BE49-F238E27FC236}">
              <a16:creationId xmlns:a16="http://schemas.microsoft.com/office/drawing/2014/main" xmlns="" id="{00000000-0008-0000-0600-00001B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28" name="Text Box 1">
          <a:extLst>
            <a:ext uri="{FF2B5EF4-FFF2-40B4-BE49-F238E27FC236}">
              <a16:creationId xmlns:a16="http://schemas.microsoft.com/office/drawing/2014/main" xmlns="" id="{00000000-0008-0000-0600-00001C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29" name="Text Box 1">
          <a:extLst>
            <a:ext uri="{FF2B5EF4-FFF2-40B4-BE49-F238E27FC236}">
              <a16:creationId xmlns:a16="http://schemas.microsoft.com/office/drawing/2014/main" xmlns="" id="{00000000-0008-0000-0600-00001D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30" name="Text Box 1">
          <a:extLst>
            <a:ext uri="{FF2B5EF4-FFF2-40B4-BE49-F238E27FC236}">
              <a16:creationId xmlns:a16="http://schemas.microsoft.com/office/drawing/2014/main" xmlns="" id="{00000000-0008-0000-0600-00001E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31" name="Text Box 1">
          <a:extLst>
            <a:ext uri="{FF2B5EF4-FFF2-40B4-BE49-F238E27FC236}">
              <a16:creationId xmlns:a16="http://schemas.microsoft.com/office/drawing/2014/main" xmlns="" id="{00000000-0008-0000-0600-00001F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32" name="Text Box 1">
          <a:extLst>
            <a:ext uri="{FF2B5EF4-FFF2-40B4-BE49-F238E27FC236}">
              <a16:creationId xmlns:a16="http://schemas.microsoft.com/office/drawing/2014/main" xmlns="" id="{00000000-0008-0000-0600-000020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33" name="Text Box 1">
          <a:extLst>
            <a:ext uri="{FF2B5EF4-FFF2-40B4-BE49-F238E27FC236}">
              <a16:creationId xmlns:a16="http://schemas.microsoft.com/office/drawing/2014/main" xmlns="" id="{00000000-0008-0000-0600-000021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34" name="Text Box 1">
          <a:extLst>
            <a:ext uri="{FF2B5EF4-FFF2-40B4-BE49-F238E27FC236}">
              <a16:creationId xmlns:a16="http://schemas.microsoft.com/office/drawing/2014/main" xmlns="" id="{00000000-0008-0000-0600-000022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35" name="Text Box 1">
          <a:extLst>
            <a:ext uri="{FF2B5EF4-FFF2-40B4-BE49-F238E27FC236}">
              <a16:creationId xmlns:a16="http://schemas.microsoft.com/office/drawing/2014/main" xmlns="" id="{00000000-0008-0000-0600-000023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36" name="Text Box 1">
          <a:extLst>
            <a:ext uri="{FF2B5EF4-FFF2-40B4-BE49-F238E27FC236}">
              <a16:creationId xmlns:a16="http://schemas.microsoft.com/office/drawing/2014/main" xmlns="" id="{00000000-0008-0000-0600-000024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37" name="Text Box 1">
          <a:extLst>
            <a:ext uri="{FF2B5EF4-FFF2-40B4-BE49-F238E27FC236}">
              <a16:creationId xmlns:a16="http://schemas.microsoft.com/office/drawing/2014/main" xmlns="" id="{00000000-0008-0000-0600-000025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38" name="Text Box 1">
          <a:extLst>
            <a:ext uri="{FF2B5EF4-FFF2-40B4-BE49-F238E27FC236}">
              <a16:creationId xmlns:a16="http://schemas.microsoft.com/office/drawing/2014/main" xmlns="" id="{00000000-0008-0000-0600-000026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39" name="Text Box 1">
          <a:extLst>
            <a:ext uri="{FF2B5EF4-FFF2-40B4-BE49-F238E27FC236}">
              <a16:creationId xmlns:a16="http://schemas.microsoft.com/office/drawing/2014/main" xmlns="" id="{00000000-0008-0000-0600-000027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40" name="Text Box 1">
          <a:extLst>
            <a:ext uri="{FF2B5EF4-FFF2-40B4-BE49-F238E27FC236}">
              <a16:creationId xmlns:a16="http://schemas.microsoft.com/office/drawing/2014/main" xmlns="" id="{00000000-0008-0000-0600-000028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41" name="Text Box 1">
          <a:extLst>
            <a:ext uri="{FF2B5EF4-FFF2-40B4-BE49-F238E27FC236}">
              <a16:creationId xmlns:a16="http://schemas.microsoft.com/office/drawing/2014/main" xmlns="" id="{00000000-0008-0000-0600-000029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42" name="Text Box 1">
          <a:extLst>
            <a:ext uri="{FF2B5EF4-FFF2-40B4-BE49-F238E27FC236}">
              <a16:creationId xmlns:a16="http://schemas.microsoft.com/office/drawing/2014/main" xmlns="" id="{00000000-0008-0000-0600-00002A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43" name="Text Box 1">
          <a:extLst>
            <a:ext uri="{FF2B5EF4-FFF2-40B4-BE49-F238E27FC236}">
              <a16:creationId xmlns:a16="http://schemas.microsoft.com/office/drawing/2014/main" xmlns="" id="{00000000-0008-0000-0600-00002B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44" name="Text Box 1">
          <a:extLst>
            <a:ext uri="{FF2B5EF4-FFF2-40B4-BE49-F238E27FC236}">
              <a16:creationId xmlns:a16="http://schemas.microsoft.com/office/drawing/2014/main" xmlns="" id="{00000000-0008-0000-0600-00002C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45" name="Text Box 1">
          <a:extLst>
            <a:ext uri="{FF2B5EF4-FFF2-40B4-BE49-F238E27FC236}">
              <a16:creationId xmlns:a16="http://schemas.microsoft.com/office/drawing/2014/main" xmlns="" id="{00000000-0008-0000-0600-00002D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46" name="Text Box 1">
          <a:extLst>
            <a:ext uri="{FF2B5EF4-FFF2-40B4-BE49-F238E27FC236}">
              <a16:creationId xmlns:a16="http://schemas.microsoft.com/office/drawing/2014/main" xmlns="" id="{00000000-0008-0000-0600-00002E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47" name="Text Box 1">
          <a:extLst>
            <a:ext uri="{FF2B5EF4-FFF2-40B4-BE49-F238E27FC236}">
              <a16:creationId xmlns:a16="http://schemas.microsoft.com/office/drawing/2014/main" xmlns="" id="{00000000-0008-0000-0600-00002F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48" name="Text Box 1">
          <a:extLst>
            <a:ext uri="{FF2B5EF4-FFF2-40B4-BE49-F238E27FC236}">
              <a16:creationId xmlns:a16="http://schemas.microsoft.com/office/drawing/2014/main" xmlns="" id="{00000000-0008-0000-0600-000030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49" name="Text Box 1">
          <a:extLst>
            <a:ext uri="{FF2B5EF4-FFF2-40B4-BE49-F238E27FC236}">
              <a16:creationId xmlns:a16="http://schemas.microsoft.com/office/drawing/2014/main" xmlns="" id="{00000000-0008-0000-0600-000031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50" name="Text Box 1">
          <a:extLst>
            <a:ext uri="{FF2B5EF4-FFF2-40B4-BE49-F238E27FC236}">
              <a16:creationId xmlns:a16="http://schemas.microsoft.com/office/drawing/2014/main" xmlns="" id="{00000000-0008-0000-0600-000032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51" name="Text Box 1">
          <a:extLst>
            <a:ext uri="{FF2B5EF4-FFF2-40B4-BE49-F238E27FC236}">
              <a16:creationId xmlns:a16="http://schemas.microsoft.com/office/drawing/2014/main" xmlns="" id="{00000000-0008-0000-0600-000033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52" name="Text Box 1">
          <a:extLst>
            <a:ext uri="{FF2B5EF4-FFF2-40B4-BE49-F238E27FC236}">
              <a16:creationId xmlns:a16="http://schemas.microsoft.com/office/drawing/2014/main" xmlns="" id="{00000000-0008-0000-0600-000034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53" name="Text Box 1">
          <a:extLst>
            <a:ext uri="{FF2B5EF4-FFF2-40B4-BE49-F238E27FC236}">
              <a16:creationId xmlns:a16="http://schemas.microsoft.com/office/drawing/2014/main" xmlns="" id="{00000000-0008-0000-0600-000035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54" name="Text Box 1">
          <a:extLst>
            <a:ext uri="{FF2B5EF4-FFF2-40B4-BE49-F238E27FC236}">
              <a16:creationId xmlns:a16="http://schemas.microsoft.com/office/drawing/2014/main" xmlns="" id="{00000000-0008-0000-0600-000036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55" name="Text Box 1">
          <a:extLst>
            <a:ext uri="{FF2B5EF4-FFF2-40B4-BE49-F238E27FC236}">
              <a16:creationId xmlns:a16="http://schemas.microsoft.com/office/drawing/2014/main" xmlns="" id="{00000000-0008-0000-0600-000037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56" name="Text Box 1">
          <a:extLst>
            <a:ext uri="{FF2B5EF4-FFF2-40B4-BE49-F238E27FC236}">
              <a16:creationId xmlns:a16="http://schemas.microsoft.com/office/drawing/2014/main" xmlns="" id="{00000000-0008-0000-0600-000038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57" name="Text Box 1">
          <a:extLst>
            <a:ext uri="{FF2B5EF4-FFF2-40B4-BE49-F238E27FC236}">
              <a16:creationId xmlns:a16="http://schemas.microsoft.com/office/drawing/2014/main" xmlns="" id="{00000000-0008-0000-0600-000039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58" name="Text Box 1">
          <a:extLst>
            <a:ext uri="{FF2B5EF4-FFF2-40B4-BE49-F238E27FC236}">
              <a16:creationId xmlns:a16="http://schemas.microsoft.com/office/drawing/2014/main" xmlns="" id="{00000000-0008-0000-0600-00003A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59" name="Text Box 1">
          <a:extLst>
            <a:ext uri="{FF2B5EF4-FFF2-40B4-BE49-F238E27FC236}">
              <a16:creationId xmlns:a16="http://schemas.microsoft.com/office/drawing/2014/main" xmlns="" id="{00000000-0008-0000-0600-00003B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60" name="Text Box 1">
          <a:extLst>
            <a:ext uri="{FF2B5EF4-FFF2-40B4-BE49-F238E27FC236}">
              <a16:creationId xmlns:a16="http://schemas.microsoft.com/office/drawing/2014/main" xmlns="" id="{00000000-0008-0000-0600-00003C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61" name="Text Box 1">
          <a:extLst>
            <a:ext uri="{FF2B5EF4-FFF2-40B4-BE49-F238E27FC236}">
              <a16:creationId xmlns:a16="http://schemas.microsoft.com/office/drawing/2014/main" xmlns="" id="{00000000-0008-0000-0600-00003D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62" name="Text Box 1">
          <a:extLst>
            <a:ext uri="{FF2B5EF4-FFF2-40B4-BE49-F238E27FC236}">
              <a16:creationId xmlns:a16="http://schemas.microsoft.com/office/drawing/2014/main" xmlns="" id="{00000000-0008-0000-0600-00003E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63" name="Text Box 1">
          <a:extLst>
            <a:ext uri="{FF2B5EF4-FFF2-40B4-BE49-F238E27FC236}">
              <a16:creationId xmlns:a16="http://schemas.microsoft.com/office/drawing/2014/main" xmlns="" id="{00000000-0008-0000-0600-00003F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64" name="Text Box 1">
          <a:extLst>
            <a:ext uri="{FF2B5EF4-FFF2-40B4-BE49-F238E27FC236}">
              <a16:creationId xmlns:a16="http://schemas.microsoft.com/office/drawing/2014/main" xmlns="" id="{00000000-0008-0000-0600-000040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65" name="Text Box 1">
          <a:extLst>
            <a:ext uri="{FF2B5EF4-FFF2-40B4-BE49-F238E27FC236}">
              <a16:creationId xmlns:a16="http://schemas.microsoft.com/office/drawing/2014/main" xmlns="" id="{00000000-0008-0000-0600-000041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66" name="Text Box 1">
          <a:extLst>
            <a:ext uri="{FF2B5EF4-FFF2-40B4-BE49-F238E27FC236}">
              <a16:creationId xmlns:a16="http://schemas.microsoft.com/office/drawing/2014/main" xmlns="" id="{00000000-0008-0000-0600-000042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67" name="Text Box 1">
          <a:extLst>
            <a:ext uri="{FF2B5EF4-FFF2-40B4-BE49-F238E27FC236}">
              <a16:creationId xmlns:a16="http://schemas.microsoft.com/office/drawing/2014/main" xmlns="" id="{00000000-0008-0000-0600-000043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68" name="Text Box 1">
          <a:extLst>
            <a:ext uri="{FF2B5EF4-FFF2-40B4-BE49-F238E27FC236}">
              <a16:creationId xmlns:a16="http://schemas.microsoft.com/office/drawing/2014/main" xmlns="" id="{00000000-0008-0000-0600-000044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69" name="Text Box 1">
          <a:extLst>
            <a:ext uri="{FF2B5EF4-FFF2-40B4-BE49-F238E27FC236}">
              <a16:creationId xmlns:a16="http://schemas.microsoft.com/office/drawing/2014/main" xmlns="" id="{00000000-0008-0000-0600-000045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70" name="Text Box 1">
          <a:extLst>
            <a:ext uri="{FF2B5EF4-FFF2-40B4-BE49-F238E27FC236}">
              <a16:creationId xmlns:a16="http://schemas.microsoft.com/office/drawing/2014/main" xmlns="" id="{00000000-0008-0000-0600-000046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71" name="Text Box 1">
          <a:extLst>
            <a:ext uri="{FF2B5EF4-FFF2-40B4-BE49-F238E27FC236}">
              <a16:creationId xmlns:a16="http://schemas.microsoft.com/office/drawing/2014/main" xmlns="" id="{00000000-0008-0000-0600-000047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72" name="Text Box 1">
          <a:extLst>
            <a:ext uri="{FF2B5EF4-FFF2-40B4-BE49-F238E27FC236}">
              <a16:creationId xmlns:a16="http://schemas.microsoft.com/office/drawing/2014/main" xmlns="" id="{00000000-0008-0000-0600-000048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73" name="Text Box 1">
          <a:extLst>
            <a:ext uri="{FF2B5EF4-FFF2-40B4-BE49-F238E27FC236}">
              <a16:creationId xmlns:a16="http://schemas.microsoft.com/office/drawing/2014/main" xmlns="" id="{00000000-0008-0000-0600-000049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74" name="Text Box 1">
          <a:extLst>
            <a:ext uri="{FF2B5EF4-FFF2-40B4-BE49-F238E27FC236}">
              <a16:creationId xmlns:a16="http://schemas.microsoft.com/office/drawing/2014/main" xmlns="" id="{00000000-0008-0000-0600-00004A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75" name="Text Box 1">
          <a:extLst>
            <a:ext uri="{FF2B5EF4-FFF2-40B4-BE49-F238E27FC236}">
              <a16:creationId xmlns:a16="http://schemas.microsoft.com/office/drawing/2014/main" xmlns="" id="{00000000-0008-0000-0600-00004B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76" name="Text Box 1">
          <a:extLst>
            <a:ext uri="{FF2B5EF4-FFF2-40B4-BE49-F238E27FC236}">
              <a16:creationId xmlns:a16="http://schemas.microsoft.com/office/drawing/2014/main" xmlns="" id="{00000000-0008-0000-0600-00004C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77" name="Text Box 1">
          <a:extLst>
            <a:ext uri="{FF2B5EF4-FFF2-40B4-BE49-F238E27FC236}">
              <a16:creationId xmlns:a16="http://schemas.microsoft.com/office/drawing/2014/main" xmlns="" id="{00000000-0008-0000-0600-00004D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78" name="Text Box 1">
          <a:extLst>
            <a:ext uri="{FF2B5EF4-FFF2-40B4-BE49-F238E27FC236}">
              <a16:creationId xmlns:a16="http://schemas.microsoft.com/office/drawing/2014/main" xmlns="" id="{00000000-0008-0000-0600-00004E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79" name="Text Box 1">
          <a:extLst>
            <a:ext uri="{FF2B5EF4-FFF2-40B4-BE49-F238E27FC236}">
              <a16:creationId xmlns:a16="http://schemas.microsoft.com/office/drawing/2014/main" xmlns="" id="{00000000-0008-0000-0600-00004F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80" name="Text Box 1">
          <a:extLst>
            <a:ext uri="{FF2B5EF4-FFF2-40B4-BE49-F238E27FC236}">
              <a16:creationId xmlns:a16="http://schemas.microsoft.com/office/drawing/2014/main" xmlns="" id="{00000000-0008-0000-0600-000050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81" name="Text Box 1">
          <a:extLst>
            <a:ext uri="{FF2B5EF4-FFF2-40B4-BE49-F238E27FC236}">
              <a16:creationId xmlns:a16="http://schemas.microsoft.com/office/drawing/2014/main" xmlns="" id="{00000000-0008-0000-0600-000051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82" name="Text Box 1">
          <a:extLst>
            <a:ext uri="{FF2B5EF4-FFF2-40B4-BE49-F238E27FC236}">
              <a16:creationId xmlns:a16="http://schemas.microsoft.com/office/drawing/2014/main" xmlns="" id="{00000000-0008-0000-0600-000052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83" name="Text Box 1">
          <a:extLst>
            <a:ext uri="{FF2B5EF4-FFF2-40B4-BE49-F238E27FC236}">
              <a16:creationId xmlns:a16="http://schemas.microsoft.com/office/drawing/2014/main" xmlns="" id="{00000000-0008-0000-0600-000053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84" name="Text Box 1">
          <a:extLst>
            <a:ext uri="{FF2B5EF4-FFF2-40B4-BE49-F238E27FC236}">
              <a16:creationId xmlns:a16="http://schemas.microsoft.com/office/drawing/2014/main" xmlns="" id="{00000000-0008-0000-0600-000054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85" name="Text Box 1">
          <a:extLst>
            <a:ext uri="{FF2B5EF4-FFF2-40B4-BE49-F238E27FC236}">
              <a16:creationId xmlns:a16="http://schemas.microsoft.com/office/drawing/2014/main" xmlns="" id="{00000000-0008-0000-0600-000055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86" name="Text Box 1">
          <a:extLst>
            <a:ext uri="{FF2B5EF4-FFF2-40B4-BE49-F238E27FC236}">
              <a16:creationId xmlns:a16="http://schemas.microsoft.com/office/drawing/2014/main" xmlns="" id="{00000000-0008-0000-0600-000056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87" name="Text Box 1">
          <a:extLst>
            <a:ext uri="{FF2B5EF4-FFF2-40B4-BE49-F238E27FC236}">
              <a16:creationId xmlns:a16="http://schemas.microsoft.com/office/drawing/2014/main" xmlns="" id="{00000000-0008-0000-0600-000057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88" name="Text Box 1">
          <a:extLst>
            <a:ext uri="{FF2B5EF4-FFF2-40B4-BE49-F238E27FC236}">
              <a16:creationId xmlns:a16="http://schemas.microsoft.com/office/drawing/2014/main" xmlns="" id="{00000000-0008-0000-0600-000058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89" name="Text Box 1">
          <a:extLst>
            <a:ext uri="{FF2B5EF4-FFF2-40B4-BE49-F238E27FC236}">
              <a16:creationId xmlns:a16="http://schemas.microsoft.com/office/drawing/2014/main" xmlns="" id="{00000000-0008-0000-0600-000059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90" name="Text Box 1">
          <a:extLst>
            <a:ext uri="{FF2B5EF4-FFF2-40B4-BE49-F238E27FC236}">
              <a16:creationId xmlns:a16="http://schemas.microsoft.com/office/drawing/2014/main" xmlns="" id="{00000000-0008-0000-0600-00005A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91" name="Text Box 1">
          <a:extLst>
            <a:ext uri="{FF2B5EF4-FFF2-40B4-BE49-F238E27FC236}">
              <a16:creationId xmlns:a16="http://schemas.microsoft.com/office/drawing/2014/main" xmlns="" id="{00000000-0008-0000-0600-00005B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92" name="Text Box 1">
          <a:extLst>
            <a:ext uri="{FF2B5EF4-FFF2-40B4-BE49-F238E27FC236}">
              <a16:creationId xmlns:a16="http://schemas.microsoft.com/office/drawing/2014/main" xmlns="" id="{00000000-0008-0000-0600-00005C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93" name="Text Box 1">
          <a:extLst>
            <a:ext uri="{FF2B5EF4-FFF2-40B4-BE49-F238E27FC236}">
              <a16:creationId xmlns:a16="http://schemas.microsoft.com/office/drawing/2014/main" xmlns="" id="{00000000-0008-0000-0600-00005D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94" name="Text Box 1">
          <a:extLst>
            <a:ext uri="{FF2B5EF4-FFF2-40B4-BE49-F238E27FC236}">
              <a16:creationId xmlns:a16="http://schemas.microsoft.com/office/drawing/2014/main" xmlns="" id="{00000000-0008-0000-0600-00005E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95" name="Text Box 1">
          <a:extLst>
            <a:ext uri="{FF2B5EF4-FFF2-40B4-BE49-F238E27FC236}">
              <a16:creationId xmlns:a16="http://schemas.microsoft.com/office/drawing/2014/main" xmlns="" id="{00000000-0008-0000-0600-00005F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96" name="Text Box 1">
          <a:extLst>
            <a:ext uri="{FF2B5EF4-FFF2-40B4-BE49-F238E27FC236}">
              <a16:creationId xmlns:a16="http://schemas.microsoft.com/office/drawing/2014/main" xmlns="" id="{00000000-0008-0000-0600-000060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97" name="Text Box 1">
          <a:extLst>
            <a:ext uri="{FF2B5EF4-FFF2-40B4-BE49-F238E27FC236}">
              <a16:creationId xmlns:a16="http://schemas.microsoft.com/office/drawing/2014/main" xmlns="" id="{00000000-0008-0000-0600-000061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98" name="Text Box 1">
          <a:extLst>
            <a:ext uri="{FF2B5EF4-FFF2-40B4-BE49-F238E27FC236}">
              <a16:creationId xmlns:a16="http://schemas.microsoft.com/office/drawing/2014/main" xmlns="" id="{00000000-0008-0000-0600-000062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99" name="Text Box 1">
          <a:extLst>
            <a:ext uri="{FF2B5EF4-FFF2-40B4-BE49-F238E27FC236}">
              <a16:creationId xmlns:a16="http://schemas.microsoft.com/office/drawing/2014/main" xmlns="" id="{00000000-0008-0000-0600-000063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00" name="Text Box 1">
          <a:extLst>
            <a:ext uri="{FF2B5EF4-FFF2-40B4-BE49-F238E27FC236}">
              <a16:creationId xmlns:a16="http://schemas.microsoft.com/office/drawing/2014/main" xmlns="" id="{00000000-0008-0000-0600-000064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01" name="Text Box 1">
          <a:extLst>
            <a:ext uri="{FF2B5EF4-FFF2-40B4-BE49-F238E27FC236}">
              <a16:creationId xmlns:a16="http://schemas.microsoft.com/office/drawing/2014/main" xmlns="" id="{00000000-0008-0000-0600-000065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02" name="Text Box 1">
          <a:extLst>
            <a:ext uri="{FF2B5EF4-FFF2-40B4-BE49-F238E27FC236}">
              <a16:creationId xmlns:a16="http://schemas.microsoft.com/office/drawing/2014/main" xmlns="" id="{00000000-0008-0000-0600-000066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03" name="Text Box 1">
          <a:extLst>
            <a:ext uri="{FF2B5EF4-FFF2-40B4-BE49-F238E27FC236}">
              <a16:creationId xmlns:a16="http://schemas.microsoft.com/office/drawing/2014/main" xmlns="" id="{00000000-0008-0000-0600-000067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04" name="Text Box 1">
          <a:extLst>
            <a:ext uri="{FF2B5EF4-FFF2-40B4-BE49-F238E27FC236}">
              <a16:creationId xmlns:a16="http://schemas.microsoft.com/office/drawing/2014/main" xmlns="" id="{00000000-0008-0000-0600-000068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05" name="Text Box 1">
          <a:extLst>
            <a:ext uri="{FF2B5EF4-FFF2-40B4-BE49-F238E27FC236}">
              <a16:creationId xmlns:a16="http://schemas.microsoft.com/office/drawing/2014/main" xmlns="" id="{00000000-0008-0000-0600-000069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06" name="Text Box 1">
          <a:extLst>
            <a:ext uri="{FF2B5EF4-FFF2-40B4-BE49-F238E27FC236}">
              <a16:creationId xmlns:a16="http://schemas.microsoft.com/office/drawing/2014/main" xmlns="" id="{00000000-0008-0000-0600-00006A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07" name="Text Box 1">
          <a:extLst>
            <a:ext uri="{FF2B5EF4-FFF2-40B4-BE49-F238E27FC236}">
              <a16:creationId xmlns:a16="http://schemas.microsoft.com/office/drawing/2014/main" xmlns="" id="{00000000-0008-0000-0600-00006B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08" name="Text Box 1">
          <a:extLst>
            <a:ext uri="{FF2B5EF4-FFF2-40B4-BE49-F238E27FC236}">
              <a16:creationId xmlns:a16="http://schemas.microsoft.com/office/drawing/2014/main" xmlns="" id="{00000000-0008-0000-0600-00006C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09" name="Text Box 1">
          <a:extLst>
            <a:ext uri="{FF2B5EF4-FFF2-40B4-BE49-F238E27FC236}">
              <a16:creationId xmlns:a16="http://schemas.microsoft.com/office/drawing/2014/main" xmlns="" id="{00000000-0008-0000-0600-00006D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10" name="Text Box 1">
          <a:extLst>
            <a:ext uri="{FF2B5EF4-FFF2-40B4-BE49-F238E27FC236}">
              <a16:creationId xmlns:a16="http://schemas.microsoft.com/office/drawing/2014/main" xmlns="" id="{00000000-0008-0000-0600-00006E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11" name="Text Box 1">
          <a:extLst>
            <a:ext uri="{FF2B5EF4-FFF2-40B4-BE49-F238E27FC236}">
              <a16:creationId xmlns:a16="http://schemas.microsoft.com/office/drawing/2014/main" xmlns="" id="{00000000-0008-0000-0600-00006F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12" name="Text Box 1">
          <a:extLst>
            <a:ext uri="{FF2B5EF4-FFF2-40B4-BE49-F238E27FC236}">
              <a16:creationId xmlns:a16="http://schemas.microsoft.com/office/drawing/2014/main" xmlns="" id="{00000000-0008-0000-0600-000070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13" name="Text Box 1">
          <a:extLst>
            <a:ext uri="{FF2B5EF4-FFF2-40B4-BE49-F238E27FC236}">
              <a16:creationId xmlns:a16="http://schemas.microsoft.com/office/drawing/2014/main" xmlns="" id="{00000000-0008-0000-0600-000071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14" name="Text Box 1">
          <a:extLst>
            <a:ext uri="{FF2B5EF4-FFF2-40B4-BE49-F238E27FC236}">
              <a16:creationId xmlns:a16="http://schemas.microsoft.com/office/drawing/2014/main" xmlns="" id="{00000000-0008-0000-0600-000072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15" name="Text Box 1">
          <a:extLst>
            <a:ext uri="{FF2B5EF4-FFF2-40B4-BE49-F238E27FC236}">
              <a16:creationId xmlns:a16="http://schemas.microsoft.com/office/drawing/2014/main" xmlns="" id="{00000000-0008-0000-0600-000073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16" name="Text Box 1">
          <a:extLst>
            <a:ext uri="{FF2B5EF4-FFF2-40B4-BE49-F238E27FC236}">
              <a16:creationId xmlns:a16="http://schemas.microsoft.com/office/drawing/2014/main" xmlns="" id="{00000000-0008-0000-0600-000074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17" name="Text Box 1">
          <a:extLst>
            <a:ext uri="{FF2B5EF4-FFF2-40B4-BE49-F238E27FC236}">
              <a16:creationId xmlns:a16="http://schemas.microsoft.com/office/drawing/2014/main" xmlns="" id="{00000000-0008-0000-0600-000075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18" name="Text Box 1">
          <a:extLst>
            <a:ext uri="{FF2B5EF4-FFF2-40B4-BE49-F238E27FC236}">
              <a16:creationId xmlns:a16="http://schemas.microsoft.com/office/drawing/2014/main" xmlns="" id="{00000000-0008-0000-0600-000076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19" name="Text Box 1">
          <a:extLst>
            <a:ext uri="{FF2B5EF4-FFF2-40B4-BE49-F238E27FC236}">
              <a16:creationId xmlns:a16="http://schemas.microsoft.com/office/drawing/2014/main" xmlns="" id="{00000000-0008-0000-0600-000077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20" name="Text Box 1">
          <a:extLst>
            <a:ext uri="{FF2B5EF4-FFF2-40B4-BE49-F238E27FC236}">
              <a16:creationId xmlns:a16="http://schemas.microsoft.com/office/drawing/2014/main" xmlns="" id="{00000000-0008-0000-0600-000078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21" name="Text Box 1">
          <a:extLst>
            <a:ext uri="{FF2B5EF4-FFF2-40B4-BE49-F238E27FC236}">
              <a16:creationId xmlns:a16="http://schemas.microsoft.com/office/drawing/2014/main" xmlns="" id="{00000000-0008-0000-0600-000079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22" name="Text Box 1">
          <a:extLst>
            <a:ext uri="{FF2B5EF4-FFF2-40B4-BE49-F238E27FC236}">
              <a16:creationId xmlns:a16="http://schemas.microsoft.com/office/drawing/2014/main" xmlns="" id="{00000000-0008-0000-0600-00007A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23" name="Text Box 1">
          <a:extLst>
            <a:ext uri="{FF2B5EF4-FFF2-40B4-BE49-F238E27FC236}">
              <a16:creationId xmlns:a16="http://schemas.microsoft.com/office/drawing/2014/main" xmlns="" id="{00000000-0008-0000-0600-00007B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24" name="Text Box 1">
          <a:extLst>
            <a:ext uri="{FF2B5EF4-FFF2-40B4-BE49-F238E27FC236}">
              <a16:creationId xmlns:a16="http://schemas.microsoft.com/office/drawing/2014/main" xmlns="" id="{00000000-0008-0000-0600-00007C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25" name="Text Box 1">
          <a:extLst>
            <a:ext uri="{FF2B5EF4-FFF2-40B4-BE49-F238E27FC236}">
              <a16:creationId xmlns:a16="http://schemas.microsoft.com/office/drawing/2014/main" xmlns="" id="{00000000-0008-0000-0600-00007D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26" name="Text Box 1">
          <a:extLst>
            <a:ext uri="{FF2B5EF4-FFF2-40B4-BE49-F238E27FC236}">
              <a16:creationId xmlns:a16="http://schemas.microsoft.com/office/drawing/2014/main" xmlns="" id="{00000000-0008-0000-0600-00007E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27" name="Text Box 1">
          <a:extLst>
            <a:ext uri="{FF2B5EF4-FFF2-40B4-BE49-F238E27FC236}">
              <a16:creationId xmlns:a16="http://schemas.microsoft.com/office/drawing/2014/main" xmlns="" id="{00000000-0008-0000-0600-00007F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28" name="Text Box 1">
          <a:extLst>
            <a:ext uri="{FF2B5EF4-FFF2-40B4-BE49-F238E27FC236}">
              <a16:creationId xmlns:a16="http://schemas.microsoft.com/office/drawing/2014/main" xmlns="" id="{00000000-0008-0000-0600-000080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29" name="Text Box 1">
          <a:extLst>
            <a:ext uri="{FF2B5EF4-FFF2-40B4-BE49-F238E27FC236}">
              <a16:creationId xmlns:a16="http://schemas.microsoft.com/office/drawing/2014/main" xmlns="" id="{00000000-0008-0000-0600-000081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30" name="Text Box 1">
          <a:extLst>
            <a:ext uri="{FF2B5EF4-FFF2-40B4-BE49-F238E27FC236}">
              <a16:creationId xmlns:a16="http://schemas.microsoft.com/office/drawing/2014/main" xmlns="" id="{00000000-0008-0000-0600-000082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31" name="Text Box 1">
          <a:extLst>
            <a:ext uri="{FF2B5EF4-FFF2-40B4-BE49-F238E27FC236}">
              <a16:creationId xmlns:a16="http://schemas.microsoft.com/office/drawing/2014/main" xmlns="" id="{00000000-0008-0000-0600-000083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32" name="Text Box 1">
          <a:extLst>
            <a:ext uri="{FF2B5EF4-FFF2-40B4-BE49-F238E27FC236}">
              <a16:creationId xmlns:a16="http://schemas.microsoft.com/office/drawing/2014/main" xmlns="" id="{00000000-0008-0000-0600-000084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33" name="Text Box 1">
          <a:extLst>
            <a:ext uri="{FF2B5EF4-FFF2-40B4-BE49-F238E27FC236}">
              <a16:creationId xmlns:a16="http://schemas.microsoft.com/office/drawing/2014/main" xmlns="" id="{00000000-0008-0000-0600-000085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34" name="Text Box 1">
          <a:extLst>
            <a:ext uri="{FF2B5EF4-FFF2-40B4-BE49-F238E27FC236}">
              <a16:creationId xmlns:a16="http://schemas.microsoft.com/office/drawing/2014/main" xmlns="" id="{00000000-0008-0000-0600-000086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35" name="Text Box 1">
          <a:extLst>
            <a:ext uri="{FF2B5EF4-FFF2-40B4-BE49-F238E27FC236}">
              <a16:creationId xmlns:a16="http://schemas.microsoft.com/office/drawing/2014/main" xmlns="" id="{00000000-0008-0000-0600-000087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36" name="Text Box 1">
          <a:extLst>
            <a:ext uri="{FF2B5EF4-FFF2-40B4-BE49-F238E27FC236}">
              <a16:creationId xmlns:a16="http://schemas.microsoft.com/office/drawing/2014/main" xmlns="" id="{00000000-0008-0000-0600-000088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37" name="Text Box 1">
          <a:extLst>
            <a:ext uri="{FF2B5EF4-FFF2-40B4-BE49-F238E27FC236}">
              <a16:creationId xmlns:a16="http://schemas.microsoft.com/office/drawing/2014/main" xmlns="" id="{00000000-0008-0000-0600-000089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38" name="Text Box 1">
          <a:extLst>
            <a:ext uri="{FF2B5EF4-FFF2-40B4-BE49-F238E27FC236}">
              <a16:creationId xmlns:a16="http://schemas.microsoft.com/office/drawing/2014/main" xmlns="" id="{00000000-0008-0000-0600-00008A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39" name="Text Box 1">
          <a:extLst>
            <a:ext uri="{FF2B5EF4-FFF2-40B4-BE49-F238E27FC236}">
              <a16:creationId xmlns:a16="http://schemas.microsoft.com/office/drawing/2014/main" xmlns="" id="{00000000-0008-0000-0600-00008B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40" name="Text Box 1">
          <a:extLst>
            <a:ext uri="{FF2B5EF4-FFF2-40B4-BE49-F238E27FC236}">
              <a16:creationId xmlns:a16="http://schemas.microsoft.com/office/drawing/2014/main" xmlns="" id="{00000000-0008-0000-0600-00008C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41" name="Text Box 1">
          <a:extLst>
            <a:ext uri="{FF2B5EF4-FFF2-40B4-BE49-F238E27FC236}">
              <a16:creationId xmlns:a16="http://schemas.microsoft.com/office/drawing/2014/main" xmlns="" id="{00000000-0008-0000-0600-00008D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42" name="Text Box 1">
          <a:extLst>
            <a:ext uri="{FF2B5EF4-FFF2-40B4-BE49-F238E27FC236}">
              <a16:creationId xmlns:a16="http://schemas.microsoft.com/office/drawing/2014/main" xmlns="" id="{00000000-0008-0000-0600-00008E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43" name="Text Box 1">
          <a:extLst>
            <a:ext uri="{FF2B5EF4-FFF2-40B4-BE49-F238E27FC236}">
              <a16:creationId xmlns:a16="http://schemas.microsoft.com/office/drawing/2014/main" xmlns="" id="{00000000-0008-0000-0600-00008F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44" name="Text Box 1">
          <a:extLst>
            <a:ext uri="{FF2B5EF4-FFF2-40B4-BE49-F238E27FC236}">
              <a16:creationId xmlns:a16="http://schemas.microsoft.com/office/drawing/2014/main" xmlns="" id="{00000000-0008-0000-0600-000090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45" name="Text Box 1">
          <a:extLst>
            <a:ext uri="{FF2B5EF4-FFF2-40B4-BE49-F238E27FC236}">
              <a16:creationId xmlns:a16="http://schemas.microsoft.com/office/drawing/2014/main" xmlns="" id="{00000000-0008-0000-0600-000091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46" name="Text Box 1">
          <a:extLst>
            <a:ext uri="{FF2B5EF4-FFF2-40B4-BE49-F238E27FC236}">
              <a16:creationId xmlns:a16="http://schemas.microsoft.com/office/drawing/2014/main" xmlns="" id="{00000000-0008-0000-0600-000092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47" name="Text Box 1">
          <a:extLst>
            <a:ext uri="{FF2B5EF4-FFF2-40B4-BE49-F238E27FC236}">
              <a16:creationId xmlns:a16="http://schemas.microsoft.com/office/drawing/2014/main" xmlns="" id="{00000000-0008-0000-0600-000093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48" name="Text Box 1">
          <a:extLst>
            <a:ext uri="{FF2B5EF4-FFF2-40B4-BE49-F238E27FC236}">
              <a16:creationId xmlns:a16="http://schemas.microsoft.com/office/drawing/2014/main" xmlns="" id="{00000000-0008-0000-0600-000094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49" name="Text Box 1">
          <a:extLst>
            <a:ext uri="{FF2B5EF4-FFF2-40B4-BE49-F238E27FC236}">
              <a16:creationId xmlns:a16="http://schemas.microsoft.com/office/drawing/2014/main" xmlns="" id="{00000000-0008-0000-0600-000095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50" name="Text Box 1">
          <a:extLst>
            <a:ext uri="{FF2B5EF4-FFF2-40B4-BE49-F238E27FC236}">
              <a16:creationId xmlns:a16="http://schemas.microsoft.com/office/drawing/2014/main" xmlns="" id="{00000000-0008-0000-0600-000096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51" name="Text Box 1">
          <a:extLst>
            <a:ext uri="{FF2B5EF4-FFF2-40B4-BE49-F238E27FC236}">
              <a16:creationId xmlns:a16="http://schemas.microsoft.com/office/drawing/2014/main" xmlns="" id="{00000000-0008-0000-0600-000097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52" name="Text Box 1">
          <a:extLst>
            <a:ext uri="{FF2B5EF4-FFF2-40B4-BE49-F238E27FC236}">
              <a16:creationId xmlns:a16="http://schemas.microsoft.com/office/drawing/2014/main" xmlns="" id="{00000000-0008-0000-0600-000098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53" name="Text Box 1">
          <a:extLst>
            <a:ext uri="{FF2B5EF4-FFF2-40B4-BE49-F238E27FC236}">
              <a16:creationId xmlns:a16="http://schemas.microsoft.com/office/drawing/2014/main" xmlns="" id="{00000000-0008-0000-0600-000099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54" name="Text Box 1">
          <a:extLst>
            <a:ext uri="{FF2B5EF4-FFF2-40B4-BE49-F238E27FC236}">
              <a16:creationId xmlns:a16="http://schemas.microsoft.com/office/drawing/2014/main" xmlns="" id="{00000000-0008-0000-0600-00009A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55" name="Text Box 1">
          <a:extLst>
            <a:ext uri="{FF2B5EF4-FFF2-40B4-BE49-F238E27FC236}">
              <a16:creationId xmlns:a16="http://schemas.microsoft.com/office/drawing/2014/main" xmlns="" id="{00000000-0008-0000-0600-00009B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56" name="Text Box 1">
          <a:extLst>
            <a:ext uri="{FF2B5EF4-FFF2-40B4-BE49-F238E27FC236}">
              <a16:creationId xmlns:a16="http://schemas.microsoft.com/office/drawing/2014/main" xmlns="" id="{00000000-0008-0000-0600-00009C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57" name="Text Box 1">
          <a:extLst>
            <a:ext uri="{FF2B5EF4-FFF2-40B4-BE49-F238E27FC236}">
              <a16:creationId xmlns:a16="http://schemas.microsoft.com/office/drawing/2014/main" xmlns="" id="{00000000-0008-0000-0600-00009D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58" name="Text Box 1">
          <a:extLst>
            <a:ext uri="{FF2B5EF4-FFF2-40B4-BE49-F238E27FC236}">
              <a16:creationId xmlns:a16="http://schemas.microsoft.com/office/drawing/2014/main" xmlns="" id="{00000000-0008-0000-0600-00009E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59" name="Text Box 1">
          <a:extLst>
            <a:ext uri="{FF2B5EF4-FFF2-40B4-BE49-F238E27FC236}">
              <a16:creationId xmlns:a16="http://schemas.microsoft.com/office/drawing/2014/main" xmlns="" id="{00000000-0008-0000-0600-00009F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60" name="Text Box 1">
          <a:extLst>
            <a:ext uri="{FF2B5EF4-FFF2-40B4-BE49-F238E27FC236}">
              <a16:creationId xmlns:a16="http://schemas.microsoft.com/office/drawing/2014/main" xmlns="" id="{00000000-0008-0000-0600-0000A0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61" name="Text Box 1">
          <a:extLst>
            <a:ext uri="{FF2B5EF4-FFF2-40B4-BE49-F238E27FC236}">
              <a16:creationId xmlns:a16="http://schemas.microsoft.com/office/drawing/2014/main" xmlns="" id="{00000000-0008-0000-0600-0000A1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62" name="Text Box 1">
          <a:extLst>
            <a:ext uri="{FF2B5EF4-FFF2-40B4-BE49-F238E27FC236}">
              <a16:creationId xmlns:a16="http://schemas.microsoft.com/office/drawing/2014/main" xmlns="" id="{00000000-0008-0000-0600-0000A2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63" name="Text Box 1">
          <a:extLst>
            <a:ext uri="{FF2B5EF4-FFF2-40B4-BE49-F238E27FC236}">
              <a16:creationId xmlns:a16="http://schemas.microsoft.com/office/drawing/2014/main" xmlns="" id="{00000000-0008-0000-0600-0000A3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64" name="Text Box 1">
          <a:extLst>
            <a:ext uri="{FF2B5EF4-FFF2-40B4-BE49-F238E27FC236}">
              <a16:creationId xmlns:a16="http://schemas.microsoft.com/office/drawing/2014/main" xmlns="" id="{00000000-0008-0000-0600-0000A4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65" name="Text Box 1">
          <a:extLst>
            <a:ext uri="{FF2B5EF4-FFF2-40B4-BE49-F238E27FC236}">
              <a16:creationId xmlns:a16="http://schemas.microsoft.com/office/drawing/2014/main" xmlns="" id="{00000000-0008-0000-0600-0000A5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66" name="Text Box 1">
          <a:extLst>
            <a:ext uri="{FF2B5EF4-FFF2-40B4-BE49-F238E27FC236}">
              <a16:creationId xmlns:a16="http://schemas.microsoft.com/office/drawing/2014/main" xmlns="" id="{00000000-0008-0000-0600-0000A6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67" name="Text Box 1">
          <a:extLst>
            <a:ext uri="{FF2B5EF4-FFF2-40B4-BE49-F238E27FC236}">
              <a16:creationId xmlns:a16="http://schemas.microsoft.com/office/drawing/2014/main" xmlns="" id="{00000000-0008-0000-0600-0000A7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68" name="Text Box 1">
          <a:extLst>
            <a:ext uri="{FF2B5EF4-FFF2-40B4-BE49-F238E27FC236}">
              <a16:creationId xmlns:a16="http://schemas.microsoft.com/office/drawing/2014/main" xmlns="" id="{00000000-0008-0000-0600-0000A8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69" name="Text Box 1">
          <a:extLst>
            <a:ext uri="{FF2B5EF4-FFF2-40B4-BE49-F238E27FC236}">
              <a16:creationId xmlns:a16="http://schemas.microsoft.com/office/drawing/2014/main" xmlns="" id="{00000000-0008-0000-0600-0000A9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70" name="Text Box 1">
          <a:extLst>
            <a:ext uri="{FF2B5EF4-FFF2-40B4-BE49-F238E27FC236}">
              <a16:creationId xmlns:a16="http://schemas.microsoft.com/office/drawing/2014/main" xmlns="" id="{00000000-0008-0000-0600-0000AA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71" name="Text Box 1">
          <a:extLst>
            <a:ext uri="{FF2B5EF4-FFF2-40B4-BE49-F238E27FC236}">
              <a16:creationId xmlns:a16="http://schemas.microsoft.com/office/drawing/2014/main" xmlns="" id="{00000000-0008-0000-0600-0000AB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72" name="Text Box 1">
          <a:extLst>
            <a:ext uri="{FF2B5EF4-FFF2-40B4-BE49-F238E27FC236}">
              <a16:creationId xmlns:a16="http://schemas.microsoft.com/office/drawing/2014/main" xmlns="" id="{00000000-0008-0000-0600-0000AC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73" name="Text Box 1">
          <a:extLst>
            <a:ext uri="{FF2B5EF4-FFF2-40B4-BE49-F238E27FC236}">
              <a16:creationId xmlns:a16="http://schemas.microsoft.com/office/drawing/2014/main" xmlns="" id="{00000000-0008-0000-0600-0000AD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74" name="Text Box 1">
          <a:extLst>
            <a:ext uri="{FF2B5EF4-FFF2-40B4-BE49-F238E27FC236}">
              <a16:creationId xmlns:a16="http://schemas.microsoft.com/office/drawing/2014/main" xmlns="" id="{00000000-0008-0000-0600-0000AE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75" name="Text Box 1">
          <a:extLst>
            <a:ext uri="{FF2B5EF4-FFF2-40B4-BE49-F238E27FC236}">
              <a16:creationId xmlns:a16="http://schemas.microsoft.com/office/drawing/2014/main" xmlns="" id="{00000000-0008-0000-0600-0000AF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76" name="Text Box 1">
          <a:extLst>
            <a:ext uri="{FF2B5EF4-FFF2-40B4-BE49-F238E27FC236}">
              <a16:creationId xmlns:a16="http://schemas.microsoft.com/office/drawing/2014/main" xmlns="" id="{00000000-0008-0000-0600-0000B0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77" name="Text Box 1">
          <a:extLst>
            <a:ext uri="{FF2B5EF4-FFF2-40B4-BE49-F238E27FC236}">
              <a16:creationId xmlns:a16="http://schemas.microsoft.com/office/drawing/2014/main" xmlns="" id="{00000000-0008-0000-0600-0000B1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78" name="Text Box 1">
          <a:extLst>
            <a:ext uri="{FF2B5EF4-FFF2-40B4-BE49-F238E27FC236}">
              <a16:creationId xmlns:a16="http://schemas.microsoft.com/office/drawing/2014/main" xmlns="" id="{00000000-0008-0000-0600-0000B2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79" name="Text Box 1">
          <a:extLst>
            <a:ext uri="{FF2B5EF4-FFF2-40B4-BE49-F238E27FC236}">
              <a16:creationId xmlns:a16="http://schemas.microsoft.com/office/drawing/2014/main" xmlns="" id="{00000000-0008-0000-0600-0000B3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80" name="Text Box 1">
          <a:extLst>
            <a:ext uri="{FF2B5EF4-FFF2-40B4-BE49-F238E27FC236}">
              <a16:creationId xmlns:a16="http://schemas.microsoft.com/office/drawing/2014/main" xmlns="" id="{00000000-0008-0000-0600-0000B4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81" name="Text Box 1">
          <a:extLst>
            <a:ext uri="{FF2B5EF4-FFF2-40B4-BE49-F238E27FC236}">
              <a16:creationId xmlns:a16="http://schemas.microsoft.com/office/drawing/2014/main" xmlns="" id="{00000000-0008-0000-0600-0000B5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82" name="Text Box 1">
          <a:extLst>
            <a:ext uri="{FF2B5EF4-FFF2-40B4-BE49-F238E27FC236}">
              <a16:creationId xmlns:a16="http://schemas.microsoft.com/office/drawing/2014/main" xmlns="" id="{00000000-0008-0000-0600-0000B6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83" name="Text Box 1">
          <a:extLst>
            <a:ext uri="{FF2B5EF4-FFF2-40B4-BE49-F238E27FC236}">
              <a16:creationId xmlns:a16="http://schemas.microsoft.com/office/drawing/2014/main" xmlns="" id="{00000000-0008-0000-0600-0000B7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84" name="Text Box 1">
          <a:extLst>
            <a:ext uri="{FF2B5EF4-FFF2-40B4-BE49-F238E27FC236}">
              <a16:creationId xmlns:a16="http://schemas.microsoft.com/office/drawing/2014/main" xmlns="" id="{00000000-0008-0000-0600-0000B8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85" name="Text Box 1">
          <a:extLst>
            <a:ext uri="{FF2B5EF4-FFF2-40B4-BE49-F238E27FC236}">
              <a16:creationId xmlns:a16="http://schemas.microsoft.com/office/drawing/2014/main" xmlns="" id="{00000000-0008-0000-0600-0000B9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86" name="Text Box 1">
          <a:extLst>
            <a:ext uri="{FF2B5EF4-FFF2-40B4-BE49-F238E27FC236}">
              <a16:creationId xmlns:a16="http://schemas.microsoft.com/office/drawing/2014/main" xmlns="" id="{00000000-0008-0000-0600-0000BA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87" name="Text Box 1">
          <a:extLst>
            <a:ext uri="{FF2B5EF4-FFF2-40B4-BE49-F238E27FC236}">
              <a16:creationId xmlns:a16="http://schemas.microsoft.com/office/drawing/2014/main" xmlns="" id="{00000000-0008-0000-0600-0000BB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88" name="Text Box 1">
          <a:extLst>
            <a:ext uri="{FF2B5EF4-FFF2-40B4-BE49-F238E27FC236}">
              <a16:creationId xmlns:a16="http://schemas.microsoft.com/office/drawing/2014/main" xmlns="" id="{00000000-0008-0000-0600-0000BC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89" name="Text Box 1">
          <a:extLst>
            <a:ext uri="{FF2B5EF4-FFF2-40B4-BE49-F238E27FC236}">
              <a16:creationId xmlns:a16="http://schemas.microsoft.com/office/drawing/2014/main" xmlns="" id="{00000000-0008-0000-0600-0000BD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90" name="Text Box 1">
          <a:extLst>
            <a:ext uri="{FF2B5EF4-FFF2-40B4-BE49-F238E27FC236}">
              <a16:creationId xmlns:a16="http://schemas.microsoft.com/office/drawing/2014/main" xmlns="" id="{00000000-0008-0000-0600-0000BE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91" name="Text Box 1">
          <a:extLst>
            <a:ext uri="{FF2B5EF4-FFF2-40B4-BE49-F238E27FC236}">
              <a16:creationId xmlns:a16="http://schemas.microsoft.com/office/drawing/2014/main" xmlns="" id="{00000000-0008-0000-0600-0000BF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92" name="Text Box 1">
          <a:extLst>
            <a:ext uri="{FF2B5EF4-FFF2-40B4-BE49-F238E27FC236}">
              <a16:creationId xmlns:a16="http://schemas.microsoft.com/office/drawing/2014/main" xmlns="" id="{00000000-0008-0000-0600-0000C0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93" name="Text Box 1">
          <a:extLst>
            <a:ext uri="{FF2B5EF4-FFF2-40B4-BE49-F238E27FC236}">
              <a16:creationId xmlns:a16="http://schemas.microsoft.com/office/drawing/2014/main" xmlns="" id="{00000000-0008-0000-0600-0000C1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94" name="Text Box 1">
          <a:extLst>
            <a:ext uri="{FF2B5EF4-FFF2-40B4-BE49-F238E27FC236}">
              <a16:creationId xmlns:a16="http://schemas.microsoft.com/office/drawing/2014/main" xmlns="" id="{00000000-0008-0000-0600-0000C2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95" name="Text Box 1">
          <a:extLst>
            <a:ext uri="{FF2B5EF4-FFF2-40B4-BE49-F238E27FC236}">
              <a16:creationId xmlns:a16="http://schemas.microsoft.com/office/drawing/2014/main" xmlns="" id="{00000000-0008-0000-0600-0000C3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96" name="Text Box 1">
          <a:extLst>
            <a:ext uri="{FF2B5EF4-FFF2-40B4-BE49-F238E27FC236}">
              <a16:creationId xmlns:a16="http://schemas.microsoft.com/office/drawing/2014/main" xmlns="" id="{00000000-0008-0000-0600-0000C4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97" name="Text Box 1">
          <a:extLst>
            <a:ext uri="{FF2B5EF4-FFF2-40B4-BE49-F238E27FC236}">
              <a16:creationId xmlns:a16="http://schemas.microsoft.com/office/drawing/2014/main" xmlns="" id="{00000000-0008-0000-0600-0000C5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98" name="Text Box 1">
          <a:extLst>
            <a:ext uri="{FF2B5EF4-FFF2-40B4-BE49-F238E27FC236}">
              <a16:creationId xmlns:a16="http://schemas.microsoft.com/office/drawing/2014/main" xmlns="" id="{00000000-0008-0000-0600-0000C6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99" name="Text Box 1">
          <a:extLst>
            <a:ext uri="{FF2B5EF4-FFF2-40B4-BE49-F238E27FC236}">
              <a16:creationId xmlns:a16="http://schemas.microsoft.com/office/drawing/2014/main" xmlns="" id="{00000000-0008-0000-0600-0000C7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00" name="Text Box 1">
          <a:extLst>
            <a:ext uri="{FF2B5EF4-FFF2-40B4-BE49-F238E27FC236}">
              <a16:creationId xmlns:a16="http://schemas.microsoft.com/office/drawing/2014/main" xmlns="" id="{00000000-0008-0000-0600-0000C8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01" name="Text Box 1">
          <a:extLst>
            <a:ext uri="{FF2B5EF4-FFF2-40B4-BE49-F238E27FC236}">
              <a16:creationId xmlns:a16="http://schemas.microsoft.com/office/drawing/2014/main" xmlns="" id="{00000000-0008-0000-0600-0000C9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02" name="Text Box 1">
          <a:extLst>
            <a:ext uri="{FF2B5EF4-FFF2-40B4-BE49-F238E27FC236}">
              <a16:creationId xmlns:a16="http://schemas.microsoft.com/office/drawing/2014/main" xmlns="" id="{00000000-0008-0000-0600-0000CA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03" name="Text Box 1">
          <a:extLst>
            <a:ext uri="{FF2B5EF4-FFF2-40B4-BE49-F238E27FC236}">
              <a16:creationId xmlns:a16="http://schemas.microsoft.com/office/drawing/2014/main" xmlns="" id="{00000000-0008-0000-0600-0000CB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04" name="Text Box 1">
          <a:extLst>
            <a:ext uri="{FF2B5EF4-FFF2-40B4-BE49-F238E27FC236}">
              <a16:creationId xmlns:a16="http://schemas.microsoft.com/office/drawing/2014/main" xmlns="" id="{00000000-0008-0000-0600-0000CC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05" name="Text Box 1">
          <a:extLst>
            <a:ext uri="{FF2B5EF4-FFF2-40B4-BE49-F238E27FC236}">
              <a16:creationId xmlns:a16="http://schemas.microsoft.com/office/drawing/2014/main" xmlns="" id="{00000000-0008-0000-0600-0000CD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06" name="Text Box 1">
          <a:extLst>
            <a:ext uri="{FF2B5EF4-FFF2-40B4-BE49-F238E27FC236}">
              <a16:creationId xmlns:a16="http://schemas.microsoft.com/office/drawing/2014/main" xmlns="" id="{00000000-0008-0000-0600-0000CE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07" name="Text Box 1">
          <a:extLst>
            <a:ext uri="{FF2B5EF4-FFF2-40B4-BE49-F238E27FC236}">
              <a16:creationId xmlns:a16="http://schemas.microsoft.com/office/drawing/2014/main" xmlns="" id="{00000000-0008-0000-0600-0000CF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08" name="Text Box 1">
          <a:extLst>
            <a:ext uri="{FF2B5EF4-FFF2-40B4-BE49-F238E27FC236}">
              <a16:creationId xmlns:a16="http://schemas.microsoft.com/office/drawing/2014/main" xmlns="" id="{00000000-0008-0000-0600-0000D0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09" name="Text Box 1">
          <a:extLst>
            <a:ext uri="{FF2B5EF4-FFF2-40B4-BE49-F238E27FC236}">
              <a16:creationId xmlns:a16="http://schemas.microsoft.com/office/drawing/2014/main" xmlns="" id="{00000000-0008-0000-0600-0000D1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10" name="Text Box 1">
          <a:extLst>
            <a:ext uri="{FF2B5EF4-FFF2-40B4-BE49-F238E27FC236}">
              <a16:creationId xmlns:a16="http://schemas.microsoft.com/office/drawing/2014/main" xmlns="" id="{00000000-0008-0000-0600-0000D2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11" name="Text Box 1">
          <a:extLst>
            <a:ext uri="{FF2B5EF4-FFF2-40B4-BE49-F238E27FC236}">
              <a16:creationId xmlns:a16="http://schemas.microsoft.com/office/drawing/2014/main" xmlns="" id="{00000000-0008-0000-0600-0000D3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12" name="Text Box 1">
          <a:extLst>
            <a:ext uri="{FF2B5EF4-FFF2-40B4-BE49-F238E27FC236}">
              <a16:creationId xmlns:a16="http://schemas.microsoft.com/office/drawing/2014/main" xmlns="" id="{00000000-0008-0000-0600-0000D4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13" name="Text Box 1">
          <a:extLst>
            <a:ext uri="{FF2B5EF4-FFF2-40B4-BE49-F238E27FC236}">
              <a16:creationId xmlns:a16="http://schemas.microsoft.com/office/drawing/2014/main" xmlns="" id="{00000000-0008-0000-0600-0000D5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14" name="Text Box 1">
          <a:extLst>
            <a:ext uri="{FF2B5EF4-FFF2-40B4-BE49-F238E27FC236}">
              <a16:creationId xmlns:a16="http://schemas.microsoft.com/office/drawing/2014/main" xmlns="" id="{00000000-0008-0000-0600-0000D6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15" name="Text Box 1">
          <a:extLst>
            <a:ext uri="{FF2B5EF4-FFF2-40B4-BE49-F238E27FC236}">
              <a16:creationId xmlns:a16="http://schemas.microsoft.com/office/drawing/2014/main" xmlns="" id="{00000000-0008-0000-0600-0000D7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16" name="Text Box 1">
          <a:extLst>
            <a:ext uri="{FF2B5EF4-FFF2-40B4-BE49-F238E27FC236}">
              <a16:creationId xmlns:a16="http://schemas.microsoft.com/office/drawing/2014/main" xmlns="" id="{00000000-0008-0000-0600-0000D8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17" name="Text Box 1">
          <a:extLst>
            <a:ext uri="{FF2B5EF4-FFF2-40B4-BE49-F238E27FC236}">
              <a16:creationId xmlns:a16="http://schemas.microsoft.com/office/drawing/2014/main" xmlns="" id="{00000000-0008-0000-0600-0000D9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18" name="Text Box 1">
          <a:extLst>
            <a:ext uri="{FF2B5EF4-FFF2-40B4-BE49-F238E27FC236}">
              <a16:creationId xmlns:a16="http://schemas.microsoft.com/office/drawing/2014/main" xmlns="" id="{00000000-0008-0000-0600-0000DA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19" name="Text Box 1">
          <a:extLst>
            <a:ext uri="{FF2B5EF4-FFF2-40B4-BE49-F238E27FC236}">
              <a16:creationId xmlns:a16="http://schemas.microsoft.com/office/drawing/2014/main" xmlns="" id="{00000000-0008-0000-0600-0000DB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20" name="Text Box 1">
          <a:extLst>
            <a:ext uri="{FF2B5EF4-FFF2-40B4-BE49-F238E27FC236}">
              <a16:creationId xmlns:a16="http://schemas.microsoft.com/office/drawing/2014/main" xmlns="" id="{00000000-0008-0000-0600-0000DC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21" name="Text Box 1">
          <a:extLst>
            <a:ext uri="{FF2B5EF4-FFF2-40B4-BE49-F238E27FC236}">
              <a16:creationId xmlns:a16="http://schemas.microsoft.com/office/drawing/2014/main" xmlns="" id="{00000000-0008-0000-0600-0000DD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22" name="Text Box 1">
          <a:extLst>
            <a:ext uri="{FF2B5EF4-FFF2-40B4-BE49-F238E27FC236}">
              <a16:creationId xmlns:a16="http://schemas.microsoft.com/office/drawing/2014/main" xmlns="" id="{00000000-0008-0000-0600-0000DE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23" name="Text Box 1">
          <a:extLst>
            <a:ext uri="{FF2B5EF4-FFF2-40B4-BE49-F238E27FC236}">
              <a16:creationId xmlns:a16="http://schemas.microsoft.com/office/drawing/2014/main" xmlns="" id="{00000000-0008-0000-0600-0000DF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24" name="Text Box 1">
          <a:extLst>
            <a:ext uri="{FF2B5EF4-FFF2-40B4-BE49-F238E27FC236}">
              <a16:creationId xmlns:a16="http://schemas.microsoft.com/office/drawing/2014/main" xmlns="" id="{00000000-0008-0000-0600-0000E0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25" name="Text Box 1">
          <a:extLst>
            <a:ext uri="{FF2B5EF4-FFF2-40B4-BE49-F238E27FC236}">
              <a16:creationId xmlns:a16="http://schemas.microsoft.com/office/drawing/2014/main" xmlns="" id="{00000000-0008-0000-0600-0000E1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26" name="Text Box 1">
          <a:extLst>
            <a:ext uri="{FF2B5EF4-FFF2-40B4-BE49-F238E27FC236}">
              <a16:creationId xmlns:a16="http://schemas.microsoft.com/office/drawing/2014/main" xmlns="" id="{00000000-0008-0000-0600-0000E2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27" name="Text Box 1">
          <a:extLst>
            <a:ext uri="{FF2B5EF4-FFF2-40B4-BE49-F238E27FC236}">
              <a16:creationId xmlns:a16="http://schemas.microsoft.com/office/drawing/2014/main" xmlns="" id="{00000000-0008-0000-0600-0000E3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28" name="Text Box 1">
          <a:extLst>
            <a:ext uri="{FF2B5EF4-FFF2-40B4-BE49-F238E27FC236}">
              <a16:creationId xmlns:a16="http://schemas.microsoft.com/office/drawing/2014/main" xmlns="" id="{00000000-0008-0000-0600-0000E4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29" name="Text Box 1">
          <a:extLst>
            <a:ext uri="{FF2B5EF4-FFF2-40B4-BE49-F238E27FC236}">
              <a16:creationId xmlns:a16="http://schemas.microsoft.com/office/drawing/2014/main" xmlns="" id="{00000000-0008-0000-0600-0000E5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30" name="Text Box 1">
          <a:extLst>
            <a:ext uri="{FF2B5EF4-FFF2-40B4-BE49-F238E27FC236}">
              <a16:creationId xmlns:a16="http://schemas.microsoft.com/office/drawing/2014/main" xmlns="" id="{00000000-0008-0000-0600-0000E6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31" name="Text Box 1">
          <a:extLst>
            <a:ext uri="{FF2B5EF4-FFF2-40B4-BE49-F238E27FC236}">
              <a16:creationId xmlns:a16="http://schemas.microsoft.com/office/drawing/2014/main" xmlns="" id="{00000000-0008-0000-0600-0000E7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32" name="Text Box 1">
          <a:extLst>
            <a:ext uri="{FF2B5EF4-FFF2-40B4-BE49-F238E27FC236}">
              <a16:creationId xmlns:a16="http://schemas.microsoft.com/office/drawing/2014/main" xmlns="" id="{00000000-0008-0000-0600-0000E8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33" name="Text Box 1">
          <a:extLst>
            <a:ext uri="{FF2B5EF4-FFF2-40B4-BE49-F238E27FC236}">
              <a16:creationId xmlns:a16="http://schemas.microsoft.com/office/drawing/2014/main" xmlns="" id="{00000000-0008-0000-0600-0000E9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34" name="Text Box 1">
          <a:extLst>
            <a:ext uri="{FF2B5EF4-FFF2-40B4-BE49-F238E27FC236}">
              <a16:creationId xmlns:a16="http://schemas.microsoft.com/office/drawing/2014/main" xmlns="" id="{00000000-0008-0000-0600-0000EA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35" name="Text Box 1">
          <a:extLst>
            <a:ext uri="{FF2B5EF4-FFF2-40B4-BE49-F238E27FC236}">
              <a16:creationId xmlns:a16="http://schemas.microsoft.com/office/drawing/2014/main" xmlns="" id="{00000000-0008-0000-0600-0000EB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36" name="Text Box 1">
          <a:extLst>
            <a:ext uri="{FF2B5EF4-FFF2-40B4-BE49-F238E27FC236}">
              <a16:creationId xmlns:a16="http://schemas.microsoft.com/office/drawing/2014/main" xmlns="" id="{00000000-0008-0000-0600-0000EC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37" name="Text Box 1">
          <a:extLst>
            <a:ext uri="{FF2B5EF4-FFF2-40B4-BE49-F238E27FC236}">
              <a16:creationId xmlns:a16="http://schemas.microsoft.com/office/drawing/2014/main" xmlns="" id="{00000000-0008-0000-0600-0000ED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38" name="Text Box 1">
          <a:extLst>
            <a:ext uri="{FF2B5EF4-FFF2-40B4-BE49-F238E27FC236}">
              <a16:creationId xmlns:a16="http://schemas.microsoft.com/office/drawing/2014/main" xmlns="" id="{00000000-0008-0000-0600-0000EE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39" name="Text Box 1">
          <a:extLst>
            <a:ext uri="{FF2B5EF4-FFF2-40B4-BE49-F238E27FC236}">
              <a16:creationId xmlns:a16="http://schemas.microsoft.com/office/drawing/2014/main" xmlns="" id="{00000000-0008-0000-0600-0000EF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40" name="Text Box 1">
          <a:extLst>
            <a:ext uri="{FF2B5EF4-FFF2-40B4-BE49-F238E27FC236}">
              <a16:creationId xmlns:a16="http://schemas.microsoft.com/office/drawing/2014/main" xmlns="" id="{00000000-0008-0000-0600-0000F0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41" name="Text Box 1">
          <a:extLst>
            <a:ext uri="{FF2B5EF4-FFF2-40B4-BE49-F238E27FC236}">
              <a16:creationId xmlns:a16="http://schemas.microsoft.com/office/drawing/2014/main" xmlns="" id="{00000000-0008-0000-0600-0000F1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42" name="Text Box 1">
          <a:extLst>
            <a:ext uri="{FF2B5EF4-FFF2-40B4-BE49-F238E27FC236}">
              <a16:creationId xmlns:a16="http://schemas.microsoft.com/office/drawing/2014/main" xmlns="" id="{00000000-0008-0000-0600-0000F2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43" name="Text Box 1">
          <a:extLst>
            <a:ext uri="{FF2B5EF4-FFF2-40B4-BE49-F238E27FC236}">
              <a16:creationId xmlns:a16="http://schemas.microsoft.com/office/drawing/2014/main" xmlns="" id="{00000000-0008-0000-0600-0000F3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44" name="Text Box 1">
          <a:extLst>
            <a:ext uri="{FF2B5EF4-FFF2-40B4-BE49-F238E27FC236}">
              <a16:creationId xmlns:a16="http://schemas.microsoft.com/office/drawing/2014/main" xmlns="" id="{00000000-0008-0000-0600-0000F4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45" name="Text Box 1">
          <a:extLst>
            <a:ext uri="{FF2B5EF4-FFF2-40B4-BE49-F238E27FC236}">
              <a16:creationId xmlns:a16="http://schemas.microsoft.com/office/drawing/2014/main" xmlns="" id="{00000000-0008-0000-0600-0000F5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46" name="Text Box 1">
          <a:extLst>
            <a:ext uri="{FF2B5EF4-FFF2-40B4-BE49-F238E27FC236}">
              <a16:creationId xmlns:a16="http://schemas.microsoft.com/office/drawing/2014/main" xmlns="" id="{00000000-0008-0000-0600-0000F6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47" name="Text Box 1">
          <a:extLst>
            <a:ext uri="{FF2B5EF4-FFF2-40B4-BE49-F238E27FC236}">
              <a16:creationId xmlns:a16="http://schemas.microsoft.com/office/drawing/2014/main" xmlns="" id="{00000000-0008-0000-0600-0000F7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48" name="Text Box 1">
          <a:extLst>
            <a:ext uri="{FF2B5EF4-FFF2-40B4-BE49-F238E27FC236}">
              <a16:creationId xmlns:a16="http://schemas.microsoft.com/office/drawing/2014/main" xmlns="" id="{00000000-0008-0000-0600-0000F8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49" name="Text Box 1">
          <a:extLst>
            <a:ext uri="{FF2B5EF4-FFF2-40B4-BE49-F238E27FC236}">
              <a16:creationId xmlns:a16="http://schemas.microsoft.com/office/drawing/2014/main" xmlns="" id="{00000000-0008-0000-0600-0000F9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50" name="Text Box 1">
          <a:extLst>
            <a:ext uri="{FF2B5EF4-FFF2-40B4-BE49-F238E27FC236}">
              <a16:creationId xmlns:a16="http://schemas.microsoft.com/office/drawing/2014/main" xmlns="" id="{00000000-0008-0000-0600-0000FA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51" name="Text Box 1">
          <a:extLst>
            <a:ext uri="{FF2B5EF4-FFF2-40B4-BE49-F238E27FC236}">
              <a16:creationId xmlns:a16="http://schemas.microsoft.com/office/drawing/2014/main" xmlns="" id="{00000000-0008-0000-0600-0000FB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52" name="Text Box 1">
          <a:extLst>
            <a:ext uri="{FF2B5EF4-FFF2-40B4-BE49-F238E27FC236}">
              <a16:creationId xmlns:a16="http://schemas.microsoft.com/office/drawing/2014/main" xmlns="" id="{00000000-0008-0000-0600-0000FC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53" name="Text Box 1">
          <a:extLst>
            <a:ext uri="{FF2B5EF4-FFF2-40B4-BE49-F238E27FC236}">
              <a16:creationId xmlns:a16="http://schemas.microsoft.com/office/drawing/2014/main" xmlns="" id="{00000000-0008-0000-0600-0000FD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54" name="Text Box 1">
          <a:extLst>
            <a:ext uri="{FF2B5EF4-FFF2-40B4-BE49-F238E27FC236}">
              <a16:creationId xmlns:a16="http://schemas.microsoft.com/office/drawing/2014/main" xmlns="" id="{00000000-0008-0000-0600-0000FE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55" name="Text Box 1">
          <a:extLst>
            <a:ext uri="{FF2B5EF4-FFF2-40B4-BE49-F238E27FC236}">
              <a16:creationId xmlns:a16="http://schemas.microsoft.com/office/drawing/2014/main" xmlns="" id="{00000000-0008-0000-0600-0000FF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56" name="Text Box 1">
          <a:extLst>
            <a:ext uri="{FF2B5EF4-FFF2-40B4-BE49-F238E27FC236}">
              <a16:creationId xmlns:a16="http://schemas.microsoft.com/office/drawing/2014/main" xmlns="" id="{00000000-0008-0000-0600-000000A2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57" name="Text Box 1">
          <a:extLst>
            <a:ext uri="{FF2B5EF4-FFF2-40B4-BE49-F238E27FC236}">
              <a16:creationId xmlns:a16="http://schemas.microsoft.com/office/drawing/2014/main" xmlns="" id="{00000000-0008-0000-0600-000001A2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58" name="Text Box 1">
          <a:extLst>
            <a:ext uri="{FF2B5EF4-FFF2-40B4-BE49-F238E27FC236}">
              <a16:creationId xmlns:a16="http://schemas.microsoft.com/office/drawing/2014/main" xmlns="" id="{00000000-0008-0000-0600-000002A2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59" name="Text Box 1">
          <a:extLst>
            <a:ext uri="{FF2B5EF4-FFF2-40B4-BE49-F238E27FC236}">
              <a16:creationId xmlns:a16="http://schemas.microsoft.com/office/drawing/2014/main" xmlns="" id="{00000000-0008-0000-0600-000003A2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60" name="Text Box 1">
          <a:extLst>
            <a:ext uri="{FF2B5EF4-FFF2-40B4-BE49-F238E27FC236}">
              <a16:creationId xmlns:a16="http://schemas.microsoft.com/office/drawing/2014/main" xmlns="" id="{00000000-0008-0000-0600-000004A2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61" name="Text Box 1">
          <a:extLst>
            <a:ext uri="{FF2B5EF4-FFF2-40B4-BE49-F238E27FC236}">
              <a16:creationId xmlns:a16="http://schemas.microsoft.com/office/drawing/2014/main" xmlns="" id="{00000000-0008-0000-0600-000005A2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62" name="Text Box 1">
          <a:extLst>
            <a:ext uri="{FF2B5EF4-FFF2-40B4-BE49-F238E27FC236}">
              <a16:creationId xmlns:a16="http://schemas.microsoft.com/office/drawing/2014/main" xmlns="" id="{00000000-0008-0000-0600-000006A2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63" name="Text Box 1">
          <a:extLst>
            <a:ext uri="{FF2B5EF4-FFF2-40B4-BE49-F238E27FC236}">
              <a16:creationId xmlns:a16="http://schemas.microsoft.com/office/drawing/2014/main" xmlns="" id="{00000000-0008-0000-0600-000007A2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64" name="Text Box 1">
          <a:extLst>
            <a:ext uri="{FF2B5EF4-FFF2-40B4-BE49-F238E27FC236}">
              <a16:creationId xmlns:a16="http://schemas.microsoft.com/office/drawing/2014/main" xmlns="" id="{00000000-0008-0000-0600-000008A2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65" name="Text Box 1">
          <a:extLst>
            <a:ext uri="{FF2B5EF4-FFF2-40B4-BE49-F238E27FC236}">
              <a16:creationId xmlns:a16="http://schemas.microsoft.com/office/drawing/2014/main" xmlns="" id="{00000000-0008-0000-0600-000009A2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66" name="Text Box 1">
          <a:extLst>
            <a:ext uri="{FF2B5EF4-FFF2-40B4-BE49-F238E27FC236}">
              <a16:creationId xmlns:a16="http://schemas.microsoft.com/office/drawing/2014/main" xmlns="" id="{00000000-0008-0000-0600-00000AA2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67" name="Text Box 1">
          <a:extLst>
            <a:ext uri="{FF2B5EF4-FFF2-40B4-BE49-F238E27FC236}">
              <a16:creationId xmlns:a16="http://schemas.microsoft.com/office/drawing/2014/main" xmlns="" id="{00000000-0008-0000-0600-00000BA2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68" name="Text Box 1">
          <a:extLst>
            <a:ext uri="{FF2B5EF4-FFF2-40B4-BE49-F238E27FC236}">
              <a16:creationId xmlns:a16="http://schemas.microsoft.com/office/drawing/2014/main" xmlns="" id="{00000000-0008-0000-0600-00000CA2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69" name="Text Box 1">
          <a:extLst>
            <a:ext uri="{FF2B5EF4-FFF2-40B4-BE49-F238E27FC236}">
              <a16:creationId xmlns:a16="http://schemas.microsoft.com/office/drawing/2014/main" xmlns="" id="{00000000-0008-0000-0600-00000DA2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70" name="Text Box 1">
          <a:extLst>
            <a:ext uri="{FF2B5EF4-FFF2-40B4-BE49-F238E27FC236}">
              <a16:creationId xmlns:a16="http://schemas.microsoft.com/office/drawing/2014/main" xmlns="" id="{00000000-0008-0000-0600-00000EA2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71" name="Text Box 1">
          <a:extLst>
            <a:ext uri="{FF2B5EF4-FFF2-40B4-BE49-F238E27FC236}">
              <a16:creationId xmlns:a16="http://schemas.microsoft.com/office/drawing/2014/main" xmlns="" id="{00000000-0008-0000-0600-00000FA2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72" name="Text Box 1">
          <a:extLst>
            <a:ext uri="{FF2B5EF4-FFF2-40B4-BE49-F238E27FC236}">
              <a16:creationId xmlns:a16="http://schemas.microsoft.com/office/drawing/2014/main" xmlns="" id="{00000000-0008-0000-0600-000010A2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73" name="Text Box 1">
          <a:extLst>
            <a:ext uri="{FF2B5EF4-FFF2-40B4-BE49-F238E27FC236}">
              <a16:creationId xmlns:a16="http://schemas.microsoft.com/office/drawing/2014/main" xmlns="" id="{00000000-0008-0000-0600-000011A2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74" name="Text Box 1">
          <a:extLst>
            <a:ext uri="{FF2B5EF4-FFF2-40B4-BE49-F238E27FC236}">
              <a16:creationId xmlns:a16="http://schemas.microsoft.com/office/drawing/2014/main" xmlns="" id="{00000000-0008-0000-0600-000012A2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75" name="Text Box 1">
          <a:extLst>
            <a:ext uri="{FF2B5EF4-FFF2-40B4-BE49-F238E27FC236}">
              <a16:creationId xmlns:a16="http://schemas.microsoft.com/office/drawing/2014/main" xmlns="" id="{00000000-0008-0000-0600-000013A2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76" name="Text Box 1">
          <a:extLst>
            <a:ext uri="{FF2B5EF4-FFF2-40B4-BE49-F238E27FC236}">
              <a16:creationId xmlns:a16="http://schemas.microsoft.com/office/drawing/2014/main" xmlns="" id="{00000000-0008-0000-0600-000014A2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77" name="Text Box 1">
          <a:extLst>
            <a:ext uri="{FF2B5EF4-FFF2-40B4-BE49-F238E27FC236}">
              <a16:creationId xmlns:a16="http://schemas.microsoft.com/office/drawing/2014/main" xmlns="" id="{00000000-0008-0000-0600-000015A2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78" name="Text Box 1">
          <a:extLst>
            <a:ext uri="{FF2B5EF4-FFF2-40B4-BE49-F238E27FC236}">
              <a16:creationId xmlns:a16="http://schemas.microsoft.com/office/drawing/2014/main" xmlns="" id="{00000000-0008-0000-0600-000016A2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79" name="Text Box 1">
          <a:extLst>
            <a:ext uri="{FF2B5EF4-FFF2-40B4-BE49-F238E27FC236}">
              <a16:creationId xmlns:a16="http://schemas.microsoft.com/office/drawing/2014/main" xmlns="" id="{00000000-0008-0000-0600-000017A2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80" name="Text Box 1">
          <a:extLst>
            <a:ext uri="{FF2B5EF4-FFF2-40B4-BE49-F238E27FC236}">
              <a16:creationId xmlns:a16="http://schemas.microsoft.com/office/drawing/2014/main" xmlns="" id="{00000000-0008-0000-0600-000018A2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81" name="Text Box 1">
          <a:extLst>
            <a:ext uri="{FF2B5EF4-FFF2-40B4-BE49-F238E27FC236}">
              <a16:creationId xmlns:a16="http://schemas.microsoft.com/office/drawing/2014/main" xmlns="" id="{00000000-0008-0000-0600-000019A2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82" name="Text Box 1">
          <a:extLst>
            <a:ext uri="{FF2B5EF4-FFF2-40B4-BE49-F238E27FC236}">
              <a16:creationId xmlns:a16="http://schemas.microsoft.com/office/drawing/2014/main" xmlns="" id="{00000000-0008-0000-0600-00001AA2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83" name="Text Box 1">
          <a:extLst>
            <a:ext uri="{FF2B5EF4-FFF2-40B4-BE49-F238E27FC236}">
              <a16:creationId xmlns:a16="http://schemas.microsoft.com/office/drawing/2014/main" xmlns="" id="{00000000-0008-0000-0600-00001BA2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84" name="Text Box 1">
          <a:extLst>
            <a:ext uri="{FF2B5EF4-FFF2-40B4-BE49-F238E27FC236}">
              <a16:creationId xmlns:a16="http://schemas.microsoft.com/office/drawing/2014/main" xmlns="" id="{00000000-0008-0000-0600-00001CA2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85" name="Text Box 1">
          <a:extLst>
            <a:ext uri="{FF2B5EF4-FFF2-40B4-BE49-F238E27FC236}">
              <a16:creationId xmlns:a16="http://schemas.microsoft.com/office/drawing/2014/main" xmlns="" id="{00000000-0008-0000-0600-00001DA2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86" name="Text Box 1">
          <a:extLst>
            <a:ext uri="{FF2B5EF4-FFF2-40B4-BE49-F238E27FC236}">
              <a16:creationId xmlns:a16="http://schemas.microsoft.com/office/drawing/2014/main" xmlns="" id="{00000000-0008-0000-0600-00001EA2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87" name="Text Box 1">
          <a:extLst>
            <a:ext uri="{FF2B5EF4-FFF2-40B4-BE49-F238E27FC236}">
              <a16:creationId xmlns:a16="http://schemas.microsoft.com/office/drawing/2014/main" xmlns="" id="{00000000-0008-0000-0600-00001FA2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88" name="Text Box 1">
          <a:extLst>
            <a:ext uri="{FF2B5EF4-FFF2-40B4-BE49-F238E27FC236}">
              <a16:creationId xmlns:a16="http://schemas.microsoft.com/office/drawing/2014/main" xmlns="" id="{00000000-0008-0000-0600-000020A2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174</xdr:row>
      <xdr:rowOff>0</xdr:rowOff>
    </xdr:from>
    <xdr:to>
      <xdr:col>5</xdr:col>
      <xdr:colOff>0</xdr:colOff>
      <xdr:row>174</xdr:row>
      <xdr:rowOff>209550</xdr:rowOff>
    </xdr:to>
    <xdr:sp macro="" textlink="">
      <xdr:nvSpPr>
        <xdr:cNvPr id="1286689" name="Text Box 1">
          <a:extLst>
            <a:ext uri="{FF2B5EF4-FFF2-40B4-BE49-F238E27FC236}">
              <a16:creationId xmlns:a16="http://schemas.microsoft.com/office/drawing/2014/main" xmlns="" id="{00000000-0008-0000-0600-000021A21300}"/>
            </a:ext>
          </a:extLst>
        </xdr:cNvPr>
        <xdr:cNvSpPr txBox="1">
          <a:spLocks noChangeArrowheads="1"/>
        </xdr:cNvSpPr>
      </xdr:nvSpPr>
      <xdr:spPr bwMode="auto">
        <a:xfrm>
          <a:off x="2743200" y="60874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174</xdr:row>
      <xdr:rowOff>0</xdr:rowOff>
    </xdr:from>
    <xdr:to>
      <xdr:col>5</xdr:col>
      <xdr:colOff>0</xdr:colOff>
      <xdr:row>174</xdr:row>
      <xdr:rowOff>209550</xdr:rowOff>
    </xdr:to>
    <xdr:sp macro="" textlink="">
      <xdr:nvSpPr>
        <xdr:cNvPr id="1286690" name="Text Box 1">
          <a:extLst>
            <a:ext uri="{FF2B5EF4-FFF2-40B4-BE49-F238E27FC236}">
              <a16:creationId xmlns:a16="http://schemas.microsoft.com/office/drawing/2014/main" xmlns="" id="{00000000-0008-0000-0600-000022A21300}"/>
            </a:ext>
          </a:extLst>
        </xdr:cNvPr>
        <xdr:cNvSpPr txBox="1">
          <a:spLocks noChangeArrowheads="1"/>
        </xdr:cNvSpPr>
      </xdr:nvSpPr>
      <xdr:spPr bwMode="auto">
        <a:xfrm>
          <a:off x="2743200" y="60874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176</xdr:row>
      <xdr:rowOff>0</xdr:rowOff>
    </xdr:from>
    <xdr:to>
      <xdr:col>5</xdr:col>
      <xdr:colOff>0</xdr:colOff>
      <xdr:row>176</xdr:row>
      <xdr:rowOff>209550</xdr:rowOff>
    </xdr:to>
    <xdr:sp macro="" textlink="">
      <xdr:nvSpPr>
        <xdr:cNvPr id="1286691" name="Text Box 1">
          <a:extLst>
            <a:ext uri="{FF2B5EF4-FFF2-40B4-BE49-F238E27FC236}">
              <a16:creationId xmlns:a16="http://schemas.microsoft.com/office/drawing/2014/main" xmlns="" id="{00000000-0008-0000-0600-000023A21300}"/>
            </a:ext>
          </a:extLst>
        </xdr:cNvPr>
        <xdr:cNvSpPr txBox="1">
          <a:spLocks noChangeArrowheads="1"/>
        </xdr:cNvSpPr>
      </xdr:nvSpPr>
      <xdr:spPr bwMode="auto">
        <a:xfrm>
          <a:off x="2743200" y="61560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177</xdr:row>
      <xdr:rowOff>209550</xdr:rowOff>
    </xdr:to>
    <xdr:sp macro="" textlink="">
      <xdr:nvSpPr>
        <xdr:cNvPr id="1286692" name="Text Box 1">
          <a:extLst>
            <a:ext uri="{FF2B5EF4-FFF2-40B4-BE49-F238E27FC236}">
              <a16:creationId xmlns:a16="http://schemas.microsoft.com/office/drawing/2014/main" xmlns="" id="{00000000-0008-0000-0600-000024A21300}"/>
            </a:ext>
          </a:extLst>
        </xdr:cNvPr>
        <xdr:cNvSpPr txBox="1">
          <a:spLocks noChangeArrowheads="1"/>
        </xdr:cNvSpPr>
      </xdr:nvSpPr>
      <xdr:spPr bwMode="auto">
        <a:xfrm>
          <a:off x="2743200" y="61902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177</xdr:row>
      <xdr:rowOff>209550</xdr:rowOff>
    </xdr:to>
    <xdr:sp macro="" textlink="">
      <xdr:nvSpPr>
        <xdr:cNvPr id="1286693" name="Text Box 1">
          <a:extLst>
            <a:ext uri="{FF2B5EF4-FFF2-40B4-BE49-F238E27FC236}">
              <a16:creationId xmlns:a16="http://schemas.microsoft.com/office/drawing/2014/main" xmlns="" id="{00000000-0008-0000-0600-000025A21300}"/>
            </a:ext>
          </a:extLst>
        </xdr:cNvPr>
        <xdr:cNvSpPr txBox="1">
          <a:spLocks noChangeArrowheads="1"/>
        </xdr:cNvSpPr>
      </xdr:nvSpPr>
      <xdr:spPr bwMode="auto">
        <a:xfrm>
          <a:off x="2743200" y="61902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178</xdr:row>
      <xdr:rowOff>0</xdr:rowOff>
    </xdr:from>
    <xdr:to>
      <xdr:col>5</xdr:col>
      <xdr:colOff>0</xdr:colOff>
      <xdr:row>178</xdr:row>
      <xdr:rowOff>209550</xdr:rowOff>
    </xdr:to>
    <xdr:sp macro="" textlink="">
      <xdr:nvSpPr>
        <xdr:cNvPr id="1286694" name="Text Box 1">
          <a:extLst>
            <a:ext uri="{FF2B5EF4-FFF2-40B4-BE49-F238E27FC236}">
              <a16:creationId xmlns:a16="http://schemas.microsoft.com/office/drawing/2014/main" xmlns="" id="{00000000-0008-0000-0600-000026A21300}"/>
            </a:ext>
          </a:extLst>
        </xdr:cNvPr>
        <xdr:cNvSpPr txBox="1">
          <a:spLocks noChangeArrowheads="1"/>
        </xdr:cNvSpPr>
      </xdr:nvSpPr>
      <xdr:spPr bwMode="auto">
        <a:xfrm>
          <a:off x="2743200" y="622458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178</xdr:row>
      <xdr:rowOff>0</xdr:rowOff>
    </xdr:from>
    <xdr:to>
      <xdr:col>5</xdr:col>
      <xdr:colOff>0</xdr:colOff>
      <xdr:row>178</xdr:row>
      <xdr:rowOff>209550</xdr:rowOff>
    </xdr:to>
    <xdr:sp macro="" textlink="">
      <xdr:nvSpPr>
        <xdr:cNvPr id="1286695" name="Text Box 1">
          <a:extLst>
            <a:ext uri="{FF2B5EF4-FFF2-40B4-BE49-F238E27FC236}">
              <a16:creationId xmlns:a16="http://schemas.microsoft.com/office/drawing/2014/main" xmlns="" id="{00000000-0008-0000-0600-000027A21300}"/>
            </a:ext>
          </a:extLst>
        </xdr:cNvPr>
        <xdr:cNvSpPr txBox="1">
          <a:spLocks noChangeArrowheads="1"/>
        </xdr:cNvSpPr>
      </xdr:nvSpPr>
      <xdr:spPr bwMode="auto">
        <a:xfrm>
          <a:off x="2743200" y="622458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179</xdr:row>
      <xdr:rowOff>0</xdr:rowOff>
    </xdr:from>
    <xdr:to>
      <xdr:col>5</xdr:col>
      <xdr:colOff>0</xdr:colOff>
      <xdr:row>179</xdr:row>
      <xdr:rowOff>209550</xdr:rowOff>
    </xdr:to>
    <xdr:sp macro="" textlink="">
      <xdr:nvSpPr>
        <xdr:cNvPr id="1286696" name="Text Box 1">
          <a:extLst>
            <a:ext uri="{FF2B5EF4-FFF2-40B4-BE49-F238E27FC236}">
              <a16:creationId xmlns:a16="http://schemas.microsoft.com/office/drawing/2014/main" xmlns="" id="{00000000-0008-0000-0600-000028A21300}"/>
            </a:ext>
          </a:extLst>
        </xdr:cNvPr>
        <xdr:cNvSpPr txBox="1">
          <a:spLocks noChangeArrowheads="1"/>
        </xdr:cNvSpPr>
      </xdr:nvSpPr>
      <xdr:spPr bwMode="auto">
        <a:xfrm>
          <a:off x="2743200" y="6258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179</xdr:row>
      <xdr:rowOff>0</xdr:rowOff>
    </xdr:from>
    <xdr:to>
      <xdr:col>5</xdr:col>
      <xdr:colOff>0</xdr:colOff>
      <xdr:row>179</xdr:row>
      <xdr:rowOff>209550</xdr:rowOff>
    </xdr:to>
    <xdr:sp macro="" textlink="">
      <xdr:nvSpPr>
        <xdr:cNvPr id="1286697" name="Text Box 1">
          <a:extLst>
            <a:ext uri="{FF2B5EF4-FFF2-40B4-BE49-F238E27FC236}">
              <a16:creationId xmlns:a16="http://schemas.microsoft.com/office/drawing/2014/main" xmlns="" id="{00000000-0008-0000-0600-000029A21300}"/>
            </a:ext>
          </a:extLst>
        </xdr:cNvPr>
        <xdr:cNvSpPr txBox="1">
          <a:spLocks noChangeArrowheads="1"/>
        </xdr:cNvSpPr>
      </xdr:nvSpPr>
      <xdr:spPr bwMode="auto">
        <a:xfrm>
          <a:off x="2743200" y="6258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180</xdr:row>
      <xdr:rowOff>0</xdr:rowOff>
    </xdr:from>
    <xdr:to>
      <xdr:col>5</xdr:col>
      <xdr:colOff>0</xdr:colOff>
      <xdr:row>180</xdr:row>
      <xdr:rowOff>209550</xdr:rowOff>
    </xdr:to>
    <xdr:sp macro="" textlink="">
      <xdr:nvSpPr>
        <xdr:cNvPr id="1286698" name="Text Box 1">
          <a:extLst>
            <a:ext uri="{FF2B5EF4-FFF2-40B4-BE49-F238E27FC236}">
              <a16:creationId xmlns:a16="http://schemas.microsoft.com/office/drawing/2014/main" xmlns="" id="{00000000-0008-0000-0600-00002AA21300}"/>
            </a:ext>
          </a:extLst>
        </xdr:cNvPr>
        <xdr:cNvSpPr txBox="1">
          <a:spLocks noChangeArrowheads="1"/>
        </xdr:cNvSpPr>
      </xdr:nvSpPr>
      <xdr:spPr bwMode="auto">
        <a:xfrm>
          <a:off x="2743200" y="62931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180</xdr:row>
      <xdr:rowOff>0</xdr:rowOff>
    </xdr:from>
    <xdr:to>
      <xdr:col>5</xdr:col>
      <xdr:colOff>0</xdr:colOff>
      <xdr:row>180</xdr:row>
      <xdr:rowOff>209550</xdr:rowOff>
    </xdr:to>
    <xdr:sp macro="" textlink="">
      <xdr:nvSpPr>
        <xdr:cNvPr id="1286699" name="Text Box 1">
          <a:extLst>
            <a:ext uri="{FF2B5EF4-FFF2-40B4-BE49-F238E27FC236}">
              <a16:creationId xmlns:a16="http://schemas.microsoft.com/office/drawing/2014/main" xmlns="" id="{00000000-0008-0000-0600-00002BA21300}"/>
            </a:ext>
          </a:extLst>
        </xdr:cNvPr>
        <xdr:cNvSpPr txBox="1">
          <a:spLocks noChangeArrowheads="1"/>
        </xdr:cNvSpPr>
      </xdr:nvSpPr>
      <xdr:spPr bwMode="auto">
        <a:xfrm>
          <a:off x="2743200" y="62931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181</xdr:row>
      <xdr:rowOff>0</xdr:rowOff>
    </xdr:from>
    <xdr:to>
      <xdr:col>5</xdr:col>
      <xdr:colOff>0</xdr:colOff>
      <xdr:row>181</xdr:row>
      <xdr:rowOff>209550</xdr:rowOff>
    </xdr:to>
    <xdr:sp macro="" textlink="">
      <xdr:nvSpPr>
        <xdr:cNvPr id="1286700" name="Text Box 1">
          <a:extLst>
            <a:ext uri="{FF2B5EF4-FFF2-40B4-BE49-F238E27FC236}">
              <a16:creationId xmlns:a16="http://schemas.microsoft.com/office/drawing/2014/main" xmlns="" id="{00000000-0008-0000-0600-00002CA21300}"/>
            </a:ext>
          </a:extLst>
        </xdr:cNvPr>
        <xdr:cNvSpPr txBox="1">
          <a:spLocks noChangeArrowheads="1"/>
        </xdr:cNvSpPr>
      </xdr:nvSpPr>
      <xdr:spPr bwMode="auto">
        <a:xfrm>
          <a:off x="2743200" y="63274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181</xdr:row>
      <xdr:rowOff>0</xdr:rowOff>
    </xdr:from>
    <xdr:to>
      <xdr:col>5</xdr:col>
      <xdr:colOff>0</xdr:colOff>
      <xdr:row>181</xdr:row>
      <xdr:rowOff>209550</xdr:rowOff>
    </xdr:to>
    <xdr:sp macro="" textlink="">
      <xdr:nvSpPr>
        <xdr:cNvPr id="1286701" name="Text Box 1">
          <a:extLst>
            <a:ext uri="{FF2B5EF4-FFF2-40B4-BE49-F238E27FC236}">
              <a16:creationId xmlns:a16="http://schemas.microsoft.com/office/drawing/2014/main" xmlns="" id="{00000000-0008-0000-0600-00002DA21300}"/>
            </a:ext>
          </a:extLst>
        </xdr:cNvPr>
        <xdr:cNvSpPr txBox="1">
          <a:spLocks noChangeArrowheads="1"/>
        </xdr:cNvSpPr>
      </xdr:nvSpPr>
      <xdr:spPr bwMode="auto">
        <a:xfrm>
          <a:off x="2743200" y="63274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181</xdr:row>
      <xdr:rowOff>0</xdr:rowOff>
    </xdr:from>
    <xdr:to>
      <xdr:col>5</xdr:col>
      <xdr:colOff>0</xdr:colOff>
      <xdr:row>181</xdr:row>
      <xdr:rowOff>209550</xdr:rowOff>
    </xdr:to>
    <xdr:sp macro="" textlink="">
      <xdr:nvSpPr>
        <xdr:cNvPr id="1286702" name="Text Box 1">
          <a:extLst>
            <a:ext uri="{FF2B5EF4-FFF2-40B4-BE49-F238E27FC236}">
              <a16:creationId xmlns:a16="http://schemas.microsoft.com/office/drawing/2014/main" xmlns="" id="{00000000-0008-0000-0600-00002EA21300}"/>
            </a:ext>
          </a:extLst>
        </xdr:cNvPr>
        <xdr:cNvSpPr txBox="1">
          <a:spLocks noChangeArrowheads="1"/>
        </xdr:cNvSpPr>
      </xdr:nvSpPr>
      <xdr:spPr bwMode="auto">
        <a:xfrm>
          <a:off x="2743200" y="63274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181</xdr:row>
      <xdr:rowOff>0</xdr:rowOff>
    </xdr:from>
    <xdr:to>
      <xdr:col>5</xdr:col>
      <xdr:colOff>0</xdr:colOff>
      <xdr:row>181</xdr:row>
      <xdr:rowOff>209550</xdr:rowOff>
    </xdr:to>
    <xdr:sp macro="" textlink="">
      <xdr:nvSpPr>
        <xdr:cNvPr id="1286703" name="Text Box 1">
          <a:extLst>
            <a:ext uri="{FF2B5EF4-FFF2-40B4-BE49-F238E27FC236}">
              <a16:creationId xmlns:a16="http://schemas.microsoft.com/office/drawing/2014/main" xmlns="" id="{00000000-0008-0000-0600-00002FA21300}"/>
            </a:ext>
          </a:extLst>
        </xdr:cNvPr>
        <xdr:cNvSpPr txBox="1">
          <a:spLocks noChangeArrowheads="1"/>
        </xdr:cNvSpPr>
      </xdr:nvSpPr>
      <xdr:spPr bwMode="auto">
        <a:xfrm>
          <a:off x="2743200" y="63274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182</xdr:row>
      <xdr:rowOff>0</xdr:rowOff>
    </xdr:from>
    <xdr:to>
      <xdr:col>5</xdr:col>
      <xdr:colOff>0</xdr:colOff>
      <xdr:row>182</xdr:row>
      <xdr:rowOff>209550</xdr:rowOff>
    </xdr:to>
    <xdr:sp macro="" textlink="">
      <xdr:nvSpPr>
        <xdr:cNvPr id="1286704" name="Text Box 1">
          <a:extLst>
            <a:ext uri="{FF2B5EF4-FFF2-40B4-BE49-F238E27FC236}">
              <a16:creationId xmlns:a16="http://schemas.microsoft.com/office/drawing/2014/main" xmlns="" id="{00000000-0008-0000-0600-000030A21300}"/>
            </a:ext>
          </a:extLst>
        </xdr:cNvPr>
        <xdr:cNvSpPr txBox="1">
          <a:spLocks noChangeArrowheads="1"/>
        </xdr:cNvSpPr>
      </xdr:nvSpPr>
      <xdr:spPr bwMode="auto">
        <a:xfrm>
          <a:off x="2743200" y="63617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182</xdr:row>
      <xdr:rowOff>0</xdr:rowOff>
    </xdr:from>
    <xdr:to>
      <xdr:col>5</xdr:col>
      <xdr:colOff>0</xdr:colOff>
      <xdr:row>182</xdr:row>
      <xdr:rowOff>209550</xdr:rowOff>
    </xdr:to>
    <xdr:sp macro="" textlink="">
      <xdr:nvSpPr>
        <xdr:cNvPr id="1286705" name="Text Box 1">
          <a:extLst>
            <a:ext uri="{FF2B5EF4-FFF2-40B4-BE49-F238E27FC236}">
              <a16:creationId xmlns:a16="http://schemas.microsoft.com/office/drawing/2014/main" xmlns="" id="{00000000-0008-0000-0600-000031A21300}"/>
            </a:ext>
          </a:extLst>
        </xdr:cNvPr>
        <xdr:cNvSpPr txBox="1">
          <a:spLocks noChangeArrowheads="1"/>
        </xdr:cNvSpPr>
      </xdr:nvSpPr>
      <xdr:spPr bwMode="auto">
        <a:xfrm>
          <a:off x="2743200" y="63617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182</xdr:row>
      <xdr:rowOff>0</xdr:rowOff>
    </xdr:from>
    <xdr:to>
      <xdr:col>5</xdr:col>
      <xdr:colOff>0</xdr:colOff>
      <xdr:row>182</xdr:row>
      <xdr:rowOff>209550</xdr:rowOff>
    </xdr:to>
    <xdr:sp macro="" textlink="">
      <xdr:nvSpPr>
        <xdr:cNvPr id="1286706" name="Text Box 1">
          <a:extLst>
            <a:ext uri="{FF2B5EF4-FFF2-40B4-BE49-F238E27FC236}">
              <a16:creationId xmlns:a16="http://schemas.microsoft.com/office/drawing/2014/main" xmlns="" id="{00000000-0008-0000-0600-000032A21300}"/>
            </a:ext>
          </a:extLst>
        </xdr:cNvPr>
        <xdr:cNvSpPr txBox="1">
          <a:spLocks noChangeArrowheads="1"/>
        </xdr:cNvSpPr>
      </xdr:nvSpPr>
      <xdr:spPr bwMode="auto">
        <a:xfrm>
          <a:off x="2743200" y="63617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182</xdr:row>
      <xdr:rowOff>0</xdr:rowOff>
    </xdr:from>
    <xdr:to>
      <xdr:col>5</xdr:col>
      <xdr:colOff>0</xdr:colOff>
      <xdr:row>182</xdr:row>
      <xdr:rowOff>209550</xdr:rowOff>
    </xdr:to>
    <xdr:sp macro="" textlink="">
      <xdr:nvSpPr>
        <xdr:cNvPr id="1286707" name="Text Box 1">
          <a:extLst>
            <a:ext uri="{FF2B5EF4-FFF2-40B4-BE49-F238E27FC236}">
              <a16:creationId xmlns:a16="http://schemas.microsoft.com/office/drawing/2014/main" xmlns="" id="{00000000-0008-0000-0600-000033A21300}"/>
            </a:ext>
          </a:extLst>
        </xdr:cNvPr>
        <xdr:cNvSpPr txBox="1">
          <a:spLocks noChangeArrowheads="1"/>
        </xdr:cNvSpPr>
      </xdr:nvSpPr>
      <xdr:spPr bwMode="auto">
        <a:xfrm>
          <a:off x="2743200" y="63617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183</xdr:row>
      <xdr:rowOff>0</xdr:rowOff>
    </xdr:from>
    <xdr:to>
      <xdr:col>5</xdr:col>
      <xdr:colOff>0</xdr:colOff>
      <xdr:row>183</xdr:row>
      <xdr:rowOff>209550</xdr:rowOff>
    </xdr:to>
    <xdr:sp macro="" textlink="">
      <xdr:nvSpPr>
        <xdr:cNvPr id="1286708" name="Text Box 1">
          <a:extLst>
            <a:ext uri="{FF2B5EF4-FFF2-40B4-BE49-F238E27FC236}">
              <a16:creationId xmlns:a16="http://schemas.microsoft.com/office/drawing/2014/main" xmlns="" id="{00000000-0008-0000-0600-000034A21300}"/>
            </a:ext>
          </a:extLst>
        </xdr:cNvPr>
        <xdr:cNvSpPr txBox="1">
          <a:spLocks noChangeArrowheads="1"/>
        </xdr:cNvSpPr>
      </xdr:nvSpPr>
      <xdr:spPr bwMode="auto">
        <a:xfrm>
          <a:off x="2743200" y="63960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183</xdr:row>
      <xdr:rowOff>0</xdr:rowOff>
    </xdr:from>
    <xdr:to>
      <xdr:col>5</xdr:col>
      <xdr:colOff>0</xdr:colOff>
      <xdr:row>183</xdr:row>
      <xdr:rowOff>209550</xdr:rowOff>
    </xdr:to>
    <xdr:sp macro="" textlink="">
      <xdr:nvSpPr>
        <xdr:cNvPr id="1286709" name="Text Box 1">
          <a:extLst>
            <a:ext uri="{FF2B5EF4-FFF2-40B4-BE49-F238E27FC236}">
              <a16:creationId xmlns:a16="http://schemas.microsoft.com/office/drawing/2014/main" xmlns="" id="{00000000-0008-0000-0600-000035A21300}"/>
            </a:ext>
          </a:extLst>
        </xdr:cNvPr>
        <xdr:cNvSpPr txBox="1">
          <a:spLocks noChangeArrowheads="1"/>
        </xdr:cNvSpPr>
      </xdr:nvSpPr>
      <xdr:spPr bwMode="auto">
        <a:xfrm>
          <a:off x="2743200" y="63960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183</xdr:row>
      <xdr:rowOff>0</xdr:rowOff>
    </xdr:from>
    <xdr:to>
      <xdr:col>5</xdr:col>
      <xdr:colOff>0</xdr:colOff>
      <xdr:row>183</xdr:row>
      <xdr:rowOff>209550</xdr:rowOff>
    </xdr:to>
    <xdr:sp macro="" textlink="">
      <xdr:nvSpPr>
        <xdr:cNvPr id="1286710" name="Text Box 1">
          <a:extLst>
            <a:ext uri="{FF2B5EF4-FFF2-40B4-BE49-F238E27FC236}">
              <a16:creationId xmlns:a16="http://schemas.microsoft.com/office/drawing/2014/main" xmlns="" id="{00000000-0008-0000-0600-000036A21300}"/>
            </a:ext>
          </a:extLst>
        </xdr:cNvPr>
        <xdr:cNvSpPr txBox="1">
          <a:spLocks noChangeArrowheads="1"/>
        </xdr:cNvSpPr>
      </xdr:nvSpPr>
      <xdr:spPr bwMode="auto">
        <a:xfrm>
          <a:off x="2743200" y="63960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183</xdr:row>
      <xdr:rowOff>0</xdr:rowOff>
    </xdr:from>
    <xdr:to>
      <xdr:col>5</xdr:col>
      <xdr:colOff>0</xdr:colOff>
      <xdr:row>183</xdr:row>
      <xdr:rowOff>209550</xdr:rowOff>
    </xdr:to>
    <xdr:sp macro="" textlink="">
      <xdr:nvSpPr>
        <xdr:cNvPr id="1286711" name="Text Box 1">
          <a:extLst>
            <a:ext uri="{FF2B5EF4-FFF2-40B4-BE49-F238E27FC236}">
              <a16:creationId xmlns:a16="http://schemas.microsoft.com/office/drawing/2014/main" xmlns="" id="{00000000-0008-0000-0600-000037A21300}"/>
            </a:ext>
          </a:extLst>
        </xdr:cNvPr>
        <xdr:cNvSpPr txBox="1">
          <a:spLocks noChangeArrowheads="1"/>
        </xdr:cNvSpPr>
      </xdr:nvSpPr>
      <xdr:spPr bwMode="auto">
        <a:xfrm>
          <a:off x="2743200" y="63960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184</xdr:row>
      <xdr:rowOff>0</xdr:rowOff>
    </xdr:from>
    <xdr:to>
      <xdr:col>5</xdr:col>
      <xdr:colOff>0</xdr:colOff>
      <xdr:row>184</xdr:row>
      <xdr:rowOff>209550</xdr:rowOff>
    </xdr:to>
    <xdr:sp macro="" textlink="">
      <xdr:nvSpPr>
        <xdr:cNvPr id="1286712" name="Text Box 1">
          <a:extLst>
            <a:ext uri="{FF2B5EF4-FFF2-40B4-BE49-F238E27FC236}">
              <a16:creationId xmlns:a16="http://schemas.microsoft.com/office/drawing/2014/main" xmlns="" id="{00000000-0008-0000-0600-000038A21300}"/>
            </a:ext>
          </a:extLst>
        </xdr:cNvPr>
        <xdr:cNvSpPr txBox="1">
          <a:spLocks noChangeArrowheads="1"/>
        </xdr:cNvSpPr>
      </xdr:nvSpPr>
      <xdr:spPr bwMode="auto">
        <a:xfrm>
          <a:off x="2743200" y="6430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184</xdr:row>
      <xdr:rowOff>0</xdr:rowOff>
    </xdr:from>
    <xdr:to>
      <xdr:col>5</xdr:col>
      <xdr:colOff>0</xdr:colOff>
      <xdr:row>184</xdr:row>
      <xdr:rowOff>209550</xdr:rowOff>
    </xdr:to>
    <xdr:sp macro="" textlink="">
      <xdr:nvSpPr>
        <xdr:cNvPr id="1286713" name="Text Box 1">
          <a:extLst>
            <a:ext uri="{FF2B5EF4-FFF2-40B4-BE49-F238E27FC236}">
              <a16:creationId xmlns:a16="http://schemas.microsoft.com/office/drawing/2014/main" xmlns="" id="{00000000-0008-0000-0600-000039A21300}"/>
            </a:ext>
          </a:extLst>
        </xdr:cNvPr>
        <xdr:cNvSpPr txBox="1">
          <a:spLocks noChangeArrowheads="1"/>
        </xdr:cNvSpPr>
      </xdr:nvSpPr>
      <xdr:spPr bwMode="auto">
        <a:xfrm>
          <a:off x="2743200" y="6430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184</xdr:row>
      <xdr:rowOff>0</xdr:rowOff>
    </xdr:from>
    <xdr:to>
      <xdr:col>5</xdr:col>
      <xdr:colOff>0</xdr:colOff>
      <xdr:row>184</xdr:row>
      <xdr:rowOff>209550</xdr:rowOff>
    </xdr:to>
    <xdr:sp macro="" textlink="">
      <xdr:nvSpPr>
        <xdr:cNvPr id="1286714" name="Text Box 1">
          <a:extLst>
            <a:ext uri="{FF2B5EF4-FFF2-40B4-BE49-F238E27FC236}">
              <a16:creationId xmlns:a16="http://schemas.microsoft.com/office/drawing/2014/main" xmlns="" id="{00000000-0008-0000-0600-00003AA21300}"/>
            </a:ext>
          </a:extLst>
        </xdr:cNvPr>
        <xdr:cNvSpPr txBox="1">
          <a:spLocks noChangeArrowheads="1"/>
        </xdr:cNvSpPr>
      </xdr:nvSpPr>
      <xdr:spPr bwMode="auto">
        <a:xfrm>
          <a:off x="2743200" y="6430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184</xdr:row>
      <xdr:rowOff>0</xdr:rowOff>
    </xdr:from>
    <xdr:to>
      <xdr:col>5</xdr:col>
      <xdr:colOff>0</xdr:colOff>
      <xdr:row>184</xdr:row>
      <xdr:rowOff>209550</xdr:rowOff>
    </xdr:to>
    <xdr:sp macro="" textlink="">
      <xdr:nvSpPr>
        <xdr:cNvPr id="1286715" name="Text Box 1">
          <a:extLst>
            <a:ext uri="{FF2B5EF4-FFF2-40B4-BE49-F238E27FC236}">
              <a16:creationId xmlns:a16="http://schemas.microsoft.com/office/drawing/2014/main" xmlns="" id="{00000000-0008-0000-0600-00003BA21300}"/>
            </a:ext>
          </a:extLst>
        </xdr:cNvPr>
        <xdr:cNvSpPr txBox="1">
          <a:spLocks noChangeArrowheads="1"/>
        </xdr:cNvSpPr>
      </xdr:nvSpPr>
      <xdr:spPr bwMode="auto">
        <a:xfrm>
          <a:off x="2743200" y="6430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185</xdr:row>
      <xdr:rowOff>0</xdr:rowOff>
    </xdr:from>
    <xdr:to>
      <xdr:col>5</xdr:col>
      <xdr:colOff>0</xdr:colOff>
      <xdr:row>185</xdr:row>
      <xdr:rowOff>209550</xdr:rowOff>
    </xdr:to>
    <xdr:sp macro="" textlink="">
      <xdr:nvSpPr>
        <xdr:cNvPr id="1286716" name="Text Box 1">
          <a:extLst>
            <a:ext uri="{FF2B5EF4-FFF2-40B4-BE49-F238E27FC236}">
              <a16:creationId xmlns:a16="http://schemas.microsoft.com/office/drawing/2014/main" xmlns="" id="{00000000-0008-0000-0600-00003CA21300}"/>
            </a:ext>
          </a:extLst>
        </xdr:cNvPr>
        <xdr:cNvSpPr txBox="1">
          <a:spLocks noChangeArrowheads="1"/>
        </xdr:cNvSpPr>
      </xdr:nvSpPr>
      <xdr:spPr bwMode="auto">
        <a:xfrm>
          <a:off x="2743200" y="64646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185</xdr:row>
      <xdr:rowOff>0</xdr:rowOff>
    </xdr:from>
    <xdr:to>
      <xdr:col>5</xdr:col>
      <xdr:colOff>0</xdr:colOff>
      <xdr:row>185</xdr:row>
      <xdr:rowOff>209550</xdr:rowOff>
    </xdr:to>
    <xdr:sp macro="" textlink="">
      <xdr:nvSpPr>
        <xdr:cNvPr id="1286717" name="Text Box 1">
          <a:extLst>
            <a:ext uri="{FF2B5EF4-FFF2-40B4-BE49-F238E27FC236}">
              <a16:creationId xmlns:a16="http://schemas.microsoft.com/office/drawing/2014/main" xmlns="" id="{00000000-0008-0000-0600-00003DA21300}"/>
            </a:ext>
          </a:extLst>
        </xdr:cNvPr>
        <xdr:cNvSpPr txBox="1">
          <a:spLocks noChangeArrowheads="1"/>
        </xdr:cNvSpPr>
      </xdr:nvSpPr>
      <xdr:spPr bwMode="auto">
        <a:xfrm>
          <a:off x="2743200" y="64646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185</xdr:row>
      <xdr:rowOff>0</xdr:rowOff>
    </xdr:from>
    <xdr:to>
      <xdr:col>5</xdr:col>
      <xdr:colOff>0</xdr:colOff>
      <xdr:row>185</xdr:row>
      <xdr:rowOff>209550</xdr:rowOff>
    </xdr:to>
    <xdr:sp macro="" textlink="">
      <xdr:nvSpPr>
        <xdr:cNvPr id="1286718" name="Text Box 1">
          <a:extLst>
            <a:ext uri="{FF2B5EF4-FFF2-40B4-BE49-F238E27FC236}">
              <a16:creationId xmlns:a16="http://schemas.microsoft.com/office/drawing/2014/main" xmlns="" id="{00000000-0008-0000-0600-00003EA21300}"/>
            </a:ext>
          </a:extLst>
        </xdr:cNvPr>
        <xdr:cNvSpPr txBox="1">
          <a:spLocks noChangeArrowheads="1"/>
        </xdr:cNvSpPr>
      </xdr:nvSpPr>
      <xdr:spPr bwMode="auto">
        <a:xfrm>
          <a:off x="2743200" y="64646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185</xdr:row>
      <xdr:rowOff>0</xdr:rowOff>
    </xdr:from>
    <xdr:to>
      <xdr:col>5</xdr:col>
      <xdr:colOff>0</xdr:colOff>
      <xdr:row>185</xdr:row>
      <xdr:rowOff>209550</xdr:rowOff>
    </xdr:to>
    <xdr:sp macro="" textlink="">
      <xdr:nvSpPr>
        <xdr:cNvPr id="1286719" name="Text Box 1">
          <a:extLst>
            <a:ext uri="{FF2B5EF4-FFF2-40B4-BE49-F238E27FC236}">
              <a16:creationId xmlns:a16="http://schemas.microsoft.com/office/drawing/2014/main" xmlns="" id="{00000000-0008-0000-0600-00003FA21300}"/>
            </a:ext>
          </a:extLst>
        </xdr:cNvPr>
        <xdr:cNvSpPr txBox="1">
          <a:spLocks noChangeArrowheads="1"/>
        </xdr:cNvSpPr>
      </xdr:nvSpPr>
      <xdr:spPr bwMode="auto">
        <a:xfrm>
          <a:off x="2743200" y="64646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6720" name="Text Box 1">
          <a:extLst>
            <a:ext uri="{FF2B5EF4-FFF2-40B4-BE49-F238E27FC236}">
              <a16:creationId xmlns:a16="http://schemas.microsoft.com/office/drawing/2014/main" xmlns="" id="{00000000-0008-0000-0600-000040A2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6721" name="Text Box 1">
          <a:extLst>
            <a:ext uri="{FF2B5EF4-FFF2-40B4-BE49-F238E27FC236}">
              <a16:creationId xmlns:a16="http://schemas.microsoft.com/office/drawing/2014/main" xmlns="" id="{00000000-0008-0000-0600-000041A2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6722" name="Text Box 1">
          <a:extLst>
            <a:ext uri="{FF2B5EF4-FFF2-40B4-BE49-F238E27FC236}">
              <a16:creationId xmlns:a16="http://schemas.microsoft.com/office/drawing/2014/main" xmlns="" id="{00000000-0008-0000-0600-000042A2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6723" name="Text Box 1">
          <a:extLst>
            <a:ext uri="{FF2B5EF4-FFF2-40B4-BE49-F238E27FC236}">
              <a16:creationId xmlns:a16="http://schemas.microsoft.com/office/drawing/2014/main" xmlns="" id="{00000000-0008-0000-0600-000043A2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6724" name="Text Box 1">
          <a:extLst>
            <a:ext uri="{FF2B5EF4-FFF2-40B4-BE49-F238E27FC236}">
              <a16:creationId xmlns:a16="http://schemas.microsoft.com/office/drawing/2014/main" xmlns="" id="{00000000-0008-0000-0600-000044A2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6725" name="Text Box 1">
          <a:extLst>
            <a:ext uri="{FF2B5EF4-FFF2-40B4-BE49-F238E27FC236}">
              <a16:creationId xmlns:a16="http://schemas.microsoft.com/office/drawing/2014/main" xmlns="" id="{00000000-0008-0000-0600-000045A2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6726" name="Text Box 1">
          <a:extLst>
            <a:ext uri="{FF2B5EF4-FFF2-40B4-BE49-F238E27FC236}">
              <a16:creationId xmlns:a16="http://schemas.microsoft.com/office/drawing/2014/main" xmlns="" id="{00000000-0008-0000-0600-000046A2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6727" name="Text Box 1">
          <a:extLst>
            <a:ext uri="{FF2B5EF4-FFF2-40B4-BE49-F238E27FC236}">
              <a16:creationId xmlns:a16="http://schemas.microsoft.com/office/drawing/2014/main" xmlns="" id="{00000000-0008-0000-0600-000047A2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188</xdr:row>
      <xdr:rowOff>0</xdr:rowOff>
    </xdr:from>
    <xdr:to>
      <xdr:col>5</xdr:col>
      <xdr:colOff>0</xdr:colOff>
      <xdr:row>188</xdr:row>
      <xdr:rowOff>209550</xdr:rowOff>
    </xdr:to>
    <xdr:sp macro="" textlink="">
      <xdr:nvSpPr>
        <xdr:cNvPr id="1286728" name="Text Box 1">
          <a:extLst>
            <a:ext uri="{FF2B5EF4-FFF2-40B4-BE49-F238E27FC236}">
              <a16:creationId xmlns:a16="http://schemas.microsoft.com/office/drawing/2014/main" xmlns="" id="{00000000-0008-0000-0600-000048A21300}"/>
            </a:ext>
          </a:extLst>
        </xdr:cNvPr>
        <xdr:cNvSpPr txBox="1">
          <a:spLocks noChangeArrowheads="1"/>
        </xdr:cNvSpPr>
      </xdr:nvSpPr>
      <xdr:spPr bwMode="auto">
        <a:xfrm>
          <a:off x="2743200" y="656748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188</xdr:row>
      <xdr:rowOff>0</xdr:rowOff>
    </xdr:from>
    <xdr:to>
      <xdr:col>5</xdr:col>
      <xdr:colOff>0</xdr:colOff>
      <xdr:row>188</xdr:row>
      <xdr:rowOff>209550</xdr:rowOff>
    </xdr:to>
    <xdr:sp macro="" textlink="">
      <xdr:nvSpPr>
        <xdr:cNvPr id="1286729" name="Text Box 1">
          <a:extLst>
            <a:ext uri="{FF2B5EF4-FFF2-40B4-BE49-F238E27FC236}">
              <a16:creationId xmlns:a16="http://schemas.microsoft.com/office/drawing/2014/main" xmlns="" id="{00000000-0008-0000-0600-000049A21300}"/>
            </a:ext>
          </a:extLst>
        </xdr:cNvPr>
        <xdr:cNvSpPr txBox="1">
          <a:spLocks noChangeArrowheads="1"/>
        </xdr:cNvSpPr>
      </xdr:nvSpPr>
      <xdr:spPr bwMode="auto">
        <a:xfrm>
          <a:off x="2743200" y="656748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188</xdr:row>
      <xdr:rowOff>0</xdr:rowOff>
    </xdr:from>
    <xdr:to>
      <xdr:col>5</xdr:col>
      <xdr:colOff>0</xdr:colOff>
      <xdr:row>188</xdr:row>
      <xdr:rowOff>209550</xdr:rowOff>
    </xdr:to>
    <xdr:sp macro="" textlink="">
      <xdr:nvSpPr>
        <xdr:cNvPr id="1286730" name="Text Box 1">
          <a:extLst>
            <a:ext uri="{FF2B5EF4-FFF2-40B4-BE49-F238E27FC236}">
              <a16:creationId xmlns:a16="http://schemas.microsoft.com/office/drawing/2014/main" xmlns="" id="{00000000-0008-0000-0600-00004AA21300}"/>
            </a:ext>
          </a:extLst>
        </xdr:cNvPr>
        <xdr:cNvSpPr txBox="1">
          <a:spLocks noChangeArrowheads="1"/>
        </xdr:cNvSpPr>
      </xdr:nvSpPr>
      <xdr:spPr bwMode="auto">
        <a:xfrm>
          <a:off x="2743200" y="656748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188</xdr:row>
      <xdr:rowOff>0</xdr:rowOff>
    </xdr:from>
    <xdr:to>
      <xdr:col>5</xdr:col>
      <xdr:colOff>0</xdr:colOff>
      <xdr:row>188</xdr:row>
      <xdr:rowOff>209550</xdr:rowOff>
    </xdr:to>
    <xdr:sp macro="" textlink="">
      <xdr:nvSpPr>
        <xdr:cNvPr id="1286731" name="Text Box 1">
          <a:extLst>
            <a:ext uri="{FF2B5EF4-FFF2-40B4-BE49-F238E27FC236}">
              <a16:creationId xmlns:a16="http://schemas.microsoft.com/office/drawing/2014/main" xmlns="" id="{00000000-0008-0000-0600-00004BA21300}"/>
            </a:ext>
          </a:extLst>
        </xdr:cNvPr>
        <xdr:cNvSpPr txBox="1">
          <a:spLocks noChangeArrowheads="1"/>
        </xdr:cNvSpPr>
      </xdr:nvSpPr>
      <xdr:spPr bwMode="auto">
        <a:xfrm>
          <a:off x="2743200" y="656748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175</xdr:row>
      <xdr:rowOff>0</xdr:rowOff>
    </xdr:from>
    <xdr:to>
      <xdr:col>5</xdr:col>
      <xdr:colOff>0</xdr:colOff>
      <xdr:row>175</xdr:row>
      <xdr:rowOff>209550</xdr:rowOff>
    </xdr:to>
    <xdr:sp macro="" textlink="">
      <xdr:nvSpPr>
        <xdr:cNvPr id="1286732" name="Text Box 1">
          <a:extLst>
            <a:ext uri="{FF2B5EF4-FFF2-40B4-BE49-F238E27FC236}">
              <a16:creationId xmlns:a16="http://schemas.microsoft.com/office/drawing/2014/main" xmlns="" id="{00000000-0008-0000-0600-00004CA21300}"/>
            </a:ext>
          </a:extLst>
        </xdr:cNvPr>
        <xdr:cNvSpPr txBox="1">
          <a:spLocks noChangeArrowheads="1"/>
        </xdr:cNvSpPr>
      </xdr:nvSpPr>
      <xdr:spPr bwMode="auto">
        <a:xfrm>
          <a:off x="2743200" y="61217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175</xdr:row>
      <xdr:rowOff>0</xdr:rowOff>
    </xdr:from>
    <xdr:to>
      <xdr:col>5</xdr:col>
      <xdr:colOff>0</xdr:colOff>
      <xdr:row>175</xdr:row>
      <xdr:rowOff>209550</xdr:rowOff>
    </xdr:to>
    <xdr:sp macro="" textlink="">
      <xdr:nvSpPr>
        <xdr:cNvPr id="1286733" name="Text Box 1">
          <a:extLst>
            <a:ext uri="{FF2B5EF4-FFF2-40B4-BE49-F238E27FC236}">
              <a16:creationId xmlns:a16="http://schemas.microsoft.com/office/drawing/2014/main" xmlns="" id="{00000000-0008-0000-0600-00004DA21300}"/>
            </a:ext>
          </a:extLst>
        </xdr:cNvPr>
        <xdr:cNvSpPr txBox="1">
          <a:spLocks noChangeArrowheads="1"/>
        </xdr:cNvSpPr>
      </xdr:nvSpPr>
      <xdr:spPr bwMode="auto">
        <a:xfrm>
          <a:off x="2743200" y="61217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178</xdr:row>
      <xdr:rowOff>0</xdr:rowOff>
    </xdr:from>
    <xdr:to>
      <xdr:col>5</xdr:col>
      <xdr:colOff>0</xdr:colOff>
      <xdr:row>178</xdr:row>
      <xdr:rowOff>209550</xdr:rowOff>
    </xdr:to>
    <xdr:sp macro="" textlink="">
      <xdr:nvSpPr>
        <xdr:cNvPr id="1286734" name="Text Box 1">
          <a:extLst>
            <a:ext uri="{FF2B5EF4-FFF2-40B4-BE49-F238E27FC236}">
              <a16:creationId xmlns:a16="http://schemas.microsoft.com/office/drawing/2014/main" xmlns="" id="{00000000-0008-0000-0600-00004EA21300}"/>
            </a:ext>
          </a:extLst>
        </xdr:cNvPr>
        <xdr:cNvSpPr txBox="1">
          <a:spLocks noChangeArrowheads="1"/>
        </xdr:cNvSpPr>
      </xdr:nvSpPr>
      <xdr:spPr bwMode="auto">
        <a:xfrm>
          <a:off x="2743200" y="622458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178</xdr:row>
      <xdr:rowOff>0</xdr:rowOff>
    </xdr:from>
    <xdr:to>
      <xdr:col>5</xdr:col>
      <xdr:colOff>0</xdr:colOff>
      <xdr:row>178</xdr:row>
      <xdr:rowOff>209550</xdr:rowOff>
    </xdr:to>
    <xdr:sp macro="" textlink="">
      <xdr:nvSpPr>
        <xdr:cNvPr id="1286735" name="Text Box 1">
          <a:extLst>
            <a:ext uri="{FF2B5EF4-FFF2-40B4-BE49-F238E27FC236}">
              <a16:creationId xmlns:a16="http://schemas.microsoft.com/office/drawing/2014/main" xmlns="" id="{00000000-0008-0000-0600-00004FA21300}"/>
            </a:ext>
          </a:extLst>
        </xdr:cNvPr>
        <xdr:cNvSpPr txBox="1">
          <a:spLocks noChangeArrowheads="1"/>
        </xdr:cNvSpPr>
      </xdr:nvSpPr>
      <xdr:spPr bwMode="auto">
        <a:xfrm>
          <a:off x="2743200" y="622458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179</xdr:row>
      <xdr:rowOff>0</xdr:rowOff>
    </xdr:from>
    <xdr:to>
      <xdr:col>5</xdr:col>
      <xdr:colOff>0</xdr:colOff>
      <xdr:row>179</xdr:row>
      <xdr:rowOff>209550</xdr:rowOff>
    </xdr:to>
    <xdr:sp macro="" textlink="">
      <xdr:nvSpPr>
        <xdr:cNvPr id="1286736" name="Text Box 1">
          <a:extLst>
            <a:ext uri="{FF2B5EF4-FFF2-40B4-BE49-F238E27FC236}">
              <a16:creationId xmlns:a16="http://schemas.microsoft.com/office/drawing/2014/main" xmlns="" id="{00000000-0008-0000-0600-000050A21300}"/>
            </a:ext>
          </a:extLst>
        </xdr:cNvPr>
        <xdr:cNvSpPr txBox="1">
          <a:spLocks noChangeArrowheads="1"/>
        </xdr:cNvSpPr>
      </xdr:nvSpPr>
      <xdr:spPr bwMode="auto">
        <a:xfrm>
          <a:off x="2743200" y="6258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179</xdr:row>
      <xdr:rowOff>0</xdr:rowOff>
    </xdr:from>
    <xdr:to>
      <xdr:col>5</xdr:col>
      <xdr:colOff>0</xdr:colOff>
      <xdr:row>179</xdr:row>
      <xdr:rowOff>209550</xdr:rowOff>
    </xdr:to>
    <xdr:sp macro="" textlink="">
      <xdr:nvSpPr>
        <xdr:cNvPr id="1286737" name="Text Box 1">
          <a:extLst>
            <a:ext uri="{FF2B5EF4-FFF2-40B4-BE49-F238E27FC236}">
              <a16:creationId xmlns:a16="http://schemas.microsoft.com/office/drawing/2014/main" xmlns="" id="{00000000-0008-0000-0600-000051A21300}"/>
            </a:ext>
          </a:extLst>
        </xdr:cNvPr>
        <xdr:cNvSpPr txBox="1">
          <a:spLocks noChangeArrowheads="1"/>
        </xdr:cNvSpPr>
      </xdr:nvSpPr>
      <xdr:spPr bwMode="auto">
        <a:xfrm>
          <a:off x="2743200" y="6258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183</xdr:row>
      <xdr:rowOff>0</xdr:rowOff>
    </xdr:from>
    <xdr:to>
      <xdr:col>5</xdr:col>
      <xdr:colOff>0</xdr:colOff>
      <xdr:row>183</xdr:row>
      <xdr:rowOff>209550</xdr:rowOff>
    </xdr:to>
    <xdr:sp macro="" textlink="">
      <xdr:nvSpPr>
        <xdr:cNvPr id="1286738" name="Text Box 1">
          <a:extLst>
            <a:ext uri="{FF2B5EF4-FFF2-40B4-BE49-F238E27FC236}">
              <a16:creationId xmlns:a16="http://schemas.microsoft.com/office/drawing/2014/main" xmlns="" id="{00000000-0008-0000-0600-000052A21300}"/>
            </a:ext>
          </a:extLst>
        </xdr:cNvPr>
        <xdr:cNvSpPr txBox="1">
          <a:spLocks noChangeArrowheads="1"/>
        </xdr:cNvSpPr>
      </xdr:nvSpPr>
      <xdr:spPr bwMode="auto">
        <a:xfrm>
          <a:off x="2743200" y="63960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183</xdr:row>
      <xdr:rowOff>0</xdr:rowOff>
    </xdr:from>
    <xdr:to>
      <xdr:col>5</xdr:col>
      <xdr:colOff>0</xdr:colOff>
      <xdr:row>183</xdr:row>
      <xdr:rowOff>209550</xdr:rowOff>
    </xdr:to>
    <xdr:sp macro="" textlink="">
      <xdr:nvSpPr>
        <xdr:cNvPr id="1286739" name="Text Box 1">
          <a:extLst>
            <a:ext uri="{FF2B5EF4-FFF2-40B4-BE49-F238E27FC236}">
              <a16:creationId xmlns:a16="http://schemas.microsoft.com/office/drawing/2014/main" xmlns="" id="{00000000-0008-0000-0600-000053A21300}"/>
            </a:ext>
          </a:extLst>
        </xdr:cNvPr>
        <xdr:cNvSpPr txBox="1">
          <a:spLocks noChangeArrowheads="1"/>
        </xdr:cNvSpPr>
      </xdr:nvSpPr>
      <xdr:spPr bwMode="auto">
        <a:xfrm>
          <a:off x="2743200" y="63960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183</xdr:row>
      <xdr:rowOff>0</xdr:rowOff>
    </xdr:from>
    <xdr:to>
      <xdr:col>5</xdr:col>
      <xdr:colOff>0</xdr:colOff>
      <xdr:row>183</xdr:row>
      <xdr:rowOff>209550</xdr:rowOff>
    </xdr:to>
    <xdr:sp macro="" textlink="">
      <xdr:nvSpPr>
        <xdr:cNvPr id="1286740" name="Text Box 1">
          <a:extLst>
            <a:ext uri="{FF2B5EF4-FFF2-40B4-BE49-F238E27FC236}">
              <a16:creationId xmlns:a16="http://schemas.microsoft.com/office/drawing/2014/main" xmlns="" id="{00000000-0008-0000-0600-000054A21300}"/>
            </a:ext>
          </a:extLst>
        </xdr:cNvPr>
        <xdr:cNvSpPr txBox="1">
          <a:spLocks noChangeArrowheads="1"/>
        </xdr:cNvSpPr>
      </xdr:nvSpPr>
      <xdr:spPr bwMode="auto">
        <a:xfrm>
          <a:off x="2743200" y="63960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183</xdr:row>
      <xdr:rowOff>0</xdr:rowOff>
    </xdr:from>
    <xdr:to>
      <xdr:col>5</xdr:col>
      <xdr:colOff>0</xdr:colOff>
      <xdr:row>183</xdr:row>
      <xdr:rowOff>209550</xdr:rowOff>
    </xdr:to>
    <xdr:sp macro="" textlink="">
      <xdr:nvSpPr>
        <xdr:cNvPr id="1286741" name="Text Box 1">
          <a:extLst>
            <a:ext uri="{FF2B5EF4-FFF2-40B4-BE49-F238E27FC236}">
              <a16:creationId xmlns:a16="http://schemas.microsoft.com/office/drawing/2014/main" xmlns="" id="{00000000-0008-0000-0600-000055A21300}"/>
            </a:ext>
          </a:extLst>
        </xdr:cNvPr>
        <xdr:cNvSpPr txBox="1">
          <a:spLocks noChangeArrowheads="1"/>
        </xdr:cNvSpPr>
      </xdr:nvSpPr>
      <xdr:spPr bwMode="auto">
        <a:xfrm>
          <a:off x="2743200" y="63960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184</xdr:row>
      <xdr:rowOff>0</xdr:rowOff>
    </xdr:from>
    <xdr:to>
      <xdr:col>5</xdr:col>
      <xdr:colOff>0</xdr:colOff>
      <xdr:row>184</xdr:row>
      <xdr:rowOff>209550</xdr:rowOff>
    </xdr:to>
    <xdr:sp macro="" textlink="">
      <xdr:nvSpPr>
        <xdr:cNvPr id="1286742" name="Text Box 1">
          <a:extLst>
            <a:ext uri="{FF2B5EF4-FFF2-40B4-BE49-F238E27FC236}">
              <a16:creationId xmlns:a16="http://schemas.microsoft.com/office/drawing/2014/main" xmlns="" id="{00000000-0008-0000-0600-000056A21300}"/>
            </a:ext>
          </a:extLst>
        </xdr:cNvPr>
        <xdr:cNvSpPr txBox="1">
          <a:spLocks noChangeArrowheads="1"/>
        </xdr:cNvSpPr>
      </xdr:nvSpPr>
      <xdr:spPr bwMode="auto">
        <a:xfrm>
          <a:off x="2743200" y="6430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184</xdr:row>
      <xdr:rowOff>0</xdr:rowOff>
    </xdr:from>
    <xdr:to>
      <xdr:col>5</xdr:col>
      <xdr:colOff>0</xdr:colOff>
      <xdr:row>184</xdr:row>
      <xdr:rowOff>209550</xdr:rowOff>
    </xdr:to>
    <xdr:sp macro="" textlink="">
      <xdr:nvSpPr>
        <xdr:cNvPr id="1286743" name="Text Box 1">
          <a:extLst>
            <a:ext uri="{FF2B5EF4-FFF2-40B4-BE49-F238E27FC236}">
              <a16:creationId xmlns:a16="http://schemas.microsoft.com/office/drawing/2014/main" xmlns="" id="{00000000-0008-0000-0600-000057A21300}"/>
            </a:ext>
          </a:extLst>
        </xdr:cNvPr>
        <xdr:cNvSpPr txBox="1">
          <a:spLocks noChangeArrowheads="1"/>
        </xdr:cNvSpPr>
      </xdr:nvSpPr>
      <xdr:spPr bwMode="auto">
        <a:xfrm>
          <a:off x="2743200" y="6430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184</xdr:row>
      <xdr:rowOff>0</xdr:rowOff>
    </xdr:from>
    <xdr:to>
      <xdr:col>5</xdr:col>
      <xdr:colOff>0</xdr:colOff>
      <xdr:row>184</xdr:row>
      <xdr:rowOff>209550</xdr:rowOff>
    </xdr:to>
    <xdr:sp macro="" textlink="">
      <xdr:nvSpPr>
        <xdr:cNvPr id="1286744" name="Text Box 1">
          <a:extLst>
            <a:ext uri="{FF2B5EF4-FFF2-40B4-BE49-F238E27FC236}">
              <a16:creationId xmlns:a16="http://schemas.microsoft.com/office/drawing/2014/main" xmlns="" id="{00000000-0008-0000-0600-000058A21300}"/>
            </a:ext>
          </a:extLst>
        </xdr:cNvPr>
        <xdr:cNvSpPr txBox="1">
          <a:spLocks noChangeArrowheads="1"/>
        </xdr:cNvSpPr>
      </xdr:nvSpPr>
      <xdr:spPr bwMode="auto">
        <a:xfrm>
          <a:off x="2743200" y="6430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184</xdr:row>
      <xdr:rowOff>0</xdr:rowOff>
    </xdr:from>
    <xdr:to>
      <xdr:col>5</xdr:col>
      <xdr:colOff>0</xdr:colOff>
      <xdr:row>184</xdr:row>
      <xdr:rowOff>209550</xdr:rowOff>
    </xdr:to>
    <xdr:sp macro="" textlink="">
      <xdr:nvSpPr>
        <xdr:cNvPr id="1286745" name="Text Box 1">
          <a:extLst>
            <a:ext uri="{FF2B5EF4-FFF2-40B4-BE49-F238E27FC236}">
              <a16:creationId xmlns:a16="http://schemas.microsoft.com/office/drawing/2014/main" xmlns="" id="{00000000-0008-0000-0600-000059A21300}"/>
            </a:ext>
          </a:extLst>
        </xdr:cNvPr>
        <xdr:cNvSpPr txBox="1">
          <a:spLocks noChangeArrowheads="1"/>
        </xdr:cNvSpPr>
      </xdr:nvSpPr>
      <xdr:spPr bwMode="auto">
        <a:xfrm>
          <a:off x="2743200" y="6430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185</xdr:row>
      <xdr:rowOff>0</xdr:rowOff>
    </xdr:from>
    <xdr:to>
      <xdr:col>5</xdr:col>
      <xdr:colOff>0</xdr:colOff>
      <xdr:row>185</xdr:row>
      <xdr:rowOff>209550</xdr:rowOff>
    </xdr:to>
    <xdr:sp macro="" textlink="">
      <xdr:nvSpPr>
        <xdr:cNvPr id="1286746" name="Text Box 1">
          <a:extLst>
            <a:ext uri="{FF2B5EF4-FFF2-40B4-BE49-F238E27FC236}">
              <a16:creationId xmlns:a16="http://schemas.microsoft.com/office/drawing/2014/main" xmlns="" id="{00000000-0008-0000-0600-00005AA21300}"/>
            </a:ext>
          </a:extLst>
        </xdr:cNvPr>
        <xdr:cNvSpPr txBox="1">
          <a:spLocks noChangeArrowheads="1"/>
        </xdr:cNvSpPr>
      </xdr:nvSpPr>
      <xdr:spPr bwMode="auto">
        <a:xfrm>
          <a:off x="2743200" y="64646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185</xdr:row>
      <xdr:rowOff>0</xdr:rowOff>
    </xdr:from>
    <xdr:to>
      <xdr:col>5</xdr:col>
      <xdr:colOff>0</xdr:colOff>
      <xdr:row>185</xdr:row>
      <xdr:rowOff>209550</xdr:rowOff>
    </xdr:to>
    <xdr:sp macro="" textlink="">
      <xdr:nvSpPr>
        <xdr:cNvPr id="1286747" name="Text Box 1">
          <a:extLst>
            <a:ext uri="{FF2B5EF4-FFF2-40B4-BE49-F238E27FC236}">
              <a16:creationId xmlns:a16="http://schemas.microsoft.com/office/drawing/2014/main" xmlns="" id="{00000000-0008-0000-0600-00005BA21300}"/>
            </a:ext>
          </a:extLst>
        </xdr:cNvPr>
        <xdr:cNvSpPr txBox="1">
          <a:spLocks noChangeArrowheads="1"/>
        </xdr:cNvSpPr>
      </xdr:nvSpPr>
      <xdr:spPr bwMode="auto">
        <a:xfrm>
          <a:off x="2743200" y="64646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6748" name="Text Box 1">
          <a:extLst>
            <a:ext uri="{FF2B5EF4-FFF2-40B4-BE49-F238E27FC236}">
              <a16:creationId xmlns:a16="http://schemas.microsoft.com/office/drawing/2014/main" xmlns="" id="{00000000-0008-0000-0600-00005CA2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6749" name="Text Box 1">
          <a:extLst>
            <a:ext uri="{FF2B5EF4-FFF2-40B4-BE49-F238E27FC236}">
              <a16:creationId xmlns:a16="http://schemas.microsoft.com/office/drawing/2014/main" xmlns="" id="{00000000-0008-0000-0600-00005DA2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6750" name="Text Box 1">
          <a:extLst>
            <a:ext uri="{FF2B5EF4-FFF2-40B4-BE49-F238E27FC236}">
              <a16:creationId xmlns:a16="http://schemas.microsoft.com/office/drawing/2014/main" xmlns="" id="{00000000-0008-0000-0600-00005EA2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6751" name="Text Box 1">
          <a:extLst>
            <a:ext uri="{FF2B5EF4-FFF2-40B4-BE49-F238E27FC236}">
              <a16:creationId xmlns:a16="http://schemas.microsoft.com/office/drawing/2014/main" xmlns="" id="{00000000-0008-0000-0600-00005FA2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6752" name="Text Box 1">
          <a:extLst>
            <a:ext uri="{FF2B5EF4-FFF2-40B4-BE49-F238E27FC236}">
              <a16:creationId xmlns:a16="http://schemas.microsoft.com/office/drawing/2014/main" xmlns="" id="{00000000-0008-0000-0600-000060A2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6753" name="Text Box 1">
          <a:extLst>
            <a:ext uri="{FF2B5EF4-FFF2-40B4-BE49-F238E27FC236}">
              <a16:creationId xmlns:a16="http://schemas.microsoft.com/office/drawing/2014/main" xmlns="" id="{00000000-0008-0000-0600-000061A2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6754" name="Text Box 1">
          <a:extLst>
            <a:ext uri="{FF2B5EF4-FFF2-40B4-BE49-F238E27FC236}">
              <a16:creationId xmlns:a16="http://schemas.microsoft.com/office/drawing/2014/main" xmlns="" id="{00000000-0008-0000-0600-000062A2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6755" name="Text Box 1">
          <a:extLst>
            <a:ext uri="{FF2B5EF4-FFF2-40B4-BE49-F238E27FC236}">
              <a16:creationId xmlns:a16="http://schemas.microsoft.com/office/drawing/2014/main" xmlns="" id="{00000000-0008-0000-0600-000063A2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6756" name="Text Box 1">
          <a:extLst>
            <a:ext uri="{FF2B5EF4-FFF2-40B4-BE49-F238E27FC236}">
              <a16:creationId xmlns:a16="http://schemas.microsoft.com/office/drawing/2014/main" xmlns="" id="{00000000-0008-0000-0600-000064A2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6757" name="Text Box 1">
          <a:extLst>
            <a:ext uri="{FF2B5EF4-FFF2-40B4-BE49-F238E27FC236}">
              <a16:creationId xmlns:a16="http://schemas.microsoft.com/office/drawing/2014/main" xmlns="" id="{00000000-0008-0000-0600-000065A2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6758" name="Text Box 1">
          <a:extLst>
            <a:ext uri="{FF2B5EF4-FFF2-40B4-BE49-F238E27FC236}">
              <a16:creationId xmlns:a16="http://schemas.microsoft.com/office/drawing/2014/main" xmlns="" id="{00000000-0008-0000-0600-000066A2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6759" name="Text Box 1">
          <a:extLst>
            <a:ext uri="{FF2B5EF4-FFF2-40B4-BE49-F238E27FC236}">
              <a16:creationId xmlns:a16="http://schemas.microsoft.com/office/drawing/2014/main" xmlns="" id="{00000000-0008-0000-0600-000067A2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6760" name="Text Box 1">
          <a:extLst>
            <a:ext uri="{FF2B5EF4-FFF2-40B4-BE49-F238E27FC236}">
              <a16:creationId xmlns:a16="http://schemas.microsoft.com/office/drawing/2014/main" xmlns="" id="{00000000-0008-0000-0600-000068A2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6761" name="Text Box 1">
          <a:extLst>
            <a:ext uri="{FF2B5EF4-FFF2-40B4-BE49-F238E27FC236}">
              <a16:creationId xmlns:a16="http://schemas.microsoft.com/office/drawing/2014/main" xmlns="" id="{00000000-0008-0000-0600-000069A2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6762" name="Text Box 1">
          <a:extLst>
            <a:ext uri="{FF2B5EF4-FFF2-40B4-BE49-F238E27FC236}">
              <a16:creationId xmlns:a16="http://schemas.microsoft.com/office/drawing/2014/main" xmlns="" id="{00000000-0008-0000-0600-00006AA2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6763" name="Text Box 1">
          <a:extLst>
            <a:ext uri="{FF2B5EF4-FFF2-40B4-BE49-F238E27FC236}">
              <a16:creationId xmlns:a16="http://schemas.microsoft.com/office/drawing/2014/main" xmlns="" id="{00000000-0008-0000-0600-00006BA2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175</xdr:row>
      <xdr:rowOff>0</xdr:rowOff>
    </xdr:from>
    <xdr:to>
      <xdr:col>5</xdr:col>
      <xdr:colOff>0</xdr:colOff>
      <xdr:row>175</xdr:row>
      <xdr:rowOff>209550</xdr:rowOff>
    </xdr:to>
    <xdr:sp macro="" textlink="">
      <xdr:nvSpPr>
        <xdr:cNvPr id="1286764" name="Text Box 1">
          <a:extLst>
            <a:ext uri="{FF2B5EF4-FFF2-40B4-BE49-F238E27FC236}">
              <a16:creationId xmlns:a16="http://schemas.microsoft.com/office/drawing/2014/main" xmlns="" id="{00000000-0008-0000-0600-00006CA21300}"/>
            </a:ext>
          </a:extLst>
        </xdr:cNvPr>
        <xdr:cNvSpPr txBox="1">
          <a:spLocks noChangeArrowheads="1"/>
        </xdr:cNvSpPr>
      </xdr:nvSpPr>
      <xdr:spPr bwMode="auto">
        <a:xfrm>
          <a:off x="2743200" y="61217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175</xdr:row>
      <xdr:rowOff>0</xdr:rowOff>
    </xdr:from>
    <xdr:to>
      <xdr:col>5</xdr:col>
      <xdr:colOff>0</xdr:colOff>
      <xdr:row>175</xdr:row>
      <xdr:rowOff>209550</xdr:rowOff>
    </xdr:to>
    <xdr:sp macro="" textlink="">
      <xdr:nvSpPr>
        <xdr:cNvPr id="1286765" name="Text Box 1">
          <a:extLst>
            <a:ext uri="{FF2B5EF4-FFF2-40B4-BE49-F238E27FC236}">
              <a16:creationId xmlns:a16="http://schemas.microsoft.com/office/drawing/2014/main" xmlns="" id="{00000000-0008-0000-0600-00006DA21300}"/>
            </a:ext>
          </a:extLst>
        </xdr:cNvPr>
        <xdr:cNvSpPr txBox="1">
          <a:spLocks noChangeArrowheads="1"/>
        </xdr:cNvSpPr>
      </xdr:nvSpPr>
      <xdr:spPr bwMode="auto">
        <a:xfrm>
          <a:off x="2743200" y="61217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177</xdr:row>
      <xdr:rowOff>209550</xdr:rowOff>
    </xdr:to>
    <xdr:sp macro="" textlink="">
      <xdr:nvSpPr>
        <xdr:cNvPr id="1286766" name="Text Box 1">
          <a:extLst>
            <a:ext uri="{FF2B5EF4-FFF2-40B4-BE49-F238E27FC236}">
              <a16:creationId xmlns:a16="http://schemas.microsoft.com/office/drawing/2014/main" xmlns="" id="{00000000-0008-0000-0600-00006EA21300}"/>
            </a:ext>
          </a:extLst>
        </xdr:cNvPr>
        <xdr:cNvSpPr txBox="1">
          <a:spLocks noChangeArrowheads="1"/>
        </xdr:cNvSpPr>
      </xdr:nvSpPr>
      <xdr:spPr bwMode="auto">
        <a:xfrm>
          <a:off x="2743200" y="61902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178</xdr:row>
      <xdr:rowOff>0</xdr:rowOff>
    </xdr:from>
    <xdr:to>
      <xdr:col>5</xdr:col>
      <xdr:colOff>0</xdr:colOff>
      <xdr:row>178</xdr:row>
      <xdr:rowOff>209550</xdr:rowOff>
    </xdr:to>
    <xdr:sp macro="" textlink="">
      <xdr:nvSpPr>
        <xdr:cNvPr id="1286767" name="Text Box 1">
          <a:extLst>
            <a:ext uri="{FF2B5EF4-FFF2-40B4-BE49-F238E27FC236}">
              <a16:creationId xmlns:a16="http://schemas.microsoft.com/office/drawing/2014/main" xmlns="" id="{00000000-0008-0000-0600-00006FA21300}"/>
            </a:ext>
          </a:extLst>
        </xdr:cNvPr>
        <xdr:cNvSpPr txBox="1">
          <a:spLocks noChangeArrowheads="1"/>
        </xdr:cNvSpPr>
      </xdr:nvSpPr>
      <xdr:spPr bwMode="auto">
        <a:xfrm>
          <a:off x="2743200" y="622458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178</xdr:row>
      <xdr:rowOff>0</xdr:rowOff>
    </xdr:from>
    <xdr:to>
      <xdr:col>5</xdr:col>
      <xdr:colOff>0</xdr:colOff>
      <xdr:row>178</xdr:row>
      <xdr:rowOff>209550</xdr:rowOff>
    </xdr:to>
    <xdr:sp macro="" textlink="">
      <xdr:nvSpPr>
        <xdr:cNvPr id="1286768" name="Text Box 1">
          <a:extLst>
            <a:ext uri="{FF2B5EF4-FFF2-40B4-BE49-F238E27FC236}">
              <a16:creationId xmlns:a16="http://schemas.microsoft.com/office/drawing/2014/main" xmlns="" id="{00000000-0008-0000-0600-000070A21300}"/>
            </a:ext>
          </a:extLst>
        </xdr:cNvPr>
        <xdr:cNvSpPr txBox="1">
          <a:spLocks noChangeArrowheads="1"/>
        </xdr:cNvSpPr>
      </xdr:nvSpPr>
      <xdr:spPr bwMode="auto">
        <a:xfrm>
          <a:off x="2743200" y="622458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178</xdr:row>
      <xdr:rowOff>0</xdr:rowOff>
    </xdr:from>
    <xdr:to>
      <xdr:col>5</xdr:col>
      <xdr:colOff>0</xdr:colOff>
      <xdr:row>178</xdr:row>
      <xdr:rowOff>209550</xdr:rowOff>
    </xdr:to>
    <xdr:sp macro="" textlink="">
      <xdr:nvSpPr>
        <xdr:cNvPr id="1286769" name="Text Box 1">
          <a:extLst>
            <a:ext uri="{FF2B5EF4-FFF2-40B4-BE49-F238E27FC236}">
              <a16:creationId xmlns:a16="http://schemas.microsoft.com/office/drawing/2014/main" xmlns="" id="{00000000-0008-0000-0600-000071A21300}"/>
            </a:ext>
          </a:extLst>
        </xdr:cNvPr>
        <xdr:cNvSpPr txBox="1">
          <a:spLocks noChangeArrowheads="1"/>
        </xdr:cNvSpPr>
      </xdr:nvSpPr>
      <xdr:spPr bwMode="auto">
        <a:xfrm>
          <a:off x="2743200" y="622458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179</xdr:row>
      <xdr:rowOff>0</xdr:rowOff>
    </xdr:from>
    <xdr:to>
      <xdr:col>5</xdr:col>
      <xdr:colOff>0</xdr:colOff>
      <xdr:row>179</xdr:row>
      <xdr:rowOff>209550</xdr:rowOff>
    </xdr:to>
    <xdr:sp macro="" textlink="">
      <xdr:nvSpPr>
        <xdr:cNvPr id="1286770" name="Text Box 1">
          <a:extLst>
            <a:ext uri="{FF2B5EF4-FFF2-40B4-BE49-F238E27FC236}">
              <a16:creationId xmlns:a16="http://schemas.microsoft.com/office/drawing/2014/main" xmlns="" id="{00000000-0008-0000-0600-000072A21300}"/>
            </a:ext>
          </a:extLst>
        </xdr:cNvPr>
        <xdr:cNvSpPr txBox="1">
          <a:spLocks noChangeArrowheads="1"/>
        </xdr:cNvSpPr>
      </xdr:nvSpPr>
      <xdr:spPr bwMode="auto">
        <a:xfrm>
          <a:off x="2743200" y="6258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179</xdr:row>
      <xdr:rowOff>0</xdr:rowOff>
    </xdr:from>
    <xdr:to>
      <xdr:col>5</xdr:col>
      <xdr:colOff>0</xdr:colOff>
      <xdr:row>179</xdr:row>
      <xdr:rowOff>209550</xdr:rowOff>
    </xdr:to>
    <xdr:sp macro="" textlink="">
      <xdr:nvSpPr>
        <xdr:cNvPr id="1286771" name="Text Box 1">
          <a:extLst>
            <a:ext uri="{FF2B5EF4-FFF2-40B4-BE49-F238E27FC236}">
              <a16:creationId xmlns:a16="http://schemas.microsoft.com/office/drawing/2014/main" xmlns="" id="{00000000-0008-0000-0600-000073A21300}"/>
            </a:ext>
          </a:extLst>
        </xdr:cNvPr>
        <xdr:cNvSpPr txBox="1">
          <a:spLocks noChangeArrowheads="1"/>
        </xdr:cNvSpPr>
      </xdr:nvSpPr>
      <xdr:spPr bwMode="auto">
        <a:xfrm>
          <a:off x="2743200" y="6258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179</xdr:row>
      <xdr:rowOff>0</xdr:rowOff>
    </xdr:from>
    <xdr:to>
      <xdr:col>5</xdr:col>
      <xdr:colOff>0</xdr:colOff>
      <xdr:row>179</xdr:row>
      <xdr:rowOff>209550</xdr:rowOff>
    </xdr:to>
    <xdr:sp macro="" textlink="">
      <xdr:nvSpPr>
        <xdr:cNvPr id="1286772" name="Text Box 1">
          <a:extLst>
            <a:ext uri="{FF2B5EF4-FFF2-40B4-BE49-F238E27FC236}">
              <a16:creationId xmlns:a16="http://schemas.microsoft.com/office/drawing/2014/main" xmlns="" id="{00000000-0008-0000-0600-000074A21300}"/>
            </a:ext>
          </a:extLst>
        </xdr:cNvPr>
        <xdr:cNvSpPr txBox="1">
          <a:spLocks noChangeArrowheads="1"/>
        </xdr:cNvSpPr>
      </xdr:nvSpPr>
      <xdr:spPr bwMode="auto">
        <a:xfrm>
          <a:off x="2743200" y="6258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179</xdr:row>
      <xdr:rowOff>0</xdr:rowOff>
    </xdr:from>
    <xdr:to>
      <xdr:col>5</xdr:col>
      <xdr:colOff>0</xdr:colOff>
      <xdr:row>179</xdr:row>
      <xdr:rowOff>209550</xdr:rowOff>
    </xdr:to>
    <xdr:sp macro="" textlink="">
      <xdr:nvSpPr>
        <xdr:cNvPr id="1286773" name="Text Box 1">
          <a:extLst>
            <a:ext uri="{FF2B5EF4-FFF2-40B4-BE49-F238E27FC236}">
              <a16:creationId xmlns:a16="http://schemas.microsoft.com/office/drawing/2014/main" xmlns="" id="{00000000-0008-0000-0600-000075A21300}"/>
            </a:ext>
          </a:extLst>
        </xdr:cNvPr>
        <xdr:cNvSpPr txBox="1">
          <a:spLocks noChangeArrowheads="1"/>
        </xdr:cNvSpPr>
      </xdr:nvSpPr>
      <xdr:spPr bwMode="auto">
        <a:xfrm>
          <a:off x="2743200" y="6258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179</xdr:row>
      <xdr:rowOff>0</xdr:rowOff>
    </xdr:from>
    <xdr:to>
      <xdr:col>5</xdr:col>
      <xdr:colOff>0</xdr:colOff>
      <xdr:row>179</xdr:row>
      <xdr:rowOff>209550</xdr:rowOff>
    </xdr:to>
    <xdr:sp macro="" textlink="">
      <xdr:nvSpPr>
        <xdr:cNvPr id="1286774" name="Text Box 1">
          <a:extLst>
            <a:ext uri="{FF2B5EF4-FFF2-40B4-BE49-F238E27FC236}">
              <a16:creationId xmlns:a16="http://schemas.microsoft.com/office/drawing/2014/main" xmlns="" id="{00000000-0008-0000-0600-000076A21300}"/>
            </a:ext>
          </a:extLst>
        </xdr:cNvPr>
        <xdr:cNvSpPr txBox="1">
          <a:spLocks noChangeArrowheads="1"/>
        </xdr:cNvSpPr>
      </xdr:nvSpPr>
      <xdr:spPr bwMode="auto">
        <a:xfrm>
          <a:off x="2743200" y="6258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179</xdr:row>
      <xdr:rowOff>0</xdr:rowOff>
    </xdr:from>
    <xdr:to>
      <xdr:col>5</xdr:col>
      <xdr:colOff>0</xdr:colOff>
      <xdr:row>179</xdr:row>
      <xdr:rowOff>209550</xdr:rowOff>
    </xdr:to>
    <xdr:sp macro="" textlink="">
      <xdr:nvSpPr>
        <xdr:cNvPr id="1286775" name="Text Box 1">
          <a:extLst>
            <a:ext uri="{FF2B5EF4-FFF2-40B4-BE49-F238E27FC236}">
              <a16:creationId xmlns:a16="http://schemas.microsoft.com/office/drawing/2014/main" xmlns="" id="{00000000-0008-0000-0600-000077A21300}"/>
            </a:ext>
          </a:extLst>
        </xdr:cNvPr>
        <xdr:cNvSpPr txBox="1">
          <a:spLocks noChangeArrowheads="1"/>
        </xdr:cNvSpPr>
      </xdr:nvSpPr>
      <xdr:spPr bwMode="auto">
        <a:xfrm>
          <a:off x="2743200" y="6258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179</xdr:row>
      <xdr:rowOff>0</xdr:rowOff>
    </xdr:from>
    <xdr:to>
      <xdr:col>5</xdr:col>
      <xdr:colOff>0</xdr:colOff>
      <xdr:row>179</xdr:row>
      <xdr:rowOff>209550</xdr:rowOff>
    </xdr:to>
    <xdr:sp macro="" textlink="">
      <xdr:nvSpPr>
        <xdr:cNvPr id="1286776" name="Text Box 1">
          <a:extLst>
            <a:ext uri="{FF2B5EF4-FFF2-40B4-BE49-F238E27FC236}">
              <a16:creationId xmlns:a16="http://schemas.microsoft.com/office/drawing/2014/main" xmlns="" id="{00000000-0008-0000-0600-000078A21300}"/>
            </a:ext>
          </a:extLst>
        </xdr:cNvPr>
        <xdr:cNvSpPr txBox="1">
          <a:spLocks noChangeArrowheads="1"/>
        </xdr:cNvSpPr>
      </xdr:nvSpPr>
      <xdr:spPr bwMode="auto">
        <a:xfrm>
          <a:off x="2743200" y="6258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180</xdr:row>
      <xdr:rowOff>0</xdr:rowOff>
    </xdr:from>
    <xdr:to>
      <xdr:col>5</xdr:col>
      <xdr:colOff>0</xdr:colOff>
      <xdr:row>180</xdr:row>
      <xdr:rowOff>209550</xdr:rowOff>
    </xdr:to>
    <xdr:sp macro="" textlink="">
      <xdr:nvSpPr>
        <xdr:cNvPr id="1286777" name="Text Box 1">
          <a:extLst>
            <a:ext uri="{FF2B5EF4-FFF2-40B4-BE49-F238E27FC236}">
              <a16:creationId xmlns:a16="http://schemas.microsoft.com/office/drawing/2014/main" xmlns="" id="{00000000-0008-0000-0600-000079A21300}"/>
            </a:ext>
          </a:extLst>
        </xdr:cNvPr>
        <xdr:cNvSpPr txBox="1">
          <a:spLocks noChangeArrowheads="1"/>
        </xdr:cNvSpPr>
      </xdr:nvSpPr>
      <xdr:spPr bwMode="auto">
        <a:xfrm>
          <a:off x="2743200" y="62931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180</xdr:row>
      <xdr:rowOff>0</xdr:rowOff>
    </xdr:from>
    <xdr:to>
      <xdr:col>5</xdr:col>
      <xdr:colOff>0</xdr:colOff>
      <xdr:row>180</xdr:row>
      <xdr:rowOff>209550</xdr:rowOff>
    </xdr:to>
    <xdr:sp macro="" textlink="">
      <xdr:nvSpPr>
        <xdr:cNvPr id="1286778" name="Text Box 1">
          <a:extLst>
            <a:ext uri="{FF2B5EF4-FFF2-40B4-BE49-F238E27FC236}">
              <a16:creationId xmlns:a16="http://schemas.microsoft.com/office/drawing/2014/main" xmlns="" id="{00000000-0008-0000-0600-00007AA21300}"/>
            </a:ext>
          </a:extLst>
        </xdr:cNvPr>
        <xdr:cNvSpPr txBox="1">
          <a:spLocks noChangeArrowheads="1"/>
        </xdr:cNvSpPr>
      </xdr:nvSpPr>
      <xdr:spPr bwMode="auto">
        <a:xfrm>
          <a:off x="2743200" y="62931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180</xdr:row>
      <xdr:rowOff>0</xdr:rowOff>
    </xdr:from>
    <xdr:to>
      <xdr:col>5</xdr:col>
      <xdr:colOff>0</xdr:colOff>
      <xdr:row>180</xdr:row>
      <xdr:rowOff>209550</xdr:rowOff>
    </xdr:to>
    <xdr:sp macro="" textlink="">
      <xdr:nvSpPr>
        <xdr:cNvPr id="1286779" name="Text Box 1">
          <a:extLst>
            <a:ext uri="{FF2B5EF4-FFF2-40B4-BE49-F238E27FC236}">
              <a16:creationId xmlns:a16="http://schemas.microsoft.com/office/drawing/2014/main" xmlns="" id="{00000000-0008-0000-0600-00007BA21300}"/>
            </a:ext>
          </a:extLst>
        </xdr:cNvPr>
        <xdr:cNvSpPr txBox="1">
          <a:spLocks noChangeArrowheads="1"/>
        </xdr:cNvSpPr>
      </xdr:nvSpPr>
      <xdr:spPr bwMode="auto">
        <a:xfrm>
          <a:off x="2743200" y="62931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181</xdr:row>
      <xdr:rowOff>0</xdr:rowOff>
    </xdr:from>
    <xdr:to>
      <xdr:col>5</xdr:col>
      <xdr:colOff>0</xdr:colOff>
      <xdr:row>181</xdr:row>
      <xdr:rowOff>209550</xdr:rowOff>
    </xdr:to>
    <xdr:sp macro="" textlink="">
      <xdr:nvSpPr>
        <xdr:cNvPr id="1286780" name="Text Box 1">
          <a:extLst>
            <a:ext uri="{FF2B5EF4-FFF2-40B4-BE49-F238E27FC236}">
              <a16:creationId xmlns:a16="http://schemas.microsoft.com/office/drawing/2014/main" xmlns="" id="{00000000-0008-0000-0600-00007CA21300}"/>
            </a:ext>
          </a:extLst>
        </xdr:cNvPr>
        <xdr:cNvSpPr txBox="1">
          <a:spLocks noChangeArrowheads="1"/>
        </xdr:cNvSpPr>
      </xdr:nvSpPr>
      <xdr:spPr bwMode="auto">
        <a:xfrm>
          <a:off x="2743200" y="63274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181</xdr:row>
      <xdr:rowOff>0</xdr:rowOff>
    </xdr:from>
    <xdr:to>
      <xdr:col>5</xdr:col>
      <xdr:colOff>0</xdr:colOff>
      <xdr:row>181</xdr:row>
      <xdr:rowOff>209550</xdr:rowOff>
    </xdr:to>
    <xdr:sp macro="" textlink="">
      <xdr:nvSpPr>
        <xdr:cNvPr id="1286781" name="Text Box 1">
          <a:extLst>
            <a:ext uri="{FF2B5EF4-FFF2-40B4-BE49-F238E27FC236}">
              <a16:creationId xmlns:a16="http://schemas.microsoft.com/office/drawing/2014/main" xmlns="" id="{00000000-0008-0000-0600-00007DA21300}"/>
            </a:ext>
          </a:extLst>
        </xdr:cNvPr>
        <xdr:cNvSpPr txBox="1">
          <a:spLocks noChangeArrowheads="1"/>
        </xdr:cNvSpPr>
      </xdr:nvSpPr>
      <xdr:spPr bwMode="auto">
        <a:xfrm>
          <a:off x="2743200" y="63274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181</xdr:row>
      <xdr:rowOff>0</xdr:rowOff>
    </xdr:from>
    <xdr:to>
      <xdr:col>5</xdr:col>
      <xdr:colOff>0</xdr:colOff>
      <xdr:row>181</xdr:row>
      <xdr:rowOff>209550</xdr:rowOff>
    </xdr:to>
    <xdr:sp macro="" textlink="">
      <xdr:nvSpPr>
        <xdr:cNvPr id="1286782" name="Text Box 1">
          <a:extLst>
            <a:ext uri="{FF2B5EF4-FFF2-40B4-BE49-F238E27FC236}">
              <a16:creationId xmlns:a16="http://schemas.microsoft.com/office/drawing/2014/main" xmlns="" id="{00000000-0008-0000-0600-00007EA21300}"/>
            </a:ext>
          </a:extLst>
        </xdr:cNvPr>
        <xdr:cNvSpPr txBox="1">
          <a:spLocks noChangeArrowheads="1"/>
        </xdr:cNvSpPr>
      </xdr:nvSpPr>
      <xdr:spPr bwMode="auto">
        <a:xfrm>
          <a:off x="2743200" y="63274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181</xdr:row>
      <xdr:rowOff>0</xdr:rowOff>
    </xdr:from>
    <xdr:to>
      <xdr:col>5</xdr:col>
      <xdr:colOff>0</xdr:colOff>
      <xdr:row>181</xdr:row>
      <xdr:rowOff>209550</xdr:rowOff>
    </xdr:to>
    <xdr:sp macro="" textlink="">
      <xdr:nvSpPr>
        <xdr:cNvPr id="1286783" name="Text Box 1">
          <a:extLst>
            <a:ext uri="{FF2B5EF4-FFF2-40B4-BE49-F238E27FC236}">
              <a16:creationId xmlns:a16="http://schemas.microsoft.com/office/drawing/2014/main" xmlns="" id="{00000000-0008-0000-0600-00007FA21300}"/>
            </a:ext>
          </a:extLst>
        </xdr:cNvPr>
        <xdr:cNvSpPr txBox="1">
          <a:spLocks noChangeArrowheads="1"/>
        </xdr:cNvSpPr>
      </xdr:nvSpPr>
      <xdr:spPr bwMode="auto">
        <a:xfrm>
          <a:off x="2743200" y="63274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181</xdr:row>
      <xdr:rowOff>0</xdr:rowOff>
    </xdr:from>
    <xdr:to>
      <xdr:col>5</xdr:col>
      <xdr:colOff>0</xdr:colOff>
      <xdr:row>181</xdr:row>
      <xdr:rowOff>209550</xdr:rowOff>
    </xdr:to>
    <xdr:sp macro="" textlink="">
      <xdr:nvSpPr>
        <xdr:cNvPr id="1286784" name="Text Box 1">
          <a:extLst>
            <a:ext uri="{FF2B5EF4-FFF2-40B4-BE49-F238E27FC236}">
              <a16:creationId xmlns:a16="http://schemas.microsoft.com/office/drawing/2014/main" xmlns="" id="{00000000-0008-0000-0600-000080A21300}"/>
            </a:ext>
          </a:extLst>
        </xdr:cNvPr>
        <xdr:cNvSpPr txBox="1">
          <a:spLocks noChangeArrowheads="1"/>
        </xdr:cNvSpPr>
      </xdr:nvSpPr>
      <xdr:spPr bwMode="auto">
        <a:xfrm>
          <a:off x="2743200" y="63274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182</xdr:row>
      <xdr:rowOff>0</xdr:rowOff>
    </xdr:from>
    <xdr:to>
      <xdr:col>5</xdr:col>
      <xdr:colOff>0</xdr:colOff>
      <xdr:row>182</xdr:row>
      <xdr:rowOff>209550</xdr:rowOff>
    </xdr:to>
    <xdr:sp macro="" textlink="">
      <xdr:nvSpPr>
        <xdr:cNvPr id="1286785" name="Text Box 1">
          <a:extLst>
            <a:ext uri="{FF2B5EF4-FFF2-40B4-BE49-F238E27FC236}">
              <a16:creationId xmlns:a16="http://schemas.microsoft.com/office/drawing/2014/main" xmlns="" id="{00000000-0008-0000-0600-000081A21300}"/>
            </a:ext>
          </a:extLst>
        </xdr:cNvPr>
        <xdr:cNvSpPr txBox="1">
          <a:spLocks noChangeArrowheads="1"/>
        </xdr:cNvSpPr>
      </xdr:nvSpPr>
      <xdr:spPr bwMode="auto">
        <a:xfrm>
          <a:off x="2743200" y="63617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182</xdr:row>
      <xdr:rowOff>0</xdr:rowOff>
    </xdr:from>
    <xdr:to>
      <xdr:col>5</xdr:col>
      <xdr:colOff>0</xdr:colOff>
      <xdr:row>182</xdr:row>
      <xdr:rowOff>209550</xdr:rowOff>
    </xdr:to>
    <xdr:sp macro="" textlink="">
      <xdr:nvSpPr>
        <xdr:cNvPr id="1286786" name="Text Box 1">
          <a:extLst>
            <a:ext uri="{FF2B5EF4-FFF2-40B4-BE49-F238E27FC236}">
              <a16:creationId xmlns:a16="http://schemas.microsoft.com/office/drawing/2014/main" xmlns="" id="{00000000-0008-0000-0600-000082A21300}"/>
            </a:ext>
          </a:extLst>
        </xdr:cNvPr>
        <xdr:cNvSpPr txBox="1">
          <a:spLocks noChangeArrowheads="1"/>
        </xdr:cNvSpPr>
      </xdr:nvSpPr>
      <xdr:spPr bwMode="auto">
        <a:xfrm>
          <a:off x="2743200" y="63617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182</xdr:row>
      <xdr:rowOff>0</xdr:rowOff>
    </xdr:from>
    <xdr:to>
      <xdr:col>5</xdr:col>
      <xdr:colOff>0</xdr:colOff>
      <xdr:row>182</xdr:row>
      <xdr:rowOff>209550</xdr:rowOff>
    </xdr:to>
    <xdr:sp macro="" textlink="">
      <xdr:nvSpPr>
        <xdr:cNvPr id="1286787" name="Text Box 1">
          <a:extLst>
            <a:ext uri="{FF2B5EF4-FFF2-40B4-BE49-F238E27FC236}">
              <a16:creationId xmlns:a16="http://schemas.microsoft.com/office/drawing/2014/main" xmlns="" id="{00000000-0008-0000-0600-000083A21300}"/>
            </a:ext>
          </a:extLst>
        </xdr:cNvPr>
        <xdr:cNvSpPr txBox="1">
          <a:spLocks noChangeArrowheads="1"/>
        </xdr:cNvSpPr>
      </xdr:nvSpPr>
      <xdr:spPr bwMode="auto">
        <a:xfrm>
          <a:off x="2743200" y="63617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182</xdr:row>
      <xdr:rowOff>0</xdr:rowOff>
    </xdr:from>
    <xdr:to>
      <xdr:col>5</xdr:col>
      <xdr:colOff>0</xdr:colOff>
      <xdr:row>182</xdr:row>
      <xdr:rowOff>209550</xdr:rowOff>
    </xdr:to>
    <xdr:sp macro="" textlink="">
      <xdr:nvSpPr>
        <xdr:cNvPr id="1286788" name="Text Box 1">
          <a:extLst>
            <a:ext uri="{FF2B5EF4-FFF2-40B4-BE49-F238E27FC236}">
              <a16:creationId xmlns:a16="http://schemas.microsoft.com/office/drawing/2014/main" xmlns="" id="{00000000-0008-0000-0600-000084A21300}"/>
            </a:ext>
          </a:extLst>
        </xdr:cNvPr>
        <xdr:cNvSpPr txBox="1">
          <a:spLocks noChangeArrowheads="1"/>
        </xdr:cNvSpPr>
      </xdr:nvSpPr>
      <xdr:spPr bwMode="auto">
        <a:xfrm>
          <a:off x="2743200" y="63617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182</xdr:row>
      <xdr:rowOff>0</xdr:rowOff>
    </xdr:from>
    <xdr:to>
      <xdr:col>5</xdr:col>
      <xdr:colOff>0</xdr:colOff>
      <xdr:row>182</xdr:row>
      <xdr:rowOff>209550</xdr:rowOff>
    </xdr:to>
    <xdr:sp macro="" textlink="">
      <xdr:nvSpPr>
        <xdr:cNvPr id="1286789" name="Text Box 1">
          <a:extLst>
            <a:ext uri="{FF2B5EF4-FFF2-40B4-BE49-F238E27FC236}">
              <a16:creationId xmlns:a16="http://schemas.microsoft.com/office/drawing/2014/main" xmlns="" id="{00000000-0008-0000-0600-000085A21300}"/>
            </a:ext>
          </a:extLst>
        </xdr:cNvPr>
        <xdr:cNvSpPr txBox="1">
          <a:spLocks noChangeArrowheads="1"/>
        </xdr:cNvSpPr>
      </xdr:nvSpPr>
      <xdr:spPr bwMode="auto">
        <a:xfrm>
          <a:off x="2743200" y="63617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182</xdr:row>
      <xdr:rowOff>0</xdr:rowOff>
    </xdr:from>
    <xdr:to>
      <xdr:col>5</xdr:col>
      <xdr:colOff>0</xdr:colOff>
      <xdr:row>182</xdr:row>
      <xdr:rowOff>209550</xdr:rowOff>
    </xdr:to>
    <xdr:sp macro="" textlink="">
      <xdr:nvSpPr>
        <xdr:cNvPr id="1286790" name="Text Box 1">
          <a:extLst>
            <a:ext uri="{FF2B5EF4-FFF2-40B4-BE49-F238E27FC236}">
              <a16:creationId xmlns:a16="http://schemas.microsoft.com/office/drawing/2014/main" xmlns="" id="{00000000-0008-0000-0600-000086A21300}"/>
            </a:ext>
          </a:extLst>
        </xdr:cNvPr>
        <xdr:cNvSpPr txBox="1">
          <a:spLocks noChangeArrowheads="1"/>
        </xdr:cNvSpPr>
      </xdr:nvSpPr>
      <xdr:spPr bwMode="auto">
        <a:xfrm>
          <a:off x="2743200" y="63617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182</xdr:row>
      <xdr:rowOff>0</xdr:rowOff>
    </xdr:from>
    <xdr:to>
      <xdr:col>5</xdr:col>
      <xdr:colOff>0</xdr:colOff>
      <xdr:row>182</xdr:row>
      <xdr:rowOff>209550</xdr:rowOff>
    </xdr:to>
    <xdr:sp macro="" textlink="">
      <xdr:nvSpPr>
        <xdr:cNvPr id="1286791" name="Text Box 1">
          <a:extLst>
            <a:ext uri="{FF2B5EF4-FFF2-40B4-BE49-F238E27FC236}">
              <a16:creationId xmlns:a16="http://schemas.microsoft.com/office/drawing/2014/main" xmlns="" id="{00000000-0008-0000-0600-000087A21300}"/>
            </a:ext>
          </a:extLst>
        </xdr:cNvPr>
        <xdr:cNvSpPr txBox="1">
          <a:spLocks noChangeArrowheads="1"/>
        </xdr:cNvSpPr>
      </xdr:nvSpPr>
      <xdr:spPr bwMode="auto">
        <a:xfrm>
          <a:off x="2743200" y="63617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182</xdr:row>
      <xdr:rowOff>0</xdr:rowOff>
    </xdr:from>
    <xdr:to>
      <xdr:col>5</xdr:col>
      <xdr:colOff>0</xdr:colOff>
      <xdr:row>182</xdr:row>
      <xdr:rowOff>209550</xdr:rowOff>
    </xdr:to>
    <xdr:sp macro="" textlink="">
      <xdr:nvSpPr>
        <xdr:cNvPr id="1286792" name="Text Box 1">
          <a:extLst>
            <a:ext uri="{FF2B5EF4-FFF2-40B4-BE49-F238E27FC236}">
              <a16:creationId xmlns:a16="http://schemas.microsoft.com/office/drawing/2014/main" xmlns="" id="{00000000-0008-0000-0600-000088A21300}"/>
            </a:ext>
          </a:extLst>
        </xdr:cNvPr>
        <xdr:cNvSpPr txBox="1">
          <a:spLocks noChangeArrowheads="1"/>
        </xdr:cNvSpPr>
      </xdr:nvSpPr>
      <xdr:spPr bwMode="auto">
        <a:xfrm>
          <a:off x="2743200" y="63617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182</xdr:row>
      <xdr:rowOff>0</xdr:rowOff>
    </xdr:from>
    <xdr:to>
      <xdr:col>5</xdr:col>
      <xdr:colOff>0</xdr:colOff>
      <xdr:row>182</xdr:row>
      <xdr:rowOff>209550</xdr:rowOff>
    </xdr:to>
    <xdr:sp macro="" textlink="">
      <xdr:nvSpPr>
        <xdr:cNvPr id="1286793" name="Text Box 1">
          <a:extLst>
            <a:ext uri="{FF2B5EF4-FFF2-40B4-BE49-F238E27FC236}">
              <a16:creationId xmlns:a16="http://schemas.microsoft.com/office/drawing/2014/main" xmlns="" id="{00000000-0008-0000-0600-000089A21300}"/>
            </a:ext>
          </a:extLst>
        </xdr:cNvPr>
        <xdr:cNvSpPr txBox="1">
          <a:spLocks noChangeArrowheads="1"/>
        </xdr:cNvSpPr>
      </xdr:nvSpPr>
      <xdr:spPr bwMode="auto">
        <a:xfrm>
          <a:off x="2743200" y="63617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182</xdr:row>
      <xdr:rowOff>0</xdr:rowOff>
    </xdr:from>
    <xdr:to>
      <xdr:col>5</xdr:col>
      <xdr:colOff>0</xdr:colOff>
      <xdr:row>182</xdr:row>
      <xdr:rowOff>209550</xdr:rowOff>
    </xdr:to>
    <xdr:sp macro="" textlink="">
      <xdr:nvSpPr>
        <xdr:cNvPr id="1286794" name="Text Box 1">
          <a:extLst>
            <a:ext uri="{FF2B5EF4-FFF2-40B4-BE49-F238E27FC236}">
              <a16:creationId xmlns:a16="http://schemas.microsoft.com/office/drawing/2014/main" xmlns="" id="{00000000-0008-0000-0600-00008AA21300}"/>
            </a:ext>
          </a:extLst>
        </xdr:cNvPr>
        <xdr:cNvSpPr txBox="1">
          <a:spLocks noChangeArrowheads="1"/>
        </xdr:cNvSpPr>
      </xdr:nvSpPr>
      <xdr:spPr bwMode="auto">
        <a:xfrm>
          <a:off x="2743200" y="63617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182</xdr:row>
      <xdr:rowOff>0</xdr:rowOff>
    </xdr:from>
    <xdr:to>
      <xdr:col>5</xdr:col>
      <xdr:colOff>0</xdr:colOff>
      <xdr:row>182</xdr:row>
      <xdr:rowOff>209550</xdr:rowOff>
    </xdr:to>
    <xdr:sp macro="" textlink="">
      <xdr:nvSpPr>
        <xdr:cNvPr id="1286795" name="Text Box 1">
          <a:extLst>
            <a:ext uri="{FF2B5EF4-FFF2-40B4-BE49-F238E27FC236}">
              <a16:creationId xmlns:a16="http://schemas.microsoft.com/office/drawing/2014/main" xmlns="" id="{00000000-0008-0000-0600-00008BA21300}"/>
            </a:ext>
          </a:extLst>
        </xdr:cNvPr>
        <xdr:cNvSpPr txBox="1">
          <a:spLocks noChangeArrowheads="1"/>
        </xdr:cNvSpPr>
      </xdr:nvSpPr>
      <xdr:spPr bwMode="auto">
        <a:xfrm>
          <a:off x="2743200" y="63617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183</xdr:row>
      <xdr:rowOff>0</xdr:rowOff>
    </xdr:from>
    <xdr:to>
      <xdr:col>5</xdr:col>
      <xdr:colOff>0</xdr:colOff>
      <xdr:row>183</xdr:row>
      <xdr:rowOff>209550</xdr:rowOff>
    </xdr:to>
    <xdr:sp macro="" textlink="">
      <xdr:nvSpPr>
        <xdr:cNvPr id="1286796" name="Text Box 1">
          <a:extLst>
            <a:ext uri="{FF2B5EF4-FFF2-40B4-BE49-F238E27FC236}">
              <a16:creationId xmlns:a16="http://schemas.microsoft.com/office/drawing/2014/main" xmlns="" id="{00000000-0008-0000-0600-00008CA21300}"/>
            </a:ext>
          </a:extLst>
        </xdr:cNvPr>
        <xdr:cNvSpPr txBox="1">
          <a:spLocks noChangeArrowheads="1"/>
        </xdr:cNvSpPr>
      </xdr:nvSpPr>
      <xdr:spPr bwMode="auto">
        <a:xfrm>
          <a:off x="2743200" y="63960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183</xdr:row>
      <xdr:rowOff>0</xdr:rowOff>
    </xdr:from>
    <xdr:to>
      <xdr:col>5</xdr:col>
      <xdr:colOff>0</xdr:colOff>
      <xdr:row>183</xdr:row>
      <xdr:rowOff>209550</xdr:rowOff>
    </xdr:to>
    <xdr:sp macro="" textlink="">
      <xdr:nvSpPr>
        <xdr:cNvPr id="1286797" name="Text Box 1">
          <a:extLst>
            <a:ext uri="{FF2B5EF4-FFF2-40B4-BE49-F238E27FC236}">
              <a16:creationId xmlns:a16="http://schemas.microsoft.com/office/drawing/2014/main" xmlns="" id="{00000000-0008-0000-0600-00008DA21300}"/>
            </a:ext>
          </a:extLst>
        </xdr:cNvPr>
        <xdr:cNvSpPr txBox="1">
          <a:spLocks noChangeArrowheads="1"/>
        </xdr:cNvSpPr>
      </xdr:nvSpPr>
      <xdr:spPr bwMode="auto">
        <a:xfrm>
          <a:off x="2743200" y="63960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183</xdr:row>
      <xdr:rowOff>0</xdr:rowOff>
    </xdr:from>
    <xdr:to>
      <xdr:col>5</xdr:col>
      <xdr:colOff>0</xdr:colOff>
      <xdr:row>183</xdr:row>
      <xdr:rowOff>209550</xdr:rowOff>
    </xdr:to>
    <xdr:sp macro="" textlink="">
      <xdr:nvSpPr>
        <xdr:cNvPr id="1286798" name="Text Box 1">
          <a:extLst>
            <a:ext uri="{FF2B5EF4-FFF2-40B4-BE49-F238E27FC236}">
              <a16:creationId xmlns:a16="http://schemas.microsoft.com/office/drawing/2014/main" xmlns="" id="{00000000-0008-0000-0600-00008EA21300}"/>
            </a:ext>
          </a:extLst>
        </xdr:cNvPr>
        <xdr:cNvSpPr txBox="1">
          <a:spLocks noChangeArrowheads="1"/>
        </xdr:cNvSpPr>
      </xdr:nvSpPr>
      <xdr:spPr bwMode="auto">
        <a:xfrm>
          <a:off x="2743200" y="63960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183</xdr:row>
      <xdr:rowOff>0</xdr:rowOff>
    </xdr:from>
    <xdr:to>
      <xdr:col>5</xdr:col>
      <xdr:colOff>0</xdr:colOff>
      <xdr:row>183</xdr:row>
      <xdr:rowOff>209550</xdr:rowOff>
    </xdr:to>
    <xdr:sp macro="" textlink="">
      <xdr:nvSpPr>
        <xdr:cNvPr id="1286799" name="Text Box 1">
          <a:extLst>
            <a:ext uri="{FF2B5EF4-FFF2-40B4-BE49-F238E27FC236}">
              <a16:creationId xmlns:a16="http://schemas.microsoft.com/office/drawing/2014/main" xmlns="" id="{00000000-0008-0000-0600-00008FA21300}"/>
            </a:ext>
          </a:extLst>
        </xdr:cNvPr>
        <xdr:cNvSpPr txBox="1">
          <a:spLocks noChangeArrowheads="1"/>
        </xdr:cNvSpPr>
      </xdr:nvSpPr>
      <xdr:spPr bwMode="auto">
        <a:xfrm>
          <a:off x="2743200" y="63960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183</xdr:row>
      <xdr:rowOff>0</xdr:rowOff>
    </xdr:from>
    <xdr:to>
      <xdr:col>5</xdr:col>
      <xdr:colOff>0</xdr:colOff>
      <xdr:row>183</xdr:row>
      <xdr:rowOff>209550</xdr:rowOff>
    </xdr:to>
    <xdr:sp macro="" textlink="">
      <xdr:nvSpPr>
        <xdr:cNvPr id="1286800" name="Text Box 1">
          <a:extLst>
            <a:ext uri="{FF2B5EF4-FFF2-40B4-BE49-F238E27FC236}">
              <a16:creationId xmlns:a16="http://schemas.microsoft.com/office/drawing/2014/main" xmlns="" id="{00000000-0008-0000-0600-000090A21300}"/>
            </a:ext>
          </a:extLst>
        </xdr:cNvPr>
        <xdr:cNvSpPr txBox="1">
          <a:spLocks noChangeArrowheads="1"/>
        </xdr:cNvSpPr>
      </xdr:nvSpPr>
      <xdr:spPr bwMode="auto">
        <a:xfrm>
          <a:off x="2743200" y="63960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183</xdr:row>
      <xdr:rowOff>0</xdr:rowOff>
    </xdr:from>
    <xdr:to>
      <xdr:col>5</xdr:col>
      <xdr:colOff>0</xdr:colOff>
      <xdr:row>183</xdr:row>
      <xdr:rowOff>209550</xdr:rowOff>
    </xdr:to>
    <xdr:sp macro="" textlink="">
      <xdr:nvSpPr>
        <xdr:cNvPr id="1286801" name="Text Box 1">
          <a:extLst>
            <a:ext uri="{FF2B5EF4-FFF2-40B4-BE49-F238E27FC236}">
              <a16:creationId xmlns:a16="http://schemas.microsoft.com/office/drawing/2014/main" xmlns="" id="{00000000-0008-0000-0600-000091A21300}"/>
            </a:ext>
          </a:extLst>
        </xdr:cNvPr>
        <xdr:cNvSpPr txBox="1">
          <a:spLocks noChangeArrowheads="1"/>
        </xdr:cNvSpPr>
      </xdr:nvSpPr>
      <xdr:spPr bwMode="auto">
        <a:xfrm>
          <a:off x="2743200" y="63960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183</xdr:row>
      <xdr:rowOff>0</xdr:rowOff>
    </xdr:from>
    <xdr:to>
      <xdr:col>5</xdr:col>
      <xdr:colOff>0</xdr:colOff>
      <xdr:row>183</xdr:row>
      <xdr:rowOff>209550</xdr:rowOff>
    </xdr:to>
    <xdr:sp macro="" textlink="">
      <xdr:nvSpPr>
        <xdr:cNvPr id="1286802" name="Text Box 1">
          <a:extLst>
            <a:ext uri="{FF2B5EF4-FFF2-40B4-BE49-F238E27FC236}">
              <a16:creationId xmlns:a16="http://schemas.microsoft.com/office/drawing/2014/main" xmlns="" id="{00000000-0008-0000-0600-000092A21300}"/>
            </a:ext>
          </a:extLst>
        </xdr:cNvPr>
        <xdr:cNvSpPr txBox="1">
          <a:spLocks noChangeArrowheads="1"/>
        </xdr:cNvSpPr>
      </xdr:nvSpPr>
      <xdr:spPr bwMode="auto">
        <a:xfrm>
          <a:off x="2743200" y="63960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183</xdr:row>
      <xdr:rowOff>0</xdr:rowOff>
    </xdr:from>
    <xdr:to>
      <xdr:col>5</xdr:col>
      <xdr:colOff>0</xdr:colOff>
      <xdr:row>183</xdr:row>
      <xdr:rowOff>209550</xdr:rowOff>
    </xdr:to>
    <xdr:sp macro="" textlink="">
      <xdr:nvSpPr>
        <xdr:cNvPr id="1286803" name="Text Box 1">
          <a:extLst>
            <a:ext uri="{FF2B5EF4-FFF2-40B4-BE49-F238E27FC236}">
              <a16:creationId xmlns:a16="http://schemas.microsoft.com/office/drawing/2014/main" xmlns="" id="{00000000-0008-0000-0600-000093A21300}"/>
            </a:ext>
          </a:extLst>
        </xdr:cNvPr>
        <xdr:cNvSpPr txBox="1">
          <a:spLocks noChangeArrowheads="1"/>
        </xdr:cNvSpPr>
      </xdr:nvSpPr>
      <xdr:spPr bwMode="auto">
        <a:xfrm>
          <a:off x="2743200" y="63960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183</xdr:row>
      <xdr:rowOff>0</xdr:rowOff>
    </xdr:from>
    <xdr:to>
      <xdr:col>5</xdr:col>
      <xdr:colOff>0</xdr:colOff>
      <xdr:row>183</xdr:row>
      <xdr:rowOff>209550</xdr:rowOff>
    </xdr:to>
    <xdr:sp macro="" textlink="">
      <xdr:nvSpPr>
        <xdr:cNvPr id="1286804" name="Text Box 1">
          <a:extLst>
            <a:ext uri="{FF2B5EF4-FFF2-40B4-BE49-F238E27FC236}">
              <a16:creationId xmlns:a16="http://schemas.microsoft.com/office/drawing/2014/main" xmlns="" id="{00000000-0008-0000-0600-000094A21300}"/>
            </a:ext>
          </a:extLst>
        </xdr:cNvPr>
        <xdr:cNvSpPr txBox="1">
          <a:spLocks noChangeArrowheads="1"/>
        </xdr:cNvSpPr>
      </xdr:nvSpPr>
      <xdr:spPr bwMode="auto">
        <a:xfrm>
          <a:off x="2743200" y="63960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184</xdr:row>
      <xdr:rowOff>0</xdr:rowOff>
    </xdr:from>
    <xdr:to>
      <xdr:col>5</xdr:col>
      <xdr:colOff>0</xdr:colOff>
      <xdr:row>184</xdr:row>
      <xdr:rowOff>209550</xdr:rowOff>
    </xdr:to>
    <xdr:sp macro="" textlink="">
      <xdr:nvSpPr>
        <xdr:cNvPr id="1286805" name="Text Box 1">
          <a:extLst>
            <a:ext uri="{FF2B5EF4-FFF2-40B4-BE49-F238E27FC236}">
              <a16:creationId xmlns:a16="http://schemas.microsoft.com/office/drawing/2014/main" xmlns="" id="{00000000-0008-0000-0600-000095A21300}"/>
            </a:ext>
          </a:extLst>
        </xdr:cNvPr>
        <xdr:cNvSpPr txBox="1">
          <a:spLocks noChangeArrowheads="1"/>
        </xdr:cNvSpPr>
      </xdr:nvSpPr>
      <xdr:spPr bwMode="auto">
        <a:xfrm>
          <a:off x="2743200" y="6430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184</xdr:row>
      <xdr:rowOff>0</xdr:rowOff>
    </xdr:from>
    <xdr:to>
      <xdr:col>5</xdr:col>
      <xdr:colOff>0</xdr:colOff>
      <xdr:row>184</xdr:row>
      <xdr:rowOff>209550</xdr:rowOff>
    </xdr:to>
    <xdr:sp macro="" textlink="">
      <xdr:nvSpPr>
        <xdr:cNvPr id="1286806" name="Text Box 1">
          <a:extLst>
            <a:ext uri="{FF2B5EF4-FFF2-40B4-BE49-F238E27FC236}">
              <a16:creationId xmlns:a16="http://schemas.microsoft.com/office/drawing/2014/main" xmlns="" id="{00000000-0008-0000-0600-000096A21300}"/>
            </a:ext>
          </a:extLst>
        </xdr:cNvPr>
        <xdr:cNvSpPr txBox="1">
          <a:spLocks noChangeArrowheads="1"/>
        </xdr:cNvSpPr>
      </xdr:nvSpPr>
      <xdr:spPr bwMode="auto">
        <a:xfrm>
          <a:off x="2743200" y="6430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184</xdr:row>
      <xdr:rowOff>0</xdr:rowOff>
    </xdr:from>
    <xdr:to>
      <xdr:col>5</xdr:col>
      <xdr:colOff>0</xdr:colOff>
      <xdr:row>184</xdr:row>
      <xdr:rowOff>209550</xdr:rowOff>
    </xdr:to>
    <xdr:sp macro="" textlink="">
      <xdr:nvSpPr>
        <xdr:cNvPr id="1286807" name="Text Box 1">
          <a:extLst>
            <a:ext uri="{FF2B5EF4-FFF2-40B4-BE49-F238E27FC236}">
              <a16:creationId xmlns:a16="http://schemas.microsoft.com/office/drawing/2014/main" xmlns="" id="{00000000-0008-0000-0600-000097A21300}"/>
            </a:ext>
          </a:extLst>
        </xdr:cNvPr>
        <xdr:cNvSpPr txBox="1">
          <a:spLocks noChangeArrowheads="1"/>
        </xdr:cNvSpPr>
      </xdr:nvSpPr>
      <xdr:spPr bwMode="auto">
        <a:xfrm>
          <a:off x="2743200" y="6430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184</xdr:row>
      <xdr:rowOff>0</xdr:rowOff>
    </xdr:from>
    <xdr:to>
      <xdr:col>5</xdr:col>
      <xdr:colOff>0</xdr:colOff>
      <xdr:row>184</xdr:row>
      <xdr:rowOff>209550</xdr:rowOff>
    </xdr:to>
    <xdr:sp macro="" textlink="">
      <xdr:nvSpPr>
        <xdr:cNvPr id="1286808" name="Text Box 1">
          <a:extLst>
            <a:ext uri="{FF2B5EF4-FFF2-40B4-BE49-F238E27FC236}">
              <a16:creationId xmlns:a16="http://schemas.microsoft.com/office/drawing/2014/main" xmlns="" id="{00000000-0008-0000-0600-000098A21300}"/>
            </a:ext>
          </a:extLst>
        </xdr:cNvPr>
        <xdr:cNvSpPr txBox="1">
          <a:spLocks noChangeArrowheads="1"/>
        </xdr:cNvSpPr>
      </xdr:nvSpPr>
      <xdr:spPr bwMode="auto">
        <a:xfrm>
          <a:off x="2743200" y="6430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184</xdr:row>
      <xdr:rowOff>0</xdr:rowOff>
    </xdr:from>
    <xdr:to>
      <xdr:col>5</xdr:col>
      <xdr:colOff>0</xdr:colOff>
      <xdr:row>184</xdr:row>
      <xdr:rowOff>209550</xdr:rowOff>
    </xdr:to>
    <xdr:sp macro="" textlink="">
      <xdr:nvSpPr>
        <xdr:cNvPr id="1286809" name="Text Box 1">
          <a:extLst>
            <a:ext uri="{FF2B5EF4-FFF2-40B4-BE49-F238E27FC236}">
              <a16:creationId xmlns:a16="http://schemas.microsoft.com/office/drawing/2014/main" xmlns="" id="{00000000-0008-0000-0600-000099A21300}"/>
            </a:ext>
          </a:extLst>
        </xdr:cNvPr>
        <xdr:cNvSpPr txBox="1">
          <a:spLocks noChangeArrowheads="1"/>
        </xdr:cNvSpPr>
      </xdr:nvSpPr>
      <xdr:spPr bwMode="auto">
        <a:xfrm>
          <a:off x="2743200" y="6430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184</xdr:row>
      <xdr:rowOff>0</xdr:rowOff>
    </xdr:from>
    <xdr:to>
      <xdr:col>5</xdr:col>
      <xdr:colOff>0</xdr:colOff>
      <xdr:row>184</xdr:row>
      <xdr:rowOff>209550</xdr:rowOff>
    </xdr:to>
    <xdr:sp macro="" textlink="">
      <xdr:nvSpPr>
        <xdr:cNvPr id="1286810" name="Text Box 1">
          <a:extLst>
            <a:ext uri="{FF2B5EF4-FFF2-40B4-BE49-F238E27FC236}">
              <a16:creationId xmlns:a16="http://schemas.microsoft.com/office/drawing/2014/main" xmlns="" id="{00000000-0008-0000-0600-00009AA21300}"/>
            </a:ext>
          </a:extLst>
        </xdr:cNvPr>
        <xdr:cNvSpPr txBox="1">
          <a:spLocks noChangeArrowheads="1"/>
        </xdr:cNvSpPr>
      </xdr:nvSpPr>
      <xdr:spPr bwMode="auto">
        <a:xfrm>
          <a:off x="2743200" y="6430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184</xdr:row>
      <xdr:rowOff>0</xdr:rowOff>
    </xdr:from>
    <xdr:to>
      <xdr:col>5</xdr:col>
      <xdr:colOff>0</xdr:colOff>
      <xdr:row>184</xdr:row>
      <xdr:rowOff>209550</xdr:rowOff>
    </xdr:to>
    <xdr:sp macro="" textlink="">
      <xdr:nvSpPr>
        <xdr:cNvPr id="1286811" name="Text Box 1">
          <a:extLst>
            <a:ext uri="{FF2B5EF4-FFF2-40B4-BE49-F238E27FC236}">
              <a16:creationId xmlns:a16="http://schemas.microsoft.com/office/drawing/2014/main" xmlns="" id="{00000000-0008-0000-0600-00009BA21300}"/>
            </a:ext>
          </a:extLst>
        </xdr:cNvPr>
        <xdr:cNvSpPr txBox="1">
          <a:spLocks noChangeArrowheads="1"/>
        </xdr:cNvSpPr>
      </xdr:nvSpPr>
      <xdr:spPr bwMode="auto">
        <a:xfrm>
          <a:off x="2743200" y="6430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184</xdr:row>
      <xdr:rowOff>0</xdr:rowOff>
    </xdr:from>
    <xdr:to>
      <xdr:col>5</xdr:col>
      <xdr:colOff>0</xdr:colOff>
      <xdr:row>184</xdr:row>
      <xdr:rowOff>209550</xdr:rowOff>
    </xdr:to>
    <xdr:sp macro="" textlink="">
      <xdr:nvSpPr>
        <xdr:cNvPr id="1286812" name="Text Box 1">
          <a:extLst>
            <a:ext uri="{FF2B5EF4-FFF2-40B4-BE49-F238E27FC236}">
              <a16:creationId xmlns:a16="http://schemas.microsoft.com/office/drawing/2014/main" xmlns="" id="{00000000-0008-0000-0600-00009CA21300}"/>
            </a:ext>
          </a:extLst>
        </xdr:cNvPr>
        <xdr:cNvSpPr txBox="1">
          <a:spLocks noChangeArrowheads="1"/>
        </xdr:cNvSpPr>
      </xdr:nvSpPr>
      <xdr:spPr bwMode="auto">
        <a:xfrm>
          <a:off x="2743200" y="6430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184</xdr:row>
      <xdr:rowOff>0</xdr:rowOff>
    </xdr:from>
    <xdr:to>
      <xdr:col>5</xdr:col>
      <xdr:colOff>0</xdr:colOff>
      <xdr:row>184</xdr:row>
      <xdr:rowOff>209550</xdr:rowOff>
    </xdr:to>
    <xdr:sp macro="" textlink="">
      <xdr:nvSpPr>
        <xdr:cNvPr id="1286813" name="Text Box 1">
          <a:extLst>
            <a:ext uri="{FF2B5EF4-FFF2-40B4-BE49-F238E27FC236}">
              <a16:creationId xmlns:a16="http://schemas.microsoft.com/office/drawing/2014/main" xmlns="" id="{00000000-0008-0000-0600-00009DA21300}"/>
            </a:ext>
          </a:extLst>
        </xdr:cNvPr>
        <xdr:cNvSpPr txBox="1">
          <a:spLocks noChangeArrowheads="1"/>
        </xdr:cNvSpPr>
      </xdr:nvSpPr>
      <xdr:spPr bwMode="auto">
        <a:xfrm>
          <a:off x="2743200" y="6430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184</xdr:row>
      <xdr:rowOff>0</xdr:rowOff>
    </xdr:from>
    <xdr:to>
      <xdr:col>5</xdr:col>
      <xdr:colOff>0</xdr:colOff>
      <xdr:row>184</xdr:row>
      <xdr:rowOff>209550</xdr:rowOff>
    </xdr:to>
    <xdr:sp macro="" textlink="">
      <xdr:nvSpPr>
        <xdr:cNvPr id="1286814" name="Text Box 1">
          <a:extLst>
            <a:ext uri="{FF2B5EF4-FFF2-40B4-BE49-F238E27FC236}">
              <a16:creationId xmlns:a16="http://schemas.microsoft.com/office/drawing/2014/main" xmlns="" id="{00000000-0008-0000-0600-00009EA21300}"/>
            </a:ext>
          </a:extLst>
        </xdr:cNvPr>
        <xdr:cNvSpPr txBox="1">
          <a:spLocks noChangeArrowheads="1"/>
        </xdr:cNvSpPr>
      </xdr:nvSpPr>
      <xdr:spPr bwMode="auto">
        <a:xfrm>
          <a:off x="2743200" y="6430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184</xdr:row>
      <xdr:rowOff>0</xdr:rowOff>
    </xdr:from>
    <xdr:to>
      <xdr:col>5</xdr:col>
      <xdr:colOff>0</xdr:colOff>
      <xdr:row>184</xdr:row>
      <xdr:rowOff>209550</xdr:rowOff>
    </xdr:to>
    <xdr:sp macro="" textlink="">
      <xdr:nvSpPr>
        <xdr:cNvPr id="1286815" name="Text Box 1">
          <a:extLst>
            <a:ext uri="{FF2B5EF4-FFF2-40B4-BE49-F238E27FC236}">
              <a16:creationId xmlns:a16="http://schemas.microsoft.com/office/drawing/2014/main" xmlns="" id="{00000000-0008-0000-0600-00009FA21300}"/>
            </a:ext>
          </a:extLst>
        </xdr:cNvPr>
        <xdr:cNvSpPr txBox="1">
          <a:spLocks noChangeArrowheads="1"/>
        </xdr:cNvSpPr>
      </xdr:nvSpPr>
      <xdr:spPr bwMode="auto">
        <a:xfrm>
          <a:off x="2743200" y="6430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184</xdr:row>
      <xdr:rowOff>0</xdr:rowOff>
    </xdr:from>
    <xdr:to>
      <xdr:col>5</xdr:col>
      <xdr:colOff>0</xdr:colOff>
      <xdr:row>184</xdr:row>
      <xdr:rowOff>209550</xdr:rowOff>
    </xdr:to>
    <xdr:sp macro="" textlink="">
      <xdr:nvSpPr>
        <xdr:cNvPr id="1286816" name="Text Box 1">
          <a:extLst>
            <a:ext uri="{FF2B5EF4-FFF2-40B4-BE49-F238E27FC236}">
              <a16:creationId xmlns:a16="http://schemas.microsoft.com/office/drawing/2014/main" xmlns="" id="{00000000-0008-0000-0600-0000A0A21300}"/>
            </a:ext>
          </a:extLst>
        </xdr:cNvPr>
        <xdr:cNvSpPr txBox="1">
          <a:spLocks noChangeArrowheads="1"/>
        </xdr:cNvSpPr>
      </xdr:nvSpPr>
      <xdr:spPr bwMode="auto">
        <a:xfrm>
          <a:off x="2743200" y="6430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184</xdr:row>
      <xdr:rowOff>0</xdr:rowOff>
    </xdr:from>
    <xdr:to>
      <xdr:col>5</xdr:col>
      <xdr:colOff>0</xdr:colOff>
      <xdr:row>184</xdr:row>
      <xdr:rowOff>209550</xdr:rowOff>
    </xdr:to>
    <xdr:sp macro="" textlink="">
      <xdr:nvSpPr>
        <xdr:cNvPr id="1286817" name="Text Box 1">
          <a:extLst>
            <a:ext uri="{FF2B5EF4-FFF2-40B4-BE49-F238E27FC236}">
              <a16:creationId xmlns:a16="http://schemas.microsoft.com/office/drawing/2014/main" xmlns="" id="{00000000-0008-0000-0600-0000A1A21300}"/>
            </a:ext>
          </a:extLst>
        </xdr:cNvPr>
        <xdr:cNvSpPr txBox="1">
          <a:spLocks noChangeArrowheads="1"/>
        </xdr:cNvSpPr>
      </xdr:nvSpPr>
      <xdr:spPr bwMode="auto">
        <a:xfrm>
          <a:off x="2743200" y="6430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184</xdr:row>
      <xdr:rowOff>0</xdr:rowOff>
    </xdr:from>
    <xdr:to>
      <xdr:col>5</xdr:col>
      <xdr:colOff>0</xdr:colOff>
      <xdr:row>184</xdr:row>
      <xdr:rowOff>209550</xdr:rowOff>
    </xdr:to>
    <xdr:sp macro="" textlink="">
      <xdr:nvSpPr>
        <xdr:cNvPr id="1286818" name="Text Box 1">
          <a:extLst>
            <a:ext uri="{FF2B5EF4-FFF2-40B4-BE49-F238E27FC236}">
              <a16:creationId xmlns:a16="http://schemas.microsoft.com/office/drawing/2014/main" xmlns="" id="{00000000-0008-0000-0600-0000A2A21300}"/>
            </a:ext>
          </a:extLst>
        </xdr:cNvPr>
        <xdr:cNvSpPr txBox="1">
          <a:spLocks noChangeArrowheads="1"/>
        </xdr:cNvSpPr>
      </xdr:nvSpPr>
      <xdr:spPr bwMode="auto">
        <a:xfrm>
          <a:off x="2743200" y="6430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184</xdr:row>
      <xdr:rowOff>0</xdr:rowOff>
    </xdr:from>
    <xdr:to>
      <xdr:col>5</xdr:col>
      <xdr:colOff>0</xdr:colOff>
      <xdr:row>184</xdr:row>
      <xdr:rowOff>209550</xdr:rowOff>
    </xdr:to>
    <xdr:sp macro="" textlink="">
      <xdr:nvSpPr>
        <xdr:cNvPr id="1286819" name="Text Box 1">
          <a:extLst>
            <a:ext uri="{FF2B5EF4-FFF2-40B4-BE49-F238E27FC236}">
              <a16:creationId xmlns:a16="http://schemas.microsoft.com/office/drawing/2014/main" xmlns="" id="{00000000-0008-0000-0600-0000A3A21300}"/>
            </a:ext>
          </a:extLst>
        </xdr:cNvPr>
        <xdr:cNvSpPr txBox="1">
          <a:spLocks noChangeArrowheads="1"/>
        </xdr:cNvSpPr>
      </xdr:nvSpPr>
      <xdr:spPr bwMode="auto">
        <a:xfrm>
          <a:off x="2743200" y="6430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184</xdr:row>
      <xdr:rowOff>0</xdr:rowOff>
    </xdr:from>
    <xdr:to>
      <xdr:col>5</xdr:col>
      <xdr:colOff>0</xdr:colOff>
      <xdr:row>184</xdr:row>
      <xdr:rowOff>209550</xdr:rowOff>
    </xdr:to>
    <xdr:sp macro="" textlink="">
      <xdr:nvSpPr>
        <xdr:cNvPr id="1286820" name="Text Box 1">
          <a:extLst>
            <a:ext uri="{FF2B5EF4-FFF2-40B4-BE49-F238E27FC236}">
              <a16:creationId xmlns:a16="http://schemas.microsoft.com/office/drawing/2014/main" xmlns="" id="{00000000-0008-0000-0600-0000A4A21300}"/>
            </a:ext>
          </a:extLst>
        </xdr:cNvPr>
        <xdr:cNvSpPr txBox="1">
          <a:spLocks noChangeArrowheads="1"/>
        </xdr:cNvSpPr>
      </xdr:nvSpPr>
      <xdr:spPr bwMode="auto">
        <a:xfrm>
          <a:off x="2743200" y="6430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184</xdr:row>
      <xdr:rowOff>0</xdr:rowOff>
    </xdr:from>
    <xdr:to>
      <xdr:col>5</xdr:col>
      <xdr:colOff>0</xdr:colOff>
      <xdr:row>184</xdr:row>
      <xdr:rowOff>209550</xdr:rowOff>
    </xdr:to>
    <xdr:sp macro="" textlink="">
      <xdr:nvSpPr>
        <xdr:cNvPr id="1286821" name="Text Box 1">
          <a:extLst>
            <a:ext uri="{FF2B5EF4-FFF2-40B4-BE49-F238E27FC236}">
              <a16:creationId xmlns:a16="http://schemas.microsoft.com/office/drawing/2014/main" xmlns="" id="{00000000-0008-0000-0600-0000A5A21300}"/>
            </a:ext>
          </a:extLst>
        </xdr:cNvPr>
        <xdr:cNvSpPr txBox="1">
          <a:spLocks noChangeArrowheads="1"/>
        </xdr:cNvSpPr>
      </xdr:nvSpPr>
      <xdr:spPr bwMode="auto">
        <a:xfrm>
          <a:off x="2743200" y="6430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185</xdr:row>
      <xdr:rowOff>0</xdr:rowOff>
    </xdr:from>
    <xdr:to>
      <xdr:col>5</xdr:col>
      <xdr:colOff>0</xdr:colOff>
      <xdr:row>185</xdr:row>
      <xdr:rowOff>209550</xdr:rowOff>
    </xdr:to>
    <xdr:sp macro="" textlink="">
      <xdr:nvSpPr>
        <xdr:cNvPr id="1286822" name="Text Box 1">
          <a:extLst>
            <a:ext uri="{FF2B5EF4-FFF2-40B4-BE49-F238E27FC236}">
              <a16:creationId xmlns:a16="http://schemas.microsoft.com/office/drawing/2014/main" xmlns="" id="{00000000-0008-0000-0600-0000A6A21300}"/>
            </a:ext>
          </a:extLst>
        </xdr:cNvPr>
        <xdr:cNvSpPr txBox="1">
          <a:spLocks noChangeArrowheads="1"/>
        </xdr:cNvSpPr>
      </xdr:nvSpPr>
      <xdr:spPr bwMode="auto">
        <a:xfrm>
          <a:off x="2743200" y="64646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185</xdr:row>
      <xdr:rowOff>0</xdr:rowOff>
    </xdr:from>
    <xdr:to>
      <xdr:col>5</xdr:col>
      <xdr:colOff>0</xdr:colOff>
      <xdr:row>185</xdr:row>
      <xdr:rowOff>209550</xdr:rowOff>
    </xdr:to>
    <xdr:sp macro="" textlink="">
      <xdr:nvSpPr>
        <xdr:cNvPr id="1286823" name="Text Box 1">
          <a:extLst>
            <a:ext uri="{FF2B5EF4-FFF2-40B4-BE49-F238E27FC236}">
              <a16:creationId xmlns:a16="http://schemas.microsoft.com/office/drawing/2014/main" xmlns="" id="{00000000-0008-0000-0600-0000A7A21300}"/>
            </a:ext>
          </a:extLst>
        </xdr:cNvPr>
        <xdr:cNvSpPr txBox="1">
          <a:spLocks noChangeArrowheads="1"/>
        </xdr:cNvSpPr>
      </xdr:nvSpPr>
      <xdr:spPr bwMode="auto">
        <a:xfrm>
          <a:off x="2743200" y="64646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185</xdr:row>
      <xdr:rowOff>0</xdr:rowOff>
    </xdr:from>
    <xdr:to>
      <xdr:col>5</xdr:col>
      <xdr:colOff>0</xdr:colOff>
      <xdr:row>185</xdr:row>
      <xdr:rowOff>209550</xdr:rowOff>
    </xdr:to>
    <xdr:sp macro="" textlink="">
      <xdr:nvSpPr>
        <xdr:cNvPr id="1286824" name="Text Box 1">
          <a:extLst>
            <a:ext uri="{FF2B5EF4-FFF2-40B4-BE49-F238E27FC236}">
              <a16:creationId xmlns:a16="http://schemas.microsoft.com/office/drawing/2014/main" xmlns="" id="{00000000-0008-0000-0600-0000A8A21300}"/>
            </a:ext>
          </a:extLst>
        </xdr:cNvPr>
        <xdr:cNvSpPr txBox="1">
          <a:spLocks noChangeArrowheads="1"/>
        </xdr:cNvSpPr>
      </xdr:nvSpPr>
      <xdr:spPr bwMode="auto">
        <a:xfrm>
          <a:off x="2743200" y="64646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185</xdr:row>
      <xdr:rowOff>0</xdr:rowOff>
    </xdr:from>
    <xdr:to>
      <xdr:col>5</xdr:col>
      <xdr:colOff>0</xdr:colOff>
      <xdr:row>185</xdr:row>
      <xdr:rowOff>209550</xdr:rowOff>
    </xdr:to>
    <xdr:sp macro="" textlink="">
      <xdr:nvSpPr>
        <xdr:cNvPr id="1286825" name="Text Box 1">
          <a:extLst>
            <a:ext uri="{FF2B5EF4-FFF2-40B4-BE49-F238E27FC236}">
              <a16:creationId xmlns:a16="http://schemas.microsoft.com/office/drawing/2014/main" xmlns="" id="{00000000-0008-0000-0600-0000A9A21300}"/>
            </a:ext>
          </a:extLst>
        </xdr:cNvPr>
        <xdr:cNvSpPr txBox="1">
          <a:spLocks noChangeArrowheads="1"/>
        </xdr:cNvSpPr>
      </xdr:nvSpPr>
      <xdr:spPr bwMode="auto">
        <a:xfrm>
          <a:off x="2743200" y="64646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185</xdr:row>
      <xdr:rowOff>0</xdr:rowOff>
    </xdr:from>
    <xdr:to>
      <xdr:col>5</xdr:col>
      <xdr:colOff>0</xdr:colOff>
      <xdr:row>185</xdr:row>
      <xdr:rowOff>209550</xdr:rowOff>
    </xdr:to>
    <xdr:sp macro="" textlink="">
      <xdr:nvSpPr>
        <xdr:cNvPr id="1286826" name="Text Box 1">
          <a:extLst>
            <a:ext uri="{FF2B5EF4-FFF2-40B4-BE49-F238E27FC236}">
              <a16:creationId xmlns:a16="http://schemas.microsoft.com/office/drawing/2014/main" xmlns="" id="{00000000-0008-0000-0600-0000AAA21300}"/>
            </a:ext>
          </a:extLst>
        </xdr:cNvPr>
        <xdr:cNvSpPr txBox="1">
          <a:spLocks noChangeArrowheads="1"/>
        </xdr:cNvSpPr>
      </xdr:nvSpPr>
      <xdr:spPr bwMode="auto">
        <a:xfrm>
          <a:off x="2743200" y="64646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185</xdr:row>
      <xdr:rowOff>0</xdr:rowOff>
    </xdr:from>
    <xdr:to>
      <xdr:col>5</xdr:col>
      <xdr:colOff>0</xdr:colOff>
      <xdr:row>185</xdr:row>
      <xdr:rowOff>209550</xdr:rowOff>
    </xdr:to>
    <xdr:sp macro="" textlink="">
      <xdr:nvSpPr>
        <xdr:cNvPr id="1286827" name="Text Box 1">
          <a:extLst>
            <a:ext uri="{FF2B5EF4-FFF2-40B4-BE49-F238E27FC236}">
              <a16:creationId xmlns:a16="http://schemas.microsoft.com/office/drawing/2014/main" xmlns="" id="{00000000-0008-0000-0600-0000ABA21300}"/>
            </a:ext>
          </a:extLst>
        </xdr:cNvPr>
        <xdr:cNvSpPr txBox="1">
          <a:spLocks noChangeArrowheads="1"/>
        </xdr:cNvSpPr>
      </xdr:nvSpPr>
      <xdr:spPr bwMode="auto">
        <a:xfrm>
          <a:off x="2743200" y="64646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185</xdr:row>
      <xdr:rowOff>0</xdr:rowOff>
    </xdr:from>
    <xdr:to>
      <xdr:col>5</xdr:col>
      <xdr:colOff>0</xdr:colOff>
      <xdr:row>185</xdr:row>
      <xdr:rowOff>209550</xdr:rowOff>
    </xdr:to>
    <xdr:sp macro="" textlink="">
      <xdr:nvSpPr>
        <xdr:cNvPr id="1286828" name="Text Box 1">
          <a:extLst>
            <a:ext uri="{FF2B5EF4-FFF2-40B4-BE49-F238E27FC236}">
              <a16:creationId xmlns:a16="http://schemas.microsoft.com/office/drawing/2014/main" xmlns="" id="{00000000-0008-0000-0600-0000ACA21300}"/>
            </a:ext>
          </a:extLst>
        </xdr:cNvPr>
        <xdr:cNvSpPr txBox="1">
          <a:spLocks noChangeArrowheads="1"/>
        </xdr:cNvSpPr>
      </xdr:nvSpPr>
      <xdr:spPr bwMode="auto">
        <a:xfrm>
          <a:off x="2743200" y="64646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185</xdr:row>
      <xdr:rowOff>0</xdr:rowOff>
    </xdr:from>
    <xdr:to>
      <xdr:col>5</xdr:col>
      <xdr:colOff>0</xdr:colOff>
      <xdr:row>185</xdr:row>
      <xdr:rowOff>209550</xdr:rowOff>
    </xdr:to>
    <xdr:sp macro="" textlink="">
      <xdr:nvSpPr>
        <xdr:cNvPr id="1286829" name="Text Box 1">
          <a:extLst>
            <a:ext uri="{FF2B5EF4-FFF2-40B4-BE49-F238E27FC236}">
              <a16:creationId xmlns:a16="http://schemas.microsoft.com/office/drawing/2014/main" xmlns="" id="{00000000-0008-0000-0600-0000ADA21300}"/>
            </a:ext>
          </a:extLst>
        </xdr:cNvPr>
        <xdr:cNvSpPr txBox="1">
          <a:spLocks noChangeArrowheads="1"/>
        </xdr:cNvSpPr>
      </xdr:nvSpPr>
      <xdr:spPr bwMode="auto">
        <a:xfrm>
          <a:off x="2743200" y="64646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185</xdr:row>
      <xdr:rowOff>0</xdr:rowOff>
    </xdr:from>
    <xdr:to>
      <xdr:col>5</xdr:col>
      <xdr:colOff>0</xdr:colOff>
      <xdr:row>185</xdr:row>
      <xdr:rowOff>209550</xdr:rowOff>
    </xdr:to>
    <xdr:sp macro="" textlink="">
      <xdr:nvSpPr>
        <xdr:cNvPr id="1286830" name="Text Box 1">
          <a:extLst>
            <a:ext uri="{FF2B5EF4-FFF2-40B4-BE49-F238E27FC236}">
              <a16:creationId xmlns:a16="http://schemas.microsoft.com/office/drawing/2014/main" xmlns="" id="{00000000-0008-0000-0600-0000AEA21300}"/>
            </a:ext>
          </a:extLst>
        </xdr:cNvPr>
        <xdr:cNvSpPr txBox="1">
          <a:spLocks noChangeArrowheads="1"/>
        </xdr:cNvSpPr>
      </xdr:nvSpPr>
      <xdr:spPr bwMode="auto">
        <a:xfrm>
          <a:off x="2743200" y="64646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185</xdr:row>
      <xdr:rowOff>0</xdr:rowOff>
    </xdr:from>
    <xdr:to>
      <xdr:col>5</xdr:col>
      <xdr:colOff>0</xdr:colOff>
      <xdr:row>185</xdr:row>
      <xdr:rowOff>209550</xdr:rowOff>
    </xdr:to>
    <xdr:sp macro="" textlink="">
      <xdr:nvSpPr>
        <xdr:cNvPr id="1286831" name="Text Box 1">
          <a:extLst>
            <a:ext uri="{FF2B5EF4-FFF2-40B4-BE49-F238E27FC236}">
              <a16:creationId xmlns:a16="http://schemas.microsoft.com/office/drawing/2014/main" xmlns="" id="{00000000-0008-0000-0600-0000AFA21300}"/>
            </a:ext>
          </a:extLst>
        </xdr:cNvPr>
        <xdr:cNvSpPr txBox="1">
          <a:spLocks noChangeArrowheads="1"/>
        </xdr:cNvSpPr>
      </xdr:nvSpPr>
      <xdr:spPr bwMode="auto">
        <a:xfrm>
          <a:off x="2743200" y="64646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185</xdr:row>
      <xdr:rowOff>0</xdr:rowOff>
    </xdr:from>
    <xdr:to>
      <xdr:col>5</xdr:col>
      <xdr:colOff>0</xdr:colOff>
      <xdr:row>185</xdr:row>
      <xdr:rowOff>209550</xdr:rowOff>
    </xdr:to>
    <xdr:sp macro="" textlink="">
      <xdr:nvSpPr>
        <xdr:cNvPr id="1286832" name="Text Box 1">
          <a:extLst>
            <a:ext uri="{FF2B5EF4-FFF2-40B4-BE49-F238E27FC236}">
              <a16:creationId xmlns:a16="http://schemas.microsoft.com/office/drawing/2014/main" xmlns="" id="{00000000-0008-0000-0600-0000B0A21300}"/>
            </a:ext>
          </a:extLst>
        </xdr:cNvPr>
        <xdr:cNvSpPr txBox="1">
          <a:spLocks noChangeArrowheads="1"/>
        </xdr:cNvSpPr>
      </xdr:nvSpPr>
      <xdr:spPr bwMode="auto">
        <a:xfrm>
          <a:off x="2743200" y="64646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185</xdr:row>
      <xdr:rowOff>0</xdr:rowOff>
    </xdr:from>
    <xdr:to>
      <xdr:col>5</xdr:col>
      <xdr:colOff>0</xdr:colOff>
      <xdr:row>185</xdr:row>
      <xdr:rowOff>209550</xdr:rowOff>
    </xdr:to>
    <xdr:sp macro="" textlink="">
      <xdr:nvSpPr>
        <xdr:cNvPr id="1286833" name="Text Box 1">
          <a:extLst>
            <a:ext uri="{FF2B5EF4-FFF2-40B4-BE49-F238E27FC236}">
              <a16:creationId xmlns:a16="http://schemas.microsoft.com/office/drawing/2014/main" xmlns="" id="{00000000-0008-0000-0600-0000B1A21300}"/>
            </a:ext>
          </a:extLst>
        </xdr:cNvPr>
        <xdr:cNvSpPr txBox="1">
          <a:spLocks noChangeArrowheads="1"/>
        </xdr:cNvSpPr>
      </xdr:nvSpPr>
      <xdr:spPr bwMode="auto">
        <a:xfrm>
          <a:off x="2743200" y="64646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185</xdr:row>
      <xdr:rowOff>0</xdr:rowOff>
    </xdr:from>
    <xdr:to>
      <xdr:col>5</xdr:col>
      <xdr:colOff>0</xdr:colOff>
      <xdr:row>185</xdr:row>
      <xdr:rowOff>209550</xdr:rowOff>
    </xdr:to>
    <xdr:sp macro="" textlink="">
      <xdr:nvSpPr>
        <xdr:cNvPr id="1286834" name="Text Box 1">
          <a:extLst>
            <a:ext uri="{FF2B5EF4-FFF2-40B4-BE49-F238E27FC236}">
              <a16:creationId xmlns:a16="http://schemas.microsoft.com/office/drawing/2014/main" xmlns="" id="{00000000-0008-0000-0600-0000B2A21300}"/>
            </a:ext>
          </a:extLst>
        </xdr:cNvPr>
        <xdr:cNvSpPr txBox="1">
          <a:spLocks noChangeArrowheads="1"/>
        </xdr:cNvSpPr>
      </xdr:nvSpPr>
      <xdr:spPr bwMode="auto">
        <a:xfrm>
          <a:off x="2743200" y="64646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185</xdr:row>
      <xdr:rowOff>0</xdr:rowOff>
    </xdr:from>
    <xdr:to>
      <xdr:col>5</xdr:col>
      <xdr:colOff>0</xdr:colOff>
      <xdr:row>185</xdr:row>
      <xdr:rowOff>209550</xdr:rowOff>
    </xdr:to>
    <xdr:sp macro="" textlink="">
      <xdr:nvSpPr>
        <xdr:cNvPr id="1286835" name="Text Box 1">
          <a:extLst>
            <a:ext uri="{FF2B5EF4-FFF2-40B4-BE49-F238E27FC236}">
              <a16:creationId xmlns:a16="http://schemas.microsoft.com/office/drawing/2014/main" xmlns="" id="{00000000-0008-0000-0600-0000B3A21300}"/>
            </a:ext>
          </a:extLst>
        </xdr:cNvPr>
        <xdr:cNvSpPr txBox="1">
          <a:spLocks noChangeArrowheads="1"/>
        </xdr:cNvSpPr>
      </xdr:nvSpPr>
      <xdr:spPr bwMode="auto">
        <a:xfrm>
          <a:off x="2743200" y="64646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185</xdr:row>
      <xdr:rowOff>0</xdr:rowOff>
    </xdr:from>
    <xdr:to>
      <xdr:col>5</xdr:col>
      <xdr:colOff>0</xdr:colOff>
      <xdr:row>185</xdr:row>
      <xdr:rowOff>209550</xdr:rowOff>
    </xdr:to>
    <xdr:sp macro="" textlink="">
      <xdr:nvSpPr>
        <xdr:cNvPr id="1286836" name="Text Box 1">
          <a:extLst>
            <a:ext uri="{FF2B5EF4-FFF2-40B4-BE49-F238E27FC236}">
              <a16:creationId xmlns:a16="http://schemas.microsoft.com/office/drawing/2014/main" xmlns="" id="{00000000-0008-0000-0600-0000B4A21300}"/>
            </a:ext>
          </a:extLst>
        </xdr:cNvPr>
        <xdr:cNvSpPr txBox="1">
          <a:spLocks noChangeArrowheads="1"/>
        </xdr:cNvSpPr>
      </xdr:nvSpPr>
      <xdr:spPr bwMode="auto">
        <a:xfrm>
          <a:off x="2743200" y="64646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6837" name="Text Box 1">
          <a:extLst>
            <a:ext uri="{FF2B5EF4-FFF2-40B4-BE49-F238E27FC236}">
              <a16:creationId xmlns:a16="http://schemas.microsoft.com/office/drawing/2014/main" xmlns="" id="{00000000-0008-0000-0600-0000B5A2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6838" name="Text Box 1">
          <a:extLst>
            <a:ext uri="{FF2B5EF4-FFF2-40B4-BE49-F238E27FC236}">
              <a16:creationId xmlns:a16="http://schemas.microsoft.com/office/drawing/2014/main" xmlns="" id="{00000000-0008-0000-0600-0000B6A2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6839" name="Text Box 1">
          <a:extLst>
            <a:ext uri="{FF2B5EF4-FFF2-40B4-BE49-F238E27FC236}">
              <a16:creationId xmlns:a16="http://schemas.microsoft.com/office/drawing/2014/main" xmlns="" id="{00000000-0008-0000-0600-0000B7A2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6840" name="Text Box 1">
          <a:extLst>
            <a:ext uri="{FF2B5EF4-FFF2-40B4-BE49-F238E27FC236}">
              <a16:creationId xmlns:a16="http://schemas.microsoft.com/office/drawing/2014/main" xmlns="" id="{00000000-0008-0000-0600-0000B8A2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6841" name="Text Box 1">
          <a:extLst>
            <a:ext uri="{FF2B5EF4-FFF2-40B4-BE49-F238E27FC236}">
              <a16:creationId xmlns:a16="http://schemas.microsoft.com/office/drawing/2014/main" xmlns="" id="{00000000-0008-0000-0600-0000B9A2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6842" name="Text Box 1">
          <a:extLst>
            <a:ext uri="{FF2B5EF4-FFF2-40B4-BE49-F238E27FC236}">
              <a16:creationId xmlns:a16="http://schemas.microsoft.com/office/drawing/2014/main" xmlns="" id="{00000000-0008-0000-0600-0000BAA2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6843" name="Text Box 1">
          <a:extLst>
            <a:ext uri="{FF2B5EF4-FFF2-40B4-BE49-F238E27FC236}">
              <a16:creationId xmlns:a16="http://schemas.microsoft.com/office/drawing/2014/main" xmlns="" id="{00000000-0008-0000-0600-0000BBA2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6844" name="Text Box 1">
          <a:extLst>
            <a:ext uri="{FF2B5EF4-FFF2-40B4-BE49-F238E27FC236}">
              <a16:creationId xmlns:a16="http://schemas.microsoft.com/office/drawing/2014/main" xmlns="" id="{00000000-0008-0000-0600-0000BCA2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6845" name="Text Box 1">
          <a:extLst>
            <a:ext uri="{FF2B5EF4-FFF2-40B4-BE49-F238E27FC236}">
              <a16:creationId xmlns:a16="http://schemas.microsoft.com/office/drawing/2014/main" xmlns="" id="{00000000-0008-0000-0600-0000BDA2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6846" name="Text Box 1">
          <a:extLst>
            <a:ext uri="{FF2B5EF4-FFF2-40B4-BE49-F238E27FC236}">
              <a16:creationId xmlns:a16="http://schemas.microsoft.com/office/drawing/2014/main" xmlns="" id="{00000000-0008-0000-0600-0000BEA2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6847" name="Text Box 1">
          <a:extLst>
            <a:ext uri="{FF2B5EF4-FFF2-40B4-BE49-F238E27FC236}">
              <a16:creationId xmlns:a16="http://schemas.microsoft.com/office/drawing/2014/main" xmlns="" id="{00000000-0008-0000-0600-0000BFA2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6848" name="Text Box 1">
          <a:extLst>
            <a:ext uri="{FF2B5EF4-FFF2-40B4-BE49-F238E27FC236}">
              <a16:creationId xmlns:a16="http://schemas.microsoft.com/office/drawing/2014/main" xmlns="" id="{00000000-0008-0000-0600-0000C0A2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6849" name="Text Box 1">
          <a:extLst>
            <a:ext uri="{FF2B5EF4-FFF2-40B4-BE49-F238E27FC236}">
              <a16:creationId xmlns:a16="http://schemas.microsoft.com/office/drawing/2014/main" xmlns="" id="{00000000-0008-0000-0600-0000C1A2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6850" name="Text Box 1">
          <a:extLst>
            <a:ext uri="{FF2B5EF4-FFF2-40B4-BE49-F238E27FC236}">
              <a16:creationId xmlns:a16="http://schemas.microsoft.com/office/drawing/2014/main" xmlns="" id="{00000000-0008-0000-0600-0000C2A2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6851" name="Text Box 1">
          <a:extLst>
            <a:ext uri="{FF2B5EF4-FFF2-40B4-BE49-F238E27FC236}">
              <a16:creationId xmlns:a16="http://schemas.microsoft.com/office/drawing/2014/main" xmlns="" id="{00000000-0008-0000-0600-0000C3A2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6852" name="Text Box 1">
          <a:extLst>
            <a:ext uri="{FF2B5EF4-FFF2-40B4-BE49-F238E27FC236}">
              <a16:creationId xmlns:a16="http://schemas.microsoft.com/office/drawing/2014/main" xmlns="" id="{00000000-0008-0000-0600-0000C4A2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6853" name="Text Box 1">
          <a:extLst>
            <a:ext uri="{FF2B5EF4-FFF2-40B4-BE49-F238E27FC236}">
              <a16:creationId xmlns:a16="http://schemas.microsoft.com/office/drawing/2014/main" xmlns="" id="{00000000-0008-0000-0600-0000C5A2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6854" name="Text Box 1">
          <a:extLst>
            <a:ext uri="{FF2B5EF4-FFF2-40B4-BE49-F238E27FC236}">
              <a16:creationId xmlns:a16="http://schemas.microsoft.com/office/drawing/2014/main" xmlns="" id="{00000000-0008-0000-0600-0000C6A2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6855" name="Text Box 1">
          <a:extLst>
            <a:ext uri="{FF2B5EF4-FFF2-40B4-BE49-F238E27FC236}">
              <a16:creationId xmlns:a16="http://schemas.microsoft.com/office/drawing/2014/main" xmlns="" id="{00000000-0008-0000-0600-0000C7A2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6856" name="Text Box 1">
          <a:extLst>
            <a:ext uri="{FF2B5EF4-FFF2-40B4-BE49-F238E27FC236}">
              <a16:creationId xmlns:a16="http://schemas.microsoft.com/office/drawing/2014/main" xmlns="" id="{00000000-0008-0000-0600-0000C8A2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6857" name="Text Box 1">
          <a:extLst>
            <a:ext uri="{FF2B5EF4-FFF2-40B4-BE49-F238E27FC236}">
              <a16:creationId xmlns:a16="http://schemas.microsoft.com/office/drawing/2014/main" xmlns="" id="{00000000-0008-0000-0600-0000C9A2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6858" name="Text Box 1">
          <a:extLst>
            <a:ext uri="{FF2B5EF4-FFF2-40B4-BE49-F238E27FC236}">
              <a16:creationId xmlns:a16="http://schemas.microsoft.com/office/drawing/2014/main" xmlns="" id="{00000000-0008-0000-0600-0000CAA2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6859" name="Text Box 1">
          <a:extLst>
            <a:ext uri="{FF2B5EF4-FFF2-40B4-BE49-F238E27FC236}">
              <a16:creationId xmlns:a16="http://schemas.microsoft.com/office/drawing/2014/main" xmlns="" id="{00000000-0008-0000-0600-0000CBA2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6860" name="Text Box 1">
          <a:extLst>
            <a:ext uri="{FF2B5EF4-FFF2-40B4-BE49-F238E27FC236}">
              <a16:creationId xmlns:a16="http://schemas.microsoft.com/office/drawing/2014/main" xmlns="" id="{00000000-0008-0000-0600-0000CCA2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6861" name="Text Box 1">
          <a:extLst>
            <a:ext uri="{FF2B5EF4-FFF2-40B4-BE49-F238E27FC236}">
              <a16:creationId xmlns:a16="http://schemas.microsoft.com/office/drawing/2014/main" xmlns="" id="{00000000-0008-0000-0600-0000CDA2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6862" name="Text Box 1">
          <a:extLst>
            <a:ext uri="{FF2B5EF4-FFF2-40B4-BE49-F238E27FC236}">
              <a16:creationId xmlns:a16="http://schemas.microsoft.com/office/drawing/2014/main" xmlns="" id="{00000000-0008-0000-0600-0000CEA2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6863" name="Text Box 1">
          <a:extLst>
            <a:ext uri="{FF2B5EF4-FFF2-40B4-BE49-F238E27FC236}">
              <a16:creationId xmlns:a16="http://schemas.microsoft.com/office/drawing/2014/main" xmlns="" id="{00000000-0008-0000-0600-0000CFA2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6864" name="Text Box 1">
          <a:extLst>
            <a:ext uri="{FF2B5EF4-FFF2-40B4-BE49-F238E27FC236}">
              <a16:creationId xmlns:a16="http://schemas.microsoft.com/office/drawing/2014/main" xmlns="" id="{00000000-0008-0000-0600-0000D0A2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6865" name="Text Box 1">
          <a:extLst>
            <a:ext uri="{FF2B5EF4-FFF2-40B4-BE49-F238E27FC236}">
              <a16:creationId xmlns:a16="http://schemas.microsoft.com/office/drawing/2014/main" xmlns="" id="{00000000-0008-0000-0600-0000D1A2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6866" name="Text Box 1">
          <a:extLst>
            <a:ext uri="{FF2B5EF4-FFF2-40B4-BE49-F238E27FC236}">
              <a16:creationId xmlns:a16="http://schemas.microsoft.com/office/drawing/2014/main" xmlns="" id="{00000000-0008-0000-0600-0000D2A2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6867" name="Text Box 1">
          <a:extLst>
            <a:ext uri="{FF2B5EF4-FFF2-40B4-BE49-F238E27FC236}">
              <a16:creationId xmlns:a16="http://schemas.microsoft.com/office/drawing/2014/main" xmlns="" id="{00000000-0008-0000-0600-0000D3A2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6868" name="Text Box 1">
          <a:extLst>
            <a:ext uri="{FF2B5EF4-FFF2-40B4-BE49-F238E27FC236}">
              <a16:creationId xmlns:a16="http://schemas.microsoft.com/office/drawing/2014/main" xmlns="" id="{00000000-0008-0000-0600-0000D4A2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6869" name="Text Box 1">
          <a:extLst>
            <a:ext uri="{FF2B5EF4-FFF2-40B4-BE49-F238E27FC236}">
              <a16:creationId xmlns:a16="http://schemas.microsoft.com/office/drawing/2014/main" xmlns="" id="{00000000-0008-0000-0600-0000D5A2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6870" name="Text Box 1">
          <a:extLst>
            <a:ext uri="{FF2B5EF4-FFF2-40B4-BE49-F238E27FC236}">
              <a16:creationId xmlns:a16="http://schemas.microsoft.com/office/drawing/2014/main" xmlns="" id="{00000000-0008-0000-0600-0000D6A2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6871" name="Text Box 1">
          <a:extLst>
            <a:ext uri="{FF2B5EF4-FFF2-40B4-BE49-F238E27FC236}">
              <a16:creationId xmlns:a16="http://schemas.microsoft.com/office/drawing/2014/main" xmlns="" id="{00000000-0008-0000-0600-0000D7A2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6872" name="Text Box 1">
          <a:extLst>
            <a:ext uri="{FF2B5EF4-FFF2-40B4-BE49-F238E27FC236}">
              <a16:creationId xmlns:a16="http://schemas.microsoft.com/office/drawing/2014/main" xmlns="" id="{00000000-0008-0000-0600-0000D8A2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6873" name="Text Box 1">
          <a:extLst>
            <a:ext uri="{FF2B5EF4-FFF2-40B4-BE49-F238E27FC236}">
              <a16:creationId xmlns:a16="http://schemas.microsoft.com/office/drawing/2014/main" xmlns="" id="{00000000-0008-0000-0600-0000D9A2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6874" name="Text Box 1">
          <a:extLst>
            <a:ext uri="{FF2B5EF4-FFF2-40B4-BE49-F238E27FC236}">
              <a16:creationId xmlns:a16="http://schemas.microsoft.com/office/drawing/2014/main" xmlns="" id="{00000000-0008-0000-0600-0000DAA2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6875" name="Text Box 1">
          <a:extLst>
            <a:ext uri="{FF2B5EF4-FFF2-40B4-BE49-F238E27FC236}">
              <a16:creationId xmlns:a16="http://schemas.microsoft.com/office/drawing/2014/main" xmlns="" id="{00000000-0008-0000-0600-0000DBA2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6876" name="Text Box 1">
          <a:extLst>
            <a:ext uri="{FF2B5EF4-FFF2-40B4-BE49-F238E27FC236}">
              <a16:creationId xmlns:a16="http://schemas.microsoft.com/office/drawing/2014/main" xmlns="" id="{00000000-0008-0000-0600-0000DCA2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6877" name="Text Box 1">
          <a:extLst>
            <a:ext uri="{FF2B5EF4-FFF2-40B4-BE49-F238E27FC236}">
              <a16:creationId xmlns:a16="http://schemas.microsoft.com/office/drawing/2014/main" xmlns="" id="{00000000-0008-0000-0600-0000DDA2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6878" name="Text Box 1">
          <a:extLst>
            <a:ext uri="{FF2B5EF4-FFF2-40B4-BE49-F238E27FC236}">
              <a16:creationId xmlns:a16="http://schemas.microsoft.com/office/drawing/2014/main" xmlns="" id="{00000000-0008-0000-0600-0000DEA2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6879" name="Text Box 1">
          <a:extLst>
            <a:ext uri="{FF2B5EF4-FFF2-40B4-BE49-F238E27FC236}">
              <a16:creationId xmlns:a16="http://schemas.microsoft.com/office/drawing/2014/main" xmlns="" id="{00000000-0008-0000-0600-0000DFA2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6880" name="Text Box 1">
          <a:extLst>
            <a:ext uri="{FF2B5EF4-FFF2-40B4-BE49-F238E27FC236}">
              <a16:creationId xmlns:a16="http://schemas.microsoft.com/office/drawing/2014/main" xmlns="" id="{00000000-0008-0000-0600-0000E0A2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6881" name="Text Box 1">
          <a:extLst>
            <a:ext uri="{FF2B5EF4-FFF2-40B4-BE49-F238E27FC236}">
              <a16:creationId xmlns:a16="http://schemas.microsoft.com/office/drawing/2014/main" xmlns="" id="{00000000-0008-0000-0600-0000E1A2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6882" name="Text Box 1">
          <a:extLst>
            <a:ext uri="{FF2B5EF4-FFF2-40B4-BE49-F238E27FC236}">
              <a16:creationId xmlns:a16="http://schemas.microsoft.com/office/drawing/2014/main" xmlns="" id="{00000000-0008-0000-0600-0000E2A2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6883" name="Text Box 1">
          <a:extLst>
            <a:ext uri="{FF2B5EF4-FFF2-40B4-BE49-F238E27FC236}">
              <a16:creationId xmlns:a16="http://schemas.microsoft.com/office/drawing/2014/main" xmlns="" id="{00000000-0008-0000-0600-0000E3A2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6884" name="Text Box 1">
          <a:extLst>
            <a:ext uri="{FF2B5EF4-FFF2-40B4-BE49-F238E27FC236}">
              <a16:creationId xmlns:a16="http://schemas.microsoft.com/office/drawing/2014/main" xmlns="" id="{00000000-0008-0000-0600-0000E4A2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6885" name="Text Box 1">
          <a:extLst>
            <a:ext uri="{FF2B5EF4-FFF2-40B4-BE49-F238E27FC236}">
              <a16:creationId xmlns:a16="http://schemas.microsoft.com/office/drawing/2014/main" xmlns="" id="{00000000-0008-0000-0600-0000E5A2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6886" name="Text Box 1">
          <a:extLst>
            <a:ext uri="{FF2B5EF4-FFF2-40B4-BE49-F238E27FC236}">
              <a16:creationId xmlns:a16="http://schemas.microsoft.com/office/drawing/2014/main" xmlns="" id="{00000000-0008-0000-0600-0000E6A2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6887" name="Text Box 1">
          <a:extLst>
            <a:ext uri="{FF2B5EF4-FFF2-40B4-BE49-F238E27FC236}">
              <a16:creationId xmlns:a16="http://schemas.microsoft.com/office/drawing/2014/main" xmlns="" id="{00000000-0008-0000-0600-0000E7A2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6888" name="Text Box 1">
          <a:extLst>
            <a:ext uri="{FF2B5EF4-FFF2-40B4-BE49-F238E27FC236}">
              <a16:creationId xmlns:a16="http://schemas.microsoft.com/office/drawing/2014/main" xmlns="" id="{00000000-0008-0000-0600-0000E8A2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6889" name="Text Box 1">
          <a:extLst>
            <a:ext uri="{FF2B5EF4-FFF2-40B4-BE49-F238E27FC236}">
              <a16:creationId xmlns:a16="http://schemas.microsoft.com/office/drawing/2014/main" xmlns="" id="{00000000-0008-0000-0600-0000E9A2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6890" name="Text Box 1">
          <a:extLst>
            <a:ext uri="{FF2B5EF4-FFF2-40B4-BE49-F238E27FC236}">
              <a16:creationId xmlns:a16="http://schemas.microsoft.com/office/drawing/2014/main" xmlns="" id="{00000000-0008-0000-0600-0000EAA2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6891" name="Text Box 1">
          <a:extLst>
            <a:ext uri="{FF2B5EF4-FFF2-40B4-BE49-F238E27FC236}">
              <a16:creationId xmlns:a16="http://schemas.microsoft.com/office/drawing/2014/main" xmlns="" id="{00000000-0008-0000-0600-0000EBA2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6892" name="Text Box 1">
          <a:extLst>
            <a:ext uri="{FF2B5EF4-FFF2-40B4-BE49-F238E27FC236}">
              <a16:creationId xmlns:a16="http://schemas.microsoft.com/office/drawing/2014/main" xmlns="" id="{00000000-0008-0000-0600-0000ECA2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6893" name="Text Box 1">
          <a:extLst>
            <a:ext uri="{FF2B5EF4-FFF2-40B4-BE49-F238E27FC236}">
              <a16:creationId xmlns:a16="http://schemas.microsoft.com/office/drawing/2014/main" xmlns="" id="{00000000-0008-0000-0600-0000EDA2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6894" name="Text Box 1">
          <a:extLst>
            <a:ext uri="{FF2B5EF4-FFF2-40B4-BE49-F238E27FC236}">
              <a16:creationId xmlns:a16="http://schemas.microsoft.com/office/drawing/2014/main" xmlns="" id="{00000000-0008-0000-0600-0000EEA2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6895" name="Text Box 1">
          <a:extLst>
            <a:ext uri="{FF2B5EF4-FFF2-40B4-BE49-F238E27FC236}">
              <a16:creationId xmlns:a16="http://schemas.microsoft.com/office/drawing/2014/main" xmlns="" id="{00000000-0008-0000-0600-0000EFA2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6896" name="Text Box 1">
          <a:extLst>
            <a:ext uri="{FF2B5EF4-FFF2-40B4-BE49-F238E27FC236}">
              <a16:creationId xmlns:a16="http://schemas.microsoft.com/office/drawing/2014/main" xmlns="" id="{00000000-0008-0000-0600-0000F0A2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6897" name="Text Box 1">
          <a:extLst>
            <a:ext uri="{FF2B5EF4-FFF2-40B4-BE49-F238E27FC236}">
              <a16:creationId xmlns:a16="http://schemas.microsoft.com/office/drawing/2014/main" xmlns="" id="{00000000-0008-0000-0600-0000F1A2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6898" name="Text Box 1">
          <a:extLst>
            <a:ext uri="{FF2B5EF4-FFF2-40B4-BE49-F238E27FC236}">
              <a16:creationId xmlns:a16="http://schemas.microsoft.com/office/drawing/2014/main" xmlns="" id="{00000000-0008-0000-0600-0000F2A2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188</xdr:row>
      <xdr:rowOff>0</xdr:rowOff>
    </xdr:from>
    <xdr:to>
      <xdr:col>5</xdr:col>
      <xdr:colOff>0</xdr:colOff>
      <xdr:row>188</xdr:row>
      <xdr:rowOff>209550</xdr:rowOff>
    </xdr:to>
    <xdr:sp macro="" textlink="">
      <xdr:nvSpPr>
        <xdr:cNvPr id="1286899" name="Text Box 1">
          <a:extLst>
            <a:ext uri="{FF2B5EF4-FFF2-40B4-BE49-F238E27FC236}">
              <a16:creationId xmlns:a16="http://schemas.microsoft.com/office/drawing/2014/main" xmlns="" id="{00000000-0008-0000-0600-0000F3A21300}"/>
            </a:ext>
          </a:extLst>
        </xdr:cNvPr>
        <xdr:cNvSpPr txBox="1">
          <a:spLocks noChangeArrowheads="1"/>
        </xdr:cNvSpPr>
      </xdr:nvSpPr>
      <xdr:spPr bwMode="auto">
        <a:xfrm>
          <a:off x="2743200" y="656748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188</xdr:row>
      <xdr:rowOff>0</xdr:rowOff>
    </xdr:from>
    <xdr:to>
      <xdr:col>5</xdr:col>
      <xdr:colOff>0</xdr:colOff>
      <xdr:row>188</xdr:row>
      <xdr:rowOff>209550</xdr:rowOff>
    </xdr:to>
    <xdr:sp macro="" textlink="">
      <xdr:nvSpPr>
        <xdr:cNvPr id="1286900" name="Text Box 1">
          <a:extLst>
            <a:ext uri="{FF2B5EF4-FFF2-40B4-BE49-F238E27FC236}">
              <a16:creationId xmlns:a16="http://schemas.microsoft.com/office/drawing/2014/main" xmlns="" id="{00000000-0008-0000-0600-0000F4A21300}"/>
            </a:ext>
          </a:extLst>
        </xdr:cNvPr>
        <xdr:cNvSpPr txBox="1">
          <a:spLocks noChangeArrowheads="1"/>
        </xdr:cNvSpPr>
      </xdr:nvSpPr>
      <xdr:spPr bwMode="auto">
        <a:xfrm>
          <a:off x="2743200" y="656748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188</xdr:row>
      <xdr:rowOff>0</xdr:rowOff>
    </xdr:from>
    <xdr:to>
      <xdr:col>5</xdr:col>
      <xdr:colOff>0</xdr:colOff>
      <xdr:row>188</xdr:row>
      <xdr:rowOff>209550</xdr:rowOff>
    </xdr:to>
    <xdr:sp macro="" textlink="">
      <xdr:nvSpPr>
        <xdr:cNvPr id="1286901" name="Text Box 1">
          <a:extLst>
            <a:ext uri="{FF2B5EF4-FFF2-40B4-BE49-F238E27FC236}">
              <a16:creationId xmlns:a16="http://schemas.microsoft.com/office/drawing/2014/main" xmlns="" id="{00000000-0008-0000-0600-0000F5A21300}"/>
            </a:ext>
          </a:extLst>
        </xdr:cNvPr>
        <xdr:cNvSpPr txBox="1">
          <a:spLocks noChangeArrowheads="1"/>
        </xdr:cNvSpPr>
      </xdr:nvSpPr>
      <xdr:spPr bwMode="auto">
        <a:xfrm>
          <a:off x="2743200" y="656748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188</xdr:row>
      <xdr:rowOff>0</xdr:rowOff>
    </xdr:from>
    <xdr:to>
      <xdr:col>5</xdr:col>
      <xdr:colOff>0</xdr:colOff>
      <xdr:row>188</xdr:row>
      <xdr:rowOff>209550</xdr:rowOff>
    </xdr:to>
    <xdr:sp macro="" textlink="">
      <xdr:nvSpPr>
        <xdr:cNvPr id="1286902" name="Text Box 1">
          <a:extLst>
            <a:ext uri="{FF2B5EF4-FFF2-40B4-BE49-F238E27FC236}">
              <a16:creationId xmlns:a16="http://schemas.microsoft.com/office/drawing/2014/main" xmlns="" id="{00000000-0008-0000-0600-0000F6A21300}"/>
            </a:ext>
          </a:extLst>
        </xdr:cNvPr>
        <xdr:cNvSpPr txBox="1">
          <a:spLocks noChangeArrowheads="1"/>
        </xdr:cNvSpPr>
      </xdr:nvSpPr>
      <xdr:spPr bwMode="auto">
        <a:xfrm>
          <a:off x="2743200" y="656748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188</xdr:row>
      <xdr:rowOff>0</xdr:rowOff>
    </xdr:from>
    <xdr:to>
      <xdr:col>5</xdr:col>
      <xdr:colOff>0</xdr:colOff>
      <xdr:row>188</xdr:row>
      <xdr:rowOff>209550</xdr:rowOff>
    </xdr:to>
    <xdr:sp macro="" textlink="">
      <xdr:nvSpPr>
        <xdr:cNvPr id="1286903" name="Text Box 1">
          <a:extLst>
            <a:ext uri="{FF2B5EF4-FFF2-40B4-BE49-F238E27FC236}">
              <a16:creationId xmlns:a16="http://schemas.microsoft.com/office/drawing/2014/main" xmlns="" id="{00000000-0008-0000-0600-0000F7A21300}"/>
            </a:ext>
          </a:extLst>
        </xdr:cNvPr>
        <xdr:cNvSpPr txBox="1">
          <a:spLocks noChangeArrowheads="1"/>
        </xdr:cNvSpPr>
      </xdr:nvSpPr>
      <xdr:spPr bwMode="auto">
        <a:xfrm>
          <a:off x="2743200" y="656748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188</xdr:row>
      <xdr:rowOff>0</xdr:rowOff>
    </xdr:from>
    <xdr:to>
      <xdr:col>5</xdr:col>
      <xdr:colOff>0</xdr:colOff>
      <xdr:row>188</xdr:row>
      <xdr:rowOff>209550</xdr:rowOff>
    </xdr:to>
    <xdr:sp macro="" textlink="">
      <xdr:nvSpPr>
        <xdr:cNvPr id="1286904" name="Text Box 1">
          <a:extLst>
            <a:ext uri="{FF2B5EF4-FFF2-40B4-BE49-F238E27FC236}">
              <a16:creationId xmlns:a16="http://schemas.microsoft.com/office/drawing/2014/main" xmlns="" id="{00000000-0008-0000-0600-0000F8A21300}"/>
            </a:ext>
          </a:extLst>
        </xdr:cNvPr>
        <xdr:cNvSpPr txBox="1">
          <a:spLocks noChangeArrowheads="1"/>
        </xdr:cNvSpPr>
      </xdr:nvSpPr>
      <xdr:spPr bwMode="auto">
        <a:xfrm>
          <a:off x="2743200" y="656748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188</xdr:row>
      <xdr:rowOff>0</xdr:rowOff>
    </xdr:from>
    <xdr:to>
      <xdr:col>5</xdr:col>
      <xdr:colOff>0</xdr:colOff>
      <xdr:row>188</xdr:row>
      <xdr:rowOff>209550</xdr:rowOff>
    </xdr:to>
    <xdr:sp macro="" textlink="">
      <xdr:nvSpPr>
        <xdr:cNvPr id="1286905" name="Text Box 1">
          <a:extLst>
            <a:ext uri="{FF2B5EF4-FFF2-40B4-BE49-F238E27FC236}">
              <a16:creationId xmlns:a16="http://schemas.microsoft.com/office/drawing/2014/main" xmlns="" id="{00000000-0008-0000-0600-0000F9A21300}"/>
            </a:ext>
          </a:extLst>
        </xdr:cNvPr>
        <xdr:cNvSpPr txBox="1">
          <a:spLocks noChangeArrowheads="1"/>
        </xdr:cNvSpPr>
      </xdr:nvSpPr>
      <xdr:spPr bwMode="auto">
        <a:xfrm>
          <a:off x="2743200" y="656748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188</xdr:row>
      <xdr:rowOff>0</xdr:rowOff>
    </xdr:from>
    <xdr:to>
      <xdr:col>5</xdr:col>
      <xdr:colOff>0</xdr:colOff>
      <xdr:row>188</xdr:row>
      <xdr:rowOff>209550</xdr:rowOff>
    </xdr:to>
    <xdr:sp macro="" textlink="">
      <xdr:nvSpPr>
        <xdr:cNvPr id="1286906" name="Text Box 1">
          <a:extLst>
            <a:ext uri="{FF2B5EF4-FFF2-40B4-BE49-F238E27FC236}">
              <a16:creationId xmlns:a16="http://schemas.microsoft.com/office/drawing/2014/main" xmlns="" id="{00000000-0008-0000-0600-0000FAA21300}"/>
            </a:ext>
          </a:extLst>
        </xdr:cNvPr>
        <xdr:cNvSpPr txBox="1">
          <a:spLocks noChangeArrowheads="1"/>
        </xdr:cNvSpPr>
      </xdr:nvSpPr>
      <xdr:spPr bwMode="auto">
        <a:xfrm>
          <a:off x="2743200" y="656748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188</xdr:row>
      <xdr:rowOff>0</xdr:rowOff>
    </xdr:from>
    <xdr:to>
      <xdr:col>5</xdr:col>
      <xdr:colOff>0</xdr:colOff>
      <xdr:row>188</xdr:row>
      <xdr:rowOff>209550</xdr:rowOff>
    </xdr:to>
    <xdr:sp macro="" textlink="">
      <xdr:nvSpPr>
        <xdr:cNvPr id="1286907" name="Text Box 1">
          <a:extLst>
            <a:ext uri="{FF2B5EF4-FFF2-40B4-BE49-F238E27FC236}">
              <a16:creationId xmlns:a16="http://schemas.microsoft.com/office/drawing/2014/main" xmlns="" id="{00000000-0008-0000-0600-0000FBA21300}"/>
            </a:ext>
          </a:extLst>
        </xdr:cNvPr>
        <xdr:cNvSpPr txBox="1">
          <a:spLocks noChangeArrowheads="1"/>
        </xdr:cNvSpPr>
      </xdr:nvSpPr>
      <xdr:spPr bwMode="auto">
        <a:xfrm>
          <a:off x="2743200" y="656748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188</xdr:row>
      <xdr:rowOff>0</xdr:rowOff>
    </xdr:from>
    <xdr:to>
      <xdr:col>5</xdr:col>
      <xdr:colOff>0</xdr:colOff>
      <xdr:row>188</xdr:row>
      <xdr:rowOff>209550</xdr:rowOff>
    </xdr:to>
    <xdr:sp macro="" textlink="">
      <xdr:nvSpPr>
        <xdr:cNvPr id="1286908" name="Text Box 1">
          <a:extLst>
            <a:ext uri="{FF2B5EF4-FFF2-40B4-BE49-F238E27FC236}">
              <a16:creationId xmlns:a16="http://schemas.microsoft.com/office/drawing/2014/main" xmlns="" id="{00000000-0008-0000-0600-0000FCA21300}"/>
            </a:ext>
          </a:extLst>
        </xdr:cNvPr>
        <xdr:cNvSpPr txBox="1">
          <a:spLocks noChangeArrowheads="1"/>
        </xdr:cNvSpPr>
      </xdr:nvSpPr>
      <xdr:spPr bwMode="auto">
        <a:xfrm>
          <a:off x="2743200" y="656748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188</xdr:row>
      <xdr:rowOff>0</xdr:rowOff>
    </xdr:from>
    <xdr:to>
      <xdr:col>5</xdr:col>
      <xdr:colOff>0</xdr:colOff>
      <xdr:row>188</xdr:row>
      <xdr:rowOff>209550</xdr:rowOff>
    </xdr:to>
    <xdr:sp macro="" textlink="">
      <xdr:nvSpPr>
        <xdr:cNvPr id="1286909" name="Text Box 1">
          <a:extLst>
            <a:ext uri="{FF2B5EF4-FFF2-40B4-BE49-F238E27FC236}">
              <a16:creationId xmlns:a16="http://schemas.microsoft.com/office/drawing/2014/main" xmlns="" id="{00000000-0008-0000-0600-0000FDA21300}"/>
            </a:ext>
          </a:extLst>
        </xdr:cNvPr>
        <xdr:cNvSpPr txBox="1">
          <a:spLocks noChangeArrowheads="1"/>
        </xdr:cNvSpPr>
      </xdr:nvSpPr>
      <xdr:spPr bwMode="auto">
        <a:xfrm>
          <a:off x="2743200" y="656748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188</xdr:row>
      <xdr:rowOff>0</xdr:rowOff>
    </xdr:from>
    <xdr:to>
      <xdr:col>5</xdr:col>
      <xdr:colOff>0</xdr:colOff>
      <xdr:row>188</xdr:row>
      <xdr:rowOff>209550</xdr:rowOff>
    </xdr:to>
    <xdr:sp macro="" textlink="">
      <xdr:nvSpPr>
        <xdr:cNvPr id="1286910" name="Text Box 1">
          <a:extLst>
            <a:ext uri="{FF2B5EF4-FFF2-40B4-BE49-F238E27FC236}">
              <a16:creationId xmlns:a16="http://schemas.microsoft.com/office/drawing/2014/main" xmlns="" id="{00000000-0008-0000-0600-0000FEA21300}"/>
            </a:ext>
          </a:extLst>
        </xdr:cNvPr>
        <xdr:cNvSpPr txBox="1">
          <a:spLocks noChangeArrowheads="1"/>
        </xdr:cNvSpPr>
      </xdr:nvSpPr>
      <xdr:spPr bwMode="auto">
        <a:xfrm>
          <a:off x="2743200" y="656748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188</xdr:row>
      <xdr:rowOff>0</xdr:rowOff>
    </xdr:from>
    <xdr:to>
      <xdr:col>5</xdr:col>
      <xdr:colOff>0</xdr:colOff>
      <xdr:row>188</xdr:row>
      <xdr:rowOff>209550</xdr:rowOff>
    </xdr:to>
    <xdr:sp macro="" textlink="">
      <xdr:nvSpPr>
        <xdr:cNvPr id="1286911" name="Text Box 1">
          <a:extLst>
            <a:ext uri="{FF2B5EF4-FFF2-40B4-BE49-F238E27FC236}">
              <a16:creationId xmlns:a16="http://schemas.microsoft.com/office/drawing/2014/main" xmlns="" id="{00000000-0008-0000-0600-0000FFA21300}"/>
            </a:ext>
          </a:extLst>
        </xdr:cNvPr>
        <xdr:cNvSpPr txBox="1">
          <a:spLocks noChangeArrowheads="1"/>
        </xdr:cNvSpPr>
      </xdr:nvSpPr>
      <xdr:spPr bwMode="auto">
        <a:xfrm>
          <a:off x="2743200" y="656748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188</xdr:row>
      <xdr:rowOff>0</xdr:rowOff>
    </xdr:from>
    <xdr:to>
      <xdr:col>5</xdr:col>
      <xdr:colOff>0</xdr:colOff>
      <xdr:row>188</xdr:row>
      <xdr:rowOff>209550</xdr:rowOff>
    </xdr:to>
    <xdr:sp macro="" textlink="">
      <xdr:nvSpPr>
        <xdr:cNvPr id="1286912" name="Text Box 1">
          <a:extLst>
            <a:ext uri="{FF2B5EF4-FFF2-40B4-BE49-F238E27FC236}">
              <a16:creationId xmlns:a16="http://schemas.microsoft.com/office/drawing/2014/main" xmlns="" id="{00000000-0008-0000-0600-000000A31300}"/>
            </a:ext>
          </a:extLst>
        </xdr:cNvPr>
        <xdr:cNvSpPr txBox="1">
          <a:spLocks noChangeArrowheads="1"/>
        </xdr:cNvSpPr>
      </xdr:nvSpPr>
      <xdr:spPr bwMode="auto">
        <a:xfrm>
          <a:off x="2743200" y="656748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188</xdr:row>
      <xdr:rowOff>0</xdr:rowOff>
    </xdr:from>
    <xdr:to>
      <xdr:col>5</xdr:col>
      <xdr:colOff>0</xdr:colOff>
      <xdr:row>188</xdr:row>
      <xdr:rowOff>209550</xdr:rowOff>
    </xdr:to>
    <xdr:sp macro="" textlink="">
      <xdr:nvSpPr>
        <xdr:cNvPr id="1286913" name="Text Box 1">
          <a:extLst>
            <a:ext uri="{FF2B5EF4-FFF2-40B4-BE49-F238E27FC236}">
              <a16:creationId xmlns:a16="http://schemas.microsoft.com/office/drawing/2014/main" xmlns="" id="{00000000-0008-0000-0600-000001A31300}"/>
            </a:ext>
          </a:extLst>
        </xdr:cNvPr>
        <xdr:cNvSpPr txBox="1">
          <a:spLocks noChangeArrowheads="1"/>
        </xdr:cNvSpPr>
      </xdr:nvSpPr>
      <xdr:spPr bwMode="auto">
        <a:xfrm>
          <a:off x="2743200" y="656748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188</xdr:row>
      <xdr:rowOff>0</xdr:rowOff>
    </xdr:from>
    <xdr:to>
      <xdr:col>5</xdr:col>
      <xdr:colOff>0</xdr:colOff>
      <xdr:row>188</xdr:row>
      <xdr:rowOff>209550</xdr:rowOff>
    </xdr:to>
    <xdr:sp macro="" textlink="">
      <xdr:nvSpPr>
        <xdr:cNvPr id="1286914" name="Text Box 1">
          <a:extLst>
            <a:ext uri="{FF2B5EF4-FFF2-40B4-BE49-F238E27FC236}">
              <a16:creationId xmlns:a16="http://schemas.microsoft.com/office/drawing/2014/main" xmlns="" id="{00000000-0008-0000-0600-000002A31300}"/>
            </a:ext>
          </a:extLst>
        </xdr:cNvPr>
        <xdr:cNvSpPr txBox="1">
          <a:spLocks noChangeArrowheads="1"/>
        </xdr:cNvSpPr>
      </xdr:nvSpPr>
      <xdr:spPr bwMode="auto">
        <a:xfrm>
          <a:off x="2743200" y="656748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188</xdr:row>
      <xdr:rowOff>0</xdr:rowOff>
    </xdr:from>
    <xdr:to>
      <xdr:col>5</xdr:col>
      <xdr:colOff>0</xdr:colOff>
      <xdr:row>188</xdr:row>
      <xdr:rowOff>209550</xdr:rowOff>
    </xdr:to>
    <xdr:sp macro="" textlink="">
      <xdr:nvSpPr>
        <xdr:cNvPr id="1286915" name="Text Box 1">
          <a:extLst>
            <a:ext uri="{FF2B5EF4-FFF2-40B4-BE49-F238E27FC236}">
              <a16:creationId xmlns:a16="http://schemas.microsoft.com/office/drawing/2014/main" xmlns="" id="{00000000-0008-0000-0600-000003A31300}"/>
            </a:ext>
          </a:extLst>
        </xdr:cNvPr>
        <xdr:cNvSpPr txBox="1">
          <a:spLocks noChangeArrowheads="1"/>
        </xdr:cNvSpPr>
      </xdr:nvSpPr>
      <xdr:spPr bwMode="auto">
        <a:xfrm>
          <a:off x="2743200" y="656748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188</xdr:row>
      <xdr:rowOff>0</xdr:rowOff>
    </xdr:from>
    <xdr:to>
      <xdr:col>5</xdr:col>
      <xdr:colOff>0</xdr:colOff>
      <xdr:row>188</xdr:row>
      <xdr:rowOff>209550</xdr:rowOff>
    </xdr:to>
    <xdr:sp macro="" textlink="">
      <xdr:nvSpPr>
        <xdr:cNvPr id="1286916" name="Text Box 1">
          <a:extLst>
            <a:ext uri="{FF2B5EF4-FFF2-40B4-BE49-F238E27FC236}">
              <a16:creationId xmlns:a16="http://schemas.microsoft.com/office/drawing/2014/main" xmlns="" id="{00000000-0008-0000-0600-000004A31300}"/>
            </a:ext>
          </a:extLst>
        </xdr:cNvPr>
        <xdr:cNvSpPr txBox="1">
          <a:spLocks noChangeArrowheads="1"/>
        </xdr:cNvSpPr>
      </xdr:nvSpPr>
      <xdr:spPr bwMode="auto">
        <a:xfrm>
          <a:off x="2743200" y="656748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188</xdr:row>
      <xdr:rowOff>0</xdr:rowOff>
    </xdr:from>
    <xdr:to>
      <xdr:col>5</xdr:col>
      <xdr:colOff>0</xdr:colOff>
      <xdr:row>188</xdr:row>
      <xdr:rowOff>209550</xdr:rowOff>
    </xdr:to>
    <xdr:sp macro="" textlink="">
      <xdr:nvSpPr>
        <xdr:cNvPr id="1286917" name="Text Box 1">
          <a:extLst>
            <a:ext uri="{FF2B5EF4-FFF2-40B4-BE49-F238E27FC236}">
              <a16:creationId xmlns:a16="http://schemas.microsoft.com/office/drawing/2014/main" xmlns="" id="{00000000-0008-0000-0600-000005A31300}"/>
            </a:ext>
          </a:extLst>
        </xdr:cNvPr>
        <xdr:cNvSpPr txBox="1">
          <a:spLocks noChangeArrowheads="1"/>
        </xdr:cNvSpPr>
      </xdr:nvSpPr>
      <xdr:spPr bwMode="auto">
        <a:xfrm>
          <a:off x="2743200" y="656748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188</xdr:row>
      <xdr:rowOff>0</xdr:rowOff>
    </xdr:from>
    <xdr:to>
      <xdr:col>5</xdr:col>
      <xdr:colOff>0</xdr:colOff>
      <xdr:row>188</xdr:row>
      <xdr:rowOff>209550</xdr:rowOff>
    </xdr:to>
    <xdr:sp macro="" textlink="">
      <xdr:nvSpPr>
        <xdr:cNvPr id="1286918" name="Text Box 1">
          <a:extLst>
            <a:ext uri="{FF2B5EF4-FFF2-40B4-BE49-F238E27FC236}">
              <a16:creationId xmlns:a16="http://schemas.microsoft.com/office/drawing/2014/main" xmlns="" id="{00000000-0008-0000-0600-000006A31300}"/>
            </a:ext>
          </a:extLst>
        </xdr:cNvPr>
        <xdr:cNvSpPr txBox="1">
          <a:spLocks noChangeArrowheads="1"/>
        </xdr:cNvSpPr>
      </xdr:nvSpPr>
      <xdr:spPr bwMode="auto">
        <a:xfrm>
          <a:off x="2743200" y="656748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188</xdr:row>
      <xdr:rowOff>0</xdr:rowOff>
    </xdr:from>
    <xdr:to>
      <xdr:col>5</xdr:col>
      <xdr:colOff>0</xdr:colOff>
      <xdr:row>188</xdr:row>
      <xdr:rowOff>209550</xdr:rowOff>
    </xdr:to>
    <xdr:sp macro="" textlink="">
      <xdr:nvSpPr>
        <xdr:cNvPr id="1286919" name="Text Box 1">
          <a:extLst>
            <a:ext uri="{FF2B5EF4-FFF2-40B4-BE49-F238E27FC236}">
              <a16:creationId xmlns:a16="http://schemas.microsoft.com/office/drawing/2014/main" xmlns="" id="{00000000-0008-0000-0600-000007A31300}"/>
            </a:ext>
          </a:extLst>
        </xdr:cNvPr>
        <xdr:cNvSpPr txBox="1">
          <a:spLocks noChangeArrowheads="1"/>
        </xdr:cNvSpPr>
      </xdr:nvSpPr>
      <xdr:spPr bwMode="auto">
        <a:xfrm>
          <a:off x="2743200" y="656748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189</xdr:row>
      <xdr:rowOff>0</xdr:rowOff>
    </xdr:from>
    <xdr:to>
      <xdr:col>5</xdr:col>
      <xdr:colOff>0</xdr:colOff>
      <xdr:row>189</xdr:row>
      <xdr:rowOff>209550</xdr:rowOff>
    </xdr:to>
    <xdr:sp macro="" textlink="">
      <xdr:nvSpPr>
        <xdr:cNvPr id="1286920" name="Text Box 1">
          <a:extLst>
            <a:ext uri="{FF2B5EF4-FFF2-40B4-BE49-F238E27FC236}">
              <a16:creationId xmlns:a16="http://schemas.microsoft.com/office/drawing/2014/main" xmlns="" id="{00000000-0008-0000-0600-000008A31300}"/>
            </a:ext>
          </a:extLst>
        </xdr:cNvPr>
        <xdr:cNvSpPr txBox="1">
          <a:spLocks noChangeArrowheads="1"/>
        </xdr:cNvSpPr>
      </xdr:nvSpPr>
      <xdr:spPr bwMode="auto">
        <a:xfrm>
          <a:off x="2743200" y="66017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189</xdr:row>
      <xdr:rowOff>0</xdr:rowOff>
    </xdr:from>
    <xdr:to>
      <xdr:col>5</xdr:col>
      <xdr:colOff>0</xdr:colOff>
      <xdr:row>189</xdr:row>
      <xdr:rowOff>209550</xdr:rowOff>
    </xdr:to>
    <xdr:sp macro="" textlink="">
      <xdr:nvSpPr>
        <xdr:cNvPr id="1286921" name="Text Box 1">
          <a:extLst>
            <a:ext uri="{FF2B5EF4-FFF2-40B4-BE49-F238E27FC236}">
              <a16:creationId xmlns:a16="http://schemas.microsoft.com/office/drawing/2014/main" xmlns="" id="{00000000-0008-0000-0600-000009A31300}"/>
            </a:ext>
          </a:extLst>
        </xdr:cNvPr>
        <xdr:cNvSpPr txBox="1">
          <a:spLocks noChangeArrowheads="1"/>
        </xdr:cNvSpPr>
      </xdr:nvSpPr>
      <xdr:spPr bwMode="auto">
        <a:xfrm>
          <a:off x="2743200" y="66017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189</xdr:row>
      <xdr:rowOff>0</xdr:rowOff>
    </xdr:from>
    <xdr:to>
      <xdr:col>5</xdr:col>
      <xdr:colOff>0</xdr:colOff>
      <xdr:row>189</xdr:row>
      <xdr:rowOff>209550</xdr:rowOff>
    </xdr:to>
    <xdr:sp macro="" textlink="">
      <xdr:nvSpPr>
        <xdr:cNvPr id="1286922" name="Text Box 1">
          <a:extLst>
            <a:ext uri="{FF2B5EF4-FFF2-40B4-BE49-F238E27FC236}">
              <a16:creationId xmlns:a16="http://schemas.microsoft.com/office/drawing/2014/main" xmlns="" id="{00000000-0008-0000-0600-00000AA31300}"/>
            </a:ext>
          </a:extLst>
        </xdr:cNvPr>
        <xdr:cNvSpPr txBox="1">
          <a:spLocks noChangeArrowheads="1"/>
        </xdr:cNvSpPr>
      </xdr:nvSpPr>
      <xdr:spPr bwMode="auto">
        <a:xfrm>
          <a:off x="2743200" y="66017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189</xdr:row>
      <xdr:rowOff>0</xdr:rowOff>
    </xdr:from>
    <xdr:to>
      <xdr:col>5</xdr:col>
      <xdr:colOff>0</xdr:colOff>
      <xdr:row>189</xdr:row>
      <xdr:rowOff>209550</xdr:rowOff>
    </xdr:to>
    <xdr:sp macro="" textlink="">
      <xdr:nvSpPr>
        <xdr:cNvPr id="1286923" name="Text Box 1">
          <a:extLst>
            <a:ext uri="{FF2B5EF4-FFF2-40B4-BE49-F238E27FC236}">
              <a16:creationId xmlns:a16="http://schemas.microsoft.com/office/drawing/2014/main" xmlns="" id="{00000000-0008-0000-0600-00000BA31300}"/>
            </a:ext>
          </a:extLst>
        </xdr:cNvPr>
        <xdr:cNvSpPr txBox="1">
          <a:spLocks noChangeArrowheads="1"/>
        </xdr:cNvSpPr>
      </xdr:nvSpPr>
      <xdr:spPr bwMode="auto">
        <a:xfrm>
          <a:off x="2743200" y="66017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189</xdr:row>
      <xdr:rowOff>0</xdr:rowOff>
    </xdr:from>
    <xdr:to>
      <xdr:col>5</xdr:col>
      <xdr:colOff>0</xdr:colOff>
      <xdr:row>189</xdr:row>
      <xdr:rowOff>209550</xdr:rowOff>
    </xdr:to>
    <xdr:sp macro="" textlink="">
      <xdr:nvSpPr>
        <xdr:cNvPr id="1286924" name="Text Box 1">
          <a:extLst>
            <a:ext uri="{FF2B5EF4-FFF2-40B4-BE49-F238E27FC236}">
              <a16:creationId xmlns:a16="http://schemas.microsoft.com/office/drawing/2014/main" xmlns="" id="{00000000-0008-0000-0600-00000CA31300}"/>
            </a:ext>
          </a:extLst>
        </xdr:cNvPr>
        <xdr:cNvSpPr txBox="1">
          <a:spLocks noChangeArrowheads="1"/>
        </xdr:cNvSpPr>
      </xdr:nvSpPr>
      <xdr:spPr bwMode="auto">
        <a:xfrm>
          <a:off x="2743200" y="66017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189</xdr:row>
      <xdr:rowOff>0</xdr:rowOff>
    </xdr:from>
    <xdr:to>
      <xdr:col>5</xdr:col>
      <xdr:colOff>0</xdr:colOff>
      <xdr:row>189</xdr:row>
      <xdr:rowOff>209550</xdr:rowOff>
    </xdr:to>
    <xdr:sp macro="" textlink="">
      <xdr:nvSpPr>
        <xdr:cNvPr id="1286925" name="Text Box 1">
          <a:extLst>
            <a:ext uri="{FF2B5EF4-FFF2-40B4-BE49-F238E27FC236}">
              <a16:creationId xmlns:a16="http://schemas.microsoft.com/office/drawing/2014/main" xmlns="" id="{00000000-0008-0000-0600-00000DA31300}"/>
            </a:ext>
          </a:extLst>
        </xdr:cNvPr>
        <xdr:cNvSpPr txBox="1">
          <a:spLocks noChangeArrowheads="1"/>
        </xdr:cNvSpPr>
      </xdr:nvSpPr>
      <xdr:spPr bwMode="auto">
        <a:xfrm>
          <a:off x="2743200" y="66017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189</xdr:row>
      <xdr:rowOff>0</xdr:rowOff>
    </xdr:from>
    <xdr:to>
      <xdr:col>5</xdr:col>
      <xdr:colOff>0</xdr:colOff>
      <xdr:row>189</xdr:row>
      <xdr:rowOff>209550</xdr:rowOff>
    </xdr:to>
    <xdr:sp macro="" textlink="">
      <xdr:nvSpPr>
        <xdr:cNvPr id="1286926" name="Text Box 1">
          <a:extLst>
            <a:ext uri="{FF2B5EF4-FFF2-40B4-BE49-F238E27FC236}">
              <a16:creationId xmlns:a16="http://schemas.microsoft.com/office/drawing/2014/main" xmlns="" id="{00000000-0008-0000-0600-00000EA31300}"/>
            </a:ext>
          </a:extLst>
        </xdr:cNvPr>
        <xdr:cNvSpPr txBox="1">
          <a:spLocks noChangeArrowheads="1"/>
        </xdr:cNvSpPr>
      </xdr:nvSpPr>
      <xdr:spPr bwMode="auto">
        <a:xfrm>
          <a:off x="2743200" y="66017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189</xdr:row>
      <xdr:rowOff>0</xdr:rowOff>
    </xdr:from>
    <xdr:to>
      <xdr:col>5</xdr:col>
      <xdr:colOff>0</xdr:colOff>
      <xdr:row>189</xdr:row>
      <xdr:rowOff>209550</xdr:rowOff>
    </xdr:to>
    <xdr:sp macro="" textlink="">
      <xdr:nvSpPr>
        <xdr:cNvPr id="1286927" name="Text Box 1">
          <a:extLst>
            <a:ext uri="{FF2B5EF4-FFF2-40B4-BE49-F238E27FC236}">
              <a16:creationId xmlns:a16="http://schemas.microsoft.com/office/drawing/2014/main" xmlns="" id="{00000000-0008-0000-0600-00000FA31300}"/>
            </a:ext>
          </a:extLst>
        </xdr:cNvPr>
        <xdr:cNvSpPr txBox="1">
          <a:spLocks noChangeArrowheads="1"/>
        </xdr:cNvSpPr>
      </xdr:nvSpPr>
      <xdr:spPr bwMode="auto">
        <a:xfrm>
          <a:off x="2743200" y="66017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189</xdr:row>
      <xdr:rowOff>0</xdr:rowOff>
    </xdr:from>
    <xdr:to>
      <xdr:col>5</xdr:col>
      <xdr:colOff>0</xdr:colOff>
      <xdr:row>189</xdr:row>
      <xdr:rowOff>209550</xdr:rowOff>
    </xdr:to>
    <xdr:sp macro="" textlink="">
      <xdr:nvSpPr>
        <xdr:cNvPr id="1286928" name="Text Box 1">
          <a:extLst>
            <a:ext uri="{FF2B5EF4-FFF2-40B4-BE49-F238E27FC236}">
              <a16:creationId xmlns:a16="http://schemas.microsoft.com/office/drawing/2014/main" xmlns="" id="{00000000-0008-0000-0600-000010A31300}"/>
            </a:ext>
          </a:extLst>
        </xdr:cNvPr>
        <xdr:cNvSpPr txBox="1">
          <a:spLocks noChangeArrowheads="1"/>
        </xdr:cNvSpPr>
      </xdr:nvSpPr>
      <xdr:spPr bwMode="auto">
        <a:xfrm>
          <a:off x="2743200" y="66017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189</xdr:row>
      <xdr:rowOff>0</xdr:rowOff>
    </xdr:from>
    <xdr:to>
      <xdr:col>5</xdr:col>
      <xdr:colOff>0</xdr:colOff>
      <xdr:row>189</xdr:row>
      <xdr:rowOff>209550</xdr:rowOff>
    </xdr:to>
    <xdr:sp macro="" textlink="">
      <xdr:nvSpPr>
        <xdr:cNvPr id="1286929" name="Text Box 1">
          <a:extLst>
            <a:ext uri="{FF2B5EF4-FFF2-40B4-BE49-F238E27FC236}">
              <a16:creationId xmlns:a16="http://schemas.microsoft.com/office/drawing/2014/main" xmlns="" id="{00000000-0008-0000-0600-000011A31300}"/>
            </a:ext>
          </a:extLst>
        </xdr:cNvPr>
        <xdr:cNvSpPr txBox="1">
          <a:spLocks noChangeArrowheads="1"/>
        </xdr:cNvSpPr>
      </xdr:nvSpPr>
      <xdr:spPr bwMode="auto">
        <a:xfrm>
          <a:off x="2743200" y="66017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189</xdr:row>
      <xdr:rowOff>0</xdr:rowOff>
    </xdr:from>
    <xdr:to>
      <xdr:col>5</xdr:col>
      <xdr:colOff>0</xdr:colOff>
      <xdr:row>189</xdr:row>
      <xdr:rowOff>209550</xdr:rowOff>
    </xdr:to>
    <xdr:sp macro="" textlink="">
      <xdr:nvSpPr>
        <xdr:cNvPr id="1286930" name="Text Box 1">
          <a:extLst>
            <a:ext uri="{FF2B5EF4-FFF2-40B4-BE49-F238E27FC236}">
              <a16:creationId xmlns:a16="http://schemas.microsoft.com/office/drawing/2014/main" xmlns="" id="{00000000-0008-0000-0600-000012A31300}"/>
            </a:ext>
          </a:extLst>
        </xdr:cNvPr>
        <xdr:cNvSpPr txBox="1">
          <a:spLocks noChangeArrowheads="1"/>
        </xdr:cNvSpPr>
      </xdr:nvSpPr>
      <xdr:spPr bwMode="auto">
        <a:xfrm>
          <a:off x="2743200" y="66017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189</xdr:row>
      <xdr:rowOff>0</xdr:rowOff>
    </xdr:from>
    <xdr:to>
      <xdr:col>5</xdr:col>
      <xdr:colOff>0</xdr:colOff>
      <xdr:row>189</xdr:row>
      <xdr:rowOff>209550</xdr:rowOff>
    </xdr:to>
    <xdr:sp macro="" textlink="">
      <xdr:nvSpPr>
        <xdr:cNvPr id="1286931" name="Text Box 1">
          <a:extLst>
            <a:ext uri="{FF2B5EF4-FFF2-40B4-BE49-F238E27FC236}">
              <a16:creationId xmlns:a16="http://schemas.microsoft.com/office/drawing/2014/main" xmlns="" id="{00000000-0008-0000-0600-000013A31300}"/>
            </a:ext>
          </a:extLst>
        </xdr:cNvPr>
        <xdr:cNvSpPr txBox="1">
          <a:spLocks noChangeArrowheads="1"/>
        </xdr:cNvSpPr>
      </xdr:nvSpPr>
      <xdr:spPr bwMode="auto">
        <a:xfrm>
          <a:off x="2743200" y="66017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189</xdr:row>
      <xdr:rowOff>0</xdr:rowOff>
    </xdr:from>
    <xdr:to>
      <xdr:col>5</xdr:col>
      <xdr:colOff>0</xdr:colOff>
      <xdr:row>189</xdr:row>
      <xdr:rowOff>209550</xdr:rowOff>
    </xdr:to>
    <xdr:sp macro="" textlink="">
      <xdr:nvSpPr>
        <xdr:cNvPr id="1286932" name="Text Box 1">
          <a:extLst>
            <a:ext uri="{FF2B5EF4-FFF2-40B4-BE49-F238E27FC236}">
              <a16:creationId xmlns:a16="http://schemas.microsoft.com/office/drawing/2014/main" xmlns="" id="{00000000-0008-0000-0600-000014A31300}"/>
            </a:ext>
          </a:extLst>
        </xdr:cNvPr>
        <xdr:cNvSpPr txBox="1">
          <a:spLocks noChangeArrowheads="1"/>
        </xdr:cNvSpPr>
      </xdr:nvSpPr>
      <xdr:spPr bwMode="auto">
        <a:xfrm>
          <a:off x="2743200" y="66017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189</xdr:row>
      <xdr:rowOff>0</xdr:rowOff>
    </xdr:from>
    <xdr:to>
      <xdr:col>5</xdr:col>
      <xdr:colOff>0</xdr:colOff>
      <xdr:row>189</xdr:row>
      <xdr:rowOff>209550</xdr:rowOff>
    </xdr:to>
    <xdr:sp macro="" textlink="">
      <xdr:nvSpPr>
        <xdr:cNvPr id="1286933" name="Text Box 1">
          <a:extLst>
            <a:ext uri="{FF2B5EF4-FFF2-40B4-BE49-F238E27FC236}">
              <a16:creationId xmlns:a16="http://schemas.microsoft.com/office/drawing/2014/main" xmlns="" id="{00000000-0008-0000-0600-000015A31300}"/>
            </a:ext>
          </a:extLst>
        </xdr:cNvPr>
        <xdr:cNvSpPr txBox="1">
          <a:spLocks noChangeArrowheads="1"/>
        </xdr:cNvSpPr>
      </xdr:nvSpPr>
      <xdr:spPr bwMode="auto">
        <a:xfrm>
          <a:off x="2743200" y="66017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189</xdr:row>
      <xdr:rowOff>0</xdr:rowOff>
    </xdr:from>
    <xdr:to>
      <xdr:col>5</xdr:col>
      <xdr:colOff>0</xdr:colOff>
      <xdr:row>189</xdr:row>
      <xdr:rowOff>209550</xdr:rowOff>
    </xdr:to>
    <xdr:sp macro="" textlink="">
      <xdr:nvSpPr>
        <xdr:cNvPr id="1286934" name="Text Box 1">
          <a:extLst>
            <a:ext uri="{FF2B5EF4-FFF2-40B4-BE49-F238E27FC236}">
              <a16:creationId xmlns:a16="http://schemas.microsoft.com/office/drawing/2014/main" xmlns="" id="{00000000-0008-0000-0600-000016A31300}"/>
            </a:ext>
          </a:extLst>
        </xdr:cNvPr>
        <xdr:cNvSpPr txBox="1">
          <a:spLocks noChangeArrowheads="1"/>
        </xdr:cNvSpPr>
      </xdr:nvSpPr>
      <xdr:spPr bwMode="auto">
        <a:xfrm>
          <a:off x="2743200" y="66017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189</xdr:row>
      <xdr:rowOff>0</xdr:rowOff>
    </xdr:from>
    <xdr:to>
      <xdr:col>5</xdr:col>
      <xdr:colOff>0</xdr:colOff>
      <xdr:row>189</xdr:row>
      <xdr:rowOff>209550</xdr:rowOff>
    </xdr:to>
    <xdr:sp macro="" textlink="">
      <xdr:nvSpPr>
        <xdr:cNvPr id="1286935" name="Text Box 1">
          <a:extLst>
            <a:ext uri="{FF2B5EF4-FFF2-40B4-BE49-F238E27FC236}">
              <a16:creationId xmlns:a16="http://schemas.microsoft.com/office/drawing/2014/main" xmlns="" id="{00000000-0008-0000-0600-000017A31300}"/>
            </a:ext>
          </a:extLst>
        </xdr:cNvPr>
        <xdr:cNvSpPr txBox="1">
          <a:spLocks noChangeArrowheads="1"/>
        </xdr:cNvSpPr>
      </xdr:nvSpPr>
      <xdr:spPr bwMode="auto">
        <a:xfrm>
          <a:off x="2743200" y="66017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189</xdr:row>
      <xdr:rowOff>0</xdr:rowOff>
    </xdr:from>
    <xdr:to>
      <xdr:col>5</xdr:col>
      <xdr:colOff>0</xdr:colOff>
      <xdr:row>189</xdr:row>
      <xdr:rowOff>209550</xdr:rowOff>
    </xdr:to>
    <xdr:sp macro="" textlink="">
      <xdr:nvSpPr>
        <xdr:cNvPr id="1286936" name="Text Box 1">
          <a:extLst>
            <a:ext uri="{FF2B5EF4-FFF2-40B4-BE49-F238E27FC236}">
              <a16:creationId xmlns:a16="http://schemas.microsoft.com/office/drawing/2014/main" xmlns="" id="{00000000-0008-0000-0600-000018A31300}"/>
            </a:ext>
          </a:extLst>
        </xdr:cNvPr>
        <xdr:cNvSpPr txBox="1">
          <a:spLocks noChangeArrowheads="1"/>
        </xdr:cNvSpPr>
      </xdr:nvSpPr>
      <xdr:spPr bwMode="auto">
        <a:xfrm>
          <a:off x="2743200" y="66017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189</xdr:row>
      <xdr:rowOff>0</xdr:rowOff>
    </xdr:from>
    <xdr:to>
      <xdr:col>5</xdr:col>
      <xdr:colOff>0</xdr:colOff>
      <xdr:row>189</xdr:row>
      <xdr:rowOff>209550</xdr:rowOff>
    </xdr:to>
    <xdr:sp macro="" textlink="">
      <xdr:nvSpPr>
        <xdr:cNvPr id="1286937" name="Text Box 1">
          <a:extLst>
            <a:ext uri="{FF2B5EF4-FFF2-40B4-BE49-F238E27FC236}">
              <a16:creationId xmlns:a16="http://schemas.microsoft.com/office/drawing/2014/main" xmlns="" id="{00000000-0008-0000-0600-000019A31300}"/>
            </a:ext>
          </a:extLst>
        </xdr:cNvPr>
        <xdr:cNvSpPr txBox="1">
          <a:spLocks noChangeArrowheads="1"/>
        </xdr:cNvSpPr>
      </xdr:nvSpPr>
      <xdr:spPr bwMode="auto">
        <a:xfrm>
          <a:off x="2743200" y="66017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189</xdr:row>
      <xdr:rowOff>0</xdr:rowOff>
    </xdr:from>
    <xdr:to>
      <xdr:col>5</xdr:col>
      <xdr:colOff>0</xdr:colOff>
      <xdr:row>189</xdr:row>
      <xdr:rowOff>209550</xdr:rowOff>
    </xdr:to>
    <xdr:sp macro="" textlink="">
      <xdr:nvSpPr>
        <xdr:cNvPr id="1286938" name="Text Box 1">
          <a:extLst>
            <a:ext uri="{FF2B5EF4-FFF2-40B4-BE49-F238E27FC236}">
              <a16:creationId xmlns:a16="http://schemas.microsoft.com/office/drawing/2014/main" xmlns="" id="{00000000-0008-0000-0600-00001AA31300}"/>
            </a:ext>
          </a:extLst>
        </xdr:cNvPr>
        <xdr:cNvSpPr txBox="1">
          <a:spLocks noChangeArrowheads="1"/>
        </xdr:cNvSpPr>
      </xdr:nvSpPr>
      <xdr:spPr bwMode="auto">
        <a:xfrm>
          <a:off x="2743200" y="66017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189</xdr:row>
      <xdr:rowOff>0</xdr:rowOff>
    </xdr:from>
    <xdr:to>
      <xdr:col>5</xdr:col>
      <xdr:colOff>0</xdr:colOff>
      <xdr:row>189</xdr:row>
      <xdr:rowOff>209550</xdr:rowOff>
    </xdr:to>
    <xdr:sp macro="" textlink="">
      <xdr:nvSpPr>
        <xdr:cNvPr id="1286939" name="Text Box 1">
          <a:extLst>
            <a:ext uri="{FF2B5EF4-FFF2-40B4-BE49-F238E27FC236}">
              <a16:creationId xmlns:a16="http://schemas.microsoft.com/office/drawing/2014/main" xmlns="" id="{00000000-0008-0000-0600-00001BA31300}"/>
            </a:ext>
          </a:extLst>
        </xdr:cNvPr>
        <xdr:cNvSpPr txBox="1">
          <a:spLocks noChangeArrowheads="1"/>
        </xdr:cNvSpPr>
      </xdr:nvSpPr>
      <xdr:spPr bwMode="auto">
        <a:xfrm>
          <a:off x="2743200" y="66017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189</xdr:row>
      <xdr:rowOff>0</xdr:rowOff>
    </xdr:from>
    <xdr:to>
      <xdr:col>5</xdr:col>
      <xdr:colOff>0</xdr:colOff>
      <xdr:row>189</xdr:row>
      <xdr:rowOff>209550</xdr:rowOff>
    </xdr:to>
    <xdr:sp macro="" textlink="">
      <xdr:nvSpPr>
        <xdr:cNvPr id="1286940" name="Text Box 1">
          <a:extLst>
            <a:ext uri="{FF2B5EF4-FFF2-40B4-BE49-F238E27FC236}">
              <a16:creationId xmlns:a16="http://schemas.microsoft.com/office/drawing/2014/main" xmlns="" id="{00000000-0008-0000-0600-00001CA31300}"/>
            </a:ext>
          </a:extLst>
        </xdr:cNvPr>
        <xdr:cNvSpPr txBox="1">
          <a:spLocks noChangeArrowheads="1"/>
        </xdr:cNvSpPr>
      </xdr:nvSpPr>
      <xdr:spPr bwMode="auto">
        <a:xfrm>
          <a:off x="2743200" y="66017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189</xdr:row>
      <xdr:rowOff>0</xdr:rowOff>
    </xdr:from>
    <xdr:to>
      <xdr:col>5</xdr:col>
      <xdr:colOff>0</xdr:colOff>
      <xdr:row>189</xdr:row>
      <xdr:rowOff>209550</xdr:rowOff>
    </xdr:to>
    <xdr:sp macro="" textlink="">
      <xdr:nvSpPr>
        <xdr:cNvPr id="1286941" name="Text Box 1">
          <a:extLst>
            <a:ext uri="{FF2B5EF4-FFF2-40B4-BE49-F238E27FC236}">
              <a16:creationId xmlns:a16="http://schemas.microsoft.com/office/drawing/2014/main" xmlns="" id="{00000000-0008-0000-0600-00001DA31300}"/>
            </a:ext>
          </a:extLst>
        </xdr:cNvPr>
        <xdr:cNvSpPr txBox="1">
          <a:spLocks noChangeArrowheads="1"/>
        </xdr:cNvSpPr>
      </xdr:nvSpPr>
      <xdr:spPr bwMode="auto">
        <a:xfrm>
          <a:off x="2743200" y="66017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189</xdr:row>
      <xdr:rowOff>0</xdr:rowOff>
    </xdr:from>
    <xdr:to>
      <xdr:col>5</xdr:col>
      <xdr:colOff>0</xdr:colOff>
      <xdr:row>189</xdr:row>
      <xdr:rowOff>209550</xdr:rowOff>
    </xdr:to>
    <xdr:sp macro="" textlink="">
      <xdr:nvSpPr>
        <xdr:cNvPr id="1286942" name="Text Box 1">
          <a:extLst>
            <a:ext uri="{FF2B5EF4-FFF2-40B4-BE49-F238E27FC236}">
              <a16:creationId xmlns:a16="http://schemas.microsoft.com/office/drawing/2014/main" xmlns="" id="{00000000-0008-0000-0600-00001EA31300}"/>
            </a:ext>
          </a:extLst>
        </xdr:cNvPr>
        <xdr:cNvSpPr txBox="1">
          <a:spLocks noChangeArrowheads="1"/>
        </xdr:cNvSpPr>
      </xdr:nvSpPr>
      <xdr:spPr bwMode="auto">
        <a:xfrm>
          <a:off x="2743200" y="66017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189</xdr:row>
      <xdr:rowOff>0</xdr:rowOff>
    </xdr:from>
    <xdr:to>
      <xdr:col>5</xdr:col>
      <xdr:colOff>0</xdr:colOff>
      <xdr:row>189</xdr:row>
      <xdr:rowOff>209550</xdr:rowOff>
    </xdr:to>
    <xdr:sp macro="" textlink="">
      <xdr:nvSpPr>
        <xdr:cNvPr id="1286943" name="Text Box 1">
          <a:extLst>
            <a:ext uri="{FF2B5EF4-FFF2-40B4-BE49-F238E27FC236}">
              <a16:creationId xmlns:a16="http://schemas.microsoft.com/office/drawing/2014/main" xmlns="" id="{00000000-0008-0000-0600-00001FA31300}"/>
            </a:ext>
          </a:extLst>
        </xdr:cNvPr>
        <xdr:cNvSpPr txBox="1">
          <a:spLocks noChangeArrowheads="1"/>
        </xdr:cNvSpPr>
      </xdr:nvSpPr>
      <xdr:spPr bwMode="auto">
        <a:xfrm>
          <a:off x="2743200" y="66017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189</xdr:row>
      <xdr:rowOff>0</xdr:rowOff>
    </xdr:from>
    <xdr:to>
      <xdr:col>5</xdr:col>
      <xdr:colOff>0</xdr:colOff>
      <xdr:row>189</xdr:row>
      <xdr:rowOff>209550</xdr:rowOff>
    </xdr:to>
    <xdr:sp macro="" textlink="">
      <xdr:nvSpPr>
        <xdr:cNvPr id="1286944" name="Text Box 1">
          <a:extLst>
            <a:ext uri="{FF2B5EF4-FFF2-40B4-BE49-F238E27FC236}">
              <a16:creationId xmlns:a16="http://schemas.microsoft.com/office/drawing/2014/main" xmlns="" id="{00000000-0008-0000-0600-000020A31300}"/>
            </a:ext>
          </a:extLst>
        </xdr:cNvPr>
        <xdr:cNvSpPr txBox="1">
          <a:spLocks noChangeArrowheads="1"/>
        </xdr:cNvSpPr>
      </xdr:nvSpPr>
      <xdr:spPr bwMode="auto">
        <a:xfrm>
          <a:off x="2743200" y="66017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6945" name="Text Box 1">
          <a:extLst>
            <a:ext uri="{FF2B5EF4-FFF2-40B4-BE49-F238E27FC236}">
              <a16:creationId xmlns:a16="http://schemas.microsoft.com/office/drawing/2014/main" xmlns="" id="{00000000-0008-0000-0600-000021A3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6946" name="Text Box 1">
          <a:extLst>
            <a:ext uri="{FF2B5EF4-FFF2-40B4-BE49-F238E27FC236}">
              <a16:creationId xmlns:a16="http://schemas.microsoft.com/office/drawing/2014/main" xmlns="" id="{00000000-0008-0000-0600-000022A3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6947" name="Text Box 1">
          <a:extLst>
            <a:ext uri="{FF2B5EF4-FFF2-40B4-BE49-F238E27FC236}">
              <a16:creationId xmlns:a16="http://schemas.microsoft.com/office/drawing/2014/main" xmlns="" id="{00000000-0008-0000-0600-000023A3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6948" name="Text Box 1">
          <a:extLst>
            <a:ext uri="{FF2B5EF4-FFF2-40B4-BE49-F238E27FC236}">
              <a16:creationId xmlns:a16="http://schemas.microsoft.com/office/drawing/2014/main" xmlns="" id="{00000000-0008-0000-0600-000024A3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6949" name="Text Box 1">
          <a:extLst>
            <a:ext uri="{FF2B5EF4-FFF2-40B4-BE49-F238E27FC236}">
              <a16:creationId xmlns:a16="http://schemas.microsoft.com/office/drawing/2014/main" xmlns="" id="{00000000-0008-0000-0600-000025A3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6950" name="Text Box 1">
          <a:extLst>
            <a:ext uri="{FF2B5EF4-FFF2-40B4-BE49-F238E27FC236}">
              <a16:creationId xmlns:a16="http://schemas.microsoft.com/office/drawing/2014/main" xmlns="" id="{00000000-0008-0000-0600-000026A3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6951" name="Text Box 1">
          <a:extLst>
            <a:ext uri="{FF2B5EF4-FFF2-40B4-BE49-F238E27FC236}">
              <a16:creationId xmlns:a16="http://schemas.microsoft.com/office/drawing/2014/main" xmlns="" id="{00000000-0008-0000-0600-000027A3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6952" name="Text Box 1">
          <a:extLst>
            <a:ext uri="{FF2B5EF4-FFF2-40B4-BE49-F238E27FC236}">
              <a16:creationId xmlns:a16="http://schemas.microsoft.com/office/drawing/2014/main" xmlns="" id="{00000000-0008-0000-0600-000028A3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6953" name="Text Box 1">
          <a:extLst>
            <a:ext uri="{FF2B5EF4-FFF2-40B4-BE49-F238E27FC236}">
              <a16:creationId xmlns:a16="http://schemas.microsoft.com/office/drawing/2014/main" xmlns="" id="{00000000-0008-0000-0600-000029A3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6954" name="Text Box 1">
          <a:extLst>
            <a:ext uri="{FF2B5EF4-FFF2-40B4-BE49-F238E27FC236}">
              <a16:creationId xmlns:a16="http://schemas.microsoft.com/office/drawing/2014/main" xmlns="" id="{00000000-0008-0000-0600-00002AA3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6955" name="Text Box 1">
          <a:extLst>
            <a:ext uri="{FF2B5EF4-FFF2-40B4-BE49-F238E27FC236}">
              <a16:creationId xmlns:a16="http://schemas.microsoft.com/office/drawing/2014/main" xmlns="" id="{00000000-0008-0000-0600-00002BA3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6956" name="Text Box 1">
          <a:extLst>
            <a:ext uri="{FF2B5EF4-FFF2-40B4-BE49-F238E27FC236}">
              <a16:creationId xmlns:a16="http://schemas.microsoft.com/office/drawing/2014/main" xmlns="" id="{00000000-0008-0000-0600-00002CA3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6957" name="Text Box 1">
          <a:extLst>
            <a:ext uri="{FF2B5EF4-FFF2-40B4-BE49-F238E27FC236}">
              <a16:creationId xmlns:a16="http://schemas.microsoft.com/office/drawing/2014/main" xmlns="" id="{00000000-0008-0000-0600-00002DA3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6958" name="Text Box 1">
          <a:extLst>
            <a:ext uri="{FF2B5EF4-FFF2-40B4-BE49-F238E27FC236}">
              <a16:creationId xmlns:a16="http://schemas.microsoft.com/office/drawing/2014/main" xmlns="" id="{00000000-0008-0000-0600-00002EA3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6959" name="Text Box 1">
          <a:extLst>
            <a:ext uri="{FF2B5EF4-FFF2-40B4-BE49-F238E27FC236}">
              <a16:creationId xmlns:a16="http://schemas.microsoft.com/office/drawing/2014/main" xmlns="" id="{00000000-0008-0000-0600-00002FA3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6960" name="Text Box 1">
          <a:extLst>
            <a:ext uri="{FF2B5EF4-FFF2-40B4-BE49-F238E27FC236}">
              <a16:creationId xmlns:a16="http://schemas.microsoft.com/office/drawing/2014/main" xmlns="" id="{00000000-0008-0000-0600-000030A3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6961" name="Text Box 1">
          <a:extLst>
            <a:ext uri="{FF2B5EF4-FFF2-40B4-BE49-F238E27FC236}">
              <a16:creationId xmlns:a16="http://schemas.microsoft.com/office/drawing/2014/main" xmlns="" id="{00000000-0008-0000-0600-000031A3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6962" name="Text Box 1">
          <a:extLst>
            <a:ext uri="{FF2B5EF4-FFF2-40B4-BE49-F238E27FC236}">
              <a16:creationId xmlns:a16="http://schemas.microsoft.com/office/drawing/2014/main" xmlns="" id="{00000000-0008-0000-0600-000032A3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6963" name="Text Box 1">
          <a:extLst>
            <a:ext uri="{FF2B5EF4-FFF2-40B4-BE49-F238E27FC236}">
              <a16:creationId xmlns:a16="http://schemas.microsoft.com/office/drawing/2014/main" xmlns="" id="{00000000-0008-0000-0600-000033A3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6964" name="Text Box 1">
          <a:extLst>
            <a:ext uri="{FF2B5EF4-FFF2-40B4-BE49-F238E27FC236}">
              <a16:creationId xmlns:a16="http://schemas.microsoft.com/office/drawing/2014/main" xmlns="" id="{00000000-0008-0000-0600-000034A3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6965" name="Text Box 1">
          <a:extLst>
            <a:ext uri="{FF2B5EF4-FFF2-40B4-BE49-F238E27FC236}">
              <a16:creationId xmlns:a16="http://schemas.microsoft.com/office/drawing/2014/main" xmlns="" id="{00000000-0008-0000-0600-000035A3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6966" name="Text Box 1">
          <a:extLst>
            <a:ext uri="{FF2B5EF4-FFF2-40B4-BE49-F238E27FC236}">
              <a16:creationId xmlns:a16="http://schemas.microsoft.com/office/drawing/2014/main" xmlns="" id="{00000000-0008-0000-0600-000036A3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6967" name="Text Box 1">
          <a:extLst>
            <a:ext uri="{FF2B5EF4-FFF2-40B4-BE49-F238E27FC236}">
              <a16:creationId xmlns:a16="http://schemas.microsoft.com/office/drawing/2014/main" xmlns="" id="{00000000-0008-0000-0600-000037A3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6968" name="Text Box 1">
          <a:extLst>
            <a:ext uri="{FF2B5EF4-FFF2-40B4-BE49-F238E27FC236}">
              <a16:creationId xmlns:a16="http://schemas.microsoft.com/office/drawing/2014/main" xmlns="" id="{00000000-0008-0000-0600-000038A3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6969" name="Text Box 1">
          <a:extLst>
            <a:ext uri="{FF2B5EF4-FFF2-40B4-BE49-F238E27FC236}">
              <a16:creationId xmlns:a16="http://schemas.microsoft.com/office/drawing/2014/main" xmlns="" id="{00000000-0008-0000-0600-000039A3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6970" name="Text Box 1">
          <a:extLst>
            <a:ext uri="{FF2B5EF4-FFF2-40B4-BE49-F238E27FC236}">
              <a16:creationId xmlns:a16="http://schemas.microsoft.com/office/drawing/2014/main" xmlns="" id="{00000000-0008-0000-0600-00003AA3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6971" name="Text Box 1">
          <a:extLst>
            <a:ext uri="{FF2B5EF4-FFF2-40B4-BE49-F238E27FC236}">
              <a16:creationId xmlns:a16="http://schemas.microsoft.com/office/drawing/2014/main" xmlns="" id="{00000000-0008-0000-0600-00003BA3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6972" name="Text Box 1">
          <a:extLst>
            <a:ext uri="{FF2B5EF4-FFF2-40B4-BE49-F238E27FC236}">
              <a16:creationId xmlns:a16="http://schemas.microsoft.com/office/drawing/2014/main" xmlns="" id="{00000000-0008-0000-0600-00003CA3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6973" name="Text Box 1">
          <a:extLst>
            <a:ext uri="{FF2B5EF4-FFF2-40B4-BE49-F238E27FC236}">
              <a16:creationId xmlns:a16="http://schemas.microsoft.com/office/drawing/2014/main" xmlns="" id="{00000000-0008-0000-0600-00003DA3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6974" name="Text Box 1">
          <a:extLst>
            <a:ext uri="{FF2B5EF4-FFF2-40B4-BE49-F238E27FC236}">
              <a16:creationId xmlns:a16="http://schemas.microsoft.com/office/drawing/2014/main" xmlns="" id="{00000000-0008-0000-0600-00003EA3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6975" name="Text Box 1">
          <a:extLst>
            <a:ext uri="{FF2B5EF4-FFF2-40B4-BE49-F238E27FC236}">
              <a16:creationId xmlns:a16="http://schemas.microsoft.com/office/drawing/2014/main" xmlns="" id="{00000000-0008-0000-0600-00003FA3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6976" name="Text Box 1">
          <a:extLst>
            <a:ext uri="{FF2B5EF4-FFF2-40B4-BE49-F238E27FC236}">
              <a16:creationId xmlns:a16="http://schemas.microsoft.com/office/drawing/2014/main" xmlns="" id="{00000000-0008-0000-0600-000040A3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6977" name="Text Box 1">
          <a:extLst>
            <a:ext uri="{FF2B5EF4-FFF2-40B4-BE49-F238E27FC236}">
              <a16:creationId xmlns:a16="http://schemas.microsoft.com/office/drawing/2014/main" xmlns="" id="{00000000-0008-0000-0600-000041A3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6978" name="Text Box 1">
          <a:extLst>
            <a:ext uri="{FF2B5EF4-FFF2-40B4-BE49-F238E27FC236}">
              <a16:creationId xmlns:a16="http://schemas.microsoft.com/office/drawing/2014/main" xmlns="" id="{00000000-0008-0000-0600-000042A3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6979" name="Text Box 1">
          <a:extLst>
            <a:ext uri="{FF2B5EF4-FFF2-40B4-BE49-F238E27FC236}">
              <a16:creationId xmlns:a16="http://schemas.microsoft.com/office/drawing/2014/main" xmlns="" id="{00000000-0008-0000-0600-000043A3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6980" name="Text Box 1">
          <a:extLst>
            <a:ext uri="{FF2B5EF4-FFF2-40B4-BE49-F238E27FC236}">
              <a16:creationId xmlns:a16="http://schemas.microsoft.com/office/drawing/2014/main" xmlns="" id="{00000000-0008-0000-0600-000044A3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6981" name="Text Box 1">
          <a:extLst>
            <a:ext uri="{FF2B5EF4-FFF2-40B4-BE49-F238E27FC236}">
              <a16:creationId xmlns:a16="http://schemas.microsoft.com/office/drawing/2014/main" xmlns="" id="{00000000-0008-0000-0600-000045A3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6982" name="Text Box 1">
          <a:extLst>
            <a:ext uri="{FF2B5EF4-FFF2-40B4-BE49-F238E27FC236}">
              <a16:creationId xmlns:a16="http://schemas.microsoft.com/office/drawing/2014/main" xmlns="" id="{00000000-0008-0000-0600-000046A3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6983" name="Text Box 1">
          <a:extLst>
            <a:ext uri="{FF2B5EF4-FFF2-40B4-BE49-F238E27FC236}">
              <a16:creationId xmlns:a16="http://schemas.microsoft.com/office/drawing/2014/main" xmlns="" id="{00000000-0008-0000-0600-000047A3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6984" name="Text Box 1">
          <a:extLst>
            <a:ext uri="{FF2B5EF4-FFF2-40B4-BE49-F238E27FC236}">
              <a16:creationId xmlns:a16="http://schemas.microsoft.com/office/drawing/2014/main" xmlns="" id="{00000000-0008-0000-0600-000048A3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6985" name="Text Box 1">
          <a:extLst>
            <a:ext uri="{FF2B5EF4-FFF2-40B4-BE49-F238E27FC236}">
              <a16:creationId xmlns:a16="http://schemas.microsoft.com/office/drawing/2014/main" xmlns="" id="{00000000-0008-0000-0600-000049A3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6986" name="Text Box 1">
          <a:extLst>
            <a:ext uri="{FF2B5EF4-FFF2-40B4-BE49-F238E27FC236}">
              <a16:creationId xmlns:a16="http://schemas.microsoft.com/office/drawing/2014/main" xmlns="" id="{00000000-0008-0000-0600-00004AA3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6987" name="Text Box 1">
          <a:extLst>
            <a:ext uri="{FF2B5EF4-FFF2-40B4-BE49-F238E27FC236}">
              <a16:creationId xmlns:a16="http://schemas.microsoft.com/office/drawing/2014/main" xmlns="" id="{00000000-0008-0000-0600-00004BA3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6988" name="Text Box 1">
          <a:extLst>
            <a:ext uri="{FF2B5EF4-FFF2-40B4-BE49-F238E27FC236}">
              <a16:creationId xmlns:a16="http://schemas.microsoft.com/office/drawing/2014/main" xmlns="" id="{00000000-0008-0000-0600-00004CA3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6989" name="Text Box 1">
          <a:extLst>
            <a:ext uri="{FF2B5EF4-FFF2-40B4-BE49-F238E27FC236}">
              <a16:creationId xmlns:a16="http://schemas.microsoft.com/office/drawing/2014/main" xmlns="" id="{00000000-0008-0000-0600-00004DA3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6990" name="Text Box 1">
          <a:extLst>
            <a:ext uri="{FF2B5EF4-FFF2-40B4-BE49-F238E27FC236}">
              <a16:creationId xmlns:a16="http://schemas.microsoft.com/office/drawing/2014/main" xmlns="" id="{00000000-0008-0000-0600-00004EA3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6991" name="Text Box 1">
          <a:extLst>
            <a:ext uri="{FF2B5EF4-FFF2-40B4-BE49-F238E27FC236}">
              <a16:creationId xmlns:a16="http://schemas.microsoft.com/office/drawing/2014/main" xmlns="" id="{00000000-0008-0000-0600-00004FA3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6992" name="Text Box 1">
          <a:extLst>
            <a:ext uri="{FF2B5EF4-FFF2-40B4-BE49-F238E27FC236}">
              <a16:creationId xmlns:a16="http://schemas.microsoft.com/office/drawing/2014/main" xmlns="" id="{00000000-0008-0000-0600-000050A3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6993" name="Text Box 1">
          <a:extLst>
            <a:ext uri="{FF2B5EF4-FFF2-40B4-BE49-F238E27FC236}">
              <a16:creationId xmlns:a16="http://schemas.microsoft.com/office/drawing/2014/main" xmlns="" id="{00000000-0008-0000-0600-000051A3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191</xdr:row>
      <xdr:rowOff>0</xdr:rowOff>
    </xdr:from>
    <xdr:to>
      <xdr:col>5</xdr:col>
      <xdr:colOff>0</xdr:colOff>
      <xdr:row>191</xdr:row>
      <xdr:rowOff>209550</xdr:rowOff>
    </xdr:to>
    <xdr:sp macro="" textlink="">
      <xdr:nvSpPr>
        <xdr:cNvPr id="1286994" name="Text Box 1">
          <a:extLst>
            <a:ext uri="{FF2B5EF4-FFF2-40B4-BE49-F238E27FC236}">
              <a16:creationId xmlns:a16="http://schemas.microsoft.com/office/drawing/2014/main" xmlns="" id="{00000000-0008-0000-0600-000052A31300}"/>
            </a:ext>
          </a:extLst>
        </xdr:cNvPr>
        <xdr:cNvSpPr txBox="1">
          <a:spLocks noChangeArrowheads="1"/>
        </xdr:cNvSpPr>
      </xdr:nvSpPr>
      <xdr:spPr bwMode="auto">
        <a:xfrm>
          <a:off x="2743200" y="66703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191</xdr:row>
      <xdr:rowOff>0</xdr:rowOff>
    </xdr:from>
    <xdr:to>
      <xdr:col>5</xdr:col>
      <xdr:colOff>0</xdr:colOff>
      <xdr:row>191</xdr:row>
      <xdr:rowOff>209550</xdr:rowOff>
    </xdr:to>
    <xdr:sp macro="" textlink="">
      <xdr:nvSpPr>
        <xdr:cNvPr id="1286995" name="Text Box 1">
          <a:extLst>
            <a:ext uri="{FF2B5EF4-FFF2-40B4-BE49-F238E27FC236}">
              <a16:creationId xmlns:a16="http://schemas.microsoft.com/office/drawing/2014/main" xmlns="" id="{00000000-0008-0000-0600-000053A31300}"/>
            </a:ext>
          </a:extLst>
        </xdr:cNvPr>
        <xdr:cNvSpPr txBox="1">
          <a:spLocks noChangeArrowheads="1"/>
        </xdr:cNvSpPr>
      </xdr:nvSpPr>
      <xdr:spPr bwMode="auto">
        <a:xfrm>
          <a:off x="2743200" y="66703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191</xdr:row>
      <xdr:rowOff>0</xdr:rowOff>
    </xdr:from>
    <xdr:to>
      <xdr:col>5</xdr:col>
      <xdr:colOff>0</xdr:colOff>
      <xdr:row>191</xdr:row>
      <xdr:rowOff>209550</xdr:rowOff>
    </xdr:to>
    <xdr:sp macro="" textlink="">
      <xdr:nvSpPr>
        <xdr:cNvPr id="1286996" name="Text Box 1">
          <a:extLst>
            <a:ext uri="{FF2B5EF4-FFF2-40B4-BE49-F238E27FC236}">
              <a16:creationId xmlns:a16="http://schemas.microsoft.com/office/drawing/2014/main" xmlns="" id="{00000000-0008-0000-0600-000054A31300}"/>
            </a:ext>
          </a:extLst>
        </xdr:cNvPr>
        <xdr:cNvSpPr txBox="1">
          <a:spLocks noChangeArrowheads="1"/>
        </xdr:cNvSpPr>
      </xdr:nvSpPr>
      <xdr:spPr bwMode="auto">
        <a:xfrm>
          <a:off x="2743200" y="66703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191</xdr:row>
      <xdr:rowOff>0</xdr:rowOff>
    </xdr:from>
    <xdr:to>
      <xdr:col>5</xdr:col>
      <xdr:colOff>0</xdr:colOff>
      <xdr:row>191</xdr:row>
      <xdr:rowOff>209550</xdr:rowOff>
    </xdr:to>
    <xdr:sp macro="" textlink="">
      <xdr:nvSpPr>
        <xdr:cNvPr id="1286997" name="Text Box 1">
          <a:extLst>
            <a:ext uri="{FF2B5EF4-FFF2-40B4-BE49-F238E27FC236}">
              <a16:creationId xmlns:a16="http://schemas.microsoft.com/office/drawing/2014/main" xmlns="" id="{00000000-0008-0000-0600-000055A31300}"/>
            </a:ext>
          </a:extLst>
        </xdr:cNvPr>
        <xdr:cNvSpPr txBox="1">
          <a:spLocks noChangeArrowheads="1"/>
        </xdr:cNvSpPr>
      </xdr:nvSpPr>
      <xdr:spPr bwMode="auto">
        <a:xfrm>
          <a:off x="2743200" y="66703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191</xdr:row>
      <xdr:rowOff>0</xdr:rowOff>
    </xdr:from>
    <xdr:to>
      <xdr:col>5</xdr:col>
      <xdr:colOff>0</xdr:colOff>
      <xdr:row>191</xdr:row>
      <xdr:rowOff>209550</xdr:rowOff>
    </xdr:to>
    <xdr:sp macro="" textlink="">
      <xdr:nvSpPr>
        <xdr:cNvPr id="1286998" name="Text Box 1">
          <a:extLst>
            <a:ext uri="{FF2B5EF4-FFF2-40B4-BE49-F238E27FC236}">
              <a16:creationId xmlns:a16="http://schemas.microsoft.com/office/drawing/2014/main" xmlns="" id="{00000000-0008-0000-0600-000056A31300}"/>
            </a:ext>
          </a:extLst>
        </xdr:cNvPr>
        <xdr:cNvSpPr txBox="1">
          <a:spLocks noChangeArrowheads="1"/>
        </xdr:cNvSpPr>
      </xdr:nvSpPr>
      <xdr:spPr bwMode="auto">
        <a:xfrm>
          <a:off x="2743200" y="66703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191</xdr:row>
      <xdr:rowOff>0</xdr:rowOff>
    </xdr:from>
    <xdr:to>
      <xdr:col>5</xdr:col>
      <xdr:colOff>0</xdr:colOff>
      <xdr:row>191</xdr:row>
      <xdr:rowOff>209550</xdr:rowOff>
    </xdr:to>
    <xdr:sp macro="" textlink="">
      <xdr:nvSpPr>
        <xdr:cNvPr id="1286999" name="Text Box 1">
          <a:extLst>
            <a:ext uri="{FF2B5EF4-FFF2-40B4-BE49-F238E27FC236}">
              <a16:creationId xmlns:a16="http://schemas.microsoft.com/office/drawing/2014/main" xmlns="" id="{00000000-0008-0000-0600-000057A31300}"/>
            </a:ext>
          </a:extLst>
        </xdr:cNvPr>
        <xdr:cNvSpPr txBox="1">
          <a:spLocks noChangeArrowheads="1"/>
        </xdr:cNvSpPr>
      </xdr:nvSpPr>
      <xdr:spPr bwMode="auto">
        <a:xfrm>
          <a:off x="2743200" y="66703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191</xdr:row>
      <xdr:rowOff>0</xdr:rowOff>
    </xdr:from>
    <xdr:to>
      <xdr:col>5</xdr:col>
      <xdr:colOff>0</xdr:colOff>
      <xdr:row>191</xdr:row>
      <xdr:rowOff>209550</xdr:rowOff>
    </xdr:to>
    <xdr:sp macro="" textlink="">
      <xdr:nvSpPr>
        <xdr:cNvPr id="1287000" name="Text Box 1">
          <a:extLst>
            <a:ext uri="{FF2B5EF4-FFF2-40B4-BE49-F238E27FC236}">
              <a16:creationId xmlns:a16="http://schemas.microsoft.com/office/drawing/2014/main" xmlns="" id="{00000000-0008-0000-0600-000058A31300}"/>
            </a:ext>
          </a:extLst>
        </xdr:cNvPr>
        <xdr:cNvSpPr txBox="1">
          <a:spLocks noChangeArrowheads="1"/>
        </xdr:cNvSpPr>
      </xdr:nvSpPr>
      <xdr:spPr bwMode="auto">
        <a:xfrm>
          <a:off x="2743200" y="66703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191</xdr:row>
      <xdr:rowOff>0</xdr:rowOff>
    </xdr:from>
    <xdr:to>
      <xdr:col>5</xdr:col>
      <xdr:colOff>0</xdr:colOff>
      <xdr:row>191</xdr:row>
      <xdr:rowOff>209550</xdr:rowOff>
    </xdr:to>
    <xdr:sp macro="" textlink="">
      <xdr:nvSpPr>
        <xdr:cNvPr id="1287001" name="Text Box 1">
          <a:extLst>
            <a:ext uri="{FF2B5EF4-FFF2-40B4-BE49-F238E27FC236}">
              <a16:creationId xmlns:a16="http://schemas.microsoft.com/office/drawing/2014/main" xmlns="" id="{00000000-0008-0000-0600-000059A31300}"/>
            </a:ext>
          </a:extLst>
        </xdr:cNvPr>
        <xdr:cNvSpPr txBox="1">
          <a:spLocks noChangeArrowheads="1"/>
        </xdr:cNvSpPr>
      </xdr:nvSpPr>
      <xdr:spPr bwMode="auto">
        <a:xfrm>
          <a:off x="2743200" y="66703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191</xdr:row>
      <xdr:rowOff>0</xdr:rowOff>
    </xdr:from>
    <xdr:to>
      <xdr:col>5</xdr:col>
      <xdr:colOff>0</xdr:colOff>
      <xdr:row>191</xdr:row>
      <xdr:rowOff>209550</xdr:rowOff>
    </xdr:to>
    <xdr:sp macro="" textlink="">
      <xdr:nvSpPr>
        <xdr:cNvPr id="1287002" name="Text Box 1">
          <a:extLst>
            <a:ext uri="{FF2B5EF4-FFF2-40B4-BE49-F238E27FC236}">
              <a16:creationId xmlns:a16="http://schemas.microsoft.com/office/drawing/2014/main" xmlns="" id="{00000000-0008-0000-0600-00005AA31300}"/>
            </a:ext>
          </a:extLst>
        </xdr:cNvPr>
        <xdr:cNvSpPr txBox="1">
          <a:spLocks noChangeArrowheads="1"/>
        </xdr:cNvSpPr>
      </xdr:nvSpPr>
      <xdr:spPr bwMode="auto">
        <a:xfrm>
          <a:off x="2743200" y="66703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191</xdr:row>
      <xdr:rowOff>0</xdr:rowOff>
    </xdr:from>
    <xdr:to>
      <xdr:col>5</xdr:col>
      <xdr:colOff>0</xdr:colOff>
      <xdr:row>191</xdr:row>
      <xdr:rowOff>209550</xdr:rowOff>
    </xdr:to>
    <xdr:sp macro="" textlink="">
      <xdr:nvSpPr>
        <xdr:cNvPr id="1287003" name="Text Box 1">
          <a:extLst>
            <a:ext uri="{FF2B5EF4-FFF2-40B4-BE49-F238E27FC236}">
              <a16:creationId xmlns:a16="http://schemas.microsoft.com/office/drawing/2014/main" xmlns="" id="{00000000-0008-0000-0600-00005BA31300}"/>
            </a:ext>
          </a:extLst>
        </xdr:cNvPr>
        <xdr:cNvSpPr txBox="1">
          <a:spLocks noChangeArrowheads="1"/>
        </xdr:cNvSpPr>
      </xdr:nvSpPr>
      <xdr:spPr bwMode="auto">
        <a:xfrm>
          <a:off x="2743200" y="66703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191</xdr:row>
      <xdr:rowOff>0</xdr:rowOff>
    </xdr:from>
    <xdr:to>
      <xdr:col>5</xdr:col>
      <xdr:colOff>0</xdr:colOff>
      <xdr:row>191</xdr:row>
      <xdr:rowOff>209550</xdr:rowOff>
    </xdr:to>
    <xdr:sp macro="" textlink="">
      <xdr:nvSpPr>
        <xdr:cNvPr id="1287004" name="Text Box 1">
          <a:extLst>
            <a:ext uri="{FF2B5EF4-FFF2-40B4-BE49-F238E27FC236}">
              <a16:creationId xmlns:a16="http://schemas.microsoft.com/office/drawing/2014/main" xmlns="" id="{00000000-0008-0000-0600-00005CA31300}"/>
            </a:ext>
          </a:extLst>
        </xdr:cNvPr>
        <xdr:cNvSpPr txBox="1">
          <a:spLocks noChangeArrowheads="1"/>
        </xdr:cNvSpPr>
      </xdr:nvSpPr>
      <xdr:spPr bwMode="auto">
        <a:xfrm>
          <a:off x="2743200" y="66703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191</xdr:row>
      <xdr:rowOff>0</xdr:rowOff>
    </xdr:from>
    <xdr:to>
      <xdr:col>5</xdr:col>
      <xdr:colOff>0</xdr:colOff>
      <xdr:row>191</xdr:row>
      <xdr:rowOff>209550</xdr:rowOff>
    </xdr:to>
    <xdr:sp macro="" textlink="">
      <xdr:nvSpPr>
        <xdr:cNvPr id="1287005" name="Text Box 1">
          <a:extLst>
            <a:ext uri="{FF2B5EF4-FFF2-40B4-BE49-F238E27FC236}">
              <a16:creationId xmlns:a16="http://schemas.microsoft.com/office/drawing/2014/main" xmlns="" id="{00000000-0008-0000-0600-00005DA31300}"/>
            </a:ext>
          </a:extLst>
        </xdr:cNvPr>
        <xdr:cNvSpPr txBox="1">
          <a:spLocks noChangeArrowheads="1"/>
        </xdr:cNvSpPr>
      </xdr:nvSpPr>
      <xdr:spPr bwMode="auto">
        <a:xfrm>
          <a:off x="2743200" y="66703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191</xdr:row>
      <xdr:rowOff>0</xdr:rowOff>
    </xdr:from>
    <xdr:to>
      <xdr:col>5</xdr:col>
      <xdr:colOff>0</xdr:colOff>
      <xdr:row>191</xdr:row>
      <xdr:rowOff>209550</xdr:rowOff>
    </xdr:to>
    <xdr:sp macro="" textlink="">
      <xdr:nvSpPr>
        <xdr:cNvPr id="1287006" name="Text Box 1">
          <a:extLst>
            <a:ext uri="{FF2B5EF4-FFF2-40B4-BE49-F238E27FC236}">
              <a16:creationId xmlns:a16="http://schemas.microsoft.com/office/drawing/2014/main" xmlns="" id="{00000000-0008-0000-0600-00005EA31300}"/>
            </a:ext>
          </a:extLst>
        </xdr:cNvPr>
        <xdr:cNvSpPr txBox="1">
          <a:spLocks noChangeArrowheads="1"/>
        </xdr:cNvSpPr>
      </xdr:nvSpPr>
      <xdr:spPr bwMode="auto">
        <a:xfrm>
          <a:off x="2743200" y="66703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191</xdr:row>
      <xdr:rowOff>0</xdr:rowOff>
    </xdr:from>
    <xdr:to>
      <xdr:col>5</xdr:col>
      <xdr:colOff>0</xdr:colOff>
      <xdr:row>191</xdr:row>
      <xdr:rowOff>209550</xdr:rowOff>
    </xdr:to>
    <xdr:sp macro="" textlink="">
      <xdr:nvSpPr>
        <xdr:cNvPr id="1287007" name="Text Box 1">
          <a:extLst>
            <a:ext uri="{FF2B5EF4-FFF2-40B4-BE49-F238E27FC236}">
              <a16:creationId xmlns:a16="http://schemas.microsoft.com/office/drawing/2014/main" xmlns="" id="{00000000-0008-0000-0600-00005FA31300}"/>
            </a:ext>
          </a:extLst>
        </xdr:cNvPr>
        <xdr:cNvSpPr txBox="1">
          <a:spLocks noChangeArrowheads="1"/>
        </xdr:cNvSpPr>
      </xdr:nvSpPr>
      <xdr:spPr bwMode="auto">
        <a:xfrm>
          <a:off x="2743200" y="66703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191</xdr:row>
      <xdr:rowOff>0</xdr:rowOff>
    </xdr:from>
    <xdr:to>
      <xdr:col>5</xdr:col>
      <xdr:colOff>0</xdr:colOff>
      <xdr:row>191</xdr:row>
      <xdr:rowOff>209550</xdr:rowOff>
    </xdr:to>
    <xdr:sp macro="" textlink="">
      <xdr:nvSpPr>
        <xdr:cNvPr id="1287008" name="Text Box 1">
          <a:extLst>
            <a:ext uri="{FF2B5EF4-FFF2-40B4-BE49-F238E27FC236}">
              <a16:creationId xmlns:a16="http://schemas.microsoft.com/office/drawing/2014/main" xmlns="" id="{00000000-0008-0000-0600-000060A31300}"/>
            </a:ext>
          </a:extLst>
        </xdr:cNvPr>
        <xdr:cNvSpPr txBox="1">
          <a:spLocks noChangeArrowheads="1"/>
        </xdr:cNvSpPr>
      </xdr:nvSpPr>
      <xdr:spPr bwMode="auto">
        <a:xfrm>
          <a:off x="2743200" y="66703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191</xdr:row>
      <xdr:rowOff>0</xdr:rowOff>
    </xdr:from>
    <xdr:to>
      <xdr:col>5</xdr:col>
      <xdr:colOff>0</xdr:colOff>
      <xdr:row>191</xdr:row>
      <xdr:rowOff>209550</xdr:rowOff>
    </xdr:to>
    <xdr:sp macro="" textlink="">
      <xdr:nvSpPr>
        <xdr:cNvPr id="1287009" name="Text Box 1">
          <a:extLst>
            <a:ext uri="{FF2B5EF4-FFF2-40B4-BE49-F238E27FC236}">
              <a16:creationId xmlns:a16="http://schemas.microsoft.com/office/drawing/2014/main" xmlns="" id="{00000000-0008-0000-0600-000061A31300}"/>
            </a:ext>
          </a:extLst>
        </xdr:cNvPr>
        <xdr:cNvSpPr txBox="1">
          <a:spLocks noChangeArrowheads="1"/>
        </xdr:cNvSpPr>
      </xdr:nvSpPr>
      <xdr:spPr bwMode="auto">
        <a:xfrm>
          <a:off x="2743200" y="66703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191</xdr:row>
      <xdr:rowOff>0</xdr:rowOff>
    </xdr:from>
    <xdr:to>
      <xdr:col>5</xdr:col>
      <xdr:colOff>0</xdr:colOff>
      <xdr:row>191</xdr:row>
      <xdr:rowOff>209550</xdr:rowOff>
    </xdr:to>
    <xdr:sp macro="" textlink="">
      <xdr:nvSpPr>
        <xdr:cNvPr id="1287010" name="Text Box 1">
          <a:extLst>
            <a:ext uri="{FF2B5EF4-FFF2-40B4-BE49-F238E27FC236}">
              <a16:creationId xmlns:a16="http://schemas.microsoft.com/office/drawing/2014/main" xmlns="" id="{00000000-0008-0000-0600-000062A31300}"/>
            </a:ext>
          </a:extLst>
        </xdr:cNvPr>
        <xdr:cNvSpPr txBox="1">
          <a:spLocks noChangeArrowheads="1"/>
        </xdr:cNvSpPr>
      </xdr:nvSpPr>
      <xdr:spPr bwMode="auto">
        <a:xfrm>
          <a:off x="2743200" y="66703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191</xdr:row>
      <xdr:rowOff>0</xdr:rowOff>
    </xdr:from>
    <xdr:to>
      <xdr:col>5</xdr:col>
      <xdr:colOff>0</xdr:colOff>
      <xdr:row>191</xdr:row>
      <xdr:rowOff>209550</xdr:rowOff>
    </xdr:to>
    <xdr:sp macro="" textlink="">
      <xdr:nvSpPr>
        <xdr:cNvPr id="1287011" name="Text Box 1">
          <a:extLst>
            <a:ext uri="{FF2B5EF4-FFF2-40B4-BE49-F238E27FC236}">
              <a16:creationId xmlns:a16="http://schemas.microsoft.com/office/drawing/2014/main" xmlns="" id="{00000000-0008-0000-0600-000063A31300}"/>
            </a:ext>
          </a:extLst>
        </xdr:cNvPr>
        <xdr:cNvSpPr txBox="1">
          <a:spLocks noChangeArrowheads="1"/>
        </xdr:cNvSpPr>
      </xdr:nvSpPr>
      <xdr:spPr bwMode="auto">
        <a:xfrm>
          <a:off x="2743200" y="66703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191</xdr:row>
      <xdr:rowOff>0</xdr:rowOff>
    </xdr:from>
    <xdr:to>
      <xdr:col>5</xdr:col>
      <xdr:colOff>0</xdr:colOff>
      <xdr:row>191</xdr:row>
      <xdr:rowOff>209550</xdr:rowOff>
    </xdr:to>
    <xdr:sp macro="" textlink="">
      <xdr:nvSpPr>
        <xdr:cNvPr id="1287012" name="Text Box 1">
          <a:extLst>
            <a:ext uri="{FF2B5EF4-FFF2-40B4-BE49-F238E27FC236}">
              <a16:creationId xmlns:a16="http://schemas.microsoft.com/office/drawing/2014/main" xmlns="" id="{00000000-0008-0000-0600-000064A31300}"/>
            </a:ext>
          </a:extLst>
        </xdr:cNvPr>
        <xdr:cNvSpPr txBox="1">
          <a:spLocks noChangeArrowheads="1"/>
        </xdr:cNvSpPr>
      </xdr:nvSpPr>
      <xdr:spPr bwMode="auto">
        <a:xfrm>
          <a:off x="2743200" y="66703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191</xdr:row>
      <xdr:rowOff>0</xdr:rowOff>
    </xdr:from>
    <xdr:to>
      <xdr:col>5</xdr:col>
      <xdr:colOff>0</xdr:colOff>
      <xdr:row>191</xdr:row>
      <xdr:rowOff>209550</xdr:rowOff>
    </xdr:to>
    <xdr:sp macro="" textlink="">
      <xdr:nvSpPr>
        <xdr:cNvPr id="1287013" name="Text Box 1">
          <a:extLst>
            <a:ext uri="{FF2B5EF4-FFF2-40B4-BE49-F238E27FC236}">
              <a16:creationId xmlns:a16="http://schemas.microsoft.com/office/drawing/2014/main" xmlns="" id="{00000000-0008-0000-0600-000065A31300}"/>
            </a:ext>
          </a:extLst>
        </xdr:cNvPr>
        <xdr:cNvSpPr txBox="1">
          <a:spLocks noChangeArrowheads="1"/>
        </xdr:cNvSpPr>
      </xdr:nvSpPr>
      <xdr:spPr bwMode="auto">
        <a:xfrm>
          <a:off x="2743200" y="66703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191</xdr:row>
      <xdr:rowOff>0</xdr:rowOff>
    </xdr:from>
    <xdr:to>
      <xdr:col>5</xdr:col>
      <xdr:colOff>0</xdr:colOff>
      <xdr:row>191</xdr:row>
      <xdr:rowOff>209550</xdr:rowOff>
    </xdr:to>
    <xdr:sp macro="" textlink="">
      <xdr:nvSpPr>
        <xdr:cNvPr id="1287014" name="Text Box 1">
          <a:extLst>
            <a:ext uri="{FF2B5EF4-FFF2-40B4-BE49-F238E27FC236}">
              <a16:creationId xmlns:a16="http://schemas.microsoft.com/office/drawing/2014/main" xmlns="" id="{00000000-0008-0000-0600-000066A31300}"/>
            </a:ext>
          </a:extLst>
        </xdr:cNvPr>
        <xdr:cNvSpPr txBox="1">
          <a:spLocks noChangeArrowheads="1"/>
        </xdr:cNvSpPr>
      </xdr:nvSpPr>
      <xdr:spPr bwMode="auto">
        <a:xfrm>
          <a:off x="2743200" y="66703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191</xdr:row>
      <xdr:rowOff>0</xdr:rowOff>
    </xdr:from>
    <xdr:to>
      <xdr:col>5</xdr:col>
      <xdr:colOff>0</xdr:colOff>
      <xdr:row>191</xdr:row>
      <xdr:rowOff>209550</xdr:rowOff>
    </xdr:to>
    <xdr:sp macro="" textlink="">
      <xdr:nvSpPr>
        <xdr:cNvPr id="1287015" name="Text Box 1">
          <a:extLst>
            <a:ext uri="{FF2B5EF4-FFF2-40B4-BE49-F238E27FC236}">
              <a16:creationId xmlns:a16="http://schemas.microsoft.com/office/drawing/2014/main" xmlns="" id="{00000000-0008-0000-0600-000067A31300}"/>
            </a:ext>
          </a:extLst>
        </xdr:cNvPr>
        <xdr:cNvSpPr txBox="1">
          <a:spLocks noChangeArrowheads="1"/>
        </xdr:cNvSpPr>
      </xdr:nvSpPr>
      <xdr:spPr bwMode="auto">
        <a:xfrm>
          <a:off x="2743200" y="66703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191</xdr:row>
      <xdr:rowOff>0</xdr:rowOff>
    </xdr:from>
    <xdr:to>
      <xdr:col>5</xdr:col>
      <xdr:colOff>0</xdr:colOff>
      <xdr:row>191</xdr:row>
      <xdr:rowOff>209550</xdr:rowOff>
    </xdr:to>
    <xdr:sp macro="" textlink="">
      <xdr:nvSpPr>
        <xdr:cNvPr id="1287016" name="Text Box 1">
          <a:extLst>
            <a:ext uri="{FF2B5EF4-FFF2-40B4-BE49-F238E27FC236}">
              <a16:creationId xmlns:a16="http://schemas.microsoft.com/office/drawing/2014/main" xmlns="" id="{00000000-0008-0000-0600-000068A31300}"/>
            </a:ext>
          </a:extLst>
        </xdr:cNvPr>
        <xdr:cNvSpPr txBox="1">
          <a:spLocks noChangeArrowheads="1"/>
        </xdr:cNvSpPr>
      </xdr:nvSpPr>
      <xdr:spPr bwMode="auto">
        <a:xfrm>
          <a:off x="2743200" y="66703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191</xdr:row>
      <xdr:rowOff>0</xdr:rowOff>
    </xdr:from>
    <xdr:to>
      <xdr:col>5</xdr:col>
      <xdr:colOff>0</xdr:colOff>
      <xdr:row>191</xdr:row>
      <xdr:rowOff>209550</xdr:rowOff>
    </xdr:to>
    <xdr:sp macro="" textlink="">
      <xdr:nvSpPr>
        <xdr:cNvPr id="1287017" name="Text Box 1">
          <a:extLst>
            <a:ext uri="{FF2B5EF4-FFF2-40B4-BE49-F238E27FC236}">
              <a16:creationId xmlns:a16="http://schemas.microsoft.com/office/drawing/2014/main" xmlns="" id="{00000000-0008-0000-0600-000069A31300}"/>
            </a:ext>
          </a:extLst>
        </xdr:cNvPr>
        <xdr:cNvSpPr txBox="1">
          <a:spLocks noChangeArrowheads="1"/>
        </xdr:cNvSpPr>
      </xdr:nvSpPr>
      <xdr:spPr bwMode="auto">
        <a:xfrm>
          <a:off x="2743200" y="66703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191</xdr:row>
      <xdr:rowOff>0</xdr:rowOff>
    </xdr:from>
    <xdr:to>
      <xdr:col>5</xdr:col>
      <xdr:colOff>0</xdr:colOff>
      <xdr:row>191</xdr:row>
      <xdr:rowOff>209550</xdr:rowOff>
    </xdr:to>
    <xdr:sp macro="" textlink="">
      <xdr:nvSpPr>
        <xdr:cNvPr id="1287018" name="Text Box 1">
          <a:extLst>
            <a:ext uri="{FF2B5EF4-FFF2-40B4-BE49-F238E27FC236}">
              <a16:creationId xmlns:a16="http://schemas.microsoft.com/office/drawing/2014/main" xmlns="" id="{00000000-0008-0000-0600-00006AA31300}"/>
            </a:ext>
          </a:extLst>
        </xdr:cNvPr>
        <xdr:cNvSpPr txBox="1">
          <a:spLocks noChangeArrowheads="1"/>
        </xdr:cNvSpPr>
      </xdr:nvSpPr>
      <xdr:spPr bwMode="auto">
        <a:xfrm>
          <a:off x="2743200" y="66703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019" name="Text Box 1">
          <a:extLst>
            <a:ext uri="{FF2B5EF4-FFF2-40B4-BE49-F238E27FC236}">
              <a16:creationId xmlns:a16="http://schemas.microsoft.com/office/drawing/2014/main" xmlns="" id="{00000000-0008-0000-0600-00006BA3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020" name="Text Box 1">
          <a:extLst>
            <a:ext uri="{FF2B5EF4-FFF2-40B4-BE49-F238E27FC236}">
              <a16:creationId xmlns:a16="http://schemas.microsoft.com/office/drawing/2014/main" xmlns="" id="{00000000-0008-0000-0600-00006CA3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021" name="Text Box 1">
          <a:extLst>
            <a:ext uri="{FF2B5EF4-FFF2-40B4-BE49-F238E27FC236}">
              <a16:creationId xmlns:a16="http://schemas.microsoft.com/office/drawing/2014/main" xmlns="" id="{00000000-0008-0000-0600-00006DA3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022" name="Text Box 1">
          <a:extLst>
            <a:ext uri="{FF2B5EF4-FFF2-40B4-BE49-F238E27FC236}">
              <a16:creationId xmlns:a16="http://schemas.microsoft.com/office/drawing/2014/main" xmlns="" id="{00000000-0008-0000-0600-00006EA3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023" name="Text Box 1">
          <a:extLst>
            <a:ext uri="{FF2B5EF4-FFF2-40B4-BE49-F238E27FC236}">
              <a16:creationId xmlns:a16="http://schemas.microsoft.com/office/drawing/2014/main" xmlns="" id="{00000000-0008-0000-0600-00006FA3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024" name="Text Box 1">
          <a:extLst>
            <a:ext uri="{FF2B5EF4-FFF2-40B4-BE49-F238E27FC236}">
              <a16:creationId xmlns:a16="http://schemas.microsoft.com/office/drawing/2014/main" xmlns="" id="{00000000-0008-0000-0600-000070A3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025" name="Text Box 1">
          <a:extLst>
            <a:ext uri="{FF2B5EF4-FFF2-40B4-BE49-F238E27FC236}">
              <a16:creationId xmlns:a16="http://schemas.microsoft.com/office/drawing/2014/main" xmlns="" id="{00000000-0008-0000-0600-000071A3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026" name="Text Box 1">
          <a:extLst>
            <a:ext uri="{FF2B5EF4-FFF2-40B4-BE49-F238E27FC236}">
              <a16:creationId xmlns:a16="http://schemas.microsoft.com/office/drawing/2014/main" xmlns="" id="{00000000-0008-0000-0600-000072A3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027" name="Text Box 1">
          <a:extLst>
            <a:ext uri="{FF2B5EF4-FFF2-40B4-BE49-F238E27FC236}">
              <a16:creationId xmlns:a16="http://schemas.microsoft.com/office/drawing/2014/main" xmlns="" id="{00000000-0008-0000-0600-000073A3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028" name="Text Box 1">
          <a:extLst>
            <a:ext uri="{FF2B5EF4-FFF2-40B4-BE49-F238E27FC236}">
              <a16:creationId xmlns:a16="http://schemas.microsoft.com/office/drawing/2014/main" xmlns="" id="{00000000-0008-0000-0600-000074A3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029" name="Text Box 1">
          <a:extLst>
            <a:ext uri="{FF2B5EF4-FFF2-40B4-BE49-F238E27FC236}">
              <a16:creationId xmlns:a16="http://schemas.microsoft.com/office/drawing/2014/main" xmlns="" id="{00000000-0008-0000-0600-000075A3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030" name="Text Box 1">
          <a:extLst>
            <a:ext uri="{FF2B5EF4-FFF2-40B4-BE49-F238E27FC236}">
              <a16:creationId xmlns:a16="http://schemas.microsoft.com/office/drawing/2014/main" xmlns="" id="{00000000-0008-0000-0600-000076A3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031" name="Text Box 1">
          <a:extLst>
            <a:ext uri="{FF2B5EF4-FFF2-40B4-BE49-F238E27FC236}">
              <a16:creationId xmlns:a16="http://schemas.microsoft.com/office/drawing/2014/main" xmlns="" id="{00000000-0008-0000-0600-000077A3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032" name="Text Box 1">
          <a:extLst>
            <a:ext uri="{FF2B5EF4-FFF2-40B4-BE49-F238E27FC236}">
              <a16:creationId xmlns:a16="http://schemas.microsoft.com/office/drawing/2014/main" xmlns="" id="{00000000-0008-0000-0600-000078A3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033" name="Text Box 1">
          <a:extLst>
            <a:ext uri="{FF2B5EF4-FFF2-40B4-BE49-F238E27FC236}">
              <a16:creationId xmlns:a16="http://schemas.microsoft.com/office/drawing/2014/main" xmlns="" id="{00000000-0008-0000-0600-000079A3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034" name="Text Box 1">
          <a:extLst>
            <a:ext uri="{FF2B5EF4-FFF2-40B4-BE49-F238E27FC236}">
              <a16:creationId xmlns:a16="http://schemas.microsoft.com/office/drawing/2014/main" xmlns="" id="{00000000-0008-0000-0600-00007AA3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035" name="Text Box 1">
          <a:extLst>
            <a:ext uri="{FF2B5EF4-FFF2-40B4-BE49-F238E27FC236}">
              <a16:creationId xmlns:a16="http://schemas.microsoft.com/office/drawing/2014/main" xmlns="" id="{00000000-0008-0000-0600-00007BA3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036" name="Text Box 1">
          <a:extLst>
            <a:ext uri="{FF2B5EF4-FFF2-40B4-BE49-F238E27FC236}">
              <a16:creationId xmlns:a16="http://schemas.microsoft.com/office/drawing/2014/main" xmlns="" id="{00000000-0008-0000-0600-00007CA3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037" name="Text Box 1">
          <a:extLst>
            <a:ext uri="{FF2B5EF4-FFF2-40B4-BE49-F238E27FC236}">
              <a16:creationId xmlns:a16="http://schemas.microsoft.com/office/drawing/2014/main" xmlns="" id="{00000000-0008-0000-0600-00007DA3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038" name="Text Box 1">
          <a:extLst>
            <a:ext uri="{FF2B5EF4-FFF2-40B4-BE49-F238E27FC236}">
              <a16:creationId xmlns:a16="http://schemas.microsoft.com/office/drawing/2014/main" xmlns="" id="{00000000-0008-0000-0600-00007EA3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039" name="Text Box 1">
          <a:extLst>
            <a:ext uri="{FF2B5EF4-FFF2-40B4-BE49-F238E27FC236}">
              <a16:creationId xmlns:a16="http://schemas.microsoft.com/office/drawing/2014/main" xmlns="" id="{00000000-0008-0000-0600-00007FA3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040" name="Text Box 1">
          <a:extLst>
            <a:ext uri="{FF2B5EF4-FFF2-40B4-BE49-F238E27FC236}">
              <a16:creationId xmlns:a16="http://schemas.microsoft.com/office/drawing/2014/main" xmlns="" id="{00000000-0008-0000-0600-000080A3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041" name="Text Box 1">
          <a:extLst>
            <a:ext uri="{FF2B5EF4-FFF2-40B4-BE49-F238E27FC236}">
              <a16:creationId xmlns:a16="http://schemas.microsoft.com/office/drawing/2014/main" xmlns="" id="{00000000-0008-0000-0600-000081A3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042" name="Text Box 1">
          <a:extLst>
            <a:ext uri="{FF2B5EF4-FFF2-40B4-BE49-F238E27FC236}">
              <a16:creationId xmlns:a16="http://schemas.microsoft.com/office/drawing/2014/main" xmlns="" id="{00000000-0008-0000-0600-000082A3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043" name="Text Box 1">
          <a:extLst>
            <a:ext uri="{FF2B5EF4-FFF2-40B4-BE49-F238E27FC236}">
              <a16:creationId xmlns:a16="http://schemas.microsoft.com/office/drawing/2014/main" xmlns="" id="{00000000-0008-0000-0600-000083A3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044" name="Text Box 1">
          <a:extLst>
            <a:ext uri="{FF2B5EF4-FFF2-40B4-BE49-F238E27FC236}">
              <a16:creationId xmlns:a16="http://schemas.microsoft.com/office/drawing/2014/main" xmlns="" id="{00000000-0008-0000-0600-000084A3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045" name="Text Box 1">
          <a:extLst>
            <a:ext uri="{FF2B5EF4-FFF2-40B4-BE49-F238E27FC236}">
              <a16:creationId xmlns:a16="http://schemas.microsoft.com/office/drawing/2014/main" xmlns="" id="{00000000-0008-0000-0600-000085A3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046" name="Text Box 1">
          <a:extLst>
            <a:ext uri="{FF2B5EF4-FFF2-40B4-BE49-F238E27FC236}">
              <a16:creationId xmlns:a16="http://schemas.microsoft.com/office/drawing/2014/main" xmlns="" id="{00000000-0008-0000-0600-000086A3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047" name="Text Box 1">
          <a:extLst>
            <a:ext uri="{FF2B5EF4-FFF2-40B4-BE49-F238E27FC236}">
              <a16:creationId xmlns:a16="http://schemas.microsoft.com/office/drawing/2014/main" xmlns="" id="{00000000-0008-0000-0600-000087A3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048" name="Text Box 1">
          <a:extLst>
            <a:ext uri="{FF2B5EF4-FFF2-40B4-BE49-F238E27FC236}">
              <a16:creationId xmlns:a16="http://schemas.microsoft.com/office/drawing/2014/main" xmlns="" id="{00000000-0008-0000-0600-000088A3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049" name="Text Box 1">
          <a:extLst>
            <a:ext uri="{FF2B5EF4-FFF2-40B4-BE49-F238E27FC236}">
              <a16:creationId xmlns:a16="http://schemas.microsoft.com/office/drawing/2014/main" xmlns="" id="{00000000-0008-0000-0600-000089A3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050" name="Text Box 1">
          <a:extLst>
            <a:ext uri="{FF2B5EF4-FFF2-40B4-BE49-F238E27FC236}">
              <a16:creationId xmlns:a16="http://schemas.microsoft.com/office/drawing/2014/main" xmlns="" id="{00000000-0008-0000-0600-00008AA3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051" name="Text Box 1">
          <a:extLst>
            <a:ext uri="{FF2B5EF4-FFF2-40B4-BE49-F238E27FC236}">
              <a16:creationId xmlns:a16="http://schemas.microsoft.com/office/drawing/2014/main" xmlns="" id="{00000000-0008-0000-0600-00008BA3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052" name="Text Box 1">
          <a:extLst>
            <a:ext uri="{FF2B5EF4-FFF2-40B4-BE49-F238E27FC236}">
              <a16:creationId xmlns:a16="http://schemas.microsoft.com/office/drawing/2014/main" xmlns="" id="{00000000-0008-0000-0600-00008CA3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053" name="Text Box 1">
          <a:extLst>
            <a:ext uri="{FF2B5EF4-FFF2-40B4-BE49-F238E27FC236}">
              <a16:creationId xmlns:a16="http://schemas.microsoft.com/office/drawing/2014/main" xmlns="" id="{00000000-0008-0000-0600-00008DA3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054" name="Text Box 1">
          <a:extLst>
            <a:ext uri="{FF2B5EF4-FFF2-40B4-BE49-F238E27FC236}">
              <a16:creationId xmlns:a16="http://schemas.microsoft.com/office/drawing/2014/main" xmlns="" id="{00000000-0008-0000-0600-00008EA3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055" name="Text Box 1">
          <a:extLst>
            <a:ext uri="{FF2B5EF4-FFF2-40B4-BE49-F238E27FC236}">
              <a16:creationId xmlns:a16="http://schemas.microsoft.com/office/drawing/2014/main" xmlns="" id="{00000000-0008-0000-0600-00008FA3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056" name="Text Box 1">
          <a:extLst>
            <a:ext uri="{FF2B5EF4-FFF2-40B4-BE49-F238E27FC236}">
              <a16:creationId xmlns:a16="http://schemas.microsoft.com/office/drawing/2014/main" xmlns="" id="{00000000-0008-0000-0600-000090A3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057" name="Text Box 1">
          <a:extLst>
            <a:ext uri="{FF2B5EF4-FFF2-40B4-BE49-F238E27FC236}">
              <a16:creationId xmlns:a16="http://schemas.microsoft.com/office/drawing/2014/main" xmlns="" id="{00000000-0008-0000-0600-000091A3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058" name="Text Box 1">
          <a:extLst>
            <a:ext uri="{FF2B5EF4-FFF2-40B4-BE49-F238E27FC236}">
              <a16:creationId xmlns:a16="http://schemas.microsoft.com/office/drawing/2014/main" xmlns="" id="{00000000-0008-0000-0600-000092A3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059" name="Text Box 1">
          <a:extLst>
            <a:ext uri="{FF2B5EF4-FFF2-40B4-BE49-F238E27FC236}">
              <a16:creationId xmlns:a16="http://schemas.microsoft.com/office/drawing/2014/main" xmlns="" id="{00000000-0008-0000-0600-000093A3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060" name="Text Box 1">
          <a:extLst>
            <a:ext uri="{FF2B5EF4-FFF2-40B4-BE49-F238E27FC236}">
              <a16:creationId xmlns:a16="http://schemas.microsoft.com/office/drawing/2014/main" xmlns="" id="{00000000-0008-0000-0600-000094A3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061" name="Text Box 1">
          <a:extLst>
            <a:ext uri="{FF2B5EF4-FFF2-40B4-BE49-F238E27FC236}">
              <a16:creationId xmlns:a16="http://schemas.microsoft.com/office/drawing/2014/main" xmlns="" id="{00000000-0008-0000-0600-000095A3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062" name="Text Box 1">
          <a:extLst>
            <a:ext uri="{FF2B5EF4-FFF2-40B4-BE49-F238E27FC236}">
              <a16:creationId xmlns:a16="http://schemas.microsoft.com/office/drawing/2014/main" xmlns="" id="{00000000-0008-0000-0600-000096A3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063" name="Text Box 1">
          <a:extLst>
            <a:ext uri="{FF2B5EF4-FFF2-40B4-BE49-F238E27FC236}">
              <a16:creationId xmlns:a16="http://schemas.microsoft.com/office/drawing/2014/main" xmlns="" id="{00000000-0008-0000-0600-000097A3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064" name="Text Box 1">
          <a:extLst>
            <a:ext uri="{FF2B5EF4-FFF2-40B4-BE49-F238E27FC236}">
              <a16:creationId xmlns:a16="http://schemas.microsoft.com/office/drawing/2014/main" xmlns="" id="{00000000-0008-0000-0600-000098A3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065" name="Text Box 1">
          <a:extLst>
            <a:ext uri="{FF2B5EF4-FFF2-40B4-BE49-F238E27FC236}">
              <a16:creationId xmlns:a16="http://schemas.microsoft.com/office/drawing/2014/main" xmlns="" id="{00000000-0008-0000-0600-000099A3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066" name="Text Box 1">
          <a:extLst>
            <a:ext uri="{FF2B5EF4-FFF2-40B4-BE49-F238E27FC236}">
              <a16:creationId xmlns:a16="http://schemas.microsoft.com/office/drawing/2014/main" xmlns="" id="{00000000-0008-0000-0600-00009AA3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067" name="Text Box 1">
          <a:extLst>
            <a:ext uri="{FF2B5EF4-FFF2-40B4-BE49-F238E27FC236}">
              <a16:creationId xmlns:a16="http://schemas.microsoft.com/office/drawing/2014/main" xmlns="" id="{00000000-0008-0000-0600-00009BA3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180</xdr:row>
      <xdr:rowOff>0</xdr:rowOff>
    </xdr:from>
    <xdr:to>
      <xdr:col>5</xdr:col>
      <xdr:colOff>0</xdr:colOff>
      <xdr:row>180</xdr:row>
      <xdr:rowOff>209550</xdr:rowOff>
    </xdr:to>
    <xdr:sp macro="" textlink="">
      <xdr:nvSpPr>
        <xdr:cNvPr id="1287068" name="Text Box 1">
          <a:extLst>
            <a:ext uri="{FF2B5EF4-FFF2-40B4-BE49-F238E27FC236}">
              <a16:creationId xmlns:a16="http://schemas.microsoft.com/office/drawing/2014/main" xmlns="" id="{00000000-0008-0000-0600-00009CA31300}"/>
            </a:ext>
          </a:extLst>
        </xdr:cNvPr>
        <xdr:cNvSpPr txBox="1">
          <a:spLocks noChangeArrowheads="1"/>
        </xdr:cNvSpPr>
      </xdr:nvSpPr>
      <xdr:spPr bwMode="auto">
        <a:xfrm>
          <a:off x="2743200" y="62931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180</xdr:row>
      <xdr:rowOff>0</xdr:rowOff>
    </xdr:from>
    <xdr:to>
      <xdr:col>5</xdr:col>
      <xdr:colOff>0</xdr:colOff>
      <xdr:row>180</xdr:row>
      <xdr:rowOff>209550</xdr:rowOff>
    </xdr:to>
    <xdr:sp macro="" textlink="">
      <xdr:nvSpPr>
        <xdr:cNvPr id="1287069" name="Text Box 1">
          <a:extLst>
            <a:ext uri="{FF2B5EF4-FFF2-40B4-BE49-F238E27FC236}">
              <a16:creationId xmlns:a16="http://schemas.microsoft.com/office/drawing/2014/main" xmlns="" id="{00000000-0008-0000-0600-00009DA31300}"/>
            </a:ext>
          </a:extLst>
        </xdr:cNvPr>
        <xdr:cNvSpPr txBox="1">
          <a:spLocks noChangeArrowheads="1"/>
        </xdr:cNvSpPr>
      </xdr:nvSpPr>
      <xdr:spPr bwMode="auto">
        <a:xfrm>
          <a:off x="2743200" y="62931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180</xdr:row>
      <xdr:rowOff>0</xdr:rowOff>
    </xdr:from>
    <xdr:to>
      <xdr:col>5</xdr:col>
      <xdr:colOff>0</xdr:colOff>
      <xdr:row>180</xdr:row>
      <xdr:rowOff>209550</xdr:rowOff>
    </xdr:to>
    <xdr:sp macro="" textlink="">
      <xdr:nvSpPr>
        <xdr:cNvPr id="1287070" name="Text Box 1">
          <a:extLst>
            <a:ext uri="{FF2B5EF4-FFF2-40B4-BE49-F238E27FC236}">
              <a16:creationId xmlns:a16="http://schemas.microsoft.com/office/drawing/2014/main" xmlns="" id="{00000000-0008-0000-0600-00009EA31300}"/>
            </a:ext>
          </a:extLst>
        </xdr:cNvPr>
        <xdr:cNvSpPr txBox="1">
          <a:spLocks noChangeArrowheads="1"/>
        </xdr:cNvSpPr>
      </xdr:nvSpPr>
      <xdr:spPr bwMode="auto">
        <a:xfrm>
          <a:off x="2743200" y="62931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181</xdr:row>
      <xdr:rowOff>0</xdr:rowOff>
    </xdr:from>
    <xdr:to>
      <xdr:col>5</xdr:col>
      <xdr:colOff>0</xdr:colOff>
      <xdr:row>181</xdr:row>
      <xdr:rowOff>209550</xdr:rowOff>
    </xdr:to>
    <xdr:sp macro="" textlink="">
      <xdr:nvSpPr>
        <xdr:cNvPr id="1287071" name="Text Box 1">
          <a:extLst>
            <a:ext uri="{FF2B5EF4-FFF2-40B4-BE49-F238E27FC236}">
              <a16:creationId xmlns:a16="http://schemas.microsoft.com/office/drawing/2014/main" xmlns="" id="{00000000-0008-0000-0600-00009FA31300}"/>
            </a:ext>
          </a:extLst>
        </xdr:cNvPr>
        <xdr:cNvSpPr txBox="1">
          <a:spLocks noChangeArrowheads="1"/>
        </xdr:cNvSpPr>
      </xdr:nvSpPr>
      <xdr:spPr bwMode="auto">
        <a:xfrm>
          <a:off x="2743200" y="63274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181</xdr:row>
      <xdr:rowOff>0</xdr:rowOff>
    </xdr:from>
    <xdr:to>
      <xdr:col>5</xdr:col>
      <xdr:colOff>0</xdr:colOff>
      <xdr:row>181</xdr:row>
      <xdr:rowOff>209550</xdr:rowOff>
    </xdr:to>
    <xdr:sp macro="" textlink="">
      <xdr:nvSpPr>
        <xdr:cNvPr id="1287072" name="Text Box 1">
          <a:extLst>
            <a:ext uri="{FF2B5EF4-FFF2-40B4-BE49-F238E27FC236}">
              <a16:creationId xmlns:a16="http://schemas.microsoft.com/office/drawing/2014/main" xmlns="" id="{00000000-0008-0000-0600-0000A0A31300}"/>
            </a:ext>
          </a:extLst>
        </xdr:cNvPr>
        <xdr:cNvSpPr txBox="1">
          <a:spLocks noChangeArrowheads="1"/>
        </xdr:cNvSpPr>
      </xdr:nvSpPr>
      <xdr:spPr bwMode="auto">
        <a:xfrm>
          <a:off x="2743200" y="63274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181</xdr:row>
      <xdr:rowOff>0</xdr:rowOff>
    </xdr:from>
    <xdr:to>
      <xdr:col>5</xdr:col>
      <xdr:colOff>0</xdr:colOff>
      <xdr:row>181</xdr:row>
      <xdr:rowOff>209550</xdr:rowOff>
    </xdr:to>
    <xdr:sp macro="" textlink="">
      <xdr:nvSpPr>
        <xdr:cNvPr id="1287073" name="Text Box 1">
          <a:extLst>
            <a:ext uri="{FF2B5EF4-FFF2-40B4-BE49-F238E27FC236}">
              <a16:creationId xmlns:a16="http://schemas.microsoft.com/office/drawing/2014/main" xmlns="" id="{00000000-0008-0000-0600-0000A1A31300}"/>
            </a:ext>
          </a:extLst>
        </xdr:cNvPr>
        <xdr:cNvSpPr txBox="1">
          <a:spLocks noChangeArrowheads="1"/>
        </xdr:cNvSpPr>
      </xdr:nvSpPr>
      <xdr:spPr bwMode="auto">
        <a:xfrm>
          <a:off x="2743200" y="63274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183</xdr:row>
      <xdr:rowOff>0</xdr:rowOff>
    </xdr:from>
    <xdr:to>
      <xdr:col>5</xdr:col>
      <xdr:colOff>0</xdr:colOff>
      <xdr:row>183</xdr:row>
      <xdr:rowOff>209550</xdr:rowOff>
    </xdr:to>
    <xdr:sp macro="" textlink="">
      <xdr:nvSpPr>
        <xdr:cNvPr id="1287074" name="Text Box 1">
          <a:extLst>
            <a:ext uri="{FF2B5EF4-FFF2-40B4-BE49-F238E27FC236}">
              <a16:creationId xmlns:a16="http://schemas.microsoft.com/office/drawing/2014/main" xmlns="" id="{00000000-0008-0000-0600-0000A2A31300}"/>
            </a:ext>
          </a:extLst>
        </xdr:cNvPr>
        <xdr:cNvSpPr txBox="1">
          <a:spLocks noChangeArrowheads="1"/>
        </xdr:cNvSpPr>
      </xdr:nvSpPr>
      <xdr:spPr bwMode="auto">
        <a:xfrm>
          <a:off x="2743200" y="63960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183</xdr:row>
      <xdr:rowOff>0</xdr:rowOff>
    </xdr:from>
    <xdr:to>
      <xdr:col>5</xdr:col>
      <xdr:colOff>0</xdr:colOff>
      <xdr:row>183</xdr:row>
      <xdr:rowOff>209550</xdr:rowOff>
    </xdr:to>
    <xdr:sp macro="" textlink="">
      <xdr:nvSpPr>
        <xdr:cNvPr id="1287075" name="Text Box 1">
          <a:extLst>
            <a:ext uri="{FF2B5EF4-FFF2-40B4-BE49-F238E27FC236}">
              <a16:creationId xmlns:a16="http://schemas.microsoft.com/office/drawing/2014/main" xmlns="" id="{00000000-0008-0000-0600-0000A3A31300}"/>
            </a:ext>
          </a:extLst>
        </xdr:cNvPr>
        <xdr:cNvSpPr txBox="1">
          <a:spLocks noChangeArrowheads="1"/>
        </xdr:cNvSpPr>
      </xdr:nvSpPr>
      <xdr:spPr bwMode="auto">
        <a:xfrm>
          <a:off x="2743200" y="63960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183</xdr:row>
      <xdr:rowOff>0</xdr:rowOff>
    </xdr:from>
    <xdr:to>
      <xdr:col>5</xdr:col>
      <xdr:colOff>0</xdr:colOff>
      <xdr:row>183</xdr:row>
      <xdr:rowOff>209550</xdr:rowOff>
    </xdr:to>
    <xdr:sp macro="" textlink="">
      <xdr:nvSpPr>
        <xdr:cNvPr id="1287076" name="Text Box 1">
          <a:extLst>
            <a:ext uri="{FF2B5EF4-FFF2-40B4-BE49-F238E27FC236}">
              <a16:creationId xmlns:a16="http://schemas.microsoft.com/office/drawing/2014/main" xmlns="" id="{00000000-0008-0000-0600-0000A4A31300}"/>
            </a:ext>
          </a:extLst>
        </xdr:cNvPr>
        <xdr:cNvSpPr txBox="1">
          <a:spLocks noChangeArrowheads="1"/>
        </xdr:cNvSpPr>
      </xdr:nvSpPr>
      <xdr:spPr bwMode="auto">
        <a:xfrm>
          <a:off x="2743200" y="63960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183</xdr:row>
      <xdr:rowOff>0</xdr:rowOff>
    </xdr:from>
    <xdr:to>
      <xdr:col>5</xdr:col>
      <xdr:colOff>0</xdr:colOff>
      <xdr:row>183</xdr:row>
      <xdr:rowOff>209550</xdr:rowOff>
    </xdr:to>
    <xdr:sp macro="" textlink="">
      <xdr:nvSpPr>
        <xdr:cNvPr id="1287077" name="Text Box 1">
          <a:extLst>
            <a:ext uri="{FF2B5EF4-FFF2-40B4-BE49-F238E27FC236}">
              <a16:creationId xmlns:a16="http://schemas.microsoft.com/office/drawing/2014/main" xmlns="" id="{00000000-0008-0000-0600-0000A5A31300}"/>
            </a:ext>
          </a:extLst>
        </xdr:cNvPr>
        <xdr:cNvSpPr txBox="1">
          <a:spLocks noChangeArrowheads="1"/>
        </xdr:cNvSpPr>
      </xdr:nvSpPr>
      <xdr:spPr bwMode="auto">
        <a:xfrm>
          <a:off x="2743200" y="63960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183</xdr:row>
      <xdr:rowOff>0</xdr:rowOff>
    </xdr:from>
    <xdr:to>
      <xdr:col>5</xdr:col>
      <xdr:colOff>0</xdr:colOff>
      <xdr:row>183</xdr:row>
      <xdr:rowOff>209550</xdr:rowOff>
    </xdr:to>
    <xdr:sp macro="" textlink="">
      <xdr:nvSpPr>
        <xdr:cNvPr id="1287078" name="Text Box 1">
          <a:extLst>
            <a:ext uri="{FF2B5EF4-FFF2-40B4-BE49-F238E27FC236}">
              <a16:creationId xmlns:a16="http://schemas.microsoft.com/office/drawing/2014/main" xmlns="" id="{00000000-0008-0000-0600-0000A6A31300}"/>
            </a:ext>
          </a:extLst>
        </xdr:cNvPr>
        <xdr:cNvSpPr txBox="1">
          <a:spLocks noChangeArrowheads="1"/>
        </xdr:cNvSpPr>
      </xdr:nvSpPr>
      <xdr:spPr bwMode="auto">
        <a:xfrm>
          <a:off x="2743200" y="63960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183</xdr:row>
      <xdr:rowOff>0</xdr:rowOff>
    </xdr:from>
    <xdr:to>
      <xdr:col>5</xdr:col>
      <xdr:colOff>0</xdr:colOff>
      <xdr:row>183</xdr:row>
      <xdr:rowOff>209550</xdr:rowOff>
    </xdr:to>
    <xdr:sp macro="" textlink="">
      <xdr:nvSpPr>
        <xdr:cNvPr id="1287079" name="Text Box 1">
          <a:extLst>
            <a:ext uri="{FF2B5EF4-FFF2-40B4-BE49-F238E27FC236}">
              <a16:creationId xmlns:a16="http://schemas.microsoft.com/office/drawing/2014/main" xmlns="" id="{00000000-0008-0000-0600-0000A7A31300}"/>
            </a:ext>
          </a:extLst>
        </xdr:cNvPr>
        <xdr:cNvSpPr txBox="1">
          <a:spLocks noChangeArrowheads="1"/>
        </xdr:cNvSpPr>
      </xdr:nvSpPr>
      <xdr:spPr bwMode="auto">
        <a:xfrm>
          <a:off x="2743200" y="63960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183</xdr:row>
      <xdr:rowOff>0</xdr:rowOff>
    </xdr:from>
    <xdr:to>
      <xdr:col>5</xdr:col>
      <xdr:colOff>0</xdr:colOff>
      <xdr:row>183</xdr:row>
      <xdr:rowOff>209550</xdr:rowOff>
    </xdr:to>
    <xdr:sp macro="" textlink="">
      <xdr:nvSpPr>
        <xdr:cNvPr id="1287080" name="Text Box 1">
          <a:extLst>
            <a:ext uri="{FF2B5EF4-FFF2-40B4-BE49-F238E27FC236}">
              <a16:creationId xmlns:a16="http://schemas.microsoft.com/office/drawing/2014/main" xmlns="" id="{00000000-0008-0000-0600-0000A8A31300}"/>
            </a:ext>
          </a:extLst>
        </xdr:cNvPr>
        <xdr:cNvSpPr txBox="1">
          <a:spLocks noChangeArrowheads="1"/>
        </xdr:cNvSpPr>
      </xdr:nvSpPr>
      <xdr:spPr bwMode="auto">
        <a:xfrm>
          <a:off x="2743200" y="63960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183</xdr:row>
      <xdr:rowOff>0</xdr:rowOff>
    </xdr:from>
    <xdr:to>
      <xdr:col>5</xdr:col>
      <xdr:colOff>0</xdr:colOff>
      <xdr:row>183</xdr:row>
      <xdr:rowOff>209550</xdr:rowOff>
    </xdr:to>
    <xdr:sp macro="" textlink="">
      <xdr:nvSpPr>
        <xdr:cNvPr id="1287081" name="Text Box 1">
          <a:extLst>
            <a:ext uri="{FF2B5EF4-FFF2-40B4-BE49-F238E27FC236}">
              <a16:creationId xmlns:a16="http://schemas.microsoft.com/office/drawing/2014/main" xmlns="" id="{00000000-0008-0000-0600-0000A9A31300}"/>
            </a:ext>
          </a:extLst>
        </xdr:cNvPr>
        <xdr:cNvSpPr txBox="1">
          <a:spLocks noChangeArrowheads="1"/>
        </xdr:cNvSpPr>
      </xdr:nvSpPr>
      <xdr:spPr bwMode="auto">
        <a:xfrm>
          <a:off x="2743200" y="63960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183</xdr:row>
      <xdr:rowOff>0</xdr:rowOff>
    </xdr:from>
    <xdr:to>
      <xdr:col>5</xdr:col>
      <xdr:colOff>0</xdr:colOff>
      <xdr:row>183</xdr:row>
      <xdr:rowOff>209550</xdr:rowOff>
    </xdr:to>
    <xdr:sp macro="" textlink="">
      <xdr:nvSpPr>
        <xdr:cNvPr id="1287082" name="Text Box 1">
          <a:extLst>
            <a:ext uri="{FF2B5EF4-FFF2-40B4-BE49-F238E27FC236}">
              <a16:creationId xmlns:a16="http://schemas.microsoft.com/office/drawing/2014/main" xmlns="" id="{00000000-0008-0000-0600-0000AAA31300}"/>
            </a:ext>
          </a:extLst>
        </xdr:cNvPr>
        <xdr:cNvSpPr txBox="1">
          <a:spLocks noChangeArrowheads="1"/>
        </xdr:cNvSpPr>
      </xdr:nvSpPr>
      <xdr:spPr bwMode="auto">
        <a:xfrm>
          <a:off x="2743200" y="63960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183</xdr:row>
      <xdr:rowOff>0</xdr:rowOff>
    </xdr:from>
    <xdr:to>
      <xdr:col>5</xdr:col>
      <xdr:colOff>0</xdr:colOff>
      <xdr:row>183</xdr:row>
      <xdr:rowOff>209550</xdr:rowOff>
    </xdr:to>
    <xdr:sp macro="" textlink="">
      <xdr:nvSpPr>
        <xdr:cNvPr id="1287083" name="Text Box 1">
          <a:extLst>
            <a:ext uri="{FF2B5EF4-FFF2-40B4-BE49-F238E27FC236}">
              <a16:creationId xmlns:a16="http://schemas.microsoft.com/office/drawing/2014/main" xmlns="" id="{00000000-0008-0000-0600-0000ABA31300}"/>
            </a:ext>
          </a:extLst>
        </xdr:cNvPr>
        <xdr:cNvSpPr txBox="1">
          <a:spLocks noChangeArrowheads="1"/>
        </xdr:cNvSpPr>
      </xdr:nvSpPr>
      <xdr:spPr bwMode="auto">
        <a:xfrm>
          <a:off x="2743200" y="63960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183</xdr:row>
      <xdr:rowOff>0</xdr:rowOff>
    </xdr:from>
    <xdr:to>
      <xdr:col>5</xdr:col>
      <xdr:colOff>0</xdr:colOff>
      <xdr:row>183</xdr:row>
      <xdr:rowOff>209550</xdr:rowOff>
    </xdr:to>
    <xdr:sp macro="" textlink="">
      <xdr:nvSpPr>
        <xdr:cNvPr id="1287084" name="Text Box 1">
          <a:extLst>
            <a:ext uri="{FF2B5EF4-FFF2-40B4-BE49-F238E27FC236}">
              <a16:creationId xmlns:a16="http://schemas.microsoft.com/office/drawing/2014/main" xmlns="" id="{00000000-0008-0000-0600-0000ACA31300}"/>
            </a:ext>
          </a:extLst>
        </xdr:cNvPr>
        <xdr:cNvSpPr txBox="1">
          <a:spLocks noChangeArrowheads="1"/>
        </xdr:cNvSpPr>
      </xdr:nvSpPr>
      <xdr:spPr bwMode="auto">
        <a:xfrm>
          <a:off x="2743200" y="63960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183</xdr:row>
      <xdr:rowOff>0</xdr:rowOff>
    </xdr:from>
    <xdr:to>
      <xdr:col>5</xdr:col>
      <xdr:colOff>0</xdr:colOff>
      <xdr:row>183</xdr:row>
      <xdr:rowOff>209550</xdr:rowOff>
    </xdr:to>
    <xdr:sp macro="" textlink="">
      <xdr:nvSpPr>
        <xdr:cNvPr id="1287085" name="Text Box 1">
          <a:extLst>
            <a:ext uri="{FF2B5EF4-FFF2-40B4-BE49-F238E27FC236}">
              <a16:creationId xmlns:a16="http://schemas.microsoft.com/office/drawing/2014/main" xmlns="" id="{00000000-0008-0000-0600-0000ADA31300}"/>
            </a:ext>
          </a:extLst>
        </xdr:cNvPr>
        <xdr:cNvSpPr txBox="1">
          <a:spLocks noChangeArrowheads="1"/>
        </xdr:cNvSpPr>
      </xdr:nvSpPr>
      <xdr:spPr bwMode="auto">
        <a:xfrm>
          <a:off x="2743200" y="63960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184</xdr:row>
      <xdr:rowOff>0</xdr:rowOff>
    </xdr:from>
    <xdr:to>
      <xdr:col>5</xdr:col>
      <xdr:colOff>0</xdr:colOff>
      <xdr:row>184</xdr:row>
      <xdr:rowOff>209550</xdr:rowOff>
    </xdr:to>
    <xdr:sp macro="" textlink="">
      <xdr:nvSpPr>
        <xdr:cNvPr id="1287086" name="Text Box 1">
          <a:extLst>
            <a:ext uri="{FF2B5EF4-FFF2-40B4-BE49-F238E27FC236}">
              <a16:creationId xmlns:a16="http://schemas.microsoft.com/office/drawing/2014/main" xmlns="" id="{00000000-0008-0000-0600-0000AEA31300}"/>
            </a:ext>
          </a:extLst>
        </xdr:cNvPr>
        <xdr:cNvSpPr txBox="1">
          <a:spLocks noChangeArrowheads="1"/>
        </xdr:cNvSpPr>
      </xdr:nvSpPr>
      <xdr:spPr bwMode="auto">
        <a:xfrm>
          <a:off x="2743200" y="6430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184</xdr:row>
      <xdr:rowOff>0</xdr:rowOff>
    </xdr:from>
    <xdr:to>
      <xdr:col>5</xdr:col>
      <xdr:colOff>0</xdr:colOff>
      <xdr:row>184</xdr:row>
      <xdr:rowOff>209550</xdr:rowOff>
    </xdr:to>
    <xdr:sp macro="" textlink="">
      <xdr:nvSpPr>
        <xdr:cNvPr id="1287087" name="Text Box 1">
          <a:extLst>
            <a:ext uri="{FF2B5EF4-FFF2-40B4-BE49-F238E27FC236}">
              <a16:creationId xmlns:a16="http://schemas.microsoft.com/office/drawing/2014/main" xmlns="" id="{00000000-0008-0000-0600-0000AFA31300}"/>
            </a:ext>
          </a:extLst>
        </xdr:cNvPr>
        <xdr:cNvSpPr txBox="1">
          <a:spLocks noChangeArrowheads="1"/>
        </xdr:cNvSpPr>
      </xdr:nvSpPr>
      <xdr:spPr bwMode="auto">
        <a:xfrm>
          <a:off x="2743200" y="6430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184</xdr:row>
      <xdr:rowOff>0</xdr:rowOff>
    </xdr:from>
    <xdr:to>
      <xdr:col>5</xdr:col>
      <xdr:colOff>0</xdr:colOff>
      <xdr:row>184</xdr:row>
      <xdr:rowOff>209550</xdr:rowOff>
    </xdr:to>
    <xdr:sp macro="" textlink="">
      <xdr:nvSpPr>
        <xdr:cNvPr id="1287088" name="Text Box 1">
          <a:extLst>
            <a:ext uri="{FF2B5EF4-FFF2-40B4-BE49-F238E27FC236}">
              <a16:creationId xmlns:a16="http://schemas.microsoft.com/office/drawing/2014/main" xmlns="" id="{00000000-0008-0000-0600-0000B0A31300}"/>
            </a:ext>
          </a:extLst>
        </xdr:cNvPr>
        <xdr:cNvSpPr txBox="1">
          <a:spLocks noChangeArrowheads="1"/>
        </xdr:cNvSpPr>
      </xdr:nvSpPr>
      <xdr:spPr bwMode="auto">
        <a:xfrm>
          <a:off x="2743200" y="6430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184</xdr:row>
      <xdr:rowOff>0</xdr:rowOff>
    </xdr:from>
    <xdr:to>
      <xdr:col>5</xdr:col>
      <xdr:colOff>0</xdr:colOff>
      <xdr:row>184</xdr:row>
      <xdr:rowOff>209550</xdr:rowOff>
    </xdr:to>
    <xdr:sp macro="" textlink="">
      <xdr:nvSpPr>
        <xdr:cNvPr id="1287089" name="Text Box 1">
          <a:extLst>
            <a:ext uri="{FF2B5EF4-FFF2-40B4-BE49-F238E27FC236}">
              <a16:creationId xmlns:a16="http://schemas.microsoft.com/office/drawing/2014/main" xmlns="" id="{00000000-0008-0000-0600-0000B1A31300}"/>
            </a:ext>
          </a:extLst>
        </xdr:cNvPr>
        <xdr:cNvSpPr txBox="1">
          <a:spLocks noChangeArrowheads="1"/>
        </xdr:cNvSpPr>
      </xdr:nvSpPr>
      <xdr:spPr bwMode="auto">
        <a:xfrm>
          <a:off x="2743200" y="6430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184</xdr:row>
      <xdr:rowOff>0</xdr:rowOff>
    </xdr:from>
    <xdr:to>
      <xdr:col>5</xdr:col>
      <xdr:colOff>0</xdr:colOff>
      <xdr:row>184</xdr:row>
      <xdr:rowOff>209550</xdr:rowOff>
    </xdr:to>
    <xdr:sp macro="" textlink="">
      <xdr:nvSpPr>
        <xdr:cNvPr id="1287090" name="Text Box 1">
          <a:extLst>
            <a:ext uri="{FF2B5EF4-FFF2-40B4-BE49-F238E27FC236}">
              <a16:creationId xmlns:a16="http://schemas.microsoft.com/office/drawing/2014/main" xmlns="" id="{00000000-0008-0000-0600-0000B2A31300}"/>
            </a:ext>
          </a:extLst>
        </xdr:cNvPr>
        <xdr:cNvSpPr txBox="1">
          <a:spLocks noChangeArrowheads="1"/>
        </xdr:cNvSpPr>
      </xdr:nvSpPr>
      <xdr:spPr bwMode="auto">
        <a:xfrm>
          <a:off x="2743200" y="6430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184</xdr:row>
      <xdr:rowOff>0</xdr:rowOff>
    </xdr:from>
    <xdr:to>
      <xdr:col>5</xdr:col>
      <xdr:colOff>0</xdr:colOff>
      <xdr:row>184</xdr:row>
      <xdr:rowOff>209550</xdr:rowOff>
    </xdr:to>
    <xdr:sp macro="" textlink="">
      <xdr:nvSpPr>
        <xdr:cNvPr id="1287091" name="Text Box 1">
          <a:extLst>
            <a:ext uri="{FF2B5EF4-FFF2-40B4-BE49-F238E27FC236}">
              <a16:creationId xmlns:a16="http://schemas.microsoft.com/office/drawing/2014/main" xmlns="" id="{00000000-0008-0000-0600-0000B3A31300}"/>
            </a:ext>
          </a:extLst>
        </xdr:cNvPr>
        <xdr:cNvSpPr txBox="1">
          <a:spLocks noChangeArrowheads="1"/>
        </xdr:cNvSpPr>
      </xdr:nvSpPr>
      <xdr:spPr bwMode="auto">
        <a:xfrm>
          <a:off x="2743200" y="6430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184</xdr:row>
      <xdr:rowOff>0</xdr:rowOff>
    </xdr:from>
    <xdr:to>
      <xdr:col>5</xdr:col>
      <xdr:colOff>0</xdr:colOff>
      <xdr:row>184</xdr:row>
      <xdr:rowOff>209550</xdr:rowOff>
    </xdr:to>
    <xdr:sp macro="" textlink="">
      <xdr:nvSpPr>
        <xdr:cNvPr id="1287092" name="Text Box 1">
          <a:extLst>
            <a:ext uri="{FF2B5EF4-FFF2-40B4-BE49-F238E27FC236}">
              <a16:creationId xmlns:a16="http://schemas.microsoft.com/office/drawing/2014/main" xmlns="" id="{00000000-0008-0000-0600-0000B4A31300}"/>
            </a:ext>
          </a:extLst>
        </xdr:cNvPr>
        <xdr:cNvSpPr txBox="1">
          <a:spLocks noChangeArrowheads="1"/>
        </xdr:cNvSpPr>
      </xdr:nvSpPr>
      <xdr:spPr bwMode="auto">
        <a:xfrm>
          <a:off x="2743200" y="6430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184</xdr:row>
      <xdr:rowOff>0</xdr:rowOff>
    </xdr:from>
    <xdr:to>
      <xdr:col>5</xdr:col>
      <xdr:colOff>0</xdr:colOff>
      <xdr:row>184</xdr:row>
      <xdr:rowOff>209550</xdr:rowOff>
    </xdr:to>
    <xdr:sp macro="" textlink="">
      <xdr:nvSpPr>
        <xdr:cNvPr id="1287093" name="Text Box 1">
          <a:extLst>
            <a:ext uri="{FF2B5EF4-FFF2-40B4-BE49-F238E27FC236}">
              <a16:creationId xmlns:a16="http://schemas.microsoft.com/office/drawing/2014/main" xmlns="" id="{00000000-0008-0000-0600-0000B5A31300}"/>
            </a:ext>
          </a:extLst>
        </xdr:cNvPr>
        <xdr:cNvSpPr txBox="1">
          <a:spLocks noChangeArrowheads="1"/>
        </xdr:cNvSpPr>
      </xdr:nvSpPr>
      <xdr:spPr bwMode="auto">
        <a:xfrm>
          <a:off x="2743200" y="6430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184</xdr:row>
      <xdr:rowOff>0</xdr:rowOff>
    </xdr:from>
    <xdr:to>
      <xdr:col>5</xdr:col>
      <xdr:colOff>0</xdr:colOff>
      <xdr:row>184</xdr:row>
      <xdr:rowOff>209550</xdr:rowOff>
    </xdr:to>
    <xdr:sp macro="" textlink="">
      <xdr:nvSpPr>
        <xdr:cNvPr id="1287094" name="Text Box 1">
          <a:extLst>
            <a:ext uri="{FF2B5EF4-FFF2-40B4-BE49-F238E27FC236}">
              <a16:creationId xmlns:a16="http://schemas.microsoft.com/office/drawing/2014/main" xmlns="" id="{00000000-0008-0000-0600-0000B6A31300}"/>
            </a:ext>
          </a:extLst>
        </xdr:cNvPr>
        <xdr:cNvSpPr txBox="1">
          <a:spLocks noChangeArrowheads="1"/>
        </xdr:cNvSpPr>
      </xdr:nvSpPr>
      <xdr:spPr bwMode="auto">
        <a:xfrm>
          <a:off x="2743200" y="6430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184</xdr:row>
      <xdr:rowOff>0</xdr:rowOff>
    </xdr:from>
    <xdr:to>
      <xdr:col>5</xdr:col>
      <xdr:colOff>0</xdr:colOff>
      <xdr:row>184</xdr:row>
      <xdr:rowOff>209550</xdr:rowOff>
    </xdr:to>
    <xdr:sp macro="" textlink="">
      <xdr:nvSpPr>
        <xdr:cNvPr id="1287095" name="Text Box 1">
          <a:extLst>
            <a:ext uri="{FF2B5EF4-FFF2-40B4-BE49-F238E27FC236}">
              <a16:creationId xmlns:a16="http://schemas.microsoft.com/office/drawing/2014/main" xmlns="" id="{00000000-0008-0000-0600-0000B7A31300}"/>
            </a:ext>
          </a:extLst>
        </xdr:cNvPr>
        <xdr:cNvSpPr txBox="1">
          <a:spLocks noChangeArrowheads="1"/>
        </xdr:cNvSpPr>
      </xdr:nvSpPr>
      <xdr:spPr bwMode="auto">
        <a:xfrm>
          <a:off x="2743200" y="6430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184</xdr:row>
      <xdr:rowOff>0</xdr:rowOff>
    </xdr:from>
    <xdr:to>
      <xdr:col>5</xdr:col>
      <xdr:colOff>0</xdr:colOff>
      <xdr:row>184</xdr:row>
      <xdr:rowOff>209550</xdr:rowOff>
    </xdr:to>
    <xdr:sp macro="" textlink="">
      <xdr:nvSpPr>
        <xdr:cNvPr id="1287096" name="Text Box 1">
          <a:extLst>
            <a:ext uri="{FF2B5EF4-FFF2-40B4-BE49-F238E27FC236}">
              <a16:creationId xmlns:a16="http://schemas.microsoft.com/office/drawing/2014/main" xmlns="" id="{00000000-0008-0000-0600-0000B8A31300}"/>
            </a:ext>
          </a:extLst>
        </xdr:cNvPr>
        <xdr:cNvSpPr txBox="1">
          <a:spLocks noChangeArrowheads="1"/>
        </xdr:cNvSpPr>
      </xdr:nvSpPr>
      <xdr:spPr bwMode="auto">
        <a:xfrm>
          <a:off x="2743200" y="6430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184</xdr:row>
      <xdr:rowOff>0</xdr:rowOff>
    </xdr:from>
    <xdr:to>
      <xdr:col>5</xdr:col>
      <xdr:colOff>0</xdr:colOff>
      <xdr:row>184</xdr:row>
      <xdr:rowOff>209550</xdr:rowOff>
    </xdr:to>
    <xdr:sp macro="" textlink="">
      <xdr:nvSpPr>
        <xdr:cNvPr id="1287097" name="Text Box 1">
          <a:extLst>
            <a:ext uri="{FF2B5EF4-FFF2-40B4-BE49-F238E27FC236}">
              <a16:creationId xmlns:a16="http://schemas.microsoft.com/office/drawing/2014/main" xmlns="" id="{00000000-0008-0000-0600-0000B9A31300}"/>
            </a:ext>
          </a:extLst>
        </xdr:cNvPr>
        <xdr:cNvSpPr txBox="1">
          <a:spLocks noChangeArrowheads="1"/>
        </xdr:cNvSpPr>
      </xdr:nvSpPr>
      <xdr:spPr bwMode="auto">
        <a:xfrm>
          <a:off x="2743200" y="6430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184</xdr:row>
      <xdr:rowOff>0</xdr:rowOff>
    </xdr:from>
    <xdr:to>
      <xdr:col>5</xdr:col>
      <xdr:colOff>0</xdr:colOff>
      <xdr:row>184</xdr:row>
      <xdr:rowOff>209550</xdr:rowOff>
    </xdr:to>
    <xdr:sp macro="" textlink="">
      <xdr:nvSpPr>
        <xdr:cNvPr id="1287098" name="Text Box 1">
          <a:extLst>
            <a:ext uri="{FF2B5EF4-FFF2-40B4-BE49-F238E27FC236}">
              <a16:creationId xmlns:a16="http://schemas.microsoft.com/office/drawing/2014/main" xmlns="" id="{00000000-0008-0000-0600-0000BAA31300}"/>
            </a:ext>
          </a:extLst>
        </xdr:cNvPr>
        <xdr:cNvSpPr txBox="1">
          <a:spLocks noChangeArrowheads="1"/>
        </xdr:cNvSpPr>
      </xdr:nvSpPr>
      <xdr:spPr bwMode="auto">
        <a:xfrm>
          <a:off x="2743200" y="6430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184</xdr:row>
      <xdr:rowOff>0</xdr:rowOff>
    </xdr:from>
    <xdr:to>
      <xdr:col>5</xdr:col>
      <xdr:colOff>0</xdr:colOff>
      <xdr:row>184</xdr:row>
      <xdr:rowOff>209550</xdr:rowOff>
    </xdr:to>
    <xdr:sp macro="" textlink="">
      <xdr:nvSpPr>
        <xdr:cNvPr id="1287099" name="Text Box 1">
          <a:extLst>
            <a:ext uri="{FF2B5EF4-FFF2-40B4-BE49-F238E27FC236}">
              <a16:creationId xmlns:a16="http://schemas.microsoft.com/office/drawing/2014/main" xmlns="" id="{00000000-0008-0000-0600-0000BBA31300}"/>
            </a:ext>
          </a:extLst>
        </xdr:cNvPr>
        <xdr:cNvSpPr txBox="1">
          <a:spLocks noChangeArrowheads="1"/>
        </xdr:cNvSpPr>
      </xdr:nvSpPr>
      <xdr:spPr bwMode="auto">
        <a:xfrm>
          <a:off x="2743200" y="6430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184</xdr:row>
      <xdr:rowOff>0</xdr:rowOff>
    </xdr:from>
    <xdr:to>
      <xdr:col>5</xdr:col>
      <xdr:colOff>0</xdr:colOff>
      <xdr:row>184</xdr:row>
      <xdr:rowOff>209550</xdr:rowOff>
    </xdr:to>
    <xdr:sp macro="" textlink="">
      <xdr:nvSpPr>
        <xdr:cNvPr id="1287100" name="Text Box 1">
          <a:extLst>
            <a:ext uri="{FF2B5EF4-FFF2-40B4-BE49-F238E27FC236}">
              <a16:creationId xmlns:a16="http://schemas.microsoft.com/office/drawing/2014/main" xmlns="" id="{00000000-0008-0000-0600-0000BCA31300}"/>
            </a:ext>
          </a:extLst>
        </xdr:cNvPr>
        <xdr:cNvSpPr txBox="1">
          <a:spLocks noChangeArrowheads="1"/>
        </xdr:cNvSpPr>
      </xdr:nvSpPr>
      <xdr:spPr bwMode="auto">
        <a:xfrm>
          <a:off x="2743200" y="6430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184</xdr:row>
      <xdr:rowOff>0</xdr:rowOff>
    </xdr:from>
    <xdr:to>
      <xdr:col>5</xdr:col>
      <xdr:colOff>0</xdr:colOff>
      <xdr:row>184</xdr:row>
      <xdr:rowOff>209550</xdr:rowOff>
    </xdr:to>
    <xdr:sp macro="" textlink="">
      <xdr:nvSpPr>
        <xdr:cNvPr id="1287101" name="Text Box 1">
          <a:extLst>
            <a:ext uri="{FF2B5EF4-FFF2-40B4-BE49-F238E27FC236}">
              <a16:creationId xmlns:a16="http://schemas.microsoft.com/office/drawing/2014/main" xmlns="" id="{00000000-0008-0000-0600-0000BDA31300}"/>
            </a:ext>
          </a:extLst>
        </xdr:cNvPr>
        <xdr:cNvSpPr txBox="1">
          <a:spLocks noChangeArrowheads="1"/>
        </xdr:cNvSpPr>
      </xdr:nvSpPr>
      <xdr:spPr bwMode="auto">
        <a:xfrm>
          <a:off x="2743200" y="6430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184</xdr:row>
      <xdr:rowOff>0</xdr:rowOff>
    </xdr:from>
    <xdr:to>
      <xdr:col>5</xdr:col>
      <xdr:colOff>0</xdr:colOff>
      <xdr:row>184</xdr:row>
      <xdr:rowOff>209550</xdr:rowOff>
    </xdr:to>
    <xdr:sp macro="" textlink="">
      <xdr:nvSpPr>
        <xdr:cNvPr id="1287102" name="Text Box 1">
          <a:extLst>
            <a:ext uri="{FF2B5EF4-FFF2-40B4-BE49-F238E27FC236}">
              <a16:creationId xmlns:a16="http://schemas.microsoft.com/office/drawing/2014/main" xmlns="" id="{00000000-0008-0000-0600-0000BEA31300}"/>
            </a:ext>
          </a:extLst>
        </xdr:cNvPr>
        <xdr:cNvSpPr txBox="1">
          <a:spLocks noChangeArrowheads="1"/>
        </xdr:cNvSpPr>
      </xdr:nvSpPr>
      <xdr:spPr bwMode="auto">
        <a:xfrm>
          <a:off x="2743200" y="6430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184</xdr:row>
      <xdr:rowOff>0</xdr:rowOff>
    </xdr:from>
    <xdr:to>
      <xdr:col>5</xdr:col>
      <xdr:colOff>0</xdr:colOff>
      <xdr:row>184</xdr:row>
      <xdr:rowOff>209550</xdr:rowOff>
    </xdr:to>
    <xdr:sp macro="" textlink="">
      <xdr:nvSpPr>
        <xdr:cNvPr id="1287103" name="Text Box 1">
          <a:extLst>
            <a:ext uri="{FF2B5EF4-FFF2-40B4-BE49-F238E27FC236}">
              <a16:creationId xmlns:a16="http://schemas.microsoft.com/office/drawing/2014/main" xmlns="" id="{00000000-0008-0000-0600-0000BFA31300}"/>
            </a:ext>
          </a:extLst>
        </xdr:cNvPr>
        <xdr:cNvSpPr txBox="1">
          <a:spLocks noChangeArrowheads="1"/>
        </xdr:cNvSpPr>
      </xdr:nvSpPr>
      <xdr:spPr bwMode="auto">
        <a:xfrm>
          <a:off x="2743200" y="6430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184</xdr:row>
      <xdr:rowOff>0</xdr:rowOff>
    </xdr:from>
    <xdr:to>
      <xdr:col>5</xdr:col>
      <xdr:colOff>0</xdr:colOff>
      <xdr:row>184</xdr:row>
      <xdr:rowOff>209550</xdr:rowOff>
    </xdr:to>
    <xdr:sp macro="" textlink="">
      <xdr:nvSpPr>
        <xdr:cNvPr id="1287104" name="Text Box 1">
          <a:extLst>
            <a:ext uri="{FF2B5EF4-FFF2-40B4-BE49-F238E27FC236}">
              <a16:creationId xmlns:a16="http://schemas.microsoft.com/office/drawing/2014/main" xmlns="" id="{00000000-0008-0000-0600-0000C0A31300}"/>
            </a:ext>
          </a:extLst>
        </xdr:cNvPr>
        <xdr:cNvSpPr txBox="1">
          <a:spLocks noChangeArrowheads="1"/>
        </xdr:cNvSpPr>
      </xdr:nvSpPr>
      <xdr:spPr bwMode="auto">
        <a:xfrm>
          <a:off x="2743200" y="6430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184</xdr:row>
      <xdr:rowOff>0</xdr:rowOff>
    </xdr:from>
    <xdr:to>
      <xdr:col>5</xdr:col>
      <xdr:colOff>0</xdr:colOff>
      <xdr:row>184</xdr:row>
      <xdr:rowOff>209550</xdr:rowOff>
    </xdr:to>
    <xdr:sp macro="" textlink="">
      <xdr:nvSpPr>
        <xdr:cNvPr id="1287105" name="Text Box 1">
          <a:extLst>
            <a:ext uri="{FF2B5EF4-FFF2-40B4-BE49-F238E27FC236}">
              <a16:creationId xmlns:a16="http://schemas.microsoft.com/office/drawing/2014/main" xmlns="" id="{00000000-0008-0000-0600-0000C1A31300}"/>
            </a:ext>
          </a:extLst>
        </xdr:cNvPr>
        <xdr:cNvSpPr txBox="1">
          <a:spLocks noChangeArrowheads="1"/>
        </xdr:cNvSpPr>
      </xdr:nvSpPr>
      <xdr:spPr bwMode="auto">
        <a:xfrm>
          <a:off x="2743200" y="6430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184</xdr:row>
      <xdr:rowOff>0</xdr:rowOff>
    </xdr:from>
    <xdr:to>
      <xdr:col>5</xdr:col>
      <xdr:colOff>0</xdr:colOff>
      <xdr:row>184</xdr:row>
      <xdr:rowOff>209550</xdr:rowOff>
    </xdr:to>
    <xdr:sp macro="" textlink="">
      <xdr:nvSpPr>
        <xdr:cNvPr id="1287106" name="Text Box 1">
          <a:extLst>
            <a:ext uri="{FF2B5EF4-FFF2-40B4-BE49-F238E27FC236}">
              <a16:creationId xmlns:a16="http://schemas.microsoft.com/office/drawing/2014/main" xmlns="" id="{00000000-0008-0000-0600-0000C2A31300}"/>
            </a:ext>
          </a:extLst>
        </xdr:cNvPr>
        <xdr:cNvSpPr txBox="1">
          <a:spLocks noChangeArrowheads="1"/>
        </xdr:cNvSpPr>
      </xdr:nvSpPr>
      <xdr:spPr bwMode="auto">
        <a:xfrm>
          <a:off x="2743200" y="6430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184</xdr:row>
      <xdr:rowOff>0</xdr:rowOff>
    </xdr:from>
    <xdr:to>
      <xdr:col>5</xdr:col>
      <xdr:colOff>0</xdr:colOff>
      <xdr:row>184</xdr:row>
      <xdr:rowOff>209550</xdr:rowOff>
    </xdr:to>
    <xdr:sp macro="" textlink="">
      <xdr:nvSpPr>
        <xdr:cNvPr id="1287107" name="Text Box 1">
          <a:extLst>
            <a:ext uri="{FF2B5EF4-FFF2-40B4-BE49-F238E27FC236}">
              <a16:creationId xmlns:a16="http://schemas.microsoft.com/office/drawing/2014/main" xmlns="" id="{00000000-0008-0000-0600-0000C3A31300}"/>
            </a:ext>
          </a:extLst>
        </xdr:cNvPr>
        <xdr:cNvSpPr txBox="1">
          <a:spLocks noChangeArrowheads="1"/>
        </xdr:cNvSpPr>
      </xdr:nvSpPr>
      <xdr:spPr bwMode="auto">
        <a:xfrm>
          <a:off x="2743200" y="6430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184</xdr:row>
      <xdr:rowOff>0</xdr:rowOff>
    </xdr:from>
    <xdr:to>
      <xdr:col>5</xdr:col>
      <xdr:colOff>0</xdr:colOff>
      <xdr:row>184</xdr:row>
      <xdr:rowOff>209550</xdr:rowOff>
    </xdr:to>
    <xdr:sp macro="" textlink="">
      <xdr:nvSpPr>
        <xdr:cNvPr id="1287108" name="Text Box 1">
          <a:extLst>
            <a:ext uri="{FF2B5EF4-FFF2-40B4-BE49-F238E27FC236}">
              <a16:creationId xmlns:a16="http://schemas.microsoft.com/office/drawing/2014/main" xmlns="" id="{00000000-0008-0000-0600-0000C4A31300}"/>
            </a:ext>
          </a:extLst>
        </xdr:cNvPr>
        <xdr:cNvSpPr txBox="1">
          <a:spLocks noChangeArrowheads="1"/>
        </xdr:cNvSpPr>
      </xdr:nvSpPr>
      <xdr:spPr bwMode="auto">
        <a:xfrm>
          <a:off x="2743200" y="6430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184</xdr:row>
      <xdr:rowOff>0</xdr:rowOff>
    </xdr:from>
    <xdr:to>
      <xdr:col>5</xdr:col>
      <xdr:colOff>0</xdr:colOff>
      <xdr:row>184</xdr:row>
      <xdr:rowOff>209550</xdr:rowOff>
    </xdr:to>
    <xdr:sp macro="" textlink="">
      <xdr:nvSpPr>
        <xdr:cNvPr id="1287109" name="Text Box 1">
          <a:extLst>
            <a:ext uri="{FF2B5EF4-FFF2-40B4-BE49-F238E27FC236}">
              <a16:creationId xmlns:a16="http://schemas.microsoft.com/office/drawing/2014/main" xmlns="" id="{00000000-0008-0000-0600-0000C5A31300}"/>
            </a:ext>
          </a:extLst>
        </xdr:cNvPr>
        <xdr:cNvSpPr txBox="1">
          <a:spLocks noChangeArrowheads="1"/>
        </xdr:cNvSpPr>
      </xdr:nvSpPr>
      <xdr:spPr bwMode="auto">
        <a:xfrm>
          <a:off x="2743200" y="6430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184</xdr:row>
      <xdr:rowOff>0</xdr:rowOff>
    </xdr:from>
    <xdr:to>
      <xdr:col>5</xdr:col>
      <xdr:colOff>0</xdr:colOff>
      <xdr:row>184</xdr:row>
      <xdr:rowOff>209550</xdr:rowOff>
    </xdr:to>
    <xdr:sp macro="" textlink="">
      <xdr:nvSpPr>
        <xdr:cNvPr id="1287110" name="Text Box 1">
          <a:extLst>
            <a:ext uri="{FF2B5EF4-FFF2-40B4-BE49-F238E27FC236}">
              <a16:creationId xmlns:a16="http://schemas.microsoft.com/office/drawing/2014/main" xmlns="" id="{00000000-0008-0000-0600-0000C6A31300}"/>
            </a:ext>
          </a:extLst>
        </xdr:cNvPr>
        <xdr:cNvSpPr txBox="1">
          <a:spLocks noChangeArrowheads="1"/>
        </xdr:cNvSpPr>
      </xdr:nvSpPr>
      <xdr:spPr bwMode="auto">
        <a:xfrm>
          <a:off x="2743200" y="6430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184</xdr:row>
      <xdr:rowOff>0</xdr:rowOff>
    </xdr:from>
    <xdr:to>
      <xdr:col>5</xdr:col>
      <xdr:colOff>0</xdr:colOff>
      <xdr:row>184</xdr:row>
      <xdr:rowOff>209550</xdr:rowOff>
    </xdr:to>
    <xdr:sp macro="" textlink="">
      <xdr:nvSpPr>
        <xdr:cNvPr id="1287111" name="Text Box 1">
          <a:extLst>
            <a:ext uri="{FF2B5EF4-FFF2-40B4-BE49-F238E27FC236}">
              <a16:creationId xmlns:a16="http://schemas.microsoft.com/office/drawing/2014/main" xmlns="" id="{00000000-0008-0000-0600-0000C7A31300}"/>
            </a:ext>
          </a:extLst>
        </xdr:cNvPr>
        <xdr:cNvSpPr txBox="1">
          <a:spLocks noChangeArrowheads="1"/>
        </xdr:cNvSpPr>
      </xdr:nvSpPr>
      <xdr:spPr bwMode="auto">
        <a:xfrm>
          <a:off x="2743200" y="6430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184</xdr:row>
      <xdr:rowOff>0</xdr:rowOff>
    </xdr:from>
    <xdr:to>
      <xdr:col>5</xdr:col>
      <xdr:colOff>0</xdr:colOff>
      <xdr:row>184</xdr:row>
      <xdr:rowOff>209550</xdr:rowOff>
    </xdr:to>
    <xdr:sp macro="" textlink="">
      <xdr:nvSpPr>
        <xdr:cNvPr id="1287112" name="Text Box 1">
          <a:extLst>
            <a:ext uri="{FF2B5EF4-FFF2-40B4-BE49-F238E27FC236}">
              <a16:creationId xmlns:a16="http://schemas.microsoft.com/office/drawing/2014/main" xmlns="" id="{00000000-0008-0000-0600-0000C8A31300}"/>
            </a:ext>
          </a:extLst>
        </xdr:cNvPr>
        <xdr:cNvSpPr txBox="1">
          <a:spLocks noChangeArrowheads="1"/>
        </xdr:cNvSpPr>
      </xdr:nvSpPr>
      <xdr:spPr bwMode="auto">
        <a:xfrm>
          <a:off x="2743200" y="6430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184</xdr:row>
      <xdr:rowOff>0</xdr:rowOff>
    </xdr:from>
    <xdr:to>
      <xdr:col>5</xdr:col>
      <xdr:colOff>0</xdr:colOff>
      <xdr:row>184</xdr:row>
      <xdr:rowOff>209550</xdr:rowOff>
    </xdr:to>
    <xdr:sp macro="" textlink="">
      <xdr:nvSpPr>
        <xdr:cNvPr id="1287113" name="Text Box 1">
          <a:extLst>
            <a:ext uri="{FF2B5EF4-FFF2-40B4-BE49-F238E27FC236}">
              <a16:creationId xmlns:a16="http://schemas.microsoft.com/office/drawing/2014/main" xmlns="" id="{00000000-0008-0000-0600-0000C9A31300}"/>
            </a:ext>
          </a:extLst>
        </xdr:cNvPr>
        <xdr:cNvSpPr txBox="1">
          <a:spLocks noChangeArrowheads="1"/>
        </xdr:cNvSpPr>
      </xdr:nvSpPr>
      <xdr:spPr bwMode="auto">
        <a:xfrm>
          <a:off x="2743200" y="6430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184</xdr:row>
      <xdr:rowOff>0</xdr:rowOff>
    </xdr:from>
    <xdr:to>
      <xdr:col>5</xdr:col>
      <xdr:colOff>0</xdr:colOff>
      <xdr:row>184</xdr:row>
      <xdr:rowOff>209550</xdr:rowOff>
    </xdr:to>
    <xdr:sp macro="" textlink="">
      <xdr:nvSpPr>
        <xdr:cNvPr id="1287114" name="Text Box 1">
          <a:extLst>
            <a:ext uri="{FF2B5EF4-FFF2-40B4-BE49-F238E27FC236}">
              <a16:creationId xmlns:a16="http://schemas.microsoft.com/office/drawing/2014/main" xmlns="" id="{00000000-0008-0000-0600-0000CAA31300}"/>
            </a:ext>
          </a:extLst>
        </xdr:cNvPr>
        <xdr:cNvSpPr txBox="1">
          <a:spLocks noChangeArrowheads="1"/>
        </xdr:cNvSpPr>
      </xdr:nvSpPr>
      <xdr:spPr bwMode="auto">
        <a:xfrm>
          <a:off x="2743200" y="6430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185</xdr:row>
      <xdr:rowOff>0</xdr:rowOff>
    </xdr:from>
    <xdr:to>
      <xdr:col>5</xdr:col>
      <xdr:colOff>0</xdr:colOff>
      <xdr:row>185</xdr:row>
      <xdr:rowOff>209550</xdr:rowOff>
    </xdr:to>
    <xdr:sp macro="" textlink="">
      <xdr:nvSpPr>
        <xdr:cNvPr id="1287115" name="Text Box 1">
          <a:extLst>
            <a:ext uri="{FF2B5EF4-FFF2-40B4-BE49-F238E27FC236}">
              <a16:creationId xmlns:a16="http://schemas.microsoft.com/office/drawing/2014/main" xmlns="" id="{00000000-0008-0000-0600-0000CBA31300}"/>
            </a:ext>
          </a:extLst>
        </xdr:cNvPr>
        <xdr:cNvSpPr txBox="1">
          <a:spLocks noChangeArrowheads="1"/>
        </xdr:cNvSpPr>
      </xdr:nvSpPr>
      <xdr:spPr bwMode="auto">
        <a:xfrm>
          <a:off x="2743200" y="64646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185</xdr:row>
      <xdr:rowOff>0</xdr:rowOff>
    </xdr:from>
    <xdr:to>
      <xdr:col>5</xdr:col>
      <xdr:colOff>0</xdr:colOff>
      <xdr:row>185</xdr:row>
      <xdr:rowOff>209550</xdr:rowOff>
    </xdr:to>
    <xdr:sp macro="" textlink="">
      <xdr:nvSpPr>
        <xdr:cNvPr id="1287116" name="Text Box 1">
          <a:extLst>
            <a:ext uri="{FF2B5EF4-FFF2-40B4-BE49-F238E27FC236}">
              <a16:creationId xmlns:a16="http://schemas.microsoft.com/office/drawing/2014/main" xmlns="" id="{00000000-0008-0000-0600-0000CCA31300}"/>
            </a:ext>
          </a:extLst>
        </xdr:cNvPr>
        <xdr:cNvSpPr txBox="1">
          <a:spLocks noChangeArrowheads="1"/>
        </xdr:cNvSpPr>
      </xdr:nvSpPr>
      <xdr:spPr bwMode="auto">
        <a:xfrm>
          <a:off x="2743200" y="64646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185</xdr:row>
      <xdr:rowOff>0</xdr:rowOff>
    </xdr:from>
    <xdr:to>
      <xdr:col>5</xdr:col>
      <xdr:colOff>0</xdr:colOff>
      <xdr:row>185</xdr:row>
      <xdr:rowOff>209550</xdr:rowOff>
    </xdr:to>
    <xdr:sp macro="" textlink="">
      <xdr:nvSpPr>
        <xdr:cNvPr id="1287117" name="Text Box 1">
          <a:extLst>
            <a:ext uri="{FF2B5EF4-FFF2-40B4-BE49-F238E27FC236}">
              <a16:creationId xmlns:a16="http://schemas.microsoft.com/office/drawing/2014/main" xmlns="" id="{00000000-0008-0000-0600-0000CDA31300}"/>
            </a:ext>
          </a:extLst>
        </xdr:cNvPr>
        <xdr:cNvSpPr txBox="1">
          <a:spLocks noChangeArrowheads="1"/>
        </xdr:cNvSpPr>
      </xdr:nvSpPr>
      <xdr:spPr bwMode="auto">
        <a:xfrm>
          <a:off x="2743200" y="64646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185</xdr:row>
      <xdr:rowOff>0</xdr:rowOff>
    </xdr:from>
    <xdr:to>
      <xdr:col>5</xdr:col>
      <xdr:colOff>0</xdr:colOff>
      <xdr:row>185</xdr:row>
      <xdr:rowOff>209550</xdr:rowOff>
    </xdr:to>
    <xdr:sp macro="" textlink="">
      <xdr:nvSpPr>
        <xdr:cNvPr id="1287118" name="Text Box 1">
          <a:extLst>
            <a:ext uri="{FF2B5EF4-FFF2-40B4-BE49-F238E27FC236}">
              <a16:creationId xmlns:a16="http://schemas.microsoft.com/office/drawing/2014/main" xmlns="" id="{00000000-0008-0000-0600-0000CEA31300}"/>
            </a:ext>
          </a:extLst>
        </xdr:cNvPr>
        <xdr:cNvSpPr txBox="1">
          <a:spLocks noChangeArrowheads="1"/>
        </xdr:cNvSpPr>
      </xdr:nvSpPr>
      <xdr:spPr bwMode="auto">
        <a:xfrm>
          <a:off x="2743200" y="64646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185</xdr:row>
      <xdr:rowOff>0</xdr:rowOff>
    </xdr:from>
    <xdr:to>
      <xdr:col>5</xdr:col>
      <xdr:colOff>0</xdr:colOff>
      <xdr:row>185</xdr:row>
      <xdr:rowOff>209550</xdr:rowOff>
    </xdr:to>
    <xdr:sp macro="" textlink="">
      <xdr:nvSpPr>
        <xdr:cNvPr id="1287119" name="Text Box 1">
          <a:extLst>
            <a:ext uri="{FF2B5EF4-FFF2-40B4-BE49-F238E27FC236}">
              <a16:creationId xmlns:a16="http://schemas.microsoft.com/office/drawing/2014/main" xmlns="" id="{00000000-0008-0000-0600-0000CFA31300}"/>
            </a:ext>
          </a:extLst>
        </xdr:cNvPr>
        <xdr:cNvSpPr txBox="1">
          <a:spLocks noChangeArrowheads="1"/>
        </xdr:cNvSpPr>
      </xdr:nvSpPr>
      <xdr:spPr bwMode="auto">
        <a:xfrm>
          <a:off x="2743200" y="64646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185</xdr:row>
      <xdr:rowOff>0</xdr:rowOff>
    </xdr:from>
    <xdr:to>
      <xdr:col>5</xdr:col>
      <xdr:colOff>0</xdr:colOff>
      <xdr:row>185</xdr:row>
      <xdr:rowOff>209550</xdr:rowOff>
    </xdr:to>
    <xdr:sp macro="" textlink="">
      <xdr:nvSpPr>
        <xdr:cNvPr id="1287120" name="Text Box 1">
          <a:extLst>
            <a:ext uri="{FF2B5EF4-FFF2-40B4-BE49-F238E27FC236}">
              <a16:creationId xmlns:a16="http://schemas.microsoft.com/office/drawing/2014/main" xmlns="" id="{00000000-0008-0000-0600-0000D0A31300}"/>
            </a:ext>
          </a:extLst>
        </xdr:cNvPr>
        <xdr:cNvSpPr txBox="1">
          <a:spLocks noChangeArrowheads="1"/>
        </xdr:cNvSpPr>
      </xdr:nvSpPr>
      <xdr:spPr bwMode="auto">
        <a:xfrm>
          <a:off x="2743200" y="64646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185</xdr:row>
      <xdr:rowOff>0</xdr:rowOff>
    </xdr:from>
    <xdr:to>
      <xdr:col>5</xdr:col>
      <xdr:colOff>0</xdr:colOff>
      <xdr:row>185</xdr:row>
      <xdr:rowOff>209550</xdr:rowOff>
    </xdr:to>
    <xdr:sp macro="" textlink="">
      <xdr:nvSpPr>
        <xdr:cNvPr id="1287121" name="Text Box 1">
          <a:extLst>
            <a:ext uri="{FF2B5EF4-FFF2-40B4-BE49-F238E27FC236}">
              <a16:creationId xmlns:a16="http://schemas.microsoft.com/office/drawing/2014/main" xmlns="" id="{00000000-0008-0000-0600-0000D1A31300}"/>
            </a:ext>
          </a:extLst>
        </xdr:cNvPr>
        <xdr:cNvSpPr txBox="1">
          <a:spLocks noChangeArrowheads="1"/>
        </xdr:cNvSpPr>
      </xdr:nvSpPr>
      <xdr:spPr bwMode="auto">
        <a:xfrm>
          <a:off x="2743200" y="64646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185</xdr:row>
      <xdr:rowOff>0</xdr:rowOff>
    </xdr:from>
    <xdr:to>
      <xdr:col>5</xdr:col>
      <xdr:colOff>0</xdr:colOff>
      <xdr:row>185</xdr:row>
      <xdr:rowOff>209550</xdr:rowOff>
    </xdr:to>
    <xdr:sp macro="" textlink="">
      <xdr:nvSpPr>
        <xdr:cNvPr id="1287122" name="Text Box 1">
          <a:extLst>
            <a:ext uri="{FF2B5EF4-FFF2-40B4-BE49-F238E27FC236}">
              <a16:creationId xmlns:a16="http://schemas.microsoft.com/office/drawing/2014/main" xmlns="" id="{00000000-0008-0000-0600-0000D2A31300}"/>
            </a:ext>
          </a:extLst>
        </xdr:cNvPr>
        <xdr:cNvSpPr txBox="1">
          <a:spLocks noChangeArrowheads="1"/>
        </xdr:cNvSpPr>
      </xdr:nvSpPr>
      <xdr:spPr bwMode="auto">
        <a:xfrm>
          <a:off x="2743200" y="64646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185</xdr:row>
      <xdr:rowOff>0</xdr:rowOff>
    </xdr:from>
    <xdr:to>
      <xdr:col>5</xdr:col>
      <xdr:colOff>0</xdr:colOff>
      <xdr:row>185</xdr:row>
      <xdr:rowOff>209550</xdr:rowOff>
    </xdr:to>
    <xdr:sp macro="" textlink="">
      <xdr:nvSpPr>
        <xdr:cNvPr id="1287123" name="Text Box 1">
          <a:extLst>
            <a:ext uri="{FF2B5EF4-FFF2-40B4-BE49-F238E27FC236}">
              <a16:creationId xmlns:a16="http://schemas.microsoft.com/office/drawing/2014/main" xmlns="" id="{00000000-0008-0000-0600-0000D3A31300}"/>
            </a:ext>
          </a:extLst>
        </xdr:cNvPr>
        <xdr:cNvSpPr txBox="1">
          <a:spLocks noChangeArrowheads="1"/>
        </xdr:cNvSpPr>
      </xdr:nvSpPr>
      <xdr:spPr bwMode="auto">
        <a:xfrm>
          <a:off x="2743200" y="64646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185</xdr:row>
      <xdr:rowOff>0</xdr:rowOff>
    </xdr:from>
    <xdr:to>
      <xdr:col>5</xdr:col>
      <xdr:colOff>0</xdr:colOff>
      <xdr:row>185</xdr:row>
      <xdr:rowOff>209550</xdr:rowOff>
    </xdr:to>
    <xdr:sp macro="" textlink="">
      <xdr:nvSpPr>
        <xdr:cNvPr id="1287124" name="Text Box 1">
          <a:extLst>
            <a:ext uri="{FF2B5EF4-FFF2-40B4-BE49-F238E27FC236}">
              <a16:creationId xmlns:a16="http://schemas.microsoft.com/office/drawing/2014/main" xmlns="" id="{00000000-0008-0000-0600-0000D4A31300}"/>
            </a:ext>
          </a:extLst>
        </xdr:cNvPr>
        <xdr:cNvSpPr txBox="1">
          <a:spLocks noChangeArrowheads="1"/>
        </xdr:cNvSpPr>
      </xdr:nvSpPr>
      <xdr:spPr bwMode="auto">
        <a:xfrm>
          <a:off x="2743200" y="64646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185</xdr:row>
      <xdr:rowOff>0</xdr:rowOff>
    </xdr:from>
    <xdr:to>
      <xdr:col>5</xdr:col>
      <xdr:colOff>0</xdr:colOff>
      <xdr:row>185</xdr:row>
      <xdr:rowOff>209550</xdr:rowOff>
    </xdr:to>
    <xdr:sp macro="" textlink="">
      <xdr:nvSpPr>
        <xdr:cNvPr id="1287125" name="Text Box 1">
          <a:extLst>
            <a:ext uri="{FF2B5EF4-FFF2-40B4-BE49-F238E27FC236}">
              <a16:creationId xmlns:a16="http://schemas.microsoft.com/office/drawing/2014/main" xmlns="" id="{00000000-0008-0000-0600-0000D5A31300}"/>
            </a:ext>
          </a:extLst>
        </xdr:cNvPr>
        <xdr:cNvSpPr txBox="1">
          <a:spLocks noChangeArrowheads="1"/>
        </xdr:cNvSpPr>
      </xdr:nvSpPr>
      <xdr:spPr bwMode="auto">
        <a:xfrm>
          <a:off x="2743200" y="64646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185</xdr:row>
      <xdr:rowOff>0</xdr:rowOff>
    </xdr:from>
    <xdr:to>
      <xdr:col>5</xdr:col>
      <xdr:colOff>0</xdr:colOff>
      <xdr:row>185</xdr:row>
      <xdr:rowOff>209550</xdr:rowOff>
    </xdr:to>
    <xdr:sp macro="" textlink="">
      <xdr:nvSpPr>
        <xdr:cNvPr id="1287126" name="Text Box 1">
          <a:extLst>
            <a:ext uri="{FF2B5EF4-FFF2-40B4-BE49-F238E27FC236}">
              <a16:creationId xmlns:a16="http://schemas.microsoft.com/office/drawing/2014/main" xmlns="" id="{00000000-0008-0000-0600-0000D6A31300}"/>
            </a:ext>
          </a:extLst>
        </xdr:cNvPr>
        <xdr:cNvSpPr txBox="1">
          <a:spLocks noChangeArrowheads="1"/>
        </xdr:cNvSpPr>
      </xdr:nvSpPr>
      <xdr:spPr bwMode="auto">
        <a:xfrm>
          <a:off x="2743200" y="64646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185</xdr:row>
      <xdr:rowOff>0</xdr:rowOff>
    </xdr:from>
    <xdr:to>
      <xdr:col>5</xdr:col>
      <xdr:colOff>0</xdr:colOff>
      <xdr:row>185</xdr:row>
      <xdr:rowOff>209550</xdr:rowOff>
    </xdr:to>
    <xdr:sp macro="" textlink="">
      <xdr:nvSpPr>
        <xdr:cNvPr id="1287127" name="Text Box 1">
          <a:extLst>
            <a:ext uri="{FF2B5EF4-FFF2-40B4-BE49-F238E27FC236}">
              <a16:creationId xmlns:a16="http://schemas.microsoft.com/office/drawing/2014/main" xmlns="" id="{00000000-0008-0000-0600-0000D7A31300}"/>
            </a:ext>
          </a:extLst>
        </xdr:cNvPr>
        <xdr:cNvSpPr txBox="1">
          <a:spLocks noChangeArrowheads="1"/>
        </xdr:cNvSpPr>
      </xdr:nvSpPr>
      <xdr:spPr bwMode="auto">
        <a:xfrm>
          <a:off x="2743200" y="64646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185</xdr:row>
      <xdr:rowOff>0</xdr:rowOff>
    </xdr:from>
    <xdr:to>
      <xdr:col>5</xdr:col>
      <xdr:colOff>0</xdr:colOff>
      <xdr:row>185</xdr:row>
      <xdr:rowOff>209550</xdr:rowOff>
    </xdr:to>
    <xdr:sp macro="" textlink="">
      <xdr:nvSpPr>
        <xdr:cNvPr id="1287128" name="Text Box 1">
          <a:extLst>
            <a:ext uri="{FF2B5EF4-FFF2-40B4-BE49-F238E27FC236}">
              <a16:creationId xmlns:a16="http://schemas.microsoft.com/office/drawing/2014/main" xmlns="" id="{00000000-0008-0000-0600-0000D8A31300}"/>
            </a:ext>
          </a:extLst>
        </xdr:cNvPr>
        <xdr:cNvSpPr txBox="1">
          <a:spLocks noChangeArrowheads="1"/>
        </xdr:cNvSpPr>
      </xdr:nvSpPr>
      <xdr:spPr bwMode="auto">
        <a:xfrm>
          <a:off x="2743200" y="64646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185</xdr:row>
      <xdr:rowOff>0</xdr:rowOff>
    </xdr:from>
    <xdr:to>
      <xdr:col>5</xdr:col>
      <xdr:colOff>0</xdr:colOff>
      <xdr:row>185</xdr:row>
      <xdr:rowOff>209550</xdr:rowOff>
    </xdr:to>
    <xdr:sp macro="" textlink="">
      <xdr:nvSpPr>
        <xdr:cNvPr id="1287129" name="Text Box 1">
          <a:extLst>
            <a:ext uri="{FF2B5EF4-FFF2-40B4-BE49-F238E27FC236}">
              <a16:creationId xmlns:a16="http://schemas.microsoft.com/office/drawing/2014/main" xmlns="" id="{00000000-0008-0000-0600-0000D9A31300}"/>
            </a:ext>
          </a:extLst>
        </xdr:cNvPr>
        <xdr:cNvSpPr txBox="1">
          <a:spLocks noChangeArrowheads="1"/>
        </xdr:cNvSpPr>
      </xdr:nvSpPr>
      <xdr:spPr bwMode="auto">
        <a:xfrm>
          <a:off x="2743200" y="64646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7130" name="Text Box 1">
          <a:extLst>
            <a:ext uri="{FF2B5EF4-FFF2-40B4-BE49-F238E27FC236}">
              <a16:creationId xmlns:a16="http://schemas.microsoft.com/office/drawing/2014/main" xmlns="" id="{00000000-0008-0000-0600-0000DAA3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7131" name="Text Box 1">
          <a:extLst>
            <a:ext uri="{FF2B5EF4-FFF2-40B4-BE49-F238E27FC236}">
              <a16:creationId xmlns:a16="http://schemas.microsoft.com/office/drawing/2014/main" xmlns="" id="{00000000-0008-0000-0600-0000DBA3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7132" name="Text Box 1">
          <a:extLst>
            <a:ext uri="{FF2B5EF4-FFF2-40B4-BE49-F238E27FC236}">
              <a16:creationId xmlns:a16="http://schemas.microsoft.com/office/drawing/2014/main" xmlns="" id="{00000000-0008-0000-0600-0000DCA3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7133" name="Text Box 1">
          <a:extLst>
            <a:ext uri="{FF2B5EF4-FFF2-40B4-BE49-F238E27FC236}">
              <a16:creationId xmlns:a16="http://schemas.microsoft.com/office/drawing/2014/main" xmlns="" id="{00000000-0008-0000-0600-0000DDA3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7134" name="Text Box 1">
          <a:extLst>
            <a:ext uri="{FF2B5EF4-FFF2-40B4-BE49-F238E27FC236}">
              <a16:creationId xmlns:a16="http://schemas.microsoft.com/office/drawing/2014/main" xmlns="" id="{00000000-0008-0000-0600-0000DEA3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7135" name="Text Box 1">
          <a:extLst>
            <a:ext uri="{FF2B5EF4-FFF2-40B4-BE49-F238E27FC236}">
              <a16:creationId xmlns:a16="http://schemas.microsoft.com/office/drawing/2014/main" xmlns="" id="{00000000-0008-0000-0600-0000DFA3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7136" name="Text Box 1">
          <a:extLst>
            <a:ext uri="{FF2B5EF4-FFF2-40B4-BE49-F238E27FC236}">
              <a16:creationId xmlns:a16="http://schemas.microsoft.com/office/drawing/2014/main" xmlns="" id="{00000000-0008-0000-0600-0000E0A3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7137" name="Text Box 1">
          <a:extLst>
            <a:ext uri="{FF2B5EF4-FFF2-40B4-BE49-F238E27FC236}">
              <a16:creationId xmlns:a16="http://schemas.microsoft.com/office/drawing/2014/main" xmlns="" id="{00000000-0008-0000-0600-0000E1A3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7138" name="Text Box 1">
          <a:extLst>
            <a:ext uri="{FF2B5EF4-FFF2-40B4-BE49-F238E27FC236}">
              <a16:creationId xmlns:a16="http://schemas.microsoft.com/office/drawing/2014/main" xmlns="" id="{00000000-0008-0000-0600-0000E2A3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7139" name="Text Box 1">
          <a:extLst>
            <a:ext uri="{FF2B5EF4-FFF2-40B4-BE49-F238E27FC236}">
              <a16:creationId xmlns:a16="http://schemas.microsoft.com/office/drawing/2014/main" xmlns="" id="{00000000-0008-0000-0600-0000E3A3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7140" name="Text Box 1">
          <a:extLst>
            <a:ext uri="{FF2B5EF4-FFF2-40B4-BE49-F238E27FC236}">
              <a16:creationId xmlns:a16="http://schemas.microsoft.com/office/drawing/2014/main" xmlns="" id="{00000000-0008-0000-0600-0000E4A3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7141" name="Text Box 1">
          <a:extLst>
            <a:ext uri="{FF2B5EF4-FFF2-40B4-BE49-F238E27FC236}">
              <a16:creationId xmlns:a16="http://schemas.microsoft.com/office/drawing/2014/main" xmlns="" id="{00000000-0008-0000-0600-0000E5A3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7142" name="Text Box 1">
          <a:extLst>
            <a:ext uri="{FF2B5EF4-FFF2-40B4-BE49-F238E27FC236}">
              <a16:creationId xmlns:a16="http://schemas.microsoft.com/office/drawing/2014/main" xmlns="" id="{00000000-0008-0000-0600-0000E6A3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7143" name="Text Box 1">
          <a:extLst>
            <a:ext uri="{FF2B5EF4-FFF2-40B4-BE49-F238E27FC236}">
              <a16:creationId xmlns:a16="http://schemas.microsoft.com/office/drawing/2014/main" xmlns="" id="{00000000-0008-0000-0600-0000E7A3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7144" name="Text Box 1">
          <a:extLst>
            <a:ext uri="{FF2B5EF4-FFF2-40B4-BE49-F238E27FC236}">
              <a16:creationId xmlns:a16="http://schemas.microsoft.com/office/drawing/2014/main" xmlns="" id="{00000000-0008-0000-0600-0000E8A3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7145" name="Text Box 1">
          <a:extLst>
            <a:ext uri="{FF2B5EF4-FFF2-40B4-BE49-F238E27FC236}">
              <a16:creationId xmlns:a16="http://schemas.microsoft.com/office/drawing/2014/main" xmlns="" id="{00000000-0008-0000-0600-0000E9A3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7146" name="Text Box 1">
          <a:extLst>
            <a:ext uri="{FF2B5EF4-FFF2-40B4-BE49-F238E27FC236}">
              <a16:creationId xmlns:a16="http://schemas.microsoft.com/office/drawing/2014/main" xmlns="" id="{00000000-0008-0000-0600-0000EAA3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7147" name="Text Box 1">
          <a:extLst>
            <a:ext uri="{FF2B5EF4-FFF2-40B4-BE49-F238E27FC236}">
              <a16:creationId xmlns:a16="http://schemas.microsoft.com/office/drawing/2014/main" xmlns="" id="{00000000-0008-0000-0600-0000EBA3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7148" name="Text Box 1">
          <a:extLst>
            <a:ext uri="{FF2B5EF4-FFF2-40B4-BE49-F238E27FC236}">
              <a16:creationId xmlns:a16="http://schemas.microsoft.com/office/drawing/2014/main" xmlns="" id="{00000000-0008-0000-0600-0000ECA3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7149" name="Text Box 1">
          <a:extLst>
            <a:ext uri="{FF2B5EF4-FFF2-40B4-BE49-F238E27FC236}">
              <a16:creationId xmlns:a16="http://schemas.microsoft.com/office/drawing/2014/main" xmlns="" id="{00000000-0008-0000-0600-0000EDA3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7150" name="Text Box 1">
          <a:extLst>
            <a:ext uri="{FF2B5EF4-FFF2-40B4-BE49-F238E27FC236}">
              <a16:creationId xmlns:a16="http://schemas.microsoft.com/office/drawing/2014/main" xmlns="" id="{00000000-0008-0000-0600-0000EEA3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7151" name="Text Box 1">
          <a:extLst>
            <a:ext uri="{FF2B5EF4-FFF2-40B4-BE49-F238E27FC236}">
              <a16:creationId xmlns:a16="http://schemas.microsoft.com/office/drawing/2014/main" xmlns="" id="{00000000-0008-0000-0600-0000EFA3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7152" name="Text Box 1">
          <a:extLst>
            <a:ext uri="{FF2B5EF4-FFF2-40B4-BE49-F238E27FC236}">
              <a16:creationId xmlns:a16="http://schemas.microsoft.com/office/drawing/2014/main" xmlns="" id="{00000000-0008-0000-0600-0000F0A3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7153" name="Text Box 1">
          <a:extLst>
            <a:ext uri="{FF2B5EF4-FFF2-40B4-BE49-F238E27FC236}">
              <a16:creationId xmlns:a16="http://schemas.microsoft.com/office/drawing/2014/main" xmlns="" id="{00000000-0008-0000-0600-0000F1A3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7154" name="Text Box 1">
          <a:extLst>
            <a:ext uri="{FF2B5EF4-FFF2-40B4-BE49-F238E27FC236}">
              <a16:creationId xmlns:a16="http://schemas.microsoft.com/office/drawing/2014/main" xmlns="" id="{00000000-0008-0000-0600-0000F2A3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7155" name="Text Box 1">
          <a:extLst>
            <a:ext uri="{FF2B5EF4-FFF2-40B4-BE49-F238E27FC236}">
              <a16:creationId xmlns:a16="http://schemas.microsoft.com/office/drawing/2014/main" xmlns="" id="{00000000-0008-0000-0600-0000F3A3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7156" name="Text Box 1">
          <a:extLst>
            <a:ext uri="{FF2B5EF4-FFF2-40B4-BE49-F238E27FC236}">
              <a16:creationId xmlns:a16="http://schemas.microsoft.com/office/drawing/2014/main" xmlns="" id="{00000000-0008-0000-0600-0000F4A3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7157" name="Text Box 1">
          <a:extLst>
            <a:ext uri="{FF2B5EF4-FFF2-40B4-BE49-F238E27FC236}">
              <a16:creationId xmlns:a16="http://schemas.microsoft.com/office/drawing/2014/main" xmlns="" id="{00000000-0008-0000-0600-0000F5A3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7158" name="Text Box 1">
          <a:extLst>
            <a:ext uri="{FF2B5EF4-FFF2-40B4-BE49-F238E27FC236}">
              <a16:creationId xmlns:a16="http://schemas.microsoft.com/office/drawing/2014/main" xmlns="" id="{00000000-0008-0000-0600-0000F6A3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7159" name="Text Box 1">
          <a:extLst>
            <a:ext uri="{FF2B5EF4-FFF2-40B4-BE49-F238E27FC236}">
              <a16:creationId xmlns:a16="http://schemas.microsoft.com/office/drawing/2014/main" xmlns="" id="{00000000-0008-0000-0600-0000F7A3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7160" name="Text Box 1">
          <a:extLst>
            <a:ext uri="{FF2B5EF4-FFF2-40B4-BE49-F238E27FC236}">
              <a16:creationId xmlns:a16="http://schemas.microsoft.com/office/drawing/2014/main" xmlns="" id="{00000000-0008-0000-0600-0000F8A3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7161" name="Text Box 1">
          <a:extLst>
            <a:ext uri="{FF2B5EF4-FFF2-40B4-BE49-F238E27FC236}">
              <a16:creationId xmlns:a16="http://schemas.microsoft.com/office/drawing/2014/main" xmlns="" id="{00000000-0008-0000-0600-0000F9A3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7162" name="Text Box 1">
          <a:extLst>
            <a:ext uri="{FF2B5EF4-FFF2-40B4-BE49-F238E27FC236}">
              <a16:creationId xmlns:a16="http://schemas.microsoft.com/office/drawing/2014/main" xmlns="" id="{00000000-0008-0000-0600-0000FAA3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7163" name="Text Box 1">
          <a:extLst>
            <a:ext uri="{FF2B5EF4-FFF2-40B4-BE49-F238E27FC236}">
              <a16:creationId xmlns:a16="http://schemas.microsoft.com/office/drawing/2014/main" xmlns="" id="{00000000-0008-0000-0600-0000FBA3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7164" name="Text Box 1">
          <a:extLst>
            <a:ext uri="{FF2B5EF4-FFF2-40B4-BE49-F238E27FC236}">
              <a16:creationId xmlns:a16="http://schemas.microsoft.com/office/drawing/2014/main" xmlns="" id="{00000000-0008-0000-0600-0000FCA3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7165" name="Text Box 1">
          <a:extLst>
            <a:ext uri="{FF2B5EF4-FFF2-40B4-BE49-F238E27FC236}">
              <a16:creationId xmlns:a16="http://schemas.microsoft.com/office/drawing/2014/main" xmlns="" id="{00000000-0008-0000-0600-0000FDA3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7166" name="Text Box 1">
          <a:extLst>
            <a:ext uri="{FF2B5EF4-FFF2-40B4-BE49-F238E27FC236}">
              <a16:creationId xmlns:a16="http://schemas.microsoft.com/office/drawing/2014/main" xmlns="" id="{00000000-0008-0000-0600-0000FEA3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7167" name="Text Box 1">
          <a:extLst>
            <a:ext uri="{FF2B5EF4-FFF2-40B4-BE49-F238E27FC236}">
              <a16:creationId xmlns:a16="http://schemas.microsoft.com/office/drawing/2014/main" xmlns="" id="{00000000-0008-0000-0600-0000FFA3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7168" name="Text Box 1">
          <a:extLst>
            <a:ext uri="{FF2B5EF4-FFF2-40B4-BE49-F238E27FC236}">
              <a16:creationId xmlns:a16="http://schemas.microsoft.com/office/drawing/2014/main" xmlns="" id="{00000000-0008-0000-0600-000000A4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7169" name="Text Box 1">
          <a:extLst>
            <a:ext uri="{FF2B5EF4-FFF2-40B4-BE49-F238E27FC236}">
              <a16:creationId xmlns:a16="http://schemas.microsoft.com/office/drawing/2014/main" xmlns="" id="{00000000-0008-0000-0600-000001A4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7170" name="Text Box 1">
          <a:extLst>
            <a:ext uri="{FF2B5EF4-FFF2-40B4-BE49-F238E27FC236}">
              <a16:creationId xmlns:a16="http://schemas.microsoft.com/office/drawing/2014/main" xmlns="" id="{00000000-0008-0000-0600-000002A4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7171" name="Text Box 1">
          <a:extLst>
            <a:ext uri="{FF2B5EF4-FFF2-40B4-BE49-F238E27FC236}">
              <a16:creationId xmlns:a16="http://schemas.microsoft.com/office/drawing/2014/main" xmlns="" id="{00000000-0008-0000-0600-000003A4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7172" name="Text Box 1">
          <a:extLst>
            <a:ext uri="{FF2B5EF4-FFF2-40B4-BE49-F238E27FC236}">
              <a16:creationId xmlns:a16="http://schemas.microsoft.com/office/drawing/2014/main" xmlns="" id="{00000000-0008-0000-0600-000004A4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7173" name="Text Box 1">
          <a:extLst>
            <a:ext uri="{FF2B5EF4-FFF2-40B4-BE49-F238E27FC236}">
              <a16:creationId xmlns:a16="http://schemas.microsoft.com/office/drawing/2014/main" xmlns="" id="{00000000-0008-0000-0600-000005A4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7174" name="Text Box 1">
          <a:extLst>
            <a:ext uri="{FF2B5EF4-FFF2-40B4-BE49-F238E27FC236}">
              <a16:creationId xmlns:a16="http://schemas.microsoft.com/office/drawing/2014/main" xmlns="" id="{00000000-0008-0000-0600-000006A4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7175" name="Text Box 1">
          <a:extLst>
            <a:ext uri="{FF2B5EF4-FFF2-40B4-BE49-F238E27FC236}">
              <a16:creationId xmlns:a16="http://schemas.microsoft.com/office/drawing/2014/main" xmlns="" id="{00000000-0008-0000-0600-000007A4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7176" name="Text Box 1">
          <a:extLst>
            <a:ext uri="{FF2B5EF4-FFF2-40B4-BE49-F238E27FC236}">
              <a16:creationId xmlns:a16="http://schemas.microsoft.com/office/drawing/2014/main" xmlns="" id="{00000000-0008-0000-0600-000008A4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7177" name="Text Box 1">
          <a:extLst>
            <a:ext uri="{FF2B5EF4-FFF2-40B4-BE49-F238E27FC236}">
              <a16:creationId xmlns:a16="http://schemas.microsoft.com/office/drawing/2014/main" xmlns="" id="{00000000-0008-0000-0600-000009A4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7178" name="Text Box 1">
          <a:extLst>
            <a:ext uri="{FF2B5EF4-FFF2-40B4-BE49-F238E27FC236}">
              <a16:creationId xmlns:a16="http://schemas.microsoft.com/office/drawing/2014/main" xmlns="" id="{00000000-0008-0000-0600-00000AA4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7179" name="Text Box 1">
          <a:extLst>
            <a:ext uri="{FF2B5EF4-FFF2-40B4-BE49-F238E27FC236}">
              <a16:creationId xmlns:a16="http://schemas.microsoft.com/office/drawing/2014/main" xmlns="" id="{00000000-0008-0000-0600-00000BA4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7180" name="Text Box 1">
          <a:extLst>
            <a:ext uri="{FF2B5EF4-FFF2-40B4-BE49-F238E27FC236}">
              <a16:creationId xmlns:a16="http://schemas.microsoft.com/office/drawing/2014/main" xmlns="" id="{00000000-0008-0000-0600-00000CA4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7181" name="Text Box 1">
          <a:extLst>
            <a:ext uri="{FF2B5EF4-FFF2-40B4-BE49-F238E27FC236}">
              <a16:creationId xmlns:a16="http://schemas.microsoft.com/office/drawing/2014/main" xmlns="" id="{00000000-0008-0000-0600-00000DA4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7182" name="Text Box 1">
          <a:extLst>
            <a:ext uri="{FF2B5EF4-FFF2-40B4-BE49-F238E27FC236}">
              <a16:creationId xmlns:a16="http://schemas.microsoft.com/office/drawing/2014/main" xmlns="" id="{00000000-0008-0000-0600-00000EA4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7183" name="Text Box 1">
          <a:extLst>
            <a:ext uri="{FF2B5EF4-FFF2-40B4-BE49-F238E27FC236}">
              <a16:creationId xmlns:a16="http://schemas.microsoft.com/office/drawing/2014/main" xmlns="" id="{00000000-0008-0000-0600-00000FA4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184" name="Text Box 1">
          <a:extLst>
            <a:ext uri="{FF2B5EF4-FFF2-40B4-BE49-F238E27FC236}">
              <a16:creationId xmlns:a16="http://schemas.microsoft.com/office/drawing/2014/main" xmlns="" id="{00000000-0008-0000-0600-000010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185" name="Text Box 1">
          <a:extLst>
            <a:ext uri="{FF2B5EF4-FFF2-40B4-BE49-F238E27FC236}">
              <a16:creationId xmlns:a16="http://schemas.microsoft.com/office/drawing/2014/main" xmlns="" id="{00000000-0008-0000-0600-000011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186" name="Text Box 1">
          <a:extLst>
            <a:ext uri="{FF2B5EF4-FFF2-40B4-BE49-F238E27FC236}">
              <a16:creationId xmlns:a16="http://schemas.microsoft.com/office/drawing/2014/main" xmlns="" id="{00000000-0008-0000-0600-000012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187" name="Text Box 1">
          <a:extLst>
            <a:ext uri="{FF2B5EF4-FFF2-40B4-BE49-F238E27FC236}">
              <a16:creationId xmlns:a16="http://schemas.microsoft.com/office/drawing/2014/main" xmlns="" id="{00000000-0008-0000-0600-000013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188" name="Text Box 1">
          <a:extLst>
            <a:ext uri="{FF2B5EF4-FFF2-40B4-BE49-F238E27FC236}">
              <a16:creationId xmlns:a16="http://schemas.microsoft.com/office/drawing/2014/main" xmlns="" id="{00000000-0008-0000-0600-000014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189" name="Text Box 1">
          <a:extLst>
            <a:ext uri="{FF2B5EF4-FFF2-40B4-BE49-F238E27FC236}">
              <a16:creationId xmlns:a16="http://schemas.microsoft.com/office/drawing/2014/main" xmlns="" id="{00000000-0008-0000-0600-000015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190" name="Text Box 1">
          <a:extLst>
            <a:ext uri="{FF2B5EF4-FFF2-40B4-BE49-F238E27FC236}">
              <a16:creationId xmlns:a16="http://schemas.microsoft.com/office/drawing/2014/main" xmlns="" id="{00000000-0008-0000-0600-000016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191" name="Text Box 1">
          <a:extLst>
            <a:ext uri="{FF2B5EF4-FFF2-40B4-BE49-F238E27FC236}">
              <a16:creationId xmlns:a16="http://schemas.microsoft.com/office/drawing/2014/main" xmlns="" id="{00000000-0008-0000-0600-000017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192" name="Text Box 1">
          <a:extLst>
            <a:ext uri="{FF2B5EF4-FFF2-40B4-BE49-F238E27FC236}">
              <a16:creationId xmlns:a16="http://schemas.microsoft.com/office/drawing/2014/main" xmlns="" id="{00000000-0008-0000-0600-000018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193" name="Text Box 1">
          <a:extLst>
            <a:ext uri="{FF2B5EF4-FFF2-40B4-BE49-F238E27FC236}">
              <a16:creationId xmlns:a16="http://schemas.microsoft.com/office/drawing/2014/main" xmlns="" id="{00000000-0008-0000-0600-000019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194" name="Text Box 1">
          <a:extLst>
            <a:ext uri="{FF2B5EF4-FFF2-40B4-BE49-F238E27FC236}">
              <a16:creationId xmlns:a16="http://schemas.microsoft.com/office/drawing/2014/main" xmlns="" id="{00000000-0008-0000-0600-00001A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195" name="Text Box 1">
          <a:extLst>
            <a:ext uri="{FF2B5EF4-FFF2-40B4-BE49-F238E27FC236}">
              <a16:creationId xmlns:a16="http://schemas.microsoft.com/office/drawing/2014/main" xmlns="" id="{00000000-0008-0000-0600-00001B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196" name="Text Box 1">
          <a:extLst>
            <a:ext uri="{FF2B5EF4-FFF2-40B4-BE49-F238E27FC236}">
              <a16:creationId xmlns:a16="http://schemas.microsoft.com/office/drawing/2014/main" xmlns="" id="{00000000-0008-0000-0600-00001C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197" name="Text Box 1">
          <a:extLst>
            <a:ext uri="{FF2B5EF4-FFF2-40B4-BE49-F238E27FC236}">
              <a16:creationId xmlns:a16="http://schemas.microsoft.com/office/drawing/2014/main" xmlns="" id="{00000000-0008-0000-0600-00001D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198" name="Text Box 1">
          <a:extLst>
            <a:ext uri="{FF2B5EF4-FFF2-40B4-BE49-F238E27FC236}">
              <a16:creationId xmlns:a16="http://schemas.microsoft.com/office/drawing/2014/main" xmlns="" id="{00000000-0008-0000-0600-00001E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199" name="Text Box 1">
          <a:extLst>
            <a:ext uri="{FF2B5EF4-FFF2-40B4-BE49-F238E27FC236}">
              <a16:creationId xmlns:a16="http://schemas.microsoft.com/office/drawing/2014/main" xmlns="" id="{00000000-0008-0000-0600-00001F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00" name="Text Box 1">
          <a:extLst>
            <a:ext uri="{FF2B5EF4-FFF2-40B4-BE49-F238E27FC236}">
              <a16:creationId xmlns:a16="http://schemas.microsoft.com/office/drawing/2014/main" xmlns="" id="{00000000-0008-0000-0600-000020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01" name="Text Box 1">
          <a:extLst>
            <a:ext uri="{FF2B5EF4-FFF2-40B4-BE49-F238E27FC236}">
              <a16:creationId xmlns:a16="http://schemas.microsoft.com/office/drawing/2014/main" xmlns="" id="{00000000-0008-0000-0600-000021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02" name="Text Box 1">
          <a:extLst>
            <a:ext uri="{FF2B5EF4-FFF2-40B4-BE49-F238E27FC236}">
              <a16:creationId xmlns:a16="http://schemas.microsoft.com/office/drawing/2014/main" xmlns="" id="{00000000-0008-0000-0600-000022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03" name="Text Box 1">
          <a:extLst>
            <a:ext uri="{FF2B5EF4-FFF2-40B4-BE49-F238E27FC236}">
              <a16:creationId xmlns:a16="http://schemas.microsoft.com/office/drawing/2014/main" xmlns="" id="{00000000-0008-0000-0600-000023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04" name="Text Box 1">
          <a:extLst>
            <a:ext uri="{FF2B5EF4-FFF2-40B4-BE49-F238E27FC236}">
              <a16:creationId xmlns:a16="http://schemas.microsoft.com/office/drawing/2014/main" xmlns="" id="{00000000-0008-0000-0600-000024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05" name="Text Box 1">
          <a:extLst>
            <a:ext uri="{FF2B5EF4-FFF2-40B4-BE49-F238E27FC236}">
              <a16:creationId xmlns:a16="http://schemas.microsoft.com/office/drawing/2014/main" xmlns="" id="{00000000-0008-0000-0600-000025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06" name="Text Box 1">
          <a:extLst>
            <a:ext uri="{FF2B5EF4-FFF2-40B4-BE49-F238E27FC236}">
              <a16:creationId xmlns:a16="http://schemas.microsoft.com/office/drawing/2014/main" xmlns="" id="{00000000-0008-0000-0600-000026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07" name="Text Box 1">
          <a:extLst>
            <a:ext uri="{FF2B5EF4-FFF2-40B4-BE49-F238E27FC236}">
              <a16:creationId xmlns:a16="http://schemas.microsoft.com/office/drawing/2014/main" xmlns="" id="{00000000-0008-0000-0600-000027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08" name="Text Box 1">
          <a:extLst>
            <a:ext uri="{FF2B5EF4-FFF2-40B4-BE49-F238E27FC236}">
              <a16:creationId xmlns:a16="http://schemas.microsoft.com/office/drawing/2014/main" xmlns="" id="{00000000-0008-0000-0600-000028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09" name="Text Box 1">
          <a:extLst>
            <a:ext uri="{FF2B5EF4-FFF2-40B4-BE49-F238E27FC236}">
              <a16:creationId xmlns:a16="http://schemas.microsoft.com/office/drawing/2014/main" xmlns="" id="{00000000-0008-0000-0600-000029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10" name="Text Box 1">
          <a:extLst>
            <a:ext uri="{FF2B5EF4-FFF2-40B4-BE49-F238E27FC236}">
              <a16:creationId xmlns:a16="http://schemas.microsoft.com/office/drawing/2014/main" xmlns="" id="{00000000-0008-0000-0600-00002A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11" name="Text Box 1">
          <a:extLst>
            <a:ext uri="{FF2B5EF4-FFF2-40B4-BE49-F238E27FC236}">
              <a16:creationId xmlns:a16="http://schemas.microsoft.com/office/drawing/2014/main" xmlns="" id="{00000000-0008-0000-0600-00002B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12" name="Text Box 1">
          <a:extLst>
            <a:ext uri="{FF2B5EF4-FFF2-40B4-BE49-F238E27FC236}">
              <a16:creationId xmlns:a16="http://schemas.microsoft.com/office/drawing/2014/main" xmlns="" id="{00000000-0008-0000-0600-00002C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13" name="Text Box 1">
          <a:extLst>
            <a:ext uri="{FF2B5EF4-FFF2-40B4-BE49-F238E27FC236}">
              <a16:creationId xmlns:a16="http://schemas.microsoft.com/office/drawing/2014/main" xmlns="" id="{00000000-0008-0000-0600-00002D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14" name="Text Box 1">
          <a:extLst>
            <a:ext uri="{FF2B5EF4-FFF2-40B4-BE49-F238E27FC236}">
              <a16:creationId xmlns:a16="http://schemas.microsoft.com/office/drawing/2014/main" xmlns="" id="{00000000-0008-0000-0600-00002E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15" name="Text Box 1">
          <a:extLst>
            <a:ext uri="{FF2B5EF4-FFF2-40B4-BE49-F238E27FC236}">
              <a16:creationId xmlns:a16="http://schemas.microsoft.com/office/drawing/2014/main" xmlns="" id="{00000000-0008-0000-0600-00002F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16" name="Text Box 1">
          <a:extLst>
            <a:ext uri="{FF2B5EF4-FFF2-40B4-BE49-F238E27FC236}">
              <a16:creationId xmlns:a16="http://schemas.microsoft.com/office/drawing/2014/main" xmlns="" id="{00000000-0008-0000-0600-000030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17" name="Text Box 1">
          <a:extLst>
            <a:ext uri="{FF2B5EF4-FFF2-40B4-BE49-F238E27FC236}">
              <a16:creationId xmlns:a16="http://schemas.microsoft.com/office/drawing/2014/main" xmlns="" id="{00000000-0008-0000-0600-000031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18" name="Text Box 1">
          <a:extLst>
            <a:ext uri="{FF2B5EF4-FFF2-40B4-BE49-F238E27FC236}">
              <a16:creationId xmlns:a16="http://schemas.microsoft.com/office/drawing/2014/main" xmlns="" id="{00000000-0008-0000-0600-000032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19" name="Text Box 1">
          <a:extLst>
            <a:ext uri="{FF2B5EF4-FFF2-40B4-BE49-F238E27FC236}">
              <a16:creationId xmlns:a16="http://schemas.microsoft.com/office/drawing/2014/main" xmlns="" id="{00000000-0008-0000-0600-000033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20" name="Text Box 1">
          <a:extLst>
            <a:ext uri="{FF2B5EF4-FFF2-40B4-BE49-F238E27FC236}">
              <a16:creationId xmlns:a16="http://schemas.microsoft.com/office/drawing/2014/main" xmlns="" id="{00000000-0008-0000-0600-000034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21" name="Text Box 1">
          <a:extLst>
            <a:ext uri="{FF2B5EF4-FFF2-40B4-BE49-F238E27FC236}">
              <a16:creationId xmlns:a16="http://schemas.microsoft.com/office/drawing/2014/main" xmlns="" id="{00000000-0008-0000-0600-000035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22" name="Text Box 1">
          <a:extLst>
            <a:ext uri="{FF2B5EF4-FFF2-40B4-BE49-F238E27FC236}">
              <a16:creationId xmlns:a16="http://schemas.microsoft.com/office/drawing/2014/main" xmlns="" id="{00000000-0008-0000-0600-000036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23" name="Text Box 1">
          <a:extLst>
            <a:ext uri="{FF2B5EF4-FFF2-40B4-BE49-F238E27FC236}">
              <a16:creationId xmlns:a16="http://schemas.microsoft.com/office/drawing/2014/main" xmlns="" id="{00000000-0008-0000-0600-000037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24" name="Text Box 1">
          <a:extLst>
            <a:ext uri="{FF2B5EF4-FFF2-40B4-BE49-F238E27FC236}">
              <a16:creationId xmlns:a16="http://schemas.microsoft.com/office/drawing/2014/main" xmlns="" id="{00000000-0008-0000-0600-000038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25" name="Text Box 1">
          <a:extLst>
            <a:ext uri="{FF2B5EF4-FFF2-40B4-BE49-F238E27FC236}">
              <a16:creationId xmlns:a16="http://schemas.microsoft.com/office/drawing/2014/main" xmlns="" id="{00000000-0008-0000-0600-000039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26" name="Text Box 1">
          <a:extLst>
            <a:ext uri="{FF2B5EF4-FFF2-40B4-BE49-F238E27FC236}">
              <a16:creationId xmlns:a16="http://schemas.microsoft.com/office/drawing/2014/main" xmlns="" id="{00000000-0008-0000-0600-00003A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27" name="Text Box 1">
          <a:extLst>
            <a:ext uri="{FF2B5EF4-FFF2-40B4-BE49-F238E27FC236}">
              <a16:creationId xmlns:a16="http://schemas.microsoft.com/office/drawing/2014/main" xmlns="" id="{00000000-0008-0000-0600-00003B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28" name="Text Box 1">
          <a:extLst>
            <a:ext uri="{FF2B5EF4-FFF2-40B4-BE49-F238E27FC236}">
              <a16:creationId xmlns:a16="http://schemas.microsoft.com/office/drawing/2014/main" xmlns="" id="{00000000-0008-0000-0600-00003C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29" name="Text Box 1">
          <a:extLst>
            <a:ext uri="{FF2B5EF4-FFF2-40B4-BE49-F238E27FC236}">
              <a16:creationId xmlns:a16="http://schemas.microsoft.com/office/drawing/2014/main" xmlns="" id="{00000000-0008-0000-0600-00003D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30" name="Text Box 1">
          <a:extLst>
            <a:ext uri="{FF2B5EF4-FFF2-40B4-BE49-F238E27FC236}">
              <a16:creationId xmlns:a16="http://schemas.microsoft.com/office/drawing/2014/main" xmlns="" id="{00000000-0008-0000-0600-00003E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31" name="Text Box 1">
          <a:extLst>
            <a:ext uri="{FF2B5EF4-FFF2-40B4-BE49-F238E27FC236}">
              <a16:creationId xmlns:a16="http://schemas.microsoft.com/office/drawing/2014/main" xmlns="" id="{00000000-0008-0000-0600-00003F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32" name="Text Box 1">
          <a:extLst>
            <a:ext uri="{FF2B5EF4-FFF2-40B4-BE49-F238E27FC236}">
              <a16:creationId xmlns:a16="http://schemas.microsoft.com/office/drawing/2014/main" xmlns="" id="{00000000-0008-0000-0600-000040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33" name="Text Box 1">
          <a:extLst>
            <a:ext uri="{FF2B5EF4-FFF2-40B4-BE49-F238E27FC236}">
              <a16:creationId xmlns:a16="http://schemas.microsoft.com/office/drawing/2014/main" xmlns="" id="{00000000-0008-0000-0600-000041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34" name="Text Box 1">
          <a:extLst>
            <a:ext uri="{FF2B5EF4-FFF2-40B4-BE49-F238E27FC236}">
              <a16:creationId xmlns:a16="http://schemas.microsoft.com/office/drawing/2014/main" xmlns="" id="{00000000-0008-0000-0600-000042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35" name="Text Box 1">
          <a:extLst>
            <a:ext uri="{FF2B5EF4-FFF2-40B4-BE49-F238E27FC236}">
              <a16:creationId xmlns:a16="http://schemas.microsoft.com/office/drawing/2014/main" xmlns="" id="{00000000-0008-0000-0600-000043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36" name="Text Box 1">
          <a:extLst>
            <a:ext uri="{FF2B5EF4-FFF2-40B4-BE49-F238E27FC236}">
              <a16:creationId xmlns:a16="http://schemas.microsoft.com/office/drawing/2014/main" xmlns="" id="{00000000-0008-0000-0600-000044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37" name="Text Box 1">
          <a:extLst>
            <a:ext uri="{FF2B5EF4-FFF2-40B4-BE49-F238E27FC236}">
              <a16:creationId xmlns:a16="http://schemas.microsoft.com/office/drawing/2014/main" xmlns="" id="{00000000-0008-0000-0600-000045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38" name="Text Box 1">
          <a:extLst>
            <a:ext uri="{FF2B5EF4-FFF2-40B4-BE49-F238E27FC236}">
              <a16:creationId xmlns:a16="http://schemas.microsoft.com/office/drawing/2014/main" xmlns="" id="{00000000-0008-0000-0600-000046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39" name="Text Box 1">
          <a:extLst>
            <a:ext uri="{FF2B5EF4-FFF2-40B4-BE49-F238E27FC236}">
              <a16:creationId xmlns:a16="http://schemas.microsoft.com/office/drawing/2014/main" xmlns="" id="{00000000-0008-0000-0600-000047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40" name="Text Box 1">
          <a:extLst>
            <a:ext uri="{FF2B5EF4-FFF2-40B4-BE49-F238E27FC236}">
              <a16:creationId xmlns:a16="http://schemas.microsoft.com/office/drawing/2014/main" xmlns="" id="{00000000-0008-0000-0600-000048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41" name="Text Box 1">
          <a:extLst>
            <a:ext uri="{FF2B5EF4-FFF2-40B4-BE49-F238E27FC236}">
              <a16:creationId xmlns:a16="http://schemas.microsoft.com/office/drawing/2014/main" xmlns="" id="{00000000-0008-0000-0600-000049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42" name="Text Box 1">
          <a:extLst>
            <a:ext uri="{FF2B5EF4-FFF2-40B4-BE49-F238E27FC236}">
              <a16:creationId xmlns:a16="http://schemas.microsoft.com/office/drawing/2014/main" xmlns="" id="{00000000-0008-0000-0600-00004A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43" name="Text Box 1">
          <a:extLst>
            <a:ext uri="{FF2B5EF4-FFF2-40B4-BE49-F238E27FC236}">
              <a16:creationId xmlns:a16="http://schemas.microsoft.com/office/drawing/2014/main" xmlns="" id="{00000000-0008-0000-0600-00004B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44" name="Text Box 1">
          <a:extLst>
            <a:ext uri="{FF2B5EF4-FFF2-40B4-BE49-F238E27FC236}">
              <a16:creationId xmlns:a16="http://schemas.microsoft.com/office/drawing/2014/main" xmlns="" id="{00000000-0008-0000-0600-00004C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45" name="Text Box 1">
          <a:extLst>
            <a:ext uri="{FF2B5EF4-FFF2-40B4-BE49-F238E27FC236}">
              <a16:creationId xmlns:a16="http://schemas.microsoft.com/office/drawing/2014/main" xmlns="" id="{00000000-0008-0000-0600-00004D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46" name="Text Box 1">
          <a:extLst>
            <a:ext uri="{FF2B5EF4-FFF2-40B4-BE49-F238E27FC236}">
              <a16:creationId xmlns:a16="http://schemas.microsoft.com/office/drawing/2014/main" xmlns="" id="{00000000-0008-0000-0600-00004E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47" name="Text Box 1">
          <a:extLst>
            <a:ext uri="{FF2B5EF4-FFF2-40B4-BE49-F238E27FC236}">
              <a16:creationId xmlns:a16="http://schemas.microsoft.com/office/drawing/2014/main" xmlns="" id="{00000000-0008-0000-0600-00004F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48" name="Text Box 1">
          <a:extLst>
            <a:ext uri="{FF2B5EF4-FFF2-40B4-BE49-F238E27FC236}">
              <a16:creationId xmlns:a16="http://schemas.microsoft.com/office/drawing/2014/main" xmlns="" id="{00000000-0008-0000-0600-000050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49" name="Text Box 1">
          <a:extLst>
            <a:ext uri="{FF2B5EF4-FFF2-40B4-BE49-F238E27FC236}">
              <a16:creationId xmlns:a16="http://schemas.microsoft.com/office/drawing/2014/main" xmlns="" id="{00000000-0008-0000-0600-000051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50" name="Text Box 1">
          <a:extLst>
            <a:ext uri="{FF2B5EF4-FFF2-40B4-BE49-F238E27FC236}">
              <a16:creationId xmlns:a16="http://schemas.microsoft.com/office/drawing/2014/main" xmlns="" id="{00000000-0008-0000-0600-000052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51" name="Text Box 1">
          <a:extLst>
            <a:ext uri="{FF2B5EF4-FFF2-40B4-BE49-F238E27FC236}">
              <a16:creationId xmlns:a16="http://schemas.microsoft.com/office/drawing/2014/main" xmlns="" id="{00000000-0008-0000-0600-000053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52" name="Text Box 1">
          <a:extLst>
            <a:ext uri="{FF2B5EF4-FFF2-40B4-BE49-F238E27FC236}">
              <a16:creationId xmlns:a16="http://schemas.microsoft.com/office/drawing/2014/main" xmlns="" id="{00000000-0008-0000-0600-000054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53" name="Text Box 1">
          <a:extLst>
            <a:ext uri="{FF2B5EF4-FFF2-40B4-BE49-F238E27FC236}">
              <a16:creationId xmlns:a16="http://schemas.microsoft.com/office/drawing/2014/main" xmlns="" id="{00000000-0008-0000-0600-000055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54" name="Text Box 1">
          <a:extLst>
            <a:ext uri="{FF2B5EF4-FFF2-40B4-BE49-F238E27FC236}">
              <a16:creationId xmlns:a16="http://schemas.microsoft.com/office/drawing/2014/main" xmlns="" id="{00000000-0008-0000-0600-000056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55" name="Text Box 1">
          <a:extLst>
            <a:ext uri="{FF2B5EF4-FFF2-40B4-BE49-F238E27FC236}">
              <a16:creationId xmlns:a16="http://schemas.microsoft.com/office/drawing/2014/main" xmlns="" id="{00000000-0008-0000-0600-000057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56" name="Text Box 1">
          <a:extLst>
            <a:ext uri="{FF2B5EF4-FFF2-40B4-BE49-F238E27FC236}">
              <a16:creationId xmlns:a16="http://schemas.microsoft.com/office/drawing/2014/main" xmlns="" id="{00000000-0008-0000-0600-000058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57" name="Text Box 1">
          <a:extLst>
            <a:ext uri="{FF2B5EF4-FFF2-40B4-BE49-F238E27FC236}">
              <a16:creationId xmlns:a16="http://schemas.microsoft.com/office/drawing/2014/main" xmlns="" id="{00000000-0008-0000-0600-000059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58" name="Text Box 1">
          <a:extLst>
            <a:ext uri="{FF2B5EF4-FFF2-40B4-BE49-F238E27FC236}">
              <a16:creationId xmlns:a16="http://schemas.microsoft.com/office/drawing/2014/main" xmlns="" id="{00000000-0008-0000-0600-00005A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59" name="Text Box 1">
          <a:extLst>
            <a:ext uri="{FF2B5EF4-FFF2-40B4-BE49-F238E27FC236}">
              <a16:creationId xmlns:a16="http://schemas.microsoft.com/office/drawing/2014/main" xmlns="" id="{00000000-0008-0000-0600-00005B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60" name="Text Box 1">
          <a:extLst>
            <a:ext uri="{FF2B5EF4-FFF2-40B4-BE49-F238E27FC236}">
              <a16:creationId xmlns:a16="http://schemas.microsoft.com/office/drawing/2014/main" xmlns="" id="{00000000-0008-0000-0600-00005C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61" name="Text Box 1">
          <a:extLst>
            <a:ext uri="{FF2B5EF4-FFF2-40B4-BE49-F238E27FC236}">
              <a16:creationId xmlns:a16="http://schemas.microsoft.com/office/drawing/2014/main" xmlns="" id="{00000000-0008-0000-0600-00005D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62" name="Text Box 1">
          <a:extLst>
            <a:ext uri="{FF2B5EF4-FFF2-40B4-BE49-F238E27FC236}">
              <a16:creationId xmlns:a16="http://schemas.microsoft.com/office/drawing/2014/main" xmlns="" id="{00000000-0008-0000-0600-00005E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63" name="Text Box 1">
          <a:extLst>
            <a:ext uri="{FF2B5EF4-FFF2-40B4-BE49-F238E27FC236}">
              <a16:creationId xmlns:a16="http://schemas.microsoft.com/office/drawing/2014/main" xmlns="" id="{00000000-0008-0000-0600-00005F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64" name="Text Box 1">
          <a:extLst>
            <a:ext uri="{FF2B5EF4-FFF2-40B4-BE49-F238E27FC236}">
              <a16:creationId xmlns:a16="http://schemas.microsoft.com/office/drawing/2014/main" xmlns="" id="{00000000-0008-0000-0600-000060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65" name="Text Box 1">
          <a:extLst>
            <a:ext uri="{FF2B5EF4-FFF2-40B4-BE49-F238E27FC236}">
              <a16:creationId xmlns:a16="http://schemas.microsoft.com/office/drawing/2014/main" xmlns="" id="{00000000-0008-0000-0600-000061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66" name="Text Box 1">
          <a:extLst>
            <a:ext uri="{FF2B5EF4-FFF2-40B4-BE49-F238E27FC236}">
              <a16:creationId xmlns:a16="http://schemas.microsoft.com/office/drawing/2014/main" xmlns="" id="{00000000-0008-0000-0600-000062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67" name="Text Box 1">
          <a:extLst>
            <a:ext uri="{FF2B5EF4-FFF2-40B4-BE49-F238E27FC236}">
              <a16:creationId xmlns:a16="http://schemas.microsoft.com/office/drawing/2014/main" xmlns="" id="{00000000-0008-0000-0600-000063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68" name="Text Box 1">
          <a:extLst>
            <a:ext uri="{FF2B5EF4-FFF2-40B4-BE49-F238E27FC236}">
              <a16:creationId xmlns:a16="http://schemas.microsoft.com/office/drawing/2014/main" xmlns="" id="{00000000-0008-0000-0600-000064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69" name="Text Box 1">
          <a:extLst>
            <a:ext uri="{FF2B5EF4-FFF2-40B4-BE49-F238E27FC236}">
              <a16:creationId xmlns:a16="http://schemas.microsoft.com/office/drawing/2014/main" xmlns="" id="{00000000-0008-0000-0600-000065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70" name="Text Box 1">
          <a:extLst>
            <a:ext uri="{FF2B5EF4-FFF2-40B4-BE49-F238E27FC236}">
              <a16:creationId xmlns:a16="http://schemas.microsoft.com/office/drawing/2014/main" xmlns="" id="{00000000-0008-0000-0600-000066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71" name="Text Box 1">
          <a:extLst>
            <a:ext uri="{FF2B5EF4-FFF2-40B4-BE49-F238E27FC236}">
              <a16:creationId xmlns:a16="http://schemas.microsoft.com/office/drawing/2014/main" xmlns="" id="{00000000-0008-0000-0600-000067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72" name="Text Box 1">
          <a:extLst>
            <a:ext uri="{FF2B5EF4-FFF2-40B4-BE49-F238E27FC236}">
              <a16:creationId xmlns:a16="http://schemas.microsoft.com/office/drawing/2014/main" xmlns="" id="{00000000-0008-0000-0600-000068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73" name="Text Box 1">
          <a:extLst>
            <a:ext uri="{FF2B5EF4-FFF2-40B4-BE49-F238E27FC236}">
              <a16:creationId xmlns:a16="http://schemas.microsoft.com/office/drawing/2014/main" xmlns="" id="{00000000-0008-0000-0600-000069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74" name="Text Box 1">
          <a:extLst>
            <a:ext uri="{FF2B5EF4-FFF2-40B4-BE49-F238E27FC236}">
              <a16:creationId xmlns:a16="http://schemas.microsoft.com/office/drawing/2014/main" xmlns="" id="{00000000-0008-0000-0600-00006A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275" name="Text Box 1">
          <a:extLst>
            <a:ext uri="{FF2B5EF4-FFF2-40B4-BE49-F238E27FC236}">
              <a16:creationId xmlns:a16="http://schemas.microsoft.com/office/drawing/2014/main" xmlns="" id="{00000000-0008-0000-0600-00006B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276" name="Text Box 1">
          <a:extLst>
            <a:ext uri="{FF2B5EF4-FFF2-40B4-BE49-F238E27FC236}">
              <a16:creationId xmlns:a16="http://schemas.microsoft.com/office/drawing/2014/main" xmlns="" id="{00000000-0008-0000-0600-00006C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277" name="Text Box 1">
          <a:extLst>
            <a:ext uri="{FF2B5EF4-FFF2-40B4-BE49-F238E27FC236}">
              <a16:creationId xmlns:a16="http://schemas.microsoft.com/office/drawing/2014/main" xmlns="" id="{00000000-0008-0000-0600-00006D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278" name="Text Box 1">
          <a:extLst>
            <a:ext uri="{FF2B5EF4-FFF2-40B4-BE49-F238E27FC236}">
              <a16:creationId xmlns:a16="http://schemas.microsoft.com/office/drawing/2014/main" xmlns="" id="{00000000-0008-0000-0600-00006E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279" name="Text Box 1">
          <a:extLst>
            <a:ext uri="{FF2B5EF4-FFF2-40B4-BE49-F238E27FC236}">
              <a16:creationId xmlns:a16="http://schemas.microsoft.com/office/drawing/2014/main" xmlns="" id="{00000000-0008-0000-0600-00006F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280" name="Text Box 1">
          <a:extLst>
            <a:ext uri="{FF2B5EF4-FFF2-40B4-BE49-F238E27FC236}">
              <a16:creationId xmlns:a16="http://schemas.microsoft.com/office/drawing/2014/main" xmlns="" id="{00000000-0008-0000-0600-000070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281" name="Text Box 1">
          <a:extLst>
            <a:ext uri="{FF2B5EF4-FFF2-40B4-BE49-F238E27FC236}">
              <a16:creationId xmlns:a16="http://schemas.microsoft.com/office/drawing/2014/main" xmlns="" id="{00000000-0008-0000-0600-000071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282" name="Text Box 1">
          <a:extLst>
            <a:ext uri="{FF2B5EF4-FFF2-40B4-BE49-F238E27FC236}">
              <a16:creationId xmlns:a16="http://schemas.microsoft.com/office/drawing/2014/main" xmlns="" id="{00000000-0008-0000-0600-000072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283" name="Text Box 1">
          <a:extLst>
            <a:ext uri="{FF2B5EF4-FFF2-40B4-BE49-F238E27FC236}">
              <a16:creationId xmlns:a16="http://schemas.microsoft.com/office/drawing/2014/main" xmlns="" id="{00000000-0008-0000-0600-000073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284" name="Text Box 1">
          <a:extLst>
            <a:ext uri="{FF2B5EF4-FFF2-40B4-BE49-F238E27FC236}">
              <a16:creationId xmlns:a16="http://schemas.microsoft.com/office/drawing/2014/main" xmlns="" id="{00000000-0008-0000-0600-000074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285" name="Text Box 1">
          <a:extLst>
            <a:ext uri="{FF2B5EF4-FFF2-40B4-BE49-F238E27FC236}">
              <a16:creationId xmlns:a16="http://schemas.microsoft.com/office/drawing/2014/main" xmlns="" id="{00000000-0008-0000-0600-000075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286" name="Text Box 1">
          <a:extLst>
            <a:ext uri="{FF2B5EF4-FFF2-40B4-BE49-F238E27FC236}">
              <a16:creationId xmlns:a16="http://schemas.microsoft.com/office/drawing/2014/main" xmlns="" id="{00000000-0008-0000-0600-000076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287" name="Text Box 1">
          <a:extLst>
            <a:ext uri="{FF2B5EF4-FFF2-40B4-BE49-F238E27FC236}">
              <a16:creationId xmlns:a16="http://schemas.microsoft.com/office/drawing/2014/main" xmlns="" id="{00000000-0008-0000-0600-000077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288" name="Text Box 1">
          <a:extLst>
            <a:ext uri="{FF2B5EF4-FFF2-40B4-BE49-F238E27FC236}">
              <a16:creationId xmlns:a16="http://schemas.microsoft.com/office/drawing/2014/main" xmlns="" id="{00000000-0008-0000-0600-000078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289" name="Text Box 1">
          <a:extLst>
            <a:ext uri="{FF2B5EF4-FFF2-40B4-BE49-F238E27FC236}">
              <a16:creationId xmlns:a16="http://schemas.microsoft.com/office/drawing/2014/main" xmlns="" id="{00000000-0008-0000-0600-000079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290" name="Text Box 1">
          <a:extLst>
            <a:ext uri="{FF2B5EF4-FFF2-40B4-BE49-F238E27FC236}">
              <a16:creationId xmlns:a16="http://schemas.microsoft.com/office/drawing/2014/main" xmlns="" id="{00000000-0008-0000-0600-00007A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291" name="Text Box 1">
          <a:extLst>
            <a:ext uri="{FF2B5EF4-FFF2-40B4-BE49-F238E27FC236}">
              <a16:creationId xmlns:a16="http://schemas.microsoft.com/office/drawing/2014/main" xmlns="" id="{00000000-0008-0000-0600-00007B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292" name="Text Box 1">
          <a:extLst>
            <a:ext uri="{FF2B5EF4-FFF2-40B4-BE49-F238E27FC236}">
              <a16:creationId xmlns:a16="http://schemas.microsoft.com/office/drawing/2014/main" xmlns="" id="{00000000-0008-0000-0600-00007C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293" name="Text Box 1">
          <a:extLst>
            <a:ext uri="{FF2B5EF4-FFF2-40B4-BE49-F238E27FC236}">
              <a16:creationId xmlns:a16="http://schemas.microsoft.com/office/drawing/2014/main" xmlns="" id="{00000000-0008-0000-0600-00007D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294" name="Text Box 1">
          <a:extLst>
            <a:ext uri="{FF2B5EF4-FFF2-40B4-BE49-F238E27FC236}">
              <a16:creationId xmlns:a16="http://schemas.microsoft.com/office/drawing/2014/main" xmlns="" id="{00000000-0008-0000-0600-00007E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295" name="Text Box 1">
          <a:extLst>
            <a:ext uri="{FF2B5EF4-FFF2-40B4-BE49-F238E27FC236}">
              <a16:creationId xmlns:a16="http://schemas.microsoft.com/office/drawing/2014/main" xmlns="" id="{00000000-0008-0000-0600-00007F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296" name="Text Box 1">
          <a:extLst>
            <a:ext uri="{FF2B5EF4-FFF2-40B4-BE49-F238E27FC236}">
              <a16:creationId xmlns:a16="http://schemas.microsoft.com/office/drawing/2014/main" xmlns="" id="{00000000-0008-0000-0600-000080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297" name="Text Box 1">
          <a:extLst>
            <a:ext uri="{FF2B5EF4-FFF2-40B4-BE49-F238E27FC236}">
              <a16:creationId xmlns:a16="http://schemas.microsoft.com/office/drawing/2014/main" xmlns="" id="{00000000-0008-0000-0600-000081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298" name="Text Box 1">
          <a:extLst>
            <a:ext uri="{FF2B5EF4-FFF2-40B4-BE49-F238E27FC236}">
              <a16:creationId xmlns:a16="http://schemas.microsoft.com/office/drawing/2014/main" xmlns="" id="{00000000-0008-0000-0600-000082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299" name="Text Box 1">
          <a:extLst>
            <a:ext uri="{FF2B5EF4-FFF2-40B4-BE49-F238E27FC236}">
              <a16:creationId xmlns:a16="http://schemas.microsoft.com/office/drawing/2014/main" xmlns="" id="{00000000-0008-0000-0600-000083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00" name="Text Box 1">
          <a:extLst>
            <a:ext uri="{FF2B5EF4-FFF2-40B4-BE49-F238E27FC236}">
              <a16:creationId xmlns:a16="http://schemas.microsoft.com/office/drawing/2014/main" xmlns="" id="{00000000-0008-0000-0600-000084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01" name="Text Box 1">
          <a:extLst>
            <a:ext uri="{FF2B5EF4-FFF2-40B4-BE49-F238E27FC236}">
              <a16:creationId xmlns:a16="http://schemas.microsoft.com/office/drawing/2014/main" xmlns="" id="{00000000-0008-0000-0600-000085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02" name="Text Box 1">
          <a:extLst>
            <a:ext uri="{FF2B5EF4-FFF2-40B4-BE49-F238E27FC236}">
              <a16:creationId xmlns:a16="http://schemas.microsoft.com/office/drawing/2014/main" xmlns="" id="{00000000-0008-0000-0600-000086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03" name="Text Box 1">
          <a:extLst>
            <a:ext uri="{FF2B5EF4-FFF2-40B4-BE49-F238E27FC236}">
              <a16:creationId xmlns:a16="http://schemas.microsoft.com/office/drawing/2014/main" xmlns="" id="{00000000-0008-0000-0600-000087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04" name="Text Box 1">
          <a:extLst>
            <a:ext uri="{FF2B5EF4-FFF2-40B4-BE49-F238E27FC236}">
              <a16:creationId xmlns:a16="http://schemas.microsoft.com/office/drawing/2014/main" xmlns="" id="{00000000-0008-0000-0600-000088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05" name="Text Box 1">
          <a:extLst>
            <a:ext uri="{FF2B5EF4-FFF2-40B4-BE49-F238E27FC236}">
              <a16:creationId xmlns:a16="http://schemas.microsoft.com/office/drawing/2014/main" xmlns="" id="{00000000-0008-0000-0600-000089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06" name="Text Box 1">
          <a:extLst>
            <a:ext uri="{FF2B5EF4-FFF2-40B4-BE49-F238E27FC236}">
              <a16:creationId xmlns:a16="http://schemas.microsoft.com/office/drawing/2014/main" xmlns="" id="{00000000-0008-0000-0600-00008A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07" name="Text Box 1">
          <a:extLst>
            <a:ext uri="{FF2B5EF4-FFF2-40B4-BE49-F238E27FC236}">
              <a16:creationId xmlns:a16="http://schemas.microsoft.com/office/drawing/2014/main" xmlns="" id="{00000000-0008-0000-0600-00008B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08" name="Text Box 1">
          <a:extLst>
            <a:ext uri="{FF2B5EF4-FFF2-40B4-BE49-F238E27FC236}">
              <a16:creationId xmlns:a16="http://schemas.microsoft.com/office/drawing/2014/main" xmlns="" id="{00000000-0008-0000-0600-00008C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09" name="Text Box 1">
          <a:extLst>
            <a:ext uri="{FF2B5EF4-FFF2-40B4-BE49-F238E27FC236}">
              <a16:creationId xmlns:a16="http://schemas.microsoft.com/office/drawing/2014/main" xmlns="" id="{00000000-0008-0000-0600-00008D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10" name="Text Box 1">
          <a:extLst>
            <a:ext uri="{FF2B5EF4-FFF2-40B4-BE49-F238E27FC236}">
              <a16:creationId xmlns:a16="http://schemas.microsoft.com/office/drawing/2014/main" xmlns="" id="{00000000-0008-0000-0600-00008E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11" name="Text Box 1">
          <a:extLst>
            <a:ext uri="{FF2B5EF4-FFF2-40B4-BE49-F238E27FC236}">
              <a16:creationId xmlns:a16="http://schemas.microsoft.com/office/drawing/2014/main" xmlns="" id="{00000000-0008-0000-0600-00008F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12" name="Text Box 1">
          <a:extLst>
            <a:ext uri="{FF2B5EF4-FFF2-40B4-BE49-F238E27FC236}">
              <a16:creationId xmlns:a16="http://schemas.microsoft.com/office/drawing/2014/main" xmlns="" id="{00000000-0008-0000-0600-000090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13" name="Text Box 1">
          <a:extLst>
            <a:ext uri="{FF2B5EF4-FFF2-40B4-BE49-F238E27FC236}">
              <a16:creationId xmlns:a16="http://schemas.microsoft.com/office/drawing/2014/main" xmlns="" id="{00000000-0008-0000-0600-000091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14" name="Text Box 1">
          <a:extLst>
            <a:ext uri="{FF2B5EF4-FFF2-40B4-BE49-F238E27FC236}">
              <a16:creationId xmlns:a16="http://schemas.microsoft.com/office/drawing/2014/main" xmlns="" id="{00000000-0008-0000-0600-000092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15" name="Text Box 1">
          <a:extLst>
            <a:ext uri="{FF2B5EF4-FFF2-40B4-BE49-F238E27FC236}">
              <a16:creationId xmlns:a16="http://schemas.microsoft.com/office/drawing/2014/main" xmlns="" id="{00000000-0008-0000-0600-000093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16" name="Text Box 1">
          <a:extLst>
            <a:ext uri="{FF2B5EF4-FFF2-40B4-BE49-F238E27FC236}">
              <a16:creationId xmlns:a16="http://schemas.microsoft.com/office/drawing/2014/main" xmlns="" id="{00000000-0008-0000-0600-000094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17" name="Text Box 1">
          <a:extLst>
            <a:ext uri="{FF2B5EF4-FFF2-40B4-BE49-F238E27FC236}">
              <a16:creationId xmlns:a16="http://schemas.microsoft.com/office/drawing/2014/main" xmlns="" id="{00000000-0008-0000-0600-000095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18" name="Text Box 1">
          <a:extLst>
            <a:ext uri="{FF2B5EF4-FFF2-40B4-BE49-F238E27FC236}">
              <a16:creationId xmlns:a16="http://schemas.microsoft.com/office/drawing/2014/main" xmlns="" id="{00000000-0008-0000-0600-000096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19" name="Text Box 1">
          <a:extLst>
            <a:ext uri="{FF2B5EF4-FFF2-40B4-BE49-F238E27FC236}">
              <a16:creationId xmlns:a16="http://schemas.microsoft.com/office/drawing/2014/main" xmlns="" id="{00000000-0008-0000-0600-000097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20" name="Text Box 1">
          <a:extLst>
            <a:ext uri="{FF2B5EF4-FFF2-40B4-BE49-F238E27FC236}">
              <a16:creationId xmlns:a16="http://schemas.microsoft.com/office/drawing/2014/main" xmlns="" id="{00000000-0008-0000-0600-000098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21" name="Text Box 1">
          <a:extLst>
            <a:ext uri="{FF2B5EF4-FFF2-40B4-BE49-F238E27FC236}">
              <a16:creationId xmlns:a16="http://schemas.microsoft.com/office/drawing/2014/main" xmlns="" id="{00000000-0008-0000-0600-000099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22" name="Text Box 1">
          <a:extLst>
            <a:ext uri="{FF2B5EF4-FFF2-40B4-BE49-F238E27FC236}">
              <a16:creationId xmlns:a16="http://schemas.microsoft.com/office/drawing/2014/main" xmlns="" id="{00000000-0008-0000-0600-00009A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23" name="Text Box 1">
          <a:extLst>
            <a:ext uri="{FF2B5EF4-FFF2-40B4-BE49-F238E27FC236}">
              <a16:creationId xmlns:a16="http://schemas.microsoft.com/office/drawing/2014/main" xmlns="" id="{00000000-0008-0000-0600-00009B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24" name="Text Box 1">
          <a:extLst>
            <a:ext uri="{FF2B5EF4-FFF2-40B4-BE49-F238E27FC236}">
              <a16:creationId xmlns:a16="http://schemas.microsoft.com/office/drawing/2014/main" xmlns="" id="{00000000-0008-0000-0600-00009C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25" name="Text Box 1">
          <a:extLst>
            <a:ext uri="{FF2B5EF4-FFF2-40B4-BE49-F238E27FC236}">
              <a16:creationId xmlns:a16="http://schemas.microsoft.com/office/drawing/2014/main" xmlns="" id="{00000000-0008-0000-0600-00009D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26" name="Text Box 1">
          <a:extLst>
            <a:ext uri="{FF2B5EF4-FFF2-40B4-BE49-F238E27FC236}">
              <a16:creationId xmlns:a16="http://schemas.microsoft.com/office/drawing/2014/main" xmlns="" id="{00000000-0008-0000-0600-00009E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27" name="Text Box 1">
          <a:extLst>
            <a:ext uri="{FF2B5EF4-FFF2-40B4-BE49-F238E27FC236}">
              <a16:creationId xmlns:a16="http://schemas.microsoft.com/office/drawing/2014/main" xmlns="" id="{00000000-0008-0000-0600-00009F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28" name="Text Box 1">
          <a:extLst>
            <a:ext uri="{FF2B5EF4-FFF2-40B4-BE49-F238E27FC236}">
              <a16:creationId xmlns:a16="http://schemas.microsoft.com/office/drawing/2014/main" xmlns="" id="{00000000-0008-0000-0600-0000A0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29" name="Text Box 1">
          <a:extLst>
            <a:ext uri="{FF2B5EF4-FFF2-40B4-BE49-F238E27FC236}">
              <a16:creationId xmlns:a16="http://schemas.microsoft.com/office/drawing/2014/main" xmlns="" id="{00000000-0008-0000-0600-0000A1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30" name="Text Box 1">
          <a:extLst>
            <a:ext uri="{FF2B5EF4-FFF2-40B4-BE49-F238E27FC236}">
              <a16:creationId xmlns:a16="http://schemas.microsoft.com/office/drawing/2014/main" xmlns="" id="{00000000-0008-0000-0600-0000A2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31" name="Text Box 1">
          <a:extLst>
            <a:ext uri="{FF2B5EF4-FFF2-40B4-BE49-F238E27FC236}">
              <a16:creationId xmlns:a16="http://schemas.microsoft.com/office/drawing/2014/main" xmlns="" id="{00000000-0008-0000-0600-0000A3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32" name="Text Box 1">
          <a:extLst>
            <a:ext uri="{FF2B5EF4-FFF2-40B4-BE49-F238E27FC236}">
              <a16:creationId xmlns:a16="http://schemas.microsoft.com/office/drawing/2014/main" xmlns="" id="{00000000-0008-0000-0600-0000A4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33" name="Text Box 1">
          <a:extLst>
            <a:ext uri="{FF2B5EF4-FFF2-40B4-BE49-F238E27FC236}">
              <a16:creationId xmlns:a16="http://schemas.microsoft.com/office/drawing/2014/main" xmlns="" id="{00000000-0008-0000-0600-0000A5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34" name="Text Box 1">
          <a:extLst>
            <a:ext uri="{FF2B5EF4-FFF2-40B4-BE49-F238E27FC236}">
              <a16:creationId xmlns:a16="http://schemas.microsoft.com/office/drawing/2014/main" xmlns="" id="{00000000-0008-0000-0600-0000A6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35" name="Text Box 1">
          <a:extLst>
            <a:ext uri="{FF2B5EF4-FFF2-40B4-BE49-F238E27FC236}">
              <a16:creationId xmlns:a16="http://schemas.microsoft.com/office/drawing/2014/main" xmlns="" id="{00000000-0008-0000-0600-0000A7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36" name="Text Box 1">
          <a:extLst>
            <a:ext uri="{FF2B5EF4-FFF2-40B4-BE49-F238E27FC236}">
              <a16:creationId xmlns:a16="http://schemas.microsoft.com/office/drawing/2014/main" xmlns="" id="{00000000-0008-0000-0600-0000A8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37" name="Text Box 1">
          <a:extLst>
            <a:ext uri="{FF2B5EF4-FFF2-40B4-BE49-F238E27FC236}">
              <a16:creationId xmlns:a16="http://schemas.microsoft.com/office/drawing/2014/main" xmlns="" id="{00000000-0008-0000-0600-0000A9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38" name="Text Box 1">
          <a:extLst>
            <a:ext uri="{FF2B5EF4-FFF2-40B4-BE49-F238E27FC236}">
              <a16:creationId xmlns:a16="http://schemas.microsoft.com/office/drawing/2014/main" xmlns="" id="{00000000-0008-0000-0600-0000AA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39" name="Text Box 1">
          <a:extLst>
            <a:ext uri="{FF2B5EF4-FFF2-40B4-BE49-F238E27FC236}">
              <a16:creationId xmlns:a16="http://schemas.microsoft.com/office/drawing/2014/main" xmlns="" id="{00000000-0008-0000-0600-0000AB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40" name="Text Box 1">
          <a:extLst>
            <a:ext uri="{FF2B5EF4-FFF2-40B4-BE49-F238E27FC236}">
              <a16:creationId xmlns:a16="http://schemas.microsoft.com/office/drawing/2014/main" xmlns="" id="{00000000-0008-0000-0600-0000AC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41" name="Text Box 1">
          <a:extLst>
            <a:ext uri="{FF2B5EF4-FFF2-40B4-BE49-F238E27FC236}">
              <a16:creationId xmlns:a16="http://schemas.microsoft.com/office/drawing/2014/main" xmlns="" id="{00000000-0008-0000-0600-0000AD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42" name="Text Box 1">
          <a:extLst>
            <a:ext uri="{FF2B5EF4-FFF2-40B4-BE49-F238E27FC236}">
              <a16:creationId xmlns:a16="http://schemas.microsoft.com/office/drawing/2014/main" xmlns="" id="{00000000-0008-0000-0600-0000AE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43" name="Text Box 1">
          <a:extLst>
            <a:ext uri="{FF2B5EF4-FFF2-40B4-BE49-F238E27FC236}">
              <a16:creationId xmlns:a16="http://schemas.microsoft.com/office/drawing/2014/main" xmlns="" id="{00000000-0008-0000-0600-0000AF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44" name="Text Box 1">
          <a:extLst>
            <a:ext uri="{FF2B5EF4-FFF2-40B4-BE49-F238E27FC236}">
              <a16:creationId xmlns:a16="http://schemas.microsoft.com/office/drawing/2014/main" xmlns="" id="{00000000-0008-0000-0600-0000B0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45" name="Text Box 1">
          <a:extLst>
            <a:ext uri="{FF2B5EF4-FFF2-40B4-BE49-F238E27FC236}">
              <a16:creationId xmlns:a16="http://schemas.microsoft.com/office/drawing/2014/main" xmlns="" id="{00000000-0008-0000-0600-0000B1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46" name="Text Box 1">
          <a:extLst>
            <a:ext uri="{FF2B5EF4-FFF2-40B4-BE49-F238E27FC236}">
              <a16:creationId xmlns:a16="http://schemas.microsoft.com/office/drawing/2014/main" xmlns="" id="{00000000-0008-0000-0600-0000B2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47" name="Text Box 1">
          <a:extLst>
            <a:ext uri="{FF2B5EF4-FFF2-40B4-BE49-F238E27FC236}">
              <a16:creationId xmlns:a16="http://schemas.microsoft.com/office/drawing/2014/main" xmlns="" id="{00000000-0008-0000-0600-0000B3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48" name="Text Box 1">
          <a:extLst>
            <a:ext uri="{FF2B5EF4-FFF2-40B4-BE49-F238E27FC236}">
              <a16:creationId xmlns:a16="http://schemas.microsoft.com/office/drawing/2014/main" xmlns="" id="{00000000-0008-0000-0600-0000B4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49" name="Text Box 1">
          <a:extLst>
            <a:ext uri="{FF2B5EF4-FFF2-40B4-BE49-F238E27FC236}">
              <a16:creationId xmlns:a16="http://schemas.microsoft.com/office/drawing/2014/main" xmlns="" id="{00000000-0008-0000-0600-0000B5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50" name="Text Box 1">
          <a:extLst>
            <a:ext uri="{FF2B5EF4-FFF2-40B4-BE49-F238E27FC236}">
              <a16:creationId xmlns:a16="http://schemas.microsoft.com/office/drawing/2014/main" xmlns="" id="{00000000-0008-0000-0600-0000B6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51" name="Text Box 1">
          <a:extLst>
            <a:ext uri="{FF2B5EF4-FFF2-40B4-BE49-F238E27FC236}">
              <a16:creationId xmlns:a16="http://schemas.microsoft.com/office/drawing/2014/main" xmlns="" id="{00000000-0008-0000-0600-0000B7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52" name="Text Box 1">
          <a:extLst>
            <a:ext uri="{FF2B5EF4-FFF2-40B4-BE49-F238E27FC236}">
              <a16:creationId xmlns:a16="http://schemas.microsoft.com/office/drawing/2014/main" xmlns="" id="{00000000-0008-0000-0600-0000B8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53" name="Text Box 1">
          <a:extLst>
            <a:ext uri="{FF2B5EF4-FFF2-40B4-BE49-F238E27FC236}">
              <a16:creationId xmlns:a16="http://schemas.microsoft.com/office/drawing/2014/main" xmlns="" id="{00000000-0008-0000-0600-0000B9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54" name="Text Box 1">
          <a:extLst>
            <a:ext uri="{FF2B5EF4-FFF2-40B4-BE49-F238E27FC236}">
              <a16:creationId xmlns:a16="http://schemas.microsoft.com/office/drawing/2014/main" xmlns="" id="{00000000-0008-0000-0600-0000BA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55" name="Text Box 1">
          <a:extLst>
            <a:ext uri="{FF2B5EF4-FFF2-40B4-BE49-F238E27FC236}">
              <a16:creationId xmlns:a16="http://schemas.microsoft.com/office/drawing/2014/main" xmlns="" id="{00000000-0008-0000-0600-0000BB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56" name="Text Box 1">
          <a:extLst>
            <a:ext uri="{FF2B5EF4-FFF2-40B4-BE49-F238E27FC236}">
              <a16:creationId xmlns:a16="http://schemas.microsoft.com/office/drawing/2014/main" xmlns="" id="{00000000-0008-0000-0600-0000BC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57" name="Text Box 1">
          <a:extLst>
            <a:ext uri="{FF2B5EF4-FFF2-40B4-BE49-F238E27FC236}">
              <a16:creationId xmlns:a16="http://schemas.microsoft.com/office/drawing/2014/main" xmlns="" id="{00000000-0008-0000-0600-0000BD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58" name="Text Box 1">
          <a:extLst>
            <a:ext uri="{FF2B5EF4-FFF2-40B4-BE49-F238E27FC236}">
              <a16:creationId xmlns:a16="http://schemas.microsoft.com/office/drawing/2014/main" xmlns="" id="{00000000-0008-0000-0600-0000BE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59" name="Text Box 1">
          <a:extLst>
            <a:ext uri="{FF2B5EF4-FFF2-40B4-BE49-F238E27FC236}">
              <a16:creationId xmlns:a16="http://schemas.microsoft.com/office/drawing/2014/main" xmlns="" id="{00000000-0008-0000-0600-0000BF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60" name="Text Box 1">
          <a:extLst>
            <a:ext uri="{FF2B5EF4-FFF2-40B4-BE49-F238E27FC236}">
              <a16:creationId xmlns:a16="http://schemas.microsoft.com/office/drawing/2014/main" xmlns="" id="{00000000-0008-0000-0600-0000C0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61" name="Text Box 1">
          <a:extLst>
            <a:ext uri="{FF2B5EF4-FFF2-40B4-BE49-F238E27FC236}">
              <a16:creationId xmlns:a16="http://schemas.microsoft.com/office/drawing/2014/main" xmlns="" id="{00000000-0008-0000-0600-0000C1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62" name="Text Box 1">
          <a:extLst>
            <a:ext uri="{FF2B5EF4-FFF2-40B4-BE49-F238E27FC236}">
              <a16:creationId xmlns:a16="http://schemas.microsoft.com/office/drawing/2014/main" xmlns="" id="{00000000-0008-0000-0600-0000C2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63" name="Text Box 1">
          <a:extLst>
            <a:ext uri="{FF2B5EF4-FFF2-40B4-BE49-F238E27FC236}">
              <a16:creationId xmlns:a16="http://schemas.microsoft.com/office/drawing/2014/main" xmlns="" id="{00000000-0008-0000-0600-0000C3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64" name="Text Box 1">
          <a:extLst>
            <a:ext uri="{FF2B5EF4-FFF2-40B4-BE49-F238E27FC236}">
              <a16:creationId xmlns:a16="http://schemas.microsoft.com/office/drawing/2014/main" xmlns="" id="{00000000-0008-0000-0600-0000C4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65" name="Text Box 1">
          <a:extLst>
            <a:ext uri="{FF2B5EF4-FFF2-40B4-BE49-F238E27FC236}">
              <a16:creationId xmlns:a16="http://schemas.microsoft.com/office/drawing/2014/main" xmlns="" id="{00000000-0008-0000-0600-0000C5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66" name="Text Box 1">
          <a:extLst>
            <a:ext uri="{FF2B5EF4-FFF2-40B4-BE49-F238E27FC236}">
              <a16:creationId xmlns:a16="http://schemas.microsoft.com/office/drawing/2014/main" xmlns="" id="{00000000-0008-0000-0600-0000C6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67" name="Text Box 1">
          <a:extLst>
            <a:ext uri="{FF2B5EF4-FFF2-40B4-BE49-F238E27FC236}">
              <a16:creationId xmlns:a16="http://schemas.microsoft.com/office/drawing/2014/main" xmlns="" id="{00000000-0008-0000-0600-0000C7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68" name="Text Box 1">
          <a:extLst>
            <a:ext uri="{FF2B5EF4-FFF2-40B4-BE49-F238E27FC236}">
              <a16:creationId xmlns:a16="http://schemas.microsoft.com/office/drawing/2014/main" xmlns="" id="{00000000-0008-0000-0600-0000C8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69" name="Text Box 1">
          <a:extLst>
            <a:ext uri="{FF2B5EF4-FFF2-40B4-BE49-F238E27FC236}">
              <a16:creationId xmlns:a16="http://schemas.microsoft.com/office/drawing/2014/main" xmlns="" id="{00000000-0008-0000-0600-0000C9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70" name="Text Box 1">
          <a:extLst>
            <a:ext uri="{FF2B5EF4-FFF2-40B4-BE49-F238E27FC236}">
              <a16:creationId xmlns:a16="http://schemas.microsoft.com/office/drawing/2014/main" xmlns="" id="{00000000-0008-0000-0600-0000CA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71" name="Text Box 1">
          <a:extLst>
            <a:ext uri="{FF2B5EF4-FFF2-40B4-BE49-F238E27FC236}">
              <a16:creationId xmlns:a16="http://schemas.microsoft.com/office/drawing/2014/main" xmlns="" id="{00000000-0008-0000-0600-0000CB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72" name="Text Box 1">
          <a:extLst>
            <a:ext uri="{FF2B5EF4-FFF2-40B4-BE49-F238E27FC236}">
              <a16:creationId xmlns:a16="http://schemas.microsoft.com/office/drawing/2014/main" xmlns="" id="{00000000-0008-0000-0600-0000CC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73" name="Text Box 1">
          <a:extLst>
            <a:ext uri="{FF2B5EF4-FFF2-40B4-BE49-F238E27FC236}">
              <a16:creationId xmlns:a16="http://schemas.microsoft.com/office/drawing/2014/main" xmlns="" id="{00000000-0008-0000-0600-0000CD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74" name="Text Box 1">
          <a:extLst>
            <a:ext uri="{FF2B5EF4-FFF2-40B4-BE49-F238E27FC236}">
              <a16:creationId xmlns:a16="http://schemas.microsoft.com/office/drawing/2014/main" xmlns="" id="{00000000-0008-0000-0600-0000CE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75" name="Text Box 1">
          <a:extLst>
            <a:ext uri="{FF2B5EF4-FFF2-40B4-BE49-F238E27FC236}">
              <a16:creationId xmlns:a16="http://schemas.microsoft.com/office/drawing/2014/main" xmlns="" id="{00000000-0008-0000-0600-0000CF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76" name="Text Box 1">
          <a:extLst>
            <a:ext uri="{FF2B5EF4-FFF2-40B4-BE49-F238E27FC236}">
              <a16:creationId xmlns:a16="http://schemas.microsoft.com/office/drawing/2014/main" xmlns="" id="{00000000-0008-0000-0600-0000D0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77" name="Text Box 1">
          <a:extLst>
            <a:ext uri="{FF2B5EF4-FFF2-40B4-BE49-F238E27FC236}">
              <a16:creationId xmlns:a16="http://schemas.microsoft.com/office/drawing/2014/main" xmlns="" id="{00000000-0008-0000-0600-0000D1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78" name="Text Box 1">
          <a:extLst>
            <a:ext uri="{FF2B5EF4-FFF2-40B4-BE49-F238E27FC236}">
              <a16:creationId xmlns:a16="http://schemas.microsoft.com/office/drawing/2014/main" xmlns="" id="{00000000-0008-0000-0600-0000D2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79" name="Text Box 1">
          <a:extLst>
            <a:ext uri="{FF2B5EF4-FFF2-40B4-BE49-F238E27FC236}">
              <a16:creationId xmlns:a16="http://schemas.microsoft.com/office/drawing/2014/main" xmlns="" id="{00000000-0008-0000-0600-0000D3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80" name="Text Box 1">
          <a:extLst>
            <a:ext uri="{FF2B5EF4-FFF2-40B4-BE49-F238E27FC236}">
              <a16:creationId xmlns:a16="http://schemas.microsoft.com/office/drawing/2014/main" xmlns="" id="{00000000-0008-0000-0600-0000D4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81" name="Text Box 1">
          <a:extLst>
            <a:ext uri="{FF2B5EF4-FFF2-40B4-BE49-F238E27FC236}">
              <a16:creationId xmlns:a16="http://schemas.microsoft.com/office/drawing/2014/main" xmlns="" id="{00000000-0008-0000-0600-0000D5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82" name="Text Box 1">
          <a:extLst>
            <a:ext uri="{FF2B5EF4-FFF2-40B4-BE49-F238E27FC236}">
              <a16:creationId xmlns:a16="http://schemas.microsoft.com/office/drawing/2014/main" xmlns="" id="{00000000-0008-0000-0600-0000D6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83" name="Text Box 1">
          <a:extLst>
            <a:ext uri="{FF2B5EF4-FFF2-40B4-BE49-F238E27FC236}">
              <a16:creationId xmlns:a16="http://schemas.microsoft.com/office/drawing/2014/main" xmlns="" id="{00000000-0008-0000-0600-0000D7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84" name="Text Box 1">
          <a:extLst>
            <a:ext uri="{FF2B5EF4-FFF2-40B4-BE49-F238E27FC236}">
              <a16:creationId xmlns:a16="http://schemas.microsoft.com/office/drawing/2014/main" xmlns="" id="{00000000-0008-0000-0600-0000D8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85" name="Text Box 1">
          <a:extLst>
            <a:ext uri="{FF2B5EF4-FFF2-40B4-BE49-F238E27FC236}">
              <a16:creationId xmlns:a16="http://schemas.microsoft.com/office/drawing/2014/main" xmlns="" id="{00000000-0008-0000-0600-0000D9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86" name="Text Box 1">
          <a:extLst>
            <a:ext uri="{FF2B5EF4-FFF2-40B4-BE49-F238E27FC236}">
              <a16:creationId xmlns:a16="http://schemas.microsoft.com/office/drawing/2014/main" xmlns="" id="{00000000-0008-0000-0600-0000DA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87" name="Text Box 1">
          <a:extLst>
            <a:ext uri="{FF2B5EF4-FFF2-40B4-BE49-F238E27FC236}">
              <a16:creationId xmlns:a16="http://schemas.microsoft.com/office/drawing/2014/main" xmlns="" id="{00000000-0008-0000-0600-0000DB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88" name="Text Box 1">
          <a:extLst>
            <a:ext uri="{FF2B5EF4-FFF2-40B4-BE49-F238E27FC236}">
              <a16:creationId xmlns:a16="http://schemas.microsoft.com/office/drawing/2014/main" xmlns="" id="{00000000-0008-0000-0600-0000DC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89" name="Text Box 1">
          <a:extLst>
            <a:ext uri="{FF2B5EF4-FFF2-40B4-BE49-F238E27FC236}">
              <a16:creationId xmlns:a16="http://schemas.microsoft.com/office/drawing/2014/main" xmlns="" id="{00000000-0008-0000-0600-0000DD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90" name="Text Box 1">
          <a:extLst>
            <a:ext uri="{FF2B5EF4-FFF2-40B4-BE49-F238E27FC236}">
              <a16:creationId xmlns:a16="http://schemas.microsoft.com/office/drawing/2014/main" xmlns="" id="{00000000-0008-0000-0600-0000DE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91" name="Text Box 1">
          <a:extLst>
            <a:ext uri="{FF2B5EF4-FFF2-40B4-BE49-F238E27FC236}">
              <a16:creationId xmlns:a16="http://schemas.microsoft.com/office/drawing/2014/main" xmlns="" id="{00000000-0008-0000-0600-0000DF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92" name="Text Box 1">
          <a:extLst>
            <a:ext uri="{FF2B5EF4-FFF2-40B4-BE49-F238E27FC236}">
              <a16:creationId xmlns:a16="http://schemas.microsoft.com/office/drawing/2014/main" xmlns="" id="{00000000-0008-0000-0600-0000E0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93" name="Text Box 1">
          <a:extLst>
            <a:ext uri="{FF2B5EF4-FFF2-40B4-BE49-F238E27FC236}">
              <a16:creationId xmlns:a16="http://schemas.microsoft.com/office/drawing/2014/main" xmlns="" id="{00000000-0008-0000-0600-0000E1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94" name="Text Box 1">
          <a:extLst>
            <a:ext uri="{FF2B5EF4-FFF2-40B4-BE49-F238E27FC236}">
              <a16:creationId xmlns:a16="http://schemas.microsoft.com/office/drawing/2014/main" xmlns="" id="{00000000-0008-0000-0600-0000E2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95" name="Text Box 1">
          <a:extLst>
            <a:ext uri="{FF2B5EF4-FFF2-40B4-BE49-F238E27FC236}">
              <a16:creationId xmlns:a16="http://schemas.microsoft.com/office/drawing/2014/main" xmlns="" id="{00000000-0008-0000-0600-0000E3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96" name="Text Box 1">
          <a:extLst>
            <a:ext uri="{FF2B5EF4-FFF2-40B4-BE49-F238E27FC236}">
              <a16:creationId xmlns:a16="http://schemas.microsoft.com/office/drawing/2014/main" xmlns="" id="{00000000-0008-0000-0600-0000E4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97" name="Text Box 1">
          <a:extLst>
            <a:ext uri="{FF2B5EF4-FFF2-40B4-BE49-F238E27FC236}">
              <a16:creationId xmlns:a16="http://schemas.microsoft.com/office/drawing/2014/main" xmlns="" id="{00000000-0008-0000-0600-0000E5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98" name="Text Box 1">
          <a:extLst>
            <a:ext uri="{FF2B5EF4-FFF2-40B4-BE49-F238E27FC236}">
              <a16:creationId xmlns:a16="http://schemas.microsoft.com/office/drawing/2014/main" xmlns="" id="{00000000-0008-0000-0600-0000E6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99" name="Text Box 1">
          <a:extLst>
            <a:ext uri="{FF2B5EF4-FFF2-40B4-BE49-F238E27FC236}">
              <a16:creationId xmlns:a16="http://schemas.microsoft.com/office/drawing/2014/main" xmlns="" id="{00000000-0008-0000-0600-0000E7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400" name="Text Box 1">
          <a:extLst>
            <a:ext uri="{FF2B5EF4-FFF2-40B4-BE49-F238E27FC236}">
              <a16:creationId xmlns:a16="http://schemas.microsoft.com/office/drawing/2014/main" xmlns="" id="{00000000-0008-0000-0600-0000E8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401" name="Text Box 1">
          <a:extLst>
            <a:ext uri="{FF2B5EF4-FFF2-40B4-BE49-F238E27FC236}">
              <a16:creationId xmlns:a16="http://schemas.microsoft.com/office/drawing/2014/main" xmlns="" id="{00000000-0008-0000-0600-0000E9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402" name="Text Box 1">
          <a:extLst>
            <a:ext uri="{FF2B5EF4-FFF2-40B4-BE49-F238E27FC236}">
              <a16:creationId xmlns:a16="http://schemas.microsoft.com/office/drawing/2014/main" xmlns="" id="{00000000-0008-0000-0600-0000EA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403" name="Text Box 1">
          <a:extLst>
            <a:ext uri="{FF2B5EF4-FFF2-40B4-BE49-F238E27FC236}">
              <a16:creationId xmlns:a16="http://schemas.microsoft.com/office/drawing/2014/main" xmlns="" id="{00000000-0008-0000-0600-0000EB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404" name="Text Box 1">
          <a:extLst>
            <a:ext uri="{FF2B5EF4-FFF2-40B4-BE49-F238E27FC236}">
              <a16:creationId xmlns:a16="http://schemas.microsoft.com/office/drawing/2014/main" xmlns="" id="{00000000-0008-0000-0600-0000EC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405" name="Text Box 1">
          <a:extLst>
            <a:ext uri="{FF2B5EF4-FFF2-40B4-BE49-F238E27FC236}">
              <a16:creationId xmlns:a16="http://schemas.microsoft.com/office/drawing/2014/main" xmlns="" id="{00000000-0008-0000-0600-0000ED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406" name="Text Box 1">
          <a:extLst>
            <a:ext uri="{FF2B5EF4-FFF2-40B4-BE49-F238E27FC236}">
              <a16:creationId xmlns:a16="http://schemas.microsoft.com/office/drawing/2014/main" xmlns="" id="{00000000-0008-0000-0600-0000EE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407" name="Text Box 1">
          <a:extLst>
            <a:ext uri="{FF2B5EF4-FFF2-40B4-BE49-F238E27FC236}">
              <a16:creationId xmlns:a16="http://schemas.microsoft.com/office/drawing/2014/main" xmlns="" id="{00000000-0008-0000-0600-0000EF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408" name="Text Box 1">
          <a:extLst>
            <a:ext uri="{FF2B5EF4-FFF2-40B4-BE49-F238E27FC236}">
              <a16:creationId xmlns:a16="http://schemas.microsoft.com/office/drawing/2014/main" xmlns="" id="{00000000-0008-0000-0600-0000F0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409" name="Text Box 1">
          <a:extLst>
            <a:ext uri="{FF2B5EF4-FFF2-40B4-BE49-F238E27FC236}">
              <a16:creationId xmlns:a16="http://schemas.microsoft.com/office/drawing/2014/main" xmlns="" id="{00000000-0008-0000-0600-0000F1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410" name="Text Box 1">
          <a:extLst>
            <a:ext uri="{FF2B5EF4-FFF2-40B4-BE49-F238E27FC236}">
              <a16:creationId xmlns:a16="http://schemas.microsoft.com/office/drawing/2014/main" xmlns="" id="{00000000-0008-0000-0600-0000F2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411" name="Text Box 1">
          <a:extLst>
            <a:ext uri="{FF2B5EF4-FFF2-40B4-BE49-F238E27FC236}">
              <a16:creationId xmlns:a16="http://schemas.microsoft.com/office/drawing/2014/main" xmlns="" id="{00000000-0008-0000-0600-0000F3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412" name="Text Box 1">
          <a:extLst>
            <a:ext uri="{FF2B5EF4-FFF2-40B4-BE49-F238E27FC236}">
              <a16:creationId xmlns:a16="http://schemas.microsoft.com/office/drawing/2014/main" xmlns="" id="{00000000-0008-0000-0600-0000F4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413" name="Text Box 1">
          <a:extLst>
            <a:ext uri="{FF2B5EF4-FFF2-40B4-BE49-F238E27FC236}">
              <a16:creationId xmlns:a16="http://schemas.microsoft.com/office/drawing/2014/main" xmlns="" id="{00000000-0008-0000-0600-0000F5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414" name="Text Box 1">
          <a:extLst>
            <a:ext uri="{FF2B5EF4-FFF2-40B4-BE49-F238E27FC236}">
              <a16:creationId xmlns:a16="http://schemas.microsoft.com/office/drawing/2014/main" xmlns="" id="{00000000-0008-0000-0600-0000F6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15" name="Text Box 1">
          <a:extLst>
            <a:ext uri="{FF2B5EF4-FFF2-40B4-BE49-F238E27FC236}">
              <a16:creationId xmlns:a16="http://schemas.microsoft.com/office/drawing/2014/main" xmlns="" id="{00000000-0008-0000-0600-0000F7A4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16" name="Text Box 1">
          <a:extLst>
            <a:ext uri="{FF2B5EF4-FFF2-40B4-BE49-F238E27FC236}">
              <a16:creationId xmlns:a16="http://schemas.microsoft.com/office/drawing/2014/main" xmlns="" id="{00000000-0008-0000-0600-0000F8A4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17" name="Text Box 1">
          <a:extLst>
            <a:ext uri="{FF2B5EF4-FFF2-40B4-BE49-F238E27FC236}">
              <a16:creationId xmlns:a16="http://schemas.microsoft.com/office/drawing/2014/main" xmlns="" id="{00000000-0008-0000-0600-0000F9A4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18" name="Text Box 1">
          <a:extLst>
            <a:ext uri="{FF2B5EF4-FFF2-40B4-BE49-F238E27FC236}">
              <a16:creationId xmlns:a16="http://schemas.microsoft.com/office/drawing/2014/main" xmlns="" id="{00000000-0008-0000-0600-0000FAA4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19" name="Text Box 1">
          <a:extLst>
            <a:ext uri="{FF2B5EF4-FFF2-40B4-BE49-F238E27FC236}">
              <a16:creationId xmlns:a16="http://schemas.microsoft.com/office/drawing/2014/main" xmlns="" id="{00000000-0008-0000-0600-0000FBA4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20" name="Text Box 1">
          <a:extLst>
            <a:ext uri="{FF2B5EF4-FFF2-40B4-BE49-F238E27FC236}">
              <a16:creationId xmlns:a16="http://schemas.microsoft.com/office/drawing/2014/main" xmlns="" id="{00000000-0008-0000-0600-0000FCA4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21" name="Text Box 1">
          <a:extLst>
            <a:ext uri="{FF2B5EF4-FFF2-40B4-BE49-F238E27FC236}">
              <a16:creationId xmlns:a16="http://schemas.microsoft.com/office/drawing/2014/main" xmlns="" id="{00000000-0008-0000-0600-0000FDA4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22" name="Text Box 1">
          <a:extLst>
            <a:ext uri="{FF2B5EF4-FFF2-40B4-BE49-F238E27FC236}">
              <a16:creationId xmlns:a16="http://schemas.microsoft.com/office/drawing/2014/main" xmlns="" id="{00000000-0008-0000-0600-0000FEA4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23" name="Text Box 1">
          <a:extLst>
            <a:ext uri="{FF2B5EF4-FFF2-40B4-BE49-F238E27FC236}">
              <a16:creationId xmlns:a16="http://schemas.microsoft.com/office/drawing/2014/main" xmlns="" id="{00000000-0008-0000-0600-0000FFA4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24" name="Text Box 1">
          <a:extLst>
            <a:ext uri="{FF2B5EF4-FFF2-40B4-BE49-F238E27FC236}">
              <a16:creationId xmlns:a16="http://schemas.microsoft.com/office/drawing/2014/main" xmlns="" id="{00000000-0008-0000-0600-000000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25" name="Text Box 1">
          <a:extLst>
            <a:ext uri="{FF2B5EF4-FFF2-40B4-BE49-F238E27FC236}">
              <a16:creationId xmlns:a16="http://schemas.microsoft.com/office/drawing/2014/main" xmlns="" id="{00000000-0008-0000-0600-000001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26" name="Text Box 1">
          <a:extLst>
            <a:ext uri="{FF2B5EF4-FFF2-40B4-BE49-F238E27FC236}">
              <a16:creationId xmlns:a16="http://schemas.microsoft.com/office/drawing/2014/main" xmlns="" id="{00000000-0008-0000-0600-000002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27" name="Text Box 1">
          <a:extLst>
            <a:ext uri="{FF2B5EF4-FFF2-40B4-BE49-F238E27FC236}">
              <a16:creationId xmlns:a16="http://schemas.microsoft.com/office/drawing/2014/main" xmlns="" id="{00000000-0008-0000-0600-000003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28" name="Text Box 1">
          <a:extLst>
            <a:ext uri="{FF2B5EF4-FFF2-40B4-BE49-F238E27FC236}">
              <a16:creationId xmlns:a16="http://schemas.microsoft.com/office/drawing/2014/main" xmlns="" id="{00000000-0008-0000-0600-000004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29" name="Text Box 1">
          <a:extLst>
            <a:ext uri="{FF2B5EF4-FFF2-40B4-BE49-F238E27FC236}">
              <a16:creationId xmlns:a16="http://schemas.microsoft.com/office/drawing/2014/main" xmlns="" id="{00000000-0008-0000-0600-000005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30" name="Text Box 1">
          <a:extLst>
            <a:ext uri="{FF2B5EF4-FFF2-40B4-BE49-F238E27FC236}">
              <a16:creationId xmlns:a16="http://schemas.microsoft.com/office/drawing/2014/main" xmlns="" id="{00000000-0008-0000-0600-000006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31" name="Text Box 1">
          <a:extLst>
            <a:ext uri="{FF2B5EF4-FFF2-40B4-BE49-F238E27FC236}">
              <a16:creationId xmlns:a16="http://schemas.microsoft.com/office/drawing/2014/main" xmlns="" id="{00000000-0008-0000-0600-000007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32" name="Text Box 1">
          <a:extLst>
            <a:ext uri="{FF2B5EF4-FFF2-40B4-BE49-F238E27FC236}">
              <a16:creationId xmlns:a16="http://schemas.microsoft.com/office/drawing/2014/main" xmlns="" id="{00000000-0008-0000-0600-000008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33" name="Text Box 1">
          <a:extLst>
            <a:ext uri="{FF2B5EF4-FFF2-40B4-BE49-F238E27FC236}">
              <a16:creationId xmlns:a16="http://schemas.microsoft.com/office/drawing/2014/main" xmlns="" id="{00000000-0008-0000-0600-000009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34" name="Text Box 1">
          <a:extLst>
            <a:ext uri="{FF2B5EF4-FFF2-40B4-BE49-F238E27FC236}">
              <a16:creationId xmlns:a16="http://schemas.microsoft.com/office/drawing/2014/main" xmlns="" id="{00000000-0008-0000-0600-00000A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35" name="Text Box 1">
          <a:extLst>
            <a:ext uri="{FF2B5EF4-FFF2-40B4-BE49-F238E27FC236}">
              <a16:creationId xmlns:a16="http://schemas.microsoft.com/office/drawing/2014/main" xmlns="" id="{00000000-0008-0000-0600-00000B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36" name="Text Box 1">
          <a:extLst>
            <a:ext uri="{FF2B5EF4-FFF2-40B4-BE49-F238E27FC236}">
              <a16:creationId xmlns:a16="http://schemas.microsoft.com/office/drawing/2014/main" xmlns="" id="{00000000-0008-0000-0600-00000C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37" name="Text Box 1">
          <a:extLst>
            <a:ext uri="{FF2B5EF4-FFF2-40B4-BE49-F238E27FC236}">
              <a16:creationId xmlns:a16="http://schemas.microsoft.com/office/drawing/2014/main" xmlns="" id="{00000000-0008-0000-0600-00000D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38" name="Text Box 1">
          <a:extLst>
            <a:ext uri="{FF2B5EF4-FFF2-40B4-BE49-F238E27FC236}">
              <a16:creationId xmlns:a16="http://schemas.microsoft.com/office/drawing/2014/main" xmlns="" id="{00000000-0008-0000-0600-00000E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39" name="Text Box 1">
          <a:extLst>
            <a:ext uri="{FF2B5EF4-FFF2-40B4-BE49-F238E27FC236}">
              <a16:creationId xmlns:a16="http://schemas.microsoft.com/office/drawing/2014/main" xmlns="" id="{00000000-0008-0000-0600-00000F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40" name="Text Box 1">
          <a:extLst>
            <a:ext uri="{FF2B5EF4-FFF2-40B4-BE49-F238E27FC236}">
              <a16:creationId xmlns:a16="http://schemas.microsoft.com/office/drawing/2014/main" xmlns="" id="{00000000-0008-0000-0600-000010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41" name="Text Box 1">
          <a:extLst>
            <a:ext uri="{FF2B5EF4-FFF2-40B4-BE49-F238E27FC236}">
              <a16:creationId xmlns:a16="http://schemas.microsoft.com/office/drawing/2014/main" xmlns="" id="{00000000-0008-0000-0600-000011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42" name="Text Box 1">
          <a:extLst>
            <a:ext uri="{FF2B5EF4-FFF2-40B4-BE49-F238E27FC236}">
              <a16:creationId xmlns:a16="http://schemas.microsoft.com/office/drawing/2014/main" xmlns="" id="{00000000-0008-0000-0600-000012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43" name="Text Box 1">
          <a:extLst>
            <a:ext uri="{FF2B5EF4-FFF2-40B4-BE49-F238E27FC236}">
              <a16:creationId xmlns:a16="http://schemas.microsoft.com/office/drawing/2014/main" xmlns="" id="{00000000-0008-0000-0600-000013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44" name="Text Box 1">
          <a:extLst>
            <a:ext uri="{FF2B5EF4-FFF2-40B4-BE49-F238E27FC236}">
              <a16:creationId xmlns:a16="http://schemas.microsoft.com/office/drawing/2014/main" xmlns="" id="{00000000-0008-0000-0600-000014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45" name="Text Box 1">
          <a:extLst>
            <a:ext uri="{FF2B5EF4-FFF2-40B4-BE49-F238E27FC236}">
              <a16:creationId xmlns:a16="http://schemas.microsoft.com/office/drawing/2014/main" xmlns="" id="{00000000-0008-0000-0600-000015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46" name="Text Box 1">
          <a:extLst>
            <a:ext uri="{FF2B5EF4-FFF2-40B4-BE49-F238E27FC236}">
              <a16:creationId xmlns:a16="http://schemas.microsoft.com/office/drawing/2014/main" xmlns="" id="{00000000-0008-0000-0600-000016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47" name="Text Box 1">
          <a:extLst>
            <a:ext uri="{FF2B5EF4-FFF2-40B4-BE49-F238E27FC236}">
              <a16:creationId xmlns:a16="http://schemas.microsoft.com/office/drawing/2014/main" xmlns="" id="{00000000-0008-0000-0600-000017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48" name="Text Box 1">
          <a:extLst>
            <a:ext uri="{FF2B5EF4-FFF2-40B4-BE49-F238E27FC236}">
              <a16:creationId xmlns:a16="http://schemas.microsoft.com/office/drawing/2014/main" xmlns="" id="{00000000-0008-0000-0600-000018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49" name="Text Box 1">
          <a:extLst>
            <a:ext uri="{FF2B5EF4-FFF2-40B4-BE49-F238E27FC236}">
              <a16:creationId xmlns:a16="http://schemas.microsoft.com/office/drawing/2014/main" xmlns="" id="{00000000-0008-0000-0600-000019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50" name="Text Box 1">
          <a:extLst>
            <a:ext uri="{FF2B5EF4-FFF2-40B4-BE49-F238E27FC236}">
              <a16:creationId xmlns:a16="http://schemas.microsoft.com/office/drawing/2014/main" xmlns="" id="{00000000-0008-0000-0600-00001A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51" name="Text Box 1">
          <a:extLst>
            <a:ext uri="{FF2B5EF4-FFF2-40B4-BE49-F238E27FC236}">
              <a16:creationId xmlns:a16="http://schemas.microsoft.com/office/drawing/2014/main" xmlns="" id="{00000000-0008-0000-0600-00001B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52" name="Text Box 1">
          <a:extLst>
            <a:ext uri="{FF2B5EF4-FFF2-40B4-BE49-F238E27FC236}">
              <a16:creationId xmlns:a16="http://schemas.microsoft.com/office/drawing/2014/main" xmlns="" id="{00000000-0008-0000-0600-00001C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53" name="Text Box 1">
          <a:extLst>
            <a:ext uri="{FF2B5EF4-FFF2-40B4-BE49-F238E27FC236}">
              <a16:creationId xmlns:a16="http://schemas.microsoft.com/office/drawing/2014/main" xmlns="" id="{00000000-0008-0000-0600-00001D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54" name="Text Box 1">
          <a:extLst>
            <a:ext uri="{FF2B5EF4-FFF2-40B4-BE49-F238E27FC236}">
              <a16:creationId xmlns:a16="http://schemas.microsoft.com/office/drawing/2014/main" xmlns="" id="{00000000-0008-0000-0600-00001E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55" name="Text Box 1">
          <a:extLst>
            <a:ext uri="{FF2B5EF4-FFF2-40B4-BE49-F238E27FC236}">
              <a16:creationId xmlns:a16="http://schemas.microsoft.com/office/drawing/2014/main" xmlns="" id="{00000000-0008-0000-0600-00001F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56" name="Text Box 1">
          <a:extLst>
            <a:ext uri="{FF2B5EF4-FFF2-40B4-BE49-F238E27FC236}">
              <a16:creationId xmlns:a16="http://schemas.microsoft.com/office/drawing/2014/main" xmlns="" id="{00000000-0008-0000-0600-000020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57" name="Text Box 1">
          <a:extLst>
            <a:ext uri="{FF2B5EF4-FFF2-40B4-BE49-F238E27FC236}">
              <a16:creationId xmlns:a16="http://schemas.microsoft.com/office/drawing/2014/main" xmlns="" id="{00000000-0008-0000-0600-000021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58" name="Text Box 1">
          <a:extLst>
            <a:ext uri="{FF2B5EF4-FFF2-40B4-BE49-F238E27FC236}">
              <a16:creationId xmlns:a16="http://schemas.microsoft.com/office/drawing/2014/main" xmlns="" id="{00000000-0008-0000-0600-000022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59" name="Text Box 1">
          <a:extLst>
            <a:ext uri="{FF2B5EF4-FFF2-40B4-BE49-F238E27FC236}">
              <a16:creationId xmlns:a16="http://schemas.microsoft.com/office/drawing/2014/main" xmlns="" id="{00000000-0008-0000-0600-000023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60" name="Text Box 1">
          <a:extLst>
            <a:ext uri="{FF2B5EF4-FFF2-40B4-BE49-F238E27FC236}">
              <a16:creationId xmlns:a16="http://schemas.microsoft.com/office/drawing/2014/main" xmlns="" id="{00000000-0008-0000-0600-000024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61" name="Text Box 1">
          <a:extLst>
            <a:ext uri="{FF2B5EF4-FFF2-40B4-BE49-F238E27FC236}">
              <a16:creationId xmlns:a16="http://schemas.microsoft.com/office/drawing/2014/main" xmlns="" id="{00000000-0008-0000-0600-000025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62" name="Text Box 1">
          <a:extLst>
            <a:ext uri="{FF2B5EF4-FFF2-40B4-BE49-F238E27FC236}">
              <a16:creationId xmlns:a16="http://schemas.microsoft.com/office/drawing/2014/main" xmlns="" id="{00000000-0008-0000-0600-000026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63" name="Text Box 1">
          <a:extLst>
            <a:ext uri="{FF2B5EF4-FFF2-40B4-BE49-F238E27FC236}">
              <a16:creationId xmlns:a16="http://schemas.microsoft.com/office/drawing/2014/main" xmlns="" id="{00000000-0008-0000-0600-000027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64" name="Text Box 1">
          <a:extLst>
            <a:ext uri="{FF2B5EF4-FFF2-40B4-BE49-F238E27FC236}">
              <a16:creationId xmlns:a16="http://schemas.microsoft.com/office/drawing/2014/main" xmlns="" id="{00000000-0008-0000-0600-000028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65" name="Text Box 1">
          <a:extLst>
            <a:ext uri="{FF2B5EF4-FFF2-40B4-BE49-F238E27FC236}">
              <a16:creationId xmlns:a16="http://schemas.microsoft.com/office/drawing/2014/main" xmlns="" id="{00000000-0008-0000-0600-000029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66" name="Text Box 1">
          <a:extLst>
            <a:ext uri="{FF2B5EF4-FFF2-40B4-BE49-F238E27FC236}">
              <a16:creationId xmlns:a16="http://schemas.microsoft.com/office/drawing/2014/main" xmlns="" id="{00000000-0008-0000-0600-00002A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67" name="Text Box 1">
          <a:extLst>
            <a:ext uri="{FF2B5EF4-FFF2-40B4-BE49-F238E27FC236}">
              <a16:creationId xmlns:a16="http://schemas.microsoft.com/office/drawing/2014/main" xmlns="" id="{00000000-0008-0000-0600-00002B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68" name="Text Box 1">
          <a:extLst>
            <a:ext uri="{FF2B5EF4-FFF2-40B4-BE49-F238E27FC236}">
              <a16:creationId xmlns:a16="http://schemas.microsoft.com/office/drawing/2014/main" xmlns="" id="{00000000-0008-0000-0600-00002C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69" name="Text Box 1">
          <a:extLst>
            <a:ext uri="{FF2B5EF4-FFF2-40B4-BE49-F238E27FC236}">
              <a16:creationId xmlns:a16="http://schemas.microsoft.com/office/drawing/2014/main" xmlns="" id="{00000000-0008-0000-0600-00002D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70" name="Text Box 1">
          <a:extLst>
            <a:ext uri="{FF2B5EF4-FFF2-40B4-BE49-F238E27FC236}">
              <a16:creationId xmlns:a16="http://schemas.microsoft.com/office/drawing/2014/main" xmlns="" id="{00000000-0008-0000-0600-00002E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71" name="Text Box 1">
          <a:extLst>
            <a:ext uri="{FF2B5EF4-FFF2-40B4-BE49-F238E27FC236}">
              <a16:creationId xmlns:a16="http://schemas.microsoft.com/office/drawing/2014/main" xmlns="" id="{00000000-0008-0000-0600-00002F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72" name="Text Box 1">
          <a:extLst>
            <a:ext uri="{FF2B5EF4-FFF2-40B4-BE49-F238E27FC236}">
              <a16:creationId xmlns:a16="http://schemas.microsoft.com/office/drawing/2014/main" xmlns="" id="{00000000-0008-0000-0600-000030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73" name="Text Box 1">
          <a:extLst>
            <a:ext uri="{FF2B5EF4-FFF2-40B4-BE49-F238E27FC236}">
              <a16:creationId xmlns:a16="http://schemas.microsoft.com/office/drawing/2014/main" xmlns="" id="{00000000-0008-0000-0600-000031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74" name="Text Box 1">
          <a:extLst>
            <a:ext uri="{FF2B5EF4-FFF2-40B4-BE49-F238E27FC236}">
              <a16:creationId xmlns:a16="http://schemas.microsoft.com/office/drawing/2014/main" xmlns="" id="{00000000-0008-0000-0600-000032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75" name="Text Box 1">
          <a:extLst>
            <a:ext uri="{FF2B5EF4-FFF2-40B4-BE49-F238E27FC236}">
              <a16:creationId xmlns:a16="http://schemas.microsoft.com/office/drawing/2014/main" xmlns="" id="{00000000-0008-0000-0600-000033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76" name="Text Box 1">
          <a:extLst>
            <a:ext uri="{FF2B5EF4-FFF2-40B4-BE49-F238E27FC236}">
              <a16:creationId xmlns:a16="http://schemas.microsoft.com/office/drawing/2014/main" xmlns="" id="{00000000-0008-0000-0600-000034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77" name="Text Box 1">
          <a:extLst>
            <a:ext uri="{FF2B5EF4-FFF2-40B4-BE49-F238E27FC236}">
              <a16:creationId xmlns:a16="http://schemas.microsoft.com/office/drawing/2014/main" xmlns="" id="{00000000-0008-0000-0600-000035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78" name="Text Box 1">
          <a:extLst>
            <a:ext uri="{FF2B5EF4-FFF2-40B4-BE49-F238E27FC236}">
              <a16:creationId xmlns:a16="http://schemas.microsoft.com/office/drawing/2014/main" xmlns="" id="{00000000-0008-0000-0600-000036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79" name="Text Box 1">
          <a:extLst>
            <a:ext uri="{FF2B5EF4-FFF2-40B4-BE49-F238E27FC236}">
              <a16:creationId xmlns:a16="http://schemas.microsoft.com/office/drawing/2014/main" xmlns="" id="{00000000-0008-0000-0600-000037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80" name="Text Box 1">
          <a:extLst>
            <a:ext uri="{FF2B5EF4-FFF2-40B4-BE49-F238E27FC236}">
              <a16:creationId xmlns:a16="http://schemas.microsoft.com/office/drawing/2014/main" xmlns="" id="{00000000-0008-0000-0600-000038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81" name="Text Box 1">
          <a:extLst>
            <a:ext uri="{FF2B5EF4-FFF2-40B4-BE49-F238E27FC236}">
              <a16:creationId xmlns:a16="http://schemas.microsoft.com/office/drawing/2014/main" xmlns="" id="{00000000-0008-0000-0600-000039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82" name="Text Box 1">
          <a:extLst>
            <a:ext uri="{FF2B5EF4-FFF2-40B4-BE49-F238E27FC236}">
              <a16:creationId xmlns:a16="http://schemas.microsoft.com/office/drawing/2014/main" xmlns="" id="{00000000-0008-0000-0600-00003A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83" name="Text Box 1">
          <a:extLst>
            <a:ext uri="{FF2B5EF4-FFF2-40B4-BE49-F238E27FC236}">
              <a16:creationId xmlns:a16="http://schemas.microsoft.com/office/drawing/2014/main" xmlns="" id="{00000000-0008-0000-0600-00003B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84" name="Text Box 1">
          <a:extLst>
            <a:ext uri="{FF2B5EF4-FFF2-40B4-BE49-F238E27FC236}">
              <a16:creationId xmlns:a16="http://schemas.microsoft.com/office/drawing/2014/main" xmlns="" id="{00000000-0008-0000-0600-00003C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85" name="Text Box 1">
          <a:extLst>
            <a:ext uri="{FF2B5EF4-FFF2-40B4-BE49-F238E27FC236}">
              <a16:creationId xmlns:a16="http://schemas.microsoft.com/office/drawing/2014/main" xmlns="" id="{00000000-0008-0000-0600-00003D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86" name="Text Box 1">
          <a:extLst>
            <a:ext uri="{FF2B5EF4-FFF2-40B4-BE49-F238E27FC236}">
              <a16:creationId xmlns:a16="http://schemas.microsoft.com/office/drawing/2014/main" xmlns="" id="{00000000-0008-0000-0600-00003E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87" name="Text Box 1">
          <a:extLst>
            <a:ext uri="{FF2B5EF4-FFF2-40B4-BE49-F238E27FC236}">
              <a16:creationId xmlns:a16="http://schemas.microsoft.com/office/drawing/2014/main" xmlns="" id="{00000000-0008-0000-0600-00003F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88" name="Text Box 1">
          <a:extLst>
            <a:ext uri="{FF2B5EF4-FFF2-40B4-BE49-F238E27FC236}">
              <a16:creationId xmlns:a16="http://schemas.microsoft.com/office/drawing/2014/main" xmlns="" id="{00000000-0008-0000-0600-000040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89" name="Text Box 1">
          <a:extLst>
            <a:ext uri="{FF2B5EF4-FFF2-40B4-BE49-F238E27FC236}">
              <a16:creationId xmlns:a16="http://schemas.microsoft.com/office/drawing/2014/main" xmlns="" id="{00000000-0008-0000-0600-000041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90" name="Text Box 1">
          <a:extLst>
            <a:ext uri="{FF2B5EF4-FFF2-40B4-BE49-F238E27FC236}">
              <a16:creationId xmlns:a16="http://schemas.microsoft.com/office/drawing/2014/main" xmlns="" id="{00000000-0008-0000-0600-000042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91" name="Text Box 1">
          <a:extLst>
            <a:ext uri="{FF2B5EF4-FFF2-40B4-BE49-F238E27FC236}">
              <a16:creationId xmlns:a16="http://schemas.microsoft.com/office/drawing/2014/main" xmlns="" id="{00000000-0008-0000-0600-000043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92" name="Text Box 1">
          <a:extLst>
            <a:ext uri="{FF2B5EF4-FFF2-40B4-BE49-F238E27FC236}">
              <a16:creationId xmlns:a16="http://schemas.microsoft.com/office/drawing/2014/main" xmlns="" id="{00000000-0008-0000-0600-000044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93" name="Text Box 1">
          <a:extLst>
            <a:ext uri="{FF2B5EF4-FFF2-40B4-BE49-F238E27FC236}">
              <a16:creationId xmlns:a16="http://schemas.microsoft.com/office/drawing/2014/main" xmlns="" id="{00000000-0008-0000-0600-000045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94" name="Text Box 1">
          <a:extLst>
            <a:ext uri="{FF2B5EF4-FFF2-40B4-BE49-F238E27FC236}">
              <a16:creationId xmlns:a16="http://schemas.microsoft.com/office/drawing/2014/main" xmlns="" id="{00000000-0008-0000-0600-000046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95" name="Text Box 1">
          <a:extLst>
            <a:ext uri="{FF2B5EF4-FFF2-40B4-BE49-F238E27FC236}">
              <a16:creationId xmlns:a16="http://schemas.microsoft.com/office/drawing/2014/main" xmlns="" id="{00000000-0008-0000-0600-000047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96" name="Text Box 1">
          <a:extLst>
            <a:ext uri="{FF2B5EF4-FFF2-40B4-BE49-F238E27FC236}">
              <a16:creationId xmlns:a16="http://schemas.microsoft.com/office/drawing/2014/main" xmlns="" id="{00000000-0008-0000-0600-000048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97" name="Text Box 1">
          <a:extLst>
            <a:ext uri="{FF2B5EF4-FFF2-40B4-BE49-F238E27FC236}">
              <a16:creationId xmlns:a16="http://schemas.microsoft.com/office/drawing/2014/main" xmlns="" id="{00000000-0008-0000-0600-000049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98" name="Text Box 1">
          <a:extLst>
            <a:ext uri="{FF2B5EF4-FFF2-40B4-BE49-F238E27FC236}">
              <a16:creationId xmlns:a16="http://schemas.microsoft.com/office/drawing/2014/main" xmlns="" id="{00000000-0008-0000-0600-00004A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99" name="Text Box 1">
          <a:extLst>
            <a:ext uri="{FF2B5EF4-FFF2-40B4-BE49-F238E27FC236}">
              <a16:creationId xmlns:a16="http://schemas.microsoft.com/office/drawing/2014/main" xmlns="" id="{00000000-0008-0000-0600-00004B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00" name="Text Box 1">
          <a:extLst>
            <a:ext uri="{FF2B5EF4-FFF2-40B4-BE49-F238E27FC236}">
              <a16:creationId xmlns:a16="http://schemas.microsoft.com/office/drawing/2014/main" xmlns="" id="{00000000-0008-0000-0600-00004C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01" name="Text Box 1">
          <a:extLst>
            <a:ext uri="{FF2B5EF4-FFF2-40B4-BE49-F238E27FC236}">
              <a16:creationId xmlns:a16="http://schemas.microsoft.com/office/drawing/2014/main" xmlns="" id="{00000000-0008-0000-0600-00004D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02" name="Text Box 1">
          <a:extLst>
            <a:ext uri="{FF2B5EF4-FFF2-40B4-BE49-F238E27FC236}">
              <a16:creationId xmlns:a16="http://schemas.microsoft.com/office/drawing/2014/main" xmlns="" id="{00000000-0008-0000-0600-00004E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03" name="Text Box 1">
          <a:extLst>
            <a:ext uri="{FF2B5EF4-FFF2-40B4-BE49-F238E27FC236}">
              <a16:creationId xmlns:a16="http://schemas.microsoft.com/office/drawing/2014/main" xmlns="" id="{00000000-0008-0000-0600-00004F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04" name="Text Box 1">
          <a:extLst>
            <a:ext uri="{FF2B5EF4-FFF2-40B4-BE49-F238E27FC236}">
              <a16:creationId xmlns:a16="http://schemas.microsoft.com/office/drawing/2014/main" xmlns="" id="{00000000-0008-0000-0600-000050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05" name="Text Box 1">
          <a:extLst>
            <a:ext uri="{FF2B5EF4-FFF2-40B4-BE49-F238E27FC236}">
              <a16:creationId xmlns:a16="http://schemas.microsoft.com/office/drawing/2014/main" xmlns="" id="{00000000-0008-0000-0600-000051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06" name="Text Box 1">
          <a:extLst>
            <a:ext uri="{FF2B5EF4-FFF2-40B4-BE49-F238E27FC236}">
              <a16:creationId xmlns:a16="http://schemas.microsoft.com/office/drawing/2014/main" xmlns="" id="{00000000-0008-0000-0600-000052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07" name="Text Box 1">
          <a:extLst>
            <a:ext uri="{FF2B5EF4-FFF2-40B4-BE49-F238E27FC236}">
              <a16:creationId xmlns:a16="http://schemas.microsoft.com/office/drawing/2014/main" xmlns="" id="{00000000-0008-0000-0600-000053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08" name="Text Box 1">
          <a:extLst>
            <a:ext uri="{FF2B5EF4-FFF2-40B4-BE49-F238E27FC236}">
              <a16:creationId xmlns:a16="http://schemas.microsoft.com/office/drawing/2014/main" xmlns="" id="{00000000-0008-0000-0600-000054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09" name="Text Box 1">
          <a:extLst>
            <a:ext uri="{FF2B5EF4-FFF2-40B4-BE49-F238E27FC236}">
              <a16:creationId xmlns:a16="http://schemas.microsoft.com/office/drawing/2014/main" xmlns="" id="{00000000-0008-0000-0600-000055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10" name="Text Box 1">
          <a:extLst>
            <a:ext uri="{FF2B5EF4-FFF2-40B4-BE49-F238E27FC236}">
              <a16:creationId xmlns:a16="http://schemas.microsoft.com/office/drawing/2014/main" xmlns="" id="{00000000-0008-0000-0600-000056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11" name="Text Box 1">
          <a:extLst>
            <a:ext uri="{FF2B5EF4-FFF2-40B4-BE49-F238E27FC236}">
              <a16:creationId xmlns:a16="http://schemas.microsoft.com/office/drawing/2014/main" xmlns="" id="{00000000-0008-0000-0600-000057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12" name="Text Box 1">
          <a:extLst>
            <a:ext uri="{FF2B5EF4-FFF2-40B4-BE49-F238E27FC236}">
              <a16:creationId xmlns:a16="http://schemas.microsoft.com/office/drawing/2014/main" xmlns="" id="{00000000-0008-0000-0600-000058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13" name="Text Box 1">
          <a:extLst>
            <a:ext uri="{FF2B5EF4-FFF2-40B4-BE49-F238E27FC236}">
              <a16:creationId xmlns:a16="http://schemas.microsoft.com/office/drawing/2014/main" xmlns="" id="{00000000-0008-0000-0600-000059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14" name="Text Box 1">
          <a:extLst>
            <a:ext uri="{FF2B5EF4-FFF2-40B4-BE49-F238E27FC236}">
              <a16:creationId xmlns:a16="http://schemas.microsoft.com/office/drawing/2014/main" xmlns="" id="{00000000-0008-0000-0600-00005A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15" name="Text Box 1">
          <a:extLst>
            <a:ext uri="{FF2B5EF4-FFF2-40B4-BE49-F238E27FC236}">
              <a16:creationId xmlns:a16="http://schemas.microsoft.com/office/drawing/2014/main" xmlns="" id="{00000000-0008-0000-0600-00005B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16" name="Text Box 1">
          <a:extLst>
            <a:ext uri="{FF2B5EF4-FFF2-40B4-BE49-F238E27FC236}">
              <a16:creationId xmlns:a16="http://schemas.microsoft.com/office/drawing/2014/main" xmlns="" id="{00000000-0008-0000-0600-00005C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17" name="Text Box 1">
          <a:extLst>
            <a:ext uri="{FF2B5EF4-FFF2-40B4-BE49-F238E27FC236}">
              <a16:creationId xmlns:a16="http://schemas.microsoft.com/office/drawing/2014/main" xmlns="" id="{00000000-0008-0000-0600-00005D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18" name="Text Box 1">
          <a:extLst>
            <a:ext uri="{FF2B5EF4-FFF2-40B4-BE49-F238E27FC236}">
              <a16:creationId xmlns:a16="http://schemas.microsoft.com/office/drawing/2014/main" xmlns="" id="{00000000-0008-0000-0600-00005E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19" name="Text Box 1">
          <a:extLst>
            <a:ext uri="{FF2B5EF4-FFF2-40B4-BE49-F238E27FC236}">
              <a16:creationId xmlns:a16="http://schemas.microsoft.com/office/drawing/2014/main" xmlns="" id="{00000000-0008-0000-0600-00005F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20" name="Text Box 1">
          <a:extLst>
            <a:ext uri="{FF2B5EF4-FFF2-40B4-BE49-F238E27FC236}">
              <a16:creationId xmlns:a16="http://schemas.microsoft.com/office/drawing/2014/main" xmlns="" id="{00000000-0008-0000-0600-000060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21" name="Text Box 1">
          <a:extLst>
            <a:ext uri="{FF2B5EF4-FFF2-40B4-BE49-F238E27FC236}">
              <a16:creationId xmlns:a16="http://schemas.microsoft.com/office/drawing/2014/main" xmlns="" id="{00000000-0008-0000-0600-000061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22" name="Text Box 1">
          <a:extLst>
            <a:ext uri="{FF2B5EF4-FFF2-40B4-BE49-F238E27FC236}">
              <a16:creationId xmlns:a16="http://schemas.microsoft.com/office/drawing/2014/main" xmlns="" id="{00000000-0008-0000-0600-000062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23" name="Text Box 1">
          <a:extLst>
            <a:ext uri="{FF2B5EF4-FFF2-40B4-BE49-F238E27FC236}">
              <a16:creationId xmlns:a16="http://schemas.microsoft.com/office/drawing/2014/main" xmlns="" id="{00000000-0008-0000-0600-000063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24" name="Text Box 1">
          <a:extLst>
            <a:ext uri="{FF2B5EF4-FFF2-40B4-BE49-F238E27FC236}">
              <a16:creationId xmlns:a16="http://schemas.microsoft.com/office/drawing/2014/main" xmlns="" id="{00000000-0008-0000-0600-000064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25" name="Text Box 1">
          <a:extLst>
            <a:ext uri="{FF2B5EF4-FFF2-40B4-BE49-F238E27FC236}">
              <a16:creationId xmlns:a16="http://schemas.microsoft.com/office/drawing/2014/main" xmlns="" id="{00000000-0008-0000-0600-000065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26" name="Text Box 1">
          <a:extLst>
            <a:ext uri="{FF2B5EF4-FFF2-40B4-BE49-F238E27FC236}">
              <a16:creationId xmlns:a16="http://schemas.microsoft.com/office/drawing/2014/main" xmlns="" id="{00000000-0008-0000-0600-000066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27" name="Text Box 1">
          <a:extLst>
            <a:ext uri="{FF2B5EF4-FFF2-40B4-BE49-F238E27FC236}">
              <a16:creationId xmlns:a16="http://schemas.microsoft.com/office/drawing/2014/main" xmlns="" id="{00000000-0008-0000-0600-000067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28" name="Text Box 1">
          <a:extLst>
            <a:ext uri="{FF2B5EF4-FFF2-40B4-BE49-F238E27FC236}">
              <a16:creationId xmlns:a16="http://schemas.microsoft.com/office/drawing/2014/main" xmlns="" id="{00000000-0008-0000-0600-000068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29" name="Text Box 1">
          <a:extLst>
            <a:ext uri="{FF2B5EF4-FFF2-40B4-BE49-F238E27FC236}">
              <a16:creationId xmlns:a16="http://schemas.microsoft.com/office/drawing/2014/main" xmlns="" id="{00000000-0008-0000-0600-000069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30" name="Text Box 1">
          <a:extLst>
            <a:ext uri="{FF2B5EF4-FFF2-40B4-BE49-F238E27FC236}">
              <a16:creationId xmlns:a16="http://schemas.microsoft.com/office/drawing/2014/main" xmlns="" id="{00000000-0008-0000-0600-00006A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31" name="Text Box 1">
          <a:extLst>
            <a:ext uri="{FF2B5EF4-FFF2-40B4-BE49-F238E27FC236}">
              <a16:creationId xmlns:a16="http://schemas.microsoft.com/office/drawing/2014/main" xmlns="" id="{00000000-0008-0000-0600-00006B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32" name="Text Box 1">
          <a:extLst>
            <a:ext uri="{FF2B5EF4-FFF2-40B4-BE49-F238E27FC236}">
              <a16:creationId xmlns:a16="http://schemas.microsoft.com/office/drawing/2014/main" xmlns="" id="{00000000-0008-0000-0600-00006C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33" name="Text Box 1">
          <a:extLst>
            <a:ext uri="{FF2B5EF4-FFF2-40B4-BE49-F238E27FC236}">
              <a16:creationId xmlns:a16="http://schemas.microsoft.com/office/drawing/2014/main" xmlns="" id="{00000000-0008-0000-0600-00006D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34" name="Text Box 1">
          <a:extLst>
            <a:ext uri="{FF2B5EF4-FFF2-40B4-BE49-F238E27FC236}">
              <a16:creationId xmlns:a16="http://schemas.microsoft.com/office/drawing/2014/main" xmlns="" id="{00000000-0008-0000-0600-00006E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35" name="Text Box 1">
          <a:extLst>
            <a:ext uri="{FF2B5EF4-FFF2-40B4-BE49-F238E27FC236}">
              <a16:creationId xmlns:a16="http://schemas.microsoft.com/office/drawing/2014/main" xmlns="" id="{00000000-0008-0000-0600-00006F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36" name="Text Box 1">
          <a:extLst>
            <a:ext uri="{FF2B5EF4-FFF2-40B4-BE49-F238E27FC236}">
              <a16:creationId xmlns:a16="http://schemas.microsoft.com/office/drawing/2014/main" xmlns="" id="{00000000-0008-0000-0600-000070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37" name="Text Box 1">
          <a:extLst>
            <a:ext uri="{FF2B5EF4-FFF2-40B4-BE49-F238E27FC236}">
              <a16:creationId xmlns:a16="http://schemas.microsoft.com/office/drawing/2014/main" xmlns="" id="{00000000-0008-0000-0600-000071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38" name="Text Box 1">
          <a:extLst>
            <a:ext uri="{FF2B5EF4-FFF2-40B4-BE49-F238E27FC236}">
              <a16:creationId xmlns:a16="http://schemas.microsoft.com/office/drawing/2014/main" xmlns="" id="{00000000-0008-0000-0600-000072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39" name="Text Box 1">
          <a:extLst>
            <a:ext uri="{FF2B5EF4-FFF2-40B4-BE49-F238E27FC236}">
              <a16:creationId xmlns:a16="http://schemas.microsoft.com/office/drawing/2014/main" xmlns="" id="{00000000-0008-0000-0600-000073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40" name="Text Box 1">
          <a:extLst>
            <a:ext uri="{FF2B5EF4-FFF2-40B4-BE49-F238E27FC236}">
              <a16:creationId xmlns:a16="http://schemas.microsoft.com/office/drawing/2014/main" xmlns="" id="{00000000-0008-0000-0600-000074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41" name="Text Box 1">
          <a:extLst>
            <a:ext uri="{FF2B5EF4-FFF2-40B4-BE49-F238E27FC236}">
              <a16:creationId xmlns:a16="http://schemas.microsoft.com/office/drawing/2014/main" xmlns="" id="{00000000-0008-0000-0600-000075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42" name="Text Box 1">
          <a:extLst>
            <a:ext uri="{FF2B5EF4-FFF2-40B4-BE49-F238E27FC236}">
              <a16:creationId xmlns:a16="http://schemas.microsoft.com/office/drawing/2014/main" xmlns="" id="{00000000-0008-0000-0600-000076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43" name="Text Box 1">
          <a:extLst>
            <a:ext uri="{FF2B5EF4-FFF2-40B4-BE49-F238E27FC236}">
              <a16:creationId xmlns:a16="http://schemas.microsoft.com/office/drawing/2014/main" xmlns="" id="{00000000-0008-0000-0600-000077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44" name="Text Box 1">
          <a:extLst>
            <a:ext uri="{FF2B5EF4-FFF2-40B4-BE49-F238E27FC236}">
              <a16:creationId xmlns:a16="http://schemas.microsoft.com/office/drawing/2014/main" xmlns="" id="{00000000-0008-0000-0600-000078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45" name="Text Box 1">
          <a:extLst>
            <a:ext uri="{FF2B5EF4-FFF2-40B4-BE49-F238E27FC236}">
              <a16:creationId xmlns:a16="http://schemas.microsoft.com/office/drawing/2014/main" xmlns="" id="{00000000-0008-0000-0600-000079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46" name="Text Box 1">
          <a:extLst>
            <a:ext uri="{FF2B5EF4-FFF2-40B4-BE49-F238E27FC236}">
              <a16:creationId xmlns:a16="http://schemas.microsoft.com/office/drawing/2014/main" xmlns="" id="{00000000-0008-0000-0600-00007A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47" name="Text Box 1">
          <a:extLst>
            <a:ext uri="{FF2B5EF4-FFF2-40B4-BE49-F238E27FC236}">
              <a16:creationId xmlns:a16="http://schemas.microsoft.com/office/drawing/2014/main" xmlns="" id="{00000000-0008-0000-0600-00007B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48" name="Text Box 1">
          <a:extLst>
            <a:ext uri="{FF2B5EF4-FFF2-40B4-BE49-F238E27FC236}">
              <a16:creationId xmlns:a16="http://schemas.microsoft.com/office/drawing/2014/main" xmlns="" id="{00000000-0008-0000-0600-00007C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49" name="Text Box 1">
          <a:extLst>
            <a:ext uri="{FF2B5EF4-FFF2-40B4-BE49-F238E27FC236}">
              <a16:creationId xmlns:a16="http://schemas.microsoft.com/office/drawing/2014/main" xmlns="" id="{00000000-0008-0000-0600-00007D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50" name="Text Box 1">
          <a:extLst>
            <a:ext uri="{FF2B5EF4-FFF2-40B4-BE49-F238E27FC236}">
              <a16:creationId xmlns:a16="http://schemas.microsoft.com/office/drawing/2014/main" xmlns="" id="{00000000-0008-0000-0600-00007E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51" name="Text Box 1">
          <a:extLst>
            <a:ext uri="{FF2B5EF4-FFF2-40B4-BE49-F238E27FC236}">
              <a16:creationId xmlns:a16="http://schemas.microsoft.com/office/drawing/2014/main" xmlns="" id="{00000000-0008-0000-0600-00007F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52" name="Text Box 1">
          <a:extLst>
            <a:ext uri="{FF2B5EF4-FFF2-40B4-BE49-F238E27FC236}">
              <a16:creationId xmlns:a16="http://schemas.microsoft.com/office/drawing/2014/main" xmlns="" id="{00000000-0008-0000-0600-000080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53" name="Text Box 1">
          <a:extLst>
            <a:ext uri="{FF2B5EF4-FFF2-40B4-BE49-F238E27FC236}">
              <a16:creationId xmlns:a16="http://schemas.microsoft.com/office/drawing/2014/main" xmlns="" id="{00000000-0008-0000-0600-000081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54" name="Text Box 1">
          <a:extLst>
            <a:ext uri="{FF2B5EF4-FFF2-40B4-BE49-F238E27FC236}">
              <a16:creationId xmlns:a16="http://schemas.microsoft.com/office/drawing/2014/main" xmlns="" id="{00000000-0008-0000-0600-000082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55" name="Text Box 1">
          <a:extLst>
            <a:ext uri="{FF2B5EF4-FFF2-40B4-BE49-F238E27FC236}">
              <a16:creationId xmlns:a16="http://schemas.microsoft.com/office/drawing/2014/main" xmlns="" id="{00000000-0008-0000-0600-000083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56" name="Text Box 1">
          <a:extLst>
            <a:ext uri="{FF2B5EF4-FFF2-40B4-BE49-F238E27FC236}">
              <a16:creationId xmlns:a16="http://schemas.microsoft.com/office/drawing/2014/main" xmlns="" id="{00000000-0008-0000-0600-000084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57" name="Text Box 1">
          <a:extLst>
            <a:ext uri="{FF2B5EF4-FFF2-40B4-BE49-F238E27FC236}">
              <a16:creationId xmlns:a16="http://schemas.microsoft.com/office/drawing/2014/main" xmlns="" id="{00000000-0008-0000-0600-000085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58" name="Text Box 1">
          <a:extLst>
            <a:ext uri="{FF2B5EF4-FFF2-40B4-BE49-F238E27FC236}">
              <a16:creationId xmlns:a16="http://schemas.microsoft.com/office/drawing/2014/main" xmlns="" id="{00000000-0008-0000-0600-000086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59" name="Text Box 1">
          <a:extLst>
            <a:ext uri="{FF2B5EF4-FFF2-40B4-BE49-F238E27FC236}">
              <a16:creationId xmlns:a16="http://schemas.microsoft.com/office/drawing/2014/main" xmlns="" id="{00000000-0008-0000-0600-000087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60" name="Text Box 1">
          <a:extLst>
            <a:ext uri="{FF2B5EF4-FFF2-40B4-BE49-F238E27FC236}">
              <a16:creationId xmlns:a16="http://schemas.microsoft.com/office/drawing/2014/main" xmlns="" id="{00000000-0008-0000-0600-000088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61" name="Text Box 1">
          <a:extLst>
            <a:ext uri="{FF2B5EF4-FFF2-40B4-BE49-F238E27FC236}">
              <a16:creationId xmlns:a16="http://schemas.microsoft.com/office/drawing/2014/main" xmlns="" id="{00000000-0008-0000-0600-000089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62" name="Text Box 1">
          <a:extLst>
            <a:ext uri="{FF2B5EF4-FFF2-40B4-BE49-F238E27FC236}">
              <a16:creationId xmlns:a16="http://schemas.microsoft.com/office/drawing/2014/main" xmlns="" id="{00000000-0008-0000-0600-00008A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63" name="Text Box 1">
          <a:extLst>
            <a:ext uri="{FF2B5EF4-FFF2-40B4-BE49-F238E27FC236}">
              <a16:creationId xmlns:a16="http://schemas.microsoft.com/office/drawing/2014/main" xmlns="" id="{00000000-0008-0000-0600-00008B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64" name="Text Box 1">
          <a:extLst>
            <a:ext uri="{FF2B5EF4-FFF2-40B4-BE49-F238E27FC236}">
              <a16:creationId xmlns:a16="http://schemas.microsoft.com/office/drawing/2014/main" xmlns="" id="{00000000-0008-0000-0600-00008C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65" name="Text Box 1">
          <a:extLst>
            <a:ext uri="{FF2B5EF4-FFF2-40B4-BE49-F238E27FC236}">
              <a16:creationId xmlns:a16="http://schemas.microsoft.com/office/drawing/2014/main" xmlns="" id="{00000000-0008-0000-0600-00008D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66" name="Text Box 1">
          <a:extLst>
            <a:ext uri="{FF2B5EF4-FFF2-40B4-BE49-F238E27FC236}">
              <a16:creationId xmlns:a16="http://schemas.microsoft.com/office/drawing/2014/main" xmlns="" id="{00000000-0008-0000-0600-00008E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67" name="Text Box 1">
          <a:extLst>
            <a:ext uri="{FF2B5EF4-FFF2-40B4-BE49-F238E27FC236}">
              <a16:creationId xmlns:a16="http://schemas.microsoft.com/office/drawing/2014/main" xmlns="" id="{00000000-0008-0000-0600-00008F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68" name="Text Box 1">
          <a:extLst>
            <a:ext uri="{FF2B5EF4-FFF2-40B4-BE49-F238E27FC236}">
              <a16:creationId xmlns:a16="http://schemas.microsoft.com/office/drawing/2014/main" xmlns="" id="{00000000-0008-0000-0600-000090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69" name="Text Box 1">
          <a:extLst>
            <a:ext uri="{FF2B5EF4-FFF2-40B4-BE49-F238E27FC236}">
              <a16:creationId xmlns:a16="http://schemas.microsoft.com/office/drawing/2014/main" xmlns="" id="{00000000-0008-0000-0600-000091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70" name="Text Box 1">
          <a:extLst>
            <a:ext uri="{FF2B5EF4-FFF2-40B4-BE49-F238E27FC236}">
              <a16:creationId xmlns:a16="http://schemas.microsoft.com/office/drawing/2014/main" xmlns="" id="{00000000-0008-0000-0600-000092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71" name="Text Box 1">
          <a:extLst>
            <a:ext uri="{FF2B5EF4-FFF2-40B4-BE49-F238E27FC236}">
              <a16:creationId xmlns:a16="http://schemas.microsoft.com/office/drawing/2014/main" xmlns="" id="{00000000-0008-0000-0600-000093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72" name="Text Box 1">
          <a:extLst>
            <a:ext uri="{FF2B5EF4-FFF2-40B4-BE49-F238E27FC236}">
              <a16:creationId xmlns:a16="http://schemas.microsoft.com/office/drawing/2014/main" xmlns="" id="{00000000-0008-0000-0600-000094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73" name="Text Box 1">
          <a:extLst>
            <a:ext uri="{FF2B5EF4-FFF2-40B4-BE49-F238E27FC236}">
              <a16:creationId xmlns:a16="http://schemas.microsoft.com/office/drawing/2014/main" xmlns="" id="{00000000-0008-0000-0600-000095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74" name="Text Box 1">
          <a:extLst>
            <a:ext uri="{FF2B5EF4-FFF2-40B4-BE49-F238E27FC236}">
              <a16:creationId xmlns:a16="http://schemas.microsoft.com/office/drawing/2014/main" xmlns="" id="{00000000-0008-0000-0600-000096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75" name="Text Box 1">
          <a:extLst>
            <a:ext uri="{FF2B5EF4-FFF2-40B4-BE49-F238E27FC236}">
              <a16:creationId xmlns:a16="http://schemas.microsoft.com/office/drawing/2014/main" xmlns="" id="{00000000-0008-0000-0600-000097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76" name="Text Box 1">
          <a:extLst>
            <a:ext uri="{FF2B5EF4-FFF2-40B4-BE49-F238E27FC236}">
              <a16:creationId xmlns:a16="http://schemas.microsoft.com/office/drawing/2014/main" xmlns="" id="{00000000-0008-0000-0600-000098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77" name="Text Box 1">
          <a:extLst>
            <a:ext uri="{FF2B5EF4-FFF2-40B4-BE49-F238E27FC236}">
              <a16:creationId xmlns:a16="http://schemas.microsoft.com/office/drawing/2014/main" xmlns="" id="{00000000-0008-0000-0600-000099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78" name="Text Box 1">
          <a:extLst>
            <a:ext uri="{FF2B5EF4-FFF2-40B4-BE49-F238E27FC236}">
              <a16:creationId xmlns:a16="http://schemas.microsoft.com/office/drawing/2014/main" xmlns="" id="{00000000-0008-0000-0600-00009A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79" name="Text Box 1">
          <a:extLst>
            <a:ext uri="{FF2B5EF4-FFF2-40B4-BE49-F238E27FC236}">
              <a16:creationId xmlns:a16="http://schemas.microsoft.com/office/drawing/2014/main" xmlns="" id="{00000000-0008-0000-0600-00009B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80" name="Text Box 1">
          <a:extLst>
            <a:ext uri="{FF2B5EF4-FFF2-40B4-BE49-F238E27FC236}">
              <a16:creationId xmlns:a16="http://schemas.microsoft.com/office/drawing/2014/main" xmlns="" id="{00000000-0008-0000-0600-00009C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81" name="Text Box 1">
          <a:extLst>
            <a:ext uri="{FF2B5EF4-FFF2-40B4-BE49-F238E27FC236}">
              <a16:creationId xmlns:a16="http://schemas.microsoft.com/office/drawing/2014/main" xmlns="" id="{00000000-0008-0000-0600-00009D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82" name="Text Box 1">
          <a:extLst>
            <a:ext uri="{FF2B5EF4-FFF2-40B4-BE49-F238E27FC236}">
              <a16:creationId xmlns:a16="http://schemas.microsoft.com/office/drawing/2014/main" xmlns="" id="{00000000-0008-0000-0600-00009E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83" name="Text Box 1">
          <a:extLst>
            <a:ext uri="{FF2B5EF4-FFF2-40B4-BE49-F238E27FC236}">
              <a16:creationId xmlns:a16="http://schemas.microsoft.com/office/drawing/2014/main" xmlns="" id="{00000000-0008-0000-0600-00009F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84" name="Text Box 1">
          <a:extLst>
            <a:ext uri="{FF2B5EF4-FFF2-40B4-BE49-F238E27FC236}">
              <a16:creationId xmlns:a16="http://schemas.microsoft.com/office/drawing/2014/main" xmlns="" id="{00000000-0008-0000-0600-0000A0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85" name="Text Box 1">
          <a:extLst>
            <a:ext uri="{FF2B5EF4-FFF2-40B4-BE49-F238E27FC236}">
              <a16:creationId xmlns:a16="http://schemas.microsoft.com/office/drawing/2014/main" xmlns="" id="{00000000-0008-0000-0600-0000A1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86" name="Text Box 1">
          <a:extLst>
            <a:ext uri="{FF2B5EF4-FFF2-40B4-BE49-F238E27FC236}">
              <a16:creationId xmlns:a16="http://schemas.microsoft.com/office/drawing/2014/main" xmlns="" id="{00000000-0008-0000-0600-0000A2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87" name="Text Box 1">
          <a:extLst>
            <a:ext uri="{FF2B5EF4-FFF2-40B4-BE49-F238E27FC236}">
              <a16:creationId xmlns:a16="http://schemas.microsoft.com/office/drawing/2014/main" xmlns="" id="{00000000-0008-0000-0600-0000A3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88" name="Text Box 1">
          <a:extLst>
            <a:ext uri="{FF2B5EF4-FFF2-40B4-BE49-F238E27FC236}">
              <a16:creationId xmlns:a16="http://schemas.microsoft.com/office/drawing/2014/main" xmlns="" id="{00000000-0008-0000-0600-0000A4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89" name="Text Box 1">
          <a:extLst>
            <a:ext uri="{FF2B5EF4-FFF2-40B4-BE49-F238E27FC236}">
              <a16:creationId xmlns:a16="http://schemas.microsoft.com/office/drawing/2014/main" xmlns="" id="{00000000-0008-0000-0600-0000A5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90" name="Text Box 1">
          <a:extLst>
            <a:ext uri="{FF2B5EF4-FFF2-40B4-BE49-F238E27FC236}">
              <a16:creationId xmlns:a16="http://schemas.microsoft.com/office/drawing/2014/main" xmlns="" id="{00000000-0008-0000-0600-0000A6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91" name="Text Box 1">
          <a:extLst>
            <a:ext uri="{FF2B5EF4-FFF2-40B4-BE49-F238E27FC236}">
              <a16:creationId xmlns:a16="http://schemas.microsoft.com/office/drawing/2014/main" xmlns="" id="{00000000-0008-0000-0600-0000A7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92" name="Text Box 1">
          <a:extLst>
            <a:ext uri="{FF2B5EF4-FFF2-40B4-BE49-F238E27FC236}">
              <a16:creationId xmlns:a16="http://schemas.microsoft.com/office/drawing/2014/main" xmlns="" id="{00000000-0008-0000-0600-0000A8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93" name="Text Box 1">
          <a:extLst>
            <a:ext uri="{FF2B5EF4-FFF2-40B4-BE49-F238E27FC236}">
              <a16:creationId xmlns:a16="http://schemas.microsoft.com/office/drawing/2014/main" xmlns="" id="{00000000-0008-0000-0600-0000A9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94" name="Text Box 1">
          <a:extLst>
            <a:ext uri="{FF2B5EF4-FFF2-40B4-BE49-F238E27FC236}">
              <a16:creationId xmlns:a16="http://schemas.microsoft.com/office/drawing/2014/main" xmlns="" id="{00000000-0008-0000-0600-0000AA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95" name="Text Box 1">
          <a:extLst>
            <a:ext uri="{FF2B5EF4-FFF2-40B4-BE49-F238E27FC236}">
              <a16:creationId xmlns:a16="http://schemas.microsoft.com/office/drawing/2014/main" xmlns="" id="{00000000-0008-0000-0600-0000AB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96" name="Text Box 1">
          <a:extLst>
            <a:ext uri="{FF2B5EF4-FFF2-40B4-BE49-F238E27FC236}">
              <a16:creationId xmlns:a16="http://schemas.microsoft.com/office/drawing/2014/main" xmlns="" id="{00000000-0008-0000-0600-0000AC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97" name="Text Box 1">
          <a:extLst>
            <a:ext uri="{FF2B5EF4-FFF2-40B4-BE49-F238E27FC236}">
              <a16:creationId xmlns:a16="http://schemas.microsoft.com/office/drawing/2014/main" xmlns="" id="{00000000-0008-0000-0600-0000AD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98" name="Text Box 1">
          <a:extLst>
            <a:ext uri="{FF2B5EF4-FFF2-40B4-BE49-F238E27FC236}">
              <a16:creationId xmlns:a16="http://schemas.microsoft.com/office/drawing/2014/main" xmlns="" id="{00000000-0008-0000-0600-0000AE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99" name="Text Box 1">
          <a:extLst>
            <a:ext uri="{FF2B5EF4-FFF2-40B4-BE49-F238E27FC236}">
              <a16:creationId xmlns:a16="http://schemas.microsoft.com/office/drawing/2014/main" xmlns="" id="{00000000-0008-0000-0600-0000AF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600" name="Text Box 1">
          <a:extLst>
            <a:ext uri="{FF2B5EF4-FFF2-40B4-BE49-F238E27FC236}">
              <a16:creationId xmlns:a16="http://schemas.microsoft.com/office/drawing/2014/main" xmlns="" id="{00000000-0008-0000-0600-0000B0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601" name="Text Box 1">
          <a:extLst>
            <a:ext uri="{FF2B5EF4-FFF2-40B4-BE49-F238E27FC236}">
              <a16:creationId xmlns:a16="http://schemas.microsoft.com/office/drawing/2014/main" xmlns="" id="{00000000-0008-0000-0600-0000B1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602" name="Text Box 1">
          <a:extLst>
            <a:ext uri="{FF2B5EF4-FFF2-40B4-BE49-F238E27FC236}">
              <a16:creationId xmlns:a16="http://schemas.microsoft.com/office/drawing/2014/main" xmlns="" id="{00000000-0008-0000-0600-0000B2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603" name="Text Box 1">
          <a:extLst>
            <a:ext uri="{FF2B5EF4-FFF2-40B4-BE49-F238E27FC236}">
              <a16:creationId xmlns:a16="http://schemas.microsoft.com/office/drawing/2014/main" xmlns="" id="{00000000-0008-0000-0600-0000B3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1:Y152"/>
  <sheetViews>
    <sheetView showGridLines="0" showZeros="0" tabSelected="1" view="pageBreakPreview" zoomScaleSheetLayoutView="100" workbookViewId="0">
      <pane ySplit="5" topLeftCell="A6" activePane="bottomLeft" state="frozen"/>
      <selection activeCell="Q22" sqref="Q22"/>
      <selection pane="bottomLeft" activeCell="B2" sqref="B2"/>
    </sheetView>
  </sheetViews>
  <sheetFormatPr defaultRowHeight="11.25"/>
  <cols>
    <col min="1" max="1" width="5.88671875" style="316" customWidth="1"/>
    <col min="2" max="2" width="6.77734375" style="365" customWidth="1"/>
    <col min="3" max="3" width="5.109375" style="316" customWidth="1"/>
    <col min="4" max="4" width="8.77734375" style="316" customWidth="1"/>
    <col min="5" max="5" width="9.77734375" style="371" customWidth="1"/>
    <col min="6" max="6" width="9.44140625" style="316" customWidth="1"/>
    <col min="7" max="7" width="25.77734375" style="316" customWidth="1"/>
    <col min="8" max="8" width="7.77734375" style="316" hidden="1" customWidth="1"/>
    <col min="9" max="9" width="12.6640625" style="316" hidden="1" customWidth="1"/>
    <col min="10" max="10" width="6.21875" style="316" hidden="1" customWidth="1"/>
    <col min="11" max="11" width="7" style="450" customWidth="1"/>
    <col min="12" max="12" width="4.77734375" style="316" customWidth="1"/>
    <col min="13" max="13" width="20.77734375" style="370" customWidth="1"/>
    <col min="14" max="19" width="9.77734375" style="316" customWidth="1"/>
    <col min="20" max="20" width="10.77734375" style="316" customWidth="1"/>
    <col min="21" max="25" width="8.88671875" style="316" customWidth="1"/>
    <col min="26" max="16384" width="8.88671875" style="316"/>
  </cols>
  <sheetData>
    <row r="1" spans="1:25" ht="36" customHeight="1">
      <c r="A1" s="575" t="s">
        <v>0</v>
      </c>
      <c r="B1" s="575"/>
      <c r="C1" s="575"/>
      <c r="D1" s="575"/>
      <c r="E1" s="575"/>
      <c r="F1" s="575"/>
      <c r="G1" s="575"/>
      <c r="H1" s="575"/>
      <c r="I1" s="575"/>
      <c r="J1" s="575"/>
      <c r="K1" s="575"/>
      <c r="L1" s="341"/>
      <c r="M1" s="436"/>
      <c r="N1" s="344"/>
      <c r="O1" s="344"/>
      <c r="P1" s="344"/>
      <c r="Q1" s="344"/>
      <c r="R1" s="344"/>
      <c r="S1" s="344"/>
      <c r="T1" s="344"/>
    </row>
    <row r="2" spans="1:25" ht="12.75" customHeight="1">
      <c r="A2" s="345"/>
      <c r="B2" s="346"/>
      <c r="C2" s="345"/>
      <c r="D2" s="345"/>
      <c r="E2" s="347"/>
      <c r="F2" s="345"/>
      <c r="G2" s="508" t="s">
        <v>377</v>
      </c>
      <c r="H2" s="574"/>
      <c r="I2" s="574"/>
      <c r="J2" s="574"/>
      <c r="K2" s="574"/>
      <c r="L2" s="523"/>
      <c r="M2" s="438"/>
      <c r="N2" s="344"/>
      <c r="O2" s="344"/>
      <c r="P2" s="344"/>
      <c r="Q2" s="344"/>
      <c r="R2" s="344"/>
      <c r="S2" s="344"/>
      <c r="T2" s="344"/>
    </row>
    <row r="3" spans="1:25" ht="5.0999999999999996" customHeight="1">
      <c r="A3" s="345"/>
      <c r="B3" s="346"/>
      <c r="C3" s="345"/>
      <c r="D3" s="345"/>
      <c r="E3" s="347"/>
      <c r="F3" s="345"/>
      <c r="G3" s="345"/>
      <c r="H3" s="345"/>
      <c r="I3" s="345"/>
      <c r="J3" s="345"/>
      <c r="K3" s="439"/>
      <c r="L3" s="345"/>
      <c r="M3" s="345"/>
      <c r="N3" s="344"/>
      <c r="O3" s="344"/>
      <c r="P3" s="344"/>
      <c r="Q3" s="344"/>
      <c r="R3" s="344"/>
      <c r="S3" s="344"/>
      <c r="T3" s="344"/>
    </row>
    <row r="4" spans="1:25" ht="20.25" customHeight="1">
      <c r="A4" s="352" t="s">
        <v>22</v>
      </c>
      <c r="B4" s="352" t="s">
        <v>23</v>
      </c>
      <c r="C4" s="352" t="s">
        <v>24</v>
      </c>
      <c r="D4" s="352" t="s">
        <v>25</v>
      </c>
      <c r="E4" s="401" t="s">
        <v>374</v>
      </c>
      <c r="F4" s="576" t="s">
        <v>28</v>
      </c>
      <c r="G4" s="577"/>
      <c r="H4" s="412" t="s">
        <v>29</v>
      </c>
      <c r="I4" s="412"/>
      <c r="J4" s="412"/>
      <c r="K4" s="451" t="s">
        <v>18</v>
      </c>
      <c r="L4" s="444"/>
      <c r="M4" s="438"/>
      <c r="N4" s="344"/>
      <c r="O4" s="314"/>
      <c r="P4" s="314"/>
      <c r="Q4" s="314"/>
      <c r="R4" s="314"/>
      <c r="S4" s="314"/>
      <c r="T4" s="314"/>
    </row>
    <row r="5" spans="1:25" ht="20.25" customHeight="1">
      <c r="A5" s="356" t="s">
        <v>30</v>
      </c>
      <c r="B5" s="519"/>
      <c r="C5" s="519"/>
      <c r="D5" s="356" t="s">
        <v>284</v>
      </c>
      <c r="E5" s="404" t="s">
        <v>376</v>
      </c>
      <c r="F5" s="412" t="s">
        <v>32</v>
      </c>
      <c r="G5" s="412" t="s">
        <v>33</v>
      </c>
      <c r="H5" s="412" t="s">
        <v>32</v>
      </c>
      <c r="I5" s="412" t="s">
        <v>33</v>
      </c>
      <c r="J5" s="412" t="s">
        <v>34</v>
      </c>
      <c r="K5" s="452"/>
      <c r="L5" s="446"/>
      <c r="M5" s="447"/>
      <c r="N5" s="314"/>
      <c r="O5" s="448"/>
      <c r="P5" s="448"/>
      <c r="Q5" s="448"/>
      <c r="R5" s="448"/>
      <c r="S5" s="448"/>
      <c r="T5" s="344"/>
    </row>
    <row r="6" spans="1:25" ht="7.5" customHeight="1">
      <c r="A6" s="504"/>
      <c r="B6" s="507"/>
      <c r="C6" s="505"/>
      <c r="D6" s="506"/>
      <c r="E6" s="509"/>
      <c r="F6" s="491"/>
      <c r="G6" s="491"/>
      <c r="H6" s="474"/>
      <c r="I6" s="474"/>
      <c r="J6" s="474"/>
      <c r="K6" s="434"/>
      <c r="L6" s="431"/>
      <c r="M6" s="425"/>
      <c r="N6" s="314"/>
      <c r="O6" s="474"/>
      <c r="P6" s="474"/>
      <c r="Q6" s="486"/>
      <c r="R6" s="314"/>
      <c r="S6" s="314"/>
      <c r="T6" s="314"/>
    </row>
    <row r="7" spans="1:25" s="538" customFormat="1" ht="24.95" customHeight="1">
      <c r="A7" s="504">
        <v>1</v>
      </c>
      <c r="B7" s="520" t="s">
        <v>385</v>
      </c>
      <c r="C7" s="552" t="s">
        <v>386</v>
      </c>
      <c r="D7" s="512">
        <v>458</v>
      </c>
      <c r="E7" s="521">
        <v>46</v>
      </c>
      <c r="F7" s="510" t="s">
        <v>378</v>
      </c>
      <c r="G7" s="510" t="s">
        <v>434</v>
      </c>
      <c r="H7" s="474"/>
      <c r="I7" s="474"/>
      <c r="J7" s="474"/>
      <c r="K7" s="528"/>
      <c r="L7" s="533"/>
      <c r="M7" s="534"/>
      <c r="N7" s="535"/>
      <c r="O7" s="532"/>
      <c r="P7" s="536"/>
      <c r="Q7" s="537"/>
      <c r="R7" s="535"/>
      <c r="S7" s="535"/>
      <c r="T7" s="535"/>
      <c r="U7" s="535"/>
      <c r="V7" s="535"/>
      <c r="W7" s="535"/>
      <c r="Y7" s="539"/>
    </row>
    <row r="8" spans="1:25" s="538" customFormat="1" ht="24.95" customHeight="1">
      <c r="A8" s="504">
        <v>2</v>
      </c>
      <c r="B8" s="520" t="s">
        <v>442</v>
      </c>
      <c r="C8" s="552" t="s">
        <v>443</v>
      </c>
      <c r="D8" s="512">
        <v>1118</v>
      </c>
      <c r="E8" s="521">
        <v>18</v>
      </c>
      <c r="F8" s="510" t="s">
        <v>450</v>
      </c>
      <c r="G8" s="510" t="s">
        <v>448</v>
      </c>
      <c r="H8" s="474"/>
      <c r="I8" s="474"/>
      <c r="J8" s="474"/>
      <c r="K8" s="528"/>
      <c r="L8" s="533"/>
      <c r="M8" s="534"/>
      <c r="N8" s="535"/>
      <c r="O8" s="532"/>
      <c r="P8" s="536"/>
      <c r="Q8" s="537"/>
      <c r="R8" s="535"/>
      <c r="S8" s="535"/>
      <c r="T8" s="535"/>
      <c r="U8" s="535"/>
      <c r="V8" s="535"/>
      <c r="W8" s="535"/>
      <c r="Y8" s="539"/>
    </row>
    <row r="9" spans="1:25" s="538" customFormat="1" ht="24.95" customHeight="1">
      <c r="A9" s="504">
        <v>3</v>
      </c>
      <c r="B9" s="520" t="s">
        <v>444</v>
      </c>
      <c r="C9" s="552" t="s">
        <v>445</v>
      </c>
      <c r="D9" s="512">
        <v>127</v>
      </c>
      <c r="E9" s="521">
        <v>7</v>
      </c>
      <c r="F9" s="510" t="s">
        <v>449</v>
      </c>
      <c r="G9" s="510" t="s">
        <v>380</v>
      </c>
      <c r="H9" s="474"/>
      <c r="I9" s="474"/>
      <c r="J9" s="474"/>
      <c r="K9" s="528"/>
      <c r="L9" s="533"/>
      <c r="M9" s="425"/>
      <c r="N9" s="535"/>
      <c r="O9" s="532"/>
      <c r="P9" s="536"/>
      <c r="Q9" s="537"/>
      <c r="R9" s="535"/>
      <c r="S9" s="535"/>
      <c r="T9" s="535"/>
      <c r="U9" s="535"/>
      <c r="V9" s="535"/>
      <c r="W9" s="535"/>
      <c r="Y9" s="539"/>
    </row>
    <row r="10" spans="1:25" ht="24.95" customHeight="1">
      <c r="A10" s="504">
        <v>4</v>
      </c>
      <c r="B10" s="520" t="s">
        <v>387</v>
      </c>
      <c r="C10" s="552" t="s">
        <v>388</v>
      </c>
      <c r="D10" s="512">
        <v>38</v>
      </c>
      <c r="E10" s="521">
        <v>24</v>
      </c>
      <c r="F10" s="510" t="s">
        <v>379</v>
      </c>
      <c r="G10" s="510" t="s">
        <v>380</v>
      </c>
      <c r="H10" s="474"/>
      <c r="I10" s="474"/>
      <c r="J10" s="474"/>
      <c r="K10" s="529"/>
      <c r="L10" s="430"/>
      <c r="M10" s="425"/>
      <c r="N10" s="314"/>
      <c r="O10" s="474"/>
      <c r="P10" s="500"/>
      <c r="Q10" s="486"/>
      <c r="R10" s="314"/>
      <c r="S10" s="314"/>
      <c r="T10" s="314"/>
      <c r="U10" s="314"/>
      <c r="V10" s="314"/>
      <c r="W10" s="314"/>
      <c r="X10" s="368"/>
      <c r="Y10" s="468"/>
    </row>
    <row r="11" spans="1:25" ht="24.95" customHeight="1">
      <c r="A11" s="557">
        <v>5</v>
      </c>
      <c r="B11" s="560" t="s">
        <v>389</v>
      </c>
      <c r="C11" s="572" t="s">
        <v>386</v>
      </c>
      <c r="D11" s="566">
        <v>23</v>
      </c>
      <c r="E11" s="569">
        <v>9</v>
      </c>
      <c r="F11" s="510" t="s">
        <v>451</v>
      </c>
      <c r="G11" s="510" t="s">
        <v>526</v>
      </c>
      <c r="H11" s="474"/>
      <c r="I11" s="474"/>
      <c r="J11" s="474"/>
      <c r="K11" s="528"/>
      <c r="L11" s="430"/>
      <c r="M11" s="425"/>
      <c r="N11" s="314"/>
      <c r="O11" s="474"/>
      <c r="P11" s="500"/>
      <c r="Q11" s="486"/>
      <c r="R11" s="314"/>
      <c r="S11" s="314"/>
      <c r="T11" s="314"/>
      <c r="U11" s="314"/>
      <c r="V11" s="314"/>
      <c r="W11" s="314"/>
      <c r="X11" s="368"/>
      <c r="Y11" s="468"/>
    </row>
    <row r="12" spans="1:25" ht="24.95" customHeight="1">
      <c r="A12" s="558"/>
      <c r="B12" s="561"/>
      <c r="C12" s="578"/>
      <c r="D12" s="567"/>
      <c r="E12" s="570"/>
      <c r="F12" s="510" t="s">
        <v>452</v>
      </c>
      <c r="G12" s="510" t="s">
        <v>510</v>
      </c>
      <c r="H12" s="474"/>
      <c r="I12" s="474"/>
      <c r="J12" s="474"/>
      <c r="K12" s="528"/>
      <c r="L12" s="430"/>
      <c r="M12" s="425"/>
      <c r="N12" s="314"/>
      <c r="O12" s="474"/>
      <c r="P12" s="500"/>
      <c r="Q12" s="486"/>
      <c r="R12" s="314"/>
      <c r="S12" s="314"/>
      <c r="T12" s="314"/>
      <c r="U12" s="314"/>
      <c r="V12" s="314"/>
      <c r="W12" s="314"/>
      <c r="X12" s="368"/>
      <c r="Y12" s="468"/>
    </row>
    <row r="13" spans="1:25" ht="24.95" customHeight="1">
      <c r="A13" s="558"/>
      <c r="B13" s="561"/>
      <c r="C13" s="578"/>
      <c r="D13" s="567"/>
      <c r="E13" s="570"/>
      <c r="F13" s="510" t="s">
        <v>453</v>
      </c>
      <c r="G13" s="510" t="s">
        <v>541</v>
      </c>
      <c r="H13" s="474"/>
      <c r="I13" s="474"/>
      <c r="J13" s="474"/>
      <c r="K13" s="528"/>
      <c r="L13" s="430"/>
      <c r="M13" s="425"/>
      <c r="N13" s="314"/>
      <c r="O13" s="474"/>
      <c r="P13" s="500"/>
      <c r="Q13" s="486"/>
      <c r="R13" s="314"/>
      <c r="S13" s="314"/>
      <c r="T13" s="314"/>
      <c r="U13" s="314"/>
      <c r="V13" s="314"/>
      <c r="W13" s="314"/>
      <c r="X13" s="368"/>
      <c r="Y13" s="468"/>
    </row>
    <row r="14" spans="1:25" ht="24.95" customHeight="1">
      <c r="A14" s="559"/>
      <c r="B14" s="562"/>
      <c r="C14" s="573"/>
      <c r="D14" s="568"/>
      <c r="E14" s="571"/>
      <c r="F14" s="510" t="s">
        <v>454</v>
      </c>
      <c r="G14" s="510" t="s">
        <v>542</v>
      </c>
      <c r="H14" s="474"/>
      <c r="I14" s="474"/>
      <c r="J14" s="474"/>
      <c r="K14" s="528"/>
      <c r="L14" s="430"/>
      <c r="M14" s="425"/>
      <c r="N14" s="314"/>
      <c r="O14" s="474"/>
      <c r="P14" s="500"/>
      <c r="Q14" s="486"/>
      <c r="R14" s="314"/>
      <c r="S14" s="314"/>
      <c r="T14" s="314"/>
      <c r="U14" s="314"/>
      <c r="V14" s="314"/>
      <c r="W14" s="314"/>
      <c r="X14" s="368"/>
      <c r="Y14" s="468"/>
    </row>
    <row r="15" spans="1:25" s="538" customFormat="1" ht="24.95" customHeight="1">
      <c r="A15" s="504">
        <v>6</v>
      </c>
      <c r="B15" s="524" t="s">
        <v>390</v>
      </c>
      <c r="C15" s="513" t="s">
        <v>391</v>
      </c>
      <c r="D15" s="512">
        <v>228</v>
      </c>
      <c r="E15" s="521">
        <v>20</v>
      </c>
      <c r="F15" s="510" t="s">
        <v>379</v>
      </c>
      <c r="G15" s="510" t="s">
        <v>381</v>
      </c>
      <c r="H15" s="474"/>
      <c r="I15" s="474"/>
      <c r="J15" s="474"/>
      <c r="K15" s="528"/>
      <c r="L15" s="541"/>
      <c r="M15" s="534"/>
      <c r="N15" s="535"/>
      <c r="O15" s="532"/>
      <c r="P15" s="536"/>
      <c r="Q15" s="537"/>
      <c r="R15" s="535"/>
      <c r="S15" s="535"/>
      <c r="T15" s="547"/>
      <c r="U15" s="548"/>
      <c r="V15" s="548"/>
    </row>
    <row r="16" spans="1:25" s="538" customFormat="1" ht="24.95" customHeight="1">
      <c r="A16" s="557">
        <v>7</v>
      </c>
      <c r="B16" s="560" t="s">
        <v>392</v>
      </c>
      <c r="C16" s="572" t="s">
        <v>393</v>
      </c>
      <c r="D16" s="566">
        <v>383</v>
      </c>
      <c r="E16" s="569">
        <v>110</v>
      </c>
      <c r="F16" s="510" t="s">
        <v>451</v>
      </c>
      <c r="G16" s="510" t="s">
        <v>537</v>
      </c>
      <c r="H16" s="474"/>
      <c r="I16" s="474"/>
      <c r="J16" s="474"/>
      <c r="K16" s="528"/>
      <c r="L16" s="533"/>
      <c r="M16" s="534"/>
      <c r="N16" s="535"/>
      <c r="O16" s="532"/>
      <c r="P16" s="536"/>
      <c r="Q16" s="537"/>
      <c r="R16" s="535"/>
      <c r="S16" s="535"/>
      <c r="T16" s="535"/>
    </row>
    <row r="17" spans="1:20" s="538" customFormat="1" ht="24.95" customHeight="1">
      <c r="A17" s="559"/>
      <c r="B17" s="562"/>
      <c r="C17" s="573"/>
      <c r="D17" s="568"/>
      <c r="E17" s="571"/>
      <c r="F17" s="510" t="s">
        <v>435</v>
      </c>
      <c r="G17" s="510" t="s">
        <v>522</v>
      </c>
      <c r="H17" s="474"/>
      <c r="I17" s="474"/>
      <c r="J17" s="474"/>
      <c r="K17" s="528" t="s">
        <v>441</v>
      </c>
      <c r="L17" s="533"/>
      <c r="M17" s="534"/>
      <c r="N17" s="535"/>
      <c r="O17" s="532"/>
      <c r="P17" s="536"/>
      <c r="Q17" s="537"/>
      <c r="R17" s="535"/>
      <c r="S17" s="535"/>
      <c r="T17" s="535"/>
    </row>
    <row r="18" spans="1:20" ht="24.95" customHeight="1">
      <c r="A18" s="504">
        <v>8</v>
      </c>
      <c r="B18" s="524" t="s">
        <v>394</v>
      </c>
      <c r="C18" s="513" t="s">
        <v>388</v>
      </c>
      <c r="D18" s="512">
        <v>172</v>
      </c>
      <c r="E18" s="521">
        <v>135</v>
      </c>
      <c r="F18" s="510" t="s">
        <v>379</v>
      </c>
      <c r="G18" s="510" t="s">
        <v>380</v>
      </c>
      <c r="H18" s="474"/>
      <c r="I18" s="474"/>
      <c r="J18" s="474"/>
      <c r="K18" s="528"/>
      <c r="L18" s="430"/>
      <c r="M18" s="425"/>
      <c r="N18" s="314"/>
      <c r="O18" s="474"/>
      <c r="P18" s="500"/>
      <c r="Q18" s="486"/>
      <c r="R18" s="314"/>
      <c r="S18" s="314"/>
      <c r="T18" s="314"/>
    </row>
    <row r="19" spans="1:20" s="538" customFormat="1" ht="24.95" customHeight="1">
      <c r="A19" s="504">
        <v>11</v>
      </c>
      <c r="B19" s="524">
        <v>837</v>
      </c>
      <c r="C19" s="513" t="s">
        <v>388</v>
      </c>
      <c r="D19" s="512">
        <v>2896</v>
      </c>
      <c r="E19" s="521">
        <v>1163</v>
      </c>
      <c r="F19" s="510" t="s">
        <v>379</v>
      </c>
      <c r="G19" s="510" t="s">
        <v>380</v>
      </c>
      <c r="H19" s="474"/>
      <c r="I19" s="474"/>
      <c r="J19" s="474"/>
      <c r="K19" s="528"/>
      <c r="L19" s="533"/>
      <c r="M19" s="534"/>
      <c r="N19" s="535"/>
      <c r="O19" s="532"/>
      <c r="P19" s="536"/>
      <c r="Q19" s="537"/>
      <c r="R19" s="535"/>
      <c r="S19" s="535"/>
      <c r="T19" s="535"/>
    </row>
    <row r="20" spans="1:20" s="538" customFormat="1" ht="24.95" customHeight="1">
      <c r="A20" s="557">
        <v>12</v>
      </c>
      <c r="B20" s="560">
        <v>571</v>
      </c>
      <c r="C20" s="572" t="s">
        <v>3</v>
      </c>
      <c r="D20" s="566">
        <v>1792</v>
      </c>
      <c r="E20" s="569">
        <v>862</v>
      </c>
      <c r="F20" s="510" t="s">
        <v>455</v>
      </c>
      <c r="G20" s="510" t="s">
        <v>513</v>
      </c>
      <c r="H20" s="474"/>
      <c r="I20" s="474"/>
      <c r="J20" s="474"/>
      <c r="K20" s="529"/>
      <c r="L20" s="533"/>
      <c r="M20" s="534"/>
      <c r="N20" s="535"/>
      <c r="O20" s="532"/>
      <c r="P20" s="536"/>
      <c r="Q20" s="537"/>
      <c r="R20" s="535"/>
      <c r="S20" s="535"/>
      <c r="T20" s="535"/>
    </row>
    <row r="21" spans="1:20" s="538" customFormat="1" ht="24.95" customHeight="1">
      <c r="A21" s="559"/>
      <c r="B21" s="562"/>
      <c r="C21" s="573"/>
      <c r="D21" s="568"/>
      <c r="E21" s="571"/>
      <c r="F21" s="510" t="s">
        <v>436</v>
      </c>
      <c r="G21" s="510" t="s">
        <v>543</v>
      </c>
      <c r="H21" s="474"/>
      <c r="I21" s="474"/>
      <c r="J21" s="474"/>
      <c r="K21" s="529" t="s">
        <v>440</v>
      </c>
      <c r="L21" s="533"/>
      <c r="M21" s="534"/>
      <c r="N21" s="535"/>
      <c r="O21" s="532"/>
      <c r="P21" s="536"/>
      <c r="Q21" s="537"/>
      <c r="R21" s="535"/>
      <c r="S21" s="535"/>
      <c r="T21" s="535"/>
    </row>
    <row r="22" spans="1:20" ht="24.95" customHeight="1">
      <c r="A22" s="550">
        <v>13</v>
      </c>
      <c r="B22" s="551">
        <v>570</v>
      </c>
      <c r="C22" s="553" t="s">
        <v>446</v>
      </c>
      <c r="D22" s="554">
        <v>650</v>
      </c>
      <c r="E22" s="555">
        <v>9</v>
      </c>
      <c r="F22" s="510" t="s">
        <v>456</v>
      </c>
      <c r="G22" s="510" t="s">
        <v>535</v>
      </c>
      <c r="H22" s="474"/>
      <c r="I22" s="474"/>
      <c r="J22" s="474"/>
      <c r="K22" s="529"/>
      <c r="L22" s="430"/>
      <c r="M22" s="534"/>
      <c r="N22" s="314"/>
      <c r="O22" s="474"/>
      <c r="P22" s="500"/>
      <c r="Q22" s="486"/>
      <c r="R22" s="314"/>
      <c r="S22" s="314"/>
      <c r="T22" s="314"/>
    </row>
    <row r="23" spans="1:20" s="538" customFormat="1" ht="24.95" customHeight="1">
      <c r="A23" s="557">
        <v>14</v>
      </c>
      <c r="B23" s="560" t="s">
        <v>395</v>
      </c>
      <c r="C23" s="572" t="s">
        <v>3</v>
      </c>
      <c r="D23" s="566">
        <v>714</v>
      </c>
      <c r="E23" s="569">
        <v>11</v>
      </c>
      <c r="F23" s="510" t="s">
        <v>455</v>
      </c>
      <c r="G23" s="510" t="s">
        <v>513</v>
      </c>
      <c r="H23" s="474"/>
      <c r="I23" s="474"/>
      <c r="J23" s="474"/>
      <c r="K23" s="529"/>
      <c r="L23" s="533"/>
      <c r="M23" s="534"/>
      <c r="N23" s="535"/>
      <c r="O23" s="532"/>
      <c r="P23" s="536"/>
      <c r="Q23" s="537"/>
      <c r="R23" s="535"/>
      <c r="S23" s="535"/>
      <c r="T23" s="535"/>
    </row>
    <row r="24" spans="1:20" s="538" customFormat="1" ht="24.95" customHeight="1">
      <c r="A24" s="559"/>
      <c r="B24" s="562"/>
      <c r="C24" s="573"/>
      <c r="D24" s="568"/>
      <c r="E24" s="571"/>
      <c r="F24" s="510" t="s">
        <v>436</v>
      </c>
      <c r="G24" s="510" t="s">
        <v>543</v>
      </c>
      <c r="H24" s="474"/>
      <c r="I24" s="474"/>
      <c r="J24" s="474"/>
      <c r="K24" s="529" t="s">
        <v>440</v>
      </c>
      <c r="L24" s="533"/>
      <c r="M24" s="534"/>
      <c r="N24" s="535"/>
      <c r="O24" s="532"/>
      <c r="P24" s="536"/>
      <c r="Q24" s="537"/>
      <c r="R24" s="535"/>
      <c r="S24" s="535"/>
      <c r="T24" s="535"/>
    </row>
    <row r="25" spans="1:20" s="538" customFormat="1" ht="24.95" customHeight="1">
      <c r="A25" s="504">
        <v>15</v>
      </c>
      <c r="B25" s="524">
        <v>554</v>
      </c>
      <c r="C25" s="513" t="s">
        <v>3</v>
      </c>
      <c r="D25" s="512">
        <v>496</v>
      </c>
      <c r="E25" s="521">
        <v>8</v>
      </c>
      <c r="F25" s="510" t="s">
        <v>457</v>
      </c>
      <c r="G25" s="510" t="s">
        <v>544</v>
      </c>
      <c r="H25" s="474"/>
      <c r="I25" s="474"/>
      <c r="J25" s="474"/>
      <c r="K25" s="529"/>
      <c r="L25" s="541"/>
      <c r="M25" s="534"/>
      <c r="N25" s="535"/>
      <c r="O25" s="532"/>
      <c r="P25" s="536"/>
      <c r="Q25" s="537"/>
      <c r="R25" s="535"/>
      <c r="S25" s="535"/>
      <c r="T25" s="535"/>
    </row>
    <row r="26" spans="1:20" s="538" customFormat="1" ht="24.95" customHeight="1">
      <c r="A26" s="504">
        <v>16</v>
      </c>
      <c r="B26" s="524">
        <v>574</v>
      </c>
      <c r="C26" s="552" t="s">
        <v>4</v>
      </c>
      <c r="D26" s="512">
        <v>278</v>
      </c>
      <c r="E26" s="521">
        <v>207</v>
      </c>
      <c r="F26" s="510" t="s">
        <v>458</v>
      </c>
      <c r="G26" s="510" t="s">
        <v>545</v>
      </c>
      <c r="H26" s="474"/>
      <c r="I26" s="474"/>
      <c r="J26" s="474"/>
      <c r="K26" s="529"/>
      <c r="L26" s="541"/>
      <c r="M26" s="534"/>
      <c r="N26" s="535"/>
      <c r="O26" s="532"/>
      <c r="P26" s="536"/>
      <c r="Q26" s="537"/>
      <c r="R26" s="535"/>
      <c r="S26" s="535"/>
      <c r="T26" s="535"/>
    </row>
    <row r="27" spans="1:20" s="538" customFormat="1" ht="24.95" customHeight="1">
      <c r="A27" s="557">
        <v>17</v>
      </c>
      <c r="B27" s="560">
        <v>575</v>
      </c>
      <c r="C27" s="572" t="s">
        <v>4</v>
      </c>
      <c r="D27" s="566">
        <v>357</v>
      </c>
      <c r="E27" s="569">
        <v>173</v>
      </c>
      <c r="F27" s="510" t="s">
        <v>459</v>
      </c>
      <c r="G27" s="510" t="s">
        <v>514</v>
      </c>
      <c r="H27" s="474"/>
      <c r="I27" s="474"/>
      <c r="J27" s="474"/>
      <c r="K27" s="528"/>
      <c r="L27" s="533"/>
      <c r="M27" s="534"/>
      <c r="N27" s="535"/>
      <c r="O27" s="532"/>
      <c r="P27" s="536"/>
      <c r="Q27" s="537"/>
      <c r="R27" s="535"/>
      <c r="S27" s="535"/>
      <c r="T27" s="535"/>
    </row>
    <row r="28" spans="1:20" s="538" customFormat="1" ht="24.95" customHeight="1">
      <c r="A28" s="559"/>
      <c r="B28" s="562"/>
      <c r="C28" s="573"/>
      <c r="D28" s="568"/>
      <c r="E28" s="571"/>
      <c r="F28" s="510" t="s">
        <v>437</v>
      </c>
      <c r="G28" s="510" t="s">
        <v>515</v>
      </c>
      <c r="H28" s="474"/>
      <c r="I28" s="474"/>
      <c r="J28" s="474"/>
      <c r="K28" s="528" t="s">
        <v>440</v>
      </c>
      <c r="L28" s="533"/>
      <c r="M28" s="534"/>
      <c r="N28" s="535"/>
      <c r="O28" s="532"/>
      <c r="P28" s="536"/>
      <c r="Q28" s="537"/>
      <c r="R28" s="535"/>
      <c r="S28" s="535"/>
      <c r="T28" s="535"/>
    </row>
    <row r="29" spans="1:20" s="538" customFormat="1" ht="24.95" customHeight="1">
      <c r="A29" s="504">
        <v>18</v>
      </c>
      <c r="B29" s="524">
        <v>576</v>
      </c>
      <c r="C29" s="513" t="s">
        <v>3</v>
      </c>
      <c r="D29" s="512">
        <v>932</v>
      </c>
      <c r="E29" s="521">
        <v>141</v>
      </c>
      <c r="F29" s="510" t="s">
        <v>460</v>
      </c>
      <c r="G29" s="510" t="s">
        <v>545</v>
      </c>
      <c r="H29" s="474"/>
      <c r="I29" s="474"/>
      <c r="J29" s="474"/>
      <c r="K29" s="528"/>
      <c r="L29" s="533"/>
      <c r="M29" s="534"/>
      <c r="N29" s="535"/>
      <c r="O29" s="532"/>
      <c r="P29" s="536"/>
      <c r="Q29" s="537"/>
      <c r="R29" s="535"/>
      <c r="S29" s="535"/>
      <c r="T29" s="535"/>
    </row>
    <row r="30" spans="1:20" s="538" customFormat="1" ht="24.95" customHeight="1">
      <c r="A30" s="504">
        <v>19</v>
      </c>
      <c r="B30" s="524">
        <v>577</v>
      </c>
      <c r="C30" s="513" t="s">
        <v>3</v>
      </c>
      <c r="D30" s="512">
        <v>215</v>
      </c>
      <c r="E30" s="521">
        <v>78</v>
      </c>
      <c r="F30" s="510" t="s">
        <v>460</v>
      </c>
      <c r="G30" s="510" t="s">
        <v>545</v>
      </c>
      <c r="H30" s="474"/>
      <c r="I30" s="474"/>
      <c r="J30" s="474"/>
      <c r="K30" s="528"/>
      <c r="L30" s="533"/>
      <c r="M30" s="534"/>
      <c r="N30" s="535"/>
      <c r="O30" s="532"/>
      <c r="P30" s="536"/>
      <c r="Q30" s="537"/>
      <c r="R30" s="535"/>
      <c r="S30" s="535"/>
      <c r="T30" s="535"/>
    </row>
    <row r="31" spans="1:20" s="538" customFormat="1" ht="24.95" customHeight="1">
      <c r="A31" s="504">
        <v>20</v>
      </c>
      <c r="B31" s="524">
        <v>580</v>
      </c>
      <c r="C31" s="513" t="s">
        <v>3</v>
      </c>
      <c r="D31" s="512">
        <v>268</v>
      </c>
      <c r="E31" s="521">
        <v>201</v>
      </c>
      <c r="F31" s="510" t="s">
        <v>461</v>
      </c>
      <c r="G31" s="510" t="s">
        <v>523</v>
      </c>
      <c r="H31" s="474"/>
      <c r="I31" s="474"/>
      <c r="J31" s="474"/>
      <c r="K31" s="528"/>
      <c r="L31" s="533"/>
      <c r="M31" s="534"/>
      <c r="N31" s="535"/>
      <c r="O31" s="532"/>
      <c r="P31" s="536"/>
      <c r="Q31" s="537"/>
      <c r="R31" s="535"/>
      <c r="S31" s="535"/>
      <c r="T31" s="535"/>
    </row>
    <row r="32" spans="1:20" s="538" customFormat="1" ht="24.95" customHeight="1">
      <c r="A32" s="504">
        <v>21</v>
      </c>
      <c r="B32" s="524">
        <v>550</v>
      </c>
      <c r="C32" s="513" t="s">
        <v>4</v>
      </c>
      <c r="D32" s="512">
        <v>235</v>
      </c>
      <c r="E32" s="521">
        <v>62</v>
      </c>
      <c r="F32" s="510" t="s">
        <v>462</v>
      </c>
      <c r="G32" s="510" t="s">
        <v>524</v>
      </c>
      <c r="H32" s="474"/>
      <c r="I32" s="474"/>
      <c r="J32" s="474"/>
      <c r="K32" s="528"/>
      <c r="L32" s="533"/>
      <c r="M32" s="534"/>
      <c r="N32" s="535"/>
      <c r="O32" s="532"/>
      <c r="P32" s="536"/>
      <c r="Q32" s="537"/>
      <c r="R32" s="535"/>
      <c r="S32" s="535"/>
      <c r="T32" s="535"/>
    </row>
    <row r="33" spans="1:23" s="538" customFormat="1" ht="24.95" customHeight="1">
      <c r="A33" s="504">
        <v>22</v>
      </c>
      <c r="B33" s="524">
        <v>581</v>
      </c>
      <c r="C33" s="513" t="s">
        <v>3</v>
      </c>
      <c r="D33" s="512">
        <v>102</v>
      </c>
      <c r="E33" s="521">
        <v>73</v>
      </c>
      <c r="F33" s="510" t="s">
        <v>456</v>
      </c>
      <c r="G33" s="510" t="s">
        <v>518</v>
      </c>
      <c r="H33" s="474"/>
      <c r="I33" s="474"/>
      <c r="J33" s="474"/>
      <c r="K33" s="530"/>
      <c r="L33" s="542"/>
      <c r="M33" s="534"/>
      <c r="N33" s="535"/>
      <c r="O33" s="532"/>
      <c r="P33" s="536"/>
      <c r="Q33" s="537"/>
      <c r="R33" s="535"/>
      <c r="S33" s="535"/>
      <c r="T33" s="535"/>
    </row>
    <row r="34" spans="1:23" s="538" customFormat="1" ht="24.95" customHeight="1">
      <c r="A34" s="557">
        <v>23</v>
      </c>
      <c r="B34" s="560">
        <v>549</v>
      </c>
      <c r="C34" s="572" t="s">
        <v>3</v>
      </c>
      <c r="D34" s="566">
        <v>618</v>
      </c>
      <c r="E34" s="569">
        <v>23</v>
      </c>
      <c r="F34" s="510" t="s">
        <v>459</v>
      </c>
      <c r="G34" s="510" t="s">
        <v>516</v>
      </c>
      <c r="H34" s="474"/>
      <c r="I34" s="474"/>
      <c r="J34" s="474"/>
      <c r="K34" s="530"/>
      <c r="L34" s="533"/>
      <c r="M34" s="534"/>
      <c r="N34" s="535"/>
      <c r="O34" s="532"/>
      <c r="P34" s="536"/>
      <c r="Q34" s="537"/>
      <c r="R34" s="535"/>
      <c r="S34" s="535"/>
      <c r="T34" s="543"/>
    </row>
    <row r="35" spans="1:23" s="538" customFormat="1" ht="24.95" customHeight="1">
      <c r="A35" s="559"/>
      <c r="B35" s="562"/>
      <c r="C35" s="573"/>
      <c r="D35" s="568"/>
      <c r="E35" s="571"/>
      <c r="F35" s="510" t="s">
        <v>437</v>
      </c>
      <c r="G35" s="510" t="s">
        <v>517</v>
      </c>
      <c r="H35" s="474"/>
      <c r="I35" s="474"/>
      <c r="J35" s="474"/>
      <c r="K35" s="530" t="s">
        <v>440</v>
      </c>
      <c r="L35" s="533"/>
      <c r="M35" s="534"/>
      <c r="N35" s="535"/>
      <c r="O35" s="532"/>
      <c r="P35" s="536"/>
      <c r="Q35" s="537"/>
      <c r="R35" s="535"/>
      <c r="S35" s="535"/>
      <c r="T35" s="543"/>
    </row>
    <row r="36" spans="1:23" s="538" customFormat="1" ht="24.95" customHeight="1">
      <c r="A36" s="504">
        <v>24</v>
      </c>
      <c r="B36" s="527">
        <v>582</v>
      </c>
      <c r="C36" s="513" t="s">
        <v>3</v>
      </c>
      <c r="D36" s="512">
        <v>106</v>
      </c>
      <c r="E36" s="522">
        <v>102</v>
      </c>
      <c r="F36" s="510" t="s">
        <v>463</v>
      </c>
      <c r="G36" s="510" t="s">
        <v>518</v>
      </c>
      <c r="H36" s="474"/>
      <c r="I36" s="474"/>
      <c r="J36" s="474"/>
      <c r="K36" s="530"/>
      <c r="L36" s="533"/>
      <c r="M36" s="534"/>
      <c r="N36" s="535"/>
      <c r="O36" s="532"/>
      <c r="P36" s="536"/>
      <c r="Q36" s="537"/>
      <c r="R36" s="535"/>
      <c r="S36" s="535"/>
      <c r="T36" s="543"/>
    </row>
    <row r="37" spans="1:23" s="538" customFormat="1" ht="24.95" customHeight="1">
      <c r="A37" s="504">
        <v>25</v>
      </c>
      <c r="B37" s="527">
        <v>587</v>
      </c>
      <c r="C37" s="513" t="s">
        <v>3</v>
      </c>
      <c r="D37" s="512">
        <v>66</v>
      </c>
      <c r="E37" s="521">
        <v>1</v>
      </c>
      <c r="F37" s="510"/>
      <c r="G37" s="510"/>
      <c r="H37" s="474"/>
      <c r="I37" s="474"/>
      <c r="J37" s="474"/>
      <c r="K37" s="530" t="s">
        <v>433</v>
      </c>
      <c r="L37" s="533"/>
      <c r="M37" s="534"/>
      <c r="N37" s="535"/>
      <c r="O37" s="532"/>
      <c r="P37" s="536"/>
      <c r="Q37" s="537"/>
      <c r="R37" s="535"/>
      <c r="S37" s="535"/>
      <c r="T37" s="543"/>
    </row>
    <row r="38" spans="1:23" s="538" customFormat="1" ht="24.95" customHeight="1">
      <c r="A38" s="557">
        <v>26</v>
      </c>
      <c r="B38" s="560">
        <v>586</v>
      </c>
      <c r="C38" s="572" t="s">
        <v>3</v>
      </c>
      <c r="D38" s="566">
        <v>440</v>
      </c>
      <c r="E38" s="569">
        <v>11</v>
      </c>
      <c r="F38" s="510" t="s">
        <v>464</v>
      </c>
      <c r="G38" s="510" t="s">
        <v>546</v>
      </c>
      <c r="H38" s="474"/>
      <c r="I38" s="474"/>
      <c r="J38" s="474"/>
      <c r="K38" s="528"/>
      <c r="L38" s="544"/>
      <c r="M38" s="534"/>
      <c r="N38" s="535"/>
      <c r="O38" s="532"/>
      <c r="P38" s="532"/>
      <c r="Q38" s="537"/>
    </row>
    <row r="39" spans="1:23" s="538" customFormat="1" ht="24.95" customHeight="1">
      <c r="A39" s="559"/>
      <c r="B39" s="562"/>
      <c r="C39" s="573"/>
      <c r="D39" s="568"/>
      <c r="E39" s="571"/>
      <c r="F39" s="510" t="s">
        <v>437</v>
      </c>
      <c r="G39" s="510" t="s">
        <v>511</v>
      </c>
      <c r="H39" s="474"/>
      <c r="I39" s="474"/>
      <c r="J39" s="474"/>
      <c r="K39" s="528" t="s">
        <v>441</v>
      </c>
      <c r="L39" s="544"/>
      <c r="M39" s="534"/>
      <c r="N39" s="535"/>
      <c r="O39" s="532"/>
      <c r="P39" s="532"/>
      <c r="Q39" s="537"/>
    </row>
    <row r="40" spans="1:23" s="538" customFormat="1" ht="24.95" customHeight="1">
      <c r="A40" s="504">
        <v>27</v>
      </c>
      <c r="B40" s="524">
        <v>836</v>
      </c>
      <c r="C40" s="513" t="s">
        <v>391</v>
      </c>
      <c r="D40" s="512">
        <v>66</v>
      </c>
      <c r="E40" s="521">
        <v>11</v>
      </c>
      <c r="F40" s="510" t="s">
        <v>379</v>
      </c>
      <c r="G40" s="510" t="s">
        <v>382</v>
      </c>
      <c r="H40" s="491"/>
      <c r="I40" s="474"/>
      <c r="J40" s="474"/>
      <c r="K40" s="528"/>
      <c r="L40" s="533"/>
      <c r="M40" s="534"/>
      <c r="N40" s="535"/>
      <c r="O40" s="532"/>
      <c r="P40" s="536"/>
      <c r="Q40" s="537"/>
      <c r="R40" s="535"/>
      <c r="S40" s="535"/>
      <c r="T40" s="543"/>
    </row>
    <row r="41" spans="1:23" s="538" customFormat="1" ht="24.95" customHeight="1">
      <c r="A41" s="557">
        <v>28</v>
      </c>
      <c r="B41" s="560">
        <v>585</v>
      </c>
      <c r="C41" s="572" t="s">
        <v>3</v>
      </c>
      <c r="D41" s="566">
        <v>1332</v>
      </c>
      <c r="E41" s="569">
        <v>99</v>
      </c>
      <c r="F41" s="510" t="s">
        <v>465</v>
      </c>
      <c r="G41" s="510" t="s">
        <v>547</v>
      </c>
      <c r="H41" s="474"/>
      <c r="I41" s="474"/>
      <c r="J41" s="474"/>
      <c r="K41" s="528" t="s">
        <v>440</v>
      </c>
      <c r="L41" s="533"/>
      <c r="M41" s="534"/>
      <c r="N41" s="535"/>
      <c r="O41" s="532"/>
      <c r="P41" s="536"/>
      <c r="Q41" s="537"/>
      <c r="R41" s="535"/>
      <c r="S41" s="535"/>
      <c r="T41" s="543"/>
    </row>
    <row r="42" spans="1:23" s="538" customFormat="1" ht="24.95" customHeight="1">
      <c r="A42" s="559"/>
      <c r="B42" s="562"/>
      <c r="C42" s="573"/>
      <c r="D42" s="568"/>
      <c r="E42" s="571"/>
      <c r="F42" s="510" t="s">
        <v>466</v>
      </c>
      <c r="G42" s="510" t="s">
        <v>538</v>
      </c>
      <c r="H42" s="474"/>
      <c r="I42" s="474"/>
      <c r="J42" s="474"/>
      <c r="K42" s="528" t="s">
        <v>440</v>
      </c>
      <c r="L42" s="533"/>
      <c r="M42" s="534"/>
      <c r="N42" s="535"/>
      <c r="O42" s="532"/>
      <c r="P42" s="536"/>
      <c r="Q42" s="537"/>
      <c r="R42" s="535"/>
      <c r="S42" s="535"/>
      <c r="T42" s="543"/>
    </row>
    <row r="43" spans="1:23" s="538" customFormat="1" ht="24.95" customHeight="1">
      <c r="A43" s="504">
        <v>29</v>
      </c>
      <c r="B43" s="525">
        <v>583</v>
      </c>
      <c r="C43" s="525" t="s">
        <v>3</v>
      </c>
      <c r="D43" s="512">
        <v>129</v>
      </c>
      <c r="E43" s="521">
        <v>129</v>
      </c>
      <c r="F43" s="510" t="s">
        <v>467</v>
      </c>
      <c r="G43" s="510" t="s">
        <v>518</v>
      </c>
      <c r="H43" s="474"/>
      <c r="I43" s="474"/>
      <c r="J43" s="474"/>
      <c r="K43" s="528"/>
      <c r="L43" s="533"/>
      <c r="M43" s="534"/>
      <c r="N43" s="535"/>
      <c r="O43" s="532"/>
      <c r="P43" s="536"/>
      <c r="Q43" s="537"/>
      <c r="R43" s="535"/>
      <c r="S43" s="535"/>
      <c r="T43" s="545"/>
      <c r="U43" s="535"/>
      <c r="V43" s="535"/>
      <c r="W43" s="535"/>
    </row>
    <row r="44" spans="1:23" s="538" customFormat="1" ht="24.95" customHeight="1">
      <c r="A44" s="504">
        <v>30</v>
      </c>
      <c r="B44" s="524">
        <v>517</v>
      </c>
      <c r="C44" s="513" t="s">
        <v>3</v>
      </c>
      <c r="D44" s="512">
        <v>416</v>
      </c>
      <c r="E44" s="521">
        <v>156</v>
      </c>
      <c r="F44" s="510" t="s">
        <v>467</v>
      </c>
      <c r="G44" s="510" t="s">
        <v>518</v>
      </c>
      <c r="H44" s="474"/>
      <c r="I44" s="474"/>
      <c r="J44" s="474"/>
      <c r="K44" s="528"/>
      <c r="L44" s="533"/>
      <c r="M44" s="534"/>
      <c r="N44" s="535"/>
      <c r="O44" s="532"/>
      <c r="P44" s="536"/>
      <c r="Q44" s="537"/>
      <c r="R44" s="535"/>
      <c r="S44" s="535"/>
      <c r="T44" s="535"/>
    </row>
    <row r="45" spans="1:23" s="538" customFormat="1" ht="24.95" customHeight="1">
      <c r="A45" s="504">
        <v>31</v>
      </c>
      <c r="B45" s="524">
        <v>516</v>
      </c>
      <c r="C45" s="513" t="s">
        <v>3</v>
      </c>
      <c r="D45" s="512">
        <v>20</v>
      </c>
      <c r="E45" s="521">
        <v>20</v>
      </c>
      <c r="F45" s="510" t="s">
        <v>468</v>
      </c>
      <c r="G45" s="510" t="s">
        <v>548</v>
      </c>
      <c r="H45" s="474"/>
      <c r="I45" s="474"/>
      <c r="J45" s="474"/>
      <c r="K45" s="529"/>
      <c r="L45" s="541"/>
      <c r="M45" s="534"/>
      <c r="N45" s="535"/>
      <c r="O45" s="532"/>
      <c r="P45" s="536"/>
      <c r="Q45" s="537"/>
      <c r="R45" s="535"/>
      <c r="S45" s="535"/>
      <c r="T45" s="535"/>
    </row>
    <row r="46" spans="1:23" s="538" customFormat="1" ht="24.95" customHeight="1">
      <c r="A46" s="504">
        <v>32</v>
      </c>
      <c r="B46" s="524">
        <v>625</v>
      </c>
      <c r="C46" s="513" t="s">
        <v>3</v>
      </c>
      <c r="D46" s="512">
        <v>36</v>
      </c>
      <c r="E46" s="521">
        <v>5</v>
      </c>
      <c r="F46" s="510" t="s">
        <v>469</v>
      </c>
      <c r="G46" s="510" t="s">
        <v>525</v>
      </c>
      <c r="H46" s="474"/>
      <c r="I46" s="474"/>
      <c r="J46" s="474"/>
      <c r="K46" s="528"/>
      <c r="L46" s="533"/>
      <c r="M46" s="534"/>
      <c r="N46" s="535"/>
      <c r="O46" s="532"/>
      <c r="P46" s="536"/>
      <c r="Q46" s="537"/>
      <c r="R46" s="535"/>
      <c r="S46" s="535"/>
      <c r="T46" s="535"/>
    </row>
    <row r="47" spans="1:23" s="538" customFormat="1" ht="24.95" customHeight="1">
      <c r="A47" s="557">
        <v>33</v>
      </c>
      <c r="B47" s="560">
        <v>624</v>
      </c>
      <c r="C47" s="572" t="s">
        <v>3</v>
      </c>
      <c r="D47" s="566">
        <v>691</v>
      </c>
      <c r="E47" s="569">
        <v>27</v>
      </c>
      <c r="F47" s="510" t="s">
        <v>459</v>
      </c>
      <c r="G47" s="510" t="s">
        <v>516</v>
      </c>
      <c r="H47" s="474"/>
      <c r="I47" s="474"/>
      <c r="J47" s="474"/>
      <c r="K47" s="528"/>
      <c r="L47" s="533"/>
      <c r="M47" s="534"/>
      <c r="N47" s="535"/>
      <c r="O47" s="532"/>
      <c r="P47" s="536"/>
      <c r="Q47" s="537"/>
      <c r="R47" s="535"/>
      <c r="S47" s="535"/>
      <c r="T47" s="535"/>
    </row>
    <row r="48" spans="1:23" s="538" customFormat="1" ht="24.95" customHeight="1">
      <c r="A48" s="559"/>
      <c r="B48" s="562"/>
      <c r="C48" s="573"/>
      <c r="D48" s="568"/>
      <c r="E48" s="571"/>
      <c r="F48" s="510" t="s">
        <v>437</v>
      </c>
      <c r="G48" s="510" t="s">
        <v>517</v>
      </c>
      <c r="H48" s="474"/>
      <c r="I48" s="474"/>
      <c r="J48" s="474"/>
      <c r="K48" s="528" t="s">
        <v>440</v>
      </c>
      <c r="L48" s="533"/>
      <c r="M48" s="534"/>
      <c r="N48" s="535"/>
      <c r="O48" s="532"/>
      <c r="P48" s="536"/>
      <c r="Q48" s="537"/>
      <c r="R48" s="535"/>
      <c r="S48" s="535"/>
      <c r="T48" s="535"/>
    </row>
    <row r="49" spans="1:20" s="538" customFormat="1" ht="24.95" customHeight="1">
      <c r="A49" s="504">
        <v>34</v>
      </c>
      <c r="B49" s="524">
        <v>623</v>
      </c>
      <c r="C49" s="513" t="s">
        <v>3</v>
      </c>
      <c r="D49" s="512">
        <v>96</v>
      </c>
      <c r="E49" s="521">
        <v>20</v>
      </c>
      <c r="F49" s="510" t="s">
        <v>470</v>
      </c>
      <c r="G49" s="510" t="s">
        <v>518</v>
      </c>
      <c r="H49" s="474"/>
      <c r="I49" s="474"/>
      <c r="J49" s="474"/>
      <c r="K49" s="528"/>
      <c r="L49" s="533"/>
      <c r="M49" s="534"/>
      <c r="N49" s="535"/>
      <c r="O49" s="532"/>
      <c r="P49" s="536"/>
      <c r="Q49" s="537"/>
      <c r="R49" s="535"/>
      <c r="S49" s="535"/>
      <c r="T49" s="535"/>
    </row>
    <row r="50" spans="1:20" s="538" customFormat="1" ht="24.95" customHeight="1">
      <c r="A50" s="504">
        <v>35</v>
      </c>
      <c r="B50" s="524" t="s">
        <v>396</v>
      </c>
      <c r="C50" s="513" t="s">
        <v>3</v>
      </c>
      <c r="D50" s="512">
        <v>42</v>
      </c>
      <c r="E50" s="521">
        <v>42</v>
      </c>
      <c r="F50" s="510" t="s">
        <v>471</v>
      </c>
      <c r="G50" s="510" t="s">
        <v>549</v>
      </c>
      <c r="H50" s="474"/>
      <c r="I50" s="474"/>
      <c r="J50" s="474"/>
      <c r="K50" s="528"/>
      <c r="L50" s="533"/>
      <c r="M50" s="534"/>
      <c r="N50" s="535"/>
      <c r="O50" s="532"/>
      <c r="P50" s="536"/>
      <c r="Q50" s="537"/>
      <c r="R50" s="535"/>
      <c r="S50" s="535"/>
      <c r="T50" s="535"/>
    </row>
    <row r="51" spans="1:20" s="538" customFormat="1" ht="24.95" customHeight="1">
      <c r="A51" s="504">
        <v>36</v>
      </c>
      <c r="B51" s="527">
        <v>654</v>
      </c>
      <c r="C51" s="513" t="s">
        <v>3</v>
      </c>
      <c r="D51" s="512">
        <v>713</v>
      </c>
      <c r="E51" s="521">
        <v>310</v>
      </c>
      <c r="F51" s="510" t="s">
        <v>471</v>
      </c>
      <c r="G51" s="510" t="s">
        <v>549</v>
      </c>
      <c r="H51" s="474"/>
      <c r="I51" s="474"/>
      <c r="J51" s="474"/>
      <c r="K51" s="528"/>
      <c r="L51" s="533"/>
      <c r="M51" s="534"/>
      <c r="N51" s="535"/>
      <c r="O51" s="532"/>
      <c r="P51" s="536"/>
      <c r="Q51" s="537"/>
      <c r="R51" s="535"/>
      <c r="S51" s="535"/>
      <c r="T51" s="535"/>
    </row>
    <row r="52" spans="1:20" s="538" customFormat="1" ht="24.95" customHeight="1">
      <c r="A52" s="504">
        <v>37</v>
      </c>
      <c r="B52" s="527" t="s">
        <v>397</v>
      </c>
      <c r="C52" s="513" t="s">
        <v>3</v>
      </c>
      <c r="D52" s="512">
        <v>52</v>
      </c>
      <c r="E52" s="521">
        <v>52</v>
      </c>
      <c r="F52" s="510" t="s">
        <v>471</v>
      </c>
      <c r="G52" s="510" t="s">
        <v>549</v>
      </c>
      <c r="H52" s="474"/>
      <c r="I52" s="474"/>
      <c r="J52" s="474"/>
      <c r="K52" s="529"/>
      <c r="L52" s="541"/>
      <c r="M52" s="534"/>
      <c r="N52" s="535"/>
      <c r="O52" s="532"/>
      <c r="P52" s="536"/>
      <c r="Q52" s="537"/>
      <c r="R52" s="535"/>
      <c r="S52" s="535"/>
      <c r="T52" s="535"/>
    </row>
    <row r="53" spans="1:20" s="538" customFormat="1" ht="24.95" customHeight="1">
      <c r="A53" s="504">
        <v>38</v>
      </c>
      <c r="B53" s="527">
        <v>652</v>
      </c>
      <c r="C53" s="513" t="s">
        <v>3</v>
      </c>
      <c r="D53" s="512">
        <v>218</v>
      </c>
      <c r="E53" s="521">
        <v>218</v>
      </c>
      <c r="F53" s="510" t="s">
        <v>469</v>
      </c>
      <c r="G53" s="510" t="s">
        <v>518</v>
      </c>
      <c r="H53" s="474"/>
      <c r="I53" s="474"/>
      <c r="J53" s="474"/>
      <c r="K53" s="528"/>
      <c r="L53" s="533"/>
      <c r="M53" s="534"/>
      <c r="N53" s="535"/>
      <c r="O53" s="532"/>
      <c r="P53" s="532"/>
      <c r="Q53" s="537"/>
      <c r="R53" s="535"/>
      <c r="S53" s="535"/>
      <c r="T53" s="535"/>
    </row>
    <row r="54" spans="1:20" s="538" customFormat="1" ht="24.95" customHeight="1">
      <c r="A54" s="504">
        <v>39</v>
      </c>
      <c r="B54" s="524">
        <v>653</v>
      </c>
      <c r="C54" s="513" t="s">
        <v>4</v>
      </c>
      <c r="D54" s="512">
        <v>456</v>
      </c>
      <c r="E54" s="521">
        <v>43</v>
      </c>
      <c r="F54" s="510" t="s">
        <v>463</v>
      </c>
      <c r="G54" s="510" t="s">
        <v>519</v>
      </c>
      <c r="H54" s="474"/>
      <c r="I54" s="474"/>
      <c r="J54" s="474"/>
      <c r="K54" s="528"/>
      <c r="L54" s="533"/>
      <c r="M54" s="534"/>
      <c r="N54" s="535"/>
      <c r="O54" s="532"/>
      <c r="P54" s="532"/>
      <c r="Q54" s="537"/>
      <c r="R54" s="535"/>
      <c r="S54" s="535"/>
      <c r="T54" s="535"/>
    </row>
    <row r="55" spans="1:20" s="538" customFormat="1" ht="24.95" customHeight="1">
      <c r="A55" s="504">
        <v>40</v>
      </c>
      <c r="B55" s="525">
        <v>658</v>
      </c>
      <c r="C55" s="525" t="s">
        <v>398</v>
      </c>
      <c r="D55" s="512">
        <v>635</v>
      </c>
      <c r="E55" s="521">
        <v>122</v>
      </c>
      <c r="F55" s="510" t="s">
        <v>472</v>
      </c>
      <c r="G55" s="510" t="s">
        <v>526</v>
      </c>
      <c r="H55" s="474"/>
      <c r="I55" s="474"/>
      <c r="J55" s="474"/>
      <c r="K55" s="528"/>
      <c r="L55" s="533"/>
      <c r="M55" s="534"/>
      <c r="N55" s="535"/>
      <c r="O55" s="532"/>
      <c r="P55" s="532"/>
      <c r="Q55" s="537"/>
      <c r="R55" s="535"/>
      <c r="S55" s="535"/>
      <c r="T55" s="535"/>
    </row>
    <row r="56" spans="1:20" s="538" customFormat="1" ht="24.95" customHeight="1">
      <c r="A56" s="504">
        <v>41</v>
      </c>
      <c r="B56" s="524">
        <v>661</v>
      </c>
      <c r="C56" s="515" t="s">
        <v>398</v>
      </c>
      <c r="D56" s="512">
        <v>891</v>
      </c>
      <c r="E56" s="521">
        <v>611</v>
      </c>
      <c r="F56" s="510" t="s">
        <v>472</v>
      </c>
      <c r="G56" s="510" t="s">
        <v>526</v>
      </c>
      <c r="H56" s="474"/>
      <c r="I56" s="474"/>
      <c r="J56" s="474"/>
      <c r="K56" s="528"/>
      <c r="L56" s="533"/>
      <c r="M56" s="534"/>
      <c r="N56" s="535"/>
      <c r="O56" s="532"/>
      <c r="P56" s="536"/>
      <c r="Q56" s="537"/>
      <c r="R56" s="535"/>
      <c r="S56" s="535"/>
      <c r="T56" s="543"/>
    </row>
    <row r="57" spans="1:20" s="538" customFormat="1" ht="24.95" customHeight="1">
      <c r="A57" s="504">
        <v>42</v>
      </c>
      <c r="B57" s="524" t="s">
        <v>399</v>
      </c>
      <c r="C57" s="515" t="s">
        <v>391</v>
      </c>
      <c r="D57" s="512">
        <v>63</v>
      </c>
      <c r="E57" s="521">
        <v>11</v>
      </c>
      <c r="F57" s="510" t="s">
        <v>473</v>
      </c>
      <c r="G57" s="510" t="s">
        <v>518</v>
      </c>
      <c r="H57" s="474"/>
      <c r="I57" s="474"/>
      <c r="J57" s="474"/>
      <c r="K57" s="528"/>
      <c r="L57" s="533"/>
      <c r="M57" s="534"/>
      <c r="N57" s="535"/>
      <c r="O57" s="532"/>
      <c r="P57" s="536"/>
      <c r="Q57" s="537"/>
      <c r="R57" s="535"/>
      <c r="S57" s="535"/>
      <c r="T57" s="543"/>
    </row>
    <row r="58" spans="1:20" s="538" customFormat="1" ht="24.95" customHeight="1">
      <c r="A58" s="504">
        <v>43</v>
      </c>
      <c r="B58" s="524">
        <v>648</v>
      </c>
      <c r="C58" s="515" t="s">
        <v>400</v>
      </c>
      <c r="D58" s="512">
        <v>629</v>
      </c>
      <c r="E58" s="521">
        <v>44</v>
      </c>
      <c r="F58" s="510" t="s">
        <v>474</v>
      </c>
      <c r="G58" s="510" t="s">
        <v>550</v>
      </c>
      <c r="H58" s="474"/>
      <c r="I58" s="474"/>
      <c r="J58" s="474"/>
      <c r="K58" s="528"/>
      <c r="L58" s="533"/>
      <c r="M58" s="534"/>
      <c r="N58" s="535"/>
      <c r="O58" s="532"/>
      <c r="P58" s="536"/>
      <c r="Q58" s="537"/>
      <c r="R58" s="535"/>
      <c r="S58" s="535"/>
      <c r="T58" s="543"/>
    </row>
    <row r="59" spans="1:20" s="538" customFormat="1" ht="24.95" customHeight="1">
      <c r="A59" s="504">
        <v>44</v>
      </c>
      <c r="B59" s="524" t="s">
        <v>401</v>
      </c>
      <c r="C59" s="515" t="s">
        <v>3</v>
      </c>
      <c r="D59" s="512">
        <v>143</v>
      </c>
      <c r="E59" s="521">
        <v>143</v>
      </c>
      <c r="F59" s="510" t="s">
        <v>472</v>
      </c>
      <c r="G59" s="510" t="s">
        <v>526</v>
      </c>
      <c r="H59" s="474"/>
      <c r="I59" s="474"/>
      <c r="J59" s="474"/>
      <c r="K59" s="528"/>
      <c r="L59" s="533"/>
      <c r="M59" s="534"/>
      <c r="N59" s="535"/>
      <c r="O59" s="532"/>
      <c r="P59" s="536"/>
      <c r="Q59" s="537"/>
      <c r="R59" s="535"/>
      <c r="S59" s="535"/>
      <c r="T59" s="543"/>
    </row>
    <row r="60" spans="1:20" s="538" customFormat="1" ht="24.95" customHeight="1">
      <c r="A60" s="504">
        <v>45</v>
      </c>
      <c r="B60" s="524" t="s">
        <v>402</v>
      </c>
      <c r="C60" s="513" t="s">
        <v>3</v>
      </c>
      <c r="D60" s="512">
        <v>719</v>
      </c>
      <c r="E60" s="521">
        <v>178</v>
      </c>
      <c r="F60" s="510" t="s">
        <v>475</v>
      </c>
      <c r="G60" s="510" t="s">
        <v>518</v>
      </c>
      <c r="H60" s="474"/>
      <c r="I60" s="474"/>
      <c r="J60" s="474"/>
      <c r="K60" s="528"/>
      <c r="L60" s="533"/>
      <c r="M60" s="534"/>
      <c r="N60" s="535"/>
      <c r="O60" s="532"/>
      <c r="P60" s="532"/>
      <c r="Q60" s="537"/>
      <c r="R60" s="535"/>
      <c r="S60" s="535"/>
      <c r="T60" s="535"/>
    </row>
    <row r="61" spans="1:20" s="538" customFormat="1" ht="24.95" customHeight="1">
      <c r="A61" s="504">
        <v>46</v>
      </c>
      <c r="B61" s="525" t="s">
        <v>403</v>
      </c>
      <c r="C61" s="525" t="s">
        <v>391</v>
      </c>
      <c r="D61" s="512">
        <v>77</v>
      </c>
      <c r="E61" s="521">
        <v>77</v>
      </c>
      <c r="F61" s="510" t="s">
        <v>474</v>
      </c>
      <c r="G61" s="510" t="s">
        <v>550</v>
      </c>
      <c r="H61" s="474"/>
      <c r="I61" s="474"/>
      <c r="J61" s="474"/>
      <c r="K61" s="528"/>
      <c r="L61" s="533"/>
      <c r="M61" s="534"/>
      <c r="N61" s="535"/>
      <c r="O61" s="532"/>
      <c r="P61" s="532"/>
      <c r="Q61" s="537"/>
      <c r="R61" s="535"/>
      <c r="S61" s="535"/>
      <c r="T61" s="535"/>
    </row>
    <row r="62" spans="1:20" s="538" customFormat="1" ht="24.95" customHeight="1">
      <c r="A62" s="504">
        <v>47</v>
      </c>
      <c r="B62" s="524" t="s">
        <v>404</v>
      </c>
      <c r="C62" s="513" t="s">
        <v>391</v>
      </c>
      <c r="D62" s="512">
        <v>104</v>
      </c>
      <c r="E62" s="521">
        <v>24</v>
      </c>
      <c r="F62" s="510" t="s">
        <v>473</v>
      </c>
      <c r="G62" s="510" t="s">
        <v>518</v>
      </c>
      <c r="H62" s="474"/>
      <c r="I62" s="474"/>
      <c r="J62" s="474"/>
      <c r="K62" s="528"/>
      <c r="L62" s="533"/>
      <c r="M62" s="534"/>
      <c r="N62" s="535"/>
      <c r="O62" s="532"/>
      <c r="P62" s="536"/>
      <c r="Q62" s="537"/>
      <c r="R62" s="535"/>
      <c r="S62" s="535"/>
      <c r="T62" s="535"/>
    </row>
    <row r="63" spans="1:20" s="538" customFormat="1" ht="24.95" customHeight="1">
      <c r="A63" s="504">
        <v>48</v>
      </c>
      <c r="B63" s="526">
        <v>651</v>
      </c>
      <c r="C63" s="515" t="s">
        <v>4</v>
      </c>
      <c r="D63" s="512">
        <v>426</v>
      </c>
      <c r="E63" s="521">
        <v>97</v>
      </c>
      <c r="F63" s="510" t="s">
        <v>463</v>
      </c>
      <c r="G63" s="510" t="s">
        <v>519</v>
      </c>
      <c r="H63" s="474"/>
      <c r="I63" s="474"/>
      <c r="J63" s="474"/>
      <c r="K63" s="528"/>
      <c r="L63" s="533"/>
      <c r="M63" s="534"/>
      <c r="N63" s="535"/>
      <c r="O63" s="532"/>
      <c r="P63" s="536"/>
      <c r="Q63" s="537"/>
      <c r="R63" s="535"/>
      <c r="S63" s="535"/>
      <c r="T63" s="535"/>
    </row>
    <row r="64" spans="1:20" s="538" customFormat="1" ht="24.95" customHeight="1">
      <c r="A64" s="504">
        <v>49</v>
      </c>
      <c r="B64" s="525">
        <v>637</v>
      </c>
      <c r="C64" s="525" t="s">
        <v>3</v>
      </c>
      <c r="D64" s="512">
        <v>83</v>
      </c>
      <c r="E64" s="521">
        <v>30</v>
      </c>
      <c r="F64" s="510" t="s">
        <v>463</v>
      </c>
      <c r="G64" s="510" t="s">
        <v>519</v>
      </c>
      <c r="H64" s="474"/>
      <c r="I64" s="474"/>
      <c r="J64" s="474"/>
      <c r="K64" s="528"/>
      <c r="L64" s="533"/>
      <c r="M64" s="534"/>
      <c r="N64" s="535"/>
      <c r="O64" s="532"/>
      <c r="P64" s="536"/>
      <c r="Q64" s="537"/>
      <c r="R64" s="535"/>
      <c r="S64" s="535"/>
      <c r="T64" s="543"/>
    </row>
    <row r="65" spans="1:20" s="538" customFormat="1" ht="24.95" customHeight="1">
      <c r="A65" s="504">
        <v>50</v>
      </c>
      <c r="B65" s="524" t="s">
        <v>405</v>
      </c>
      <c r="C65" s="515" t="s">
        <v>3</v>
      </c>
      <c r="D65" s="512">
        <v>113</v>
      </c>
      <c r="E65" s="521">
        <v>113</v>
      </c>
      <c r="F65" s="510" t="s">
        <v>472</v>
      </c>
      <c r="G65" s="510" t="s">
        <v>526</v>
      </c>
      <c r="H65" s="474"/>
      <c r="I65" s="474"/>
      <c r="J65" s="474"/>
      <c r="K65" s="528"/>
      <c r="L65" s="533"/>
      <c r="M65" s="534"/>
      <c r="N65" s="535"/>
      <c r="O65" s="532"/>
      <c r="P65" s="536"/>
      <c r="Q65" s="537"/>
      <c r="R65" s="535"/>
      <c r="S65" s="535"/>
      <c r="T65" s="543"/>
    </row>
    <row r="66" spans="1:20" s="538" customFormat="1" ht="24.95" customHeight="1">
      <c r="A66" s="504">
        <v>51</v>
      </c>
      <c r="B66" s="524">
        <v>835</v>
      </c>
      <c r="C66" s="515" t="s">
        <v>391</v>
      </c>
      <c r="D66" s="512">
        <v>3690</v>
      </c>
      <c r="E66" s="521">
        <v>950</v>
      </c>
      <c r="F66" s="510" t="s">
        <v>379</v>
      </c>
      <c r="G66" s="510" t="s">
        <v>380</v>
      </c>
      <c r="H66" s="474"/>
      <c r="I66" s="474"/>
      <c r="J66" s="474"/>
      <c r="K66" s="528"/>
      <c r="L66" s="533"/>
      <c r="M66" s="534"/>
      <c r="N66" s="535"/>
      <c r="O66" s="532"/>
      <c r="P66" s="536"/>
      <c r="Q66" s="537"/>
      <c r="R66" s="535"/>
      <c r="S66" s="535"/>
      <c r="T66" s="543"/>
    </row>
    <row r="67" spans="1:20" s="538" customFormat="1" ht="24.95" customHeight="1">
      <c r="A67" s="504">
        <v>52</v>
      </c>
      <c r="B67" s="524" t="s">
        <v>406</v>
      </c>
      <c r="C67" s="515" t="s">
        <v>3</v>
      </c>
      <c r="D67" s="512">
        <v>621</v>
      </c>
      <c r="E67" s="521">
        <v>93</v>
      </c>
      <c r="F67" s="510" t="s">
        <v>476</v>
      </c>
      <c r="G67" s="510" t="s">
        <v>527</v>
      </c>
      <c r="H67" s="474"/>
      <c r="I67" s="474"/>
      <c r="J67" s="474"/>
      <c r="K67" s="528"/>
      <c r="L67" s="533"/>
      <c r="M67" s="534"/>
      <c r="N67" s="535"/>
      <c r="O67" s="532"/>
      <c r="P67" s="536"/>
      <c r="Q67" s="537"/>
      <c r="R67" s="535"/>
      <c r="S67" s="535"/>
      <c r="T67" s="543"/>
    </row>
    <row r="68" spans="1:20" s="538" customFormat="1" ht="24.95" customHeight="1">
      <c r="A68" s="557">
        <v>53</v>
      </c>
      <c r="B68" s="560" t="s">
        <v>407</v>
      </c>
      <c r="C68" s="563" t="s">
        <v>3</v>
      </c>
      <c r="D68" s="566">
        <v>16</v>
      </c>
      <c r="E68" s="569">
        <v>16</v>
      </c>
      <c r="F68" s="510" t="s">
        <v>477</v>
      </c>
      <c r="G68" s="510" t="s">
        <v>528</v>
      </c>
      <c r="H68" s="474"/>
      <c r="I68" s="474"/>
      <c r="J68" s="474"/>
      <c r="K68" s="528"/>
      <c r="L68" s="533"/>
      <c r="M68" s="534"/>
      <c r="N68" s="535"/>
      <c r="O68" s="532"/>
      <c r="P68" s="536"/>
      <c r="Q68" s="537"/>
      <c r="R68" s="535"/>
      <c r="S68" s="535"/>
      <c r="T68" s="543"/>
    </row>
    <row r="69" spans="1:20" s="538" customFormat="1" ht="24.95" customHeight="1">
      <c r="A69" s="559"/>
      <c r="B69" s="562"/>
      <c r="C69" s="565"/>
      <c r="D69" s="568"/>
      <c r="E69" s="571"/>
      <c r="F69" s="510" t="s">
        <v>438</v>
      </c>
      <c r="G69" s="510" t="s">
        <v>539</v>
      </c>
      <c r="H69" s="474"/>
      <c r="I69" s="474"/>
      <c r="J69" s="474"/>
      <c r="K69" s="528" t="s">
        <v>440</v>
      </c>
      <c r="L69" s="533"/>
      <c r="M69" s="534"/>
      <c r="N69" s="535"/>
      <c r="O69" s="532"/>
      <c r="P69" s="536"/>
      <c r="Q69" s="537"/>
      <c r="R69" s="535"/>
      <c r="S69" s="535"/>
      <c r="T69" s="543"/>
    </row>
    <row r="70" spans="1:20" s="538" customFormat="1" ht="24.95" customHeight="1">
      <c r="A70" s="557">
        <v>54</v>
      </c>
      <c r="B70" s="560" t="s">
        <v>408</v>
      </c>
      <c r="C70" s="563" t="s">
        <v>3</v>
      </c>
      <c r="D70" s="566">
        <v>331</v>
      </c>
      <c r="E70" s="569">
        <v>83</v>
      </c>
      <c r="F70" s="510" t="s">
        <v>477</v>
      </c>
      <c r="G70" s="510" t="s">
        <v>528</v>
      </c>
      <c r="H70" s="474"/>
      <c r="I70" s="474"/>
      <c r="J70" s="474"/>
      <c r="K70" s="528"/>
      <c r="L70" s="533"/>
      <c r="M70" s="534"/>
      <c r="N70" s="535"/>
      <c r="O70" s="532"/>
      <c r="P70" s="536"/>
      <c r="Q70" s="537"/>
      <c r="R70" s="535"/>
      <c r="S70" s="535"/>
      <c r="T70" s="543"/>
    </row>
    <row r="71" spans="1:20" s="538" customFormat="1" ht="24.95" customHeight="1">
      <c r="A71" s="559"/>
      <c r="B71" s="562"/>
      <c r="C71" s="565"/>
      <c r="D71" s="568"/>
      <c r="E71" s="571"/>
      <c r="F71" s="510" t="s">
        <v>438</v>
      </c>
      <c r="G71" s="510" t="s">
        <v>539</v>
      </c>
      <c r="H71" s="474"/>
      <c r="I71" s="474"/>
      <c r="J71" s="474"/>
      <c r="K71" s="528" t="s">
        <v>440</v>
      </c>
      <c r="L71" s="533"/>
      <c r="M71" s="534"/>
      <c r="N71" s="535"/>
      <c r="O71" s="532"/>
      <c r="P71" s="536"/>
      <c r="Q71" s="537"/>
      <c r="R71" s="535"/>
      <c r="S71" s="535"/>
      <c r="T71" s="543"/>
    </row>
    <row r="72" spans="1:20" s="538" customFormat="1" ht="24.95" customHeight="1">
      <c r="A72" s="504">
        <v>55</v>
      </c>
      <c r="B72" s="524">
        <v>634</v>
      </c>
      <c r="C72" s="515" t="s">
        <v>3</v>
      </c>
      <c r="D72" s="512">
        <v>461</v>
      </c>
      <c r="E72" s="521">
        <v>82</v>
      </c>
      <c r="F72" s="510" t="s">
        <v>478</v>
      </c>
      <c r="G72" s="510" t="s">
        <v>551</v>
      </c>
      <c r="H72" s="474"/>
      <c r="I72" s="474"/>
      <c r="J72" s="474"/>
      <c r="K72" s="528"/>
      <c r="L72" s="533"/>
      <c r="M72" s="534"/>
      <c r="N72" s="535"/>
      <c r="O72" s="532"/>
      <c r="P72" s="536"/>
      <c r="Q72" s="537"/>
      <c r="R72" s="535"/>
      <c r="S72" s="535"/>
      <c r="T72" s="543"/>
    </row>
    <row r="73" spans="1:20" s="538" customFormat="1" ht="24.95" customHeight="1">
      <c r="A73" s="504">
        <v>56</v>
      </c>
      <c r="B73" s="524" t="s">
        <v>409</v>
      </c>
      <c r="C73" s="515" t="s">
        <v>3</v>
      </c>
      <c r="D73" s="512">
        <v>38</v>
      </c>
      <c r="E73" s="521">
        <v>38</v>
      </c>
      <c r="F73" s="510" t="s">
        <v>478</v>
      </c>
      <c r="G73" s="510" t="s">
        <v>551</v>
      </c>
      <c r="H73" s="474"/>
      <c r="I73" s="474"/>
      <c r="J73" s="474"/>
      <c r="K73" s="528"/>
      <c r="L73" s="533"/>
      <c r="M73" s="534"/>
      <c r="N73" s="535"/>
      <c r="O73" s="532"/>
      <c r="P73" s="536"/>
      <c r="Q73" s="537"/>
      <c r="R73" s="535"/>
      <c r="S73" s="535"/>
      <c r="T73" s="543"/>
    </row>
    <row r="74" spans="1:20" s="538" customFormat="1" ht="24.95" customHeight="1">
      <c r="A74" s="504">
        <v>57</v>
      </c>
      <c r="B74" s="524" t="s">
        <v>410</v>
      </c>
      <c r="C74" s="515" t="s">
        <v>3</v>
      </c>
      <c r="D74" s="512">
        <v>23</v>
      </c>
      <c r="E74" s="521">
        <v>23</v>
      </c>
      <c r="F74" s="510" t="s">
        <v>478</v>
      </c>
      <c r="G74" s="510" t="s">
        <v>551</v>
      </c>
      <c r="H74" s="474"/>
      <c r="I74" s="474"/>
      <c r="J74" s="474"/>
      <c r="K74" s="528"/>
      <c r="L74" s="533"/>
      <c r="M74" s="534"/>
      <c r="N74" s="535"/>
      <c r="O74" s="532"/>
      <c r="P74" s="536"/>
      <c r="Q74" s="537"/>
      <c r="R74" s="535"/>
      <c r="S74" s="535"/>
      <c r="T74" s="543"/>
    </row>
    <row r="75" spans="1:20" s="538" customFormat="1" ht="24.95" customHeight="1">
      <c r="A75" s="504">
        <v>58</v>
      </c>
      <c r="B75" s="524" t="s">
        <v>411</v>
      </c>
      <c r="C75" s="515" t="s">
        <v>3</v>
      </c>
      <c r="D75" s="512">
        <v>5</v>
      </c>
      <c r="E75" s="521">
        <v>5</v>
      </c>
      <c r="F75" s="510" t="s">
        <v>478</v>
      </c>
      <c r="G75" s="510" t="s">
        <v>551</v>
      </c>
      <c r="H75" s="474"/>
      <c r="I75" s="474"/>
      <c r="J75" s="474"/>
      <c r="K75" s="528"/>
      <c r="L75" s="533"/>
      <c r="M75" s="534"/>
      <c r="N75" s="535"/>
      <c r="O75" s="532"/>
      <c r="P75" s="536"/>
      <c r="Q75" s="537"/>
      <c r="R75" s="535"/>
      <c r="S75" s="535"/>
      <c r="T75" s="543"/>
    </row>
    <row r="76" spans="1:20" s="538" customFormat="1" ht="24.95" customHeight="1">
      <c r="A76" s="504">
        <v>59</v>
      </c>
      <c r="B76" s="524" t="s">
        <v>412</v>
      </c>
      <c r="C76" s="515" t="s">
        <v>391</v>
      </c>
      <c r="D76" s="512">
        <v>7</v>
      </c>
      <c r="E76" s="521">
        <v>7</v>
      </c>
      <c r="F76" s="510" t="s">
        <v>478</v>
      </c>
      <c r="G76" s="510" t="s">
        <v>551</v>
      </c>
      <c r="H76" s="474"/>
      <c r="I76" s="474"/>
      <c r="J76" s="474"/>
      <c r="K76" s="528"/>
      <c r="L76" s="533"/>
      <c r="M76" s="534"/>
      <c r="N76" s="535"/>
      <c r="O76" s="532"/>
      <c r="P76" s="536"/>
      <c r="Q76" s="537"/>
      <c r="R76" s="535"/>
      <c r="S76" s="535"/>
      <c r="T76" s="543"/>
    </row>
    <row r="77" spans="1:20" s="538" customFormat="1" ht="24.95" customHeight="1">
      <c r="A77" s="504">
        <v>60</v>
      </c>
      <c r="B77" s="524">
        <v>631</v>
      </c>
      <c r="C77" s="515" t="s">
        <v>400</v>
      </c>
      <c r="D77" s="512">
        <v>582</v>
      </c>
      <c r="E77" s="521">
        <v>194</v>
      </c>
      <c r="F77" s="510" t="s">
        <v>383</v>
      </c>
      <c r="G77" s="510" t="s">
        <v>384</v>
      </c>
      <c r="H77" s="474"/>
      <c r="I77" s="474"/>
      <c r="J77" s="474"/>
      <c r="K77" s="528"/>
      <c r="L77" s="533"/>
      <c r="M77" s="534"/>
      <c r="N77" s="535"/>
      <c r="O77" s="532"/>
      <c r="P77" s="536"/>
      <c r="Q77" s="537"/>
      <c r="R77" s="535"/>
      <c r="S77" s="535"/>
      <c r="T77" s="543"/>
    </row>
    <row r="78" spans="1:20" s="538" customFormat="1" ht="24.95" customHeight="1">
      <c r="A78" s="504">
        <v>61</v>
      </c>
      <c r="B78" s="524" t="s">
        <v>413</v>
      </c>
      <c r="C78" s="515" t="s">
        <v>3</v>
      </c>
      <c r="D78" s="512">
        <v>22</v>
      </c>
      <c r="E78" s="521">
        <v>22</v>
      </c>
      <c r="F78" s="510" t="s">
        <v>478</v>
      </c>
      <c r="G78" s="510" t="s">
        <v>551</v>
      </c>
      <c r="H78" s="474"/>
      <c r="I78" s="474"/>
      <c r="J78" s="474"/>
      <c r="K78" s="528"/>
      <c r="L78" s="533"/>
      <c r="M78" s="534"/>
      <c r="N78" s="535"/>
      <c r="O78" s="532"/>
      <c r="P78" s="536"/>
      <c r="Q78" s="537"/>
      <c r="R78" s="535"/>
      <c r="S78" s="535"/>
      <c r="T78" s="543"/>
    </row>
    <row r="79" spans="1:20" s="538" customFormat="1" ht="24.95" customHeight="1">
      <c r="A79" s="504">
        <v>62</v>
      </c>
      <c r="B79" s="524" t="s">
        <v>414</v>
      </c>
      <c r="C79" s="515" t="s">
        <v>391</v>
      </c>
      <c r="D79" s="512">
        <v>5</v>
      </c>
      <c r="E79" s="521">
        <v>5</v>
      </c>
      <c r="F79" s="510" t="s">
        <v>478</v>
      </c>
      <c r="G79" s="510" t="s">
        <v>551</v>
      </c>
      <c r="H79" s="474"/>
      <c r="I79" s="474"/>
      <c r="J79" s="474"/>
      <c r="K79" s="528"/>
      <c r="L79" s="533"/>
      <c r="M79" s="534"/>
      <c r="N79" s="535"/>
      <c r="O79" s="532"/>
      <c r="P79" s="536"/>
      <c r="Q79" s="537"/>
      <c r="R79" s="535"/>
      <c r="S79" s="535"/>
      <c r="T79" s="543"/>
    </row>
    <row r="80" spans="1:20" s="538" customFormat="1" ht="24.95" customHeight="1">
      <c r="A80" s="504">
        <v>63</v>
      </c>
      <c r="B80" s="524" t="s">
        <v>415</v>
      </c>
      <c r="C80" s="515" t="s">
        <v>3</v>
      </c>
      <c r="D80" s="512">
        <v>206</v>
      </c>
      <c r="E80" s="521">
        <v>73</v>
      </c>
      <c r="F80" s="510" t="s">
        <v>478</v>
      </c>
      <c r="G80" s="510" t="s">
        <v>551</v>
      </c>
      <c r="H80" s="474"/>
      <c r="I80" s="474"/>
      <c r="J80" s="474"/>
      <c r="K80" s="528"/>
      <c r="L80" s="533"/>
      <c r="M80" s="534"/>
      <c r="N80" s="535"/>
      <c r="O80" s="532"/>
      <c r="P80" s="536"/>
      <c r="Q80" s="537"/>
      <c r="R80" s="535"/>
      <c r="S80" s="535"/>
      <c r="T80" s="543"/>
    </row>
    <row r="81" spans="1:20" s="538" customFormat="1" ht="24.95" customHeight="1">
      <c r="A81" s="504">
        <v>64</v>
      </c>
      <c r="B81" s="524" t="s">
        <v>416</v>
      </c>
      <c r="C81" s="515" t="s">
        <v>3</v>
      </c>
      <c r="D81" s="512">
        <v>7</v>
      </c>
      <c r="E81" s="521">
        <v>7</v>
      </c>
      <c r="F81" s="510" t="s">
        <v>478</v>
      </c>
      <c r="G81" s="510" t="s">
        <v>551</v>
      </c>
      <c r="H81" s="474"/>
      <c r="I81" s="474"/>
      <c r="J81" s="474"/>
      <c r="K81" s="528"/>
      <c r="L81" s="533"/>
      <c r="M81" s="534"/>
      <c r="N81" s="535"/>
      <c r="O81" s="532"/>
      <c r="P81" s="536"/>
      <c r="Q81" s="537"/>
      <c r="R81" s="535"/>
      <c r="S81" s="535"/>
      <c r="T81" s="543"/>
    </row>
    <row r="82" spans="1:20" s="538" customFormat="1" ht="24.95" customHeight="1">
      <c r="A82" s="504">
        <v>65</v>
      </c>
      <c r="B82" s="524" t="s">
        <v>417</v>
      </c>
      <c r="C82" s="515" t="s">
        <v>3</v>
      </c>
      <c r="D82" s="512">
        <v>38</v>
      </c>
      <c r="E82" s="521">
        <v>38</v>
      </c>
      <c r="F82" s="510" t="s">
        <v>479</v>
      </c>
      <c r="G82" s="510" t="s">
        <v>520</v>
      </c>
      <c r="H82" s="474"/>
      <c r="I82" s="474"/>
      <c r="J82" s="474"/>
      <c r="K82" s="528"/>
      <c r="L82" s="533"/>
      <c r="M82" s="534"/>
      <c r="N82" s="535"/>
      <c r="O82" s="532"/>
      <c r="P82" s="536"/>
      <c r="Q82" s="537"/>
      <c r="R82" s="535"/>
      <c r="S82" s="535"/>
      <c r="T82" s="543"/>
    </row>
    <row r="83" spans="1:20" s="538" customFormat="1" ht="24.95" customHeight="1">
      <c r="A83" s="504">
        <v>66</v>
      </c>
      <c r="B83" s="524">
        <v>627</v>
      </c>
      <c r="C83" s="515" t="s">
        <v>3</v>
      </c>
      <c r="D83" s="512">
        <v>25</v>
      </c>
      <c r="E83" s="521">
        <v>25</v>
      </c>
      <c r="F83" s="510" t="s">
        <v>480</v>
      </c>
      <c r="G83" s="510" t="s">
        <v>529</v>
      </c>
      <c r="H83" s="474"/>
      <c r="I83" s="474"/>
      <c r="J83" s="474"/>
      <c r="K83" s="528"/>
      <c r="L83" s="533"/>
      <c r="M83" s="534"/>
      <c r="N83" s="535"/>
      <c r="O83" s="532"/>
      <c r="P83" s="536"/>
      <c r="Q83" s="537"/>
      <c r="R83" s="535"/>
      <c r="S83" s="535"/>
      <c r="T83" s="543"/>
    </row>
    <row r="84" spans="1:20" s="538" customFormat="1" ht="24.95" customHeight="1">
      <c r="A84" s="504">
        <v>67</v>
      </c>
      <c r="B84" s="524" t="s">
        <v>418</v>
      </c>
      <c r="C84" s="515" t="s">
        <v>3</v>
      </c>
      <c r="D84" s="512">
        <v>7</v>
      </c>
      <c r="E84" s="521">
        <v>7</v>
      </c>
      <c r="F84" s="510" t="s">
        <v>470</v>
      </c>
      <c r="G84" s="510" t="s">
        <v>533</v>
      </c>
      <c r="H84" s="474"/>
      <c r="I84" s="474"/>
      <c r="J84" s="474"/>
      <c r="K84" s="528"/>
      <c r="L84" s="533"/>
      <c r="M84" s="534"/>
      <c r="N84" s="535"/>
      <c r="O84" s="532"/>
      <c r="P84" s="536"/>
      <c r="Q84" s="537"/>
      <c r="R84" s="535"/>
      <c r="S84" s="535"/>
      <c r="T84" s="543"/>
    </row>
    <row r="85" spans="1:20" s="538" customFormat="1" ht="24.75" customHeight="1">
      <c r="A85" s="504">
        <v>68</v>
      </c>
      <c r="B85" s="524">
        <v>626</v>
      </c>
      <c r="C85" s="515" t="s">
        <v>3</v>
      </c>
      <c r="D85" s="512">
        <v>6</v>
      </c>
      <c r="E85" s="521">
        <v>6</v>
      </c>
      <c r="F85" s="510" t="s">
        <v>470</v>
      </c>
      <c r="G85" s="510" t="s">
        <v>533</v>
      </c>
      <c r="H85" s="474"/>
      <c r="I85" s="474"/>
      <c r="J85" s="474"/>
      <c r="K85" s="528"/>
      <c r="L85" s="533"/>
      <c r="M85" s="534"/>
      <c r="N85" s="535"/>
      <c r="O85" s="532"/>
      <c r="P85" s="536"/>
      <c r="Q85" s="537"/>
      <c r="R85" s="535"/>
      <c r="S85" s="535"/>
      <c r="T85" s="543"/>
    </row>
    <row r="86" spans="1:20" s="538" customFormat="1" ht="24.95" customHeight="1">
      <c r="A86" s="557">
        <v>69</v>
      </c>
      <c r="B86" s="560">
        <v>628</v>
      </c>
      <c r="C86" s="563" t="s">
        <v>3</v>
      </c>
      <c r="D86" s="566">
        <v>254</v>
      </c>
      <c r="E86" s="569">
        <v>76</v>
      </c>
      <c r="F86" s="510" t="s">
        <v>481</v>
      </c>
      <c r="G86" s="510" t="s">
        <v>518</v>
      </c>
      <c r="H86" s="474"/>
      <c r="I86" s="474"/>
      <c r="J86" s="474"/>
      <c r="K86" s="528"/>
      <c r="L86" s="533"/>
      <c r="M86" s="534"/>
      <c r="N86" s="535"/>
      <c r="O86" s="532"/>
      <c r="P86" s="536"/>
      <c r="Q86" s="537"/>
      <c r="R86" s="535"/>
      <c r="S86" s="535"/>
      <c r="T86" s="543"/>
    </row>
    <row r="87" spans="1:20" s="538" customFormat="1" ht="24.95" customHeight="1">
      <c r="A87" s="559"/>
      <c r="B87" s="562"/>
      <c r="C87" s="565"/>
      <c r="D87" s="568"/>
      <c r="E87" s="571"/>
      <c r="F87" s="510" t="s">
        <v>437</v>
      </c>
      <c r="G87" s="510" t="s">
        <v>508</v>
      </c>
      <c r="H87" s="474"/>
      <c r="I87" s="474"/>
      <c r="J87" s="474"/>
      <c r="K87" s="528" t="s">
        <v>441</v>
      </c>
      <c r="L87" s="533"/>
      <c r="M87" s="534"/>
      <c r="N87" s="535"/>
      <c r="O87" s="532"/>
      <c r="P87" s="536"/>
      <c r="Q87" s="537"/>
      <c r="R87" s="535"/>
      <c r="S87" s="535"/>
      <c r="T87" s="543"/>
    </row>
    <row r="88" spans="1:20" s="538" customFormat="1" ht="24.95" customHeight="1">
      <c r="A88" s="504">
        <v>70</v>
      </c>
      <c r="B88" s="524">
        <v>514</v>
      </c>
      <c r="C88" s="515" t="s">
        <v>3</v>
      </c>
      <c r="D88" s="512">
        <v>190</v>
      </c>
      <c r="E88" s="521">
        <v>47</v>
      </c>
      <c r="F88" s="510" t="s">
        <v>482</v>
      </c>
      <c r="G88" s="510" t="s">
        <v>540</v>
      </c>
      <c r="H88" s="474"/>
      <c r="I88" s="474"/>
      <c r="J88" s="474"/>
      <c r="K88" s="528"/>
      <c r="L88" s="533"/>
      <c r="M88" s="534"/>
      <c r="N88" s="535"/>
      <c r="O88" s="532"/>
      <c r="P88" s="536"/>
      <c r="Q88" s="537"/>
      <c r="R88" s="535"/>
      <c r="S88" s="535"/>
      <c r="T88" s="543"/>
    </row>
    <row r="89" spans="1:20" s="538" customFormat="1" ht="24.95" customHeight="1">
      <c r="A89" s="504">
        <v>71</v>
      </c>
      <c r="B89" s="524" t="s">
        <v>419</v>
      </c>
      <c r="C89" s="515" t="s">
        <v>3</v>
      </c>
      <c r="D89" s="512">
        <v>51</v>
      </c>
      <c r="E89" s="521">
        <v>51</v>
      </c>
      <c r="F89" s="510" t="s">
        <v>482</v>
      </c>
      <c r="G89" s="510" t="s">
        <v>540</v>
      </c>
      <c r="H89" s="474"/>
      <c r="I89" s="474"/>
      <c r="J89" s="474"/>
      <c r="K89" s="528"/>
      <c r="L89" s="533"/>
      <c r="M89" s="534"/>
      <c r="N89" s="535"/>
      <c r="O89" s="532"/>
      <c r="P89" s="536"/>
      <c r="Q89" s="537"/>
      <c r="R89" s="535"/>
      <c r="S89" s="535"/>
      <c r="T89" s="543"/>
    </row>
    <row r="90" spans="1:20" s="538" customFormat="1" ht="24.95" customHeight="1">
      <c r="A90" s="504">
        <v>72</v>
      </c>
      <c r="B90" s="524" t="s">
        <v>420</v>
      </c>
      <c r="C90" s="515" t="s">
        <v>3</v>
      </c>
      <c r="D90" s="512">
        <v>88</v>
      </c>
      <c r="E90" s="521">
        <v>41</v>
      </c>
      <c r="F90" s="510" t="s">
        <v>482</v>
      </c>
      <c r="G90" s="510" t="s">
        <v>540</v>
      </c>
      <c r="H90" s="474"/>
      <c r="I90" s="474"/>
      <c r="J90" s="474"/>
      <c r="K90" s="528"/>
      <c r="L90" s="533"/>
      <c r="M90" s="534"/>
      <c r="N90" s="535"/>
      <c r="O90" s="532"/>
      <c r="P90" s="536"/>
      <c r="Q90" s="537"/>
      <c r="R90" s="535"/>
      <c r="S90" s="535"/>
      <c r="T90" s="543"/>
    </row>
    <row r="91" spans="1:20" s="538" customFormat="1" ht="24.95" customHeight="1">
      <c r="A91" s="504">
        <v>73</v>
      </c>
      <c r="B91" s="524">
        <v>515</v>
      </c>
      <c r="C91" s="515" t="s">
        <v>447</v>
      </c>
      <c r="D91" s="512">
        <v>54</v>
      </c>
      <c r="E91" s="521">
        <v>4</v>
      </c>
      <c r="F91" s="510" t="s">
        <v>482</v>
      </c>
      <c r="G91" s="510" t="s">
        <v>540</v>
      </c>
      <c r="H91" s="474"/>
      <c r="I91" s="474"/>
      <c r="J91" s="474"/>
      <c r="K91" s="528"/>
      <c r="L91" s="533"/>
      <c r="M91" s="534"/>
      <c r="N91" s="535"/>
      <c r="O91" s="532"/>
      <c r="P91" s="536"/>
      <c r="Q91" s="537"/>
      <c r="R91" s="535"/>
      <c r="S91" s="535"/>
      <c r="T91" s="543"/>
    </row>
    <row r="92" spans="1:20" s="538" customFormat="1" ht="24.95" customHeight="1">
      <c r="A92" s="504">
        <v>74</v>
      </c>
      <c r="B92" s="524">
        <v>520</v>
      </c>
      <c r="C92" s="515" t="s">
        <v>3</v>
      </c>
      <c r="D92" s="512">
        <v>526</v>
      </c>
      <c r="E92" s="521">
        <v>112</v>
      </c>
      <c r="F92" s="510" t="s">
        <v>483</v>
      </c>
      <c r="G92" s="510" t="s">
        <v>552</v>
      </c>
      <c r="H92" s="474"/>
      <c r="I92" s="474"/>
      <c r="J92" s="474"/>
      <c r="K92" s="528"/>
      <c r="L92" s="533"/>
      <c r="M92" s="534"/>
      <c r="N92" s="535"/>
      <c r="O92" s="532"/>
      <c r="P92" s="536"/>
      <c r="Q92" s="537"/>
      <c r="R92" s="535"/>
      <c r="S92" s="535"/>
      <c r="T92" s="543"/>
    </row>
    <row r="93" spans="1:20" s="538" customFormat="1" ht="24.95" customHeight="1">
      <c r="A93" s="504">
        <v>75</v>
      </c>
      <c r="B93" s="524" t="s">
        <v>421</v>
      </c>
      <c r="C93" s="515" t="s">
        <v>391</v>
      </c>
      <c r="D93" s="512">
        <v>43</v>
      </c>
      <c r="E93" s="521">
        <v>39</v>
      </c>
      <c r="F93" s="510" t="s">
        <v>484</v>
      </c>
      <c r="G93" s="510" t="s">
        <v>553</v>
      </c>
      <c r="H93" s="474"/>
      <c r="I93" s="474"/>
      <c r="J93" s="474"/>
      <c r="K93" s="528"/>
      <c r="L93" s="533"/>
      <c r="M93" s="534"/>
      <c r="N93" s="535"/>
      <c r="O93" s="532"/>
      <c r="P93" s="536"/>
      <c r="Q93" s="537"/>
      <c r="R93" s="535"/>
      <c r="S93" s="535"/>
      <c r="T93" s="543"/>
    </row>
    <row r="94" spans="1:20" s="538" customFormat="1" ht="24.95" customHeight="1">
      <c r="A94" s="504">
        <v>76</v>
      </c>
      <c r="B94" s="524">
        <v>519</v>
      </c>
      <c r="C94" s="515" t="s">
        <v>400</v>
      </c>
      <c r="D94" s="512">
        <v>959</v>
      </c>
      <c r="E94" s="521">
        <v>73</v>
      </c>
      <c r="F94" s="510" t="s">
        <v>484</v>
      </c>
      <c r="G94" s="510" t="s">
        <v>554</v>
      </c>
      <c r="H94" s="474"/>
      <c r="I94" s="474"/>
      <c r="J94" s="474"/>
      <c r="K94" s="530"/>
      <c r="L94" s="533"/>
      <c r="M94" s="534"/>
      <c r="N94" s="535"/>
      <c r="O94" s="532"/>
      <c r="P94" s="536"/>
      <c r="Q94" s="537"/>
      <c r="R94" s="535"/>
      <c r="S94" s="535"/>
      <c r="T94" s="543"/>
    </row>
    <row r="95" spans="1:20" s="538" customFormat="1" ht="24.95" customHeight="1">
      <c r="A95" s="504">
        <v>77</v>
      </c>
      <c r="B95" s="524">
        <v>537</v>
      </c>
      <c r="C95" s="515" t="s">
        <v>4</v>
      </c>
      <c r="D95" s="512">
        <v>241</v>
      </c>
      <c r="E95" s="521">
        <v>38</v>
      </c>
      <c r="F95" s="510" t="s">
        <v>485</v>
      </c>
      <c r="G95" s="510" t="s">
        <v>518</v>
      </c>
      <c r="H95" s="474"/>
      <c r="I95" s="474"/>
      <c r="J95" s="474"/>
      <c r="K95" s="528"/>
      <c r="L95" s="533"/>
      <c r="M95" s="534"/>
      <c r="N95" s="535"/>
      <c r="O95" s="532"/>
      <c r="P95" s="536"/>
      <c r="Q95" s="537"/>
      <c r="R95" s="535"/>
      <c r="S95" s="535"/>
      <c r="T95" s="543"/>
    </row>
    <row r="96" spans="1:20" s="538" customFormat="1" ht="24.95" customHeight="1">
      <c r="A96" s="504">
        <v>78</v>
      </c>
      <c r="B96" s="524" t="s">
        <v>422</v>
      </c>
      <c r="C96" s="515" t="s">
        <v>3</v>
      </c>
      <c r="D96" s="512">
        <v>592</v>
      </c>
      <c r="E96" s="521">
        <v>13</v>
      </c>
      <c r="F96" s="510" t="s">
        <v>463</v>
      </c>
      <c r="G96" s="510" t="s">
        <v>528</v>
      </c>
      <c r="H96" s="474"/>
      <c r="I96" s="474"/>
      <c r="J96" s="474"/>
      <c r="K96" s="528"/>
      <c r="L96" s="533"/>
      <c r="M96" s="534"/>
      <c r="N96" s="535"/>
      <c r="O96" s="532"/>
      <c r="P96" s="536"/>
      <c r="Q96" s="537"/>
      <c r="R96" s="535"/>
      <c r="S96" s="535"/>
      <c r="T96" s="543"/>
    </row>
    <row r="97" spans="1:20" s="538" customFormat="1" ht="24.95" customHeight="1">
      <c r="A97" s="557">
        <v>79</v>
      </c>
      <c r="B97" s="560">
        <v>547</v>
      </c>
      <c r="C97" s="563" t="s">
        <v>3</v>
      </c>
      <c r="D97" s="566">
        <v>1014</v>
      </c>
      <c r="E97" s="569">
        <v>6</v>
      </c>
      <c r="F97" s="510" t="s">
        <v>486</v>
      </c>
      <c r="G97" s="510" t="s">
        <v>555</v>
      </c>
      <c r="H97" s="474"/>
      <c r="I97" s="474"/>
      <c r="J97" s="474"/>
      <c r="K97" s="528"/>
      <c r="L97" s="533"/>
      <c r="M97" s="534"/>
      <c r="N97" s="535"/>
      <c r="O97" s="532"/>
      <c r="P97" s="536"/>
      <c r="Q97" s="537"/>
      <c r="R97" s="535"/>
      <c r="S97" s="535"/>
      <c r="T97" s="543"/>
    </row>
    <row r="98" spans="1:20" s="538" customFormat="1" ht="24.95" customHeight="1">
      <c r="A98" s="559"/>
      <c r="B98" s="562"/>
      <c r="C98" s="565"/>
      <c r="D98" s="568"/>
      <c r="E98" s="571"/>
      <c r="F98" s="510" t="s">
        <v>437</v>
      </c>
      <c r="G98" s="510" t="s">
        <v>521</v>
      </c>
      <c r="H98" s="474"/>
      <c r="I98" s="474"/>
      <c r="J98" s="474"/>
      <c r="K98" s="528" t="s">
        <v>440</v>
      </c>
      <c r="L98" s="533"/>
      <c r="M98" s="534"/>
      <c r="N98" s="535"/>
      <c r="O98" s="532"/>
      <c r="P98" s="536"/>
      <c r="Q98" s="537"/>
      <c r="R98" s="535"/>
      <c r="S98" s="535"/>
      <c r="T98" s="543"/>
    </row>
    <row r="99" spans="1:20" s="538" customFormat="1" ht="24.95" customHeight="1">
      <c r="A99" s="557">
        <v>80</v>
      </c>
      <c r="B99" s="560" t="s">
        <v>423</v>
      </c>
      <c r="C99" s="563" t="s">
        <v>391</v>
      </c>
      <c r="D99" s="566">
        <v>5</v>
      </c>
      <c r="E99" s="569">
        <v>5</v>
      </c>
      <c r="F99" s="510" t="s">
        <v>487</v>
      </c>
      <c r="G99" s="510" t="s">
        <v>556</v>
      </c>
      <c r="H99" s="474"/>
      <c r="I99" s="474"/>
      <c r="J99" s="474"/>
      <c r="K99" s="528"/>
      <c r="L99" s="533"/>
      <c r="M99" s="534"/>
      <c r="N99" s="535"/>
      <c r="O99" s="532"/>
      <c r="P99" s="536"/>
      <c r="Q99" s="537"/>
      <c r="R99" s="535"/>
      <c r="S99" s="535"/>
      <c r="T99" s="543"/>
    </row>
    <row r="100" spans="1:20" s="538" customFormat="1" ht="24.95" customHeight="1">
      <c r="A100" s="558"/>
      <c r="B100" s="561"/>
      <c r="C100" s="564"/>
      <c r="D100" s="567"/>
      <c r="E100" s="570"/>
      <c r="F100" s="510" t="s">
        <v>488</v>
      </c>
      <c r="G100" s="510" t="s">
        <v>556</v>
      </c>
      <c r="H100" s="474"/>
      <c r="I100" s="474"/>
      <c r="J100" s="474"/>
      <c r="K100" s="528"/>
      <c r="L100" s="533"/>
      <c r="M100" s="534"/>
      <c r="N100" s="535"/>
      <c r="O100" s="532"/>
      <c r="P100" s="536"/>
      <c r="Q100" s="537"/>
      <c r="R100" s="535"/>
      <c r="S100" s="535"/>
      <c r="T100" s="543"/>
    </row>
    <row r="101" spans="1:20" s="538" customFormat="1" ht="24.95" customHeight="1">
      <c r="A101" s="558"/>
      <c r="B101" s="561"/>
      <c r="C101" s="564"/>
      <c r="D101" s="567"/>
      <c r="E101" s="570"/>
      <c r="F101" s="510" t="s">
        <v>489</v>
      </c>
      <c r="G101" s="510" t="s">
        <v>556</v>
      </c>
      <c r="H101" s="474"/>
      <c r="I101" s="474"/>
      <c r="J101" s="474"/>
      <c r="K101" s="528"/>
      <c r="L101" s="533"/>
      <c r="M101" s="534"/>
      <c r="N101" s="535"/>
      <c r="O101" s="532"/>
      <c r="P101" s="536"/>
      <c r="Q101" s="537"/>
      <c r="R101" s="535"/>
      <c r="S101" s="535"/>
      <c r="T101" s="543"/>
    </row>
    <row r="102" spans="1:20" s="538" customFormat="1" ht="24.95" customHeight="1">
      <c r="A102" s="559"/>
      <c r="B102" s="562"/>
      <c r="C102" s="565"/>
      <c r="D102" s="568"/>
      <c r="E102" s="571"/>
      <c r="F102" s="510" t="s">
        <v>490</v>
      </c>
      <c r="G102" s="510" t="s">
        <v>556</v>
      </c>
      <c r="H102" s="474"/>
      <c r="I102" s="474"/>
      <c r="J102" s="474"/>
      <c r="K102" s="528"/>
      <c r="L102" s="533"/>
      <c r="M102" s="534"/>
      <c r="N102" s="535"/>
      <c r="O102" s="532"/>
      <c r="P102" s="536"/>
      <c r="Q102" s="537"/>
      <c r="R102" s="535"/>
      <c r="S102" s="535"/>
      <c r="T102" s="543"/>
    </row>
    <row r="103" spans="1:20" s="538" customFormat="1" ht="24.95" customHeight="1">
      <c r="A103" s="557">
        <v>81</v>
      </c>
      <c r="B103" s="560">
        <v>536</v>
      </c>
      <c r="C103" s="563" t="s">
        <v>400</v>
      </c>
      <c r="D103" s="566">
        <v>624</v>
      </c>
      <c r="E103" s="569">
        <v>1</v>
      </c>
      <c r="F103" s="510" t="s">
        <v>487</v>
      </c>
      <c r="G103" s="510" t="s">
        <v>556</v>
      </c>
      <c r="H103" s="474"/>
      <c r="I103" s="474"/>
      <c r="J103" s="474"/>
      <c r="K103" s="530"/>
      <c r="L103" s="533"/>
      <c r="M103" s="534"/>
      <c r="N103" s="535"/>
      <c r="O103" s="532"/>
      <c r="P103" s="536"/>
      <c r="Q103" s="537"/>
      <c r="R103" s="535"/>
      <c r="S103" s="535"/>
      <c r="T103" s="543"/>
    </row>
    <row r="104" spans="1:20" s="538" customFormat="1" ht="24.95" customHeight="1">
      <c r="A104" s="558"/>
      <c r="B104" s="561"/>
      <c r="C104" s="564"/>
      <c r="D104" s="567"/>
      <c r="E104" s="570"/>
      <c r="F104" s="510" t="s">
        <v>488</v>
      </c>
      <c r="G104" s="510" t="s">
        <v>556</v>
      </c>
      <c r="H104" s="474"/>
      <c r="I104" s="474"/>
      <c r="J104" s="474"/>
      <c r="K104" s="530"/>
      <c r="L104" s="533"/>
      <c r="M104" s="534"/>
      <c r="N104" s="535"/>
      <c r="O104" s="532"/>
      <c r="P104" s="536"/>
      <c r="Q104" s="537"/>
      <c r="R104" s="535"/>
      <c r="S104" s="535"/>
      <c r="T104" s="543"/>
    </row>
    <row r="105" spans="1:20" s="538" customFormat="1" ht="24.95" customHeight="1">
      <c r="A105" s="558"/>
      <c r="B105" s="561"/>
      <c r="C105" s="564"/>
      <c r="D105" s="567"/>
      <c r="E105" s="570"/>
      <c r="F105" s="510" t="s">
        <v>489</v>
      </c>
      <c r="G105" s="510" t="s">
        <v>556</v>
      </c>
      <c r="H105" s="474"/>
      <c r="I105" s="474"/>
      <c r="J105" s="474"/>
      <c r="K105" s="530"/>
      <c r="L105" s="533"/>
      <c r="M105" s="534"/>
      <c r="N105" s="535"/>
      <c r="O105" s="532"/>
      <c r="P105" s="536"/>
      <c r="Q105" s="537"/>
      <c r="R105" s="535"/>
      <c r="S105" s="535"/>
      <c r="T105" s="543"/>
    </row>
    <row r="106" spans="1:20" s="538" customFormat="1" ht="24.95" customHeight="1">
      <c r="A106" s="559"/>
      <c r="B106" s="562"/>
      <c r="C106" s="565"/>
      <c r="D106" s="568"/>
      <c r="E106" s="571"/>
      <c r="F106" s="510" t="s">
        <v>490</v>
      </c>
      <c r="G106" s="510" t="s">
        <v>556</v>
      </c>
      <c r="H106" s="474"/>
      <c r="I106" s="474"/>
      <c r="J106" s="474"/>
      <c r="K106" s="530"/>
      <c r="L106" s="533"/>
      <c r="M106" s="534"/>
      <c r="N106" s="535"/>
      <c r="O106" s="532"/>
      <c r="P106" s="536"/>
      <c r="Q106" s="537"/>
      <c r="R106" s="535"/>
      <c r="S106" s="535"/>
      <c r="T106" s="543"/>
    </row>
    <row r="107" spans="1:20" s="538" customFormat="1" ht="24.95" customHeight="1">
      <c r="A107" s="504">
        <v>82</v>
      </c>
      <c r="B107" s="524">
        <v>546</v>
      </c>
      <c r="C107" s="515" t="s">
        <v>400</v>
      </c>
      <c r="D107" s="512">
        <v>248</v>
      </c>
      <c r="E107" s="521">
        <v>6</v>
      </c>
      <c r="F107" s="510" t="s">
        <v>461</v>
      </c>
      <c r="G107" s="510" t="s">
        <v>523</v>
      </c>
      <c r="H107" s="474"/>
      <c r="I107" s="474"/>
      <c r="J107" s="474"/>
      <c r="K107" s="528"/>
      <c r="L107" s="533"/>
      <c r="M107" s="534"/>
      <c r="N107" s="535"/>
      <c r="O107" s="532"/>
      <c r="P107" s="536"/>
      <c r="Q107" s="537"/>
      <c r="R107" s="535"/>
      <c r="S107" s="535"/>
      <c r="T107" s="543"/>
    </row>
    <row r="108" spans="1:20" s="538" customFormat="1" ht="24.95" customHeight="1">
      <c r="A108" s="504">
        <v>83</v>
      </c>
      <c r="B108" s="524" t="s">
        <v>424</v>
      </c>
      <c r="C108" s="515" t="s">
        <v>4</v>
      </c>
      <c r="D108" s="512">
        <v>78</v>
      </c>
      <c r="E108" s="521">
        <v>38</v>
      </c>
      <c r="F108" s="510" t="s">
        <v>491</v>
      </c>
      <c r="G108" s="510" t="s">
        <v>518</v>
      </c>
      <c r="H108" s="474"/>
      <c r="I108" s="474"/>
      <c r="J108" s="474"/>
      <c r="K108" s="528"/>
      <c r="L108" s="533"/>
      <c r="M108" s="534"/>
      <c r="N108" s="535"/>
      <c r="O108" s="532"/>
      <c r="P108" s="536"/>
      <c r="Q108" s="537"/>
      <c r="R108" s="535"/>
      <c r="S108" s="535"/>
      <c r="T108" s="543"/>
    </row>
    <row r="109" spans="1:20" s="538" customFormat="1" ht="24.95" customHeight="1">
      <c r="A109" s="557">
        <v>84</v>
      </c>
      <c r="B109" s="560">
        <v>540</v>
      </c>
      <c r="C109" s="563" t="s">
        <v>4</v>
      </c>
      <c r="D109" s="566">
        <v>516</v>
      </c>
      <c r="E109" s="569">
        <v>73</v>
      </c>
      <c r="F109" s="510" t="s">
        <v>492</v>
      </c>
      <c r="G109" s="510" t="s">
        <v>557</v>
      </c>
      <c r="H109" s="474"/>
      <c r="I109" s="474"/>
      <c r="J109" s="474"/>
      <c r="K109" s="528"/>
      <c r="L109" s="533"/>
      <c r="M109" s="534"/>
      <c r="N109" s="535"/>
      <c r="O109" s="532"/>
      <c r="P109" s="536"/>
      <c r="Q109" s="537"/>
      <c r="R109" s="535"/>
      <c r="S109" s="535"/>
      <c r="T109" s="543"/>
    </row>
    <row r="110" spans="1:20" s="538" customFormat="1" ht="24.95" customHeight="1">
      <c r="A110" s="558"/>
      <c r="B110" s="561"/>
      <c r="C110" s="564"/>
      <c r="D110" s="567"/>
      <c r="E110" s="570"/>
      <c r="F110" s="510" t="s">
        <v>452</v>
      </c>
      <c r="G110" s="510" t="s">
        <v>518</v>
      </c>
      <c r="H110" s="474"/>
      <c r="I110" s="474"/>
      <c r="J110" s="474"/>
      <c r="K110" s="528"/>
      <c r="L110" s="533"/>
      <c r="M110" s="534"/>
      <c r="N110" s="535"/>
      <c r="O110" s="532"/>
      <c r="P110" s="536"/>
      <c r="Q110" s="537"/>
      <c r="R110" s="535"/>
      <c r="S110" s="535"/>
      <c r="T110" s="543"/>
    </row>
    <row r="111" spans="1:20" s="538" customFormat="1" ht="24.95" customHeight="1">
      <c r="A111" s="558"/>
      <c r="B111" s="561"/>
      <c r="C111" s="564"/>
      <c r="D111" s="567"/>
      <c r="E111" s="570"/>
      <c r="F111" s="510" t="s">
        <v>493</v>
      </c>
      <c r="G111" s="510" t="s">
        <v>530</v>
      </c>
      <c r="H111" s="474"/>
      <c r="I111" s="474"/>
      <c r="J111" s="474"/>
      <c r="K111" s="528"/>
      <c r="L111" s="533"/>
      <c r="M111" s="534"/>
      <c r="N111" s="535"/>
      <c r="O111" s="532"/>
      <c r="P111" s="536"/>
      <c r="Q111" s="537"/>
      <c r="R111" s="535"/>
      <c r="S111" s="535"/>
      <c r="T111" s="543"/>
    </row>
    <row r="112" spans="1:20" s="538" customFormat="1" ht="24.95" customHeight="1">
      <c r="A112" s="559"/>
      <c r="B112" s="562"/>
      <c r="C112" s="565"/>
      <c r="D112" s="568"/>
      <c r="E112" s="571"/>
      <c r="F112" s="510" t="s">
        <v>494</v>
      </c>
      <c r="G112" s="510" t="s">
        <v>558</v>
      </c>
      <c r="H112" s="474"/>
      <c r="I112" s="474"/>
      <c r="J112" s="474"/>
      <c r="K112" s="528" t="s">
        <v>440</v>
      </c>
      <c r="L112" s="533"/>
      <c r="M112" s="534"/>
      <c r="N112" s="535"/>
      <c r="O112" s="532"/>
      <c r="P112" s="536"/>
      <c r="Q112" s="537"/>
      <c r="R112" s="535"/>
      <c r="S112" s="535"/>
      <c r="T112" s="543"/>
    </row>
    <row r="113" spans="1:20" s="538" customFormat="1" ht="24.95" customHeight="1">
      <c r="A113" s="504">
        <v>85</v>
      </c>
      <c r="B113" s="524">
        <v>542</v>
      </c>
      <c r="C113" s="515" t="s">
        <v>3</v>
      </c>
      <c r="D113" s="512">
        <v>288</v>
      </c>
      <c r="E113" s="521">
        <v>39</v>
      </c>
      <c r="F113" s="510" t="s">
        <v>495</v>
      </c>
      <c r="G113" s="510" t="s">
        <v>531</v>
      </c>
      <c r="H113" s="474"/>
      <c r="I113" s="474"/>
      <c r="J113" s="474"/>
      <c r="K113" s="528"/>
      <c r="L113" s="533"/>
      <c r="M113" s="534"/>
      <c r="N113" s="535"/>
      <c r="O113" s="532"/>
      <c r="P113" s="536"/>
      <c r="Q113" s="537"/>
      <c r="R113" s="535"/>
      <c r="S113" s="535"/>
      <c r="T113" s="543"/>
    </row>
    <row r="114" spans="1:20" s="538" customFormat="1" ht="24.95" customHeight="1">
      <c r="A114" s="504">
        <v>86</v>
      </c>
      <c r="B114" s="524" t="s">
        <v>425</v>
      </c>
      <c r="C114" s="515" t="s">
        <v>391</v>
      </c>
      <c r="D114" s="512">
        <v>34</v>
      </c>
      <c r="E114" s="521">
        <v>13</v>
      </c>
      <c r="F114" s="510" t="s">
        <v>470</v>
      </c>
      <c r="G114" s="510" t="s">
        <v>518</v>
      </c>
      <c r="H114" s="474"/>
      <c r="I114" s="474"/>
      <c r="J114" s="474"/>
      <c r="K114" s="528"/>
      <c r="L114" s="533"/>
      <c r="M114" s="534"/>
      <c r="N114" s="535"/>
      <c r="O114" s="532"/>
      <c r="P114" s="536"/>
      <c r="Q114" s="537"/>
      <c r="R114" s="535"/>
      <c r="S114" s="535"/>
      <c r="T114" s="543"/>
    </row>
    <row r="115" spans="1:20" s="538" customFormat="1" ht="24.75" customHeight="1">
      <c r="A115" s="504">
        <v>87</v>
      </c>
      <c r="B115" s="524">
        <v>543</v>
      </c>
      <c r="C115" s="515" t="s">
        <v>3</v>
      </c>
      <c r="D115" s="512">
        <v>116</v>
      </c>
      <c r="E115" s="521">
        <v>9</v>
      </c>
      <c r="F115" s="510" t="s">
        <v>496</v>
      </c>
      <c r="G115" s="510" t="s">
        <v>559</v>
      </c>
      <c r="H115" s="474"/>
      <c r="I115" s="474"/>
      <c r="J115" s="474"/>
      <c r="K115" s="528"/>
      <c r="L115" s="533"/>
      <c r="M115" s="534"/>
      <c r="N115" s="535"/>
      <c r="O115" s="532"/>
      <c r="P115" s="536"/>
      <c r="Q115" s="537"/>
      <c r="R115" s="535"/>
      <c r="S115" s="535"/>
      <c r="T115" s="543"/>
    </row>
    <row r="116" spans="1:20" ht="24.95" customHeight="1">
      <c r="A116" s="557">
        <v>88</v>
      </c>
      <c r="B116" s="560">
        <v>475</v>
      </c>
      <c r="C116" s="563" t="s">
        <v>400</v>
      </c>
      <c r="D116" s="566">
        <v>631</v>
      </c>
      <c r="E116" s="569">
        <v>53</v>
      </c>
      <c r="F116" s="510" t="s">
        <v>487</v>
      </c>
      <c r="G116" s="510" t="s">
        <v>560</v>
      </c>
      <c r="H116" s="474"/>
      <c r="I116" s="474"/>
      <c r="J116" s="474"/>
      <c r="K116" s="528"/>
      <c r="L116" s="430"/>
      <c r="M116" s="534"/>
      <c r="N116" s="314"/>
      <c r="O116" s="474"/>
      <c r="P116" s="500"/>
      <c r="Q116" s="486"/>
      <c r="R116" s="314"/>
      <c r="S116" s="314"/>
      <c r="T116" s="320"/>
    </row>
    <row r="117" spans="1:20" ht="24.95" customHeight="1">
      <c r="A117" s="559"/>
      <c r="B117" s="562"/>
      <c r="C117" s="565"/>
      <c r="D117" s="568"/>
      <c r="E117" s="571"/>
      <c r="F117" s="510" t="s">
        <v>437</v>
      </c>
      <c r="G117" s="510" t="s">
        <v>509</v>
      </c>
      <c r="H117" s="474"/>
      <c r="I117" s="474"/>
      <c r="J117" s="474"/>
      <c r="K117" s="528" t="s">
        <v>440</v>
      </c>
      <c r="L117" s="430"/>
      <c r="M117" s="425"/>
      <c r="N117" s="314"/>
      <c r="O117" s="474"/>
      <c r="P117" s="500"/>
      <c r="Q117" s="486"/>
      <c r="R117" s="314"/>
      <c r="S117" s="314"/>
      <c r="T117" s="320"/>
    </row>
    <row r="118" spans="1:20" ht="24.95" customHeight="1">
      <c r="A118" s="504">
        <v>89</v>
      </c>
      <c r="B118" s="524" t="s">
        <v>426</v>
      </c>
      <c r="C118" s="515" t="s">
        <v>391</v>
      </c>
      <c r="D118" s="512">
        <v>16</v>
      </c>
      <c r="E118" s="521">
        <v>16</v>
      </c>
      <c r="F118" s="510" t="s">
        <v>487</v>
      </c>
      <c r="G118" s="510" t="s">
        <v>561</v>
      </c>
      <c r="H118" s="474"/>
      <c r="I118" s="474"/>
      <c r="J118" s="474"/>
      <c r="K118" s="528"/>
      <c r="L118" s="430"/>
      <c r="M118" s="425"/>
      <c r="N118" s="314"/>
      <c r="O118" s="474"/>
      <c r="P118" s="500"/>
      <c r="Q118" s="486"/>
      <c r="R118" s="314"/>
      <c r="S118" s="314"/>
      <c r="T118" s="320"/>
    </row>
    <row r="119" spans="1:20" ht="24.95" customHeight="1">
      <c r="A119" s="557">
        <v>90</v>
      </c>
      <c r="B119" s="560" t="s">
        <v>427</v>
      </c>
      <c r="C119" s="563" t="s">
        <v>400</v>
      </c>
      <c r="D119" s="566">
        <v>523</v>
      </c>
      <c r="E119" s="569">
        <v>6</v>
      </c>
      <c r="F119" s="510" t="s">
        <v>497</v>
      </c>
      <c r="G119" s="510" t="s">
        <v>534</v>
      </c>
      <c r="H119" s="474"/>
      <c r="I119" s="474"/>
      <c r="J119" s="474"/>
      <c r="K119" s="528"/>
      <c r="L119" s="430"/>
      <c r="M119" s="425"/>
      <c r="N119" s="314"/>
      <c r="O119" s="474"/>
      <c r="P119" s="500"/>
      <c r="Q119" s="486"/>
      <c r="R119" s="314"/>
      <c r="S119" s="314"/>
      <c r="T119" s="320"/>
    </row>
    <row r="120" spans="1:20" ht="24.95" customHeight="1">
      <c r="A120" s="558"/>
      <c r="B120" s="561"/>
      <c r="C120" s="564"/>
      <c r="D120" s="567"/>
      <c r="E120" s="570"/>
      <c r="F120" s="510" t="s">
        <v>498</v>
      </c>
      <c r="G120" s="510" t="s">
        <v>534</v>
      </c>
      <c r="H120" s="474"/>
      <c r="I120" s="474"/>
      <c r="J120" s="474"/>
      <c r="K120" s="528"/>
      <c r="L120" s="430"/>
      <c r="M120" s="425"/>
      <c r="N120" s="314"/>
      <c r="O120" s="474"/>
      <c r="P120" s="500"/>
      <c r="Q120" s="486"/>
      <c r="R120" s="314"/>
      <c r="S120" s="314"/>
      <c r="T120" s="320"/>
    </row>
    <row r="121" spans="1:20" ht="24.95" customHeight="1">
      <c r="A121" s="558"/>
      <c r="B121" s="561"/>
      <c r="C121" s="564"/>
      <c r="D121" s="567"/>
      <c r="E121" s="570"/>
      <c r="F121" s="510" t="s">
        <v>499</v>
      </c>
      <c r="G121" s="510" t="s">
        <v>534</v>
      </c>
      <c r="H121" s="474"/>
      <c r="I121" s="474"/>
      <c r="J121" s="474"/>
      <c r="K121" s="528"/>
      <c r="L121" s="430"/>
      <c r="M121" s="425"/>
      <c r="N121" s="314"/>
      <c r="O121" s="474"/>
      <c r="P121" s="500"/>
      <c r="Q121" s="486"/>
      <c r="R121" s="314"/>
      <c r="S121" s="314"/>
      <c r="T121" s="320"/>
    </row>
    <row r="122" spans="1:20" ht="24.95" customHeight="1">
      <c r="A122" s="559"/>
      <c r="B122" s="562"/>
      <c r="C122" s="565"/>
      <c r="D122" s="568"/>
      <c r="E122" s="571"/>
      <c r="F122" s="510" t="s">
        <v>437</v>
      </c>
      <c r="G122" s="510" t="s">
        <v>509</v>
      </c>
      <c r="H122" s="474"/>
      <c r="I122" s="474"/>
      <c r="J122" s="474"/>
      <c r="K122" s="528" t="s">
        <v>440</v>
      </c>
      <c r="L122" s="430"/>
      <c r="M122" s="425"/>
      <c r="N122" s="314"/>
      <c r="O122" s="474"/>
      <c r="P122" s="500"/>
      <c r="Q122" s="486"/>
      <c r="R122" s="314"/>
      <c r="S122" s="314"/>
      <c r="T122" s="320"/>
    </row>
    <row r="123" spans="1:20" ht="24.95" customHeight="1">
      <c r="A123" s="557">
        <v>91</v>
      </c>
      <c r="B123" s="560" t="s">
        <v>428</v>
      </c>
      <c r="C123" s="563" t="s">
        <v>400</v>
      </c>
      <c r="D123" s="566">
        <v>28</v>
      </c>
      <c r="E123" s="569">
        <v>21</v>
      </c>
      <c r="F123" s="510" t="s">
        <v>497</v>
      </c>
      <c r="G123" s="510" t="s">
        <v>534</v>
      </c>
      <c r="H123" s="474"/>
      <c r="I123" s="474"/>
      <c r="J123" s="474"/>
      <c r="K123" s="528"/>
      <c r="L123" s="430"/>
      <c r="M123" s="425"/>
      <c r="N123" s="314"/>
      <c r="O123" s="474"/>
      <c r="P123" s="500"/>
      <c r="Q123" s="486"/>
      <c r="R123" s="314"/>
      <c r="S123" s="314"/>
      <c r="T123" s="320"/>
    </row>
    <row r="124" spans="1:20" ht="24.95" customHeight="1">
      <c r="A124" s="558"/>
      <c r="B124" s="561"/>
      <c r="C124" s="564"/>
      <c r="D124" s="567"/>
      <c r="E124" s="570"/>
      <c r="F124" s="510" t="s">
        <v>498</v>
      </c>
      <c r="G124" s="510" t="s">
        <v>534</v>
      </c>
      <c r="H124" s="474"/>
      <c r="I124" s="474"/>
      <c r="J124" s="474"/>
      <c r="K124" s="528"/>
      <c r="L124" s="430"/>
      <c r="M124" s="425"/>
      <c r="N124" s="314"/>
      <c r="O124" s="474"/>
      <c r="P124" s="500"/>
      <c r="Q124" s="486"/>
      <c r="R124" s="314"/>
      <c r="S124" s="314"/>
      <c r="T124" s="320"/>
    </row>
    <row r="125" spans="1:20" ht="24.95" customHeight="1">
      <c r="A125" s="559"/>
      <c r="B125" s="562"/>
      <c r="C125" s="565"/>
      <c r="D125" s="568"/>
      <c r="E125" s="571"/>
      <c r="F125" s="510" t="s">
        <v>499</v>
      </c>
      <c r="G125" s="510" t="s">
        <v>534</v>
      </c>
      <c r="H125" s="474"/>
      <c r="I125" s="474"/>
      <c r="J125" s="474"/>
      <c r="K125" s="528"/>
      <c r="L125" s="430"/>
      <c r="M125" s="425"/>
      <c r="N125" s="314"/>
      <c r="O125" s="474"/>
      <c r="P125" s="500"/>
      <c r="Q125" s="486"/>
      <c r="R125" s="314"/>
      <c r="S125" s="314"/>
      <c r="T125" s="320"/>
    </row>
    <row r="126" spans="1:20" ht="24.95" customHeight="1">
      <c r="A126" s="504">
        <v>92</v>
      </c>
      <c r="B126" s="524" t="s">
        <v>432</v>
      </c>
      <c r="C126" s="515" t="s">
        <v>400</v>
      </c>
      <c r="D126" s="512">
        <v>5</v>
      </c>
      <c r="E126" s="521">
        <v>2</v>
      </c>
      <c r="F126" s="510" t="s">
        <v>500</v>
      </c>
      <c r="G126" s="510" t="s">
        <v>562</v>
      </c>
      <c r="H126" s="474"/>
      <c r="I126" s="474"/>
      <c r="J126" s="474"/>
      <c r="K126" s="528"/>
      <c r="L126" s="430"/>
      <c r="M126" s="425"/>
      <c r="N126" s="314"/>
      <c r="O126" s="474"/>
      <c r="P126" s="500"/>
      <c r="Q126" s="486"/>
      <c r="R126" s="314"/>
      <c r="S126" s="314"/>
      <c r="T126" s="320"/>
    </row>
    <row r="127" spans="1:20" ht="24.95" customHeight="1">
      <c r="A127" s="557">
        <v>93</v>
      </c>
      <c r="B127" s="560" t="s">
        <v>429</v>
      </c>
      <c r="C127" s="563" t="s">
        <v>400</v>
      </c>
      <c r="D127" s="566">
        <v>9</v>
      </c>
      <c r="E127" s="569">
        <v>4</v>
      </c>
      <c r="F127" s="510" t="s">
        <v>501</v>
      </c>
      <c r="G127" s="510" t="s">
        <v>535</v>
      </c>
      <c r="H127" s="474"/>
      <c r="I127" s="474"/>
      <c r="J127" s="474"/>
      <c r="K127" s="528"/>
      <c r="L127" s="430"/>
      <c r="M127" s="425"/>
      <c r="N127" s="314"/>
      <c r="O127" s="474"/>
      <c r="P127" s="500"/>
      <c r="Q127" s="486"/>
      <c r="R127" s="314"/>
      <c r="S127" s="314"/>
      <c r="T127" s="320"/>
    </row>
    <row r="128" spans="1:20" ht="24.95" customHeight="1">
      <c r="A128" s="558"/>
      <c r="B128" s="561"/>
      <c r="C128" s="564"/>
      <c r="D128" s="567"/>
      <c r="E128" s="570"/>
      <c r="F128" s="510" t="s">
        <v>502</v>
      </c>
      <c r="G128" s="510" t="s">
        <v>512</v>
      </c>
      <c r="H128" s="474"/>
      <c r="I128" s="474"/>
      <c r="J128" s="474"/>
      <c r="K128" s="528"/>
      <c r="L128" s="430"/>
      <c r="M128" s="425"/>
      <c r="N128" s="314"/>
      <c r="O128" s="474"/>
      <c r="P128" s="500"/>
      <c r="Q128" s="486"/>
      <c r="R128" s="314"/>
      <c r="S128" s="314"/>
      <c r="T128" s="320"/>
    </row>
    <row r="129" spans="1:20" ht="24.95" customHeight="1">
      <c r="A129" s="558"/>
      <c r="B129" s="561"/>
      <c r="C129" s="564"/>
      <c r="D129" s="567"/>
      <c r="E129" s="570"/>
      <c r="F129" s="510" t="s">
        <v>503</v>
      </c>
      <c r="G129" s="510" t="s">
        <v>563</v>
      </c>
      <c r="H129" s="474"/>
      <c r="I129" s="474"/>
      <c r="J129" s="474"/>
      <c r="K129" s="528"/>
      <c r="L129" s="430"/>
      <c r="M129" s="425"/>
      <c r="N129" s="314"/>
      <c r="O129" s="474"/>
      <c r="P129" s="500"/>
      <c r="Q129" s="486"/>
      <c r="R129" s="314"/>
      <c r="S129" s="314"/>
      <c r="T129" s="320"/>
    </row>
    <row r="130" spans="1:20" ht="24.95" customHeight="1">
      <c r="A130" s="558"/>
      <c r="B130" s="561"/>
      <c r="C130" s="564"/>
      <c r="D130" s="567"/>
      <c r="E130" s="570"/>
      <c r="F130" s="510" t="s">
        <v>504</v>
      </c>
      <c r="G130" s="510" t="s">
        <v>535</v>
      </c>
      <c r="H130" s="474"/>
      <c r="I130" s="474"/>
      <c r="J130" s="474"/>
      <c r="K130" s="528"/>
      <c r="L130" s="430"/>
      <c r="M130" s="425"/>
      <c r="N130" s="314"/>
      <c r="O130" s="474"/>
      <c r="P130" s="500"/>
      <c r="Q130" s="486"/>
      <c r="R130" s="314"/>
      <c r="S130" s="314"/>
      <c r="T130" s="320"/>
    </row>
    <row r="131" spans="1:20" ht="24.95" customHeight="1">
      <c r="A131" s="558"/>
      <c r="B131" s="561"/>
      <c r="C131" s="564"/>
      <c r="D131" s="567"/>
      <c r="E131" s="570"/>
      <c r="F131" s="510" t="s">
        <v>505</v>
      </c>
      <c r="G131" s="510" t="s">
        <v>536</v>
      </c>
      <c r="H131" s="474"/>
      <c r="I131" s="474"/>
      <c r="J131" s="474"/>
      <c r="K131" s="528"/>
      <c r="L131" s="430"/>
      <c r="M131" s="425"/>
      <c r="N131" s="314"/>
      <c r="O131" s="474"/>
      <c r="P131" s="500"/>
      <c r="Q131" s="486"/>
      <c r="R131" s="314"/>
      <c r="S131" s="314"/>
      <c r="T131" s="320"/>
    </row>
    <row r="132" spans="1:20" ht="24.95" customHeight="1">
      <c r="A132" s="559"/>
      <c r="B132" s="562"/>
      <c r="C132" s="565"/>
      <c r="D132" s="568"/>
      <c r="E132" s="571"/>
      <c r="F132" s="510" t="s">
        <v>506</v>
      </c>
      <c r="G132" s="510" t="s">
        <v>564</v>
      </c>
      <c r="H132" s="474"/>
      <c r="I132" s="474"/>
      <c r="J132" s="474"/>
      <c r="K132" s="528" t="s">
        <v>440</v>
      </c>
      <c r="L132" s="430"/>
      <c r="M132" s="425"/>
      <c r="N132" s="314"/>
      <c r="O132" s="474"/>
      <c r="P132" s="500"/>
      <c r="Q132" s="486"/>
      <c r="R132" s="314"/>
      <c r="S132" s="314"/>
      <c r="T132" s="320"/>
    </row>
    <row r="133" spans="1:20" ht="24.95" customHeight="1">
      <c r="A133" s="557">
        <v>94</v>
      </c>
      <c r="B133" s="560">
        <v>563</v>
      </c>
      <c r="C133" s="563" t="s">
        <v>400</v>
      </c>
      <c r="D133" s="566">
        <v>195</v>
      </c>
      <c r="E133" s="569">
        <v>5</v>
      </c>
      <c r="F133" s="510" t="s">
        <v>501</v>
      </c>
      <c r="G133" s="510" t="s">
        <v>535</v>
      </c>
      <c r="H133" s="474"/>
      <c r="I133" s="474"/>
      <c r="J133" s="474"/>
      <c r="K133" s="528"/>
      <c r="L133" s="430"/>
      <c r="M133" s="425"/>
      <c r="N133" s="314"/>
      <c r="O133" s="474"/>
      <c r="P133" s="500"/>
      <c r="Q133" s="486"/>
      <c r="R133" s="314"/>
      <c r="S133" s="314"/>
      <c r="T133" s="320"/>
    </row>
    <row r="134" spans="1:20" ht="24.95" customHeight="1">
      <c r="A134" s="558"/>
      <c r="B134" s="561"/>
      <c r="C134" s="564"/>
      <c r="D134" s="567"/>
      <c r="E134" s="570"/>
      <c r="F134" s="510" t="s">
        <v>502</v>
      </c>
      <c r="G134" s="510" t="s">
        <v>512</v>
      </c>
      <c r="H134" s="474"/>
      <c r="I134" s="474"/>
      <c r="J134" s="474"/>
      <c r="K134" s="528"/>
      <c r="L134" s="430"/>
      <c r="M134" s="425"/>
      <c r="N134" s="314"/>
      <c r="O134" s="474"/>
      <c r="P134" s="500"/>
      <c r="Q134" s="486"/>
      <c r="R134" s="314"/>
      <c r="S134" s="314"/>
      <c r="T134" s="320"/>
    </row>
    <row r="135" spans="1:20" ht="24.95" customHeight="1">
      <c r="A135" s="558"/>
      <c r="B135" s="561"/>
      <c r="C135" s="564"/>
      <c r="D135" s="567"/>
      <c r="E135" s="570"/>
      <c r="F135" s="510" t="s">
        <v>503</v>
      </c>
      <c r="G135" s="510" t="s">
        <v>563</v>
      </c>
      <c r="H135" s="474"/>
      <c r="I135" s="474"/>
      <c r="J135" s="474"/>
      <c r="K135" s="528"/>
      <c r="L135" s="430"/>
      <c r="M135" s="425"/>
      <c r="N135" s="314"/>
      <c r="O135" s="474"/>
      <c r="P135" s="500"/>
      <c r="Q135" s="486"/>
      <c r="R135" s="314"/>
      <c r="S135" s="314"/>
      <c r="T135" s="320"/>
    </row>
    <row r="136" spans="1:20" ht="24.95" customHeight="1">
      <c r="A136" s="558"/>
      <c r="B136" s="561"/>
      <c r="C136" s="564"/>
      <c r="D136" s="567"/>
      <c r="E136" s="570"/>
      <c r="F136" s="510" t="s">
        <v>504</v>
      </c>
      <c r="G136" s="510" t="s">
        <v>535</v>
      </c>
      <c r="H136" s="474"/>
      <c r="I136" s="474"/>
      <c r="J136" s="474"/>
      <c r="K136" s="528"/>
      <c r="L136" s="430"/>
      <c r="M136" s="425"/>
      <c r="N136" s="314"/>
      <c r="O136" s="474"/>
      <c r="P136" s="500"/>
      <c r="Q136" s="486"/>
      <c r="R136" s="314"/>
      <c r="S136" s="314"/>
      <c r="T136" s="320"/>
    </row>
    <row r="137" spans="1:20" ht="24.95" customHeight="1">
      <c r="A137" s="558"/>
      <c r="B137" s="561"/>
      <c r="C137" s="564"/>
      <c r="D137" s="567"/>
      <c r="E137" s="570"/>
      <c r="F137" s="510" t="s">
        <v>505</v>
      </c>
      <c r="G137" s="510" t="s">
        <v>536</v>
      </c>
      <c r="H137" s="474"/>
      <c r="I137" s="474"/>
      <c r="J137" s="474"/>
      <c r="K137" s="528"/>
      <c r="L137" s="430"/>
      <c r="M137" s="425"/>
      <c r="N137" s="314"/>
      <c r="O137" s="474"/>
      <c r="P137" s="500"/>
      <c r="Q137" s="486"/>
      <c r="R137" s="314"/>
      <c r="S137" s="314"/>
      <c r="T137" s="320"/>
    </row>
    <row r="138" spans="1:20" ht="24.95" customHeight="1">
      <c r="A138" s="559"/>
      <c r="B138" s="562"/>
      <c r="C138" s="565"/>
      <c r="D138" s="568"/>
      <c r="E138" s="571"/>
      <c r="F138" s="510" t="s">
        <v>506</v>
      </c>
      <c r="G138" s="510" t="s">
        <v>564</v>
      </c>
      <c r="H138" s="474"/>
      <c r="I138" s="474"/>
      <c r="J138" s="474"/>
      <c r="K138" s="528" t="s">
        <v>440</v>
      </c>
      <c r="L138" s="430"/>
      <c r="M138" s="425"/>
      <c r="N138" s="314"/>
      <c r="O138" s="474"/>
      <c r="P138" s="500"/>
      <c r="Q138" s="486"/>
      <c r="R138" s="314"/>
      <c r="S138" s="314"/>
      <c r="T138" s="320"/>
    </row>
    <row r="139" spans="1:20" ht="24.95" customHeight="1">
      <c r="A139" s="504">
        <v>95</v>
      </c>
      <c r="B139" s="524" t="s">
        <v>430</v>
      </c>
      <c r="C139" s="515" t="s">
        <v>400</v>
      </c>
      <c r="D139" s="512">
        <v>17</v>
      </c>
      <c r="E139" s="521">
        <v>1</v>
      </c>
      <c r="F139" s="510" t="s">
        <v>507</v>
      </c>
      <c r="G139" s="510" t="s">
        <v>518</v>
      </c>
      <c r="H139" s="474"/>
      <c r="I139" s="474"/>
      <c r="J139" s="474"/>
      <c r="K139" s="528"/>
      <c r="L139" s="430"/>
      <c r="M139" s="425"/>
      <c r="N139" s="314"/>
      <c r="O139" s="474"/>
      <c r="P139" s="500"/>
      <c r="Q139" s="486"/>
      <c r="R139" s="314"/>
      <c r="S139" s="314"/>
      <c r="T139" s="320"/>
    </row>
    <row r="140" spans="1:20" ht="24.95" customHeight="1">
      <c r="A140" s="504">
        <v>96</v>
      </c>
      <c r="B140" s="524">
        <v>845</v>
      </c>
      <c r="C140" s="515" t="s">
        <v>391</v>
      </c>
      <c r="D140" s="512">
        <v>576</v>
      </c>
      <c r="E140" s="521">
        <v>10</v>
      </c>
      <c r="F140" s="510" t="s">
        <v>379</v>
      </c>
      <c r="G140" s="510" t="s">
        <v>380</v>
      </c>
      <c r="H140" s="474"/>
      <c r="I140" s="474"/>
      <c r="J140" s="474"/>
      <c r="K140" s="528"/>
      <c r="L140" s="430"/>
      <c r="M140" s="425"/>
      <c r="N140" s="314"/>
      <c r="O140" s="474"/>
      <c r="P140" s="500"/>
      <c r="Q140" s="486"/>
      <c r="R140" s="314"/>
      <c r="S140" s="314"/>
      <c r="T140" s="320"/>
    </row>
    <row r="141" spans="1:20" ht="24.95" customHeight="1">
      <c r="A141" s="557">
        <v>97</v>
      </c>
      <c r="B141" s="560" t="s">
        <v>431</v>
      </c>
      <c r="C141" s="563" t="s">
        <v>400</v>
      </c>
      <c r="D141" s="566">
        <v>307</v>
      </c>
      <c r="E141" s="569">
        <v>14</v>
      </c>
      <c r="F141" s="510" t="s">
        <v>472</v>
      </c>
      <c r="G141" s="510" t="s">
        <v>526</v>
      </c>
      <c r="H141" s="474"/>
      <c r="I141" s="474"/>
      <c r="J141" s="474"/>
      <c r="K141" s="528"/>
      <c r="L141" s="430"/>
      <c r="M141" s="425"/>
      <c r="N141" s="314"/>
      <c r="O141" s="474"/>
      <c r="P141" s="500"/>
      <c r="Q141" s="486"/>
      <c r="R141" s="314"/>
      <c r="S141" s="314"/>
      <c r="T141" s="320"/>
    </row>
    <row r="142" spans="1:20" ht="24.95" customHeight="1">
      <c r="A142" s="559"/>
      <c r="B142" s="562"/>
      <c r="C142" s="565"/>
      <c r="D142" s="568"/>
      <c r="E142" s="571"/>
      <c r="F142" s="510" t="s">
        <v>439</v>
      </c>
      <c r="G142" s="510" t="s">
        <v>532</v>
      </c>
      <c r="H142" s="474"/>
      <c r="I142" s="474"/>
      <c r="J142" s="474"/>
      <c r="K142" s="528" t="s">
        <v>440</v>
      </c>
      <c r="L142" s="430"/>
      <c r="M142" s="425"/>
      <c r="N142" s="314"/>
      <c r="O142" s="474"/>
      <c r="P142" s="500"/>
      <c r="Q142" s="486"/>
      <c r="R142" s="314"/>
      <c r="S142" s="314"/>
      <c r="T142" s="320"/>
    </row>
    <row r="143" spans="1:20" ht="24.95" customHeight="1">
      <c r="A143" s="504"/>
      <c r="B143" s="514"/>
      <c r="C143" s="515"/>
      <c r="D143" s="512"/>
      <c r="E143" s="521"/>
      <c r="F143" s="510"/>
      <c r="G143" s="510"/>
      <c r="H143" s="474"/>
      <c r="I143" s="474"/>
      <c r="J143" s="474"/>
      <c r="K143" s="528"/>
      <c r="L143" s="430"/>
      <c r="M143" s="425"/>
      <c r="N143" s="314"/>
      <c r="O143" s="474"/>
      <c r="P143" s="500"/>
      <c r="Q143" s="486"/>
      <c r="R143" s="314"/>
      <c r="S143" s="314"/>
      <c r="T143" s="320"/>
    </row>
    <row r="144" spans="1:20" ht="24.95" customHeight="1">
      <c r="A144" s="549"/>
      <c r="B144" s="516" t="s">
        <v>375</v>
      </c>
      <c r="C144" s="517"/>
      <c r="D144" s="518">
        <f>SUM(D6:D143)</f>
        <v>35180</v>
      </c>
      <c r="E144" s="518">
        <f>SUM(E7:E142)</f>
        <v>8566</v>
      </c>
      <c r="F144" s="511"/>
      <c r="G144" s="511"/>
      <c r="H144" s="328"/>
      <c r="I144" s="328"/>
      <c r="J144" s="328"/>
      <c r="K144" s="531"/>
      <c r="L144" s="432"/>
      <c r="M144" s="425"/>
      <c r="N144" s="314"/>
      <c r="O144" s="476"/>
      <c r="P144" s="476"/>
      <c r="Q144" s="476"/>
    </row>
    <row r="145" spans="5:6" ht="24.95" customHeight="1"/>
    <row r="146" spans="5:6" ht="24.95" customHeight="1">
      <c r="E146" s="540"/>
    </row>
    <row r="147" spans="5:6" ht="24.95" customHeight="1">
      <c r="F147" s="546"/>
    </row>
    <row r="148" spans="5:6" ht="24.95" customHeight="1">
      <c r="E148" s="556"/>
    </row>
    <row r="149" spans="5:6" ht="24.95" customHeight="1"/>
    <row r="150" spans="5:6" ht="24.95" customHeight="1"/>
    <row r="151" spans="5:6" ht="24.95" customHeight="1">
      <c r="E151" s="540"/>
    </row>
    <row r="152" spans="5:6" ht="18" customHeight="1"/>
  </sheetData>
  <mergeCells count="113">
    <mergeCell ref="H2:K2"/>
    <mergeCell ref="A1:K1"/>
    <mergeCell ref="F4:G4"/>
    <mergeCell ref="A11:A14"/>
    <mergeCell ref="B11:B14"/>
    <mergeCell ref="C11:C14"/>
    <mergeCell ref="D11:D14"/>
    <mergeCell ref="E11:E14"/>
    <mergeCell ref="A20:A21"/>
    <mergeCell ref="B20:B21"/>
    <mergeCell ref="C20:C21"/>
    <mergeCell ref="D20:D21"/>
    <mergeCell ref="E20:E21"/>
    <mergeCell ref="A16:A17"/>
    <mergeCell ref="B16:B17"/>
    <mergeCell ref="C16:C17"/>
    <mergeCell ref="D16:D17"/>
    <mergeCell ref="E16:E17"/>
    <mergeCell ref="A27:A28"/>
    <mergeCell ref="B27:B28"/>
    <mergeCell ref="C27:C28"/>
    <mergeCell ref="D27:D28"/>
    <mergeCell ref="E27:E28"/>
    <mergeCell ref="A23:A24"/>
    <mergeCell ref="B23:B24"/>
    <mergeCell ref="C23:C24"/>
    <mergeCell ref="D23:D24"/>
    <mergeCell ref="E23:E24"/>
    <mergeCell ref="A38:A39"/>
    <mergeCell ref="B38:B39"/>
    <mergeCell ref="C38:C39"/>
    <mergeCell ref="D38:D39"/>
    <mergeCell ref="E38:E39"/>
    <mergeCell ref="A34:A35"/>
    <mergeCell ref="B34:B35"/>
    <mergeCell ref="C34:C35"/>
    <mergeCell ref="D34:D35"/>
    <mergeCell ref="E34:E35"/>
    <mergeCell ref="A47:A48"/>
    <mergeCell ref="B47:B48"/>
    <mergeCell ref="C47:C48"/>
    <mergeCell ref="D47:D48"/>
    <mergeCell ref="E47:E48"/>
    <mergeCell ref="A41:A42"/>
    <mergeCell ref="B41:B42"/>
    <mergeCell ref="C41:C42"/>
    <mergeCell ref="D41:D42"/>
    <mergeCell ref="E41:E42"/>
    <mergeCell ref="A70:A71"/>
    <mergeCell ref="B70:B71"/>
    <mergeCell ref="C70:C71"/>
    <mergeCell ref="D70:D71"/>
    <mergeCell ref="E70:E71"/>
    <mergeCell ref="A68:A69"/>
    <mergeCell ref="B68:B69"/>
    <mergeCell ref="C68:C69"/>
    <mergeCell ref="D68:D69"/>
    <mergeCell ref="E68:E69"/>
    <mergeCell ref="A97:A98"/>
    <mergeCell ref="B97:B98"/>
    <mergeCell ref="C97:C98"/>
    <mergeCell ref="D97:D98"/>
    <mergeCell ref="E97:E98"/>
    <mergeCell ref="A86:A87"/>
    <mergeCell ref="B86:B87"/>
    <mergeCell ref="C86:C87"/>
    <mergeCell ref="D86:D87"/>
    <mergeCell ref="E86:E87"/>
    <mergeCell ref="E99:E102"/>
    <mergeCell ref="A103:A106"/>
    <mergeCell ref="B103:B106"/>
    <mergeCell ref="C103:C106"/>
    <mergeCell ref="D103:D106"/>
    <mergeCell ref="E103:E106"/>
    <mergeCell ref="A99:A102"/>
    <mergeCell ref="B99:B102"/>
    <mergeCell ref="C99:C102"/>
    <mergeCell ref="D99:D102"/>
    <mergeCell ref="A119:A122"/>
    <mergeCell ref="B119:B122"/>
    <mergeCell ref="C119:C122"/>
    <mergeCell ref="D119:D122"/>
    <mergeCell ref="E119:E122"/>
    <mergeCell ref="A109:A112"/>
    <mergeCell ref="B109:B112"/>
    <mergeCell ref="C109:C112"/>
    <mergeCell ref="D109:D112"/>
    <mergeCell ref="E109:E112"/>
    <mergeCell ref="A116:A117"/>
    <mergeCell ref="B116:B117"/>
    <mergeCell ref="C116:C117"/>
    <mergeCell ref="D116:D117"/>
    <mergeCell ref="E116:E117"/>
    <mergeCell ref="A141:A142"/>
    <mergeCell ref="B141:B142"/>
    <mergeCell ref="C141:C142"/>
    <mergeCell ref="D141:D142"/>
    <mergeCell ref="E141:E142"/>
    <mergeCell ref="A133:A138"/>
    <mergeCell ref="B133:B138"/>
    <mergeCell ref="C133:C138"/>
    <mergeCell ref="D133:D138"/>
    <mergeCell ref="E133:E138"/>
    <mergeCell ref="A127:A132"/>
    <mergeCell ref="B127:B132"/>
    <mergeCell ref="C127:C132"/>
    <mergeCell ref="D127:D132"/>
    <mergeCell ref="E127:E132"/>
    <mergeCell ref="A123:A125"/>
    <mergeCell ref="B123:B125"/>
    <mergeCell ref="C123:C125"/>
    <mergeCell ref="D123:D125"/>
    <mergeCell ref="E123:E125"/>
  </mergeCells>
  <phoneticPr fontId="11" type="noConversion"/>
  <printOptions horizontalCentered="1"/>
  <pageMargins left="0.19685039370078741" right="0.19685039370078741" top="0.59055118110236227" bottom="0.39370078740157483" header="0.19685039370078741" footer="0.19685039370078741"/>
  <pageSetup paperSize="9" scale="90" orientation="portrait" r:id="rId1"/>
  <headerFooter alignWithMargins="0"/>
  <rowBreaks count="4" manualBreakCount="4">
    <brk id="33" max="10" man="1"/>
    <brk id="63" max="10" man="1"/>
    <brk id="93" max="10" man="1"/>
    <brk id="122" min="6" max="1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1:Y64587"/>
  <sheetViews>
    <sheetView showGridLines="0" showZeros="0" view="pageBreakPreview" zoomScaleSheetLayoutView="100" workbookViewId="0">
      <selection activeCell="B6" sqref="B6"/>
    </sheetView>
  </sheetViews>
  <sheetFormatPr defaultRowHeight="11.25"/>
  <cols>
    <col min="1" max="1" width="3.77734375" style="467" customWidth="1"/>
    <col min="2" max="2" width="6.77734375" style="479" customWidth="1"/>
    <col min="3" max="3" width="3.77734375" style="467" customWidth="1"/>
    <col min="4" max="4" width="9.33203125" style="467" customWidth="1"/>
    <col min="5" max="5" width="8.33203125" style="467" customWidth="1"/>
    <col min="6" max="6" width="8.77734375" style="467" customWidth="1"/>
    <col min="7" max="7" width="16.77734375" style="467" customWidth="1"/>
    <col min="8" max="8" width="7.77734375" style="467" customWidth="1"/>
    <col min="9" max="9" width="10.77734375" style="467" customWidth="1"/>
    <col min="10" max="10" width="6.77734375" style="467" customWidth="1"/>
    <col min="11" max="11" width="4.21875" style="467" customWidth="1"/>
    <col min="12" max="12" width="4.77734375" style="467" customWidth="1"/>
    <col min="13" max="13" width="20.77734375" style="480" customWidth="1"/>
    <col min="14" max="14" width="9.77734375" style="467" customWidth="1"/>
    <col min="15" max="15" width="11.5546875" style="467" customWidth="1"/>
    <col min="16" max="20" width="9.77734375" style="467" customWidth="1"/>
    <col min="21" max="21" width="10.77734375" style="467" customWidth="1"/>
    <col min="22" max="16384" width="8.88671875" style="467"/>
  </cols>
  <sheetData>
    <row r="1" spans="1:25" ht="30" customHeight="1">
      <c r="A1" s="580" t="s">
        <v>0</v>
      </c>
      <c r="B1" s="580"/>
      <c r="C1" s="580"/>
      <c r="D1" s="580"/>
      <c r="E1" s="580"/>
      <c r="F1" s="580"/>
      <c r="G1" s="580"/>
      <c r="H1" s="580"/>
      <c r="I1" s="580"/>
      <c r="J1" s="580"/>
      <c r="K1" s="580"/>
      <c r="L1" s="470"/>
      <c r="M1" s="470"/>
      <c r="N1" s="320"/>
      <c r="O1" s="320"/>
      <c r="P1" s="320"/>
      <c r="Q1" s="320"/>
      <c r="R1" s="320"/>
      <c r="S1" s="320"/>
      <c r="T1" s="320"/>
      <c r="U1" s="320"/>
    </row>
    <row r="2" spans="1:25" ht="19.899999999999999" customHeight="1">
      <c r="A2" s="470"/>
      <c r="B2" s="471"/>
      <c r="C2" s="470"/>
      <c r="D2" s="470"/>
      <c r="E2" s="470"/>
      <c r="F2" s="470"/>
      <c r="G2" s="470"/>
      <c r="H2" s="579" t="s">
        <v>368</v>
      </c>
      <c r="I2" s="579"/>
      <c r="J2" s="579"/>
      <c r="K2" s="579"/>
      <c r="L2" s="472"/>
      <c r="M2" s="320"/>
      <c r="N2" s="320"/>
      <c r="O2" s="320"/>
      <c r="P2" s="320"/>
      <c r="Q2" s="320"/>
      <c r="R2" s="320"/>
      <c r="S2" s="320"/>
      <c r="T2" s="320"/>
      <c r="U2" s="320"/>
    </row>
    <row r="3" spans="1:25" ht="10.15" customHeight="1">
      <c r="A3" s="470"/>
      <c r="B3" s="471"/>
      <c r="C3" s="470"/>
      <c r="D3" s="470"/>
      <c r="E3" s="470"/>
      <c r="F3" s="470"/>
      <c r="G3" s="470"/>
      <c r="H3" s="470"/>
      <c r="I3" s="470"/>
      <c r="J3" s="470"/>
      <c r="K3" s="470"/>
      <c r="L3" s="470"/>
      <c r="M3" s="470"/>
      <c r="N3" s="320"/>
      <c r="O3" s="320"/>
      <c r="P3" s="320"/>
      <c r="Q3" s="320"/>
      <c r="R3" s="320"/>
      <c r="S3" s="320"/>
      <c r="T3" s="320"/>
      <c r="U3" s="320"/>
    </row>
    <row r="4" spans="1:25" ht="30" customHeight="1">
      <c r="A4" s="352" t="s">
        <v>22</v>
      </c>
      <c r="B4" s="352" t="s">
        <v>23</v>
      </c>
      <c r="C4" s="352" t="s">
        <v>24</v>
      </c>
      <c r="D4" s="352" t="s">
        <v>25</v>
      </c>
      <c r="E4" s="352" t="s">
        <v>26</v>
      </c>
      <c r="F4" s="576" t="s">
        <v>28</v>
      </c>
      <c r="G4" s="577"/>
      <c r="H4" s="576" t="s">
        <v>29</v>
      </c>
      <c r="I4" s="581"/>
      <c r="J4" s="577"/>
      <c r="K4" s="451" t="s">
        <v>18</v>
      </c>
      <c r="L4" s="473"/>
      <c r="M4" s="320"/>
      <c r="N4" s="320"/>
      <c r="O4" s="355"/>
      <c r="P4" s="355"/>
      <c r="Q4" s="355"/>
      <c r="R4" s="355"/>
      <c r="S4" s="355"/>
      <c r="T4" s="355"/>
      <c r="U4" s="355"/>
    </row>
    <row r="5" spans="1:25" ht="30" customHeight="1">
      <c r="A5" s="356" t="s">
        <v>30</v>
      </c>
      <c r="B5" s="358"/>
      <c r="C5" s="358"/>
      <c r="D5" s="356" t="s">
        <v>284</v>
      </c>
      <c r="E5" s="356" t="s">
        <v>284</v>
      </c>
      <c r="F5" s="412" t="s">
        <v>32</v>
      </c>
      <c r="G5" s="412" t="s">
        <v>33</v>
      </c>
      <c r="H5" s="412" t="s">
        <v>32</v>
      </c>
      <c r="I5" s="412" t="s">
        <v>33</v>
      </c>
      <c r="J5" s="412" t="s">
        <v>34</v>
      </c>
      <c r="K5" s="452"/>
      <c r="L5" s="473"/>
      <c r="M5" s="320"/>
      <c r="N5" s="355" t="s">
        <v>360</v>
      </c>
      <c r="O5" s="314" t="s">
        <v>356</v>
      </c>
      <c r="P5" s="314" t="s">
        <v>357</v>
      </c>
      <c r="Q5" s="314" t="s">
        <v>358</v>
      </c>
      <c r="R5" s="314"/>
      <c r="S5" s="314"/>
      <c r="T5" s="314"/>
      <c r="U5" s="320"/>
    </row>
    <row r="6" spans="1:25" ht="27.95" customHeight="1">
      <c r="A6" s="324" t="s">
        <v>345</v>
      </c>
      <c r="B6" s="422"/>
      <c r="C6" s="422"/>
      <c r="D6" s="474"/>
      <c r="E6" s="486"/>
      <c r="F6" s="474"/>
      <c r="G6" s="474"/>
      <c r="H6" s="490"/>
      <c r="I6" s="490"/>
      <c r="J6" s="490"/>
      <c r="K6" s="475"/>
      <c r="L6" s="431"/>
      <c r="M6" s="313" t="str">
        <f>CONCATENATE(C6,F6)</f>
        <v/>
      </c>
      <c r="N6" s="314">
        <f>D6-E6</f>
        <v>0</v>
      </c>
      <c r="O6" s="474"/>
      <c r="P6" s="500"/>
      <c r="Q6" s="486"/>
      <c r="R6" s="314"/>
      <c r="S6" s="314"/>
      <c r="T6" s="314"/>
      <c r="U6" s="314"/>
    </row>
    <row r="7" spans="1:25" ht="27.95" customHeight="1">
      <c r="A7" s="324" t="s">
        <v>286</v>
      </c>
      <c r="B7" s="422"/>
      <c r="C7" s="422"/>
      <c r="D7" s="474"/>
      <c r="E7" s="486"/>
      <c r="F7" s="474"/>
      <c r="G7" s="474"/>
      <c r="H7" s="490"/>
      <c r="I7" s="490"/>
      <c r="J7" s="490"/>
      <c r="K7" s="475"/>
      <c r="L7" s="431"/>
      <c r="M7" s="313" t="str">
        <f t="shared" ref="M7:M70" si="0">CONCATENATE(C7,F7)</f>
        <v/>
      </c>
      <c r="N7" s="314">
        <f t="shared" ref="N7:N69" si="1">D7-E7</f>
        <v>0</v>
      </c>
      <c r="O7" s="474"/>
      <c r="P7" s="500"/>
      <c r="Q7" s="486"/>
      <c r="R7" s="314"/>
      <c r="S7" s="314" t="s">
        <v>371</v>
      </c>
      <c r="T7" s="314" t="s">
        <v>363</v>
      </c>
      <c r="U7" s="314" t="s">
        <v>361</v>
      </c>
      <c r="V7" s="314" t="s">
        <v>364</v>
      </c>
      <c r="W7" s="314" t="s">
        <v>370</v>
      </c>
      <c r="X7" s="316"/>
      <c r="Y7" s="467" t="s">
        <v>372</v>
      </c>
    </row>
    <row r="8" spans="1:25" ht="27.95" customHeight="1">
      <c r="A8" s="324" t="s">
        <v>287</v>
      </c>
      <c r="B8" s="422"/>
      <c r="C8" s="422"/>
      <c r="D8" s="474"/>
      <c r="E8" s="486"/>
      <c r="F8" s="474"/>
      <c r="G8" s="474"/>
      <c r="H8" s="490"/>
      <c r="I8" s="490"/>
      <c r="J8" s="490"/>
      <c r="K8" s="475"/>
      <c r="L8" s="431"/>
      <c r="M8" s="313" t="str">
        <f t="shared" si="0"/>
        <v/>
      </c>
      <c r="N8" s="314">
        <f t="shared" si="1"/>
        <v>0</v>
      </c>
      <c r="O8" s="474"/>
      <c r="P8" s="500"/>
      <c r="Q8" s="486"/>
      <c r="R8" s="314"/>
      <c r="S8" s="314">
        <f>COUNTIF($O$6:$O$246,"보전관리지역")</f>
        <v>0</v>
      </c>
      <c r="T8" s="314">
        <f>COUNTIF($O$6:$O$246,"계획관리지역")</f>
        <v>0</v>
      </c>
      <c r="U8" s="314">
        <f>COUNTIF($O$6:$O$246,"농림지역")</f>
        <v>0</v>
      </c>
      <c r="V8" s="314">
        <f>COUNTIF($O$6:$O$246,"자연녹지지역")</f>
        <v>0</v>
      </c>
      <c r="W8" s="314">
        <f>COUNTIF($O$6:$O$246,"생산관리지역")</f>
        <v>0</v>
      </c>
      <c r="X8" s="368" t="s">
        <v>365</v>
      </c>
      <c r="Y8" s="468">
        <f>SUM(S8:W8)</f>
        <v>0</v>
      </c>
    </row>
    <row r="9" spans="1:25" ht="27.95" customHeight="1">
      <c r="A9" s="324" t="s">
        <v>288</v>
      </c>
      <c r="B9" s="422"/>
      <c r="C9" s="422"/>
      <c r="D9" s="474"/>
      <c r="E9" s="486"/>
      <c r="F9" s="474"/>
      <c r="G9" s="474"/>
      <c r="H9" s="490"/>
      <c r="I9" s="490"/>
      <c r="J9" s="490"/>
      <c r="K9" s="475"/>
      <c r="L9" s="431"/>
      <c r="M9" s="313" t="str">
        <f t="shared" si="0"/>
        <v/>
      </c>
      <c r="N9" s="314">
        <f t="shared" si="1"/>
        <v>0</v>
      </c>
      <c r="O9" s="474"/>
      <c r="P9" s="500"/>
      <c r="Q9" s="486"/>
      <c r="R9" s="314"/>
      <c r="S9" s="314">
        <f>SUMIF($O$6:$O$247,"보전관리지역",$E$6:$E$405)</f>
        <v>0</v>
      </c>
      <c r="T9" s="314">
        <f>SUMIF($O$6:$O$247,"계획관리지역",$E$6:$E$405)</f>
        <v>0</v>
      </c>
      <c r="U9" s="314">
        <f>SUMIF($O$6:$O$247,"농림지역",$E$6:$E$405)</f>
        <v>0</v>
      </c>
      <c r="V9" s="314">
        <f>SUMIF($O$6:$O$247,"자연녹지지역",$E$6:$E$405)</f>
        <v>0</v>
      </c>
      <c r="W9" s="314">
        <f>SUMIF($O$6:$O$247,"생산관리지역",$E$6:$E$405)</f>
        <v>0</v>
      </c>
      <c r="X9" s="368" t="s">
        <v>366</v>
      </c>
      <c r="Y9" s="468">
        <f>SUM(S9:W9)</f>
        <v>0</v>
      </c>
    </row>
    <row r="10" spans="1:25" ht="27.95" customHeight="1">
      <c r="A10" s="324" t="s">
        <v>289</v>
      </c>
      <c r="B10" s="422"/>
      <c r="C10" s="422"/>
      <c r="D10" s="474"/>
      <c r="E10" s="486"/>
      <c r="F10" s="474"/>
      <c r="G10" s="474"/>
      <c r="H10" s="474"/>
      <c r="I10" s="491"/>
      <c r="J10" s="474"/>
      <c r="K10" s="475"/>
      <c r="L10" s="431"/>
      <c r="M10" s="313" t="str">
        <f t="shared" si="0"/>
        <v/>
      </c>
      <c r="N10" s="314">
        <f t="shared" si="1"/>
        <v>0</v>
      </c>
      <c r="O10" s="474"/>
      <c r="P10" s="500"/>
      <c r="Q10" s="486"/>
      <c r="R10" s="314"/>
      <c r="S10" s="314"/>
      <c r="T10" s="454"/>
      <c r="U10" s="454"/>
      <c r="V10" s="477"/>
      <c r="W10" s="477"/>
    </row>
    <row r="11" spans="1:25" ht="27.95" customHeight="1">
      <c r="A11" s="324" t="s">
        <v>290</v>
      </c>
      <c r="B11" s="422"/>
      <c r="C11" s="422"/>
      <c r="D11" s="474"/>
      <c r="E11" s="486"/>
      <c r="F11" s="474"/>
      <c r="G11" s="492"/>
      <c r="H11" s="490"/>
      <c r="I11" s="490"/>
      <c r="J11" s="490"/>
      <c r="K11" s="475"/>
      <c r="L11" s="431"/>
      <c r="M11" s="313" t="str">
        <f t="shared" si="0"/>
        <v/>
      </c>
      <c r="N11" s="314">
        <f t="shared" si="1"/>
        <v>0</v>
      </c>
      <c r="O11" s="474"/>
      <c r="P11" s="500"/>
      <c r="Q11" s="486"/>
      <c r="R11" s="314"/>
      <c r="S11" s="314"/>
      <c r="T11" s="314"/>
      <c r="U11" s="314"/>
    </row>
    <row r="12" spans="1:25" ht="27.95" customHeight="1">
      <c r="A12" s="324" t="s">
        <v>291</v>
      </c>
      <c r="B12" s="422"/>
      <c r="C12" s="422"/>
      <c r="D12" s="474"/>
      <c r="E12" s="486"/>
      <c r="F12" s="474"/>
      <c r="G12" s="474"/>
      <c r="H12" s="490"/>
      <c r="I12" s="490"/>
      <c r="J12" s="490"/>
      <c r="K12" s="475"/>
      <c r="L12" s="431"/>
      <c r="M12" s="313" t="str">
        <f t="shared" si="0"/>
        <v/>
      </c>
      <c r="N12" s="314">
        <f t="shared" si="1"/>
        <v>0</v>
      </c>
      <c r="O12" s="474"/>
      <c r="P12" s="500"/>
      <c r="Q12" s="486"/>
      <c r="R12" s="314"/>
      <c r="S12" s="314"/>
      <c r="T12" s="314"/>
      <c r="U12" s="314"/>
    </row>
    <row r="13" spans="1:25" ht="27.95" customHeight="1">
      <c r="A13" s="324" t="s">
        <v>292</v>
      </c>
      <c r="B13" s="422"/>
      <c r="C13" s="422"/>
      <c r="D13" s="474"/>
      <c r="E13" s="486"/>
      <c r="F13" s="474"/>
      <c r="G13" s="492"/>
      <c r="H13" s="490"/>
      <c r="I13" s="490"/>
      <c r="J13" s="490"/>
      <c r="K13" s="475"/>
      <c r="L13" s="431"/>
      <c r="M13" s="313" t="str">
        <f t="shared" si="0"/>
        <v/>
      </c>
      <c r="N13" s="314">
        <f t="shared" si="1"/>
        <v>0</v>
      </c>
      <c r="O13" s="474"/>
      <c r="P13" s="500"/>
      <c r="Q13" s="486"/>
      <c r="R13" s="314"/>
      <c r="S13" s="314"/>
      <c r="T13" s="314"/>
      <c r="U13" s="314"/>
    </row>
    <row r="14" spans="1:25" ht="27.95" customHeight="1">
      <c r="A14" s="324" t="s">
        <v>293</v>
      </c>
      <c r="B14" s="422"/>
      <c r="C14" s="422"/>
      <c r="D14" s="474"/>
      <c r="E14" s="486"/>
      <c r="F14" s="474"/>
      <c r="G14" s="474"/>
      <c r="H14" s="490"/>
      <c r="I14" s="490"/>
      <c r="J14" s="490"/>
      <c r="K14" s="475"/>
      <c r="L14" s="431"/>
      <c r="M14" s="313" t="str">
        <f t="shared" si="0"/>
        <v/>
      </c>
      <c r="N14" s="314">
        <f t="shared" si="1"/>
        <v>0</v>
      </c>
      <c r="O14" s="474"/>
      <c r="P14" s="500"/>
      <c r="Q14" s="486"/>
      <c r="R14" s="314"/>
      <c r="S14" s="314"/>
      <c r="T14" s="314"/>
      <c r="U14" s="314"/>
    </row>
    <row r="15" spans="1:25" ht="27.95" customHeight="1">
      <c r="A15" s="324" t="s">
        <v>294</v>
      </c>
      <c r="B15" s="422"/>
      <c r="C15" s="422"/>
      <c r="D15" s="474"/>
      <c r="E15" s="486"/>
      <c r="F15" s="474"/>
      <c r="G15" s="474"/>
      <c r="H15" s="490"/>
      <c r="I15" s="490"/>
      <c r="J15" s="490"/>
      <c r="K15" s="475"/>
      <c r="L15" s="431"/>
      <c r="M15" s="313" t="str">
        <f t="shared" si="0"/>
        <v/>
      </c>
      <c r="N15" s="314">
        <f t="shared" si="1"/>
        <v>0</v>
      </c>
      <c r="O15" s="474"/>
      <c r="P15" s="474"/>
      <c r="Q15" s="486"/>
      <c r="R15" s="314"/>
      <c r="S15" s="314"/>
      <c r="T15" s="314"/>
      <c r="U15" s="314"/>
    </row>
    <row r="16" spans="1:25" ht="27.95" customHeight="1">
      <c r="A16" s="324" t="s">
        <v>38</v>
      </c>
      <c r="B16" s="422"/>
      <c r="C16" s="422"/>
      <c r="D16" s="474"/>
      <c r="E16" s="486"/>
      <c r="F16" s="474"/>
      <c r="G16" s="474"/>
      <c r="H16" s="490"/>
      <c r="I16" s="490"/>
      <c r="J16" s="490"/>
      <c r="K16" s="475"/>
      <c r="L16" s="431"/>
      <c r="M16" s="313" t="str">
        <f t="shared" si="0"/>
        <v/>
      </c>
      <c r="N16" s="314">
        <f t="shared" si="1"/>
        <v>0</v>
      </c>
      <c r="O16" s="474"/>
      <c r="P16" s="500"/>
      <c r="Q16" s="486"/>
      <c r="R16" s="314"/>
      <c r="S16" s="314"/>
      <c r="T16" s="314"/>
      <c r="U16" s="314"/>
    </row>
    <row r="17" spans="1:24" ht="27.95" customHeight="1">
      <c r="A17" s="324" t="s">
        <v>295</v>
      </c>
      <c r="B17" s="422"/>
      <c r="C17" s="422"/>
      <c r="D17" s="474"/>
      <c r="E17" s="486"/>
      <c r="F17" s="474"/>
      <c r="G17" s="474"/>
      <c r="H17" s="490"/>
      <c r="I17" s="490"/>
      <c r="J17" s="490"/>
      <c r="K17" s="475"/>
      <c r="L17" s="431"/>
      <c r="M17" s="313" t="str">
        <f t="shared" si="0"/>
        <v/>
      </c>
      <c r="N17" s="314">
        <f t="shared" si="1"/>
        <v>0</v>
      </c>
      <c r="O17" s="474"/>
      <c r="P17" s="500"/>
      <c r="Q17" s="486"/>
      <c r="R17" s="314"/>
      <c r="S17" s="314"/>
      <c r="T17" s="314"/>
      <c r="U17" s="314"/>
    </row>
    <row r="18" spans="1:24" ht="27.95" customHeight="1">
      <c r="A18" s="324" t="s">
        <v>296</v>
      </c>
      <c r="B18" s="422"/>
      <c r="C18" s="422"/>
      <c r="D18" s="474"/>
      <c r="E18" s="486"/>
      <c r="F18" s="474"/>
      <c r="G18" s="474"/>
      <c r="H18" s="490"/>
      <c r="I18" s="490"/>
      <c r="J18" s="490"/>
      <c r="K18" s="475"/>
      <c r="L18" s="431"/>
      <c r="M18" s="313" t="str">
        <f t="shared" si="0"/>
        <v/>
      </c>
      <c r="N18" s="314">
        <f t="shared" si="1"/>
        <v>0</v>
      </c>
      <c r="O18" s="474"/>
      <c r="P18" s="500"/>
      <c r="Q18" s="486"/>
      <c r="R18" s="314"/>
      <c r="S18" s="314"/>
      <c r="T18" s="314"/>
      <c r="U18" s="314"/>
    </row>
    <row r="19" spans="1:24" ht="27.95" customHeight="1">
      <c r="A19" s="324" t="s">
        <v>297</v>
      </c>
      <c r="B19" s="422"/>
      <c r="C19" s="422"/>
      <c r="D19" s="474"/>
      <c r="E19" s="486"/>
      <c r="F19" s="474"/>
      <c r="G19" s="474"/>
      <c r="H19" s="490"/>
      <c r="I19" s="490"/>
      <c r="J19" s="490"/>
      <c r="K19" s="475"/>
      <c r="L19" s="431"/>
      <c r="M19" s="313" t="str">
        <f t="shared" si="0"/>
        <v/>
      </c>
      <c r="N19" s="314">
        <f t="shared" si="1"/>
        <v>0</v>
      </c>
      <c r="O19" s="474"/>
      <c r="P19" s="474"/>
      <c r="Q19" s="486"/>
      <c r="R19" s="314"/>
      <c r="S19" s="314"/>
      <c r="T19" s="314"/>
      <c r="U19" s="314"/>
    </row>
    <row r="20" spans="1:24" ht="27.95" customHeight="1">
      <c r="A20" s="324" t="s">
        <v>298</v>
      </c>
      <c r="B20" s="422"/>
      <c r="C20" s="422"/>
      <c r="D20" s="474"/>
      <c r="E20" s="486"/>
      <c r="F20" s="474"/>
      <c r="G20" s="474"/>
      <c r="H20" s="490"/>
      <c r="I20" s="490"/>
      <c r="J20" s="490"/>
      <c r="K20" s="475"/>
      <c r="L20" s="431"/>
      <c r="M20" s="313" t="str">
        <f t="shared" si="0"/>
        <v/>
      </c>
      <c r="N20" s="314">
        <f t="shared" si="1"/>
        <v>0</v>
      </c>
      <c r="O20" s="474"/>
      <c r="P20" s="500"/>
      <c r="Q20" s="486"/>
      <c r="R20" s="314"/>
      <c r="S20" s="314"/>
      <c r="T20" s="314"/>
      <c r="U20" s="314"/>
    </row>
    <row r="21" spans="1:24" ht="27.95" customHeight="1">
      <c r="A21" s="324" t="s">
        <v>299</v>
      </c>
      <c r="B21" s="422"/>
      <c r="C21" s="422"/>
      <c r="D21" s="474"/>
      <c r="E21" s="486"/>
      <c r="F21" s="474"/>
      <c r="G21" s="474"/>
      <c r="H21" s="490"/>
      <c r="I21" s="490"/>
      <c r="J21" s="490"/>
      <c r="K21" s="475"/>
      <c r="L21" s="431"/>
      <c r="M21" s="313" t="str">
        <f t="shared" si="0"/>
        <v/>
      </c>
      <c r="N21" s="314">
        <f t="shared" si="1"/>
        <v>0</v>
      </c>
      <c r="O21" s="474"/>
      <c r="P21" s="500"/>
      <c r="Q21" s="486"/>
      <c r="R21" s="314"/>
      <c r="S21" s="314"/>
      <c r="T21" s="314"/>
      <c r="U21" s="314"/>
    </row>
    <row r="22" spans="1:24" ht="27.95" customHeight="1">
      <c r="A22" s="324" t="s">
        <v>300</v>
      </c>
      <c r="B22" s="422"/>
      <c r="C22" s="422"/>
      <c r="D22" s="474"/>
      <c r="E22" s="486"/>
      <c r="F22" s="474"/>
      <c r="G22" s="474"/>
      <c r="H22" s="490"/>
      <c r="I22" s="490"/>
      <c r="J22" s="490"/>
      <c r="K22" s="475"/>
      <c r="L22" s="431"/>
      <c r="M22" s="313" t="str">
        <f t="shared" si="0"/>
        <v/>
      </c>
      <c r="N22" s="314">
        <f t="shared" si="1"/>
        <v>0</v>
      </c>
      <c r="O22" s="474"/>
      <c r="P22" s="500"/>
      <c r="Q22" s="486"/>
      <c r="R22" s="314"/>
      <c r="S22" s="314"/>
      <c r="T22" s="314"/>
      <c r="U22" s="314"/>
    </row>
    <row r="23" spans="1:24" ht="27.95" customHeight="1">
      <c r="A23" s="324" t="s">
        <v>301</v>
      </c>
      <c r="B23" s="422"/>
      <c r="C23" s="422"/>
      <c r="D23" s="474"/>
      <c r="E23" s="486"/>
      <c r="F23" s="474"/>
      <c r="G23" s="474"/>
      <c r="H23" s="490"/>
      <c r="I23" s="490"/>
      <c r="J23" s="490"/>
      <c r="K23" s="475"/>
      <c r="L23" s="431"/>
      <c r="M23" s="313" t="str">
        <f t="shared" si="0"/>
        <v/>
      </c>
      <c r="N23" s="314">
        <f t="shared" si="1"/>
        <v>0</v>
      </c>
      <c r="O23" s="474"/>
      <c r="P23" s="500"/>
      <c r="Q23" s="486"/>
      <c r="R23" s="314"/>
      <c r="S23" s="314"/>
      <c r="T23" s="314"/>
      <c r="U23" s="314"/>
    </row>
    <row r="24" spans="1:24" ht="27.95" customHeight="1">
      <c r="A24" s="324" t="s">
        <v>302</v>
      </c>
      <c r="B24" s="422"/>
      <c r="C24" s="422"/>
      <c r="D24" s="474"/>
      <c r="E24" s="486"/>
      <c r="F24" s="474"/>
      <c r="G24" s="474"/>
      <c r="H24" s="490"/>
      <c r="I24" s="490"/>
      <c r="J24" s="490"/>
      <c r="K24" s="475"/>
      <c r="L24" s="431"/>
      <c r="M24" s="313" t="str">
        <f t="shared" si="0"/>
        <v/>
      </c>
      <c r="N24" s="314">
        <f t="shared" si="1"/>
        <v>0</v>
      </c>
      <c r="O24" s="474"/>
      <c r="P24" s="500"/>
      <c r="Q24" s="486"/>
      <c r="R24" s="314"/>
      <c r="S24" s="314"/>
      <c r="T24" s="314"/>
      <c r="U24" s="320"/>
    </row>
    <row r="25" spans="1:24" ht="27.95" customHeight="1">
      <c r="A25" s="324" t="s">
        <v>303</v>
      </c>
      <c r="B25" s="422"/>
      <c r="C25" s="422"/>
      <c r="D25" s="474"/>
      <c r="E25" s="486"/>
      <c r="F25" s="474"/>
      <c r="G25" s="474"/>
      <c r="H25" s="490"/>
      <c r="I25" s="490"/>
      <c r="J25" s="490"/>
      <c r="K25" s="475"/>
      <c r="L25" s="431"/>
      <c r="M25" s="313" t="str">
        <f t="shared" si="0"/>
        <v/>
      </c>
      <c r="N25" s="314">
        <f t="shared" si="1"/>
        <v>0</v>
      </c>
      <c r="O25" s="474"/>
      <c r="P25" s="474"/>
      <c r="Q25" s="486"/>
      <c r="R25" s="314"/>
      <c r="S25" s="314"/>
      <c r="T25" s="314"/>
      <c r="U25" s="320"/>
    </row>
    <row r="26" spans="1:24" ht="27.95" customHeight="1">
      <c r="A26" s="426"/>
      <c r="B26" s="427" t="s">
        <v>35</v>
      </c>
      <c r="C26" s="428"/>
      <c r="D26" s="424">
        <f>SUM(D6:D25)</f>
        <v>0</v>
      </c>
      <c r="E26" s="482">
        <f>SUM(E6:E25)</f>
        <v>0</v>
      </c>
      <c r="F26" s="328"/>
      <c r="G26" s="328"/>
      <c r="H26" s="493"/>
      <c r="I26" s="493"/>
      <c r="J26" s="493"/>
      <c r="K26" s="433"/>
      <c r="L26" s="432"/>
      <c r="M26" s="313" t="str">
        <f t="shared" si="0"/>
        <v/>
      </c>
      <c r="N26" s="314">
        <f t="shared" si="1"/>
        <v>0</v>
      </c>
      <c r="O26" s="474"/>
      <c r="P26" s="474"/>
      <c r="Q26" s="486"/>
      <c r="R26" s="314"/>
      <c r="S26" s="314"/>
      <c r="T26" s="314"/>
      <c r="U26" s="469"/>
      <c r="V26" s="314"/>
      <c r="W26" s="314"/>
      <c r="X26" s="314"/>
    </row>
    <row r="27" spans="1:24" ht="27.95" customHeight="1">
      <c r="A27" s="324" t="s">
        <v>346</v>
      </c>
      <c r="B27" s="422"/>
      <c r="C27" s="422"/>
      <c r="D27" s="474"/>
      <c r="E27" s="486"/>
      <c r="F27" s="474"/>
      <c r="G27" s="474"/>
      <c r="H27" s="490"/>
      <c r="I27" s="490"/>
      <c r="J27" s="490"/>
      <c r="K27" s="475"/>
      <c r="L27" s="431"/>
      <c r="M27" s="313" t="str">
        <f t="shared" si="0"/>
        <v/>
      </c>
      <c r="N27" s="314">
        <f t="shared" si="1"/>
        <v>0</v>
      </c>
      <c r="O27" s="474"/>
      <c r="P27" s="500"/>
      <c r="Q27" s="486"/>
      <c r="R27" s="314"/>
      <c r="S27" s="314"/>
      <c r="T27" s="314"/>
      <c r="U27" s="320"/>
    </row>
    <row r="28" spans="1:24" ht="27.95" customHeight="1">
      <c r="A28" s="324" t="s">
        <v>305</v>
      </c>
      <c r="B28" s="422"/>
      <c r="C28" s="422"/>
      <c r="D28" s="474"/>
      <c r="E28" s="486"/>
      <c r="F28" s="474"/>
      <c r="G28" s="474"/>
      <c r="H28" s="490"/>
      <c r="I28" s="490"/>
      <c r="J28" s="490"/>
      <c r="K28" s="475"/>
      <c r="L28" s="431"/>
      <c r="M28" s="313" t="str">
        <f t="shared" si="0"/>
        <v/>
      </c>
      <c r="N28" s="314">
        <f t="shared" si="1"/>
        <v>0</v>
      </c>
      <c r="O28" s="474"/>
      <c r="P28" s="500"/>
      <c r="Q28" s="486"/>
      <c r="R28" s="314"/>
      <c r="S28" s="314"/>
      <c r="T28" s="314"/>
      <c r="U28" s="320"/>
    </row>
    <row r="29" spans="1:24" ht="27.95" customHeight="1">
      <c r="A29" s="324" t="s">
        <v>306</v>
      </c>
      <c r="B29" s="422"/>
      <c r="C29" s="422"/>
      <c r="D29" s="474"/>
      <c r="E29" s="486"/>
      <c r="F29" s="474"/>
      <c r="G29" s="474"/>
      <c r="H29" s="490"/>
      <c r="I29" s="490"/>
      <c r="J29" s="490"/>
      <c r="K29" s="475"/>
      <c r="L29" s="431"/>
      <c r="M29" s="313" t="str">
        <f t="shared" si="0"/>
        <v/>
      </c>
      <c r="N29" s="314">
        <f t="shared" si="1"/>
        <v>0</v>
      </c>
      <c r="O29" s="474"/>
      <c r="P29" s="500"/>
      <c r="Q29" s="486"/>
      <c r="R29" s="314"/>
      <c r="S29" s="314"/>
      <c r="T29" s="314"/>
      <c r="U29" s="469"/>
      <c r="V29" s="314"/>
      <c r="W29" s="314"/>
      <c r="X29" s="314"/>
    </row>
    <row r="30" spans="1:24" ht="27.95" customHeight="1">
      <c r="A30" s="324" t="s">
        <v>307</v>
      </c>
      <c r="B30" s="422"/>
      <c r="C30" s="422"/>
      <c r="D30" s="474"/>
      <c r="E30" s="486"/>
      <c r="F30" s="474"/>
      <c r="G30" s="474"/>
      <c r="H30" s="490"/>
      <c r="I30" s="490"/>
      <c r="J30" s="490"/>
      <c r="K30" s="475"/>
      <c r="L30" s="431"/>
      <c r="M30" s="313" t="str">
        <f t="shared" si="0"/>
        <v/>
      </c>
      <c r="N30" s="314">
        <f t="shared" si="1"/>
        <v>0</v>
      </c>
      <c r="O30" s="474"/>
      <c r="P30" s="474"/>
      <c r="Q30" s="486"/>
      <c r="R30" s="314"/>
      <c r="S30" s="314"/>
      <c r="T30" s="314"/>
      <c r="U30" s="314"/>
    </row>
    <row r="31" spans="1:24" ht="27.95" customHeight="1">
      <c r="A31" s="324" t="s">
        <v>308</v>
      </c>
      <c r="B31" s="422"/>
      <c r="C31" s="422"/>
      <c r="D31" s="474"/>
      <c r="E31" s="486"/>
      <c r="F31" s="474"/>
      <c r="G31" s="474"/>
      <c r="H31" s="490"/>
      <c r="I31" s="490"/>
      <c r="J31" s="490"/>
      <c r="K31" s="475"/>
      <c r="L31" s="431"/>
      <c r="M31" s="313" t="str">
        <f t="shared" si="0"/>
        <v/>
      </c>
      <c r="N31" s="314">
        <f t="shared" si="1"/>
        <v>0</v>
      </c>
      <c r="O31" s="474"/>
      <c r="P31" s="500"/>
      <c r="Q31" s="486"/>
      <c r="R31" s="314"/>
      <c r="S31" s="314"/>
      <c r="T31" s="314"/>
      <c r="U31" s="314"/>
    </row>
    <row r="32" spans="1:24" ht="27.95" customHeight="1">
      <c r="A32" s="324" t="s">
        <v>309</v>
      </c>
      <c r="B32" s="422"/>
      <c r="C32" s="422"/>
      <c r="D32" s="474"/>
      <c r="E32" s="486"/>
      <c r="F32" s="474"/>
      <c r="G32" s="474"/>
      <c r="H32" s="490"/>
      <c r="I32" s="490"/>
      <c r="J32" s="490"/>
      <c r="K32" s="475"/>
      <c r="L32" s="431"/>
      <c r="M32" s="313" t="str">
        <f t="shared" si="0"/>
        <v/>
      </c>
      <c r="N32" s="314">
        <f t="shared" si="1"/>
        <v>0</v>
      </c>
      <c r="O32" s="474"/>
      <c r="P32" s="500"/>
      <c r="Q32" s="486"/>
      <c r="R32" s="314"/>
      <c r="S32" s="314"/>
      <c r="T32" s="314"/>
      <c r="U32" s="314"/>
    </row>
    <row r="33" spans="1:24" ht="27.95" customHeight="1">
      <c r="A33" s="324" t="s">
        <v>310</v>
      </c>
      <c r="B33" s="422"/>
      <c r="C33" s="422"/>
      <c r="D33" s="474"/>
      <c r="E33" s="486"/>
      <c r="F33" s="474"/>
      <c r="G33" s="474"/>
      <c r="H33" s="490"/>
      <c r="I33" s="490"/>
      <c r="J33" s="490"/>
      <c r="K33" s="475"/>
      <c r="L33" s="431"/>
      <c r="M33" s="313" t="str">
        <f t="shared" si="0"/>
        <v/>
      </c>
      <c r="N33" s="314">
        <f t="shared" si="1"/>
        <v>0</v>
      </c>
      <c r="O33" s="474"/>
      <c r="P33" s="500"/>
      <c r="Q33" s="486"/>
      <c r="R33" s="314"/>
      <c r="S33" s="314"/>
      <c r="T33" s="314"/>
      <c r="U33" s="314"/>
    </row>
    <row r="34" spans="1:24" ht="27.95" customHeight="1">
      <c r="A34" s="324" t="s">
        <v>311</v>
      </c>
      <c r="B34" s="422"/>
      <c r="C34" s="422"/>
      <c r="D34" s="474"/>
      <c r="E34" s="486"/>
      <c r="F34" s="474"/>
      <c r="G34" s="474"/>
      <c r="H34" s="490"/>
      <c r="I34" s="490"/>
      <c r="J34" s="490"/>
      <c r="K34" s="475"/>
      <c r="L34" s="431"/>
      <c r="M34" s="313" t="str">
        <f t="shared" si="0"/>
        <v/>
      </c>
      <c r="N34" s="314">
        <f t="shared" si="1"/>
        <v>0</v>
      </c>
      <c r="O34" s="474"/>
      <c r="P34" s="500"/>
      <c r="Q34" s="486"/>
      <c r="R34" s="314"/>
      <c r="S34" s="314"/>
      <c r="T34" s="314"/>
      <c r="U34" s="314"/>
    </row>
    <row r="35" spans="1:24" ht="27.95" customHeight="1">
      <c r="A35" s="324" t="s">
        <v>312</v>
      </c>
      <c r="B35" s="422"/>
      <c r="C35" s="422"/>
      <c r="D35" s="474"/>
      <c r="E35" s="486"/>
      <c r="F35" s="474"/>
      <c r="G35" s="491"/>
      <c r="H35" s="490"/>
      <c r="I35" s="490"/>
      <c r="J35" s="490"/>
      <c r="K35" s="475"/>
      <c r="L35" s="431"/>
      <c r="M35" s="313" t="str">
        <f t="shared" si="0"/>
        <v/>
      </c>
      <c r="N35" s="314">
        <f t="shared" si="1"/>
        <v>0</v>
      </c>
      <c r="O35" s="474"/>
      <c r="P35" s="500"/>
      <c r="Q35" s="486"/>
      <c r="R35" s="314"/>
      <c r="S35" s="314"/>
      <c r="T35" s="314"/>
      <c r="U35" s="314"/>
    </row>
    <row r="36" spans="1:24" ht="27.95" customHeight="1">
      <c r="A36" s="324" t="s">
        <v>313</v>
      </c>
      <c r="B36" s="422"/>
      <c r="C36" s="422"/>
      <c r="D36" s="474"/>
      <c r="E36" s="486"/>
      <c r="F36" s="474"/>
      <c r="G36" s="474"/>
      <c r="H36" s="490"/>
      <c r="I36" s="490"/>
      <c r="J36" s="490"/>
      <c r="K36" s="475"/>
      <c r="L36" s="431"/>
      <c r="M36" s="313" t="str">
        <f t="shared" si="0"/>
        <v/>
      </c>
      <c r="N36" s="314">
        <f t="shared" si="1"/>
        <v>0</v>
      </c>
      <c r="O36" s="474"/>
      <c r="P36" s="500"/>
      <c r="Q36" s="486"/>
      <c r="R36" s="314"/>
      <c r="S36" s="314"/>
      <c r="T36" s="314"/>
      <c r="U36" s="314"/>
    </row>
    <row r="37" spans="1:24" ht="27.95" customHeight="1">
      <c r="A37" s="324" t="s">
        <v>314</v>
      </c>
      <c r="B37" s="422"/>
      <c r="C37" s="422"/>
      <c r="D37" s="474"/>
      <c r="E37" s="486"/>
      <c r="F37" s="474"/>
      <c r="G37" s="474"/>
      <c r="H37" s="490"/>
      <c r="I37" s="490"/>
      <c r="J37" s="490"/>
      <c r="K37" s="475"/>
      <c r="L37" s="431"/>
      <c r="M37" s="313" t="str">
        <f t="shared" si="0"/>
        <v/>
      </c>
      <c r="N37" s="314">
        <f t="shared" si="1"/>
        <v>0</v>
      </c>
      <c r="O37" s="474"/>
      <c r="P37" s="474"/>
      <c r="Q37" s="486"/>
      <c r="R37" s="314"/>
      <c r="S37" s="314"/>
      <c r="T37" s="314"/>
      <c r="U37" s="314"/>
    </row>
    <row r="38" spans="1:24" ht="27.95" customHeight="1">
      <c r="A38" s="324" t="s">
        <v>315</v>
      </c>
      <c r="B38" s="383"/>
      <c r="C38" s="383"/>
      <c r="D38" s="474"/>
      <c r="E38" s="486"/>
      <c r="F38" s="474"/>
      <c r="G38" s="474"/>
      <c r="H38" s="490"/>
      <c r="I38" s="490"/>
      <c r="J38" s="490"/>
      <c r="K38" s="475"/>
      <c r="L38" s="431"/>
      <c r="M38" s="313" t="str">
        <f t="shared" si="0"/>
        <v/>
      </c>
      <c r="N38" s="314">
        <f t="shared" si="1"/>
        <v>0</v>
      </c>
      <c r="O38" s="474"/>
      <c r="P38" s="474"/>
      <c r="Q38" s="486"/>
      <c r="R38" s="314"/>
      <c r="S38" s="314"/>
      <c r="T38" s="314"/>
      <c r="U38" s="314"/>
    </row>
    <row r="39" spans="1:24" ht="27.95" customHeight="1">
      <c r="A39" s="324" t="s">
        <v>316</v>
      </c>
      <c r="B39" s="478"/>
      <c r="C39" s="429"/>
      <c r="D39" s="474"/>
      <c r="E39" s="486"/>
      <c r="F39" s="474"/>
      <c r="G39" s="474"/>
      <c r="H39" s="490"/>
      <c r="I39" s="490"/>
      <c r="J39" s="490"/>
      <c r="K39" s="475"/>
      <c r="L39" s="431"/>
      <c r="M39" s="313" t="str">
        <f t="shared" si="0"/>
        <v/>
      </c>
      <c r="N39" s="314">
        <f t="shared" si="1"/>
        <v>0</v>
      </c>
      <c r="O39" s="474"/>
      <c r="P39" s="474"/>
      <c r="Q39" s="486"/>
      <c r="R39" s="314"/>
      <c r="S39" s="314"/>
      <c r="T39" s="314"/>
      <c r="U39" s="314"/>
    </row>
    <row r="40" spans="1:24" ht="27.95" customHeight="1">
      <c r="A40" s="324" t="s">
        <v>317</v>
      </c>
      <c r="B40" s="422"/>
      <c r="C40" s="422"/>
      <c r="D40" s="474"/>
      <c r="E40" s="487"/>
      <c r="F40" s="474"/>
      <c r="G40" s="474"/>
      <c r="H40" s="490"/>
      <c r="I40" s="490"/>
      <c r="J40" s="490"/>
      <c r="K40" s="475"/>
      <c r="L40" s="431"/>
      <c r="M40" s="313" t="str">
        <f t="shared" si="0"/>
        <v/>
      </c>
      <c r="N40" s="314">
        <f t="shared" si="1"/>
        <v>0</v>
      </c>
      <c r="O40" s="474"/>
      <c r="P40" s="500"/>
      <c r="Q40" s="486"/>
      <c r="R40" s="314"/>
      <c r="S40" s="314"/>
      <c r="T40" s="314"/>
      <c r="U40" s="314"/>
    </row>
    <row r="41" spans="1:24" ht="27.95" customHeight="1">
      <c r="A41" s="324" t="s">
        <v>318</v>
      </c>
      <c r="B41" s="422"/>
      <c r="C41" s="422"/>
      <c r="D41" s="474"/>
      <c r="E41" s="486"/>
      <c r="F41" s="474"/>
      <c r="G41" s="474"/>
      <c r="H41" s="490"/>
      <c r="I41" s="490"/>
      <c r="J41" s="490"/>
      <c r="K41" s="475"/>
      <c r="L41" s="431"/>
      <c r="M41" s="313" t="str">
        <f t="shared" si="0"/>
        <v/>
      </c>
      <c r="N41" s="314">
        <f t="shared" si="1"/>
        <v>0</v>
      </c>
      <c r="O41" s="474"/>
      <c r="P41" s="500"/>
      <c r="Q41" s="486"/>
      <c r="R41" s="314"/>
      <c r="S41" s="314"/>
      <c r="T41" s="314"/>
      <c r="U41" s="314"/>
    </row>
    <row r="42" spans="1:24" ht="27.95" customHeight="1">
      <c r="A42" s="324" t="s">
        <v>319</v>
      </c>
      <c r="B42" s="422"/>
      <c r="C42" s="422"/>
      <c r="D42" s="474"/>
      <c r="E42" s="486"/>
      <c r="F42" s="474"/>
      <c r="G42" s="474"/>
      <c r="H42" s="490"/>
      <c r="I42" s="490"/>
      <c r="J42" s="490"/>
      <c r="K42" s="475"/>
      <c r="L42" s="431"/>
      <c r="M42" s="313" t="str">
        <f t="shared" si="0"/>
        <v/>
      </c>
      <c r="N42" s="314">
        <f t="shared" si="1"/>
        <v>0</v>
      </c>
      <c r="O42" s="474"/>
      <c r="P42" s="500"/>
      <c r="Q42" s="486"/>
      <c r="R42" s="314"/>
      <c r="S42" s="314"/>
      <c r="T42" s="314"/>
      <c r="U42" s="314"/>
    </row>
    <row r="43" spans="1:24" ht="27.95" customHeight="1">
      <c r="A43" s="324" t="s">
        <v>320</v>
      </c>
      <c r="B43" s="422"/>
      <c r="C43" s="422"/>
      <c r="D43" s="474"/>
      <c r="E43" s="486"/>
      <c r="F43" s="474"/>
      <c r="G43" s="474"/>
      <c r="H43" s="490"/>
      <c r="I43" s="490"/>
      <c r="J43" s="490"/>
      <c r="K43" s="475"/>
      <c r="L43" s="431"/>
      <c r="M43" s="313" t="str">
        <f t="shared" si="0"/>
        <v/>
      </c>
      <c r="N43" s="314">
        <f t="shared" si="1"/>
        <v>0</v>
      </c>
      <c r="O43" s="474"/>
      <c r="P43" s="500"/>
      <c r="Q43" s="486"/>
      <c r="R43" s="314"/>
      <c r="S43" s="314"/>
      <c r="T43" s="314"/>
      <c r="U43" s="314"/>
    </row>
    <row r="44" spans="1:24" ht="27.95" customHeight="1">
      <c r="A44" s="324" t="s">
        <v>321</v>
      </c>
      <c r="B44" s="422"/>
      <c r="C44" s="422"/>
      <c r="D44" s="474"/>
      <c r="E44" s="486"/>
      <c r="F44" s="474"/>
      <c r="G44" s="474"/>
      <c r="H44" s="490"/>
      <c r="I44" s="490"/>
      <c r="J44" s="490"/>
      <c r="K44" s="475"/>
      <c r="L44" s="431"/>
      <c r="M44" s="313" t="str">
        <f t="shared" si="0"/>
        <v/>
      </c>
      <c r="N44" s="314">
        <f t="shared" si="1"/>
        <v>0</v>
      </c>
      <c r="O44" s="474"/>
      <c r="P44" s="500"/>
      <c r="Q44" s="486"/>
      <c r="R44" s="314"/>
      <c r="S44" s="314"/>
      <c r="T44" s="314"/>
      <c r="U44" s="314"/>
    </row>
    <row r="45" spans="1:24" ht="27.95" customHeight="1">
      <c r="A45" s="324" t="s">
        <v>322</v>
      </c>
      <c r="B45" s="422"/>
      <c r="C45" s="422"/>
      <c r="D45" s="474"/>
      <c r="E45" s="486"/>
      <c r="F45" s="474"/>
      <c r="G45" s="474"/>
      <c r="H45" s="490"/>
      <c r="I45" s="490"/>
      <c r="J45" s="490"/>
      <c r="K45" s="475"/>
      <c r="L45" s="431"/>
      <c r="M45" s="313" t="str">
        <f t="shared" si="0"/>
        <v/>
      </c>
      <c r="N45" s="314">
        <f t="shared" si="1"/>
        <v>0</v>
      </c>
      <c r="O45" s="474"/>
      <c r="P45" s="500"/>
      <c r="Q45" s="486"/>
      <c r="R45" s="314"/>
      <c r="S45" s="314"/>
      <c r="T45" s="314"/>
      <c r="U45" s="320"/>
    </row>
    <row r="46" spans="1:24" ht="27.95" customHeight="1">
      <c r="A46" s="324" t="s">
        <v>323</v>
      </c>
      <c r="B46" s="422"/>
      <c r="C46" s="422"/>
      <c r="D46" s="474"/>
      <c r="E46" s="486"/>
      <c r="F46" s="474"/>
      <c r="G46" s="474"/>
      <c r="H46" s="474"/>
      <c r="I46" s="474"/>
      <c r="J46" s="474"/>
      <c r="K46" s="475"/>
      <c r="L46" s="431"/>
      <c r="M46" s="313" t="str">
        <f t="shared" si="0"/>
        <v/>
      </c>
      <c r="N46" s="314">
        <f t="shared" si="1"/>
        <v>0</v>
      </c>
      <c r="O46" s="474"/>
      <c r="P46" s="500"/>
      <c r="Q46" s="486"/>
      <c r="R46" s="314"/>
      <c r="S46" s="314"/>
      <c r="T46" s="314"/>
      <c r="U46" s="320"/>
    </row>
    <row r="47" spans="1:24" ht="27.95" customHeight="1">
      <c r="A47" s="426"/>
      <c r="B47" s="427" t="s">
        <v>35</v>
      </c>
      <c r="C47" s="428"/>
      <c r="D47" s="424">
        <f>SUM(D27:D46)</f>
        <v>0</v>
      </c>
      <c r="E47" s="482">
        <f>SUM(E27:E46)</f>
        <v>0</v>
      </c>
      <c r="F47" s="328"/>
      <c r="G47" s="328"/>
      <c r="H47" s="328"/>
      <c r="I47" s="328"/>
      <c r="J47" s="328"/>
      <c r="K47" s="433"/>
      <c r="L47" s="432"/>
      <c r="M47" s="313" t="str">
        <f>CONCATENATE(C47,F47)</f>
        <v/>
      </c>
      <c r="N47" s="314">
        <f>D47-E47</f>
        <v>0</v>
      </c>
      <c r="O47" s="474"/>
      <c r="P47" s="474"/>
      <c r="Q47" s="486"/>
      <c r="R47" s="314"/>
      <c r="S47" s="314"/>
      <c r="T47" s="314"/>
      <c r="U47" s="469"/>
      <c r="V47" s="314"/>
      <c r="W47" s="314"/>
      <c r="X47" s="314"/>
    </row>
    <row r="48" spans="1:24" ht="27.95" customHeight="1">
      <c r="A48" s="324" t="s">
        <v>347</v>
      </c>
      <c r="B48" s="422"/>
      <c r="C48" s="422"/>
      <c r="D48" s="474"/>
      <c r="E48" s="486"/>
      <c r="F48" s="474"/>
      <c r="G48" s="492"/>
      <c r="H48" s="474"/>
      <c r="I48" s="474"/>
      <c r="J48" s="474"/>
      <c r="K48" s="475"/>
      <c r="L48" s="431"/>
      <c r="M48" s="313" t="str">
        <f t="shared" si="0"/>
        <v/>
      </c>
      <c r="N48" s="314">
        <f t="shared" si="1"/>
        <v>0</v>
      </c>
      <c r="O48" s="474"/>
      <c r="P48" s="500"/>
      <c r="Q48" s="486"/>
      <c r="R48" s="314"/>
      <c r="S48" s="314"/>
      <c r="T48" s="314"/>
      <c r="U48" s="320"/>
    </row>
    <row r="49" spans="1:24" ht="27.95" customHeight="1">
      <c r="A49" s="324" t="s">
        <v>325</v>
      </c>
      <c r="B49" s="422"/>
      <c r="C49" s="422"/>
      <c r="D49" s="474"/>
      <c r="E49" s="486"/>
      <c r="F49" s="474"/>
      <c r="G49" s="491"/>
      <c r="H49" s="491"/>
      <c r="I49" s="491"/>
      <c r="J49" s="474"/>
      <c r="K49" s="475"/>
      <c r="L49" s="431"/>
      <c r="M49" s="313" t="str">
        <f t="shared" si="0"/>
        <v/>
      </c>
      <c r="N49" s="314">
        <f t="shared" si="1"/>
        <v>0</v>
      </c>
      <c r="O49" s="474"/>
      <c r="P49" s="500"/>
      <c r="Q49" s="486"/>
      <c r="R49" s="314"/>
      <c r="S49" s="314"/>
      <c r="T49" s="314"/>
      <c r="U49" s="320"/>
    </row>
    <row r="50" spans="1:24" ht="27.95" customHeight="1">
      <c r="A50" s="324" t="s">
        <v>326</v>
      </c>
      <c r="B50" s="422"/>
      <c r="C50" s="422"/>
      <c r="D50" s="474"/>
      <c r="E50" s="486"/>
      <c r="F50" s="474"/>
      <c r="G50" s="474"/>
      <c r="H50" s="490"/>
      <c r="I50" s="490"/>
      <c r="J50" s="490"/>
      <c r="K50" s="475"/>
      <c r="L50" s="431"/>
      <c r="M50" s="313" t="str">
        <f t="shared" si="0"/>
        <v/>
      </c>
      <c r="N50" s="314">
        <f t="shared" si="1"/>
        <v>0</v>
      </c>
      <c r="O50" s="474"/>
      <c r="P50" s="500"/>
      <c r="Q50" s="486"/>
      <c r="R50" s="314"/>
      <c r="S50" s="314"/>
      <c r="T50" s="314"/>
      <c r="U50" s="469"/>
      <c r="V50" s="314"/>
      <c r="W50" s="314"/>
      <c r="X50" s="314"/>
    </row>
    <row r="51" spans="1:24" ht="27.95" customHeight="1">
      <c r="A51" s="324" t="s">
        <v>327</v>
      </c>
      <c r="B51" s="422"/>
      <c r="C51" s="422"/>
      <c r="D51" s="474"/>
      <c r="E51" s="486"/>
      <c r="F51" s="474"/>
      <c r="G51" s="474"/>
      <c r="H51" s="490"/>
      <c r="I51" s="490"/>
      <c r="J51" s="490"/>
      <c r="K51" s="475"/>
      <c r="L51" s="431"/>
      <c r="M51" s="313" t="str">
        <f t="shared" si="0"/>
        <v/>
      </c>
      <c r="N51" s="314">
        <f t="shared" si="1"/>
        <v>0</v>
      </c>
      <c r="O51" s="474"/>
      <c r="P51" s="500"/>
      <c r="Q51" s="486"/>
      <c r="R51" s="314"/>
      <c r="S51" s="314"/>
      <c r="T51" s="314"/>
      <c r="U51" s="314"/>
    </row>
    <row r="52" spans="1:24" ht="27.95" customHeight="1">
      <c r="A52" s="324" t="s">
        <v>328</v>
      </c>
      <c r="B52" s="422"/>
      <c r="C52" s="422"/>
      <c r="D52" s="474"/>
      <c r="E52" s="486"/>
      <c r="F52" s="474"/>
      <c r="G52" s="474"/>
      <c r="H52" s="490"/>
      <c r="I52" s="490"/>
      <c r="J52" s="490"/>
      <c r="K52" s="475"/>
      <c r="L52" s="431"/>
      <c r="M52" s="313" t="str">
        <f t="shared" si="0"/>
        <v/>
      </c>
      <c r="N52" s="314">
        <f t="shared" si="1"/>
        <v>0</v>
      </c>
      <c r="O52" s="474"/>
      <c r="P52" s="500"/>
      <c r="Q52" s="486"/>
      <c r="R52" s="314"/>
      <c r="S52" s="314"/>
      <c r="T52" s="314"/>
      <c r="U52" s="314"/>
    </row>
    <row r="53" spans="1:24" ht="27.95" customHeight="1">
      <c r="A53" s="324" t="s">
        <v>329</v>
      </c>
      <c r="B53" s="422"/>
      <c r="C53" s="422"/>
      <c r="D53" s="474"/>
      <c r="E53" s="486"/>
      <c r="F53" s="474"/>
      <c r="G53" s="474"/>
      <c r="H53" s="490"/>
      <c r="I53" s="490"/>
      <c r="J53" s="490"/>
      <c r="K53" s="475"/>
      <c r="L53" s="431"/>
      <c r="M53" s="313" t="str">
        <f t="shared" si="0"/>
        <v/>
      </c>
      <c r="N53" s="314">
        <f t="shared" si="1"/>
        <v>0</v>
      </c>
      <c r="O53" s="474"/>
      <c r="P53" s="500"/>
      <c r="Q53" s="486"/>
      <c r="R53" s="314"/>
      <c r="S53" s="314"/>
      <c r="T53" s="314"/>
      <c r="U53" s="314"/>
    </row>
    <row r="54" spans="1:24" ht="27.95" customHeight="1">
      <c r="A54" s="324" t="s">
        <v>330</v>
      </c>
      <c r="B54" s="422"/>
      <c r="C54" s="422"/>
      <c r="D54" s="474"/>
      <c r="E54" s="486"/>
      <c r="F54" s="474"/>
      <c r="G54" s="474"/>
      <c r="H54" s="490"/>
      <c r="I54" s="490"/>
      <c r="J54" s="490"/>
      <c r="K54" s="475"/>
      <c r="L54" s="431"/>
      <c r="M54" s="313" t="str">
        <f t="shared" si="0"/>
        <v/>
      </c>
      <c r="N54" s="314">
        <f t="shared" si="1"/>
        <v>0</v>
      </c>
      <c r="O54" s="474"/>
      <c r="P54" s="500"/>
      <c r="Q54" s="486"/>
      <c r="R54" s="314"/>
      <c r="S54" s="314"/>
      <c r="T54" s="314"/>
      <c r="U54" s="314"/>
    </row>
    <row r="55" spans="1:24" ht="27.95" customHeight="1">
      <c r="A55" s="324" t="s">
        <v>331</v>
      </c>
      <c r="B55" s="422"/>
      <c r="C55" s="422"/>
      <c r="D55" s="474"/>
      <c r="E55" s="486"/>
      <c r="F55" s="474"/>
      <c r="G55" s="474"/>
      <c r="H55" s="490"/>
      <c r="I55" s="490"/>
      <c r="J55" s="490"/>
      <c r="K55" s="475"/>
      <c r="L55" s="431"/>
      <c r="M55" s="313" t="str">
        <f t="shared" si="0"/>
        <v/>
      </c>
      <c r="N55" s="314">
        <f t="shared" si="1"/>
        <v>0</v>
      </c>
      <c r="O55" s="474"/>
      <c r="P55" s="500"/>
      <c r="Q55" s="486"/>
      <c r="R55" s="314"/>
      <c r="S55" s="314"/>
      <c r="T55" s="314"/>
      <c r="U55" s="314"/>
    </row>
    <row r="56" spans="1:24" ht="27.95" customHeight="1">
      <c r="A56" s="324" t="s">
        <v>332</v>
      </c>
      <c r="B56" s="422"/>
      <c r="C56" s="422"/>
      <c r="D56" s="474"/>
      <c r="E56" s="486"/>
      <c r="F56" s="474"/>
      <c r="G56" s="474"/>
      <c r="H56" s="490"/>
      <c r="I56" s="490"/>
      <c r="J56" s="490"/>
      <c r="K56" s="475"/>
      <c r="L56" s="431"/>
      <c r="M56" s="313" t="str">
        <f t="shared" si="0"/>
        <v/>
      </c>
      <c r="N56" s="314">
        <f t="shared" si="1"/>
        <v>0</v>
      </c>
      <c r="O56" s="474"/>
      <c r="P56" s="500"/>
      <c r="Q56" s="486"/>
      <c r="R56" s="314"/>
      <c r="S56" s="314"/>
      <c r="T56" s="314"/>
      <c r="U56" s="314"/>
    </row>
    <row r="57" spans="1:24" ht="27.95" customHeight="1">
      <c r="A57" s="324" t="s">
        <v>333</v>
      </c>
      <c r="B57" s="422"/>
      <c r="C57" s="422"/>
      <c r="D57" s="474"/>
      <c r="E57" s="486"/>
      <c r="F57" s="474"/>
      <c r="G57" s="474"/>
      <c r="H57" s="490"/>
      <c r="I57" s="490"/>
      <c r="J57" s="490"/>
      <c r="K57" s="475"/>
      <c r="L57" s="431"/>
      <c r="M57" s="313" t="str">
        <f t="shared" si="0"/>
        <v/>
      </c>
      <c r="N57" s="314">
        <f t="shared" si="1"/>
        <v>0</v>
      </c>
      <c r="O57" s="474"/>
      <c r="P57" s="500"/>
      <c r="Q57" s="486"/>
      <c r="R57" s="314"/>
      <c r="S57" s="314"/>
      <c r="T57" s="314"/>
      <c r="U57" s="314"/>
    </row>
    <row r="58" spans="1:24" ht="27.95" customHeight="1">
      <c r="A58" s="324" t="s">
        <v>334</v>
      </c>
      <c r="B58" s="422"/>
      <c r="C58" s="422"/>
      <c r="D58" s="474"/>
      <c r="E58" s="486"/>
      <c r="F58" s="474"/>
      <c r="G58" s="474"/>
      <c r="H58" s="490"/>
      <c r="I58" s="490"/>
      <c r="J58" s="490"/>
      <c r="K58" s="475"/>
      <c r="L58" s="431"/>
      <c r="M58" s="313" t="str">
        <f t="shared" si="0"/>
        <v/>
      </c>
      <c r="N58" s="314">
        <f t="shared" si="1"/>
        <v>0</v>
      </c>
      <c r="O58" s="474"/>
      <c r="P58" s="500"/>
      <c r="Q58" s="486"/>
      <c r="R58" s="314"/>
      <c r="S58" s="314"/>
      <c r="T58" s="314"/>
      <c r="U58" s="314"/>
    </row>
    <row r="59" spans="1:24" ht="27.95" customHeight="1">
      <c r="A59" s="324" t="s">
        <v>335</v>
      </c>
      <c r="B59" s="422"/>
      <c r="C59" s="422"/>
      <c r="D59" s="474"/>
      <c r="E59" s="486"/>
      <c r="F59" s="474"/>
      <c r="G59" s="474"/>
      <c r="H59" s="490"/>
      <c r="I59" s="490"/>
      <c r="J59" s="490"/>
      <c r="K59" s="475"/>
      <c r="L59" s="431"/>
      <c r="M59" s="313" t="str">
        <f t="shared" si="0"/>
        <v/>
      </c>
      <c r="N59" s="314">
        <f t="shared" si="1"/>
        <v>0</v>
      </c>
      <c r="O59" s="474"/>
      <c r="P59" s="500"/>
      <c r="Q59" s="486"/>
      <c r="R59" s="314"/>
      <c r="S59" s="314"/>
      <c r="T59" s="314"/>
      <c r="U59" s="314"/>
    </row>
    <row r="60" spans="1:24" ht="27.95" customHeight="1">
      <c r="A60" s="324" t="s">
        <v>336</v>
      </c>
      <c r="B60" s="422"/>
      <c r="C60" s="422"/>
      <c r="D60" s="474"/>
      <c r="E60" s="486"/>
      <c r="F60" s="474"/>
      <c r="G60" s="474"/>
      <c r="H60" s="490"/>
      <c r="I60" s="490"/>
      <c r="J60" s="490"/>
      <c r="K60" s="475"/>
      <c r="L60" s="431"/>
      <c r="M60" s="313" t="str">
        <f t="shared" si="0"/>
        <v/>
      </c>
      <c r="N60" s="314">
        <f t="shared" si="1"/>
        <v>0</v>
      </c>
      <c r="O60" s="474"/>
      <c r="P60" s="500"/>
      <c r="Q60" s="486"/>
      <c r="R60" s="314"/>
      <c r="S60" s="314"/>
      <c r="T60" s="314"/>
      <c r="U60" s="314"/>
    </row>
    <row r="61" spans="1:24" ht="27.95" customHeight="1">
      <c r="A61" s="324" t="s">
        <v>337</v>
      </c>
      <c r="B61" s="422"/>
      <c r="C61" s="422"/>
      <c r="D61" s="474"/>
      <c r="E61" s="486"/>
      <c r="F61" s="474"/>
      <c r="G61" s="474"/>
      <c r="H61" s="490"/>
      <c r="I61" s="490"/>
      <c r="J61" s="490"/>
      <c r="K61" s="475"/>
      <c r="L61" s="431"/>
      <c r="M61" s="313" t="str">
        <f t="shared" si="0"/>
        <v/>
      </c>
      <c r="N61" s="314">
        <f t="shared" si="1"/>
        <v>0</v>
      </c>
      <c r="O61" s="474"/>
      <c r="P61" s="500"/>
      <c r="Q61" s="486"/>
      <c r="R61" s="314"/>
      <c r="S61" s="314"/>
      <c r="T61" s="314"/>
      <c r="U61" s="314"/>
    </row>
    <row r="62" spans="1:24" ht="27.95" customHeight="1">
      <c r="A62" s="324" t="s">
        <v>338</v>
      </c>
      <c r="B62" s="383"/>
      <c r="C62" s="422"/>
      <c r="D62" s="474"/>
      <c r="E62" s="486"/>
      <c r="F62" s="474"/>
      <c r="G62" s="474"/>
      <c r="H62" s="490"/>
      <c r="I62" s="490"/>
      <c r="J62" s="490"/>
      <c r="K62" s="475"/>
      <c r="L62" s="431"/>
      <c r="M62" s="313" t="str">
        <f t="shared" si="0"/>
        <v/>
      </c>
      <c r="N62" s="314">
        <f t="shared" si="1"/>
        <v>0</v>
      </c>
      <c r="O62" s="474"/>
      <c r="P62" s="500"/>
      <c r="Q62" s="486"/>
      <c r="R62" s="314"/>
      <c r="S62" s="314"/>
      <c r="T62" s="314"/>
      <c r="U62" s="314"/>
    </row>
    <row r="63" spans="1:24" ht="27.95" customHeight="1">
      <c r="A63" s="324" t="s">
        <v>339</v>
      </c>
      <c r="B63" s="383"/>
      <c r="C63" s="422"/>
      <c r="D63" s="474"/>
      <c r="E63" s="486"/>
      <c r="F63" s="474"/>
      <c r="G63" s="474"/>
      <c r="H63" s="490"/>
      <c r="I63" s="490"/>
      <c r="J63" s="490"/>
      <c r="K63" s="475"/>
      <c r="L63" s="431"/>
      <c r="M63" s="313" t="str">
        <f t="shared" si="0"/>
        <v/>
      </c>
      <c r="N63" s="314">
        <f t="shared" si="1"/>
        <v>0</v>
      </c>
      <c r="O63" s="474"/>
      <c r="P63" s="500"/>
      <c r="Q63" s="486"/>
      <c r="R63" s="314"/>
      <c r="S63" s="314"/>
      <c r="T63" s="314"/>
      <c r="U63" s="314"/>
    </row>
    <row r="64" spans="1:24" ht="27.95" customHeight="1">
      <c r="A64" s="324" t="s">
        <v>340</v>
      </c>
      <c r="B64" s="383"/>
      <c r="C64" s="422"/>
      <c r="D64" s="474"/>
      <c r="E64" s="486"/>
      <c r="F64" s="474"/>
      <c r="G64" s="474"/>
      <c r="H64" s="490"/>
      <c r="I64" s="490"/>
      <c r="J64" s="490"/>
      <c r="K64" s="475"/>
      <c r="L64" s="431"/>
      <c r="M64" s="313" t="str">
        <f t="shared" si="0"/>
        <v/>
      </c>
      <c r="N64" s="314">
        <f t="shared" si="1"/>
        <v>0</v>
      </c>
      <c r="O64" s="474"/>
      <c r="P64" s="500"/>
      <c r="Q64" s="486"/>
      <c r="R64" s="314"/>
      <c r="S64" s="314"/>
      <c r="T64" s="314"/>
      <c r="U64" s="314"/>
    </row>
    <row r="65" spans="1:24" ht="27.95" customHeight="1">
      <c r="A65" s="324" t="s">
        <v>341</v>
      </c>
      <c r="B65" s="383"/>
      <c r="C65" s="422"/>
      <c r="D65" s="474"/>
      <c r="E65" s="486"/>
      <c r="F65" s="474"/>
      <c r="G65" s="474"/>
      <c r="H65" s="490"/>
      <c r="I65" s="490"/>
      <c r="J65" s="490"/>
      <c r="K65" s="475"/>
      <c r="L65" s="431"/>
      <c r="M65" s="313" t="str">
        <f t="shared" si="0"/>
        <v/>
      </c>
      <c r="N65" s="314">
        <f t="shared" si="1"/>
        <v>0</v>
      </c>
      <c r="O65" s="474"/>
      <c r="P65" s="500"/>
      <c r="Q65" s="486"/>
      <c r="R65" s="314"/>
      <c r="S65" s="314"/>
      <c r="T65" s="314"/>
      <c r="U65" s="314"/>
    </row>
    <row r="66" spans="1:24" ht="27.95" customHeight="1">
      <c r="A66" s="324" t="s">
        <v>342</v>
      </c>
      <c r="B66" s="383"/>
      <c r="C66" s="422"/>
      <c r="D66" s="474"/>
      <c r="E66" s="486"/>
      <c r="F66" s="474"/>
      <c r="G66" s="474"/>
      <c r="H66" s="474"/>
      <c r="I66" s="474"/>
      <c r="J66" s="474"/>
      <c r="K66" s="475"/>
      <c r="L66" s="431"/>
      <c r="M66" s="313" t="str">
        <f t="shared" si="0"/>
        <v/>
      </c>
      <c r="N66" s="314">
        <f t="shared" si="1"/>
        <v>0</v>
      </c>
      <c r="O66" s="474"/>
      <c r="P66" s="500"/>
      <c r="Q66" s="486"/>
      <c r="R66" s="314"/>
      <c r="S66" s="314"/>
      <c r="T66" s="314"/>
      <c r="U66" s="314"/>
    </row>
    <row r="67" spans="1:24" ht="27.95" customHeight="1">
      <c r="A67" s="324" t="s">
        <v>343</v>
      </c>
      <c r="B67" s="383"/>
      <c r="C67" s="422"/>
      <c r="D67" s="474"/>
      <c r="E67" s="486"/>
      <c r="F67" s="474"/>
      <c r="G67" s="474"/>
      <c r="H67" s="490"/>
      <c r="I67" s="490"/>
      <c r="J67" s="490"/>
      <c r="K67" s="475"/>
      <c r="L67" s="431"/>
      <c r="M67" s="313" t="str">
        <f t="shared" si="0"/>
        <v/>
      </c>
      <c r="N67" s="314">
        <f t="shared" si="1"/>
        <v>0</v>
      </c>
      <c r="O67" s="474"/>
      <c r="P67" s="500"/>
      <c r="Q67" s="486"/>
      <c r="R67" s="314"/>
      <c r="S67" s="314"/>
      <c r="T67" s="314"/>
      <c r="U67" s="320"/>
    </row>
    <row r="68" spans="1:24" ht="27.95" customHeight="1">
      <c r="A68" s="426"/>
      <c r="B68" s="427" t="s">
        <v>35</v>
      </c>
      <c r="C68" s="428"/>
      <c r="D68" s="424">
        <f>SUM(D48:D67)</f>
        <v>0</v>
      </c>
      <c r="E68" s="482">
        <f>SUM(E48:E67)</f>
        <v>0</v>
      </c>
      <c r="F68" s="328"/>
      <c r="G68" s="328"/>
      <c r="H68" s="493"/>
      <c r="I68" s="493"/>
      <c r="J68" s="493"/>
      <c r="K68" s="433"/>
      <c r="L68" s="432"/>
      <c r="M68" s="313" t="str">
        <f t="shared" si="0"/>
        <v/>
      </c>
      <c r="N68" s="314">
        <f t="shared" si="1"/>
        <v>0</v>
      </c>
      <c r="O68" s="474"/>
      <c r="P68" s="474"/>
      <c r="Q68" s="486"/>
      <c r="R68" s="314"/>
      <c r="S68" s="314"/>
      <c r="T68" s="314"/>
      <c r="U68" s="469"/>
      <c r="V68" s="314"/>
      <c r="W68" s="314"/>
      <c r="X68" s="314"/>
    </row>
    <row r="69" spans="1:24" ht="27.95" customHeight="1">
      <c r="A69" s="324">
        <v>61</v>
      </c>
      <c r="B69" s="383"/>
      <c r="C69" s="383"/>
      <c r="D69" s="474"/>
      <c r="E69" s="486"/>
      <c r="F69" s="474"/>
      <c r="G69" s="474"/>
      <c r="H69" s="490"/>
      <c r="I69" s="490"/>
      <c r="J69" s="490"/>
      <c r="K69" s="475"/>
      <c r="L69" s="431"/>
      <c r="M69" s="313" t="str">
        <f t="shared" si="0"/>
        <v/>
      </c>
      <c r="N69" s="314">
        <f t="shared" si="1"/>
        <v>0</v>
      </c>
      <c r="O69" s="474"/>
      <c r="P69" s="500"/>
      <c r="Q69" s="486"/>
      <c r="R69" s="314"/>
      <c r="S69" s="314"/>
      <c r="T69" s="314"/>
      <c r="U69" s="320"/>
    </row>
    <row r="70" spans="1:24" ht="27.95" customHeight="1">
      <c r="A70" s="324">
        <v>62</v>
      </c>
      <c r="B70" s="383"/>
      <c r="C70" s="383"/>
      <c r="D70" s="474"/>
      <c r="E70" s="486"/>
      <c r="F70" s="474"/>
      <c r="G70" s="474"/>
      <c r="H70" s="490"/>
      <c r="I70" s="490"/>
      <c r="J70" s="490"/>
      <c r="K70" s="475"/>
      <c r="L70" s="431"/>
      <c r="M70" s="313" t="str">
        <f t="shared" si="0"/>
        <v/>
      </c>
      <c r="N70" s="314">
        <f t="shared" ref="N70:N89" si="2">D70-E70</f>
        <v>0</v>
      </c>
      <c r="O70" s="474"/>
      <c r="P70" s="500"/>
      <c r="Q70" s="486"/>
      <c r="R70" s="314"/>
      <c r="S70" s="314"/>
      <c r="T70" s="314"/>
      <c r="U70" s="469"/>
      <c r="V70" s="314"/>
      <c r="W70" s="314"/>
      <c r="X70" s="314"/>
    </row>
    <row r="71" spans="1:24" ht="27.95" customHeight="1">
      <c r="A71" s="324">
        <v>63</v>
      </c>
      <c r="B71" s="383"/>
      <c r="C71" s="383"/>
      <c r="D71" s="474"/>
      <c r="E71" s="486"/>
      <c r="F71" s="474"/>
      <c r="G71" s="474"/>
      <c r="H71" s="490"/>
      <c r="I71" s="490"/>
      <c r="J71" s="490"/>
      <c r="K71" s="475"/>
      <c r="L71" s="431"/>
      <c r="M71" s="313" t="str">
        <f t="shared" ref="M71:M89" si="3">CONCATENATE(C71,F71)</f>
        <v/>
      </c>
      <c r="N71" s="314">
        <f t="shared" si="2"/>
        <v>0</v>
      </c>
      <c r="O71" s="474"/>
      <c r="P71" s="500"/>
      <c r="Q71" s="486"/>
      <c r="R71" s="314"/>
      <c r="S71" s="314"/>
      <c r="T71" s="314"/>
      <c r="U71" s="314"/>
    </row>
    <row r="72" spans="1:24" ht="27.95" customHeight="1">
      <c r="A72" s="324">
        <v>64</v>
      </c>
      <c r="B72" s="383"/>
      <c r="C72" s="383"/>
      <c r="D72" s="474"/>
      <c r="E72" s="486"/>
      <c r="F72" s="474"/>
      <c r="G72" s="474"/>
      <c r="H72" s="490"/>
      <c r="I72" s="490"/>
      <c r="J72" s="490"/>
      <c r="K72" s="475"/>
      <c r="L72" s="431"/>
      <c r="M72" s="313" t="str">
        <f t="shared" si="3"/>
        <v/>
      </c>
      <c r="N72" s="314">
        <f t="shared" si="2"/>
        <v>0</v>
      </c>
      <c r="O72" s="474"/>
      <c r="P72" s="500"/>
      <c r="Q72" s="486"/>
      <c r="R72" s="314"/>
      <c r="S72" s="314"/>
      <c r="T72" s="314"/>
      <c r="U72" s="314"/>
    </row>
    <row r="73" spans="1:24" ht="27.95" customHeight="1">
      <c r="A73" s="324">
        <v>65</v>
      </c>
      <c r="B73" s="383"/>
      <c r="C73" s="383"/>
      <c r="D73" s="474"/>
      <c r="E73" s="486"/>
      <c r="F73" s="474"/>
      <c r="G73" s="474"/>
      <c r="H73" s="490"/>
      <c r="I73" s="490"/>
      <c r="J73" s="490"/>
      <c r="K73" s="475"/>
      <c r="L73" s="431"/>
      <c r="M73" s="313" t="str">
        <f t="shared" si="3"/>
        <v/>
      </c>
      <c r="N73" s="314">
        <f t="shared" si="2"/>
        <v>0</v>
      </c>
      <c r="O73" s="474"/>
      <c r="P73" s="500"/>
      <c r="Q73" s="486"/>
      <c r="R73" s="314"/>
      <c r="S73" s="314"/>
      <c r="T73" s="314"/>
      <c r="U73" s="314"/>
    </row>
    <row r="74" spans="1:24" ht="27.95" customHeight="1">
      <c r="A74" s="324">
        <v>66</v>
      </c>
      <c r="B74" s="383"/>
      <c r="C74" s="383"/>
      <c r="D74" s="474"/>
      <c r="E74" s="486"/>
      <c r="F74" s="474"/>
      <c r="G74" s="474"/>
      <c r="H74" s="490"/>
      <c r="I74" s="490"/>
      <c r="J74" s="490"/>
      <c r="K74" s="475"/>
      <c r="L74" s="431"/>
      <c r="M74" s="313" t="str">
        <f t="shared" si="3"/>
        <v/>
      </c>
      <c r="N74" s="314">
        <f t="shared" si="2"/>
        <v>0</v>
      </c>
      <c r="O74" s="474"/>
      <c r="P74" s="500"/>
      <c r="Q74" s="486"/>
      <c r="R74" s="314"/>
      <c r="S74" s="314"/>
      <c r="T74" s="314"/>
      <c r="U74" s="314"/>
    </row>
    <row r="75" spans="1:24" ht="27.95" customHeight="1">
      <c r="A75" s="324">
        <v>67</v>
      </c>
      <c r="B75" s="383"/>
      <c r="C75" s="383"/>
      <c r="D75" s="474"/>
      <c r="E75" s="474"/>
      <c r="F75" s="474"/>
      <c r="G75" s="474"/>
      <c r="H75" s="490"/>
      <c r="I75" s="490"/>
      <c r="J75" s="490"/>
      <c r="K75" s="475"/>
      <c r="L75" s="431"/>
      <c r="M75" s="313" t="str">
        <f t="shared" si="3"/>
        <v/>
      </c>
      <c r="N75" s="314">
        <f t="shared" si="2"/>
        <v>0</v>
      </c>
      <c r="O75" s="474"/>
      <c r="P75" s="500"/>
      <c r="Q75" s="486"/>
      <c r="R75" s="314"/>
      <c r="S75" s="314"/>
      <c r="T75" s="314"/>
      <c r="U75" s="314"/>
    </row>
    <row r="76" spans="1:24" ht="27.95" customHeight="1">
      <c r="A76" s="324"/>
      <c r="B76" s="383"/>
      <c r="C76" s="383"/>
      <c r="D76" s="474"/>
      <c r="E76" s="474"/>
      <c r="F76" s="474"/>
      <c r="G76" s="474"/>
      <c r="H76" s="474"/>
      <c r="I76" s="474"/>
      <c r="J76" s="474"/>
      <c r="K76" s="475"/>
      <c r="L76" s="431"/>
      <c r="M76" s="313" t="str">
        <f t="shared" si="3"/>
        <v/>
      </c>
      <c r="N76" s="314">
        <f t="shared" si="2"/>
        <v>0</v>
      </c>
      <c r="O76" s="476"/>
      <c r="P76" s="476"/>
      <c r="Q76" s="476"/>
      <c r="R76" s="314"/>
      <c r="S76" s="314"/>
      <c r="T76" s="314"/>
      <c r="U76" s="314"/>
    </row>
    <row r="77" spans="1:24" ht="27.95" customHeight="1">
      <c r="A77" s="324"/>
      <c r="B77" s="383"/>
      <c r="C77" s="383"/>
      <c r="D77" s="474"/>
      <c r="E77" s="474"/>
      <c r="F77" s="474"/>
      <c r="G77" s="474"/>
      <c r="H77" s="474"/>
      <c r="I77" s="474"/>
      <c r="J77" s="474"/>
      <c r="K77" s="475"/>
      <c r="L77" s="431"/>
      <c r="M77" s="313" t="str">
        <f t="shared" si="3"/>
        <v/>
      </c>
      <c r="N77" s="314">
        <f t="shared" si="2"/>
        <v>0</v>
      </c>
      <c r="O77" s="476"/>
      <c r="P77" s="476"/>
      <c r="Q77" s="476"/>
      <c r="R77" s="314"/>
      <c r="S77" s="314"/>
      <c r="T77" s="314"/>
      <c r="U77" s="314"/>
    </row>
    <row r="78" spans="1:24" ht="27.95" customHeight="1">
      <c r="A78" s="324"/>
      <c r="B78" s="383"/>
      <c r="C78" s="383"/>
      <c r="D78" s="474"/>
      <c r="E78" s="474"/>
      <c r="F78" s="474"/>
      <c r="G78" s="474"/>
      <c r="H78" s="474"/>
      <c r="I78" s="474"/>
      <c r="J78" s="474"/>
      <c r="K78" s="475"/>
      <c r="L78" s="431"/>
      <c r="M78" s="313" t="str">
        <f t="shared" si="3"/>
        <v/>
      </c>
      <c r="N78" s="314">
        <f t="shared" si="2"/>
        <v>0</v>
      </c>
      <c r="O78" s="476"/>
      <c r="P78" s="476"/>
      <c r="Q78" s="476"/>
      <c r="R78" s="314"/>
      <c r="S78" s="314"/>
      <c r="T78" s="314"/>
      <c r="U78" s="314"/>
    </row>
    <row r="79" spans="1:24" ht="27.95" customHeight="1">
      <c r="A79" s="324"/>
      <c r="B79" s="383"/>
      <c r="C79" s="383"/>
      <c r="D79" s="474"/>
      <c r="E79" s="474"/>
      <c r="F79" s="474"/>
      <c r="G79" s="474"/>
      <c r="H79" s="474"/>
      <c r="I79" s="474"/>
      <c r="J79" s="474"/>
      <c r="K79" s="475"/>
      <c r="L79" s="431"/>
      <c r="M79" s="313" t="str">
        <f t="shared" si="3"/>
        <v/>
      </c>
      <c r="N79" s="314">
        <f t="shared" si="2"/>
        <v>0</v>
      </c>
      <c r="O79" s="476"/>
      <c r="P79" s="476"/>
      <c r="Q79" s="476"/>
      <c r="R79" s="314"/>
      <c r="S79" s="314"/>
      <c r="T79" s="314"/>
      <c r="U79" s="314"/>
    </row>
    <row r="80" spans="1:24" ht="27.95" customHeight="1">
      <c r="A80" s="324"/>
      <c r="B80" s="383"/>
      <c r="C80" s="383"/>
      <c r="D80" s="474"/>
      <c r="E80" s="474"/>
      <c r="F80" s="474"/>
      <c r="G80" s="474"/>
      <c r="H80" s="474"/>
      <c r="I80" s="474"/>
      <c r="J80" s="474"/>
      <c r="K80" s="475"/>
      <c r="L80" s="431"/>
      <c r="M80" s="313" t="str">
        <f t="shared" si="3"/>
        <v/>
      </c>
      <c r="N80" s="314">
        <f t="shared" si="2"/>
        <v>0</v>
      </c>
      <c r="O80" s="476"/>
      <c r="P80" s="476"/>
      <c r="Q80" s="476"/>
      <c r="R80" s="314"/>
      <c r="S80" s="314"/>
      <c r="T80" s="314"/>
      <c r="U80" s="314"/>
    </row>
    <row r="81" spans="1:24" ht="27.95" customHeight="1">
      <c r="A81" s="324"/>
      <c r="B81" s="383"/>
      <c r="C81" s="383"/>
      <c r="D81" s="474"/>
      <c r="E81" s="474"/>
      <c r="F81" s="474"/>
      <c r="G81" s="474"/>
      <c r="H81" s="474"/>
      <c r="I81" s="474"/>
      <c r="J81" s="474"/>
      <c r="K81" s="475"/>
      <c r="L81" s="431"/>
      <c r="M81" s="313" t="str">
        <f t="shared" si="3"/>
        <v/>
      </c>
      <c r="N81" s="314">
        <f t="shared" si="2"/>
        <v>0</v>
      </c>
      <c r="O81" s="476"/>
      <c r="P81" s="476"/>
      <c r="Q81" s="476"/>
      <c r="R81" s="314"/>
      <c r="S81" s="314"/>
      <c r="T81" s="314"/>
      <c r="U81" s="314"/>
    </row>
    <row r="82" spans="1:24" ht="27.95" customHeight="1">
      <c r="A82" s="324"/>
      <c r="B82" s="383"/>
      <c r="C82" s="383"/>
      <c r="D82" s="474"/>
      <c r="E82" s="474"/>
      <c r="F82" s="474"/>
      <c r="G82" s="474"/>
      <c r="H82" s="474"/>
      <c r="I82" s="474"/>
      <c r="J82" s="474"/>
      <c r="K82" s="475"/>
      <c r="L82" s="431"/>
      <c r="M82" s="313" t="str">
        <f t="shared" si="3"/>
        <v/>
      </c>
      <c r="N82" s="314">
        <f t="shared" si="2"/>
        <v>0</v>
      </c>
      <c r="O82" s="476"/>
      <c r="P82" s="476"/>
      <c r="Q82" s="476"/>
      <c r="R82" s="314"/>
      <c r="S82" s="314"/>
      <c r="T82" s="314"/>
      <c r="U82" s="314"/>
    </row>
    <row r="83" spans="1:24" ht="27.95" customHeight="1">
      <c r="A83" s="324"/>
      <c r="B83" s="383"/>
      <c r="C83" s="383"/>
      <c r="D83" s="474"/>
      <c r="E83" s="474"/>
      <c r="F83" s="474"/>
      <c r="G83" s="474"/>
      <c r="H83" s="474"/>
      <c r="I83" s="474"/>
      <c r="J83" s="474"/>
      <c r="K83" s="475"/>
      <c r="L83" s="431"/>
      <c r="M83" s="313" t="str">
        <f t="shared" si="3"/>
        <v/>
      </c>
      <c r="N83" s="314">
        <f t="shared" si="2"/>
        <v>0</v>
      </c>
      <c r="O83" s="476"/>
      <c r="P83" s="476"/>
      <c r="Q83" s="476"/>
      <c r="R83" s="314"/>
      <c r="S83" s="314"/>
      <c r="T83" s="314"/>
      <c r="U83" s="314"/>
    </row>
    <row r="84" spans="1:24" ht="27.95" customHeight="1">
      <c r="A84" s="324"/>
      <c r="B84" s="383"/>
      <c r="C84" s="383"/>
      <c r="D84" s="474"/>
      <c r="E84" s="474"/>
      <c r="F84" s="474"/>
      <c r="G84" s="474"/>
      <c r="H84" s="474"/>
      <c r="I84" s="474"/>
      <c r="J84" s="474"/>
      <c r="K84" s="475"/>
      <c r="L84" s="431"/>
      <c r="M84" s="313" t="str">
        <f t="shared" si="3"/>
        <v/>
      </c>
      <c r="N84" s="314">
        <f t="shared" si="2"/>
        <v>0</v>
      </c>
      <c r="O84" s="476"/>
      <c r="P84" s="476"/>
      <c r="Q84" s="476"/>
      <c r="R84" s="314"/>
      <c r="S84" s="314"/>
      <c r="T84" s="314"/>
      <c r="U84" s="314"/>
    </row>
    <row r="85" spans="1:24" ht="27.95" customHeight="1">
      <c r="A85" s="324"/>
      <c r="B85" s="383"/>
      <c r="C85" s="383"/>
      <c r="D85" s="474"/>
      <c r="E85" s="474"/>
      <c r="F85" s="474"/>
      <c r="G85" s="474"/>
      <c r="H85" s="474"/>
      <c r="I85" s="474"/>
      <c r="J85" s="474"/>
      <c r="K85" s="475"/>
      <c r="L85" s="431"/>
      <c r="M85" s="313" t="str">
        <f t="shared" si="3"/>
        <v/>
      </c>
      <c r="N85" s="314">
        <f t="shared" si="2"/>
        <v>0</v>
      </c>
      <c r="O85" s="476"/>
      <c r="P85" s="476"/>
      <c r="Q85" s="476"/>
      <c r="R85" s="314"/>
      <c r="S85" s="314"/>
      <c r="T85" s="314"/>
      <c r="U85" s="314"/>
    </row>
    <row r="86" spans="1:24" ht="27.95" customHeight="1">
      <c r="A86" s="324"/>
      <c r="B86" s="383"/>
      <c r="C86" s="383"/>
      <c r="D86" s="474"/>
      <c r="E86" s="474"/>
      <c r="F86" s="474"/>
      <c r="G86" s="474"/>
      <c r="H86" s="474"/>
      <c r="I86" s="474"/>
      <c r="J86" s="474"/>
      <c r="K86" s="475"/>
      <c r="L86" s="431"/>
      <c r="M86" s="313"/>
      <c r="N86" s="314"/>
      <c r="O86" s="476"/>
      <c r="P86" s="476"/>
      <c r="Q86" s="476"/>
      <c r="R86" s="314"/>
      <c r="S86" s="314"/>
      <c r="T86" s="314"/>
      <c r="U86" s="314"/>
    </row>
    <row r="87" spans="1:24" ht="27.95" customHeight="1">
      <c r="A87" s="324"/>
      <c r="B87" s="383"/>
      <c r="C87" s="383"/>
      <c r="D87" s="474"/>
      <c r="E87" s="474"/>
      <c r="F87" s="474"/>
      <c r="G87" s="474"/>
      <c r="H87" s="474"/>
      <c r="I87" s="474"/>
      <c r="J87" s="474"/>
      <c r="K87" s="475"/>
      <c r="L87" s="431"/>
      <c r="M87" s="313" t="str">
        <f t="shared" si="3"/>
        <v/>
      </c>
      <c r="N87" s="314">
        <f t="shared" si="2"/>
        <v>0</v>
      </c>
      <c r="O87" s="476"/>
      <c r="P87" s="476"/>
      <c r="Q87" s="476"/>
      <c r="R87" s="314"/>
      <c r="S87" s="314"/>
      <c r="T87" s="314"/>
      <c r="U87" s="320"/>
    </row>
    <row r="88" spans="1:24" ht="27.95" customHeight="1">
      <c r="A88" s="324"/>
      <c r="B88" s="383"/>
      <c r="C88" s="383"/>
      <c r="D88" s="474"/>
      <c r="E88" s="474"/>
      <c r="F88" s="474"/>
      <c r="G88" s="474"/>
      <c r="H88" s="474"/>
      <c r="I88" s="474"/>
      <c r="J88" s="474"/>
      <c r="K88" s="475"/>
      <c r="L88" s="432"/>
      <c r="M88" s="313" t="str">
        <f t="shared" si="3"/>
        <v/>
      </c>
      <c r="N88" s="314">
        <f t="shared" si="2"/>
        <v>0</v>
      </c>
      <c r="O88" s="476"/>
      <c r="P88" s="476"/>
      <c r="Q88" s="476"/>
      <c r="R88" s="314"/>
      <c r="S88" s="314"/>
      <c r="T88" s="314"/>
      <c r="U88" s="469"/>
      <c r="V88" s="314"/>
      <c r="W88" s="314"/>
      <c r="X88" s="314"/>
    </row>
    <row r="89" spans="1:24" ht="27.95" customHeight="1">
      <c r="A89" s="426"/>
      <c r="B89" s="427" t="s">
        <v>35</v>
      </c>
      <c r="C89" s="428"/>
      <c r="D89" s="424">
        <f>SUM(D69:D88)</f>
        <v>0</v>
      </c>
      <c r="E89" s="482">
        <f>SUM(E69:E88)</f>
        <v>0</v>
      </c>
      <c r="F89" s="328"/>
      <c r="G89" s="328"/>
      <c r="H89" s="328"/>
      <c r="I89" s="328"/>
      <c r="J89" s="328"/>
      <c r="K89" s="433"/>
      <c r="L89" s="432"/>
      <c r="M89" s="313" t="str">
        <f t="shared" si="3"/>
        <v/>
      </c>
      <c r="N89" s="314">
        <f t="shared" si="2"/>
        <v>0</v>
      </c>
      <c r="O89" s="476"/>
      <c r="P89" s="476"/>
      <c r="Q89" s="476"/>
      <c r="R89" s="314"/>
      <c r="S89" s="314"/>
      <c r="T89" s="314"/>
      <c r="U89" s="469"/>
      <c r="V89" s="314"/>
      <c r="W89" s="314"/>
      <c r="X89" s="314"/>
    </row>
    <row r="90" spans="1:24" ht="27.95" customHeight="1">
      <c r="A90" s="426"/>
      <c r="B90" s="427" t="s">
        <v>348</v>
      </c>
      <c r="C90" s="428"/>
      <c r="D90" s="424">
        <f>SUM(D89,D69,D48,D27)</f>
        <v>0</v>
      </c>
      <c r="E90" s="482">
        <f>SUM(E89,E68,E47,E26)</f>
        <v>0</v>
      </c>
      <c r="F90" s="328"/>
      <c r="G90" s="328"/>
      <c r="H90" s="328"/>
      <c r="I90" s="328"/>
      <c r="J90" s="328"/>
      <c r="K90" s="433"/>
      <c r="L90" s="432"/>
      <c r="M90" s="313" t="str">
        <f>CONCATENATE(C90,F90)</f>
        <v/>
      </c>
      <c r="N90" s="314">
        <f>D90-E90</f>
        <v>0</v>
      </c>
      <c r="O90" s="476"/>
      <c r="P90" s="476"/>
      <c r="Q90" s="476"/>
      <c r="R90" s="314"/>
      <c r="S90" s="314"/>
      <c r="T90" s="314"/>
      <c r="U90" s="469"/>
      <c r="V90" s="314"/>
      <c r="W90" s="314"/>
      <c r="X90" s="314"/>
    </row>
    <row r="91" spans="1:24">
      <c r="N91" s="314">
        <f>D91-E91</f>
        <v>0</v>
      </c>
      <c r="O91" s="476"/>
      <c r="P91" s="476"/>
      <c r="Q91" s="476"/>
    </row>
    <row r="92" spans="1:24">
      <c r="N92" s="314">
        <f>D92-E92</f>
        <v>0</v>
      </c>
      <c r="O92" s="476"/>
      <c r="P92" s="476"/>
      <c r="Q92" s="476"/>
    </row>
    <row r="93" spans="1:24">
      <c r="N93" s="314">
        <f>D93-E93</f>
        <v>0</v>
      </c>
      <c r="O93" s="476"/>
      <c r="P93" s="476"/>
      <c r="Q93" s="476"/>
    </row>
    <row r="94" spans="1:24">
      <c r="N94" s="314">
        <f>D94-E94</f>
        <v>0</v>
      </c>
      <c r="O94" s="476"/>
      <c r="P94" s="476"/>
      <c r="Q94" s="476"/>
    </row>
    <row r="95" spans="1:24">
      <c r="N95" s="314">
        <f t="shared" ref="N95:N130" si="4">D95-E95</f>
        <v>0</v>
      </c>
      <c r="O95" s="476"/>
      <c r="P95" s="476"/>
      <c r="Q95" s="476"/>
    </row>
    <row r="96" spans="1:24">
      <c r="N96" s="314">
        <f t="shared" si="4"/>
        <v>0</v>
      </c>
      <c r="O96" s="476"/>
      <c r="P96" s="476"/>
      <c r="Q96" s="476"/>
    </row>
    <row r="97" spans="14:17">
      <c r="N97" s="314">
        <f t="shared" si="4"/>
        <v>0</v>
      </c>
      <c r="O97" s="476"/>
      <c r="P97" s="476"/>
      <c r="Q97" s="476"/>
    </row>
    <row r="98" spans="14:17">
      <c r="N98" s="314">
        <f t="shared" si="4"/>
        <v>0</v>
      </c>
      <c r="O98" s="476"/>
      <c r="P98" s="476"/>
      <c r="Q98" s="476"/>
    </row>
    <row r="99" spans="14:17">
      <c r="N99" s="314">
        <f t="shared" si="4"/>
        <v>0</v>
      </c>
      <c r="O99" s="476"/>
      <c r="P99" s="476"/>
      <c r="Q99" s="476"/>
    </row>
    <row r="100" spans="14:17">
      <c r="N100" s="314">
        <f t="shared" si="4"/>
        <v>0</v>
      </c>
      <c r="O100" s="476"/>
      <c r="P100" s="476"/>
      <c r="Q100" s="476"/>
    </row>
    <row r="101" spans="14:17">
      <c r="N101" s="314">
        <f t="shared" si="4"/>
        <v>0</v>
      </c>
      <c r="O101" s="476"/>
      <c r="P101" s="476"/>
      <c r="Q101" s="476"/>
    </row>
    <row r="102" spans="14:17">
      <c r="N102" s="314">
        <f t="shared" si="4"/>
        <v>0</v>
      </c>
      <c r="O102" s="476"/>
      <c r="P102" s="476"/>
      <c r="Q102" s="476"/>
    </row>
    <row r="103" spans="14:17">
      <c r="N103" s="314">
        <f t="shared" si="4"/>
        <v>0</v>
      </c>
      <c r="O103" s="476"/>
      <c r="P103" s="476"/>
      <c r="Q103" s="476"/>
    </row>
    <row r="104" spans="14:17">
      <c r="N104" s="314">
        <f t="shared" si="4"/>
        <v>0</v>
      </c>
      <c r="O104" s="476"/>
      <c r="P104" s="476"/>
      <c r="Q104" s="476"/>
    </row>
    <row r="105" spans="14:17">
      <c r="N105" s="314">
        <f t="shared" si="4"/>
        <v>0</v>
      </c>
      <c r="O105" s="476"/>
      <c r="P105" s="476"/>
      <c r="Q105" s="476"/>
    </row>
    <row r="106" spans="14:17">
      <c r="N106" s="314">
        <f t="shared" si="4"/>
        <v>0</v>
      </c>
      <c r="O106" s="476"/>
      <c r="P106" s="476"/>
      <c r="Q106" s="476"/>
    </row>
    <row r="107" spans="14:17">
      <c r="N107" s="314">
        <f t="shared" si="4"/>
        <v>0</v>
      </c>
      <c r="O107" s="476"/>
      <c r="P107" s="476"/>
      <c r="Q107" s="476"/>
    </row>
    <row r="108" spans="14:17">
      <c r="N108" s="314">
        <f t="shared" si="4"/>
        <v>0</v>
      </c>
      <c r="O108" s="476"/>
      <c r="P108" s="476"/>
      <c r="Q108" s="476"/>
    </row>
    <row r="109" spans="14:17">
      <c r="N109" s="314">
        <f t="shared" si="4"/>
        <v>0</v>
      </c>
      <c r="O109" s="476"/>
      <c r="P109" s="476"/>
      <c r="Q109" s="476"/>
    </row>
    <row r="110" spans="14:17">
      <c r="N110" s="314">
        <f t="shared" si="4"/>
        <v>0</v>
      </c>
      <c r="O110" s="476"/>
      <c r="P110" s="476"/>
      <c r="Q110" s="476"/>
    </row>
    <row r="111" spans="14:17">
      <c r="N111" s="314">
        <f t="shared" si="4"/>
        <v>0</v>
      </c>
      <c r="O111" s="476"/>
      <c r="P111" s="476"/>
      <c r="Q111" s="476"/>
    </row>
    <row r="112" spans="14:17">
      <c r="N112" s="314">
        <f t="shared" si="4"/>
        <v>0</v>
      </c>
      <c r="O112" s="476"/>
      <c r="P112" s="476"/>
      <c r="Q112" s="476"/>
    </row>
    <row r="113" spans="14:17">
      <c r="N113" s="314">
        <f t="shared" si="4"/>
        <v>0</v>
      </c>
      <c r="O113" s="476"/>
      <c r="P113" s="476"/>
      <c r="Q113" s="476"/>
    </row>
    <row r="114" spans="14:17">
      <c r="N114" s="314">
        <f t="shared" si="4"/>
        <v>0</v>
      </c>
      <c r="O114" s="476"/>
      <c r="P114" s="476"/>
      <c r="Q114" s="476"/>
    </row>
    <row r="115" spans="14:17">
      <c r="N115" s="314">
        <f t="shared" si="4"/>
        <v>0</v>
      </c>
      <c r="O115" s="476"/>
      <c r="P115" s="476"/>
      <c r="Q115" s="476"/>
    </row>
    <row r="116" spans="14:17">
      <c r="N116" s="314">
        <f t="shared" si="4"/>
        <v>0</v>
      </c>
      <c r="O116" s="476"/>
      <c r="P116" s="476"/>
      <c r="Q116" s="476"/>
    </row>
    <row r="117" spans="14:17">
      <c r="N117" s="314">
        <f t="shared" si="4"/>
        <v>0</v>
      </c>
      <c r="O117" s="476"/>
      <c r="P117" s="476"/>
      <c r="Q117" s="476"/>
    </row>
    <row r="118" spans="14:17">
      <c r="N118" s="314">
        <f t="shared" si="4"/>
        <v>0</v>
      </c>
      <c r="O118" s="476"/>
      <c r="P118" s="476"/>
      <c r="Q118" s="476"/>
    </row>
    <row r="119" spans="14:17">
      <c r="N119" s="314">
        <f t="shared" si="4"/>
        <v>0</v>
      </c>
      <c r="O119" s="476"/>
      <c r="P119" s="476"/>
      <c r="Q119" s="476"/>
    </row>
    <row r="120" spans="14:17">
      <c r="N120" s="314">
        <f t="shared" si="4"/>
        <v>0</v>
      </c>
      <c r="O120" s="476"/>
      <c r="P120" s="476"/>
      <c r="Q120" s="476"/>
    </row>
    <row r="121" spans="14:17">
      <c r="N121" s="314">
        <f t="shared" si="4"/>
        <v>0</v>
      </c>
      <c r="O121" s="476"/>
      <c r="P121" s="476"/>
      <c r="Q121" s="476"/>
    </row>
    <row r="122" spans="14:17">
      <c r="N122" s="314">
        <f t="shared" si="4"/>
        <v>0</v>
      </c>
      <c r="O122" s="476"/>
      <c r="P122" s="476"/>
      <c r="Q122" s="476"/>
    </row>
    <row r="123" spans="14:17">
      <c r="N123" s="314">
        <f t="shared" si="4"/>
        <v>0</v>
      </c>
      <c r="O123" s="476"/>
      <c r="P123" s="476"/>
      <c r="Q123" s="476"/>
    </row>
    <row r="124" spans="14:17">
      <c r="N124" s="314">
        <f t="shared" si="4"/>
        <v>0</v>
      </c>
      <c r="O124" s="476"/>
      <c r="P124" s="476"/>
      <c r="Q124" s="476"/>
    </row>
    <row r="125" spans="14:17">
      <c r="N125" s="314">
        <f t="shared" si="4"/>
        <v>0</v>
      </c>
      <c r="O125" s="476"/>
      <c r="P125" s="476"/>
      <c r="Q125" s="476"/>
    </row>
    <row r="126" spans="14:17">
      <c r="N126" s="314">
        <f t="shared" si="4"/>
        <v>0</v>
      </c>
      <c r="O126" s="476"/>
      <c r="P126" s="476"/>
      <c r="Q126" s="476"/>
    </row>
    <row r="127" spans="14:17">
      <c r="N127" s="314">
        <f t="shared" si="4"/>
        <v>0</v>
      </c>
      <c r="O127" s="476"/>
      <c r="P127" s="476"/>
      <c r="Q127" s="476"/>
    </row>
    <row r="128" spans="14:17">
      <c r="N128" s="314">
        <f t="shared" si="4"/>
        <v>0</v>
      </c>
      <c r="O128" s="476"/>
      <c r="P128" s="476"/>
      <c r="Q128" s="476"/>
    </row>
    <row r="129" spans="14:17">
      <c r="N129" s="314">
        <f t="shared" si="4"/>
        <v>0</v>
      </c>
      <c r="O129" s="476"/>
      <c r="P129" s="476"/>
      <c r="Q129" s="476"/>
    </row>
    <row r="130" spans="14:17">
      <c r="N130" s="314">
        <f t="shared" si="4"/>
        <v>0</v>
      </c>
      <c r="O130" s="476"/>
      <c r="P130" s="476"/>
      <c r="Q130" s="476"/>
    </row>
    <row r="131" spans="14:17">
      <c r="O131" s="480"/>
      <c r="P131" s="480"/>
      <c r="Q131" s="480"/>
    </row>
    <row r="132" spans="14:17">
      <c r="O132" s="480"/>
      <c r="P132" s="480"/>
      <c r="Q132" s="480"/>
    </row>
    <row r="133" spans="14:17">
      <c r="O133" s="480"/>
      <c r="P133" s="480"/>
      <c r="Q133" s="480"/>
    </row>
    <row r="134" spans="14:17">
      <c r="O134" s="480"/>
      <c r="P134" s="480"/>
      <c r="Q134" s="480"/>
    </row>
    <row r="135" spans="14:17">
      <c r="O135" s="480"/>
      <c r="P135" s="480"/>
      <c r="Q135" s="480"/>
    </row>
    <row r="136" spans="14:17">
      <c r="O136" s="480"/>
      <c r="P136" s="480"/>
      <c r="Q136" s="480"/>
    </row>
    <row r="137" spans="14:17">
      <c r="O137" s="480"/>
      <c r="P137" s="480"/>
      <c r="Q137" s="480"/>
    </row>
    <row r="138" spans="14:17">
      <c r="O138" s="480"/>
      <c r="P138" s="480"/>
      <c r="Q138" s="480"/>
    </row>
    <row r="139" spans="14:17">
      <c r="O139" s="480"/>
      <c r="P139" s="480"/>
      <c r="Q139" s="480"/>
    </row>
    <row r="140" spans="14:17">
      <c r="O140" s="480"/>
      <c r="P140" s="480"/>
      <c r="Q140" s="480"/>
    </row>
    <row r="141" spans="14:17">
      <c r="O141" s="480"/>
      <c r="P141" s="480"/>
      <c r="Q141" s="480"/>
    </row>
    <row r="142" spans="14:17">
      <c r="O142" s="480"/>
      <c r="P142" s="480"/>
      <c r="Q142" s="480"/>
    </row>
    <row r="143" spans="14:17">
      <c r="O143" s="480"/>
      <c r="P143" s="480"/>
      <c r="Q143" s="480"/>
    </row>
    <row r="144" spans="14:17">
      <c r="O144" s="480"/>
      <c r="P144" s="480"/>
      <c r="Q144" s="480"/>
    </row>
    <row r="145" spans="15:17">
      <c r="O145" s="480"/>
      <c r="P145" s="480"/>
      <c r="Q145" s="480"/>
    </row>
    <row r="146" spans="15:17">
      <c r="O146" s="480"/>
      <c r="P146" s="480"/>
      <c r="Q146" s="480"/>
    </row>
    <row r="147" spans="15:17">
      <c r="O147" s="480"/>
      <c r="P147" s="480"/>
      <c r="Q147" s="480"/>
    </row>
    <row r="148" spans="15:17">
      <c r="O148" s="480"/>
      <c r="P148" s="480"/>
      <c r="Q148" s="480"/>
    </row>
    <row r="149" spans="15:17">
      <c r="O149" s="480"/>
      <c r="P149" s="480"/>
      <c r="Q149" s="480"/>
    </row>
    <row r="150" spans="15:17">
      <c r="O150" s="480"/>
      <c r="P150" s="480"/>
      <c r="Q150" s="480"/>
    </row>
    <row r="151" spans="15:17">
      <c r="O151" s="480"/>
      <c r="P151" s="480"/>
      <c r="Q151" s="480"/>
    </row>
    <row r="152" spans="15:17">
      <c r="O152" s="480"/>
      <c r="P152" s="480"/>
      <c r="Q152" s="480"/>
    </row>
    <row r="153" spans="15:17">
      <c r="O153" s="480"/>
      <c r="P153" s="480"/>
      <c r="Q153" s="480"/>
    </row>
    <row r="154" spans="15:17">
      <c r="O154" s="480"/>
      <c r="P154" s="480"/>
      <c r="Q154" s="480"/>
    </row>
    <row r="155" spans="15:17">
      <c r="O155" s="480"/>
      <c r="P155" s="480"/>
      <c r="Q155" s="480"/>
    </row>
    <row r="156" spans="15:17">
      <c r="O156" s="480"/>
      <c r="P156" s="480"/>
      <c r="Q156" s="480"/>
    </row>
    <row r="157" spans="15:17">
      <c r="O157" s="480"/>
      <c r="P157" s="480"/>
      <c r="Q157" s="480"/>
    </row>
    <row r="158" spans="15:17">
      <c r="O158" s="480"/>
      <c r="P158" s="480"/>
      <c r="Q158" s="480"/>
    </row>
    <row r="159" spans="15:17">
      <c r="O159" s="480"/>
      <c r="P159" s="480"/>
      <c r="Q159" s="480"/>
    </row>
    <row r="160" spans="15:17">
      <c r="O160" s="480"/>
      <c r="P160" s="480"/>
      <c r="Q160" s="480"/>
    </row>
    <row r="161" spans="15:17">
      <c r="O161" s="480"/>
      <c r="P161" s="480"/>
      <c r="Q161" s="480"/>
    </row>
    <row r="162" spans="15:17">
      <c r="O162" s="480"/>
      <c r="P162" s="480"/>
      <c r="Q162" s="480"/>
    </row>
    <row r="163" spans="15:17">
      <c r="O163" s="480"/>
      <c r="P163" s="480"/>
      <c r="Q163" s="480"/>
    </row>
    <row r="164" spans="15:17">
      <c r="O164" s="480"/>
      <c r="P164" s="480"/>
      <c r="Q164" s="480"/>
    </row>
    <row r="165" spans="15:17">
      <c r="O165" s="480"/>
      <c r="P165" s="480"/>
      <c r="Q165" s="480"/>
    </row>
    <row r="166" spans="15:17">
      <c r="O166" s="480"/>
      <c r="P166" s="480"/>
      <c r="Q166" s="480"/>
    </row>
    <row r="167" spans="15:17">
      <c r="O167" s="480"/>
      <c r="P167" s="480"/>
      <c r="Q167" s="480"/>
    </row>
    <row r="168" spans="15:17">
      <c r="O168" s="480"/>
      <c r="P168" s="480"/>
      <c r="Q168" s="480"/>
    </row>
    <row r="169" spans="15:17">
      <c r="O169" s="480"/>
      <c r="P169" s="480"/>
      <c r="Q169" s="480"/>
    </row>
    <row r="170" spans="15:17">
      <c r="O170" s="480"/>
      <c r="P170" s="480"/>
      <c r="Q170" s="480"/>
    </row>
    <row r="171" spans="15:17">
      <c r="O171" s="480"/>
      <c r="P171" s="480"/>
      <c r="Q171" s="480"/>
    </row>
    <row r="172" spans="15:17">
      <c r="O172" s="480"/>
      <c r="P172" s="480"/>
      <c r="Q172" s="480"/>
    </row>
    <row r="173" spans="15:17">
      <c r="O173" s="480"/>
      <c r="P173" s="480"/>
      <c r="Q173" s="480"/>
    </row>
    <row r="174" spans="15:17">
      <c r="O174" s="480"/>
      <c r="P174" s="480"/>
      <c r="Q174" s="480"/>
    </row>
    <row r="175" spans="15:17">
      <c r="O175" s="480"/>
      <c r="P175" s="480"/>
      <c r="Q175" s="480"/>
    </row>
    <row r="176" spans="15:17">
      <c r="O176" s="480"/>
      <c r="P176" s="480"/>
      <c r="Q176" s="480"/>
    </row>
    <row r="177" spans="15:17">
      <c r="O177" s="480"/>
      <c r="P177" s="480"/>
      <c r="Q177" s="480"/>
    </row>
    <row r="178" spans="15:17">
      <c r="O178" s="480"/>
      <c r="P178" s="480"/>
      <c r="Q178" s="480"/>
    </row>
    <row r="179" spans="15:17">
      <c r="O179" s="480"/>
      <c r="P179" s="480"/>
      <c r="Q179" s="480"/>
    </row>
    <row r="180" spans="15:17">
      <c r="O180" s="480"/>
      <c r="P180" s="480"/>
      <c r="Q180" s="480"/>
    </row>
    <row r="181" spans="15:17">
      <c r="O181" s="480"/>
      <c r="P181" s="480"/>
      <c r="Q181" s="480"/>
    </row>
    <row r="182" spans="15:17">
      <c r="O182" s="480"/>
      <c r="P182" s="480"/>
      <c r="Q182" s="480"/>
    </row>
    <row r="183" spans="15:17">
      <c r="O183" s="480"/>
      <c r="P183" s="480"/>
      <c r="Q183" s="480"/>
    </row>
    <row r="184" spans="15:17">
      <c r="O184" s="480"/>
      <c r="P184" s="480"/>
      <c r="Q184" s="480"/>
    </row>
    <row r="185" spans="15:17">
      <c r="O185" s="480"/>
      <c r="P185" s="480"/>
      <c r="Q185" s="480"/>
    </row>
    <row r="186" spans="15:17">
      <c r="O186" s="480"/>
      <c r="P186" s="480"/>
      <c r="Q186" s="480"/>
    </row>
    <row r="187" spans="15:17">
      <c r="O187" s="480"/>
      <c r="P187" s="480"/>
      <c r="Q187" s="480"/>
    </row>
    <row r="188" spans="15:17">
      <c r="O188" s="480"/>
      <c r="P188" s="480"/>
      <c r="Q188" s="480"/>
    </row>
    <row r="189" spans="15:17">
      <c r="O189" s="480"/>
      <c r="P189" s="480"/>
      <c r="Q189" s="480"/>
    </row>
    <row r="190" spans="15:17">
      <c r="O190" s="480"/>
      <c r="P190" s="480"/>
      <c r="Q190" s="480"/>
    </row>
    <row r="191" spans="15:17">
      <c r="O191" s="480"/>
      <c r="P191" s="480"/>
      <c r="Q191" s="480"/>
    </row>
    <row r="192" spans="15:17">
      <c r="O192" s="480"/>
      <c r="P192" s="480"/>
      <c r="Q192" s="480"/>
    </row>
    <row r="193" spans="15:17">
      <c r="O193" s="480"/>
      <c r="P193" s="480"/>
      <c r="Q193" s="480"/>
    </row>
    <row r="194" spans="15:17">
      <c r="O194" s="480"/>
      <c r="P194" s="480"/>
      <c r="Q194" s="480"/>
    </row>
    <row r="195" spans="15:17">
      <c r="O195" s="480"/>
      <c r="P195" s="480"/>
      <c r="Q195" s="480"/>
    </row>
    <row r="196" spans="15:17">
      <c r="O196" s="480"/>
      <c r="P196" s="480"/>
      <c r="Q196" s="480"/>
    </row>
    <row r="197" spans="15:17">
      <c r="O197" s="480"/>
      <c r="P197" s="480"/>
      <c r="Q197" s="480"/>
    </row>
    <row r="198" spans="15:17">
      <c r="O198" s="480"/>
      <c r="P198" s="480"/>
      <c r="Q198" s="480"/>
    </row>
    <row r="199" spans="15:17">
      <c r="O199" s="480"/>
      <c r="P199" s="480"/>
      <c r="Q199" s="480"/>
    </row>
    <row r="200" spans="15:17">
      <c r="O200" s="480"/>
      <c r="P200" s="480"/>
      <c r="Q200" s="480"/>
    </row>
    <row r="201" spans="15:17">
      <c r="O201" s="480"/>
      <c r="P201" s="480"/>
      <c r="Q201" s="480"/>
    </row>
    <row r="202" spans="15:17">
      <c r="O202" s="480"/>
      <c r="P202" s="480"/>
      <c r="Q202" s="480"/>
    </row>
    <row r="203" spans="15:17">
      <c r="O203" s="480"/>
      <c r="P203" s="480"/>
      <c r="Q203" s="480"/>
    </row>
    <row r="204" spans="15:17">
      <c r="O204" s="480"/>
      <c r="P204" s="480"/>
      <c r="Q204" s="480"/>
    </row>
    <row r="205" spans="15:17">
      <c r="O205" s="480"/>
      <c r="P205" s="480"/>
      <c r="Q205" s="480"/>
    </row>
    <row r="206" spans="15:17">
      <c r="O206" s="480"/>
      <c r="P206" s="480"/>
      <c r="Q206" s="480"/>
    </row>
    <row r="207" spans="15:17">
      <c r="O207" s="480"/>
      <c r="P207" s="480"/>
      <c r="Q207" s="480"/>
    </row>
    <row r="208" spans="15:17">
      <c r="O208" s="480"/>
      <c r="P208" s="480"/>
      <c r="Q208" s="480"/>
    </row>
    <row r="209" spans="15:17">
      <c r="O209" s="480"/>
      <c r="P209" s="480"/>
      <c r="Q209" s="480"/>
    </row>
    <row r="210" spans="15:17">
      <c r="O210" s="480"/>
      <c r="P210" s="480"/>
      <c r="Q210" s="480"/>
    </row>
    <row r="211" spans="15:17">
      <c r="O211" s="480"/>
      <c r="P211" s="480"/>
      <c r="Q211" s="480"/>
    </row>
    <row r="212" spans="15:17">
      <c r="O212" s="480"/>
      <c r="P212" s="480"/>
      <c r="Q212" s="480"/>
    </row>
    <row r="213" spans="15:17">
      <c r="O213" s="480"/>
      <c r="P213" s="480"/>
      <c r="Q213" s="480"/>
    </row>
    <row r="214" spans="15:17">
      <c r="O214" s="480"/>
      <c r="P214" s="480"/>
      <c r="Q214" s="480"/>
    </row>
    <row r="215" spans="15:17">
      <c r="O215" s="480"/>
      <c r="P215" s="480"/>
      <c r="Q215" s="480"/>
    </row>
    <row r="216" spans="15:17">
      <c r="O216" s="480"/>
      <c r="P216" s="480"/>
      <c r="Q216" s="480"/>
    </row>
    <row r="217" spans="15:17">
      <c r="O217" s="480"/>
      <c r="P217" s="480"/>
      <c r="Q217" s="480"/>
    </row>
    <row r="218" spans="15:17">
      <c r="O218" s="480"/>
      <c r="P218" s="480"/>
      <c r="Q218" s="480"/>
    </row>
    <row r="219" spans="15:17">
      <c r="O219" s="480"/>
      <c r="P219" s="480"/>
      <c r="Q219" s="480"/>
    </row>
    <row r="220" spans="15:17">
      <c r="O220" s="480"/>
      <c r="P220" s="480"/>
      <c r="Q220" s="480"/>
    </row>
    <row r="221" spans="15:17">
      <c r="O221" s="480"/>
      <c r="P221" s="480"/>
      <c r="Q221" s="480"/>
    </row>
    <row r="222" spans="15:17">
      <c r="O222" s="480"/>
      <c r="P222" s="480"/>
      <c r="Q222" s="480"/>
    </row>
    <row r="223" spans="15:17">
      <c r="O223" s="480"/>
      <c r="P223" s="480"/>
      <c r="Q223" s="480"/>
    </row>
    <row r="224" spans="15:17">
      <c r="O224" s="480"/>
      <c r="P224" s="480"/>
      <c r="Q224" s="480"/>
    </row>
    <row r="225" spans="15:17">
      <c r="O225" s="480"/>
      <c r="P225" s="480"/>
      <c r="Q225" s="480"/>
    </row>
    <row r="226" spans="15:17">
      <c r="O226" s="480"/>
      <c r="P226" s="480"/>
      <c r="Q226" s="480"/>
    </row>
    <row r="227" spans="15:17">
      <c r="O227" s="480"/>
      <c r="P227" s="480"/>
      <c r="Q227" s="480"/>
    </row>
    <row r="228" spans="15:17">
      <c r="O228" s="480"/>
      <c r="P228" s="480"/>
      <c r="Q228" s="480"/>
    </row>
    <row r="229" spans="15:17">
      <c r="O229" s="480"/>
      <c r="P229" s="480"/>
      <c r="Q229" s="480"/>
    </row>
    <row r="230" spans="15:17">
      <c r="O230" s="480"/>
      <c r="P230" s="480"/>
      <c r="Q230" s="480"/>
    </row>
    <row r="231" spans="15:17">
      <c r="O231" s="480"/>
      <c r="P231" s="480"/>
      <c r="Q231" s="480"/>
    </row>
    <row r="232" spans="15:17">
      <c r="O232" s="480"/>
      <c r="P232" s="480"/>
      <c r="Q232" s="480"/>
    </row>
    <row r="233" spans="15:17">
      <c r="O233" s="480"/>
      <c r="P233" s="480"/>
      <c r="Q233" s="480"/>
    </row>
    <row r="234" spans="15:17">
      <c r="O234" s="480"/>
      <c r="P234" s="480"/>
      <c r="Q234" s="480"/>
    </row>
    <row r="235" spans="15:17">
      <c r="O235" s="480"/>
      <c r="P235" s="480"/>
      <c r="Q235" s="480"/>
    </row>
    <row r="236" spans="15:17">
      <c r="O236" s="480"/>
      <c r="P236" s="480"/>
      <c r="Q236" s="480"/>
    </row>
    <row r="237" spans="15:17">
      <c r="O237" s="480"/>
      <c r="P237" s="480"/>
      <c r="Q237" s="480"/>
    </row>
    <row r="238" spans="15:17">
      <c r="O238" s="480"/>
      <c r="P238" s="480"/>
      <c r="Q238" s="480"/>
    </row>
    <row r="239" spans="15:17">
      <c r="O239" s="480"/>
      <c r="P239" s="480"/>
      <c r="Q239" s="480"/>
    </row>
    <row r="240" spans="15:17">
      <c r="O240" s="480"/>
      <c r="P240" s="480"/>
      <c r="Q240" s="480"/>
    </row>
    <row r="241" spans="15:17">
      <c r="O241" s="480"/>
      <c r="P241" s="480"/>
      <c r="Q241" s="480"/>
    </row>
    <row r="242" spans="15:17">
      <c r="O242" s="480"/>
      <c r="P242" s="480"/>
      <c r="Q242" s="480"/>
    </row>
    <row r="243" spans="15:17">
      <c r="O243" s="480"/>
      <c r="P243" s="480"/>
      <c r="Q243" s="480"/>
    </row>
    <row r="244" spans="15:17">
      <c r="O244" s="480"/>
      <c r="P244" s="480"/>
      <c r="Q244" s="480"/>
    </row>
    <row r="245" spans="15:17">
      <c r="O245" s="480"/>
      <c r="P245" s="480"/>
      <c r="Q245" s="480"/>
    </row>
    <row r="246" spans="15:17">
      <c r="O246" s="480"/>
      <c r="P246" s="480"/>
      <c r="Q246" s="480"/>
    </row>
    <row r="247" spans="15:17">
      <c r="O247" s="480"/>
      <c r="P247" s="480"/>
      <c r="Q247" s="480"/>
    </row>
    <row r="248" spans="15:17">
      <c r="O248" s="480"/>
      <c r="P248" s="480"/>
      <c r="Q248" s="480"/>
    </row>
    <row r="249" spans="15:17">
      <c r="O249" s="480"/>
      <c r="P249" s="480"/>
      <c r="Q249" s="480"/>
    </row>
    <row r="250" spans="15:17">
      <c r="O250" s="480"/>
      <c r="P250" s="480"/>
      <c r="Q250" s="480"/>
    </row>
    <row r="251" spans="15:17">
      <c r="O251" s="480"/>
      <c r="P251" s="480"/>
      <c r="Q251" s="480"/>
    </row>
    <row r="252" spans="15:17">
      <c r="O252" s="480"/>
      <c r="P252" s="480"/>
      <c r="Q252" s="480"/>
    </row>
    <row r="253" spans="15:17">
      <c r="O253" s="480"/>
      <c r="P253" s="480"/>
      <c r="Q253" s="480"/>
    </row>
    <row r="254" spans="15:17">
      <c r="O254" s="480"/>
      <c r="P254" s="480"/>
      <c r="Q254" s="480"/>
    </row>
    <row r="255" spans="15:17">
      <c r="O255" s="480"/>
      <c r="P255" s="480"/>
      <c r="Q255" s="480"/>
    </row>
    <row r="256" spans="15:17">
      <c r="O256" s="480"/>
      <c r="P256" s="480"/>
      <c r="Q256" s="480"/>
    </row>
    <row r="257" spans="15:17">
      <c r="O257" s="480"/>
      <c r="P257" s="480"/>
      <c r="Q257" s="480"/>
    </row>
    <row r="258" spans="15:17">
      <c r="O258" s="480"/>
      <c r="P258" s="480"/>
      <c r="Q258" s="480"/>
    </row>
    <row r="259" spans="15:17">
      <c r="O259" s="480"/>
      <c r="P259" s="480"/>
      <c r="Q259" s="480"/>
    </row>
    <row r="260" spans="15:17">
      <c r="O260" s="480"/>
      <c r="P260" s="480"/>
      <c r="Q260" s="480"/>
    </row>
    <row r="261" spans="15:17">
      <c r="O261" s="480"/>
      <c r="P261" s="480"/>
      <c r="Q261" s="480"/>
    </row>
    <row r="262" spans="15:17">
      <c r="O262" s="480"/>
      <c r="P262" s="480"/>
      <c r="Q262" s="480"/>
    </row>
    <row r="263" spans="15:17">
      <c r="O263" s="480"/>
      <c r="P263" s="480"/>
      <c r="Q263" s="480"/>
    </row>
    <row r="264" spans="15:17">
      <c r="O264" s="480"/>
      <c r="P264" s="480"/>
      <c r="Q264" s="480"/>
    </row>
    <row r="265" spans="15:17">
      <c r="O265" s="480"/>
      <c r="P265" s="480"/>
      <c r="Q265" s="480"/>
    </row>
    <row r="266" spans="15:17">
      <c r="O266" s="480"/>
      <c r="P266" s="480"/>
      <c r="Q266" s="480"/>
    </row>
    <row r="267" spans="15:17">
      <c r="O267" s="480"/>
      <c r="P267" s="480"/>
      <c r="Q267" s="480"/>
    </row>
    <row r="268" spans="15:17">
      <c r="O268" s="480"/>
      <c r="P268" s="480"/>
      <c r="Q268" s="480"/>
    </row>
    <row r="269" spans="15:17">
      <c r="O269" s="480"/>
      <c r="P269" s="480"/>
      <c r="Q269" s="480"/>
    </row>
    <row r="270" spans="15:17">
      <c r="O270" s="480"/>
      <c r="P270" s="480"/>
      <c r="Q270" s="480"/>
    </row>
    <row r="271" spans="15:17">
      <c r="O271" s="480"/>
      <c r="P271" s="480"/>
      <c r="Q271" s="480"/>
    </row>
    <row r="272" spans="15:17">
      <c r="O272" s="480"/>
      <c r="P272" s="480"/>
      <c r="Q272" s="480"/>
    </row>
    <row r="273" spans="15:17">
      <c r="O273" s="480"/>
      <c r="P273" s="480"/>
      <c r="Q273" s="480"/>
    </row>
    <row r="64587" spans="6:6">
      <c r="F64587" s="449"/>
    </row>
  </sheetData>
  <mergeCells count="4">
    <mergeCell ref="H2:K2"/>
    <mergeCell ref="A1:K1"/>
    <mergeCell ref="F4:G4"/>
    <mergeCell ref="H4:J4"/>
  </mergeCells>
  <phoneticPr fontId="11" type="noConversion"/>
  <printOptions horizontalCentered="1"/>
  <pageMargins left="0.39370078740157483" right="0.39370078740157483" top="1.1811023622047245" bottom="0.59055118110236227" header="0.59055118110236227" footer="0.19685039370078741"/>
  <pageSetup paperSize="9" scale="95" orientation="portrait" r:id="rId1"/>
  <headerFooter alignWithMargins="0"/>
  <rowBreaks count="3" manualBreakCount="3">
    <brk id="26" max="10" man="1"/>
    <brk id="47" max="10" man="1"/>
    <brk id="68" max="10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1:Y65199"/>
  <sheetViews>
    <sheetView showGridLines="0" showZeros="0" view="pageBreakPreview" zoomScaleSheetLayoutView="100" workbookViewId="0">
      <selection activeCell="B6" sqref="B6"/>
    </sheetView>
  </sheetViews>
  <sheetFormatPr defaultRowHeight="11.25"/>
  <cols>
    <col min="1" max="1" width="3.77734375" style="316" customWidth="1"/>
    <col min="2" max="2" width="6.77734375" style="466" customWidth="1"/>
    <col min="3" max="3" width="3.77734375" style="316" customWidth="1"/>
    <col min="4" max="4" width="9.33203125" style="461" customWidth="1"/>
    <col min="5" max="5" width="8.33203125" style="371" customWidth="1"/>
    <col min="6" max="6" width="8.77734375" style="316" customWidth="1"/>
    <col min="7" max="7" width="16.77734375" style="316" customWidth="1"/>
    <col min="8" max="8" width="7.77734375" style="316" customWidth="1"/>
    <col min="9" max="9" width="10.77734375" style="316" customWidth="1"/>
    <col min="10" max="10" width="6.77734375" style="316" customWidth="1"/>
    <col min="11" max="11" width="4.21875" style="450" customWidth="1"/>
    <col min="12" max="12" width="4.77734375" style="316" customWidth="1"/>
    <col min="13" max="13" width="20.77734375" style="370" customWidth="1"/>
    <col min="14" max="20" width="9.77734375" style="316" customWidth="1"/>
    <col min="21" max="21" width="10.77734375" style="316" customWidth="1"/>
    <col min="22" max="16384" width="8.88671875" style="316"/>
  </cols>
  <sheetData>
    <row r="1" spans="1:25" ht="30" customHeight="1">
      <c r="A1" s="575" t="s">
        <v>0</v>
      </c>
      <c r="B1" s="575"/>
      <c r="C1" s="575"/>
      <c r="D1" s="575"/>
      <c r="E1" s="575"/>
      <c r="F1" s="575"/>
      <c r="G1" s="575"/>
      <c r="H1" s="575"/>
      <c r="I1" s="575"/>
      <c r="J1" s="575"/>
      <c r="K1" s="575"/>
      <c r="L1" s="341"/>
      <c r="M1" s="436"/>
      <c r="N1" s="344"/>
      <c r="O1" s="344"/>
      <c r="P1" s="344"/>
      <c r="Q1" s="344"/>
      <c r="R1" s="344"/>
      <c r="S1" s="344"/>
      <c r="T1" s="344"/>
      <c r="U1" s="344"/>
    </row>
    <row r="2" spans="1:25" ht="19.899999999999999" customHeight="1">
      <c r="A2" s="345"/>
      <c r="B2" s="465"/>
      <c r="C2" s="345"/>
      <c r="D2" s="457"/>
      <c r="E2" s="347"/>
      <c r="F2" s="345"/>
      <c r="G2" s="345"/>
      <c r="H2" s="574" t="s">
        <v>369</v>
      </c>
      <c r="I2" s="574"/>
      <c r="J2" s="574"/>
      <c r="K2" s="574"/>
      <c r="L2" s="437"/>
      <c r="M2" s="438"/>
      <c r="N2" s="344"/>
      <c r="O2" s="344"/>
      <c r="P2" s="344"/>
      <c r="Q2" s="344"/>
      <c r="R2" s="344"/>
      <c r="S2" s="344"/>
      <c r="T2" s="344"/>
      <c r="U2" s="344"/>
    </row>
    <row r="3" spans="1:25" ht="10.15" customHeight="1">
      <c r="A3" s="345"/>
      <c r="B3" s="465"/>
      <c r="C3" s="345"/>
      <c r="D3" s="457"/>
      <c r="E3" s="347"/>
      <c r="F3" s="345"/>
      <c r="G3" s="345"/>
      <c r="H3" s="345"/>
      <c r="I3" s="345"/>
      <c r="J3" s="345"/>
      <c r="K3" s="439"/>
      <c r="L3" s="345"/>
      <c r="M3" s="345"/>
      <c r="N3" s="344"/>
      <c r="O3" s="344"/>
      <c r="P3" s="344"/>
      <c r="Q3" s="344"/>
      <c r="R3" s="344"/>
      <c r="S3" s="344"/>
      <c r="T3" s="344"/>
      <c r="U3" s="344"/>
    </row>
    <row r="4" spans="1:25" ht="30" customHeight="1">
      <c r="A4" s="440" t="s">
        <v>22</v>
      </c>
      <c r="B4" s="352" t="s">
        <v>23</v>
      </c>
      <c r="C4" s="352" t="s">
        <v>24</v>
      </c>
      <c r="D4" s="458" t="s">
        <v>25</v>
      </c>
      <c r="E4" s="352" t="s">
        <v>26</v>
      </c>
      <c r="F4" s="441" t="s">
        <v>28</v>
      </c>
      <c r="G4" s="442"/>
      <c r="H4" s="441" t="s">
        <v>29</v>
      </c>
      <c r="I4" s="443"/>
      <c r="J4" s="442"/>
      <c r="K4" s="451" t="s">
        <v>18</v>
      </c>
      <c r="L4" s="444"/>
      <c r="M4" s="438"/>
      <c r="N4" s="344"/>
      <c r="O4" s="355"/>
      <c r="P4" s="355"/>
      <c r="Q4" s="355"/>
      <c r="R4" s="355"/>
      <c r="S4" s="355"/>
      <c r="T4" s="355"/>
      <c r="U4" s="355"/>
    </row>
    <row r="5" spans="1:25" ht="30" customHeight="1">
      <c r="A5" s="445" t="s">
        <v>30</v>
      </c>
      <c r="B5" s="358"/>
      <c r="C5" s="358"/>
      <c r="D5" s="459" t="s">
        <v>284</v>
      </c>
      <c r="E5" s="356" t="s">
        <v>284</v>
      </c>
      <c r="F5" s="359" t="s">
        <v>32</v>
      </c>
      <c r="G5" s="359" t="s">
        <v>344</v>
      </c>
      <c r="H5" s="359" t="s">
        <v>32</v>
      </c>
      <c r="I5" s="359" t="s">
        <v>33</v>
      </c>
      <c r="J5" s="359" t="s">
        <v>34</v>
      </c>
      <c r="K5" s="452"/>
      <c r="L5" s="446"/>
      <c r="M5" s="447"/>
      <c r="N5" s="463" t="s">
        <v>359</v>
      </c>
      <c r="O5" s="448" t="s">
        <v>356</v>
      </c>
      <c r="P5" s="448" t="s">
        <v>357</v>
      </c>
      <c r="Q5" s="448" t="s">
        <v>358</v>
      </c>
      <c r="R5" s="448"/>
      <c r="S5" s="448"/>
      <c r="T5" s="448"/>
      <c r="U5" s="344"/>
    </row>
    <row r="6" spans="1:25" ht="27.95" customHeight="1">
      <c r="A6" s="420" t="s">
        <v>345</v>
      </c>
      <c r="B6" s="422"/>
      <c r="C6" s="321"/>
      <c r="D6" s="423"/>
      <c r="E6" s="481"/>
      <c r="F6" s="474"/>
      <c r="G6" s="474"/>
      <c r="H6" s="474"/>
      <c r="I6" s="474"/>
      <c r="J6" s="474"/>
      <c r="K6" s="435"/>
      <c r="L6" s="431"/>
      <c r="M6" s="313" t="str">
        <f t="shared" ref="M6:M69" si="0">CONCATENATE(C6,F6)</f>
        <v/>
      </c>
      <c r="N6" s="464">
        <f>D6-E6</f>
        <v>0</v>
      </c>
      <c r="O6" s="423"/>
      <c r="P6" s="462"/>
      <c r="Q6" s="488"/>
      <c r="R6" s="314"/>
      <c r="S6" s="314"/>
      <c r="T6" s="314"/>
      <c r="U6" s="314"/>
    </row>
    <row r="7" spans="1:25" ht="27.95" customHeight="1">
      <c r="A7" s="420" t="s">
        <v>349</v>
      </c>
      <c r="B7" s="422"/>
      <c r="C7" s="321"/>
      <c r="D7" s="423"/>
      <c r="E7" s="481"/>
      <c r="F7" s="474"/>
      <c r="G7" s="474"/>
      <c r="H7" s="474"/>
      <c r="I7" s="474"/>
      <c r="J7" s="474"/>
      <c r="K7" s="435"/>
      <c r="L7" s="431"/>
      <c r="M7" s="313" t="str">
        <f t="shared" si="0"/>
        <v/>
      </c>
      <c r="N7" s="464">
        <f t="shared" ref="N7:N70" si="1">D7-E7</f>
        <v>0</v>
      </c>
      <c r="O7" s="462"/>
      <c r="P7" s="501"/>
      <c r="Q7" s="488"/>
      <c r="R7" s="314"/>
      <c r="S7" s="314" t="s">
        <v>371</v>
      </c>
      <c r="T7" s="314" t="s">
        <v>363</v>
      </c>
      <c r="U7" s="314" t="s">
        <v>361</v>
      </c>
      <c r="V7" s="314" t="s">
        <v>364</v>
      </c>
      <c r="W7" s="314" t="s">
        <v>370</v>
      </c>
      <c r="Y7" s="467" t="s">
        <v>372</v>
      </c>
    </row>
    <row r="8" spans="1:25" ht="27.95" customHeight="1">
      <c r="A8" s="420" t="s">
        <v>287</v>
      </c>
      <c r="B8" s="422"/>
      <c r="C8" s="321"/>
      <c r="D8" s="423"/>
      <c r="E8" s="481"/>
      <c r="F8" s="474"/>
      <c r="G8" s="474"/>
      <c r="H8" s="474"/>
      <c r="I8" s="474"/>
      <c r="J8" s="474"/>
      <c r="K8" s="435"/>
      <c r="L8" s="431"/>
      <c r="M8" s="313" t="str">
        <f t="shared" si="0"/>
        <v/>
      </c>
      <c r="N8" s="464">
        <f t="shared" si="1"/>
        <v>0</v>
      </c>
      <c r="O8" s="423"/>
      <c r="P8" s="502"/>
      <c r="Q8" s="488"/>
      <c r="R8" s="314"/>
      <c r="S8" s="314">
        <f>COUNTIF($O$6:$O$307,"보전관리지역")</f>
        <v>0</v>
      </c>
      <c r="T8" s="314">
        <f>COUNTIF($O$6:$O$307,"계획관리지역")</f>
        <v>0</v>
      </c>
      <c r="U8" s="314">
        <f>COUNTIF($O$6:$O$307,"농림지역")</f>
        <v>0</v>
      </c>
      <c r="V8" s="314">
        <f>COUNTIF($O$6:$O$307,"자연녹지지역")</f>
        <v>0</v>
      </c>
      <c r="W8" s="314">
        <f>COUNTIF($O$6:$O$307,"생산관리지역")</f>
        <v>0</v>
      </c>
      <c r="X8" s="368" t="s">
        <v>365</v>
      </c>
      <c r="Y8" s="468">
        <f>SUM(S8:W8)</f>
        <v>0</v>
      </c>
    </row>
    <row r="9" spans="1:25" ht="27.95" customHeight="1">
      <c r="A9" s="420" t="s">
        <v>288</v>
      </c>
      <c r="B9" s="422"/>
      <c r="C9" s="321"/>
      <c r="D9" s="423"/>
      <c r="E9" s="481"/>
      <c r="F9" s="474"/>
      <c r="G9" s="474"/>
      <c r="H9" s="474"/>
      <c r="I9" s="474"/>
      <c r="J9" s="474"/>
      <c r="K9" s="435"/>
      <c r="L9" s="431"/>
      <c r="M9" s="313" t="str">
        <f t="shared" si="0"/>
        <v/>
      </c>
      <c r="N9" s="464">
        <f t="shared" si="1"/>
        <v>0</v>
      </c>
      <c r="O9" s="423"/>
      <c r="P9" s="502"/>
      <c r="Q9" s="488"/>
      <c r="R9" s="314"/>
      <c r="S9" s="314">
        <f>SUMIF($O$6:$O$308,"보전관리지역",$E$6:$E$466)</f>
        <v>0</v>
      </c>
      <c r="T9" s="314">
        <f>SUMIF($O$6:$O$308,"계획관리지역",$E$6:$E$466)</f>
        <v>0</v>
      </c>
      <c r="U9" s="314">
        <f>SUMIF($O$6:$O$308,"농림지역",$E$6:$E$466)</f>
        <v>0</v>
      </c>
      <c r="V9" s="314">
        <f>SUMIF($O$6:$O$308,"자연녹지지역",$E$6:$E$466)</f>
        <v>0</v>
      </c>
      <c r="W9" s="314">
        <f>SUMIF($O$6:$O$308,"생산관리지역",$E$6:$E$466)</f>
        <v>0</v>
      </c>
      <c r="X9" s="368" t="s">
        <v>366</v>
      </c>
      <c r="Y9" s="468">
        <f>SUM(S9:W9)</f>
        <v>0</v>
      </c>
    </row>
    <row r="10" spans="1:25" ht="27.95" customHeight="1">
      <c r="A10" s="420" t="s">
        <v>289</v>
      </c>
      <c r="B10" s="422"/>
      <c r="C10" s="321"/>
      <c r="D10" s="423"/>
      <c r="E10" s="481"/>
      <c r="F10" s="474"/>
      <c r="G10" s="474"/>
      <c r="H10" s="474"/>
      <c r="I10" s="474"/>
      <c r="J10" s="474"/>
      <c r="K10" s="435"/>
      <c r="L10" s="431"/>
      <c r="M10" s="313" t="str">
        <f t="shared" si="0"/>
        <v/>
      </c>
      <c r="N10" s="464">
        <f t="shared" si="1"/>
        <v>0</v>
      </c>
      <c r="O10" s="423"/>
      <c r="P10" s="502"/>
      <c r="Q10" s="488"/>
      <c r="R10" s="314"/>
      <c r="S10" s="314"/>
      <c r="T10" s="454"/>
      <c r="U10" s="454"/>
      <c r="V10" s="453"/>
      <c r="W10" s="453"/>
    </row>
    <row r="11" spans="1:25" ht="27.95" customHeight="1">
      <c r="A11" s="420" t="s">
        <v>290</v>
      </c>
      <c r="B11" s="422"/>
      <c r="C11" s="321"/>
      <c r="D11" s="423"/>
      <c r="E11" s="481"/>
      <c r="F11" s="474"/>
      <c r="G11" s="474"/>
      <c r="H11" s="474"/>
      <c r="I11" s="474"/>
      <c r="J11" s="474"/>
      <c r="K11" s="435"/>
      <c r="L11" s="431"/>
      <c r="M11" s="313" t="str">
        <f t="shared" si="0"/>
        <v/>
      </c>
      <c r="N11" s="464">
        <f t="shared" si="1"/>
        <v>0</v>
      </c>
      <c r="O11" s="423"/>
      <c r="P11" s="502"/>
      <c r="Q11" s="488"/>
      <c r="R11" s="314"/>
      <c r="S11" s="314"/>
      <c r="T11" s="314"/>
      <c r="U11" s="314"/>
    </row>
    <row r="12" spans="1:25" ht="27.95" customHeight="1">
      <c r="A12" s="420" t="s">
        <v>291</v>
      </c>
      <c r="B12" s="422"/>
      <c r="C12" s="321"/>
      <c r="D12" s="423"/>
      <c r="E12" s="481"/>
      <c r="F12" s="474"/>
      <c r="G12" s="474"/>
      <c r="H12" s="474"/>
      <c r="I12" s="474"/>
      <c r="J12" s="474"/>
      <c r="K12" s="435"/>
      <c r="L12" s="431"/>
      <c r="M12" s="313" t="str">
        <f t="shared" si="0"/>
        <v/>
      </c>
      <c r="N12" s="464">
        <f t="shared" si="1"/>
        <v>0</v>
      </c>
      <c r="O12" s="423"/>
      <c r="P12" s="502"/>
      <c r="Q12" s="488"/>
      <c r="R12" s="314"/>
      <c r="S12" s="314"/>
      <c r="T12" s="314"/>
      <c r="U12" s="314"/>
    </row>
    <row r="13" spans="1:25" ht="27.95" customHeight="1">
      <c r="A13" s="420" t="s">
        <v>292</v>
      </c>
      <c r="B13" s="422"/>
      <c r="C13" s="321"/>
      <c r="D13" s="423"/>
      <c r="E13" s="481"/>
      <c r="F13" s="474"/>
      <c r="G13" s="474"/>
      <c r="H13" s="474"/>
      <c r="I13" s="474"/>
      <c r="J13" s="474"/>
      <c r="K13" s="435"/>
      <c r="L13" s="431"/>
      <c r="M13" s="313" t="str">
        <f t="shared" si="0"/>
        <v/>
      </c>
      <c r="N13" s="464">
        <f t="shared" si="1"/>
        <v>0</v>
      </c>
      <c r="O13" s="423"/>
      <c r="P13" s="502"/>
      <c r="Q13" s="488"/>
      <c r="R13" s="314"/>
      <c r="S13" s="314"/>
      <c r="T13" s="314"/>
      <c r="U13" s="314"/>
    </row>
    <row r="14" spans="1:25" ht="27.95" customHeight="1">
      <c r="A14" s="420" t="s">
        <v>293</v>
      </c>
      <c r="B14" s="422"/>
      <c r="C14" s="321"/>
      <c r="D14" s="423"/>
      <c r="E14" s="481"/>
      <c r="F14" s="474"/>
      <c r="G14" s="492"/>
      <c r="H14" s="474"/>
      <c r="I14" s="474"/>
      <c r="J14" s="474"/>
      <c r="K14" s="435"/>
      <c r="L14" s="431"/>
      <c r="M14" s="313" t="str">
        <f t="shared" si="0"/>
        <v/>
      </c>
      <c r="N14" s="464">
        <f t="shared" si="1"/>
        <v>0</v>
      </c>
      <c r="O14" s="423"/>
      <c r="P14" s="502"/>
      <c r="Q14" s="488"/>
      <c r="R14" s="314"/>
      <c r="S14" s="314"/>
      <c r="T14" s="314"/>
      <c r="U14" s="314"/>
    </row>
    <row r="15" spans="1:25" ht="27.95" customHeight="1">
      <c r="A15" s="420" t="s">
        <v>294</v>
      </c>
      <c r="B15" s="422"/>
      <c r="C15" s="321"/>
      <c r="D15" s="423"/>
      <c r="E15" s="481"/>
      <c r="F15" s="474"/>
      <c r="G15" s="474"/>
      <c r="H15" s="474"/>
      <c r="I15" s="474"/>
      <c r="J15" s="474"/>
      <c r="K15" s="435"/>
      <c r="L15" s="431"/>
      <c r="M15" s="313" t="str">
        <f t="shared" si="0"/>
        <v/>
      </c>
      <c r="N15" s="464">
        <f t="shared" si="1"/>
        <v>0</v>
      </c>
      <c r="O15" s="423"/>
      <c r="P15" s="502"/>
      <c r="Q15" s="488"/>
      <c r="R15" s="314"/>
      <c r="S15" s="314"/>
      <c r="T15" s="314"/>
      <c r="U15" s="314"/>
    </row>
    <row r="16" spans="1:25" ht="27.95" customHeight="1">
      <c r="A16" s="420" t="s">
        <v>38</v>
      </c>
      <c r="B16" s="422"/>
      <c r="C16" s="321"/>
      <c r="D16" s="423"/>
      <c r="E16" s="481"/>
      <c r="F16" s="474"/>
      <c r="G16" s="474"/>
      <c r="H16" s="474"/>
      <c r="I16" s="474"/>
      <c r="J16" s="474"/>
      <c r="K16" s="435"/>
      <c r="L16" s="431"/>
      <c r="M16" s="313" t="str">
        <f t="shared" si="0"/>
        <v/>
      </c>
      <c r="N16" s="464">
        <f t="shared" si="1"/>
        <v>0</v>
      </c>
      <c r="O16" s="423"/>
      <c r="P16" s="502"/>
      <c r="Q16" s="488"/>
      <c r="R16" s="314"/>
      <c r="S16" s="314"/>
      <c r="T16" s="314"/>
      <c r="U16" s="314"/>
    </row>
    <row r="17" spans="1:24" ht="27.95" customHeight="1">
      <c r="A17" s="420" t="s">
        <v>295</v>
      </c>
      <c r="B17" s="421"/>
      <c r="C17" s="321"/>
      <c r="D17" s="423"/>
      <c r="E17" s="481"/>
      <c r="F17" s="474"/>
      <c r="G17" s="474"/>
      <c r="H17" s="474"/>
      <c r="I17" s="474"/>
      <c r="J17" s="474"/>
      <c r="K17" s="435"/>
      <c r="L17" s="431"/>
      <c r="M17" s="313" t="str">
        <f t="shared" si="0"/>
        <v/>
      </c>
      <c r="N17" s="464">
        <f t="shared" si="1"/>
        <v>0</v>
      </c>
      <c r="O17" s="423"/>
      <c r="P17" s="502"/>
      <c r="Q17" s="488"/>
      <c r="R17" s="314"/>
      <c r="S17" s="314"/>
      <c r="T17" s="314"/>
      <c r="U17" s="314"/>
    </row>
    <row r="18" spans="1:24" ht="27.95" customHeight="1">
      <c r="A18" s="420" t="s">
        <v>296</v>
      </c>
      <c r="B18" s="421"/>
      <c r="C18" s="321"/>
      <c r="D18" s="423"/>
      <c r="E18" s="481"/>
      <c r="F18" s="474"/>
      <c r="G18" s="474"/>
      <c r="H18" s="474"/>
      <c r="I18" s="474"/>
      <c r="J18" s="474"/>
      <c r="K18" s="435"/>
      <c r="L18" s="431"/>
      <c r="M18" s="313" t="str">
        <f t="shared" si="0"/>
        <v/>
      </c>
      <c r="N18" s="464">
        <f t="shared" si="1"/>
        <v>0</v>
      </c>
      <c r="O18" s="423"/>
      <c r="P18" s="502"/>
      <c r="Q18" s="488"/>
      <c r="R18" s="314"/>
      <c r="S18" s="314"/>
      <c r="T18" s="314"/>
      <c r="U18" s="314"/>
    </row>
    <row r="19" spans="1:24" ht="27.95" customHeight="1">
      <c r="A19" s="420" t="s">
        <v>297</v>
      </c>
      <c r="B19" s="422"/>
      <c r="C19" s="321"/>
      <c r="D19" s="423"/>
      <c r="E19" s="481"/>
      <c r="F19" s="474"/>
      <c r="G19" s="474"/>
      <c r="H19" s="474"/>
      <c r="I19" s="474"/>
      <c r="J19" s="474"/>
      <c r="K19" s="435"/>
      <c r="L19" s="431"/>
      <c r="M19" s="313" t="str">
        <f t="shared" si="0"/>
        <v/>
      </c>
      <c r="N19" s="464">
        <f t="shared" si="1"/>
        <v>0</v>
      </c>
      <c r="O19" s="423"/>
      <c r="P19" s="502"/>
      <c r="Q19" s="488"/>
      <c r="R19" s="314"/>
      <c r="S19" s="314"/>
      <c r="T19" s="314"/>
      <c r="U19" s="314"/>
    </row>
    <row r="20" spans="1:24" ht="27.95" customHeight="1">
      <c r="A20" s="420" t="s">
        <v>350</v>
      </c>
      <c r="B20" s="422"/>
      <c r="C20" s="321"/>
      <c r="D20" s="423"/>
      <c r="E20" s="481"/>
      <c r="F20" s="474"/>
      <c r="G20" s="474"/>
      <c r="H20" s="474"/>
      <c r="I20" s="474"/>
      <c r="J20" s="474"/>
      <c r="K20" s="435"/>
      <c r="L20" s="431"/>
      <c r="M20" s="313" t="str">
        <f t="shared" si="0"/>
        <v/>
      </c>
      <c r="N20" s="464">
        <f t="shared" si="1"/>
        <v>0</v>
      </c>
      <c r="O20" s="423"/>
      <c r="P20" s="502"/>
      <c r="Q20" s="488"/>
      <c r="R20" s="314"/>
      <c r="S20" s="314"/>
      <c r="T20" s="314"/>
      <c r="U20" s="314"/>
    </row>
    <row r="21" spans="1:24" ht="27.95" customHeight="1">
      <c r="A21" s="420" t="s">
        <v>351</v>
      </c>
      <c r="B21" s="422"/>
      <c r="C21" s="321"/>
      <c r="D21" s="423"/>
      <c r="E21" s="481"/>
      <c r="F21" s="474"/>
      <c r="G21" s="474"/>
      <c r="H21" s="474"/>
      <c r="I21" s="474"/>
      <c r="J21" s="474"/>
      <c r="K21" s="435"/>
      <c r="L21" s="431"/>
      <c r="M21" s="313" t="str">
        <f t="shared" si="0"/>
        <v/>
      </c>
      <c r="N21" s="464">
        <f t="shared" si="1"/>
        <v>0</v>
      </c>
      <c r="O21" s="423"/>
      <c r="P21" s="502"/>
      <c r="Q21" s="488"/>
      <c r="R21" s="314"/>
      <c r="S21" s="314"/>
      <c r="T21" s="314"/>
      <c r="U21" s="314"/>
    </row>
    <row r="22" spans="1:24" ht="27.95" customHeight="1">
      <c r="A22" s="420" t="s">
        <v>300</v>
      </c>
      <c r="B22" s="422"/>
      <c r="C22" s="321"/>
      <c r="D22" s="423"/>
      <c r="E22" s="481"/>
      <c r="F22" s="474"/>
      <c r="G22" s="474"/>
      <c r="H22" s="474"/>
      <c r="I22" s="474"/>
      <c r="J22" s="474"/>
      <c r="K22" s="435"/>
      <c r="L22" s="431"/>
      <c r="M22" s="313" t="str">
        <f t="shared" si="0"/>
        <v/>
      </c>
      <c r="N22" s="464">
        <f t="shared" si="1"/>
        <v>0</v>
      </c>
      <c r="O22" s="423"/>
      <c r="P22" s="502"/>
      <c r="Q22" s="488"/>
      <c r="R22" s="314"/>
      <c r="S22" s="314"/>
      <c r="T22" s="314"/>
      <c r="U22" s="314"/>
    </row>
    <row r="23" spans="1:24" ht="27.95" customHeight="1">
      <c r="A23" s="420" t="s">
        <v>301</v>
      </c>
      <c r="B23" s="422"/>
      <c r="C23" s="321"/>
      <c r="D23" s="423"/>
      <c r="E23" s="481"/>
      <c r="F23" s="474"/>
      <c r="G23" s="474"/>
      <c r="H23" s="474"/>
      <c r="I23" s="474"/>
      <c r="J23" s="474"/>
      <c r="K23" s="435"/>
      <c r="L23" s="431"/>
      <c r="M23" s="313" t="str">
        <f t="shared" si="0"/>
        <v/>
      </c>
      <c r="N23" s="464">
        <f t="shared" si="1"/>
        <v>0</v>
      </c>
      <c r="O23" s="423"/>
      <c r="P23" s="502"/>
      <c r="Q23" s="488"/>
      <c r="R23" s="314"/>
      <c r="S23" s="314"/>
      <c r="T23" s="314"/>
      <c r="U23" s="314"/>
    </row>
    <row r="24" spans="1:24" ht="27.95" customHeight="1">
      <c r="A24" s="420" t="s">
        <v>302</v>
      </c>
      <c r="B24" s="422"/>
      <c r="C24" s="321"/>
      <c r="D24" s="423"/>
      <c r="E24" s="481"/>
      <c r="F24" s="474"/>
      <c r="G24" s="474"/>
      <c r="H24" s="474"/>
      <c r="I24" s="474"/>
      <c r="J24" s="474"/>
      <c r="K24" s="435"/>
      <c r="L24" s="431"/>
      <c r="M24" s="313" t="str">
        <f t="shared" si="0"/>
        <v/>
      </c>
      <c r="N24" s="464">
        <f t="shared" si="1"/>
        <v>0</v>
      </c>
      <c r="O24" s="423"/>
      <c r="P24" s="502"/>
      <c r="Q24" s="488"/>
      <c r="R24" s="314"/>
      <c r="S24" s="314"/>
      <c r="T24" s="314"/>
      <c r="U24" s="314"/>
    </row>
    <row r="25" spans="1:24" ht="27.75" customHeight="1">
      <c r="A25" s="420" t="s">
        <v>303</v>
      </c>
      <c r="B25" s="422"/>
      <c r="C25" s="321"/>
      <c r="D25" s="423"/>
      <c r="E25" s="481"/>
      <c r="F25" s="474"/>
      <c r="G25" s="474"/>
      <c r="H25" s="492"/>
      <c r="I25" s="492"/>
      <c r="J25" s="474"/>
      <c r="K25" s="435"/>
      <c r="L25" s="431"/>
      <c r="M25" s="313" t="str">
        <f t="shared" si="0"/>
        <v/>
      </c>
      <c r="N25" s="464">
        <f t="shared" si="1"/>
        <v>0</v>
      </c>
      <c r="O25" s="423"/>
      <c r="P25" s="502"/>
      <c r="Q25" s="488"/>
      <c r="R25" s="314"/>
      <c r="S25" s="314"/>
      <c r="T25" s="314"/>
      <c r="U25" s="314"/>
    </row>
    <row r="26" spans="1:24" s="467" customFormat="1" ht="27.95" customHeight="1">
      <c r="A26" s="426"/>
      <c r="B26" s="427" t="s">
        <v>35</v>
      </c>
      <c r="C26" s="428"/>
      <c r="D26" s="424">
        <f>SUM(D6:D25)</f>
        <v>0</v>
      </c>
      <c r="E26" s="482">
        <f>SUM(E6:E25)</f>
        <v>0</v>
      </c>
      <c r="F26" s="328"/>
      <c r="G26" s="328"/>
      <c r="H26" s="328"/>
      <c r="I26" s="328"/>
      <c r="J26" s="328"/>
      <c r="K26" s="433"/>
      <c r="L26" s="432"/>
      <c r="M26" s="313" t="str">
        <f t="shared" si="0"/>
        <v/>
      </c>
      <c r="N26" s="464">
        <f t="shared" si="1"/>
        <v>0</v>
      </c>
      <c r="O26" s="423"/>
      <c r="P26" s="423"/>
      <c r="Q26" s="488"/>
      <c r="R26" s="314"/>
      <c r="S26" s="314"/>
      <c r="T26" s="314"/>
      <c r="U26" s="469"/>
      <c r="V26" s="314"/>
      <c r="W26" s="314"/>
      <c r="X26" s="314"/>
    </row>
    <row r="27" spans="1:24" ht="27.95" customHeight="1">
      <c r="A27" s="420" t="s">
        <v>304</v>
      </c>
      <c r="B27" s="422"/>
      <c r="C27" s="321"/>
      <c r="D27" s="423"/>
      <c r="E27" s="481"/>
      <c r="F27" s="474"/>
      <c r="G27" s="474"/>
      <c r="H27" s="474"/>
      <c r="I27" s="474"/>
      <c r="J27" s="474"/>
      <c r="K27" s="435"/>
      <c r="L27" s="431"/>
      <c r="M27" s="313" t="str">
        <f t="shared" si="0"/>
        <v/>
      </c>
      <c r="N27" s="464">
        <f t="shared" si="1"/>
        <v>0</v>
      </c>
      <c r="O27" s="423"/>
      <c r="P27" s="502"/>
      <c r="Q27" s="488"/>
      <c r="R27" s="314"/>
      <c r="S27" s="314"/>
      <c r="T27" s="314"/>
      <c r="U27" s="314"/>
    </row>
    <row r="28" spans="1:24" ht="27.95" customHeight="1">
      <c r="A28" s="420" t="s">
        <v>305</v>
      </c>
      <c r="B28" s="422"/>
      <c r="C28" s="321"/>
      <c r="D28" s="423"/>
      <c r="E28" s="481"/>
      <c r="F28" s="474"/>
      <c r="G28" s="474"/>
      <c r="H28" s="474"/>
      <c r="I28" s="474"/>
      <c r="J28" s="474"/>
      <c r="K28" s="435"/>
      <c r="L28" s="431"/>
      <c r="M28" s="313" t="str">
        <f t="shared" si="0"/>
        <v/>
      </c>
      <c r="N28" s="464">
        <f t="shared" si="1"/>
        <v>0</v>
      </c>
      <c r="O28" s="423"/>
      <c r="P28" s="423"/>
      <c r="Q28" s="488"/>
      <c r="R28" s="314"/>
      <c r="S28" s="314"/>
      <c r="T28" s="314"/>
      <c r="U28" s="314"/>
    </row>
    <row r="29" spans="1:24" ht="27.95" customHeight="1">
      <c r="A29" s="420" t="s">
        <v>306</v>
      </c>
      <c r="B29" s="422"/>
      <c r="C29" s="321"/>
      <c r="D29" s="423"/>
      <c r="E29" s="481"/>
      <c r="F29" s="474"/>
      <c r="G29" s="474"/>
      <c r="H29" s="474"/>
      <c r="I29" s="474"/>
      <c r="J29" s="474"/>
      <c r="K29" s="435"/>
      <c r="L29" s="431"/>
      <c r="M29" s="313" t="str">
        <f t="shared" si="0"/>
        <v/>
      </c>
      <c r="N29" s="464">
        <f t="shared" si="1"/>
        <v>0</v>
      </c>
      <c r="O29" s="423"/>
      <c r="P29" s="502"/>
      <c r="Q29" s="488"/>
      <c r="R29" s="314"/>
      <c r="S29" s="314"/>
      <c r="T29" s="314"/>
      <c r="U29" s="320"/>
    </row>
    <row r="30" spans="1:24" ht="27.95" customHeight="1">
      <c r="A30" s="420" t="s">
        <v>307</v>
      </c>
      <c r="B30" s="422"/>
      <c r="C30" s="321"/>
      <c r="D30" s="423"/>
      <c r="E30" s="481"/>
      <c r="F30" s="474"/>
      <c r="G30" s="474"/>
      <c r="H30" s="474"/>
      <c r="I30" s="474"/>
      <c r="J30" s="474"/>
      <c r="K30" s="435"/>
      <c r="L30" s="431"/>
      <c r="M30" s="313" t="str">
        <f t="shared" si="0"/>
        <v/>
      </c>
      <c r="N30" s="464">
        <f t="shared" si="1"/>
        <v>0</v>
      </c>
      <c r="O30" s="423"/>
      <c r="P30" s="423"/>
      <c r="Q30" s="488"/>
      <c r="R30" s="314"/>
      <c r="S30" s="314"/>
      <c r="T30" s="314"/>
      <c r="U30" s="320"/>
    </row>
    <row r="31" spans="1:24" ht="27.95" customHeight="1">
      <c r="A31" s="420" t="s">
        <v>308</v>
      </c>
      <c r="B31" s="422"/>
      <c r="C31" s="321"/>
      <c r="D31" s="423"/>
      <c r="E31" s="481"/>
      <c r="F31" s="474"/>
      <c r="G31" s="474"/>
      <c r="H31" s="474"/>
      <c r="I31" s="474"/>
      <c r="J31" s="474"/>
      <c r="K31" s="435"/>
      <c r="L31" s="431"/>
      <c r="M31" s="313" t="str">
        <f t="shared" si="0"/>
        <v/>
      </c>
      <c r="N31" s="464">
        <f t="shared" si="1"/>
        <v>0</v>
      </c>
      <c r="O31" s="423"/>
      <c r="P31" s="502"/>
      <c r="Q31" s="488"/>
      <c r="R31" s="314"/>
      <c r="S31" s="314"/>
      <c r="T31" s="314"/>
      <c r="U31" s="320"/>
    </row>
    <row r="32" spans="1:24" ht="27.95" customHeight="1">
      <c r="A32" s="420" t="s">
        <v>309</v>
      </c>
      <c r="B32" s="422"/>
      <c r="C32" s="321"/>
      <c r="D32" s="423"/>
      <c r="E32" s="481"/>
      <c r="F32" s="474"/>
      <c r="G32" s="474"/>
      <c r="H32" s="474"/>
      <c r="I32" s="474"/>
      <c r="J32" s="474"/>
      <c r="K32" s="435"/>
      <c r="L32" s="431"/>
      <c r="M32" s="313" t="str">
        <f t="shared" si="0"/>
        <v/>
      </c>
      <c r="N32" s="464">
        <f t="shared" si="1"/>
        <v>0</v>
      </c>
      <c r="O32" s="423"/>
      <c r="P32" s="502"/>
      <c r="Q32" s="488"/>
      <c r="R32" s="314"/>
      <c r="S32" s="314"/>
      <c r="T32" s="314"/>
      <c r="U32" s="320"/>
    </row>
    <row r="33" spans="1:24" ht="27.95" customHeight="1">
      <c r="A33" s="420" t="s">
        <v>310</v>
      </c>
      <c r="B33" s="422"/>
      <c r="C33" s="321"/>
      <c r="D33" s="423"/>
      <c r="E33" s="481"/>
      <c r="F33" s="474"/>
      <c r="G33" s="474"/>
      <c r="H33" s="474"/>
      <c r="I33" s="474"/>
      <c r="J33" s="474"/>
      <c r="K33" s="435"/>
      <c r="L33" s="431"/>
      <c r="M33" s="313" t="str">
        <f t="shared" si="0"/>
        <v/>
      </c>
      <c r="N33" s="464">
        <f t="shared" si="1"/>
        <v>0</v>
      </c>
      <c r="O33" s="423"/>
      <c r="P33" s="502"/>
      <c r="Q33" s="488"/>
      <c r="R33" s="314"/>
      <c r="S33" s="314"/>
      <c r="T33" s="314"/>
      <c r="U33" s="315"/>
      <c r="V33" s="314"/>
      <c r="W33" s="314"/>
      <c r="X33" s="314"/>
    </row>
    <row r="34" spans="1:24" ht="27.95" customHeight="1">
      <c r="A34" s="420" t="s">
        <v>311</v>
      </c>
      <c r="B34" s="422"/>
      <c r="C34" s="321"/>
      <c r="D34" s="423"/>
      <c r="E34" s="481"/>
      <c r="F34" s="474"/>
      <c r="G34" s="474"/>
      <c r="H34" s="474"/>
      <c r="I34" s="474"/>
      <c r="J34" s="474"/>
      <c r="K34" s="435"/>
      <c r="L34" s="431"/>
      <c r="M34" s="313" t="str">
        <f t="shared" si="0"/>
        <v/>
      </c>
      <c r="N34" s="464">
        <f t="shared" si="1"/>
        <v>0</v>
      </c>
      <c r="O34" s="423"/>
      <c r="P34" s="502"/>
      <c r="Q34" s="488"/>
      <c r="R34" s="314"/>
      <c r="S34" s="314"/>
      <c r="T34" s="314"/>
      <c r="U34" s="314"/>
    </row>
    <row r="35" spans="1:24" ht="27.95" customHeight="1">
      <c r="A35" s="420" t="s">
        <v>352</v>
      </c>
      <c r="B35" s="422"/>
      <c r="C35" s="321"/>
      <c r="D35" s="423"/>
      <c r="E35" s="481"/>
      <c r="F35" s="474"/>
      <c r="G35" s="474"/>
      <c r="H35" s="474"/>
      <c r="I35" s="474"/>
      <c r="J35" s="474"/>
      <c r="K35" s="435"/>
      <c r="L35" s="431"/>
      <c r="M35" s="313" t="str">
        <f t="shared" si="0"/>
        <v/>
      </c>
      <c r="N35" s="464">
        <f t="shared" si="1"/>
        <v>0</v>
      </c>
      <c r="O35" s="423"/>
      <c r="P35" s="502"/>
      <c r="Q35" s="488"/>
      <c r="R35" s="314"/>
      <c r="S35" s="314"/>
      <c r="T35" s="314"/>
      <c r="U35" s="314"/>
    </row>
    <row r="36" spans="1:24" ht="27.95" customHeight="1">
      <c r="A36" s="420" t="s">
        <v>353</v>
      </c>
      <c r="B36" s="422"/>
      <c r="C36" s="321"/>
      <c r="D36" s="423"/>
      <c r="E36" s="481"/>
      <c r="F36" s="474"/>
      <c r="G36" s="474"/>
      <c r="H36" s="474"/>
      <c r="I36" s="474"/>
      <c r="J36" s="474"/>
      <c r="K36" s="435"/>
      <c r="L36" s="431"/>
      <c r="M36" s="313" t="str">
        <f t="shared" si="0"/>
        <v/>
      </c>
      <c r="N36" s="464">
        <f t="shared" si="1"/>
        <v>0</v>
      </c>
      <c r="O36" s="423"/>
      <c r="P36" s="502"/>
      <c r="Q36" s="488"/>
      <c r="R36" s="314"/>
      <c r="S36" s="314"/>
      <c r="T36" s="314"/>
      <c r="U36" s="314"/>
    </row>
    <row r="37" spans="1:24" ht="27.95" customHeight="1">
      <c r="A37" s="420" t="s">
        <v>314</v>
      </c>
      <c r="B37" s="422"/>
      <c r="C37" s="321"/>
      <c r="D37" s="423"/>
      <c r="E37" s="481"/>
      <c r="F37" s="474"/>
      <c r="G37" s="474"/>
      <c r="H37" s="474"/>
      <c r="I37" s="474"/>
      <c r="J37" s="474"/>
      <c r="K37" s="435"/>
      <c r="L37" s="431"/>
      <c r="M37" s="313" t="str">
        <f t="shared" si="0"/>
        <v/>
      </c>
      <c r="N37" s="464">
        <f t="shared" si="1"/>
        <v>0</v>
      </c>
      <c r="O37" s="423"/>
      <c r="P37" s="423"/>
      <c r="Q37" s="488"/>
      <c r="R37" s="314"/>
      <c r="S37" s="314"/>
      <c r="T37" s="314"/>
      <c r="U37" s="314"/>
    </row>
    <row r="38" spans="1:24" ht="27.95" customHeight="1">
      <c r="A38" s="420" t="s">
        <v>315</v>
      </c>
      <c r="B38" s="422"/>
      <c r="C38" s="321"/>
      <c r="D38" s="423"/>
      <c r="E38" s="481"/>
      <c r="F38" s="474"/>
      <c r="G38" s="474"/>
      <c r="H38" s="474"/>
      <c r="I38" s="474"/>
      <c r="J38" s="474"/>
      <c r="K38" s="435"/>
      <c r="L38" s="431"/>
      <c r="M38" s="313" t="str">
        <f t="shared" si="0"/>
        <v/>
      </c>
      <c r="N38" s="464">
        <f t="shared" si="1"/>
        <v>0</v>
      </c>
      <c r="O38" s="423"/>
      <c r="P38" s="502"/>
      <c r="Q38" s="488"/>
      <c r="R38" s="314"/>
      <c r="S38" s="314"/>
      <c r="T38" s="314"/>
      <c r="U38" s="314"/>
    </row>
    <row r="39" spans="1:24" ht="27.95" customHeight="1">
      <c r="A39" s="420" t="s">
        <v>316</v>
      </c>
      <c r="B39" s="422"/>
      <c r="C39" s="321"/>
      <c r="D39" s="423"/>
      <c r="E39" s="481"/>
      <c r="F39" s="474"/>
      <c r="G39" s="474"/>
      <c r="H39" s="474"/>
      <c r="I39" s="474"/>
      <c r="J39" s="474"/>
      <c r="K39" s="435"/>
      <c r="L39" s="431"/>
      <c r="M39" s="313" t="str">
        <f t="shared" si="0"/>
        <v/>
      </c>
      <c r="N39" s="464">
        <f t="shared" si="1"/>
        <v>0</v>
      </c>
      <c r="O39" s="423"/>
      <c r="P39" s="502"/>
      <c r="Q39" s="488"/>
      <c r="R39" s="314"/>
      <c r="S39" s="314"/>
      <c r="T39" s="314"/>
      <c r="U39" s="314"/>
    </row>
    <row r="40" spans="1:24" ht="27.95" customHeight="1">
      <c r="A40" s="420" t="s">
        <v>317</v>
      </c>
      <c r="B40" s="422"/>
      <c r="C40" s="321"/>
      <c r="D40" s="423"/>
      <c r="E40" s="481"/>
      <c r="F40" s="474"/>
      <c r="G40" s="474"/>
      <c r="H40" s="474"/>
      <c r="I40" s="474"/>
      <c r="J40" s="474"/>
      <c r="K40" s="435"/>
      <c r="L40" s="431"/>
      <c r="M40" s="313" t="str">
        <f t="shared" si="0"/>
        <v/>
      </c>
      <c r="N40" s="464">
        <f t="shared" si="1"/>
        <v>0</v>
      </c>
      <c r="O40" s="423"/>
      <c r="P40" s="502"/>
      <c r="Q40" s="488"/>
      <c r="R40" s="314"/>
      <c r="S40" s="314"/>
      <c r="T40" s="314"/>
      <c r="U40" s="314"/>
    </row>
    <row r="41" spans="1:24" ht="27.95" customHeight="1">
      <c r="A41" s="420" t="s">
        <v>318</v>
      </c>
      <c r="B41" s="422"/>
      <c r="C41" s="321"/>
      <c r="D41" s="423"/>
      <c r="E41" s="481"/>
      <c r="F41" s="474"/>
      <c r="G41" s="474"/>
      <c r="H41" s="474"/>
      <c r="I41" s="474"/>
      <c r="J41" s="474"/>
      <c r="K41" s="435"/>
      <c r="L41" s="431"/>
      <c r="M41" s="313" t="str">
        <f t="shared" si="0"/>
        <v/>
      </c>
      <c r="N41" s="464">
        <f t="shared" si="1"/>
        <v>0</v>
      </c>
      <c r="O41" s="423"/>
      <c r="P41" s="502"/>
      <c r="Q41" s="488"/>
      <c r="R41" s="314"/>
      <c r="S41" s="314"/>
      <c r="T41" s="314"/>
      <c r="U41" s="314"/>
    </row>
    <row r="42" spans="1:24" ht="27.95" customHeight="1">
      <c r="A42" s="420" t="s">
        <v>319</v>
      </c>
      <c r="B42" s="422"/>
      <c r="C42" s="321"/>
      <c r="D42" s="423"/>
      <c r="E42" s="481"/>
      <c r="F42" s="474"/>
      <c r="G42" s="474"/>
      <c r="H42" s="474"/>
      <c r="I42" s="474"/>
      <c r="J42" s="474"/>
      <c r="K42" s="435"/>
      <c r="L42" s="431"/>
      <c r="M42" s="313" t="str">
        <f t="shared" si="0"/>
        <v/>
      </c>
      <c r="N42" s="464">
        <f t="shared" si="1"/>
        <v>0</v>
      </c>
      <c r="O42" s="423"/>
      <c r="P42" s="502"/>
      <c r="Q42" s="488"/>
      <c r="R42" s="314"/>
      <c r="S42" s="314"/>
      <c r="T42" s="314"/>
      <c r="U42" s="314"/>
    </row>
    <row r="43" spans="1:24" ht="27.95" customHeight="1">
      <c r="A43" s="420" t="s">
        <v>320</v>
      </c>
      <c r="B43" s="422"/>
      <c r="C43" s="321"/>
      <c r="D43" s="423"/>
      <c r="E43" s="481"/>
      <c r="F43" s="474"/>
      <c r="G43" s="474"/>
      <c r="H43" s="474"/>
      <c r="I43" s="474"/>
      <c r="J43" s="474"/>
      <c r="K43" s="435"/>
      <c r="L43" s="431"/>
      <c r="M43" s="313" t="str">
        <f t="shared" si="0"/>
        <v/>
      </c>
      <c r="N43" s="464">
        <f t="shared" si="1"/>
        <v>0</v>
      </c>
      <c r="O43" s="423"/>
      <c r="P43" s="502"/>
      <c r="Q43" s="488"/>
      <c r="R43" s="314"/>
      <c r="S43" s="314"/>
      <c r="T43" s="314"/>
      <c r="U43" s="314"/>
    </row>
    <row r="44" spans="1:24" ht="27.95" customHeight="1">
      <c r="A44" s="420" t="s">
        <v>321</v>
      </c>
      <c r="B44" s="422"/>
      <c r="C44" s="321"/>
      <c r="D44" s="423"/>
      <c r="E44" s="481"/>
      <c r="F44" s="474"/>
      <c r="G44" s="474"/>
      <c r="H44" s="474"/>
      <c r="I44" s="474"/>
      <c r="J44" s="474"/>
      <c r="K44" s="435"/>
      <c r="L44" s="431"/>
      <c r="M44" s="313" t="str">
        <f t="shared" si="0"/>
        <v/>
      </c>
      <c r="N44" s="464">
        <f t="shared" si="1"/>
        <v>0</v>
      </c>
      <c r="O44" s="423"/>
      <c r="P44" s="502"/>
      <c r="Q44" s="488"/>
      <c r="R44" s="314"/>
      <c r="S44" s="314"/>
      <c r="T44" s="314"/>
      <c r="U44" s="314"/>
    </row>
    <row r="45" spans="1:24" ht="27.95" customHeight="1">
      <c r="A45" s="420" t="s">
        <v>322</v>
      </c>
      <c r="B45" s="422"/>
      <c r="C45" s="321"/>
      <c r="D45" s="423"/>
      <c r="E45" s="481"/>
      <c r="F45" s="474"/>
      <c r="G45" s="474"/>
      <c r="H45" s="474"/>
      <c r="I45" s="474"/>
      <c r="J45" s="474"/>
      <c r="K45" s="435"/>
      <c r="L45" s="431"/>
      <c r="M45" s="313" t="str">
        <f t="shared" si="0"/>
        <v/>
      </c>
      <c r="N45" s="464">
        <f t="shared" si="1"/>
        <v>0</v>
      </c>
      <c r="O45" s="423"/>
      <c r="P45" s="502"/>
      <c r="Q45" s="488"/>
      <c r="R45" s="314"/>
      <c r="S45" s="314"/>
      <c r="T45" s="314"/>
      <c r="U45" s="314"/>
    </row>
    <row r="46" spans="1:24" ht="27.95" customHeight="1">
      <c r="A46" s="420" t="s">
        <v>323</v>
      </c>
      <c r="B46" s="422"/>
      <c r="C46" s="321"/>
      <c r="D46" s="423"/>
      <c r="E46" s="481"/>
      <c r="F46" s="474"/>
      <c r="G46" s="474"/>
      <c r="H46" s="474"/>
      <c r="I46" s="491"/>
      <c r="J46" s="474"/>
      <c r="K46" s="435"/>
      <c r="L46" s="431"/>
      <c r="M46" s="313" t="str">
        <f t="shared" si="0"/>
        <v/>
      </c>
      <c r="N46" s="464">
        <f t="shared" si="1"/>
        <v>0</v>
      </c>
      <c r="O46" s="423"/>
      <c r="P46" s="502"/>
      <c r="Q46" s="488"/>
      <c r="R46" s="314"/>
      <c r="S46" s="314"/>
      <c r="T46" s="314"/>
      <c r="U46" s="314"/>
    </row>
    <row r="47" spans="1:24" s="467" customFormat="1" ht="27.95" customHeight="1">
      <c r="A47" s="426"/>
      <c r="B47" s="427" t="s">
        <v>35</v>
      </c>
      <c r="C47" s="428"/>
      <c r="D47" s="424">
        <f>SUM(D27:D46)</f>
        <v>0</v>
      </c>
      <c r="E47" s="482">
        <f>SUM(E27:E46)</f>
        <v>0</v>
      </c>
      <c r="F47" s="328"/>
      <c r="G47" s="328"/>
      <c r="H47" s="328"/>
      <c r="I47" s="328"/>
      <c r="J47" s="328"/>
      <c r="K47" s="433"/>
      <c r="L47" s="432"/>
      <c r="M47" s="313" t="str">
        <f>CONCATENATE(C47,F47)</f>
        <v/>
      </c>
      <c r="N47" s="464">
        <f>D47-E47</f>
        <v>0</v>
      </c>
      <c r="O47" s="423"/>
      <c r="P47" s="423"/>
      <c r="Q47" s="488"/>
      <c r="R47" s="314"/>
      <c r="S47" s="314"/>
      <c r="T47" s="314"/>
      <c r="U47" s="469"/>
      <c r="V47" s="314"/>
      <c r="W47" s="314"/>
      <c r="X47" s="314"/>
    </row>
    <row r="48" spans="1:24" ht="27.95" customHeight="1">
      <c r="A48" s="420" t="s">
        <v>324</v>
      </c>
      <c r="B48" s="422"/>
      <c r="C48" s="321"/>
      <c r="D48" s="423"/>
      <c r="E48" s="481"/>
      <c r="F48" s="474"/>
      <c r="G48" s="474"/>
      <c r="H48" s="474"/>
      <c r="I48" s="474"/>
      <c r="J48" s="474"/>
      <c r="K48" s="435"/>
      <c r="L48" s="431"/>
      <c r="M48" s="313" t="str">
        <f t="shared" si="0"/>
        <v/>
      </c>
      <c r="N48" s="464">
        <f t="shared" si="1"/>
        <v>0</v>
      </c>
      <c r="O48" s="423"/>
      <c r="P48" s="502"/>
      <c r="Q48" s="488"/>
      <c r="R48" s="314"/>
      <c r="S48" s="314"/>
      <c r="T48" s="314"/>
      <c r="U48" s="314"/>
    </row>
    <row r="49" spans="1:24" ht="27.95" customHeight="1">
      <c r="A49" s="420" t="s">
        <v>325</v>
      </c>
      <c r="B49" s="422"/>
      <c r="C49" s="321"/>
      <c r="D49" s="423"/>
      <c r="E49" s="481"/>
      <c r="F49" s="474"/>
      <c r="G49" s="474"/>
      <c r="H49" s="474"/>
      <c r="I49" s="474"/>
      <c r="J49" s="474"/>
      <c r="K49" s="435"/>
      <c r="L49" s="431"/>
      <c r="M49" s="313" t="str">
        <f t="shared" si="0"/>
        <v/>
      </c>
      <c r="N49" s="464">
        <f t="shared" si="1"/>
        <v>0</v>
      </c>
      <c r="O49" s="423"/>
      <c r="P49" s="502"/>
      <c r="Q49" s="488"/>
      <c r="R49" s="314"/>
      <c r="S49" s="314"/>
      <c r="T49" s="314"/>
      <c r="U49" s="314"/>
    </row>
    <row r="50" spans="1:24" ht="27.95" customHeight="1">
      <c r="A50" s="420" t="s">
        <v>354</v>
      </c>
      <c r="B50" s="422"/>
      <c r="C50" s="321"/>
      <c r="D50" s="423"/>
      <c r="E50" s="481"/>
      <c r="F50" s="474"/>
      <c r="G50" s="474"/>
      <c r="H50" s="474"/>
      <c r="I50" s="474"/>
      <c r="J50" s="474"/>
      <c r="K50" s="435"/>
      <c r="L50" s="431"/>
      <c r="M50" s="313" t="str">
        <f t="shared" si="0"/>
        <v/>
      </c>
      <c r="N50" s="464">
        <f t="shared" si="1"/>
        <v>0</v>
      </c>
      <c r="O50" s="423"/>
      <c r="P50" s="502"/>
      <c r="Q50" s="488"/>
      <c r="R50" s="314"/>
      <c r="S50" s="314"/>
      <c r="T50" s="314"/>
      <c r="U50" s="320"/>
    </row>
    <row r="51" spans="1:24" ht="27.95" customHeight="1">
      <c r="A51" s="420" t="s">
        <v>355</v>
      </c>
      <c r="B51" s="422"/>
      <c r="C51" s="321"/>
      <c r="D51" s="423"/>
      <c r="E51" s="481"/>
      <c r="F51" s="474"/>
      <c r="G51" s="474"/>
      <c r="H51" s="474"/>
      <c r="I51" s="474"/>
      <c r="J51" s="474"/>
      <c r="K51" s="435"/>
      <c r="L51" s="431"/>
      <c r="M51" s="313" t="str">
        <f t="shared" si="0"/>
        <v/>
      </c>
      <c r="N51" s="464">
        <f t="shared" si="1"/>
        <v>0</v>
      </c>
      <c r="O51" s="423"/>
      <c r="P51" s="502"/>
      <c r="Q51" s="488"/>
      <c r="R51" s="314"/>
      <c r="S51" s="314"/>
      <c r="T51" s="314"/>
      <c r="U51" s="320"/>
    </row>
    <row r="52" spans="1:24" ht="27.95" customHeight="1">
      <c r="A52" s="420" t="s">
        <v>328</v>
      </c>
      <c r="B52" s="422"/>
      <c r="C52" s="321"/>
      <c r="D52" s="423"/>
      <c r="E52" s="481"/>
      <c r="F52" s="474"/>
      <c r="G52" s="474"/>
      <c r="H52" s="474"/>
      <c r="I52" s="474"/>
      <c r="J52" s="474"/>
      <c r="K52" s="435"/>
      <c r="L52" s="431"/>
      <c r="M52" s="313" t="str">
        <f t="shared" si="0"/>
        <v/>
      </c>
      <c r="N52" s="464">
        <f t="shared" si="1"/>
        <v>0</v>
      </c>
      <c r="O52" s="423"/>
      <c r="P52" s="502"/>
      <c r="Q52" s="488"/>
      <c r="R52" s="314"/>
      <c r="S52" s="314"/>
      <c r="T52" s="314"/>
      <c r="U52" s="320"/>
    </row>
    <row r="53" spans="1:24" ht="27.95" customHeight="1">
      <c r="A53" s="420" t="s">
        <v>329</v>
      </c>
      <c r="B53" s="422"/>
      <c r="C53" s="321"/>
      <c r="D53" s="423"/>
      <c r="E53" s="481"/>
      <c r="F53" s="474"/>
      <c r="G53" s="474"/>
      <c r="H53" s="474"/>
      <c r="I53" s="474"/>
      <c r="J53" s="474"/>
      <c r="K53" s="435"/>
      <c r="L53" s="431"/>
      <c r="M53" s="313" t="str">
        <f t="shared" si="0"/>
        <v/>
      </c>
      <c r="N53" s="464">
        <f t="shared" si="1"/>
        <v>0</v>
      </c>
      <c r="O53" s="423"/>
      <c r="P53" s="502"/>
      <c r="Q53" s="488"/>
      <c r="R53" s="314"/>
      <c r="S53" s="314"/>
      <c r="T53" s="314"/>
      <c r="U53" s="320"/>
    </row>
    <row r="54" spans="1:24" ht="27.95" customHeight="1">
      <c r="A54" s="420" t="s">
        <v>330</v>
      </c>
      <c r="B54" s="422"/>
      <c r="C54" s="321"/>
      <c r="D54" s="423"/>
      <c r="E54" s="481"/>
      <c r="F54" s="474"/>
      <c r="G54" s="474"/>
      <c r="H54" s="474"/>
      <c r="I54" s="474"/>
      <c r="J54" s="474"/>
      <c r="K54" s="435"/>
      <c r="L54" s="431"/>
      <c r="M54" s="313" t="str">
        <f t="shared" si="0"/>
        <v/>
      </c>
      <c r="N54" s="464">
        <f t="shared" si="1"/>
        <v>0</v>
      </c>
      <c r="O54" s="423"/>
      <c r="P54" s="502"/>
      <c r="Q54" s="488"/>
      <c r="R54" s="314"/>
      <c r="S54" s="314"/>
      <c r="T54" s="314"/>
      <c r="U54" s="315"/>
      <c r="V54" s="314"/>
      <c r="W54" s="314"/>
      <c r="X54" s="314"/>
    </row>
    <row r="55" spans="1:24" ht="27.95" customHeight="1">
      <c r="A55" s="420" t="s">
        <v>331</v>
      </c>
      <c r="B55" s="422"/>
      <c r="C55" s="321"/>
      <c r="D55" s="423"/>
      <c r="E55" s="481"/>
      <c r="F55" s="474"/>
      <c r="G55" s="474"/>
      <c r="H55" s="474"/>
      <c r="I55" s="474"/>
      <c r="J55" s="474"/>
      <c r="K55" s="435"/>
      <c r="L55" s="431"/>
      <c r="M55" s="313" t="str">
        <f t="shared" si="0"/>
        <v/>
      </c>
      <c r="N55" s="464">
        <f t="shared" si="1"/>
        <v>0</v>
      </c>
      <c r="O55" s="423"/>
      <c r="P55" s="502"/>
      <c r="Q55" s="488"/>
      <c r="R55" s="314"/>
      <c r="S55" s="314"/>
      <c r="T55" s="314"/>
      <c r="U55" s="314"/>
    </row>
    <row r="56" spans="1:24" ht="27.95" customHeight="1">
      <c r="A56" s="420" t="s">
        <v>332</v>
      </c>
      <c r="B56" s="422"/>
      <c r="C56" s="321"/>
      <c r="D56" s="423"/>
      <c r="E56" s="481"/>
      <c r="F56" s="474"/>
      <c r="G56" s="474"/>
      <c r="H56" s="474"/>
      <c r="I56" s="474"/>
      <c r="J56" s="474"/>
      <c r="K56" s="435"/>
      <c r="L56" s="431"/>
      <c r="M56" s="313" t="str">
        <f t="shared" si="0"/>
        <v/>
      </c>
      <c r="N56" s="464">
        <f t="shared" si="1"/>
        <v>0</v>
      </c>
      <c r="O56" s="423"/>
      <c r="P56" s="423"/>
      <c r="Q56" s="488"/>
      <c r="R56" s="314"/>
      <c r="S56" s="314"/>
      <c r="T56" s="314"/>
      <c r="U56" s="314"/>
    </row>
    <row r="57" spans="1:24" ht="27.95" customHeight="1">
      <c r="A57" s="420" t="s">
        <v>333</v>
      </c>
      <c r="B57" s="422"/>
      <c r="C57" s="321"/>
      <c r="D57" s="423"/>
      <c r="E57" s="481"/>
      <c r="F57" s="474"/>
      <c r="G57" s="474"/>
      <c r="H57" s="474"/>
      <c r="I57" s="474"/>
      <c r="J57" s="474"/>
      <c r="K57" s="435"/>
      <c r="L57" s="431"/>
      <c r="M57" s="313" t="str">
        <f t="shared" si="0"/>
        <v/>
      </c>
      <c r="N57" s="464">
        <f t="shared" si="1"/>
        <v>0</v>
      </c>
      <c r="O57" s="423"/>
      <c r="P57" s="502"/>
      <c r="Q57" s="488"/>
      <c r="R57" s="314"/>
      <c r="S57" s="314"/>
      <c r="T57" s="314"/>
      <c r="U57" s="314"/>
    </row>
    <row r="58" spans="1:24" ht="27.95" customHeight="1">
      <c r="A58" s="420" t="s">
        <v>334</v>
      </c>
      <c r="B58" s="422"/>
      <c r="C58" s="321"/>
      <c r="D58" s="423"/>
      <c r="E58" s="481"/>
      <c r="F58" s="474"/>
      <c r="G58" s="474"/>
      <c r="H58" s="474"/>
      <c r="I58" s="474"/>
      <c r="J58" s="474"/>
      <c r="K58" s="435"/>
      <c r="L58" s="431"/>
      <c r="M58" s="313" t="str">
        <f t="shared" si="0"/>
        <v/>
      </c>
      <c r="N58" s="464">
        <f t="shared" si="1"/>
        <v>0</v>
      </c>
      <c r="O58" s="423"/>
      <c r="P58" s="502"/>
      <c r="Q58" s="488"/>
      <c r="R58" s="314"/>
      <c r="S58" s="314"/>
      <c r="T58" s="314"/>
      <c r="U58" s="314"/>
    </row>
    <row r="59" spans="1:24" ht="27.95" customHeight="1">
      <c r="A59" s="420" t="s">
        <v>335</v>
      </c>
      <c r="B59" s="422"/>
      <c r="C59" s="321"/>
      <c r="D59" s="423"/>
      <c r="E59" s="481"/>
      <c r="F59" s="474"/>
      <c r="G59" s="474"/>
      <c r="H59" s="474"/>
      <c r="I59" s="474"/>
      <c r="J59" s="474"/>
      <c r="K59" s="435"/>
      <c r="L59" s="431"/>
      <c r="M59" s="313" t="str">
        <f t="shared" si="0"/>
        <v/>
      </c>
      <c r="N59" s="464">
        <f t="shared" si="1"/>
        <v>0</v>
      </c>
      <c r="O59" s="423"/>
      <c r="P59" s="502"/>
      <c r="Q59" s="488"/>
      <c r="R59" s="314"/>
      <c r="S59" s="314"/>
      <c r="T59" s="314"/>
      <c r="U59" s="314"/>
    </row>
    <row r="60" spans="1:24" ht="27.95" customHeight="1">
      <c r="A60" s="420" t="s">
        <v>336</v>
      </c>
      <c r="B60" s="422"/>
      <c r="C60" s="321"/>
      <c r="D60" s="423"/>
      <c r="E60" s="481"/>
      <c r="F60" s="474"/>
      <c r="G60" s="474"/>
      <c r="H60" s="474"/>
      <c r="I60" s="474"/>
      <c r="J60" s="474"/>
      <c r="K60" s="435"/>
      <c r="L60" s="431"/>
      <c r="M60" s="313" t="str">
        <f t="shared" si="0"/>
        <v/>
      </c>
      <c r="N60" s="464">
        <f t="shared" si="1"/>
        <v>0</v>
      </c>
      <c r="O60" s="423"/>
      <c r="P60" s="423"/>
      <c r="Q60" s="488"/>
      <c r="R60" s="314"/>
      <c r="S60" s="314"/>
      <c r="T60" s="314"/>
      <c r="U60" s="314"/>
    </row>
    <row r="61" spans="1:24" ht="27.95" customHeight="1">
      <c r="A61" s="420" t="s">
        <v>337</v>
      </c>
      <c r="B61" s="422"/>
      <c r="C61" s="321"/>
      <c r="D61" s="423"/>
      <c r="E61" s="481"/>
      <c r="F61" s="474"/>
      <c r="G61" s="474"/>
      <c r="H61" s="474"/>
      <c r="I61" s="474"/>
      <c r="J61" s="474"/>
      <c r="K61" s="435"/>
      <c r="L61" s="431"/>
      <c r="M61" s="313" t="str">
        <f t="shared" si="0"/>
        <v/>
      </c>
      <c r="N61" s="464">
        <f t="shared" si="1"/>
        <v>0</v>
      </c>
      <c r="O61" s="423"/>
      <c r="P61" s="502"/>
      <c r="Q61" s="488"/>
      <c r="R61" s="314"/>
      <c r="S61" s="314"/>
      <c r="T61" s="314"/>
      <c r="U61" s="314"/>
    </row>
    <row r="62" spans="1:24" ht="27.95" customHeight="1">
      <c r="A62" s="420" t="s">
        <v>338</v>
      </c>
      <c r="B62" s="422"/>
      <c r="C62" s="321"/>
      <c r="D62" s="423"/>
      <c r="E62" s="481"/>
      <c r="F62" s="474"/>
      <c r="G62" s="474"/>
      <c r="H62" s="474"/>
      <c r="I62" s="474"/>
      <c r="J62" s="474"/>
      <c r="K62" s="435"/>
      <c r="L62" s="431"/>
      <c r="M62" s="313" t="str">
        <f t="shared" si="0"/>
        <v/>
      </c>
      <c r="N62" s="464">
        <f t="shared" si="1"/>
        <v>0</v>
      </c>
      <c r="O62" s="423"/>
      <c r="P62" s="502"/>
      <c r="Q62" s="488"/>
      <c r="R62" s="314"/>
      <c r="S62" s="314"/>
      <c r="T62" s="314"/>
      <c r="U62" s="314"/>
    </row>
    <row r="63" spans="1:24" ht="27.95" customHeight="1">
      <c r="A63" s="420" t="s">
        <v>339</v>
      </c>
      <c r="B63" s="422"/>
      <c r="C63" s="321"/>
      <c r="D63" s="423"/>
      <c r="E63" s="481"/>
      <c r="F63" s="474"/>
      <c r="G63" s="474"/>
      <c r="H63" s="474"/>
      <c r="I63" s="474"/>
      <c r="J63" s="474"/>
      <c r="K63" s="435"/>
      <c r="L63" s="431"/>
      <c r="M63" s="313" t="str">
        <f t="shared" si="0"/>
        <v/>
      </c>
      <c r="N63" s="464">
        <f t="shared" si="1"/>
        <v>0</v>
      </c>
      <c r="O63" s="423"/>
      <c r="P63" s="502"/>
      <c r="Q63" s="488"/>
      <c r="R63" s="314"/>
      <c r="S63" s="314"/>
      <c r="T63" s="314"/>
      <c r="U63" s="314"/>
    </row>
    <row r="64" spans="1:24" ht="27.95" customHeight="1">
      <c r="A64" s="420" t="s">
        <v>340</v>
      </c>
      <c r="B64" s="422"/>
      <c r="C64" s="321"/>
      <c r="D64" s="423"/>
      <c r="E64" s="481"/>
      <c r="F64" s="474"/>
      <c r="G64" s="474"/>
      <c r="H64" s="474"/>
      <c r="I64" s="474"/>
      <c r="J64" s="474"/>
      <c r="K64" s="435"/>
      <c r="L64" s="431"/>
      <c r="M64" s="313" t="str">
        <f t="shared" si="0"/>
        <v/>
      </c>
      <c r="N64" s="464">
        <f t="shared" si="1"/>
        <v>0</v>
      </c>
      <c r="O64" s="423"/>
      <c r="P64" s="502"/>
      <c r="Q64" s="488"/>
      <c r="R64" s="314"/>
      <c r="S64" s="314"/>
      <c r="T64" s="314"/>
      <c r="U64" s="314"/>
    </row>
    <row r="65" spans="1:24" ht="27.95" customHeight="1">
      <c r="A65" s="420" t="s">
        <v>341</v>
      </c>
      <c r="B65" s="422"/>
      <c r="C65" s="321"/>
      <c r="D65" s="423"/>
      <c r="E65" s="481"/>
      <c r="F65" s="474"/>
      <c r="G65" s="474"/>
      <c r="H65" s="474"/>
      <c r="I65" s="474"/>
      <c r="J65" s="474"/>
      <c r="K65" s="435"/>
      <c r="L65" s="431"/>
      <c r="M65" s="313" t="str">
        <f t="shared" si="0"/>
        <v/>
      </c>
      <c r="N65" s="464">
        <f t="shared" si="1"/>
        <v>0</v>
      </c>
      <c r="O65" s="423"/>
      <c r="P65" s="423"/>
      <c r="Q65" s="488"/>
      <c r="R65" s="314"/>
      <c r="S65" s="314"/>
      <c r="T65" s="314"/>
      <c r="U65" s="314"/>
    </row>
    <row r="66" spans="1:24" ht="27.95" customHeight="1">
      <c r="A66" s="420" t="s">
        <v>342</v>
      </c>
      <c r="B66" s="422"/>
      <c r="C66" s="321"/>
      <c r="D66" s="423"/>
      <c r="E66" s="481"/>
      <c r="F66" s="474"/>
      <c r="G66" s="474"/>
      <c r="H66" s="474"/>
      <c r="I66" s="474"/>
      <c r="J66" s="474"/>
      <c r="K66" s="435"/>
      <c r="L66" s="431"/>
      <c r="M66" s="313" t="str">
        <f t="shared" si="0"/>
        <v/>
      </c>
      <c r="N66" s="464">
        <f t="shared" si="1"/>
        <v>0</v>
      </c>
      <c r="O66" s="423"/>
      <c r="P66" s="502"/>
      <c r="Q66" s="488"/>
      <c r="R66" s="314"/>
      <c r="S66" s="314"/>
      <c r="T66" s="314"/>
      <c r="U66" s="314"/>
    </row>
    <row r="67" spans="1:24" ht="27.95" customHeight="1">
      <c r="A67" s="420">
        <v>60</v>
      </c>
      <c r="B67" s="422"/>
      <c r="C67" s="321"/>
      <c r="D67" s="423"/>
      <c r="E67" s="481"/>
      <c r="F67" s="474"/>
      <c r="G67" s="474"/>
      <c r="H67" s="474"/>
      <c r="I67" s="474"/>
      <c r="J67" s="474"/>
      <c r="K67" s="435"/>
      <c r="L67" s="431"/>
      <c r="M67" s="313" t="str">
        <f t="shared" si="0"/>
        <v/>
      </c>
      <c r="N67" s="464">
        <f t="shared" si="1"/>
        <v>0</v>
      </c>
      <c r="O67" s="423"/>
      <c r="P67" s="502"/>
      <c r="Q67" s="488"/>
      <c r="R67" s="314"/>
      <c r="S67" s="314"/>
      <c r="T67" s="314"/>
      <c r="U67" s="314"/>
    </row>
    <row r="68" spans="1:24" s="467" customFormat="1" ht="27.95" customHeight="1">
      <c r="A68" s="426"/>
      <c r="B68" s="427" t="s">
        <v>35</v>
      </c>
      <c r="C68" s="428"/>
      <c r="D68" s="424">
        <f>SUM(D48:D67)</f>
        <v>0</v>
      </c>
      <c r="E68" s="482">
        <f>SUM(E48:E67)</f>
        <v>0</v>
      </c>
      <c r="F68" s="328"/>
      <c r="G68" s="328"/>
      <c r="H68" s="328"/>
      <c r="I68" s="328"/>
      <c r="J68" s="328"/>
      <c r="K68" s="433"/>
      <c r="L68" s="432"/>
      <c r="M68" s="313" t="str">
        <f>CONCATENATE(C68,F68)</f>
        <v/>
      </c>
      <c r="N68" s="464">
        <f>D68-E68</f>
        <v>0</v>
      </c>
      <c r="O68" s="423"/>
      <c r="P68" s="423"/>
      <c r="Q68" s="488"/>
      <c r="R68" s="314"/>
      <c r="S68" s="314"/>
      <c r="T68" s="314"/>
      <c r="U68" s="469"/>
      <c r="V68" s="314"/>
      <c r="W68" s="314"/>
      <c r="X68" s="314"/>
    </row>
    <row r="69" spans="1:24" ht="27.95" customHeight="1">
      <c r="A69" s="420">
        <v>61</v>
      </c>
      <c r="B69" s="422"/>
      <c r="C69" s="321"/>
      <c r="D69" s="423"/>
      <c r="E69" s="481"/>
      <c r="F69" s="474"/>
      <c r="G69" s="474"/>
      <c r="H69" s="474"/>
      <c r="I69" s="474"/>
      <c r="J69" s="474"/>
      <c r="K69" s="435"/>
      <c r="L69" s="431"/>
      <c r="M69" s="313" t="str">
        <f t="shared" si="0"/>
        <v/>
      </c>
      <c r="N69" s="464">
        <f t="shared" si="1"/>
        <v>0</v>
      </c>
      <c r="O69" s="423"/>
      <c r="P69" s="502"/>
      <c r="Q69" s="488"/>
      <c r="R69" s="314"/>
      <c r="S69" s="314"/>
      <c r="T69" s="314"/>
      <c r="U69" s="314"/>
    </row>
    <row r="70" spans="1:24" ht="27.95" customHeight="1">
      <c r="A70" s="420">
        <v>62</v>
      </c>
      <c r="B70" s="422"/>
      <c r="C70" s="321"/>
      <c r="D70" s="423"/>
      <c r="E70" s="481"/>
      <c r="F70" s="474"/>
      <c r="G70" s="474"/>
      <c r="H70" s="474"/>
      <c r="I70" s="474"/>
      <c r="J70" s="474"/>
      <c r="K70" s="435"/>
      <c r="L70" s="431"/>
      <c r="M70" s="313" t="str">
        <f t="shared" ref="M70:M125" si="2">CONCATENATE(C70,F70)</f>
        <v/>
      </c>
      <c r="N70" s="464">
        <f t="shared" si="1"/>
        <v>0</v>
      </c>
      <c r="O70" s="423"/>
      <c r="P70" s="423"/>
      <c r="Q70" s="488"/>
      <c r="R70" s="314"/>
      <c r="S70" s="314"/>
      <c r="T70" s="314"/>
      <c r="U70" s="314"/>
    </row>
    <row r="71" spans="1:24" ht="27.95" customHeight="1">
      <c r="A71" s="420">
        <v>63</v>
      </c>
      <c r="B71" s="422"/>
      <c r="C71" s="321"/>
      <c r="D71" s="423"/>
      <c r="E71" s="481"/>
      <c r="F71" s="474"/>
      <c r="G71" s="474"/>
      <c r="H71" s="474"/>
      <c r="I71" s="474"/>
      <c r="J71" s="474"/>
      <c r="K71" s="435"/>
      <c r="L71" s="431"/>
      <c r="M71" s="313" t="str">
        <f t="shared" si="2"/>
        <v/>
      </c>
      <c r="N71" s="464">
        <f t="shared" ref="N71:N134" si="3">D71-E71</f>
        <v>0</v>
      </c>
      <c r="O71" s="423"/>
      <c r="P71" s="502"/>
      <c r="Q71" s="488"/>
      <c r="R71" s="314"/>
      <c r="S71" s="314"/>
      <c r="T71" s="314"/>
      <c r="U71" s="320"/>
    </row>
    <row r="72" spans="1:24" ht="27.95" customHeight="1">
      <c r="A72" s="420">
        <v>64</v>
      </c>
      <c r="B72" s="329"/>
      <c r="C72" s="321"/>
      <c r="D72" s="423"/>
      <c r="E72" s="483"/>
      <c r="F72" s="474"/>
      <c r="G72" s="474"/>
      <c r="H72" s="474"/>
      <c r="I72" s="474"/>
      <c r="J72" s="474"/>
      <c r="K72" s="435"/>
      <c r="L72" s="431"/>
      <c r="M72" s="313" t="str">
        <f t="shared" si="2"/>
        <v/>
      </c>
      <c r="N72" s="464">
        <f t="shared" si="3"/>
        <v>0</v>
      </c>
      <c r="O72" s="423"/>
      <c r="P72" s="502"/>
      <c r="Q72" s="488"/>
      <c r="R72" s="314"/>
      <c r="S72" s="314"/>
      <c r="T72" s="314"/>
      <c r="U72" s="320"/>
    </row>
    <row r="73" spans="1:24" ht="27.95" customHeight="1">
      <c r="A73" s="420">
        <v>65</v>
      </c>
      <c r="B73" s="329"/>
      <c r="C73" s="321"/>
      <c r="D73" s="423"/>
      <c r="E73" s="483"/>
      <c r="F73" s="474"/>
      <c r="G73" s="474"/>
      <c r="H73" s="474"/>
      <c r="I73" s="474"/>
      <c r="J73" s="474"/>
      <c r="K73" s="435"/>
      <c r="L73" s="431"/>
      <c r="M73" s="313" t="str">
        <f t="shared" si="2"/>
        <v/>
      </c>
      <c r="N73" s="464">
        <f t="shared" si="3"/>
        <v>0</v>
      </c>
      <c r="O73" s="423"/>
      <c r="P73" s="502"/>
      <c r="Q73" s="488"/>
      <c r="R73" s="314"/>
      <c r="S73" s="314"/>
      <c r="T73" s="314"/>
      <c r="U73" s="320"/>
    </row>
    <row r="74" spans="1:24" ht="27.95" customHeight="1">
      <c r="A74" s="420">
        <v>66</v>
      </c>
      <c r="B74" s="329"/>
      <c r="C74" s="321"/>
      <c r="D74" s="423"/>
      <c r="E74" s="483"/>
      <c r="F74" s="474"/>
      <c r="G74" s="474"/>
      <c r="H74" s="474"/>
      <c r="I74" s="474"/>
      <c r="J74" s="474"/>
      <c r="K74" s="435"/>
      <c r="L74" s="431"/>
      <c r="M74" s="313" t="str">
        <f t="shared" si="2"/>
        <v/>
      </c>
      <c r="N74" s="464">
        <f t="shared" si="3"/>
        <v>0</v>
      </c>
      <c r="O74" s="423"/>
      <c r="P74" s="502"/>
      <c r="Q74" s="488"/>
      <c r="R74" s="314"/>
      <c r="S74" s="314"/>
      <c r="T74" s="314"/>
      <c r="U74" s="320"/>
    </row>
    <row r="75" spans="1:24" ht="27.95" customHeight="1">
      <c r="A75" s="420">
        <v>67</v>
      </c>
      <c r="B75" s="329"/>
      <c r="C75" s="321"/>
      <c r="D75" s="423"/>
      <c r="E75" s="483"/>
      <c r="F75" s="474"/>
      <c r="G75" s="474"/>
      <c r="H75" s="474"/>
      <c r="I75" s="474"/>
      <c r="J75" s="474"/>
      <c r="K75" s="435"/>
      <c r="L75" s="431"/>
      <c r="M75" s="313" t="str">
        <f t="shared" si="2"/>
        <v/>
      </c>
      <c r="N75" s="464">
        <f t="shared" si="3"/>
        <v>0</v>
      </c>
      <c r="O75" s="423"/>
      <c r="P75" s="423"/>
      <c r="Q75" s="488"/>
      <c r="R75" s="314"/>
      <c r="S75" s="314"/>
      <c r="T75" s="314"/>
      <c r="U75" s="315"/>
      <c r="V75" s="314"/>
      <c r="W75" s="314"/>
      <c r="X75" s="314"/>
    </row>
    <row r="76" spans="1:24" ht="27.95" customHeight="1">
      <c r="A76" s="420">
        <v>68</v>
      </c>
      <c r="B76" s="329"/>
      <c r="C76" s="321"/>
      <c r="D76" s="423"/>
      <c r="E76" s="483"/>
      <c r="F76" s="474"/>
      <c r="G76" s="474"/>
      <c r="H76" s="474"/>
      <c r="I76" s="474"/>
      <c r="J76" s="474"/>
      <c r="K76" s="435"/>
      <c r="L76" s="431"/>
      <c r="M76" s="313" t="str">
        <f t="shared" si="2"/>
        <v/>
      </c>
      <c r="N76" s="464">
        <f t="shared" si="3"/>
        <v>0</v>
      </c>
      <c r="O76" s="423"/>
      <c r="P76" s="502"/>
      <c r="Q76" s="488"/>
      <c r="R76" s="314"/>
      <c r="S76" s="314"/>
      <c r="T76" s="314"/>
      <c r="U76" s="314"/>
    </row>
    <row r="77" spans="1:24" ht="27.95" customHeight="1">
      <c r="A77" s="420">
        <v>69</v>
      </c>
      <c r="B77" s="329"/>
      <c r="C77" s="321"/>
      <c r="D77" s="423"/>
      <c r="E77" s="483"/>
      <c r="F77" s="491"/>
      <c r="G77" s="474"/>
      <c r="H77" s="474"/>
      <c r="I77" s="474"/>
      <c r="J77" s="474"/>
      <c r="K77" s="435"/>
      <c r="L77" s="431"/>
      <c r="M77" s="313" t="str">
        <f t="shared" si="2"/>
        <v/>
      </c>
      <c r="N77" s="464">
        <f t="shared" si="3"/>
        <v>0</v>
      </c>
      <c r="O77" s="423"/>
      <c r="P77" s="423"/>
      <c r="Q77" s="488"/>
      <c r="R77" s="314"/>
      <c r="S77" s="314"/>
      <c r="T77" s="314"/>
      <c r="U77" s="314"/>
    </row>
    <row r="78" spans="1:24" ht="27.95" customHeight="1">
      <c r="A78" s="420">
        <v>70</v>
      </c>
      <c r="B78" s="329"/>
      <c r="C78" s="321"/>
      <c r="D78" s="423"/>
      <c r="E78" s="483"/>
      <c r="F78" s="491"/>
      <c r="G78" s="474"/>
      <c r="H78" s="474"/>
      <c r="I78" s="474"/>
      <c r="J78" s="474"/>
      <c r="K78" s="435"/>
      <c r="L78" s="431"/>
      <c r="M78" s="313" t="str">
        <f t="shared" si="2"/>
        <v/>
      </c>
      <c r="N78" s="464">
        <f t="shared" si="3"/>
        <v>0</v>
      </c>
      <c r="O78" s="423"/>
      <c r="P78" s="423"/>
      <c r="Q78" s="488"/>
      <c r="R78" s="314"/>
      <c r="S78" s="314"/>
      <c r="T78" s="314"/>
      <c r="U78" s="314"/>
    </row>
    <row r="79" spans="1:24" ht="27.95" customHeight="1">
      <c r="A79" s="420">
        <v>71</v>
      </c>
      <c r="B79" s="329"/>
      <c r="C79" s="321"/>
      <c r="D79" s="423"/>
      <c r="E79" s="483"/>
      <c r="F79" s="474"/>
      <c r="G79" s="474"/>
      <c r="H79" s="474"/>
      <c r="I79" s="474"/>
      <c r="J79" s="474"/>
      <c r="K79" s="435"/>
      <c r="L79" s="431"/>
      <c r="M79" s="313" t="str">
        <f t="shared" si="2"/>
        <v/>
      </c>
      <c r="N79" s="464">
        <f t="shared" si="3"/>
        <v>0</v>
      </c>
      <c r="O79" s="423"/>
      <c r="P79" s="502"/>
      <c r="Q79" s="488"/>
      <c r="R79" s="314"/>
      <c r="S79" s="314"/>
      <c r="T79" s="314"/>
      <c r="U79" s="314"/>
    </row>
    <row r="80" spans="1:24" ht="27.95" customHeight="1">
      <c r="A80" s="420">
        <v>72</v>
      </c>
      <c r="B80" s="329"/>
      <c r="C80" s="321"/>
      <c r="D80" s="423"/>
      <c r="E80" s="483"/>
      <c r="F80" s="474"/>
      <c r="G80" s="474"/>
      <c r="H80" s="474"/>
      <c r="I80" s="474"/>
      <c r="J80" s="474"/>
      <c r="K80" s="435"/>
      <c r="L80" s="431"/>
      <c r="M80" s="313" t="str">
        <f t="shared" si="2"/>
        <v/>
      </c>
      <c r="N80" s="464">
        <f t="shared" si="3"/>
        <v>0</v>
      </c>
      <c r="O80" s="423"/>
      <c r="P80" s="502"/>
      <c r="Q80" s="488"/>
      <c r="R80" s="314"/>
      <c r="S80" s="314"/>
      <c r="T80" s="314"/>
      <c r="U80" s="314"/>
    </row>
    <row r="81" spans="1:24" ht="27.95" customHeight="1">
      <c r="A81" s="420">
        <v>73</v>
      </c>
      <c r="B81" s="329"/>
      <c r="C81" s="321"/>
      <c r="D81" s="423"/>
      <c r="E81" s="483"/>
      <c r="F81" s="474"/>
      <c r="G81" s="474"/>
      <c r="H81" s="474"/>
      <c r="I81" s="474"/>
      <c r="J81" s="474"/>
      <c r="K81" s="435"/>
      <c r="L81" s="431"/>
      <c r="M81" s="313" t="str">
        <f t="shared" si="2"/>
        <v/>
      </c>
      <c r="N81" s="464">
        <f t="shared" si="3"/>
        <v>0</v>
      </c>
      <c r="O81" s="423"/>
      <c r="P81" s="423"/>
      <c r="Q81" s="488"/>
      <c r="R81" s="314"/>
      <c r="S81" s="314"/>
      <c r="T81" s="314"/>
      <c r="U81" s="314"/>
    </row>
    <row r="82" spans="1:24" ht="27.95" customHeight="1">
      <c r="A82" s="420">
        <v>74</v>
      </c>
      <c r="B82" s="329"/>
      <c r="C82" s="321"/>
      <c r="D82" s="423"/>
      <c r="E82" s="483"/>
      <c r="F82" s="474"/>
      <c r="G82" s="474"/>
      <c r="H82" s="474"/>
      <c r="I82" s="474"/>
      <c r="J82" s="474"/>
      <c r="K82" s="435"/>
      <c r="L82" s="431"/>
      <c r="M82" s="313" t="str">
        <f t="shared" si="2"/>
        <v/>
      </c>
      <c r="N82" s="464">
        <f t="shared" si="3"/>
        <v>0</v>
      </c>
      <c r="O82" s="423"/>
      <c r="P82" s="502"/>
      <c r="Q82" s="488"/>
      <c r="R82" s="314"/>
      <c r="S82" s="314"/>
      <c r="T82" s="314"/>
      <c r="U82" s="314"/>
    </row>
    <row r="83" spans="1:24" ht="27.95" customHeight="1">
      <c r="A83" s="420">
        <v>75</v>
      </c>
      <c r="B83" s="329"/>
      <c r="C83" s="321"/>
      <c r="D83" s="423"/>
      <c r="E83" s="483"/>
      <c r="F83" s="474"/>
      <c r="G83" s="474"/>
      <c r="H83" s="474"/>
      <c r="I83" s="474"/>
      <c r="J83" s="474"/>
      <c r="K83" s="435"/>
      <c r="L83" s="431"/>
      <c r="M83" s="313" t="str">
        <f t="shared" si="2"/>
        <v/>
      </c>
      <c r="N83" s="464">
        <f t="shared" si="3"/>
        <v>0</v>
      </c>
      <c r="O83" s="423"/>
      <c r="P83" s="502"/>
      <c r="Q83" s="488"/>
      <c r="R83" s="314"/>
      <c r="S83" s="314"/>
      <c r="T83" s="314"/>
      <c r="U83" s="314"/>
    </row>
    <row r="84" spans="1:24" ht="27.95" customHeight="1">
      <c r="A84" s="420">
        <v>76</v>
      </c>
      <c r="B84" s="329"/>
      <c r="C84" s="321"/>
      <c r="D84" s="423"/>
      <c r="E84" s="483"/>
      <c r="F84" s="474"/>
      <c r="G84" s="474"/>
      <c r="H84" s="474"/>
      <c r="I84" s="474"/>
      <c r="J84" s="474"/>
      <c r="K84" s="435"/>
      <c r="L84" s="431"/>
      <c r="M84" s="313" t="str">
        <f t="shared" si="2"/>
        <v/>
      </c>
      <c r="N84" s="464">
        <f t="shared" si="3"/>
        <v>0</v>
      </c>
      <c r="O84" s="423"/>
      <c r="P84" s="502"/>
      <c r="Q84" s="488"/>
      <c r="R84" s="314"/>
      <c r="S84" s="314"/>
      <c r="T84" s="314"/>
      <c r="U84" s="314"/>
    </row>
    <row r="85" spans="1:24" ht="27.95" customHeight="1">
      <c r="A85" s="420">
        <v>77</v>
      </c>
      <c r="B85" s="329"/>
      <c r="C85" s="321"/>
      <c r="D85" s="423"/>
      <c r="E85" s="483"/>
      <c r="F85" s="474"/>
      <c r="G85" s="474"/>
      <c r="H85" s="474"/>
      <c r="I85" s="474"/>
      <c r="J85" s="474"/>
      <c r="K85" s="435"/>
      <c r="L85" s="431"/>
      <c r="M85" s="313" t="str">
        <f t="shared" si="2"/>
        <v/>
      </c>
      <c r="N85" s="464">
        <f t="shared" si="3"/>
        <v>0</v>
      </c>
      <c r="O85" s="423"/>
      <c r="P85" s="502"/>
      <c r="Q85" s="488"/>
      <c r="R85" s="314"/>
      <c r="S85" s="314"/>
      <c r="T85" s="314"/>
      <c r="U85" s="314"/>
    </row>
    <row r="86" spans="1:24" ht="27.95" customHeight="1">
      <c r="A86" s="420">
        <v>78</v>
      </c>
      <c r="B86" s="329"/>
      <c r="C86" s="321"/>
      <c r="D86" s="423"/>
      <c r="E86" s="483"/>
      <c r="F86" s="474"/>
      <c r="G86" s="474"/>
      <c r="H86" s="474"/>
      <c r="I86" s="474"/>
      <c r="J86" s="474"/>
      <c r="K86" s="435"/>
      <c r="L86" s="431"/>
      <c r="M86" s="313" t="str">
        <f t="shared" si="2"/>
        <v/>
      </c>
      <c r="N86" s="464">
        <f t="shared" si="3"/>
        <v>0</v>
      </c>
      <c r="O86" s="423"/>
      <c r="P86" s="502"/>
      <c r="Q86" s="488"/>
      <c r="R86" s="314"/>
      <c r="S86" s="314"/>
      <c r="T86" s="314"/>
      <c r="U86" s="314"/>
    </row>
    <row r="87" spans="1:24" ht="27.95" customHeight="1">
      <c r="A87" s="420">
        <v>79</v>
      </c>
      <c r="B87" s="329"/>
      <c r="C87" s="321"/>
      <c r="D87" s="423"/>
      <c r="E87" s="483"/>
      <c r="F87" s="474"/>
      <c r="G87" s="474"/>
      <c r="H87" s="474"/>
      <c r="I87" s="474"/>
      <c r="J87" s="474"/>
      <c r="K87" s="435"/>
      <c r="L87" s="431"/>
      <c r="M87" s="313" t="str">
        <f t="shared" si="2"/>
        <v/>
      </c>
      <c r="N87" s="464">
        <f t="shared" si="3"/>
        <v>0</v>
      </c>
      <c r="O87" s="423"/>
      <c r="P87" s="423"/>
      <c r="Q87" s="488"/>
      <c r="R87" s="314"/>
      <c r="S87" s="314"/>
      <c r="T87" s="314"/>
      <c r="U87" s="314"/>
    </row>
    <row r="88" spans="1:24" ht="27.95" customHeight="1">
      <c r="A88" s="420">
        <v>80</v>
      </c>
      <c r="B88" s="329"/>
      <c r="C88" s="321"/>
      <c r="D88" s="423"/>
      <c r="E88" s="483"/>
      <c r="F88" s="474"/>
      <c r="G88" s="474"/>
      <c r="H88" s="474"/>
      <c r="I88" s="474"/>
      <c r="J88" s="474"/>
      <c r="K88" s="435"/>
      <c r="L88" s="432"/>
      <c r="M88" s="313" t="str">
        <f t="shared" si="2"/>
        <v/>
      </c>
      <c r="N88" s="464">
        <f t="shared" si="3"/>
        <v>0</v>
      </c>
      <c r="O88" s="423"/>
      <c r="P88" s="502"/>
      <c r="Q88" s="488"/>
      <c r="R88" s="314"/>
      <c r="S88" s="314"/>
      <c r="T88" s="314"/>
      <c r="U88" s="314"/>
    </row>
    <row r="89" spans="1:24" s="467" customFormat="1" ht="27.95" customHeight="1">
      <c r="A89" s="426"/>
      <c r="B89" s="427" t="s">
        <v>35</v>
      </c>
      <c r="C89" s="428"/>
      <c r="D89" s="424">
        <f>SUM(D69:D88)</f>
        <v>0</v>
      </c>
      <c r="E89" s="482">
        <f>SUM(E69:E88)</f>
        <v>0</v>
      </c>
      <c r="F89" s="328"/>
      <c r="G89" s="328"/>
      <c r="H89" s="328"/>
      <c r="I89" s="328"/>
      <c r="J89" s="328"/>
      <c r="K89" s="433"/>
      <c r="L89" s="432"/>
      <c r="M89" s="313" t="str">
        <f t="shared" si="2"/>
        <v/>
      </c>
      <c r="N89" s="464">
        <f t="shared" si="3"/>
        <v>0</v>
      </c>
      <c r="O89" s="423"/>
      <c r="P89" s="423"/>
      <c r="Q89" s="488"/>
      <c r="R89" s="314"/>
      <c r="S89" s="314"/>
      <c r="T89" s="314"/>
      <c r="U89" s="469"/>
      <c r="V89" s="314"/>
      <c r="W89" s="314"/>
      <c r="X89" s="314"/>
    </row>
    <row r="90" spans="1:24" ht="27.95" customHeight="1">
      <c r="A90" s="456">
        <v>81</v>
      </c>
      <c r="B90" s="329"/>
      <c r="C90" s="321"/>
      <c r="D90" s="423"/>
      <c r="E90" s="484"/>
      <c r="F90" s="474"/>
      <c r="G90" s="474"/>
      <c r="H90" s="474"/>
      <c r="I90" s="474"/>
      <c r="J90" s="474"/>
      <c r="K90" s="435"/>
      <c r="L90" s="431"/>
      <c r="M90" s="313" t="str">
        <f t="shared" si="2"/>
        <v/>
      </c>
      <c r="N90" s="464">
        <f t="shared" si="3"/>
        <v>0</v>
      </c>
      <c r="O90" s="423"/>
      <c r="P90" s="502"/>
      <c r="Q90" s="488"/>
      <c r="R90" s="314"/>
      <c r="S90" s="314"/>
      <c r="T90" s="314"/>
      <c r="U90" s="314"/>
    </row>
    <row r="91" spans="1:24" ht="27.95" customHeight="1">
      <c r="A91" s="456">
        <v>82</v>
      </c>
      <c r="B91" s="329"/>
      <c r="C91" s="321"/>
      <c r="D91" s="423"/>
      <c r="E91" s="484"/>
      <c r="F91" s="474"/>
      <c r="G91" s="474"/>
      <c r="H91" s="474"/>
      <c r="I91" s="474"/>
      <c r="J91" s="474"/>
      <c r="K91" s="435"/>
      <c r="L91" s="431"/>
      <c r="M91" s="313" t="str">
        <f t="shared" si="2"/>
        <v/>
      </c>
      <c r="N91" s="464">
        <f t="shared" si="3"/>
        <v>0</v>
      </c>
      <c r="O91" s="423"/>
      <c r="P91" s="502"/>
      <c r="Q91" s="488"/>
      <c r="R91" s="314"/>
      <c r="S91" s="314"/>
      <c r="T91" s="314"/>
      <c r="U91" s="314"/>
    </row>
    <row r="92" spans="1:24" ht="27.95" customHeight="1">
      <c r="A92" s="456">
        <v>83</v>
      </c>
      <c r="B92" s="329"/>
      <c r="C92" s="321"/>
      <c r="D92" s="423"/>
      <c r="E92" s="484"/>
      <c r="F92" s="474"/>
      <c r="G92" s="474"/>
      <c r="H92" s="474"/>
      <c r="I92" s="474"/>
      <c r="J92" s="474"/>
      <c r="K92" s="435"/>
      <c r="L92" s="494"/>
      <c r="M92" s="425" t="str">
        <f t="shared" si="2"/>
        <v/>
      </c>
      <c r="N92" s="495">
        <f t="shared" si="3"/>
        <v>0</v>
      </c>
      <c r="O92" s="496"/>
      <c r="P92" s="496"/>
      <c r="Q92" s="497"/>
      <c r="R92" s="499" t="s">
        <v>373</v>
      </c>
      <c r="S92" s="314"/>
      <c r="T92" s="314"/>
      <c r="U92" s="320"/>
    </row>
    <row r="93" spans="1:24" ht="27.95" customHeight="1">
      <c r="A93" s="456">
        <v>84</v>
      </c>
      <c r="B93" s="329"/>
      <c r="C93" s="321"/>
      <c r="D93" s="423"/>
      <c r="E93" s="484"/>
      <c r="F93" s="474"/>
      <c r="G93" s="474"/>
      <c r="H93" s="474"/>
      <c r="I93" s="474"/>
      <c r="J93" s="474"/>
      <c r="K93" s="435"/>
      <c r="L93" s="431"/>
      <c r="M93" s="313" t="str">
        <f t="shared" si="2"/>
        <v/>
      </c>
      <c r="N93" s="464">
        <f t="shared" si="3"/>
        <v>0</v>
      </c>
      <c r="O93" s="423"/>
      <c r="P93" s="502"/>
      <c r="Q93" s="488"/>
      <c r="R93" s="314"/>
      <c r="S93" s="314"/>
      <c r="T93" s="314"/>
      <c r="U93" s="320"/>
    </row>
    <row r="94" spans="1:24" ht="27.95" customHeight="1">
      <c r="A94" s="456">
        <v>85</v>
      </c>
      <c r="B94" s="329"/>
      <c r="C94" s="321"/>
      <c r="D94" s="423"/>
      <c r="E94" s="484"/>
      <c r="F94" s="474"/>
      <c r="G94" s="474"/>
      <c r="H94" s="474"/>
      <c r="I94" s="474"/>
      <c r="J94" s="474"/>
      <c r="K94" s="435"/>
      <c r="L94" s="431"/>
      <c r="M94" s="313" t="str">
        <f t="shared" si="2"/>
        <v/>
      </c>
      <c r="N94" s="464">
        <f t="shared" si="3"/>
        <v>0</v>
      </c>
      <c r="O94" s="423"/>
      <c r="P94" s="502"/>
      <c r="Q94" s="488"/>
      <c r="R94" s="314"/>
      <c r="S94" s="314"/>
      <c r="T94" s="314"/>
      <c r="U94" s="320"/>
    </row>
    <row r="95" spans="1:24" ht="27.95" customHeight="1">
      <c r="A95" s="456">
        <v>86</v>
      </c>
      <c r="B95" s="329"/>
      <c r="C95" s="321"/>
      <c r="D95" s="423"/>
      <c r="E95" s="484"/>
      <c r="F95" s="474"/>
      <c r="G95" s="474"/>
      <c r="H95" s="474"/>
      <c r="I95" s="474"/>
      <c r="J95" s="474"/>
      <c r="K95" s="435"/>
      <c r="L95" s="431"/>
      <c r="M95" s="313" t="str">
        <f t="shared" si="2"/>
        <v/>
      </c>
      <c r="N95" s="464">
        <f t="shared" si="3"/>
        <v>0</v>
      </c>
      <c r="O95" s="423"/>
      <c r="P95" s="502"/>
      <c r="Q95" s="488"/>
      <c r="R95" s="314"/>
      <c r="S95" s="314"/>
      <c r="T95" s="314"/>
      <c r="U95" s="320"/>
    </row>
    <row r="96" spans="1:24" ht="27.95" customHeight="1">
      <c r="A96" s="456">
        <v>87</v>
      </c>
      <c r="B96" s="329"/>
      <c r="C96" s="321"/>
      <c r="D96" s="423"/>
      <c r="E96" s="484"/>
      <c r="F96" s="474"/>
      <c r="G96" s="474"/>
      <c r="H96" s="474"/>
      <c r="I96" s="474"/>
      <c r="J96" s="474"/>
      <c r="K96" s="435"/>
      <c r="L96" s="431"/>
      <c r="M96" s="313" t="str">
        <f t="shared" si="2"/>
        <v/>
      </c>
      <c r="N96" s="464">
        <f t="shared" si="3"/>
        <v>0</v>
      </c>
      <c r="O96" s="423"/>
      <c r="P96" s="423"/>
      <c r="Q96" s="488"/>
      <c r="R96" s="314"/>
      <c r="S96" s="314"/>
      <c r="T96" s="314"/>
      <c r="U96" s="315"/>
      <c r="V96" s="314"/>
      <c r="W96" s="314"/>
      <c r="X96" s="314"/>
    </row>
    <row r="97" spans="1:24" ht="27.95" customHeight="1">
      <c r="A97" s="456">
        <v>88</v>
      </c>
      <c r="B97" s="329"/>
      <c r="C97" s="321"/>
      <c r="D97" s="423"/>
      <c r="E97" s="484"/>
      <c r="F97" s="474"/>
      <c r="G97" s="474"/>
      <c r="H97" s="474"/>
      <c r="I97" s="474"/>
      <c r="J97" s="474"/>
      <c r="K97" s="435"/>
      <c r="L97" s="431"/>
      <c r="M97" s="313" t="str">
        <f t="shared" si="2"/>
        <v/>
      </c>
      <c r="N97" s="464">
        <f t="shared" si="3"/>
        <v>0</v>
      </c>
      <c r="O97" s="423"/>
      <c r="P97" s="502"/>
      <c r="Q97" s="488"/>
      <c r="R97" s="314"/>
      <c r="S97" s="314"/>
      <c r="T97" s="314"/>
      <c r="U97" s="314"/>
    </row>
    <row r="98" spans="1:24" ht="27.95" customHeight="1">
      <c r="A98" s="456">
        <v>89</v>
      </c>
      <c r="B98" s="329"/>
      <c r="C98" s="321"/>
      <c r="D98" s="423"/>
      <c r="E98" s="484"/>
      <c r="F98" s="474"/>
      <c r="G98" s="474"/>
      <c r="H98" s="474"/>
      <c r="I98" s="474"/>
      <c r="J98" s="474"/>
      <c r="K98" s="435"/>
      <c r="L98" s="431"/>
      <c r="M98" s="313" t="str">
        <f t="shared" si="2"/>
        <v/>
      </c>
      <c r="N98" s="464">
        <f t="shared" si="3"/>
        <v>0</v>
      </c>
      <c r="O98" s="423"/>
      <c r="P98" s="502"/>
      <c r="Q98" s="488"/>
      <c r="R98" s="314"/>
      <c r="S98" s="314"/>
      <c r="T98" s="314"/>
      <c r="U98" s="314"/>
    </row>
    <row r="99" spans="1:24" ht="27.95" customHeight="1">
      <c r="A99" s="456">
        <v>90</v>
      </c>
      <c r="B99" s="329"/>
      <c r="C99" s="321"/>
      <c r="D99" s="423"/>
      <c r="E99" s="484"/>
      <c r="F99" s="474"/>
      <c r="G99" s="474"/>
      <c r="H99" s="474"/>
      <c r="I99" s="474"/>
      <c r="J99" s="474"/>
      <c r="K99" s="435"/>
      <c r="L99" s="431"/>
      <c r="M99" s="313" t="str">
        <f t="shared" si="2"/>
        <v/>
      </c>
      <c r="N99" s="464">
        <f t="shared" si="3"/>
        <v>0</v>
      </c>
      <c r="O99" s="423"/>
      <c r="P99" s="423"/>
      <c r="Q99" s="488"/>
      <c r="R99" s="314"/>
      <c r="S99" s="314"/>
      <c r="T99" s="314"/>
      <c r="U99" s="314"/>
    </row>
    <row r="100" spans="1:24" ht="27.95" customHeight="1">
      <c r="A100" s="456">
        <v>91</v>
      </c>
      <c r="B100" s="329"/>
      <c r="C100" s="321"/>
      <c r="D100" s="423"/>
      <c r="E100" s="484"/>
      <c r="F100" s="474"/>
      <c r="G100" s="474"/>
      <c r="H100" s="474"/>
      <c r="I100" s="474"/>
      <c r="J100" s="474"/>
      <c r="K100" s="435"/>
      <c r="L100" s="431"/>
      <c r="M100" s="313" t="str">
        <f t="shared" si="2"/>
        <v/>
      </c>
      <c r="N100" s="464">
        <f t="shared" si="3"/>
        <v>0</v>
      </c>
      <c r="O100" s="423"/>
      <c r="P100" s="423"/>
      <c r="Q100" s="488"/>
      <c r="R100" s="314"/>
      <c r="S100" s="314"/>
      <c r="T100" s="314"/>
      <c r="U100" s="314"/>
    </row>
    <row r="101" spans="1:24" ht="27.95" customHeight="1">
      <c r="A101" s="456">
        <v>92</v>
      </c>
      <c r="B101" s="329"/>
      <c r="C101" s="321"/>
      <c r="D101" s="423"/>
      <c r="E101" s="484"/>
      <c r="F101" s="474"/>
      <c r="G101" s="474"/>
      <c r="H101" s="474"/>
      <c r="I101" s="474"/>
      <c r="J101" s="474"/>
      <c r="K101" s="435"/>
      <c r="L101" s="431"/>
      <c r="M101" s="313" t="str">
        <f t="shared" si="2"/>
        <v/>
      </c>
      <c r="N101" s="464">
        <f t="shared" si="3"/>
        <v>0</v>
      </c>
      <c r="O101" s="423"/>
      <c r="P101" s="423"/>
      <c r="Q101" s="488"/>
      <c r="R101" s="314"/>
      <c r="S101" s="314"/>
      <c r="T101" s="314"/>
      <c r="U101" s="314"/>
    </row>
    <row r="102" spans="1:24" ht="27.95" customHeight="1">
      <c r="A102" s="456">
        <v>93</v>
      </c>
      <c r="B102" s="329"/>
      <c r="C102" s="321"/>
      <c r="D102" s="423"/>
      <c r="E102" s="484"/>
      <c r="F102" s="474"/>
      <c r="G102" s="474"/>
      <c r="H102" s="474"/>
      <c r="I102" s="474"/>
      <c r="J102" s="474"/>
      <c r="K102" s="435"/>
      <c r="L102" s="431"/>
      <c r="M102" s="313" t="str">
        <f t="shared" si="2"/>
        <v/>
      </c>
      <c r="N102" s="464">
        <f t="shared" si="3"/>
        <v>0</v>
      </c>
      <c r="O102" s="423"/>
      <c r="P102" s="423"/>
      <c r="Q102" s="488"/>
      <c r="R102" s="314"/>
      <c r="S102" s="314"/>
      <c r="T102" s="314"/>
      <c r="U102" s="314"/>
    </row>
    <row r="103" spans="1:24" ht="27.95" customHeight="1">
      <c r="A103" s="456">
        <v>94</v>
      </c>
      <c r="B103" s="329"/>
      <c r="C103" s="321"/>
      <c r="D103" s="423"/>
      <c r="E103" s="484"/>
      <c r="F103" s="474"/>
      <c r="G103" s="474"/>
      <c r="H103" s="474"/>
      <c r="I103" s="474"/>
      <c r="J103" s="474"/>
      <c r="K103" s="435"/>
      <c r="L103" s="431"/>
      <c r="M103" s="313" t="str">
        <f t="shared" si="2"/>
        <v/>
      </c>
      <c r="N103" s="464">
        <f t="shared" si="3"/>
        <v>0</v>
      </c>
      <c r="O103" s="423"/>
      <c r="P103" s="423"/>
      <c r="Q103" s="488"/>
      <c r="R103" s="314"/>
      <c r="S103" s="314"/>
      <c r="T103" s="314"/>
      <c r="U103" s="314"/>
    </row>
    <row r="104" spans="1:24" ht="27.95" customHeight="1">
      <c r="A104" s="456">
        <v>95</v>
      </c>
      <c r="B104" s="329"/>
      <c r="C104" s="321"/>
      <c r="D104" s="423"/>
      <c r="E104" s="484"/>
      <c r="F104" s="474"/>
      <c r="G104" s="474"/>
      <c r="H104" s="474"/>
      <c r="I104" s="474"/>
      <c r="J104" s="474"/>
      <c r="K104" s="435"/>
      <c r="L104" s="431"/>
      <c r="M104" s="313" t="str">
        <f t="shared" si="2"/>
        <v/>
      </c>
      <c r="N104" s="464">
        <f t="shared" si="3"/>
        <v>0</v>
      </c>
      <c r="O104" s="423"/>
      <c r="P104" s="423"/>
      <c r="Q104" s="488"/>
      <c r="R104" s="314"/>
      <c r="S104" s="314"/>
      <c r="T104" s="314"/>
      <c r="U104" s="314"/>
    </row>
    <row r="105" spans="1:24" ht="27.95" customHeight="1">
      <c r="A105" s="456">
        <v>96</v>
      </c>
      <c r="B105" s="329"/>
      <c r="C105" s="321"/>
      <c r="D105" s="423"/>
      <c r="E105" s="484"/>
      <c r="F105" s="474"/>
      <c r="G105" s="474"/>
      <c r="H105" s="474"/>
      <c r="I105" s="474"/>
      <c r="J105" s="474"/>
      <c r="K105" s="435"/>
      <c r="L105" s="431"/>
      <c r="M105" s="313" t="str">
        <f t="shared" si="2"/>
        <v/>
      </c>
      <c r="N105" s="464">
        <f t="shared" si="3"/>
        <v>0</v>
      </c>
      <c r="O105" s="423"/>
      <c r="P105" s="502"/>
      <c r="Q105" s="488"/>
      <c r="R105" s="314"/>
      <c r="S105" s="314"/>
      <c r="T105" s="314"/>
      <c r="U105" s="314"/>
    </row>
    <row r="106" spans="1:24" ht="27.95" customHeight="1">
      <c r="A106" s="456">
        <v>97</v>
      </c>
      <c r="B106" s="329"/>
      <c r="C106" s="321"/>
      <c r="D106" s="423"/>
      <c r="E106" s="484"/>
      <c r="F106" s="474"/>
      <c r="G106" s="474"/>
      <c r="H106" s="474"/>
      <c r="I106" s="474"/>
      <c r="J106" s="474"/>
      <c r="K106" s="435"/>
      <c r="L106" s="431"/>
      <c r="M106" s="313" t="str">
        <f t="shared" si="2"/>
        <v/>
      </c>
      <c r="N106" s="464">
        <f t="shared" si="3"/>
        <v>0</v>
      </c>
      <c r="O106" s="423"/>
      <c r="P106" s="423"/>
      <c r="Q106" s="488"/>
      <c r="R106" s="314"/>
      <c r="S106" s="314"/>
      <c r="T106" s="314"/>
      <c r="U106" s="314"/>
    </row>
    <row r="107" spans="1:24" ht="27.95" customHeight="1">
      <c r="A107" s="456">
        <v>98</v>
      </c>
      <c r="B107" s="329"/>
      <c r="C107" s="321"/>
      <c r="D107" s="423"/>
      <c r="E107" s="484"/>
      <c r="F107" s="474"/>
      <c r="G107" s="474"/>
      <c r="H107" s="474"/>
      <c r="I107" s="474"/>
      <c r="J107" s="474"/>
      <c r="K107" s="435"/>
      <c r="L107" s="431"/>
      <c r="M107" s="313" t="str">
        <f t="shared" si="2"/>
        <v/>
      </c>
      <c r="N107" s="464">
        <f t="shared" si="3"/>
        <v>0</v>
      </c>
      <c r="O107" s="423"/>
      <c r="P107" s="423"/>
      <c r="Q107" s="488"/>
      <c r="R107" s="314"/>
      <c r="S107" s="314"/>
      <c r="T107" s="314"/>
      <c r="U107" s="314"/>
    </row>
    <row r="108" spans="1:24" ht="27.95" customHeight="1">
      <c r="A108" s="456">
        <v>99</v>
      </c>
      <c r="B108" s="329"/>
      <c r="C108" s="321"/>
      <c r="D108" s="423"/>
      <c r="E108" s="484"/>
      <c r="F108" s="474"/>
      <c r="G108" s="474"/>
      <c r="H108" s="474"/>
      <c r="I108" s="474"/>
      <c r="J108" s="474"/>
      <c r="K108" s="435"/>
      <c r="L108" s="431"/>
      <c r="M108" s="313" t="str">
        <f t="shared" si="2"/>
        <v/>
      </c>
      <c r="N108" s="464">
        <f t="shared" si="3"/>
        <v>0</v>
      </c>
      <c r="O108" s="423"/>
      <c r="P108" s="423"/>
      <c r="Q108" s="488"/>
      <c r="R108" s="314"/>
      <c r="S108" s="314"/>
      <c r="T108" s="314"/>
      <c r="U108" s="314"/>
    </row>
    <row r="109" spans="1:24" ht="27.95" customHeight="1">
      <c r="A109" s="456">
        <v>100</v>
      </c>
      <c r="B109" s="329"/>
      <c r="C109" s="321"/>
      <c r="D109" s="423"/>
      <c r="E109" s="484"/>
      <c r="F109" s="474"/>
      <c r="G109" s="474"/>
      <c r="H109" s="474"/>
      <c r="I109" s="474"/>
      <c r="J109" s="474"/>
      <c r="K109" s="435"/>
      <c r="L109" s="431"/>
      <c r="M109" s="313" t="str">
        <f t="shared" si="2"/>
        <v/>
      </c>
      <c r="N109" s="464">
        <f t="shared" si="3"/>
        <v>0</v>
      </c>
      <c r="O109" s="423"/>
      <c r="P109" s="502"/>
      <c r="Q109" s="488"/>
      <c r="R109" s="314"/>
      <c r="S109" s="314"/>
      <c r="T109" s="314"/>
      <c r="U109" s="314"/>
    </row>
    <row r="110" spans="1:24" s="467" customFormat="1" ht="27.95" customHeight="1">
      <c r="A110" s="426"/>
      <c r="B110" s="427" t="s">
        <v>35</v>
      </c>
      <c r="C110" s="428"/>
      <c r="D110" s="424">
        <f>SUM(D90:D109)</f>
        <v>0</v>
      </c>
      <c r="E110" s="482">
        <f>SUM(E90:E109)</f>
        <v>0</v>
      </c>
      <c r="F110" s="328"/>
      <c r="G110" s="328"/>
      <c r="H110" s="328"/>
      <c r="I110" s="328"/>
      <c r="J110" s="328"/>
      <c r="K110" s="433"/>
      <c r="L110" s="432"/>
      <c r="M110" s="313" t="str">
        <f t="shared" si="2"/>
        <v/>
      </c>
      <c r="N110" s="464">
        <f t="shared" si="3"/>
        <v>0</v>
      </c>
      <c r="O110" s="423"/>
      <c r="P110" s="423"/>
      <c r="Q110" s="488"/>
      <c r="R110" s="314"/>
      <c r="S110" s="314"/>
      <c r="T110" s="314"/>
      <c r="U110" s="469"/>
      <c r="V110" s="314"/>
      <c r="W110" s="314"/>
      <c r="X110" s="314"/>
    </row>
    <row r="111" spans="1:24" ht="27.95" customHeight="1">
      <c r="A111" s="456">
        <v>101</v>
      </c>
      <c r="B111" s="329"/>
      <c r="C111" s="321"/>
      <c r="D111" s="423"/>
      <c r="E111" s="485"/>
      <c r="F111" s="474"/>
      <c r="G111" s="474"/>
      <c r="H111" s="474"/>
      <c r="I111" s="474"/>
      <c r="J111" s="474"/>
      <c r="K111" s="435"/>
      <c r="L111" s="431"/>
      <c r="M111" s="313" t="str">
        <f t="shared" si="2"/>
        <v/>
      </c>
      <c r="N111" s="464">
        <f t="shared" si="3"/>
        <v>0</v>
      </c>
      <c r="O111" s="423"/>
      <c r="P111" s="423"/>
      <c r="Q111" s="488"/>
      <c r="R111" s="314"/>
      <c r="S111" s="314"/>
      <c r="T111" s="314"/>
      <c r="U111" s="314"/>
    </row>
    <row r="112" spans="1:24" ht="27.95" customHeight="1">
      <c r="A112" s="456">
        <v>102</v>
      </c>
      <c r="B112" s="329"/>
      <c r="C112" s="321"/>
      <c r="D112" s="423"/>
      <c r="E112" s="485"/>
      <c r="F112" s="474"/>
      <c r="G112" s="474"/>
      <c r="H112" s="474"/>
      <c r="I112" s="474"/>
      <c r="J112" s="474"/>
      <c r="K112" s="435"/>
      <c r="L112" s="431"/>
      <c r="M112" s="313" t="str">
        <f t="shared" si="2"/>
        <v/>
      </c>
      <c r="N112" s="464">
        <f t="shared" si="3"/>
        <v>0</v>
      </c>
      <c r="O112" s="462"/>
      <c r="P112" s="501"/>
      <c r="Q112" s="488"/>
      <c r="R112" s="314"/>
      <c r="S112" s="314"/>
      <c r="T112" s="314"/>
      <c r="U112" s="314"/>
    </row>
    <row r="113" spans="1:24" ht="27.95" customHeight="1">
      <c r="A113" s="456">
        <v>103</v>
      </c>
      <c r="B113" s="329"/>
      <c r="C113" s="321"/>
      <c r="D113" s="423"/>
      <c r="E113" s="485"/>
      <c r="F113" s="474"/>
      <c r="G113" s="474"/>
      <c r="H113" s="474"/>
      <c r="I113" s="474"/>
      <c r="J113" s="474"/>
      <c r="K113" s="435"/>
      <c r="L113" s="431"/>
      <c r="M113" s="313" t="str">
        <f t="shared" si="2"/>
        <v/>
      </c>
      <c r="N113" s="464">
        <f t="shared" si="3"/>
        <v>0</v>
      </c>
      <c r="O113" s="423"/>
      <c r="P113" s="502"/>
      <c r="Q113" s="488"/>
      <c r="R113" s="314"/>
      <c r="S113" s="314"/>
      <c r="T113" s="314"/>
      <c r="U113" s="320"/>
    </row>
    <row r="114" spans="1:24" ht="27.95" customHeight="1">
      <c r="A114" s="456">
        <v>104</v>
      </c>
      <c r="B114" s="329"/>
      <c r="C114" s="321"/>
      <c r="D114" s="423"/>
      <c r="E114" s="485"/>
      <c r="F114" s="474"/>
      <c r="G114" s="474"/>
      <c r="H114" s="474"/>
      <c r="I114" s="474"/>
      <c r="J114" s="474"/>
      <c r="K114" s="435"/>
      <c r="L114" s="431"/>
      <c r="M114" s="313" t="str">
        <f t="shared" si="2"/>
        <v/>
      </c>
      <c r="N114" s="464">
        <f t="shared" si="3"/>
        <v>0</v>
      </c>
      <c r="O114" s="423"/>
      <c r="P114" s="423"/>
      <c r="Q114" s="488"/>
      <c r="R114" s="314"/>
      <c r="S114" s="314"/>
      <c r="T114" s="314"/>
      <c r="U114" s="320"/>
    </row>
    <row r="115" spans="1:24" ht="27.95" customHeight="1">
      <c r="A115" s="456">
        <v>105</v>
      </c>
      <c r="B115" s="329"/>
      <c r="C115" s="321"/>
      <c r="D115" s="423"/>
      <c r="E115" s="485"/>
      <c r="F115" s="474"/>
      <c r="G115" s="474"/>
      <c r="H115" s="474"/>
      <c r="I115" s="474"/>
      <c r="J115" s="474"/>
      <c r="K115" s="435"/>
      <c r="L115" s="431"/>
      <c r="M115" s="313" t="str">
        <f t="shared" si="2"/>
        <v/>
      </c>
      <c r="N115" s="464">
        <f t="shared" si="3"/>
        <v>0</v>
      </c>
      <c r="O115" s="423"/>
      <c r="P115" s="423"/>
      <c r="Q115" s="488"/>
      <c r="R115" s="314"/>
      <c r="S115" s="314"/>
      <c r="T115" s="314"/>
      <c r="U115" s="320"/>
    </row>
    <row r="116" spans="1:24" ht="27.95" customHeight="1">
      <c r="A116" s="456">
        <v>106</v>
      </c>
      <c r="B116" s="329"/>
      <c r="C116" s="321"/>
      <c r="D116" s="423"/>
      <c r="E116" s="485"/>
      <c r="F116" s="474"/>
      <c r="G116" s="474"/>
      <c r="H116" s="474"/>
      <c r="I116" s="474"/>
      <c r="J116" s="474"/>
      <c r="K116" s="435"/>
      <c r="L116" s="431"/>
      <c r="M116" s="313" t="str">
        <f t="shared" si="2"/>
        <v/>
      </c>
      <c r="N116" s="464">
        <f t="shared" si="3"/>
        <v>0</v>
      </c>
      <c r="O116" s="423"/>
      <c r="P116" s="502"/>
      <c r="Q116" s="488"/>
      <c r="R116" s="314"/>
      <c r="S116" s="314"/>
      <c r="T116" s="314"/>
      <c r="U116" s="320"/>
    </row>
    <row r="117" spans="1:24" ht="27.95" customHeight="1">
      <c r="A117" s="456">
        <v>107</v>
      </c>
      <c r="B117" s="329"/>
      <c r="C117" s="321"/>
      <c r="D117" s="423"/>
      <c r="E117" s="485"/>
      <c r="F117" s="474"/>
      <c r="G117" s="474"/>
      <c r="H117" s="474"/>
      <c r="I117" s="474"/>
      <c r="J117" s="474"/>
      <c r="K117" s="435"/>
      <c r="L117" s="431"/>
      <c r="M117" s="313" t="str">
        <f t="shared" si="2"/>
        <v/>
      </c>
      <c r="N117" s="464">
        <f t="shared" si="3"/>
        <v>0</v>
      </c>
      <c r="O117" s="423"/>
      <c r="P117" s="502"/>
      <c r="Q117" s="488"/>
      <c r="R117" s="314"/>
      <c r="S117" s="314"/>
      <c r="T117" s="314"/>
      <c r="U117" s="315"/>
      <c r="V117" s="314"/>
      <c r="W117" s="314"/>
      <c r="X117" s="314"/>
    </row>
    <row r="118" spans="1:24" ht="27.95" customHeight="1">
      <c r="A118" s="456">
        <v>108</v>
      </c>
      <c r="B118" s="329"/>
      <c r="C118" s="321"/>
      <c r="D118" s="423"/>
      <c r="E118" s="485"/>
      <c r="F118" s="474"/>
      <c r="G118" s="474"/>
      <c r="H118" s="474"/>
      <c r="I118" s="474"/>
      <c r="J118" s="474"/>
      <c r="K118" s="435"/>
      <c r="L118" s="431"/>
      <c r="M118" s="313" t="str">
        <f t="shared" si="2"/>
        <v/>
      </c>
      <c r="N118" s="464">
        <f t="shared" si="3"/>
        <v>0</v>
      </c>
      <c r="O118" s="423"/>
      <c r="P118" s="502"/>
      <c r="Q118" s="488"/>
      <c r="R118" s="314"/>
      <c r="S118" s="314"/>
      <c r="T118" s="314"/>
      <c r="U118" s="314"/>
    </row>
    <row r="119" spans="1:24" ht="27.95" customHeight="1">
      <c r="A119" s="456">
        <v>109</v>
      </c>
      <c r="B119" s="329"/>
      <c r="C119" s="321"/>
      <c r="D119" s="423"/>
      <c r="E119" s="485"/>
      <c r="F119" s="474"/>
      <c r="G119" s="474"/>
      <c r="H119" s="474"/>
      <c r="I119" s="474"/>
      <c r="J119" s="474"/>
      <c r="K119" s="435"/>
      <c r="L119" s="431"/>
      <c r="M119" s="313" t="str">
        <f t="shared" si="2"/>
        <v/>
      </c>
      <c r="N119" s="464">
        <f t="shared" si="3"/>
        <v>0</v>
      </c>
      <c r="O119" s="423"/>
      <c r="P119" s="502"/>
      <c r="Q119" s="488"/>
      <c r="R119" s="314"/>
      <c r="S119" s="314"/>
      <c r="T119" s="314"/>
      <c r="U119" s="314"/>
    </row>
    <row r="120" spans="1:24" ht="27.95" customHeight="1">
      <c r="A120" s="456">
        <v>110</v>
      </c>
      <c r="B120" s="329"/>
      <c r="C120" s="321"/>
      <c r="D120" s="423"/>
      <c r="E120" s="485"/>
      <c r="F120" s="474"/>
      <c r="G120" s="474"/>
      <c r="H120" s="474"/>
      <c r="I120" s="474"/>
      <c r="J120" s="474"/>
      <c r="K120" s="435"/>
      <c r="L120" s="431"/>
      <c r="M120" s="313" t="str">
        <f t="shared" si="2"/>
        <v/>
      </c>
      <c r="N120" s="464">
        <f t="shared" si="3"/>
        <v>0</v>
      </c>
      <c r="O120" s="423"/>
      <c r="P120" s="502"/>
      <c r="Q120" s="488"/>
      <c r="R120" s="314"/>
      <c r="S120" s="314"/>
      <c r="T120" s="314"/>
      <c r="U120" s="314"/>
    </row>
    <row r="121" spans="1:24" ht="27.95" customHeight="1">
      <c r="A121" s="456">
        <v>111</v>
      </c>
      <c r="B121" s="329"/>
      <c r="C121" s="321"/>
      <c r="D121" s="423"/>
      <c r="E121" s="485"/>
      <c r="F121" s="474"/>
      <c r="G121" s="474"/>
      <c r="H121" s="474"/>
      <c r="I121" s="474"/>
      <c r="J121" s="474"/>
      <c r="K121" s="435"/>
      <c r="L121" s="431"/>
      <c r="M121" s="313" t="str">
        <f t="shared" si="2"/>
        <v/>
      </c>
      <c r="N121" s="464">
        <f t="shared" si="3"/>
        <v>0</v>
      </c>
      <c r="O121" s="423"/>
      <c r="P121" s="423"/>
      <c r="Q121" s="488"/>
      <c r="R121" s="314"/>
      <c r="S121" s="314"/>
      <c r="T121" s="314"/>
      <c r="U121" s="314"/>
    </row>
    <row r="122" spans="1:24" ht="27.95" customHeight="1">
      <c r="A122" s="456">
        <v>112</v>
      </c>
      <c r="B122" s="329"/>
      <c r="C122" s="321"/>
      <c r="D122" s="423"/>
      <c r="E122" s="485"/>
      <c r="F122" s="474"/>
      <c r="G122" s="474"/>
      <c r="H122" s="474"/>
      <c r="I122" s="474"/>
      <c r="J122" s="474"/>
      <c r="K122" s="435"/>
      <c r="L122" s="431"/>
      <c r="M122" s="313" t="str">
        <f t="shared" si="2"/>
        <v/>
      </c>
      <c r="N122" s="464">
        <f t="shared" si="3"/>
        <v>0</v>
      </c>
      <c r="O122" s="423"/>
      <c r="P122" s="502"/>
      <c r="Q122" s="488"/>
      <c r="R122" s="314"/>
      <c r="S122" s="314"/>
      <c r="T122" s="314"/>
      <c r="U122" s="314"/>
    </row>
    <row r="123" spans="1:24" ht="27.95" customHeight="1">
      <c r="A123" s="456">
        <v>113</v>
      </c>
      <c r="B123" s="329"/>
      <c r="C123" s="321"/>
      <c r="D123" s="423"/>
      <c r="E123" s="485"/>
      <c r="F123" s="474"/>
      <c r="G123" s="474"/>
      <c r="H123" s="474"/>
      <c r="I123" s="474"/>
      <c r="J123" s="474"/>
      <c r="K123" s="435"/>
      <c r="L123" s="431"/>
      <c r="M123" s="313" t="str">
        <f t="shared" si="2"/>
        <v/>
      </c>
      <c r="N123" s="464">
        <f t="shared" si="3"/>
        <v>0</v>
      </c>
      <c r="O123" s="423"/>
      <c r="P123" s="502"/>
      <c r="Q123" s="488"/>
      <c r="R123" s="314"/>
      <c r="S123" s="314"/>
      <c r="T123" s="314"/>
      <c r="U123" s="314"/>
    </row>
    <row r="124" spans="1:24" ht="27.95" customHeight="1">
      <c r="A124" s="456">
        <v>114</v>
      </c>
      <c r="B124" s="329"/>
      <c r="C124" s="321"/>
      <c r="D124" s="423"/>
      <c r="E124" s="485"/>
      <c r="F124" s="474"/>
      <c r="G124" s="474"/>
      <c r="H124" s="474"/>
      <c r="I124" s="474"/>
      <c r="J124" s="474"/>
      <c r="K124" s="435"/>
      <c r="L124" s="431"/>
      <c r="M124" s="313" t="str">
        <f t="shared" si="2"/>
        <v/>
      </c>
      <c r="N124" s="464">
        <f t="shared" si="3"/>
        <v>0</v>
      </c>
      <c r="O124" s="423"/>
      <c r="P124" s="423"/>
      <c r="Q124" s="488"/>
      <c r="R124" s="314"/>
      <c r="S124" s="314"/>
      <c r="T124" s="314"/>
      <c r="U124" s="314"/>
    </row>
    <row r="125" spans="1:24" ht="27.95" customHeight="1">
      <c r="A125" s="456">
        <v>115</v>
      </c>
      <c r="B125" s="329"/>
      <c r="C125" s="321"/>
      <c r="D125" s="423"/>
      <c r="E125" s="485"/>
      <c r="F125" s="474"/>
      <c r="G125" s="474"/>
      <c r="H125" s="474"/>
      <c r="I125" s="474"/>
      <c r="J125" s="474"/>
      <c r="K125" s="435"/>
      <c r="L125" s="431"/>
      <c r="M125" s="313" t="str">
        <f t="shared" si="2"/>
        <v/>
      </c>
      <c r="N125" s="464">
        <f t="shared" si="3"/>
        <v>0</v>
      </c>
      <c r="O125" s="423"/>
      <c r="P125" s="423"/>
      <c r="Q125" s="488"/>
      <c r="R125" s="314"/>
      <c r="S125" s="314"/>
      <c r="T125" s="314"/>
      <c r="U125" s="314"/>
    </row>
    <row r="126" spans="1:24" ht="27.95" customHeight="1">
      <c r="A126" s="456">
        <v>116</v>
      </c>
      <c r="B126" s="329"/>
      <c r="C126" s="321"/>
      <c r="D126" s="423"/>
      <c r="E126" s="485"/>
      <c r="F126" s="474"/>
      <c r="G126" s="474"/>
      <c r="H126" s="474"/>
      <c r="I126" s="474"/>
      <c r="J126" s="474"/>
      <c r="K126" s="435"/>
      <c r="L126" s="431"/>
      <c r="M126" s="325" t="str">
        <f t="shared" ref="M126:M133" si="4">CONCATENATE(C126,F126)</f>
        <v/>
      </c>
      <c r="N126" s="464">
        <f t="shared" si="3"/>
        <v>0</v>
      </c>
      <c r="O126" s="423"/>
      <c r="P126" s="423"/>
      <c r="Q126" s="488"/>
      <c r="R126" s="314"/>
      <c r="S126" s="314"/>
      <c r="T126" s="314"/>
      <c r="U126" s="314"/>
    </row>
    <row r="127" spans="1:24" ht="27.95" customHeight="1">
      <c r="A127" s="456">
        <v>117</v>
      </c>
      <c r="B127" s="329"/>
      <c r="C127" s="321"/>
      <c r="D127" s="423"/>
      <c r="E127" s="485"/>
      <c r="F127" s="474"/>
      <c r="G127" s="474"/>
      <c r="H127" s="474"/>
      <c r="I127" s="474"/>
      <c r="J127" s="474"/>
      <c r="K127" s="435"/>
      <c r="L127" s="431"/>
      <c r="M127" s="325" t="str">
        <f t="shared" si="4"/>
        <v/>
      </c>
      <c r="N127" s="464">
        <f t="shared" si="3"/>
        <v>0</v>
      </c>
      <c r="O127" s="423"/>
      <c r="P127" s="502"/>
      <c r="Q127" s="488"/>
      <c r="R127" s="314"/>
      <c r="S127" s="314"/>
      <c r="T127" s="314"/>
      <c r="U127" s="314"/>
    </row>
    <row r="128" spans="1:24" ht="27.95" customHeight="1">
      <c r="A128" s="456">
        <v>118</v>
      </c>
      <c r="B128" s="329"/>
      <c r="C128" s="321"/>
      <c r="D128" s="423"/>
      <c r="E128" s="485"/>
      <c r="F128" s="474"/>
      <c r="G128" s="474"/>
      <c r="H128" s="474"/>
      <c r="I128" s="474"/>
      <c r="J128" s="474"/>
      <c r="K128" s="435"/>
      <c r="L128" s="431"/>
      <c r="M128" s="325" t="str">
        <f t="shared" si="4"/>
        <v/>
      </c>
      <c r="N128" s="464">
        <f t="shared" si="3"/>
        <v>0</v>
      </c>
      <c r="O128" s="423"/>
      <c r="P128" s="423"/>
      <c r="Q128" s="488"/>
      <c r="R128" s="314"/>
      <c r="S128" s="314"/>
      <c r="T128" s="314"/>
      <c r="U128" s="314"/>
    </row>
    <row r="129" spans="1:24" ht="27.95" customHeight="1">
      <c r="A129" s="456">
        <v>119</v>
      </c>
      <c r="B129" s="329"/>
      <c r="C129" s="321"/>
      <c r="D129" s="423"/>
      <c r="E129" s="485"/>
      <c r="F129" s="474"/>
      <c r="G129" s="474"/>
      <c r="H129" s="474"/>
      <c r="I129" s="474"/>
      <c r="J129" s="474"/>
      <c r="K129" s="435"/>
      <c r="L129" s="431"/>
      <c r="M129" s="325" t="str">
        <f t="shared" si="4"/>
        <v/>
      </c>
      <c r="N129" s="464">
        <f t="shared" si="3"/>
        <v>0</v>
      </c>
      <c r="O129" s="423"/>
      <c r="P129" s="502"/>
      <c r="Q129" s="488"/>
      <c r="R129" s="314"/>
      <c r="S129" s="314"/>
      <c r="T129" s="314"/>
      <c r="U129" s="314"/>
    </row>
    <row r="130" spans="1:24" ht="27.95" customHeight="1">
      <c r="A130" s="456">
        <v>120</v>
      </c>
      <c r="B130" s="329"/>
      <c r="C130" s="321"/>
      <c r="D130" s="423"/>
      <c r="E130" s="485"/>
      <c r="F130" s="474"/>
      <c r="G130" s="474"/>
      <c r="H130" s="474"/>
      <c r="I130" s="474"/>
      <c r="J130" s="474"/>
      <c r="K130" s="435"/>
      <c r="L130" s="431"/>
      <c r="M130" s="325" t="str">
        <f t="shared" si="4"/>
        <v/>
      </c>
      <c r="N130" s="464">
        <f t="shared" si="3"/>
        <v>0</v>
      </c>
      <c r="O130" s="423"/>
      <c r="P130" s="423"/>
      <c r="Q130" s="488"/>
      <c r="R130" s="314"/>
      <c r="S130" s="314"/>
      <c r="T130" s="314"/>
      <c r="U130" s="314"/>
    </row>
    <row r="131" spans="1:24" s="467" customFormat="1" ht="27.95" customHeight="1">
      <c r="A131" s="426"/>
      <c r="B131" s="427" t="s">
        <v>35</v>
      </c>
      <c r="C131" s="428"/>
      <c r="D131" s="424">
        <f>SUM(D111:D130)</f>
        <v>0</v>
      </c>
      <c r="E131" s="482">
        <f>SUM(E111:E130)</f>
        <v>0</v>
      </c>
      <c r="F131" s="328"/>
      <c r="G131" s="328"/>
      <c r="H131" s="328"/>
      <c r="I131" s="328"/>
      <c r="J131" s="328"/>
      <c r="K131" s="433"/>
      <c r="L131" s="432"/>
      <c r="M131" s="313" t="str">
        <f t="shared" si="4"/>
        <v/>
      </c>
      <c r="N131" s="464">
        <f t="shared" si="3"/>
        <v>0</v>
      </c>
      <c r="O131" s="423"/>
      <c r="P131" s="423"/>
      <c r="Q131" s="488"/>
      <c r="R131" s="314"/>
      <c r="S131" s="314"/>
      <c r="T131" s="314"/>
      <c r="U131" s="469"/>
      <c r="V131" s="314"/>
      <c r="W131" s="314"/>
      <c r="X131" s="314"/>
    </row>
    <row r="132" spans="1:24" ht="27.95" customHeight="1">
      <c r="A132" s="456">
        <v>121</v>
      </c>
      <c r="B132" s="329"/>
      <c r="C132" s="321"/>
      <c r="D132" s="423"/>
      <c r="E132" s="485"/>
      <c r="F132" s="474"/>
      <c r="G132" s="474"/>
      <c r="H132" s="474"/>
      <c r="I132" s="474"/>
      <c r="J132" s="474"/>
      <c r="K132" s="435"/>
      <c r="L132" s="431"/>
      <c r="M132" s="325" t="str">
        <f t="shared" si="4"/>
        <v/>
      </c>
      <c r="N132" s="464">
        <f t="shared" si="3"/>
        <v>0</v>
      </c>
      <c r="O132" s="423"/>
      <c r="P132" s="502"/>
      <c r="Q132" s="488"/>
      <c r="R132" s="314"/>
      <c r="S132" s="314"/>
      <c r="T132" s="314"/>
      <c r="U132" s="314"/>
    </row>
    <row r="133" spans="1:24" ht="27.95" customHeight="1">
      <c r="A133" s="456">
        <v>122</v>
      </c>
      <c r="B133" s="329"/>
      <c r="C133" s="321"/>
      <c r="D133" s="423"/>
      <c r="E133" s="485"/>
      <c r="F133" s="474"/>
      <c r="G133" s="474"/>
      <c r="H133" s="474"/>
      <c r="I133" s="474"/>
      <c r="J133" s="474"/>
      <c r="K133" s="435"/>
      <c r="L133" s="431"/>
      <c r="M133" s="325" t="str">
        <f t="shared" si="4"/>
        <v/>
      </c>
      <c r="N133" s="464">
        <f t="shared" si="3"/>
        <v>0</v>
      </c>
      <c r="O133" s="423"/>
      <c r="P133" s="502"/>
      <c r="Q133" s="488"/>
      <c r="R133" s="314"/>
      <c r="S133" s="314"/>
      <c r="T133" s="314"/>
      <c r="U133" s="314"/>
    </row>
    <row r="134" spans="1:24" ht="27.95" customHeight="1">
      <c r="A134" s="456">
        <v>123</v>
      </c>
      <c r="B134" s="329"/>
      <c r="C134" s="321"/>
      <c r="D134" s="423"/>
      <c r="E134" s="485"/>
      <c r="F134" s="474"/>
      <c r="G134" s="474"/>
      <c r="H134" s="474"/>
      <c r="I134" s="474"/>
      <c r="J134" s="474"/>
      <c r="K134" s="435"/>
      <c r="L134" s="431"/>
      <c r="M134" s="325" t="str">
        <f t="shared" ref="M134:M193" si="5">CONCATENATE(C134,F134)</f>
        <v/>
      </c>
      <c r="N134" s="464">
        <f t="shared" si="3"/>
        <v>0</v>
      </c>
      <c r="O134" s="423"/>
      <c r="P134" s="502"/>
      <c r="Q134" s="488"/>
      <c r="R134" s="314"/>
      <c r="S134" s="314"/>
      <c r="T134" s="314"/>
      <c r="U134" s="320"/>
    </row>
    <row r="135" spans="1:24" ht="27.95" customHeight="1">
      <c r="A135" s="456">
        <v>124</v>
      </c>
      <c r="B135" s="329"/>
      <c r="C135" s="321"/>
      <c r="D135" s="423"/>
      <c r="E135" s="485"/>
      <c r="F135" s="474"/>
      <c r="G135" s="474"/>
      <c r="H135" s="474"/>
      <c r="I135" s="474"/>
      <c r="J135" s="474"/>
      <c r="K135" s="435"/>
      <c r="L135" s="431"/>
      <c r="M135" s="313" t="str">
        <f t="shared" si="5"/>
        <v/>
      </c>
      <c r="N135" s="464">
        <f t="shared" ref="N135:N193" si="6">D135-E135</f>
        <v>0</v>
      </c>
      <c r="O135" s="423"/>
      <c r="P135" s="502"/>
      <c r="Q135" s="488"/>
      <c r="R135" s="314"/>
      <c r="S135" s="314"/>
      <c r="T135" s="314"/>
      <c r="U135" s="314"/>
    </row>
    <row r="136" spans="1:24" ht="27.95" customHeight="1">
      <c r="A136" s="456">
        <v>125</v>
      </c>
      <c r="B136" s="329"/>
      <c r="C136" s="321"/>
      <c r="D136" s="423"/>
      <c r="E136" s="485"/>
      <c r="F136" s="474"/>
      <c r="G136" s="474"/>
      <c r="H136" s="474"/>
      <c r="I136" s="474"/>
      <c r="J136" s="474"/>
      <c r="K136" s="435"/>
      <c r="L136" s="431"/>
      <c r="M136" s="313" t="str">
        <f t="shared" si="5"/>
        <v/>
      </c>
      <c r="N136" s="464">
        <f t="shared" si="6"/>
        <v>0</v>
      </c>
      <c r="O136" s="423"/>
      <c r="P136" s="423"/>
      <c r="Q136" s="488"/>
      <c r="R136" s="314"/>
      <c r="S136" s="314"/>
      <c r="T136" s="314"/>
      <c r="U136" s="314"/>
    </row>
    <row r="137" spans="1:24" ht="27.95" customHeight="1">
      <c r="A137" s="456">
        <v>126</v>
      </c>
      <c r="B137" s="329"/>
      <c r="C137" s="321"/>
      <c r="D137" s="423"/>
      <c r="E137" s="485"/>
      <c r="F137" s="474"/>
      <c r="G137" s="474"/>
      <c r="H137" s="474"/>
      <c r="I137" s="474"/>
      <c r="J137" s="474"/>
      <c r="K137" s="435"/>
      <c r="L137" s="431"/>
      <c r="M137" s="313" t="str">
        <f t="shared" si="5"/>
        <v/>
      </c>
      <c r="N137" s="464">
        <f t="shared" si="6"/>
        <v>0</v>
      </c>
      <c r="O137" s="423"/>
      <c r="P137" s="502"/>
      <c r="Q137" s="488"/>
      <c r="R137" s="314"/>
      <c r="S137" s="314"/>
      <c r="T137" s="314"/>
      <c r="U137" s="314"/>
    </row>
    <row r="138" spans="1:24" ht="27.95" customHeight="1">
      <c r="A138" s="456">
        <v>127</v>
      </c>
      <c r="B138" s="329"/>
      <c r="C138" s="321"/>
      <c r="D138" s="423"/>
      <c r="E138" s="485"/>
      <c r="F138" s="474"/>
      <c r="G138" s="474"/>
      <c r="H138" s="474"/>
      <c r="I138" s="474"/>
      <c r="J138" s="474"/>
      <c r="K138" s="435"/>
      <c r="L138" s="431"/>
      <c r="M138" s="313" t="str">
        <f t="shared" si="5"/>
        <v/>
      </c>
      <c r="N138" s="464">
        <f t="shared" si="6"/>
        <v>0</v>
      </c>
      <c r="O138" s="423"/>
      <c r="P138" s="502"/>
      <c r="Q138" s="488"/>
      <c r="R138" s="314"/>
      <c r="S138" s="314"/>
      <c r="T138" s="314"/>
      <c r="U138" s="314"/>
    </row>
    <row r="139" spans="1:24" ht="27.95" customHeight="1">
      <c r="A139" s="456">
        <v>128</v>
      </c>
      <c r="B139" s="329"/>
      <c r="C139" s="321"/>
      <c r="D139" s="423"/>
      <c r="E139" s="485"/>
      <c r="F139" s="474"/>
      <c r="G139" s="474"/>
      <c r="H139" s="474"/>
      <c r="I139" s="474"/>
      <c r="J139" s="474"/>
      <c r="K139" s="435"/>
      <c r="L139" s="431"/>
      <c r="M139" s="313" t="str">
        <f t="shared" si="5"/>
        <v/>
      </c>
      <c r="N139" s="464">
        <f t="shared" si="6"/>
        <v>0</v>
      </c>
      <c r="O139" s="423"/>
      <c r="P139" s="423"/>
      <c r="Q139" s="488"/>
      <c r="R139" s="314"/>
      <c r="S139" s="314"/>
      <c r="T139" s="314"/>
      <c r="U139" s="314"/>
    </row>
    <row r="140" spans="1:24" ht="27.95" customHeight="1">
      <c r="A140" s="456">
        <v>129</v>
      </c>
      <c r="B140" s="329"/>
      <c r="C140" s="321"/>
      <c r="D140" s="423"/>
      <c r="E140" s="485"/>
      <c r="F140" s="474"/>
      <c r="G140" s="474"/>
      <c r="H140" s="474"/>
      <c r="I140" s="474"/>
      <c r="J140" s="474"/>
      <c r="K140" s="435"/>
      <c r="L140" s="431"/>
      <c r="M140" s="313" t="str">
        <f t="shared" si="5"/>
        <v/>
      </c>
      <c r="N140" s="464">
        <f t="shared" si="6"/>
        <v>0</v>
      </c>
      <c r="O140" s="423"/>
      <c r="P140" s="423"/>
      <c r="Q140" s="488"/>
      <c r="R140" s="314"/>
      <c r="S140" s="314"/>
      <c r="T140" s="314"/>
      <c r="U140" s="314"/>
    </row>
    <row r="141" spans="1:24" ht="27.95" customHeight="1">
      <c r="A141" s="456">
        <v>130</v>
      </c>
      <c r="B141" s="329"/>
      <c r="C141" s="321"/>
      <c r="D141" s="423"/>
      <c r="E141" s="485"/>
      <c r="F141" s="474"/>
      <c r="G141" s="474"/>
      <c r="H141" s="474"/>
      <c r="I141" s="474"/>
      <c r="J141" s="474"/>
      <c r="K141" s="435"/>
      <c r="L141" s="431"/>
      <c r="M141" s="313" t="str">
        <f t="shared" si="5"/>
        <v/>
      </c>
      <c r="N141" s="464">
        <f t="shared" si="6"/>
        <v>0</v>
      </c>
      <c r="O141" s="423"/>
      <c r="P141" s="423"/>
      <c r="Q141" s="488"/>
      <c r="R141" s="314"/>
      <c r="S141" s="314"/>
      <c r="T141" s="314"/>
      <c r="U141" s="314"/>
    </row>
    <row r="142" spans="1:24" ht="27.95" customHeight="1">
      <c r="A142" s="456">
        <v>131</v>
      </c>
      <c r="B142" s="329"/>
      <c r="C142" s="321"/>
      <c r="D142" s="423"/>
      <c r="E142" s="485"/>
      <c r="F142" s="474"/>
      <c r="G142" s="474"/>
      <c r="H142" s="474"/>
      <c r="I142" s="474"/>
      <c r="J142" s="474"/>
      <c r="K142" s="435"/>
      <c r="L142" s="431"/>
      <c r="M142" s="313" t="str">
        <f t="shared" si="5"/>
        <v/>
      </c>
      <c r="N142" s="464">
        <f t="shared" si="6"/>
        <v>0</v>
      </c>
      <c r="O142" s="423"/>
      <c r="P142" s="502"/>
      <c r="Q142" s="488"/>
      <c r="R142" s="314"/>
      <c r="S142" s="314"/>
      <c r="T142" s="314"/>
      <c r="U142" s="314"/>
    </row>
    <row r="143" spans="1:24" ht="27.95" customHeight="1">
      <c r="A143" s="456">
        <v>132</v>
      </c>
      <c r="B143" s="329"/>
      <c r="C143" s="321"/>
      <c r="D143" s="423"/>
      <c r="E143" s="485"/>
      <c r="F143" s="474"/>
      <c r="G143" s="474"/>
      <c r="H143" s="474"/>
      <c r="I143" s="474"/>
      <c r="J143" s="474"/>
      <c r="K143" s="435"/>
      <c r="L143" s="431"/>
      <c r="M143" s="313" t="str">
        <f t="shared" si="5"/>
        <v/>
      </c>
      <c r="N143" s="464">
        <f t="shared" si="6"/>
        <v>0</v>
      </c>
      <c r="O143" s="423"/>
      <c r="P143" s="502"/>
      <c r="Q143" s="488"/>
      <c r="R143" s="314"/>
      <c r="S143" s="314"/>
      <c r="T143" s="314"/>
      <c r="U143" s="314"/>
    </row>
    <row r="144" spans="1:24" ht="27.95" customHeight="1">
      <c r="A144" s="456">
        <v>133</v>
      </c>
      <c r="B144" s="329"/>
      <c r="C144" s="321"/>
      <c r="D144" s="423"/>
      <c r="E144" s="485"/>
      <c r="F144" s="474"/>
      <c r="G144" s="474"/>
      <c r="H144" s="474"/>
      <c r="I144" s="474"/>
      <c r="J144" s="474"/>
      <c r="K144" s="435"/>
      <c r="L144" s="431"/>
      <c r="M144" s="313" t="str">
        <f t="shared" si="5"/>
        <v/>
      </c>
      <c r="N144" s="464">
        <f t="shared" si="6"/>
        <v>0</v>
      </c>
      <c r="O144" s="423"/>
      <c r="P144" s="502"/>
      <c r="Q144" s="488"/>
      <c r="R144" s="314"/>
      <c r="S144" s="314"/>
      <c r="T144" s="314"/>
      <c r="U144" s="314"/>
    </row>
    <row r="145" spans="1:24" ht="27.95" customHeight="1">
      <c r="A145" s="456">
        <v>134</v>
      </c>
      <c r="B145" s="329"/>
      <c r="C145" s="321"/>
      <c r="D145" s="423"/>
      <c r="E145" s="485"/>
      <c r="F145" s="474"/>
      <c r="G145" s="474"/>
      <c r="H145" s="474"/>
      <c r="I145" s="474"/>
      <c r="J145" s="474"/>
      <c r="K145" s="435"/>
      <c r="L145" s="431"/>
      <c r="M145" s="313" t="str">
        <f t="shared" si="5"/>
        <v/>
      </c>
      <c r="N145" s="464">
        <f t="shared" si="6"/>
        <v>0</v>
      </c>
      <c r="O145" s="423"/>
      <c r="P145" s="502"/>
      <c r="Q145" s="488"/>
      <c r="R145" s="314"/>
      <c r="S145" s="314"/>
      <c r="T145" s="314"/>
      <c r="U145" s="314"/>
    </row>
    <row r="146" spans="1:24" ht="27.95" customHeight="1">
      <c r="A146" s="456">
        <v>135</v>
      </c>
      <c r="B146" s="329"/>
      <c r="C146" s="321"/>
      <c r="D146" s="423"/>
      <c r="E146" s="485"/>
      <c r="F146" s="474"/>
      <c r="G146" s="492"/>
      <c r="H146" s="474"/>
      <c r="I146" s="474"/>
      <c r="J146" s="474"/>
      <c r="K146" s="435"/>
      <c r="L146" s="431"/>
      <c r="M146" s="313" t="str">
        <f t="shared" si="5"/>
        <v/>
      </c>
      <c r="N146" s="464">
        <f t="shared" si="6"/>
        <v>0</v>
      </c>
      <c r="O146" s="423"/>
      <c r="P146" s="502"/>
      <c r="Q146" s="488"/>
      <c r="R146" s="314"/>
      <c r="S146" s="314"/>
      <c r="T146" s="314"/>
      <c r="U146" s="314"/>
    </row>
    <row r="147" spans="1:24" ht="27.95" customHeight="1">
      <c r="A147" s="456">
        <v>136</v>
      </c>
      <c r="B147" s="329"/>
      <c r="C147" s="321"/>
      <c r="D147" s="423"/>
      <c r="E147" s="485"/>
      <c r="F147" s="474"/>
      <c r="G147" s="474"/>
      <c r="H147" s="491"/>
      <c r="I147" s="474"/>
      <c r="J147" s="474"/>
      <c r="K147" s="435"/>
      <c r="L147" s="431"/>
      <c r="M147" s="313" t="str">
        <f t="shared" si="5"/>
        <v/>
      </c>
      <c r="N147" s="464">
        <f t="shared" si="6"/>
        <v>0</v>
      </c>
      <c r="O147" s="423"/>
      <c r="P147" s="502"/>
      <c r="Q147" s="488"/>
      <c r="R147" s="314"/>
      <c r="S147" s="314"/>
      <c r="T147" s="314"/>
      <c r="U147" s="320"/>
    </row>
    <row r="148" spans="1:24" ht="27.95" customHeight="1">
      <c r="A148" s="456">
        <v>137</v>
      </c>
      <c r="B148" s="329"/>
      <c r="C148" s="321"/>
      <c r="D148" s="423"/>
      <c r="E148" s="485"/>
      <c r="F148" s="474"/>
      <c r="G148" s="474"/>
      <c r="H148" s="474"/>
      <c r="I148" s="474"/>
      <c r="J148" s="474"/>
      <c r="K148" s="435"/>
      <c r="L148" s="431"/>
      <c r="M148" s="313" t="str">
        <f t="shared" si="5"/>
        <v/>
      </c>
      <c r="N148" s="464">
        <f t="shared" si="6"/>
        <v>0</v>
      </c>
      <c r="O148" s="423"/>
      <c r="P148" s="502"/>
      <c r="Q148" s="488"/>
      <c r="R148" s="314"/>
      <c r="S148" s="314"/>
      <c r="T148" s="314"/>
      <c r="U148" s="320"/>
    </row>
    <row r="149" spans="1:24" ht="27.95" customHeight="1">
      <c r="A149" s="456">
        <v>138</v>
      </c>
      <c r="B149" s="329"/>
      <c r="C149" s="321"/>
      <c r="D149" s="423"/>
      <c r="E149" s="485"/>
      <c r="F149" s="474"/>
      <c r="G149" s="474"/>
      <c r="H149" s="474"/>
      <c r="I149" s="474"/>
      <c r="J149" s="474"/>
      <c r="K149" s="435"/>
      <c r="L149" s="431"/>
      <c r="M149" s="313" t="str">
        <f t="shared" si="5"/>
        <v/>
      </c>
      <c r="N149" s="464">
        <f t="shared" si="6"/>
        <v>0</v>
      </c>
      <c r="O149" s="423"/>
      <c r="P149" s="423"/>
      <c r="Q149" s="488"/>
      <c r="R149" s="314"/>
      <c r="S149" s="314"/>
      <c r="T149" s="314"/>
      <c r="U149" s="320"/>
    </row>
    <row r="150" spans="1:24" ht="27.95" customHeight="1">
      <c r="A150" s="456">
        <v>139</v>
      </c>
      <c r="B150" s="329"/>
      <c r="C150" s="321"/>
      <c r="D150" s="423"/>
      <c r="E150" s="485"/>
      <c r="F150" s="474"/>
      <c r="G150" s="474"/>
      <c r="H150" s="474"/>
      <c r="I150" s="474"/>
      <c r="J150" s="474"/>
      <c r="K150" s="435"/>
      <c r="L150" s="431"/>
      <c r="M150" s="313" t="str">
        <f t="shared" si="5"/>
        <v/>
      </c>
      <c r="N150" s="464">
        <f t="shared" si="6"/>
        <v>0</v>
      </c>
      <c r="O150" s="423"/>
      <c r="P150" s="423"/>
      <c r="Q150" s="488"/>
      <c r="R150" s="314"/>
      <c r="S150" s="314"/>
      <c r="T150" s="314"/>
      <c r="U150" s="320"/>
    </row>
    <row r="151" spans="1:24" ht="27.95" customHeight="1">
      <c r="A151" s="456">
        <v>140</v>
      </c>
      <c r="B151" s="329"/>
      <c r="C151" s="321"/>
      <c r="D151" s="423"/>
      <c r="E151" s="485"/>
      <c r="F151" s="474"/>
      <c r="G151" s="474"/>
      <c r="H151" s="474"/>
      <c r="I151" s="474"/>
      <c r="J151" s="474"/>
      <c r="K151" s="435"/>
      <c r="L151" s="431"/>
      <c r="M151" s="313" t="str">
        <f t="shared" si="5"/>
        <v/>
      </c>
      <c r="N151" s="464">
        <f t="shared" si="6"/>
        <v>0</v>
      </c>
      <c r="O151" s="423"/>
      <c r="P151" s="423"/>
      <c r="Q151" s="488"/>
      <c r="R151" s="314"/>
      <c r="S151" s="314"/>
      <c r="T151" s="314"/>
      <c r="U151" s="315"/>
      <c r="V151" s="314"/>
      <c r="W151" s="314"/>
      <c r="X151" s="314"/>
    </row>
    <row r="152" spans="1:24" s="467" customFormat="1" ht="27.95" customHeight="1">
      <c r="A152" s="426"/>
      <c r="B152" s="427" t="s">
        <v>35</v>
      </c>
      <c r="C152" s="428"/>
      <c r="D152" s="424">
        <f>SUM(D132:D151)</f>
        <v>0</v>
      </c>
      <c r="E152" s="482">
        <f>SUM(E132:E151)</f>
        <v>0</v>
      </c>
      <c r="F152" s="328"/>
      <c r="G152" s="328"/>
      <c r="H152" s="328"/>
      <c r="I152" s="328"/>
      <c r="J152" s="328"/>
      <c r="K152" s="433"/>
      <c r="L152" s="432"/>
      <c r="M152" s="313" t="str">
        <f t="shared" si="5"/>
        <v/>
      </c>
      <c r="N152" s="464">
        <f t="shared" si="6"/>
        <v>0</v>
      </c>
      <c r="O152" s="423"/>
      <c r="P152" s="423"/>
      <c r="Q152" s="488"/>
      <c r="R152" s="314"/>
      <c r="S152" s="314"/>
      <c r="T152" s="314"/>
      <c r="U152" s="469"/>
      <c r="V152" s="314"/>
      <c r="W152" s="314"/>
      <c r="X152" s="314"/>
    </row>
    <row r="153" spans="1:24" ht="27" customHeight="1">
      <c r="A153" s="456">
        <v>141</v>
      </c>
      <c r="B153" s="329"/>
      <c r="C153" s="321"/>
      <c r="D153" s="423"/>
      <c r="E153" s="485"/>
      <c r="F153" s="474"/>
      <c r="G153" s="474"/>
      <c r="H153" s="474"/>
      <c r="I153" s="474"/>
      <c r="J153" s="474"/>
      <c r="K153" s="435"/>
      <c r="L153" s="431"/>
      <c r="M153" s="313" t="str">
        <f t="shared" si="5"/>
        <v/>
      </c>
      <c r="N153" s="464">
        <f t="shared" si="6"/>
        <v>0</v>
      </c>
      <c r="O153" s="423"/>
      <c r="P153" s="423"/>
      <c r="Q153" s="488"/>
      <c r="R153" s="314"/>
      <c r="S153" s="314"/>
      <c r="T153" s="314"/>
      <c r="U153" s="314"/>
    </row>
    <row r="154" spans="1:24" ht="27" customHeight="1">
      <c r="A154" s="456">
        <v>142</v>
      </c>
      <c r="B154" s="329"/>
      <c r="C154" s="321"/>
      <c r="D154" s="423"/>
      <c r="E154" s="485"/>
      <c r="F154" s="474"/>
      <c r="G154" s="492"/>
      <c r="H154" s="474"/>
      <c r="I154" s="474"/>
      <c r="J154" s="474"/>
      <c r="K154" s="435"/>
      <c r="L154" s="431"/>
      <c r="M154" s="313" t="str">
        <f t="shared" si="5"/>
        <v/>
      </c>
      <c r="N154" s="464">
        <f t="shared" si="6"/>
        <v>0</v>
      </c>
      <c r="O154" s="423"/>
      <c r="P154" s="502"/>
      <c r="Q154" s="488"/>
      <c r="R154" s="314"/>
      <c r="S154" s="314"/>
      <c r="T154" s="314"/>
      <c r="U154" s="314"/>
    </row>
    <row r="155" spans="1:24" ht="27" customHeight="1">
      <c r="A155" s="456">
        <v>143</v>
      </c>
      <c r="B155" s="329"/>
      <c r="C155" s="321"/>
      <c r="D155" s="423"/>
      <c r="E155" s="485"/>
      <c r="F155" s="474"/>
      <c r="G155" s="474"/>
      <c r="H155" s="474"/>
      <c r="I155" s="474"/>
      <c r="J155" s="474"/>
      <c r="K155" s="435"/>
      <c r="L155" s="431"/>
      <c r="M155" s="313" t="str">
        <f t="shared" si="5"/>
        <v/>
      </c>
      <c r="N155" s="464">
        <f t="shared" si="6"/>
        <v>0</v>
      </c>
      <c r="O155" s="423"/>
      <c r="P155" s="423"/>
      <c r="Q155" s="488"/>
      <c r="R155" s="314"/>
      <c r="S155" s="314"/>
      <c r="T155" s="314"/>
      <c r="U155" s="314"/>
    </row>
    <row r="156" spans="1:24" ht="27" customHeight="1">
      <c r="A156" s="456">
        <v>144</v>
      </c>
      <c r="B156" s="329"/>
      <c r="C156" s="321"/>
      <c r="D156" s="423"/>
      <c r="E156" s="485"/>
      <c r="F156" s="474"/>
      <c r="G156" s="474"/>
      <c r="H156" s="474"/>
      <c r="I156" s="474"/>
      <c r="J156" s="474"/>
      <c r="K156" s="435"/>
      <c r="L156" s="431"/>
      <c r="M156" s="313" t="str">
        <f t="shared" si="5"/>
        <v/>
      </c>
      <c r="N156" s="464">
        <f t="shared" si="6"/>
        <v>0</v>
      </c>
      <c r="O156" s="423"/>
      <c r="P156" s="502"/>
      <c r="Q156" s="488"/>
      <c r="R156" s="314"/>
      <c r="S156" s="314"/>
      <c r="T156" s="314"/>
      <c r="U156" s="314"/>
    </row>
    <row r="157" spans="1:24" ht="27" customHeight="1">
      <c r="A157" s="456">
        <v>145</v>
      </c>
      <c r="B157" s="329"/>
      <c r="C157" s="321"/>
      <c r="D157" s="423"/>
      <c r="E157" s="485"/>
      <c r="F157" s="474"/>
      <c r="G157" s="474"/>
      <c r="H157" s="474"/>
      <c r="I157" s="474"/>
      <c r="J157" s="474"/>
      <c r="K157" s="435"/>
      <c r="L157" s="431"/>
      <c r="M157" s="313" t="str">
        <f t="shared" si="5"/>
        <v/>
      </c>
      <c r="N157" s="464">
        <f t="shared" si="6"/>
        <v>0</v>
      </c>
      <c r="O157" s="423"/>
      <c r="P157" s="502"/>
      <c r="Q157" s="488"/>
      <c r="R157" s="314"/>
      <c r="S157" s="314"/>
      <c r="T157" s="314"/>
      <c r="U157" s="314"/>
    </row>
    <row r="158" spans="1:24" ht="27" customHeight="1">
      <c r="A158" s="456">
        <v>146</v>
      </c>
      <c r="B158" s="329"/>
      <c r="C158" s="321"/>
      <c r="D158" s="423"/>
      <c r="E158" s="485"/>
      <c r="F158" s="474"/>
      <c r="G158" s="474"/>
      <c r="H158" s="474"/>
      <c r="I158" s="474"/>
      <c r="J158" s="474"/>
      <c r="K158" s="435"/>
      <c r="L158" s="431"/>
      <c r="M158" s="313" t="str">
        <f t="shared" si="5"/>
        <v/>
      </c>
      <c r="N158" s="464">
        <f t="shared" si="6"/>
        <v>0</v>
      </c>
      <c r="O158" s="423"/>
      <c r="P158" s="502"/>
      <c r="Q158" s="488"/>
      <c r="R158" s="314"/>
      <c r="S158" s="314"/>
      <c r="T158" s="314"/>
      <c r="U158" s="314"/>
    </row>
    <row r="159" spans="1:24" ht="27" customHeight="1">
      <c r="A159" s="456">
        <v>147</v>
      </c>
      <c r="B159" s="329"/>
      <c r="C159" s="321"/>
      <c r="D159" s="423"/>
      <c r="E159" s="485"/>
      <c r="F159" s="474"/>
      <c r="G159" s="474"/>
      <c r="H159" s="474"/>
      <c r="I159" s="474"/>
      <c r="J159" s="474"/>
      <c r="K159" s="435"/>
      <c r="L159" s="431"/>
      <c r="M159" s="313" t="str">
        <f t="shared" si="5"/>
        <v/>
      </c>
      <c r="N159" s="464">
        <f t="shared" si="6"/>
        <v>0</v>
      </c>
      <c r="O159" s="423"/>
      <c r="P159" s="502"/>
      <c r="Q159" s="488"/>
      <c r="R159" s="314"/>
      <c r="S159" s="314"/>
      <c r="T159" s="314"/>
      <c r="U159" s="314"/>
    </row>
    <row r="160" spans="1:24" ht="27" customHeight="1">
      <c r="A160" s="456">
        <v>148</v>
      </c>
      <c r="B160" s="329"/>
      <c r="C160" s="321"/>
      <c r="D160" s="423"/>
      <c r="E160" s="485"/>
      <c r="F160" s="474"/>
      <c r="G160" s="474"/>
      <c r="H160" s="474"/>
      <c r="I160" s="474"/>
      <c r="J160" s="474"/>
      <c r="K160" s="435"/>
      <c r="L160" s="431"/>
      <c r="M160" s="313" t="str">
        <f t="shared" si="5"/>
        <v/>
      </c>
      <c r="N160" s="464">
        <f t="shared" si="6"/>
        <v>0</v>
      </c>
      <c r="O160" s="423"/>
      <c r="P160" s="502"/>
      <c r="Q160" s="488"/>
      <c r="R160" s="314"/>
      <c r="S160" s="314"/>
      <c r="T160" s="314"/>
      <c r="U160" s="314"/>
    </row>
    <row r="161" spans="1:24" ht="27" customHeight="1">
      <c r="A161" s="456">
        <v>149</v>
      </c>
      <c r="B161" s="329"/>
      <c r="C161" s="321"/>
      <c r="D161" s="423"/>
      <c r="E161" s="485"/>
      <c r="F161" s="474"/>
      <c r="G161" s="474"/>
      <c r="H161" s="474"/>
      <c r="I161" s="474"/>
      <c r="J161" s="474"/>
      <c r="K161" s="435"/>
      <c r="L161" s="431"/>
      <c r="M161" s="313" t="str">
        <f t="shared" si="5"/>
        <v/>
      </c>
      <c r="N161" s="464">
        <f t="shared" si="6"/>
        <v>0</v>
      </c>
      <c r="O161" s="423"/>
      <c r="P161" s="502"/>
      <c r="Q161" s="488"/>
      <c r="R161" s="314"/>
      <c r="S161" s="314"/>
      <c r="T161" s="314"/>
      <c r="U161" s="314"/>
    </row>
    <row r="162" spans="1:24" ht="27" customHeight="1">
      <c r="A162" s="456">
        <v>150</v>
      </c>
      <c r="B162" s="329"/>
      <c r="C162" s="321"/>
      <c r="D162" s="423"/>
      <c r="E162" s="485"/>
      <c r="F162" s="474"/>
      <c r="G162" s="474"/>
      <c r="H162" s="474"/>
      <c r="I162" s="474"/>
      <c r="J162" s="474"/>
      <c r="K162" s="435"/>
      <c r="L162" s="431"/>
      <c r="M162" s="313" t="str">
        <f t="shared" si="5"/>
        <v/>
      </c>
      <c r="N162" s="464">
        <f t="shared" si="6"/>
        <v>0</v>
      </c>
      <c r="O162" s="423"/>
      <c r="P162" s="502"/>
      <c r="Q162" s="488"/>
      <c r="R162" s="314"/>
      <c r="S162" s="314"/>
      <c r="T162" s="314"/>
      <c r="U162" s="314"/>
    </row>
    <row r="163" spans="1:24" ht="27" customHeight="1">
      <c r="A163" s="456">
        <v>151</v>
      </c>
      <c r="B163" s="329"/>
      <c r="C163" s="321"/>
      <c r="D163" s="423"/>
      <c r="E163" s="485"/>
      <c r="F163" s="474"/>
      <c r="G163" s="474"/>
      <c r="H163" s="474"/>
      <c r="I163" s="474"/>
      <c r="J163" s="474"/>
      <c r="K163" s="435"/>
      <c r="L163" s="431"/>
      <c r="M163" s="313" t="str">
        <f t="shared" si="5"/>
        <v/>
      </c>
      <c r="N163" s="464">
        <f t="shared" si="6"/>
        <v>0</v>
      </c>
      <c r="O163" s="423"/>
      <c r="P163" s="502"/>
      <c r="Q163" s="488"/>
      <c r="R163" s="314"/>
      <c r="S163" s="314"/>
      <c r="T163" s="314"/>
      <c r="U163" s="314"/>
    </row>
    <row r="164" spans="1:24" ht="27" customHeight="1">
      <c r="A164" s="456">
        <v>152</v>
      </c>
      <c r="B164" s="329"/>
      <c r="C164" s="321"/>
      <c r="D164" s="423"/>
      <c r="E164" s="485"/>
      <c r="F164" s="474"/>
      <c r="G164" s="474"/>
      <c r="H164" s="474"/>
      <c r="I164" s="474"/>
      <c r="J164" s="474"/>
      <c r="K164" s="435"/>
      <c r="L164" s="431"/>
      <c r="M164" s="313" t="str">
        <f t="shared" si="5"/>
        <v/>
      </c>
      <c r="N164" s="464">
        <f t="shared" si="6"/>
        <v>0</v>
      </c>
      <c r="O164" s="423"/>
      <c r="P164" s="502"/>
      <c r="Q164" s="488"/>
      <c r="R164" s="314"/>
      <c r="S164" s="314"/>
      <c r="T164" s="314"/>
      <c r="U164" s="314"/>
    </row>
    <row r="165" spans="1:24" ht="27" customHeight="1">
      <c r="A165" s="456">
        <v>153</v>
      </c>
      <c r="B165" s="329"/>
      <c r="C165" s="321"/>
      <c r="D165" s="423"/>
      <c r="E165" s="485"/>
      <c r="F165" s="474"/>
      <c r="G165" s="474"/>
      <c r="H165" s="474"/>
      <c r="I165" s="474"/>
      <c r="J165" s="474"/>
      <c r="K165" s="435"/>
      <c r="L165" s="431"/>
      <c r="M165" s="313" t="str">
        <f t="shared" si="5"/>
        <v/>
      </c>
      <c r="N165" s="464">
        <f t="shared" si="6"/>
        <v>0</v>
      </c>
      <c r="O165" s="423"/>
      <c r="P165" s="502"/>
      <c r="Q165" s="488"/>
      <c r="R165" s="314"/>
      <c r="S165" s="314"/>
      <c r="T165" s="314"/>
      <c r="U165" s="314"/>
    </row>
    <row r="166" spans="1:24" ht="27" customHeight="1">
      <c r="A166" s="456">
        <v>154</v>
      </c>
      <c r="B166" s="329"/>
      <c r="C166" s="321"/>
      <c r="D166" s="423"/>
      <c r="E166" s="485"/>
      <c r="F166" s="474"/>
      <c r="G166" s="474"/>
      <c r="H166" s="474"/>
      <c r="I166" s="474"/>
      <c r="J166" s="474"/>
      <c r="K166" s="435"/>
      <c r="L166" s="431"/>
      <c r="M166" s="313" t="str">
        <f t="shared" si="5"/>
        <v/>
      </c>
      <c r="N166" s="464">
        <f t="shared" si="6"/>
        <v>0</v>
      </c>
      <c r="O166" s="423"/>
      <c r="P166" s="502"/>
      <c r="Q166" s="488"/>
      <c r="R166" s="314"/>
      <c r="S166" s="314"/>
      <c r="T166" s="314"/>
      <c r="U166" s="314"/>
    </row>
    <row r="167" spans="1:24" ht="27" customHeight="1">
      <c r="A167" s="456">
        <v>155</v>
      </c>
      <c r="B167" s="329"/>
      <c r="C167" s="321"/>
      <c r="D167" s="423"/>
      <c r="E167" s="485"/>
      <c r="F167" s="474"/>
      <c r="G167" s="474"/>
      <c r="H167" s="474"/>
      <c r="I167" s="474"/>
      <c r="J167" s="474"/>
      <c r="K167" s="435"/>
      <c r="L167" s="431"/>
      <c r="M167" s="313" t="str">
        <f t="shared" si="5"/>
        <v/>
      </c>
      <c r="N167" s="464">
        <f t="shared" si="6"/>
        <v>0</v>
      </c>
      <c r="O167" s="423"/>
      <c r="P167" s="423"/>
      <c r="Q167" s="488"/>
      <c r="R167" s="314"/>
      <c r="S167" s="314"/>
      <c r="T167" s="314"/>
      <c r="U167" s="314"/>
    </row>
    <row r="168" spans="1:24" ht="27" customHeight="1">
      <c r="A168" s="456">
        <v>156</v>
      </c>
      <c r="B168" s="329"/>
      <c r="C168" s="321"/>
      <c r="D168" s="423"/>
      <c r="E168" s="485"/>
      <c r="F168" s="474"/>
      <c r="G168" s="474"/>
      <c r="H168" s="474"/>
      <c r="I168" s="474"/>
      <c r="J168" s="474"/>
      <c r="K168" s="435"/>
      <c r="L168" s="431"/>
      <c r="M168" s="313" t="str">
        <f t="shared" si="5"/>
        <v/>
      </c>
      <c r="N168" s="464">
        <f t="shared" si="6"/>
        <v>0</v>
      </c>
      <c r="O168" s="423"/>
      <c r="P168" s="502"/>
      <c r="Q168" s="488"/>
      <c r="R168" s="314"/>
      <c r="S168" s="314"/>
      <c r="T168" s="314"/>
      <c r="U168" s="320"/>
    </row>
    <row r="169" spans="1:24" ht="27" customHeight="1">
      <c r="A169" s="456">
        <v>157</v>
      </c>
      <c r="B169" s="329"/>
      <c r="C169" s="321"/>
      <c r="D169" s="423"/>
      <c r="E169" s="485"/>
      <c r="F169" s="474"/>
      <c r="G169" s="474"/>
      <c r="H169" s="474"/>
      <c r="I169" s="474"/>
      <c r="J169" s="474"/>
      <c r="K169" s="435"/>
      <c r="L169" s="431"/>
      <c r="M169" s="313" t="str">
        <f t="shared" si="5"/>
        <v/>
      </c>
      <c r="N169" s="464">
        <f t="shared" si="6"/>
        <v>0</v>
      </c>
      <c r="O169" s="423"/>
      <c r="P169" s="502"/>
      <c r="Q169" s="488"/>
      <c r="R169" s="314"/>
      <c r="S169" s="314"/>
      <c r="T169" s="314"/>
      <c r="U169" s="320"/>
    </row>
    <row r="170" spans="1:24" ht="27" customHeight="1">
      <c r="A170" s="456">
        <v>158</v>
      </c>
      <c r="B170" s="329"/>
      <c r="C170" s="321"/>
      <c r="D170" s="423"/>
      <c r="E170" s="485"/>
      <c r="F170" s="474"/>
      <c r="G170" s="474"/>
      <c r="H170" s="474"/>
      <c r="I170" s="474"/>
      <c r="J170" s="474"/>
      <c r="K170" s="435"/>
      <c r="L170" s="431"/>
      <c r="M170" s="313" t="str">
        <f t="shared" si="5"/>
        <v/>
      </c>
      <c r="N170" s="464">
        <f t="shared" si="6"/>
        <v>0</v>
      </c>
      <c r="O170" s="423"/>
      <c r="P170" s="502"/>
      <c r="Q170" s="488"/>
      <c r="R170" s="314"/>
      <c r="S170" s="314"/>
      <c r="T170" s="314"/>
      <c r="U170" s="320"/>
    </row>
    <row r="171" spans="1:24" ht="27" customHeight="1">
      <c r="A171" s="456">
        <v>159</v>
      </c>
      <c r="B171" s="329"/>
      <c r="C171" s="321"/>
      <c r="D171" s="423"/>
      <c r="E171" s="485"/>
      <c r="F171" s="474"/>
      <c r="G171" s="474"/>
      <c r="H171" s="474"/>
      <c r="I171" s="474"/>
      <c r="J171" s="474"/>
      <c r="K171" s="435"/>
      <c r="L171" s="431"/>
      <c r="M171" s="313" t="str">
        <f t="shared" si="5"/>
        <v/>
      </c>
      <c r="N171" s="464">
        <f t="shared" si="6"/>
        <v>0</v>
      </c>
      <c r="O171" s="423"/>
      <c r="P171" s="502"/>
      <c r="Q171" s="488"/>
      <c r="R171" s="314"/>
      <c r="S171" s="314"/>
      <c r="T171" s="314"/>
      <c r="U171" s="320"/>
    </row>
    <row r="172" spans="1:24" ht="27" customHeight="1">
      <c r="A172" s="456">
        <v>160</v>
      </c>
      <c r="B172" s="329"/>
      <c r="C172" s="321"/>
      <c r="D172" s="423"/>
      <c r="E172" s="485"/>
      <c r="F172" s="474"/>
      <c r="G172" s="474"/>
      <c r="H172" s="474"/>
      <c r="I172" s="474"/>
      <c r="J172" s="474"/>
      <c r="K172" s="435"/>
      <c r="L172" s="431"/>
      <c r="M172" s="313" t="str">
        <f t="shared" si="5"/>
        <v/>
      </c>
      <c r="N172" s="464">
        <f t="shared" si="6"/>
        <v>0</v>
      </c>
      <c r="O172" s="423"/>
      <c r="P172" s="502"/>
      <c r="Q172" s="488"/>
      <c r="R172" s="314"/>
      <c r="S172" s="314"/>
      <c r="T172" s="314"/>
      <c r="U172" s="320"/>
    </row>
    <row r="173" spans="1:24" s="467" customFormat="1" ht="27.95" customHeight="1">
      <c r="A173" s="426"/>
      <c r="B173" s="427" t="s">
        <v>35</v>
      </c>
      <c r="C173" s="428"/>
      <c r="D173" s="424">
        <f>SUM(D153:D172)</f>
        <v>0</v>
      </c>
      <c r="E173" s="482">
        <f>SUM(E153:E172)</f>
        <v>0</v>
      </c>
      <c r="F173" s="328"/>
      <c r="G173" s="328"/>
      <c r="H173" s="328"/>
      <c r="I173" s="328"/>
      <c r="J173" s="328"/>
      <c r="K173" s="433"/>
      <c r="L173" s="432"/>
      <c r="M173" s="313" t="str">
        <f t="shared" si="5"/>
        <v/>
      </c>
      <c r="N173" s="464">
        <f t="shared" si="6"/>
        <v>0</v>
      </c>
      <c r="O173" s="423"/>
      <c r="P173" s="423"/>
      <c r="Q173" s="488"/>
      <c r="R173" s="314"/>
      <c r="S173" s="314"/>
      <c r="T173" s="314"/>
      <c r="U173" s="469"/>
      <c r="V173" s="314"/>
      <c r="W173" s="314"/>
      <c r="X173" s="314"/>
    </row>
    <row r="174" spans="1:24" ht="27" customHeight="1">
      <c r="A174" s="456">
        <v>161</v>
      </c>
      <c r="B174" s="329"/>
      <c r="C174" s="321"/>
      <c r="D174" s="423"/>
      <c r="E174" s="485"/>
      <c r="F174" s="474"/>
      <c r="G174" s="474"/>
      <c r="H174" s="474"/>
      <c r="I174" s="474"/>
      <c r="J174" s="474"/>
      <c r="K174" s="435"/>
      <c r="L174" s="431"/>
      <c r="M174" s="313" t="str">
        <f t="shared" si="5"/>
        <v/>
      </c>
      <c r="N174" s="464">
        <f t="shared" si="6"/>
        <v>0</v>
      </c>
      <c r="O174" s="423"/>
      <c r="P174" s="502"/>
      <c r="Q174" s="488"/>
      <c r="R174" s="314"/>
      <c r="S174" s="314"/>
      <c r="T174" s="314"/>
      <c r="U174" s="314"/>
    </row>
    <row r="175" spans="1:24" ht="27" customHeight="1">
      <c r="A175" s="456">
        <v>162</v>
      </c>
      <c r="B175" s="329"/>
      <c r="C175" s="321"/>
      <c r="D175" s="423"/>
      <c r="E175" s="485"/>
      <c r="F175" s="474"/>
      <c r="G175" s="474"/>
      <c r="H175" s="474"/>
      <c r="I175" s="474"/>
      <c r="J175" s="474"/>
      <c r="K175" s="435"/>
      <c r="L175" s="431"/>
      <c r="M175" s="313" t="str">
        <f t="shared" si="5"/>
        <v/>
      </c>
      <c r="N175" s="464">
        <f t="shared" si="6"/>
        <v>0</v>
      </c>
      <c r="O175" s="423"/>
      <c r="P175" s="423"/>
      <c r="Q175" s="488"/>
      <c r="R175" s="314"/>
      <c r="S175" s="314"/>
      <c r="T175" s="314"/>
      <c r="U175" s="314"/>
    </row>
    <row r="176" spans="1:24" ht="27" customHeight="1">
      <c r="A176" s="456">
        <v>163</v>
      </c>
      <c r="B176" s="329"/>
      <c r="C176" s="321"/>
      <c r="D176" s="423"/>
      <c r="E176" s="485"/>
      <c r="F176" s="474"/>
      <c r="G176" s="474"/>
      <c r="H176" s="474"/>
      <c r="I176" s="474"/>
      <c r="J176" s="474"/>
      <c r="K176" s="435"/>
      <c r="L176" s="431"/>
      <c r="M176" s="313" t="str">
        <f t="shared" si="5"/>
        <v/>
      </c>
      <c r="N176" s="464">
        <f t="shared" si="6"/>
        <v>0</v>
      </c>
      <c r="O176" s="423"/>
      <c r="P176" s="423"/>
      <c r="Q176" s="488"/>
      <c r="R176" s="314"/>
      <c r="S176" s="314"/>
      <c r="T176" s="314"/>
      <c r="U176" s="314"/>
    </row>
    <row r="177" spans="1:24" ht="27" customHeight="1">
      <c r="A177" s="456">
        <v>164</v>
      </c>
      <c r="B177" s="329"/>
      <c r="C177" s="321"/>
      <c r="D177" s="423"/>
      <c r="E177" s="485"/>
      <c r="F177" s="474"/>
      <c r="G177" s="492"/>
      <c r="H177" s="474"/>
      <c r="I177" s="474"/>
      <c r="J177" s="474"/>
      <c r="K177" s="435"/>
      <c r="L177" s="431"/>
      <c r="M177" s="313" t="str">
        <f t="shared" si="5"/>
        <v/>
      </c>
      <c r="N177" s="464">
        <f t="shared" si="6"/>
        <v>0</v>
      </c>
      <c r="O177" s="423"/>
      <c r="P177" s="502"/>
      <c r="Q177" s="488"/>
      <c r="R177" s="314"/>
      <c r="S177" s="314"/>
      <c r="T177" s="314"/>
      <c r="U177" s="314"/>
    </row>
    <row r="178" spans="1:24" ht="27" customHeight="1">
      <c r="A178" s="456">
        <v>165</v>
      </c>
      <c r="B178" s="329"/>
      <c r="C178" s="321"/>
      <c r="D178" s="423"/>
      <c r="E178" s="485"/>
      <c r="F178" s="474"/>
      <c r="G178" s="474"/>
      <c r="H178" s="474"/>
      <c r="I178" s="474"/>
      <c r="J178" s="474"/>
      <c r="K178" s="435"/>
      <c r="L178" s="431"/>
      <c r="M178" s="313" t="str">
        <f t="shared" si="5"/>
        <v/>
      </c>
      <c r="N178" s="464">
        <f t="shared" si="6"/>
        <v>0</v>
      </c>
      <c r="O178" s="423"/>
      <c r="P178" s="423"/>
      <c r="Q178" s="488"/>
      <c r="R178" s="314"/>
      <c r="S178" s="314"/>
      <c r="T178" s="314"/>
      <c r="U178" s="314"/>
    </row>
    <row r="179" spans="1:24" ht="27" customHeight="1">
      <c r="A179" s="456">
        <v>166</v>
      </c>
      <c r="B179" s="329"/>
      <c r="C179" s="321"/>
      <c r="D179" s="423"/>
      <c r="E179" s="485"/>
      <c r="F179" s="474"/>
      <c r="G179" s="474"/>
      <c r="H179" s="474"/>
      <c r="I179" s="474"/>
      <c r="J179" s="474"/>
      <c r="K179" s="435"/>
      <c r="L179" s="431"/>
      <c r="M179" s="313" t="str">
        <f t="shared" si="5"/>
        <v/>
      </c>
      <c r="N179" s="464">
        <f t="shared" si="6"/>
        <v>0</v>
      </c>
      <c r="O179" s="423"/>
      <c r="P179" s="502"/>
      <c r="Q179" s="488"/>
      <c r="R179" s="314"/>
      <c r="S179" s="314"/>
      <c r="T179" s="314"/>
      <c r="U179" s="314"/>
    </row>
    <row r="180" spans="1:24" ht="27" customHeight="1">
      <c r="A180" s="456">
        <v>167</v>
      </c>
      <c r="B180" s="329"/>
      <c r="C180" s="321"/>
      <c r="D180" s="423"/>
      <c r="E180" s="485"/>
      <c r="F180" s="474"/>
      <c r="G180" s="474"/>
      <c r="H180" s="474"/>
      <c r="I180" s="474"/>
      <c r="J180" s="474"/>
      <c r="K180" s="435"/>
      <c r="L180" s="431"/>
      <c r="M180" s="313" t="str">
        <f t="shared" si="5"/>
        <v/>
      </c>
      <c r="N180" s="464">
        <f t="shared" si="6"/>
        <v>0</v>
      </c>
      <c r="O180" s="423"/>
      <c r="P180" s="502"/>
      <c r="Q180" s="488"/>
      <c r="R180" s="314"/>
      <c r="S180" s="314"/>
      <c r="T180" s="314"/>
      <c r="U180" s="314"/>
    </row>
    <row r="181" spans="1:24" ht="27" customHeight="1">
      <c r="A181" s="456">
        <v>168</v>
      </c>
      <c r="B181" s="329"/>
      <c r="C181" s="321"/>
      <c r="D181" s="423"/>
      <c r="E181" s="485"/>
      <c r="F181" s="474"/>
      <c r="G181" s="474"/>
      <c r="H181" s="474"/>
      <c r="I181" s="474"/>
      <c r="J181" s="474"/>
      <c r="K181" s="435"/>
      <c r="L181" s="431"/>
      <c r="M181" s="313" t="str">
        <f t="shared" si="5"/>
        <v/>
      </c>
      <c r="N181" s="464">
        <f t="shared" si="6"/>
        <v>0</v>
      </c>
      <c r="O181" s="423"/>
      <c r="P181" s="502"/>
      <c r="Q181" s="488"/>
      <c r="R181" s="314"/>
      <c r="S181" s="314"/>
      <c r="T181" s="314"/>
      <c r="U181" s="314"/>
    </row>
    <row r="182" spans="1:24" ht="27" customHeight="1">
      <c r="A182" s="456">
        <v>169</v>
      </c>
      <c r="B182" s="329"/>
      <c r="C182" s="321"/>
      <c r="D182" s="423"/>
      <c r="E182" s="485"/>
      <c r="F182" s="474"/>
      <c r="G182" s="474"/>
      <c r="H182" s="474"/>
      <c r="I182" s="474"/>
      <c r="J182" s="474"/>
      <c r="K182" s="435"/>
      <c r="L182" s="431"/>
      <c r="M182" s="313" t="str">
        <f t="shared" si="5"/>
        <v/>
      </c>
      <c r="N182" s="464">
        <f t="shared" si="6"/>
        <v>0</v>
      </c>
      <c r="O182" s="423"/>
      <c r="P182" s="502"/>
      <c r="Q182" s="488"/>
      <c r="R182" s="314"/>
      <c r="S182" s="314"/>
      <c r="T182" s="314"/>
      <c r="U182" s="314"/>
    </row>
    <row r="183" spans="1:24" ht="27" customHeight="1">
      <c r="A183" s="456">
        <v>170</v>
      </c>
      <c r="B183" s="329"/>
      <c r="C183" s="321"/>
      <c r="D183" s="423"/>
      <c r="E183" s="485"/>
      <c r="F183" s="474"/>
      <c r="G183" s="474"/>
      <c r="H183" s="474"/>
      <c r="I183" s="474"/>
      <c r="J183" s="474"/>
      <c r="K183" s="435"/>
      <c r="L183" s="431"/>
      <c r="M183" s="313" t="str">
        <f t="shared" si="5"/>
        <v/>
      </c>
      <c r="N183" s="464">
        <f t="shared" si="6"/>
        <v>0</v>
      </c>
      <c r="O183" s="423"/>
      <c r="P183" s="502"/>
      <c r="Q183" s="488"/>
      <c r="R183" s="314"/>
      <c r="S183" s="314"/>
      <c r="T183" s="314"/>
      <c r="U183" s="314"/>
    </row>
    <row r="184" spans="1:24" ht="27" customHeight="1">
      <c r="A184" s="456">
        <v>171</v>
      </c>
      <c r="B184" s="329"/>
      <c r="C184" s="321"/>
      <c r="D184" s="423"/>
      <c r="E184" s="485"/>
      <c r="F184" s="474"/>
      <c r="G184" s="474"/>
      <c r="H184" s="474"/>
      <c r="I184" s="474"/>
      <c r="J184" s="474"/>
      <c r="K184" s="435"/>
      <c r="L184" s="431"/>
      <c r="M184" s="313" t="str">
        <f t="shared" si="5"/>
        <v/>
      </c>
      <c r="N184" s="464">
        <f t="shared" si="6"/>
        <v>0</v>
      </c>
      <c r="O184" s="423"/>
      <c r="P184" s="502"/>
      <c r="Q184" s="488"/>
      <c r="R184" s="314"/>
      <c r="S184" s="314"/>
      <c r="T184" s="314"/>
      <c r="U184" s="314"/>
    </row>
    <row r="185" spans="1:24" ht="27" customHeight="1">
      <c r="A185" s="456">
        <v>172</v>
      </c>
      <c r="B185" s="329"/>
      <c r="C185" s="321"/>
      <c r="D185" s="423"/>
      <c r="E185" s="485"/>
      <c r="F185" s="474"/>
      <c r="G185" s="491"/>
      <c r="H185" s="474"/>
      <c r="I185" s="474"/>
      <c r="J185" s="474"/>
      <c r="K185" s="435"/>
      <c r="L185" s="431"/>
      <c r="M185" s="313" t="str">
        <f t="shared" si="5"/>
        <v/>
      </c>
      <c r="N185" s="464">
        <f t="shared" si="6"/>
        <v>0</v>
      </c>
      <c r="O185" s="423"/>
      <c r="P185" s="502"/>
      <c r="Q185" s="488"/>
      <c r="R185" s="314"/>
      <c r="S185" s="314"/>
      <c r="T185" s="314"/>
      <c r="U185" s="314"/>
    </row>
    <row r="186" spans="1:24" ht="27" customHeight="1">
      <c r="A186" s="456">
        <v>173</v>
      </c>
      <c r="B186" s="329"/>
      <c r="C186" s="321"/>
      <c r="D186" s="423"/>
      <c r="E186" s="485"/>
      <c r="F186" s="474"/>
      <c r="G186" s="474"/>
      <c r="H186" s="474"/>
      <c r="I186" s="474"/>
      <c r="J186" s="474"/>
      <c r="K186" s="435"/>
      <c r="L186" s="431"/>
      <c r="M186" s="313" t="str">
        <f t="shared" si="5"/>
        <v/>
      </c>
      <c r="N186" s="464">
        <f t="shared" si="6"/>
        <v>0</v>
      </c>
      <c r="O186" s="423"/>
      <c r="P186" s="423"/>
      <c r="Q186" s="488"/>
      <c r="R186" s="314"/>
      <c r="S186" s="314"/>
      <c r="T186" s="314"/>
      <c r="U186" s="314"/>
    </row>
    <row r="187" spans="1:24" ht="27" customHeight="1">
      <c r="A187" s="456">
        <v>174</v>
      </c>
      <c r="B187" s="329"/>
      <c r="C187" s="321"/>
      <c r="D187" s="423"/>
      <c r="E187" s="485"/>
      <c r="F187" s="474"/>
      <c r="G187" s="474"/>
      <c r="H187" s="474"/>
      <c r="I187" s="474"/>
      <c r="J187" s="474"/>
      <c r="K187" s="435"/>
      <c r="L187" s="431"/>
      <c r="M187" s="313" t="str">
        <f t="shared" si="5"/>
        <v/>
      </c>
      <c r="N187" s="464">
        <f t="shared" si="6"/>
        <v>0</v>
      </c>
      <c r="O187" s="423"/>
      <c r="P187" s="502"/>
      <c r="Q187" s="488"/>
      <c r="R187" s="314"/>
      <c r="S187" s="314"/>
      <c r="T187" s="314"/>
      <c r="U187" s="314"/>
    </row>
    <row r="188" spans="1:24" ht="27" customHeight="1">
      <c r="A188" s="456">
        <v>175</v>
      </c>
      <c r="B188" s="329"/>
      <c r="C188" s="321"/>
      <c r="D188" s="423"/>
      <c r="E188" s="485"/>
      <c r="F188" s="474"/>
      <c r="G188" s="474"/>
      <c r="H188" s="474"/>
      <c r="I188" s="474"/>
      <c r="J188" s="474"/>
      <c r="K188" s="435"/>
      <c r="L188" s="431"/>
      <c r="M188" s="313" t="str">
        <f t="shared" si="5"/>
        <v/>
      </c>
      <c r="N188" s="464">
        <f t="shared" si="6"/>
        <v>0</v>
      </c>
      <c r="O188" s="423"/>
      <c r="P188" s="423"/>
      <c r="Q188" s="488"/>
      <c r="R188" s="314"/>
      <c r="S188" s="314"/>
      <c r="T188" s="314"/>
      <c r="U188" s="320"/>
    </row>
    <row r="189" spans="1:24" ht="27" customHeight="1">
      <c r="A189" s="456">
        <v>176</v>
      </c>
      <c r="B189" s="329"/>
      <c r="C189" s="321"/>
      <c r="D189" s="423"/>
      <c r="E189" s="485"/>
      <c r="F189" s="474"/>
      <c r="G189" s="474"/>
      <c r="H189" s="474"/>
      <c r="I189" s="474"/>
      <c r="J189" s="474"/>
      <c r="K189" s="435"/>
      <c r="L189" s="431"/>
      <c r="M189" s="313" t="str">
        <f t="shared" si="5"/>
        <v/>
      </c>
      <c r="N189" s="464">
        <f t="shared" si="6"/>
        <v>0</v>
      </c>
      <c r="O189" s="423"/>
      <c r="P189" s="502"/>
      <c r="Q189" s="488"/>
      <c r="R189" s="314"/>
      <c r="S189" s="314"/>
      <c r="T189" s="314"/>
      <c r="U189" s="320"/>
    </row>
    <row r="190" spans="1:24" ht="27" customHeight="1">
      <c r="A190" s="456">
        <v>177</v>
      </c>
      <c r="B190" s="329"/>
      <c r="C190" s="321"/>
      <c r="D190" s="423"/>
      <c r="E190" s="485"/>
      <c r="F190" s="474"/>
      <c r="G190" s="474"/>
      <c r="H190" s="474"/>
      <c r="I190" s="474"/>
      <c r="J190" s="474"/>
      <c r="K190" s="435"/>
      <c r="L190" s="431"/>
      <c r="M190" s="313" t="str">
        <f t="shared" si="5"/>
        <v/>
      </c>
      <c r="N190" s="464">
        <f t="shared" si="6"/>
        <v>0</v>
      </c>
      <c r="O190" s="423"/>
      <c r="P190" s="502"/>
      <c r="Q190" s="488"/>
      <c r="R190" s="314"/>
      <c r="S190" s="314"/>
      <c r="T190" s="314"/>
      <c r="U190" s="320"/>
    </row>
    <row r="191" spans="1:24" ht="27" customHeight="1">
      <c r="A191" s="456">
        <v>178</v>
      </c>
      <c r="B191" s="329"/>
      <c r="C191" s="321"/>
      <c r="D191" s="423"/>
      <c r="E191" s="485"/>
      <c r="F191" s="474"/>
      <c r="G191" s="474"/>
      <c r="H191" s="474"/>
      <c r="I191" s="474"/>
      <c r="J191" s="474"/>
      <c r="K191" s="435"/>
      <c r="L191" s="431"/>
      <c r="M191" s="313" t="str">
        <f t="shared" si="5"/>
        <v/>
      </c>
      <c r="N191" s="464">
        <f t="shared" si="6"/>
        <v>0</v>
      </c>
      <c r="O191" s="423"/>
      <c r="P191" s="423"/>
      <c r="Q191" s="488"/>
      <c r="R191" s="314"/>
      <c r="S191" s="314"/>
      <c r="T191" s="314"/>
      <c r="U191" s="320"/>
    </row>
    <row r="192" spans="1:24" ht="27" customHeight="1">
      <c r="A192" s="456">
        <v>179</v>
      </c>
      <c r="B192" s="329"/>
      <c r="C192" s="321"/>
      <c r="D192" s="423"/>
      <c r="E192" s="485"/>
      <c r="F192" s="474"/>
      <c r="G192" s="474"/>
      <c r="H192" s="474"/>
      <c r="I192" s="474"/>
      <c r="J192" s="474"/>
      <c r="K192" s="435"/>
      <c r="L192" s="431"/>
      <c r="M192" s="313" t="str">
        <f t="shared" si="5"/>
        <v/>
      </c>
      <c r="N192" s="464">
        <f t="shared" si="6"/>
        <v>0</v>
      </c>
      <c r="O192" s="423"/>
      <c r="P192" s="502"/>
      <c r="Q192" s="488"/>
      <c r="R192" s="314"/>
      <c r="S192" s="314"/>
      <c r="T192" s="314"/>
      <c r="U192" s="315"/>
      <c r="V192" s="314"/>
      <c r="W192" s="314"/>
      <c r="X192" s="314"/>
    </row>
    <row r="193" spans="1:24" ht="27" customHeight="1">
      <c r="A193" s="456"/>
      <c r="B193" s="329"/>
      <c r="C193" s="321"/>
      <c r="D193" s="423"/>
      <c r="E193" s="485"/>
      <c r="F193" s="474"/>
      <c r="G193" s="474"/>
      <c r="H193" s="474"/>
      <c r="I193" s="474"/>
      <c r="J193" s="474"/>
      <c r="K193" s="435"/>
      <c r="L193" s="432"/>
      <c r="M193" s="313" t="str">
        <f t="shared" si="5"/>
        <v/>
      </c>
      <c r="N193" s="464">
        <f t="shared" si="6"/>
        <v>0</v>
      </c>
      <c r="O193" s="314"/>
      <c r="P193" s="314"/>
      <c r="Q193" s="314"/>
      <c r="R193" s="314"/>
      <c r="S193" s="314"/>
      <c r="T193" s="314"/>
      <c r="U193" s="315"/>
      <c r="V193" s="314"/>
      <c r="W193" s="314"/>
      <c r="X193" s="314"/>
    </row>
    <row r="194" spans="1:24" ht="27" customHeight="1">
      <c r="A194" s="426"/>
      <c r="B194" s="427" t="s">
        <v>35</v>
      </c>
      <c r="C194" s="428"/>
      <c r="D194" s="424">
        <f>SUM(D174:D193)</f>
        <v>0</v>
      </c>
      <c r="E194" s="482">
        <f>SUM(E174:E193)</f>
        <v>0</v>
      </c>
      <c r="F194" s="328"/>
      <c r="G194" s="328"/>
      <c r="H194" s="328"/>
      <c r="I194" s="328"/>
      <c r="J194" s="328"/>
      <c r="K194" s="433"/>
      <c r="L194" s="432"/>
      <c r="M194" s="313" t="str">
        <f>CONCATENATE(C194,F194)</f>
        <v/>
      </c>
      <c r="N194" s="464">
        <f>D194-E194</f>
        <v>0</v>
      </c>
      <c r="O194" s="314"/>
      <c r="P194" s="314"/>
      <c r="Q194" s="314"/>
      <c r="R194" s="314"/>
      <c r="S194" s="314"/>
      <c r="T194" s="314"/>
      <c r="U194" s="315"/>
      <c r="V194" s="314"/>
      <c r="W194" s="314"/>
      <c r="X194" s="314"/>
    </row>
    <row r="195" spans="1:24" ht="27" customHeight="1">
      <c r="A195" s="426"/>
      <c r="B195" s="427" t="s">
        <v>348</v>
      </c>
      <c r="C195" s="428"/>
      <c r="D195" s="460">
        <f>SUM(D194,D174,D153,D132,D111,D90,D69,D48,D27,)</f>
        <v>0</v>
      </c>
      <c r="E195" s="489">
        <f>SUM(E194,E173,E152,E131,E110,E89,E68,E47,E26,)</f>
        <v>0</v>
      </c>
      <c r="F195" s="328"/>
      <c r="G195" s="328"/>
      <c r="H195" s="328"/>
      <c r="I195" s="328"/>
      <c r="J195" s="328"/>
      <c r="K195" s="433"/>
      <c r="L195" s="432"/>
      <c r="M195" s="313" t="str">
        <f>CONCATENATE(C195,F195)</f>
        <v/>
      </c>
      <c r="N195" s="464">
        <f>D195-E195</f>
        <v>0</v>
      </c>
      <c r="O195" s="314"/>
      <c r="P195" s="314"/>
      <c r="Q195" s="314"/>
      <c r="R195" s="314"/>
      <c r="S195" s="314"/>
      <c r="T195" s="314"/>
      <c r="U195" s="315"/>
      <c r="V195" s="314"/>
      <c r="W195" s="314"/>
      <c r="X195" s="314"/>
    </row>
    <row r="65199" spans="6:6">
      <c r="F65199" s="449"/>
    </row>
  </sheetData>
  <mergeCells count="2">
    <mergeCell ref="H2:K2"/>
    <mergeCell ref="A1:K1"/>
  </mergeCells>
  <phoneticPr fontId="11" type="noConversion"/>
  <printOptions horizontalCentered="1"/>
  <pageMargins left="0.39370078740157483" right="0.39370078740157483" top="1.1811023622047245" bottom="0.59055118110236227" header="0.59055118110236227" footer="0.19685039370078741"/>
  <pageSetup paperSize="9" scale="95" orientation="portrait" r:id="rId1"/>
  <headerFooter alignWithMargins="0"/>
  <rowBreaks count="8" manualBreakCount="8">
    <brk id="26" max="10" man="1"/>
    <brk id="47" max="10" man="1"/>
    <brk id="68" max="10" man="1"/>
    <brk id="89" max="10" man="1"/>
    <brk id="110" max="10" man="1"/>
    <brk id="131" max="10" man="1"/>
    <brk id="152" max="10" man="1"/>
    <brk id="173" max="10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9:K24"/>
  <sheetViews>
    <sheetView workbookViewId="0">
      <selection activeCell="D36" sqref="D36"/>
    </sheetView>
  </sheetViews>
  <sheetFormatPr defaultRowHeight="13.5"/>
  <cols>
    <col min="6" max="6" width="11.6640625" bestFit="1" customWidth="1"/>
    <col min="7" max="7" width="10.77734375" customWidth="1"/>
    <col min="8" max="8" width="11.6640625" bestFit="1" customWidth="1"/>
  </cols>
  <sheetData>
    <row r="9" spans="5:11">
      <c r="E9" s="503"/>
      <c r="F9" s="433" t="s">
        <v>371</v>
      </c>
      <c r="G9" s="433" t="s">
        <v>363</v>
      </c>
      <c r="H9" s="433" t="s">
        <v>361</v>
      </c>
      <c r="I9" s="433" t="s">
        <v>364</v>
      </c>
      <c r="J9" s="433" t="s">
        <v>370</v>
      </c>
    </row>
    <row r="10" spans="5:11">
      <c r="E10" s="503" t="s">
        <v>362</v>
      </c>
      <c r="F10" s="433">
        <f>무의동!S10+마전리!S8+이티리!S8</f>
        <v>0</v>
      </c>
      <c r="G10" s="433">
        <f>무의동!T10+마전리!T8+이티리!T8</f>
        <v>0</v>
      </c>
      <c r="H10" s="433">
        <f>무의동!U10+마전리!U8+이티리!U8</f>
        <v>0</v>
      </c>
      <c r="I10" s="433">
        <f>무의동!V10+마전리!V8+이티리!V8</f>
        <v>0</v>
      </c>
      <c r="J10" s="433">
        <f>무의동!W10+마전리!W8+이티리!W8</f>
        <v>0</v>
      </c>
      <c r="K10" s="455"/>
    </row>
    <row r="11" spans="5:11">
      <c r="E11" s="503" t="s">
        <v>367</v>
      </c>
      <c r="F11" s="433">
        <f>무의동!S11+마전리!S9+이티리!S9</f>
        <v>0</v>
      </c>
      <c r="G11" s="433">
        <f>무의동!T11+마전리!T9+이티리!T9</f>
        <v>0</v>
      </c>
      <c r="H11" s="433">
        <f>무의동!U11+마전리!U9+이티리!U9</f>
        <v>0</v>
      </c>
      <c r="I11" s="433">
        <f>무의동!V11+마전리!V9+이티리!V9</f>
        <v>0</v>
      </c>
      <c r="J11" s="433">
        <f>무의동!W11+마전리!W9+이티리!W9</f>
        <v>0</v>
      </c>
      <c r="K11" s="455"/>
    </row>
    <row r="24" spans="7:7">
      <c r="G24" s="498"/>
    </row>
  </sheetData>
  <phoneticPr fontId="1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N174"/>
  <sheetViews>
    <sheetView showGridLines="0" showZeros="0" view="pageBreakPreview" zoomScaleSheetLayoutView="100" workbookViewId="0">
      <selection activeCell="I17" sqref="I17"/>
    </sheetView>
  </sheetViews>
  <sheetFormatPr defaultRowHeight="11.25"/>
  <cols>
    <col min="1" max="1" width="3.77734375" style="316" customWidth="1"/>
    <col min="2" max="2" width="6.77734375" style="365" customWidth="1"/>
    <col min="3" max="3" width="3.77734375" style="316" customWidth="1"/>
    <col min="4" max="4" width="6.77734375" style="316" customWidth="1"/>
    <col min="5" max="5" width="6.77734375" style="371" customWidth="1"/>
    <col min="6" max="6" width="3.77734375" style="316" customWidth="1"/>
    <col min="7" max="7" width="5.6640625" style="316" customWidth="1"/>
    <col min="8" max="8" width="5.77734375" style="316" customWidth="1"/>
    <col min="9" max="9" width="10.77734375" style="316" customWidth="1"/>
    <col min="10" max="10" width="6.77734375" style="316" customWidth="1"/>
    <col min="11" max="11" width="11.77734375" style="316" customWidth="1"/>
    <col min="12" max="12" width="7" style="316" customWidth="1"/>
    <col min="13" max="13" width="4.5546875" style="316" customWidth="1"/>
    <col min="14" max="14" width="20.77734375" style="369" customWidth="1"/>
    <col min="15" max="16384" width="8.88671875" style="316"/>
  </cols>
  <sheetData>
    <row r="1" spans="1:14" ht="30" customHeight="1">
      <c r="A1" s="339" t="s">
        <v>39</v>
      </c>
      <c r="B1" s="340"/>
      <c r="C1" s="341"/>
      <c r="D1" s="341"/>
      <c r="E1" s="342"/>
      <c r="F1" s="341"/>
      <c r="G1" s="341"/>
      <c r="H1" s="341"/>
      <c r="I1" s="341"/>
      <c r="J1" s="341"/>
      <c r="K1" s="341"/>
      <c r="L1" s="341"/>
      <c r="M1" s="341"/>
      <c r="N1" s="343"/>
    </row>
    <row r="2" spans="1:14" ht="19.899999999999999" customHeight="1">
      <c r="A2" s="345"/>
      <c r="B2" s="346"/>
      <c r="C2" s="345"/>
      <c r="D2" s="345"/>
      <c r="E2" s="347"/>
      <c r="F2" s="345"/>
      <c r="G2" s="345"/>
      <c r="H2" s="345"/>
      <c r="I2" s="345"/>
      <c r="J2" s="348"/>
      <c r="K2" s="372" t="s">
        <v>49</v>
      </c>
      <c r="L2" s="349"/>
      <c r="M2" s="349"/>
      <c r="N2" s="350"/>
    </row>
    <row r="3" spans="1:14" ht="10.15" customHeight="1">
      <c r="A3" s="345"/>
      <c r="B3" s="346"/>
      <c r="C3" s="345"/>
      <c r="D3" s="345"/>
      <c r="E3" s="347"/>
      <c r="F3" s="345"/>
      <c r="G3" s="345"/>
      <c r="H3" s="345"/>
      <c r="I3" s="345"/>
      <c r="J3" s="345"/>
      <c r="K3" s="345"/>
      <c r="L3" s="345"/>
      <c r="M3" s="345"/>
      <c r="N3" s="351"/>
    </row>
    <row r="4" spans="1:14" ht="30" customHeight="1">
      <c r="A4" s="352" t="s">
        <v>22</v>
      </c>
      <c r="B4" s="353" t="s">
        <v>23</v>
      </c>
      <c r="C4" s="352" t="s">
        <v>24</v>
      </c>
      <c r="D4" s="352" t="s">
        <v>25</v>
      </c>
      <c r="E4" s="305" t="s">
        <v>26</v>
      </c>
      <c r="F4" s="354" t="s">
        <v>27</v>
      </c>
      <c r="G4" s="354"/>
      <c r="H4" s="354" t="s">
        <v>28</v>
      </c>
      <c r="I4" s="354"/>
      <c r="J4" s="354" t="s">
        <v>29</v>
      </c>
      <c r="K4" s="354"/>
      <c r="L4" s="354"/>
      <c r="M4" s="352" t="s">
        <v>18</v>
      </c>
      <c r="N4" s="350"/>
    </row>
    <row r="5" spans="1:14" ht="30" customHeight="1">
      <c r="A5" s="356" t="s">
        <v>30</v>
      </c>
      <c r="B5" s="357"/>
      <c r="C5" s="358"/>
      <c r="D5" s="356" t="s">
        <v>284</v>
      </c>
      <c r="E5" s="306" t="s">
        <v>284</v>
      </c>
      <c r="F5" s="359" t="s">
        <v>24</v>
      </c>
      <c r="G5" s="359" t="s">
        <v>31</v>
      </c>
      <c r="H5" s="359" t="s">
        <v>32</v>
      </c>
      <c r="I5" s="359" t="s">
        <v>33</v>
      </c>
      <c r="J5" s="359" t="s">
        <v>32</v>
      </c>
      <c r="K5" s="359" t="s">
        <v>33</v>
      </c>
      <c r="L5" s="359" t="s">
        <v>34</v>
      </c>
      <c r="M5" s="356"/>
      <c r="N5" s="360"/>
    </row>
    <row r="6" spans="1:14" ht="27" customHeight="1">
      <c r="A6" s="373"/>
      <c r="B6" s="374"/>
      <c r="C6" s="375"/>
      <c r="D6" s="375"/>
      <c r="E6" s="400"/>
      <c r="F6" s="312"/>
      <c r="G6" s="334"/>
      <c r="H6" s="375"/>
      <c r="I6" s="375"/>
      <c r="J6" s="312"/>
      <c r="K6" s="312"/>
      <c r="L6" s="312"/>
      <c r="M6" s="324"/>
      <c r="N6" s="325" t="str">
        <f t="shared" ref="N6:N69" si="0">CONCATENATE(C6,H6)</f>
        <v/>
      </c>
    </row>
    <row r="7" spans="1:14" ht="27" customHeight="1">
      <c r="A7" s="328"/>
      <c r="B7" s="337"/>
      <c r="C7" s="335"/>
      <c r="D7" s="363"/>
      <c r="E7" s="363"/>
      <c r="F7" s="312"/>
      <c r="G7" s="312"/>
      <c r="H7" s="312"/>
      <c r="I7" s="327"/>
      <c r="J7" s="312"/>
      <c r="K7" s="312"/>
      <c r="L7" s="312"/>
      <c r="M7" s="324"/>
      <c r="N7" s="325" t="str">
        <f t="shared" si="0"/>
        <v/>
      </c>
    </row>
    <row r="8" spans="1:14" ht="27" customHeight="1">
      <c r="A8" s="328"/>
      <c r="B8" s="337"/>
      <c r="C8" s="335"/>
      <c r="D8" s="376"/>
      <c r="E8" s="363"/>
      <c r="F8" s="312"/>
      <c r="G8" s="312"/>
      <c r="H8" s="312"/>
      <c r="I8" s="312"/>
      <c r="J8" s="312"/>
      <c r="K8" s="312"/>
      <c r="L8" s="312"/>
      <c r="M8" s="324"/>
      <c r="N8" s="325" t="str">
        <f t="shared" si="0"/>
        <v/>
      </c>
    </row>
    <row r="9" spans="1:14" ht="27" customHeight="1">
      <c r="A9" s="328"/>
      <c r="B9" s="377"/>
      <c r="C9" s="364"/>
      <c r="D9" s="322"/>
      <c r="E9" s="322"/>
      <c r="F9" s="312"/>
      <c r="G9" s="321"/>
      <c r="H9" s="333"/>
      <c r="I9" s="329"/>
      <c r="J9" s="312"/>
      <c r="K9" s="312"/>
      <c r="L9" s="312"/>
      <c r="M9" s="324"/>
      <c r="N9" s="325" t="str">
        <f t="shared" si="0"/>
        <v/>
      </c>
    </row>
    <row r="10" spans="1:14" ht="27" customHeight="1">
      <c r="A10" s="328"/>
      <c r="B10" s="337"/>
      <c r="C10" s="335"/>
      <c r="D10" s="362"/>
      <c r="E10" s="362"/>
      <c r="F10" s="312"/>
      <c r="G10" s="334"/>
      <c r="H10" s="326"/>
      <c r="I10" s="327"/>
      <c r="J10" s="312"/>
      <c r="K10" s="312"/>
      <c r="L10" s="312"/>
      <c r="M10" s="321"/>
      <c r="N10" s="325" t="str">
        <f t="shared" si="0"/>
        <v/>
      </c>
    </row>
    <row r="11" spans="1:14" ht="27" customHeight="1">
      <c r="A11" s="328"/>
      <c r="B11" s="337"/>
      <c r="C11" s="335"/>
      <c r="D11" s="363"/>
      <c r="E11" s="363"/>
      <c r="F11" s="312"/>
      <c r="G11" s="312"/>
      <c r="H11" s="335"/>
      <c r="I11" s="327"/>
      <c r="J11" s="312"/>
      <c r="K11" s="312"/>
      <c r="L11" s="312"/>
      <c r="M11" s="324"/>
      <c r="N11" s="325" t="str">
        <f t="shared" si="0"/>
        <v/>
      </c>
    </row>
    <row r="12" spans="1:14" ht="27" customHeight="1">
      <c r="A12" s="328"/>
      <c r="B12" s="337"/>
      <c r="C12" s="335"/>
      <c r="D12" s="363"/>
      <c r="E12" s="363"/>
      <c r="F12" s="312"/>
      <c r="G12" s="312"/>
      <c r="H12" s="312"/>
      <c r="I12" s="312"/>
      <c r="J12" s="312"/>
      <c r="K12" s="312"/>
      <c r="L12" s="312"/>
      <c r="M12" s="324"/>
      <c r="N12" s="325" t="str">
        <f t="shared" si="0"/>
        <v/>
      </c>
    </row>
    <row r="13" spans="1:14" ht="27" customHeight="1">
      <c r="A13" s="328"/>
      <c r="B13" s="337"/>
      <c r="C13" s="335"/>
      <c r="D13" s="363"/>
      <c r="E13" s="363"/>
      <c r="F13" s="312"/>
      <c r="G13" s="312"/>
      <c r="H13" s="335"/>
      <c r="I13" s="330"/>
      <c r="J13" s="312"/>
      <c r="K13" s="312"/>
      <c r="L13" s="312"/>
      <c r="M13" s="324"/>
      <c r="N13" s="325" t="str">
        <f t="shared" si="0"/>
        <v/>
      </c>
    </row>
    <row r="14" spans="1:14" s="381" customFormat="1" ht="27" customHeight="1">
      <c r="A14" s="328"/>
      <c r="B14" s="337"/>
      <c r="C14" s="335"/>
      <c r="D14" s="363"/>
      <c r="E14" s="363"/>
      <c r="F14" s="312"/>
      <c r="G14" s="312"/>
      <c r="H14" s="312"/>
      <c r="I14" s="317"/>
      <c r="J14" s="378"/>
      <c r="K14" s="378"/>
      <c r="L14" s="378"/>
      <c r="M14" s="379"/>
      <c r="N14" s="380" t="str">
        <f t="shared" si="0"/>
        <v/>
      </c>
    </row>
    <row r="15" spans="1:14" ht="27" customHeight="1">
      <c r="A15" s="328"/>
      <c r="B15" s="337"/>
      <c r="C15" s="312"/>
      <c r="D15" s="363"/>
      <c r="E15" s="363"/>
      <c r="F15" s="312"/>
      <c r="G15" s="312"/>
      <c r="H15" s="312"/>
      <c r="I15" s="312"/>
      <c r="J15" s="312"/>
      <c r="K15" s="312"/>
      <c r="L15" s="312"/>
      <c r="M15" s="324"/>
      <c r="N15" s="325" t="str">
        <f t="shared" si="0"/>
        <v/>
      </c>
    </row>
    <row r="16" spans="1:14" ht="27" customHeight="1">
      <c r="A16" s="328"/>
      <c r="B16" s="331"/>
      <c r="C16" s="335"/>
      <c r="D16" s="363"/>
      <c r="E16" s="363"/>
      <c r="F16" s="312"/>
      <c r="G16" s="312"/>
      <c r="H16" s="312"/>
      <c r="I16" s="312"/>
      <c r="J16" s="312"/>
      <c r="K16" s="312"/>
      <c r="L16" s="312"/>
      <c r="M16" s="321"/>
      <c r="N16" s="325" t="str">
        <f t="shared" si="0"/>
        <v/>
      </c>
    </row>
    <row r="17" spans="1:14" ht="27" customHeight="1">
      <c r="A17" s="328"/>
      <c r="B17" s="331"/>
      <c r="C17" s="335"/>
      <c r="D17" s="363"/>
      <c r="E17" s="363"/>
      <c r="F17" s="312"/>
      <c r="G17" s="312"/>
      <c r="H17" s="312"/>
      <c r="I17" s="312"/>
      <c r="J17" s="312"/>
      <c r="K17" s="312"/>
      <c r="L17" s="312"/>
      <c r="M17" s="321"/>
      <c r="N17" s="325" t="str">
        <f t="shared" si="0"/>
        <v/>
      </c>
    </row>
    <row r="18" spans="1:14" ht="27" customHeight="1">
      <c r="A18" s="328"/>
      <c r="B18" s="331"/>
      <c r="C18" s="335"/>
      <c r="D18" s="363"/>
      <c r="E18" s="363"/>
      <c r="F18" s="312"/>
      <c r="G18" s="312"/>
      <c r="H18" s="312"/>
      <c r="I18" s="327"/>
      <c r="J18" s="312"/>
      <c r="K18" s="312"/>
      <c r="L18" s="312"/>
      <c r="M18" s="324"/>
      <c r="N18" s="325" t="str">
        <f t="shared" si="0"/>
        <v/>
      </c>
    </row>
    <row r="19" spans="1:14" ht="27" customHeight="1">
      <c r="A19" s="328"/>
      <c r="B19" s="331"/>
      <c r="C19" s="335"/>
      <c r="D19" s="363"/>
      <c r="E19" s="363"/>
      <c r="F19" s="312"/>
      <c r="G19" s="312"/>
      <c r="H19" s="312"/>
      <c r="I19" s="312"/>
      <c r="J19" s="312"/>
      <c r="K19" s="312"/>
      <c r="L19" s="312"/>
      <c r="M19" s="329"/>
      <c r="N19" s="325" t="str">
        <f t="shared" si="0"/>
        <v/>
      </c>
    </row>
    <row r="20" spans="1:14" ht="27" customHeight="1">
      <c r="A20" s="328"/>
      <c r="B20" s="331"/>
      <c r="C20" s="335"/>
      <c r="D20" s="363"/>
      <c r="E20" s="363"/>
      <c r="F20" s="312"/>
      <c r="G20" s="312"/>
      <c r="H20" s="312"/>
      <c r="I20" s="312"/>
      <c r="J20" s="312"/>
      <c r="K20" s="312"/>
      <c r="L20" s="312"/>
      <c r="M20" s="324"/>
      <c r="N20" s="325" t="str">
        <f t="shared" si="0"/>
        <v/>
      </c>
    </row>
    <row r="21" spans="1:14" ht="27" customHeight="1">
      <c r="A21" s="328"/>
      <c r="B21" s="331"/>
      <c r="C21" s="335"/>
      <c r="D21" s="363"/>
      <c r="E21" s="363"/>
      <c r="F21" s="312"/>
      <c r="G21" s="312"/>
      <c r="H21" s="312"/>
      <c r="I21" s="312"/>
      <c r="J21" s="312"/>
      <c r="K21" s="312"/>
      <c r="L21" s="312"/>
      <c r="M21" s="324"/>
      <c r="N21" s="325" t="str">
        <f t="shared" si="0"/>
        <v/>
      </c>
    </row>
    <row r="22" spans="1:14" ht="27" customHeight="1">
      <c r="A22" s="328"/>
      <c r="B22" s="331"/>
      <c r="C22" s="335"/>
      <c r="D22" s="363"/>
      <c r="E22" s="363"/>
      <c r="F22" s="312"/>
      <c r="G22" s="312"/>
      <c r="H22" s="312"/>
      <c r="I22" s="312"/>
      <c r="J22" s="312"/>
      <c r="K22" s="312"/>
      <c r="L22" s="312"/>
      <c r="M22" s="324"/>
      <c r="N22" s="325" t="str">
        <f t="shared" si="0"/>
        <v/>
      </c>
    </row>
    <row r="23" spans="1:14" ht="27" customHeight="1">
      <c r="A23" s="328"/>
      <c r="B23" s="331"/>
      <c r="C23" s="312"/>
      <c r="D23" s="363"/>
      <c r="E23" s="363"/>
      <c r="F23" s="312"/>
      <c r="G23" s="312"/>
      <c r="H23" s="312"/>
      <c r="I23" s="312"/>
      <c r="J23" s="312"/>
      <c r="K23" s="312"/>
      <c r="L23" s="312"/>
      <c r="M23" s="324"/>
      <c r="N23" s="325" t="str">
        <f t="shared" si="0"/>
        <v/>
      </c>
    </row>
    <row r="24" spans="1:14" ht="27" customHeight="1">
      <c r="A24" s="328"/>
      <c r="B24" s="331"/>
      <c r="C24" s="335"/>
      <c r="D24" s="363"/>
      <c r="E24" s="363"/>
      <c r="F24" s="312"/>
      <c r="G24" s="312"/>
      <c r="H24" s="312"/>
      <c r="I24" s="312"/>
      <c r="J24" s="312"/>
      <c r="K24" s="312"/>
      <c r="L24" s="312"/>
      <c r="M24" s="324"/>
      <c r="N24" s="325" t="str">
        <f t="shared" si="0"/>
        <v/>
      </c>
    </row>
    <row r="25" spans="1:14" ht="27" customHeight="1">
      <c r="A25" s="328"/>
      <c r="B25" s="377"/>
      <c r="C25" s="364"/>
      <c r="D25" s="363"/>
      <c r="E25" s="363"/>
      <c r="F25" s="312"/>
      <c r="G25" s="312"/>
      <c r="H25" s="312"/>
      <c r="I25" s="312"/>
      <c r="J25" s="312"/>
      <c r="K25" s="312"/>
      <c r="L25" s="312"/>
      <c r="M25" s="324"/>
      <c r="N25" s="325" t="str">
        <f t="shared" si="0"/>
        <v/>
      </c>
    </row>
    <row r="26" spans="1:14" ht="27" customHeight="1">
      <c r="A26" s="582"/>
      <c r="B26" s="583"/>
      <c r="C26" s="583"/>
      <c r="D26" s="361"/>
      <c r="E26" s="361"/>
      <c r="F26" s="328"/>
      <c r="G26" s="328"/>
      <c r="H26" s="328"/>
      <c r="I26" s="328"/>
      <c r="J26" s="328"/>
      <c r="K26" s="328"/>
      <c r="L26" s="328"/>
      <c r="M26" s="328"/>
      <c r="N26" s="325" t="str">
        <f t="shared" si="0"/>
        <v/>
      </c>
    </row>
    <row r="27" spans="1:14" ht="27" customHeight="1">
      <c r="A27" s="328"/>
      <c r="B27" s="331"/>
      <c r="C27" s="335"/>
      <c r="D27" s="363"/>
      <c r="E27" s="363"/>
      <c r="F27" s="312"/>
      <c r="G27" s="312"/>
      <c r="H27" s="312"/>
      <c r="I27" s="312"/>
      <c r="J27" s="312"/>
      <c r="K27" s="312"/>
      <c r="L27" s="312"/>
      <c r="M27" s="324"/>
      <c r="N27" s="325" t="str">
        <f t="shared" si="0"/>
        <v/>
      </c>
    </row>
    <row r="28" spans="1:14" ht="27" customHeight="1">
      <c r="A28" s="328"/>
      <c r="B28" s="331"/>
      <c r="C28" s="335"/>
      <c r="D28" s="363"/>
      <c r="E28" s="363"/>
      <c r="F28" s="312"/>
      <c r="G28" s="312"/>
      <c r="H28" s="312"/>
      <c r="I28" s="312"/>
      <c r="J28" s="312"/>
      <c r="K28" s="312"/>
      <c r="L28" s="312"/>
      <c r="M28" s="324"/>
      <c r="N28" s="325" t="str">
        <f t="shared" si="0"/>
        <v/>
      </c>
    </row>
    <row r="29" spans="1:14" ht="27" customHeight="1">
      <c r="A29" s="328"/>
      <c r="B29" s="337"/>
      <c r="C29" s="335"/>
      <c r="D29" s="363"/>
      <c r="E29" s="363"/>
      <c r="F29" s="312"/>
      <c r="G29" s="312"/>
      <c r="H29" s="312"/>
      <c r="I29" s="312"/>
      <c r="J29" s="312"/>
      <c r="K29" s="312"/>
      <c r="L29" s="312"/>
      <c r="M29" s="324"/>
      <c r="N29" s="325" t="str">
        <f t="shared" si="0"/>
        <v/>
      </c>
    </row>
    <row r="30" spans="1:14" ht="27" customHeight="1">
      <c r="A30" s="328"/>
      <c r="B30" s="337"/>
      <c r="C30" s="335"/>
      <c r="D30" s="363"/>
      <c r="E30" s="363"/>
      <c r="F30" s="312"/>
      <c r="G30" s="312"/>
      <c r="H30" s="312"/>
      <c r="I30" s="312"/>
      <c r="J30" s="312"/>
      <c r="K30" s="312"/>
      <c r="L30" s="312"/>
      <c r="M30" s="324"/>
      <c r="N30" s="325" t="str">
        <f t="shared" si="0"/>
        <v/>
      </c>
    </row>
    <row r="31" spans="1:14" ht="27" customHeight="1">
      <c r="A31" s="328"/>
      <c r="B31" s="337"/>
      <c r="C31" s="335"/>
      <c r="D31" s="363"/>
      <c r="E31" s="363"/>
      <c r="F31" s="312"/>
      <c r="G31" s="312"/>
      <c r="H31" s="312"/>
      <c r="I31" s="312"/>
      <c r="J31" s="312"/>
      <c r="K31" s="312"/>
      <c r="L31" s="312"/>
      <c r="M31" s="321"/>
      <c r="N31" s="325" t="str">
        <f t="shared" si="0"/>
        <v/>
      </c>
    </row>
    <row r="32" spans="1:14" ht="27" customHeight="1">
      <c r="A32" s="328"/>
      <c r="B32" s="337"/>
      <c r="C32" s="335"/>
      <c r="D32" s="363"/>
      <c r="E32" s="363"/>
      <c r="F32" s="312"/>
      <c r="G32" s="312"/>
      <c r="H32" s="312"/>
      <c r="I32" s="312"/>
      <c r="J32" s="312"/>
      <c r="K32" s="312"/>
      <c r="L32" s="312"/>
      <c r="M32" s="324"/>
      <c r="N32" s="325" t="str">
        <f t="shared" si="0"/>
        <v/>
      </c>
    </row>
    <row r="33" spans="1:14" ht="27" customHeight="1">
      <c r="A33" s="328"/>
      <c r="B33" s="337"/>
      <c r="C33" s="335"/>
      <c r="D33" s="363"/>
      <c r="E33" s="363"/>
      <c r="F33" s="312"/>
      <c r="G33" s="312"/>
      <c r="H33" s="312"/>
      <c r="I33" s="312"/>
      <c r="J33" s="312"/>
      <c r="K33" s="312"/>
      <c r="L33" s="312"/>
      <c r="M33" s="324"/>
      <c r="N33" s="325" t="str">
        <f t="shared" si="0"/>
        <v/>
      </c>
    </row>
    <row r="34" spans="1:14" ht="27" customHeight="1">
      <c r="A34" s="328"/>
      <c r="B34" s="337"/>
      <c r="C34" s="335"/>
      <c r="D34" s="363"/>
      <c r="E34" s="363"/>
      <c r="F34" s="312"/>
      <c r="G34" s="312"/>
      <c r="H34" s="312"/>
      <c r="I34" s="312"/>
      <c r="J34" s="312"/>
      <c r="K34" s="312"/>
      <c r="L34" s="312"/>
      <c r="M34" s="324"/>
      <c r="N34" s="325" t="str">
        <f t="shared" si="0"/>
        <v/>
      </c>
    </row>
    <row r="35" spans="1:14" ht="27" customHeight="1">
      <c r="A35" s="328"/>
      <c r="B35" s="337"/>
      <c r="C35" s="335"/>
      <c r="D35" s="363"/>
      <c r="E35" s="362"/>
      <c r="F35" s="312"/>
      <c r="G35" s="334"/>
      <c r="H35" s="312"/>
      <c r="I35" s="312"/>
      <c r="J35" s="312"/>
      <c r="K35" s="312"/>
      <c r="L35" s="312"/>
      <c r="M35" s="324"/>
      <c r="N35" s="325" t="str">
        <f t="shared" si="0"/>
        <v/>
      </c>
    </row>
    <row r="36" spans="1:14" ht="27" customHeight="1">
      <c r="A36" s="328"/>
      <c r="B36" s="337"/>
      <c r="C36" s="335"/>
      <c r="D36" s="363"/>
      <c r="E36" s="362"/>
      <c r="F36" s="312"/>
      <c r="G36" s="334"/>
      <c r="H36" s="312"/>
      <c r="I36" s="312"/>
      <c r="J36" s="312"/>
      <c r="K36" s="312"/>
      <c r="L36" s="312"/>
      <c r="M36" s="324"/>
      <c r="N36" s="325" t="str">
        <f t="shared" si="0"/>
        <v/>
      </c>
    </row>
    <row r="37" spans="1:14" ht="27" customHeight="1">
      <c r="A37" s="328"/>
      <c r="B37" s="337"/>
      <c r="C37" s="335"/>
      <c r="D37" s="363"/>
      <c r="E37" s="363"/>
      <c r="F37" s="312"/>
      <c r="G37" s="312"/>
      <c r="H37" s="312"/>
      <c r="I37" s="327"/>
      <c r="J37" s="312"/>
      <c r="K37" s="312"/>
      <c r="L37" s="312"/>
      <c r="M37" s="321"/>
      <c r="N37" s="325" t="str">
        <f t="shared" si="0"/>
        <v/>
      </c>
    </row>
    <row r="38" spans="1:14" ht="27" customHeight="1">
      <c r="A38" s="328"/>
      <c r="B38" s="337"/>
      <c r="C38" s="335"/>
      <c r="D38" s="363"/>
      <c r="E38" s="363"/>
      <c r="F38" s="312"/>
      <c r="G38" s="312"/>
      <c r="H38" s="312"/>
      <c r="I38" s="312"/>
      <c r="J38" s="312"/>
      <c r="K38" s="312"/>
      <c r="L38" s="312"/>
      <c r="M38" s="321"/>
      <c r="N38" s="325" t="str">
        <f t="shared" si="0"/>
        <v/>
      </c>
    </row>
    <row r="39" spans="1:14" ht="27" customHeight="1">
      <c r="A39" s="328"/>
      <c r="B39" s="331"/>
      <c r="C39" s="335"/>
      <c r="D39" s="363"/>
      <c r="E39" s="363"/>
      <c r="F39" s="312"/>
      <c r="G39" s="312"/>
      <c r="H39" s="312"/>
      <c r="I39" s="312"/>
      <c r="J39" s="312"/>
      <c r="K39" s="312"/>
      <c r="L39" s="312"/>
      <c r="M39" s="324"/>
      <c r="N39" s="325" t="str">
        <f t="shared" si="0"/>
        <v/>
      </c>
    </row>
    <row r="40" spans="1:14" ht="27" customHeight="1">
      <c r="A40" s="328"/>
      <c r="B40" s="331"/>
      <c r="C40" s="335"/>
      <c r="D40" s="363"/>
      <c r="E40" s="363"/>
      <c r="F40" s="312"/>
      <c r="G40" s="312"/>
      <c r="H40" s="312"/>
      <c r="I40" s="312"/>
      <c r="J40" s="312"/>
      <c r="K40" s="312"/>
      <c r="L40" s="312"/>
      <c r="M40" s="324"/>
      <c r="N40" s="325" t="str">
        <f t="shared" si="0"/>
        <v/>
      </c>
    </row>
    <row r="41" spans="1:14" ht="27" customHeight="1">
      <c r="A41" s="328"/>
      <c r="B41" s="331"/>
      <c r="C41" s="335"/>
      <c r="D41" s="363"/>
      <c r="E41" s="363"/>
      <c r="F41" s="312"/>
      <c r="G41" s="312"/>
      <c r="H41" s="312"/>
      <c r="I41" s="312"/>
      <c r="J41" s="312"/>
      <c r="K41" s="312"/>
      <c r="L41" s="312"/>
      <c r="M41" s="324"/>
      <c r="N41" s="325" t="str">
        <f t="shared" si="0"/>
        <v/>
      </c>
    </row>
    <row r="42" spans="1:14" ht="27" customHeight="1">
      <c r="A42" s="328"/>
      <c r="B42" s="331"/>
      <c r="C42" s="335"/>
      <c r="D42" s="363"/>
      <c r="E42" s="363"/>
      <c r="F42" s="312"/>
      <c r="G42" s="312"/>
      <c r="H42" s="335"/>
      <c r="I42" s="327"/>
      <c r="J42" s="312"/>
      <c r="K42" s="312"/>
      <c r="L42" s="312"/>
      <c r="M42" s="324"/>
      <c r="N42" s="325" t="str">
        <f t="shared" si="0"/>
        <v/>
      </c>
    </row>
    <row r="43" spans="1:14" ht="27" customHeight="1">
      <c r="A43" s="328"/>
      <c r="B43" s="337"/>
      <c r="C43" s="335"/>
      <c r="D43" s="363"/>
      <c r="E43" s="363"/>
      <c r="F43" s="312"/>
      <c r="G43" s="312"/>
      <c r="H43" s="312"/>
      <c r="I43" s="312"/>
      <c r="J43" s="312"/>
      <c r="K43" s="312"/>
      <c r="L43" s="312"/>
      <c r="M43" s="324"/>
      <c r="N43" s="325" t="str">
        <f t="shared" si="0"/>
        <v/>
      </c>
    </row>
    <row r="44" spans="1:14" ht="27" customHeight="1">
      <c r="A44" s="328"/>
      <c r="B44" s="331"/>
      <c r="C44" s="335"/>
      <c r="D44" s="363"/>
      <c r="E44" s="363"/>
      <c r="F44" s="312"/>
      <c r="G44" s="312"/>
      <c r="H44" s="312"/>
      <c r="I44" s="327"/>
      <c r="J44" s="312"/>
      <c r="K44" s="312"/>
      <c r="L44" s="312"/>
      <c r="M44" s="324"/>
      <c r="N44" s="325" t="str">
        <f t="shared" si="0"/>
        <v/>
      </c>
    </row>
    <row r="45" spans="1:14" ht="27" customHeight="1">
      <c r="A45" s="328"/>
      <c r="B45" s="331"/>
      <c r="C45" s="335"/>
      <c r="D45" s="363"/>
      <c r="E45" s="363"/>
      <c r="F45" s="312"/>
      <c r="G45" s="312"/>
      <c r="H45" s="312"/>
      <c r="I45" s="312"/>
      <c r="J45" s="312"/>
      <c r="K45" s="312"/>
      <c r="L45" s="312"/>
      <c r="M45" s="324"/>
      <c r="N45" s="325" t="str">
        <f t="shared" si="0"/>
        <v/>
      </c>
    </row>
    <row r="46" spans="1:14" ht="27" customHeight="1">
      <c r="A46" s="328"/>
      <c r="B46" s="331"/>
      <c r="C46" s="335"/>
      <c r="D46" s="363"/>
      <c r="E46" s="363"/>
      <c r="F46" s="312"/>
      <c r="G46" s="312"/>
      <c r="H46" s="312"/>
      <c r="I46" s="312"/>
      <c r="J46" s="312"/>
      <c r="K46" s="312"/>
      <c r="L46" s="312"/>
      <c r="M46" s="324"/>
      <c r="N46" s="325" t="str">
        <f t="shared" si="0"/>
        <v/>
      </c>
    </row>
    <row r="47" spans="1:14" ht="27" customHeight="1">
      <c r="A47" s="582"/>
      <c r="B47" s="583"/>
      <c r="C47" s="583"/>
      <c r="D47" s="361"/>
      <c r="E47" s="361"/>
      <c r="F47" s="328"/>
      <c r="G47" s="328"/>
      <c r="H47" s="328"/>
      <c r="I47" s="328"/>
      <c r="J47" s="328"/>
      <c r="K47" s="328"/>
      <c r="L47" s="328"/>
      <c r="M47" s="328"/>
      <c r="N47" s="325" t="str">
        <f t="shared" si="0"/>
        <v/>
      </c>
    </row>
    <row r="48" spans="1:14" ht="27" customHeight="1">
      <c r="A48" s="328"/>
      <c r="B48" s="331"/>
      <c r="C48" s="335"/>
      <c r="D48" s="363"/>
      <c r="E48" s="363"/>
      <c r="F48" s="312"/>
      <c r="G48" s="312"/>
      <c r="H48" s="312"/>
      <c r="I48" s="312"/>
      <c r="J48" s="312"/>
      <c r="K48" s="312"/>
      <c r="L48" s="312"/>
      <c r="M48" s="324"/>
      <c r="N48" s="325" t="str">
        <f t="shared" si="0"/>
        <v/>
      </c>
    </row>
    <row r="49" spans="1:14" ht="27" customHeight="1">
      <c r="A49" s="328"/>
      <c r="B49" s="331"/>
      <c r="C49" s="335"/>
      <c r="D49" s="363"/>
      <c r="E49" s="363"/>
      <c r="F49" s="312"/>
      <c r="G49" s="312"/>
      <c r="H49" s="312"/>
      <c r="I49" s="312"/>
      <c r="J49" s="312"/>
      <c r="K49" s="312"/>
      <c r="L49" s="312"/>
      <c r="M49" s="324"/>
      <c r="N49" s="325" t="str">
        <f t="shared" si="0"/>
        <v/>
      </c>
    </row>
    <row r="50" spans="1:14" ht="27" customHeight="1">
      <c r="A50" s="328"/>
      <c r="B50" s="331"/>
      <c r="C50" s="335"/>
      <c r="D50" s="363"/>
      <c r="E50" s="363"/>
      <c r="F50" s="312"/>
      <c r="G50" s="312"/>
      <c r="H50" s="312"/>
      <c r="I50" s="312"/>
      <c r="J50" s="312"/>
      <c r="K50" s="312"/>
      <c r="L50" s="312"/>
      <c r="M50" s="324"/>
      <c r="N50" s="325" t="str">
        <f t="shared" si="0"/>
        <v/>
      </c>
    </row>
    <row r="51" spans="1:14" ht="27" customHeight="1">
      <c r="A51" s="328"/>
      <c r="B51" s="331"/>
      <c r="C51" s="335"/>
      <c r="D51" s="363"/>
      <c r="E51" s="363"/>
      <c r="F51" s="312"/>
      <c r="G51" s="312"/>
      <c r="H51" s="312"/>
      <c r="I51" s="312"/>
      <c r="J51" s="312"/>
      <c r="K51" s="312"/>
      <c r="L51" s="312"/>
      <c r="M51" s="324"/>
      <c r="N51" s="325" t="str">
        <f t="shared" si="0"/>
        <v/>
      </c>
    </row>
    <row r="52" spans="1:14" ht="27" customHeight="1">
      <c r="A52" s="328"/>
      <c r="B52" s="382"/>
      <c r="C52" s="335"/>
      <c r="D52" s="362"/>
      <c r="E52" s="362"/>
      <c r="F52" s="312"/>
      <c r="G52" s="312"/>
      <c r="H52" s="335"/>
      <c r="I52" s="327"/>
      <c r="J52" s="312"/>
      <c r="K52" s="312"/>
      <c r="L52" s="312"/>
      <c r="M52" s="321"/>
      <c r="N52" s="325" t="str">
        <f t="shared" si="0"/>
        <v/>
      </c>
    </row>
    <row r="53" spans="1:14" ht="27" customHeight="1">
      <c r="A53" s="328"/>
      <c r="B53" s="337"/>
      <c r="C53" s="335"/>
      <c r="D53" s="363"/>
      <c r="E53" s="363"/>
      <c r="F53" s="312"/>
      <c r="G53" s="312"/>
      <c r="H53" s="312"/>
      <c r="I53" s="312"/>
      <c r="J53" s="312"/>
      <c r="K53" s="312"/>
      <c r="L53" s="312"/>
      <c r="M53" s="324"/>
      <c r="N53" s="325" t="str">
        <f t="shared" si="0"/>
        <v/>
      </c>
    </row>
    <row r="54" spans="1:14" ht="27" customHeight="1">
      <c r="A54" s="328"/>
      <c r="B54" s="337"/>
      <c r="C54" s="335"/>
      <c r="D54" s="362"/>
      <c r="E54" s="362"/>
      <c r="F54" s="312"/>
      <c r="G54" s="334"/>
      <c r="H54" s="335"/>
      <c r="I54" s="327"/>
      <c r="J54" s="312"/>
      <c r="K54" s="312"/>
      <c r="L54" s="312"/>
      <c r="M54" s="324"/>
      <c r="N54" s="325" t="str">
        <f t="shared" si="0"/>
        <v/>
      </c>
    </row>
    <row r="55" spans="1:14" ht="27" customHeight="1">
      <c r="A55" s="328"/>
      <c r="B55" s="337"/>
      <c r="C55" s="335"/>
      <c r="D55" s="363"/>
      <c r="E55" s="363"/>
      <c r="F55" s="312"/>
      <c r="G55" s="312"/>
      <c r="H55" s="312"/>
      <c r="I55" s="312"/>
      <c r="J55" s="312"/>
      <c r="K55" s="312"/>
      <c r="L55" s="312"/>
      <c r="M55" s="329"/>
      <c r="N55" s="325" t="str">
        <f t="shared" si="0"/>
        <v/>
      </c>
    </row>
    <row r="56" spans="1:14" ht="27" customHeight="1">
      <c r="A56" s="328"/>
      <c r="B56" s="331"/>
      <c r="C56" s="312"/>
      <c r="D56" s="363"/>
      <c r="E56" s="363"/>
      <c r="F56" s="312"/>
      <c r="G56" s="312"/>
      <c r="H56" s="312"/>
      <c r="I56" s="327"/>
      <c r="J56" s="312"/>
      <c r="K56" s="312"/>
      <c r="L56" s="312"/>
      <c r="M56" s="324"/>
      <c r="N56" s="325" t="str">
        <f t="shared" si="0"/>
        <v/>
      </c>
    </row>
    <row r="57" spans="1:14" ht="27" customHeight="1">
      <c r="A57" s="328"/>
      <c r="B57" s="336"/>
      <c r="C57" s="338"/>
      <c r="D57" s="363"/>
      <c r="E57" s="363"/>
      <c r="F57" s="309"/>
      <c r="G57" s="309"/>
      <c r="H57" s="312"/>
      <c r="I57" s="312"/>
      <c r="J57" s="312"/>
      <c r="K57" s="312"/>
      <c r="L57" s="312"/>
      <c r="M57" s="324"/>
      <c r="N57" s="325" t="str">
        <f t="shared" si="0"/>
        <v/>
      </c>
    </row>
    <row r="58" spans="1:14" ht="27" customHeight="1">
      <c r="A58" s="328"/>
      <c r="B58" s="331"/>
      <c r="C58" s="335"/>
      <c r="D58" s="363"/>
      <c r="E58" s="363"/>
      <c r="F58" s="312"/>
      <c r="G58" s="312"/>
      <c r="H58" s="312"/>
      <c r="I58" s="312"/>
      <c r="J58" s="312"/>
      <c r="K58" s="312"/>
      <c r="L58" s="312"/>
      <c r="M58" s="321"/>
      <c r="N58" s="325" t="str">
        <f t="shared" si="0"/>
        <v/>
      </c>
    </row>
    <row r="59" spans="1:14" ht="27" customHeight="1">
      <c r="A59" s="328"/>
      <c r="B59" s="331"/>
      <c r="C59" s="335"/>
      <c r="D59" s="363"/>
      <c r="E59" s="363"/>
      <c r="F59" s="312"/>
      <c r="G59" s="312"/>
      <c r="H59" s="312"/>
      <c r="I59" s="312"/>
      <c r="J59" s="312"/>
      <c r="K59" s="312"/>
      <c r="L59" s="312"/>
      <c r="M59" s="321"/>
      <c r="N59" s="325" t="str">
        <f t="shared" si="0"/>
        <v/>
      </c>
    </row>
    <row r="60" spans="1:14" ht="27" customHeight="1">
      <c r="A60" s="328"/>
      <c r="B60" s="331"/>
      <c r="C60" s="335"/>
      <c r="D60" s="363"/>
      <c r="E60" s="363"/>
      <c r="F60" s="312"/>
      <c r="G60" s="312"/>
      <c r="H60" s="312"/>
      <c r="I60" s="312"/>
      <c r="J60" s="312"/>
      <c r="K60" s="312"/>
      <c r="L60" s="312"/>
      <c r="M60" s="324"/>
      <c r="N60" s="325" t="str">
        <f t="shared" si="0"/>
        <v/>
      </c>
    </row>
    <row r="61" spans="1:14" ht="27" customHeight="1">
      <c r="A61" s="328"/>
      <c r="B61" s="331"/>
      <c r="C61" s="335"/>
      <c r="D61" s="363"/>
      <c r="E61" s="363"/>
      <c r="F61" s="312"/>
      <c r="G61" s="312"/>
      <c r="H61" s="312"/>
      <c r="I61" s="312"/>
      <c r="J61" s="312"/>
      <c r="K61" s="312"/>
      <c r="L61" s="312"/>
      <c r="M61" s="324"/>
      <c r="N61" s="325" t="str">
        <f t="shared" si="0"/>
        <v/>
      </c>
    </row>
    <row r="62" spans="1:14" ht="27" customHeight="1">
      <c r="A62" s="328"/>
      <c r="B62" s="337"/>
      <c r="C62" s="335"/>
      <c r="D62" s="363"/>
      <c r="E62" s="363"/>
      <c r="F62" s="312"/>
      <c r="G62" s="312"/>
      <c r="H62" s="335"/>
      <c r="I62" s="327"/>
      <c r="J62" s="312"/>
      <c r="K62" s="312"/>
      <c r="L62" s="312"/>
      <c r="M62" s="324"/>
      <c r="N62" s="325" t="str">
        <f t="shared" si="0"/>
        <v/>
      </c>
    </row>
    <row r="63" spans="1:14" ht="27" customHeight="1">
      <c r="A63" s="328"/>
      <c r="B63" s="331"/>
      <c r="C63" s="335"/>
      <c r="D63" s="363"/>
      <c r="E63" s="363"/>
      <c r="F63" s="312"/>
      <c r="G63" s="312"/>
      <c r="H63" s="312"/>
      <c r="I63" s="312"/>
      <c r="J63" s="312"/>
      <c r="K63" s="312"/>
      <c r="L63" s="312"/>
      <c r="M63" s="324"/>
      <c r="N63" s="325" t="str">
        <f t="shared" si="0"/>
        <v/>
      </c>
    </row>
    <row r="64" spans="1:14" ht="27" customHeight="1">
      <c r="A64" s="328"/>
      <c r="B64" s="331"/>
      <c r="C64" s="335"/>
      <c r="D64" s="363"/>
      <c r="E64" s="363"/>
      <c r="F64" s="312"/>
      <c r="G64" s="312"/>
      <c r="H64" s="335"/>
      <c r="I64" s="327"/>
      <c r="J64" s="312"/>
      <c r="K64" s="312"/>
      <c r="L64" s="312"/>
      <c r="M64" s="324"/>
      <c r="N64" s="325" t="str">
        <f t="shared" si="0"/>
        <v/>
      </c>
    </row>
    <row r="65" spans="1:14" ht="27" customHeight="1">
      <c r="A65" s="328"/>
      <c r="B65" s="331"/>
      <c r="C65" s="335"/>
      <c r="D65" s="363"/>
      <c r="E65" s="363"/>
      <c r="F65" s="312"/>
      <c r="G65" s="312"/>
      <c r="H65" s="312"/>
      <c r="I65" s="312"/>
      <c r="J65" s="312"/>
      <c r="K65" s="312"/>
      <c r="L65" s="312"/>
      <c r="M65" s="324"/>
      <c r="N65" s="325" t="str">
        <f t="shared" si="0"/>
        <v/>
      </c>
    </row>
    <row r="66" spans="1:14" ht="27" customHeight="1">
      <c r="A66" s="328"/>
      <c r="B66" s="331"/>
      <c r="C66" s="335"/>
      <c r="D66" s="362"/>
      <c r="E66" s="362"/>
      <c r="F66" s="312"/>
      <c r="G66" s="312"/>
      <c r="H66" s="326"/>
      <c r="I66" s="327"/>
      <c r="J66" s="312"/>
      <c r="K66" s="312"/>
      <c r="L66" s="312"/>
      <c r="M66" s="324"/>
      <c r="N66" s="325" t="str">
        <f t="shared" si="0"/>
        <v/>
      </c>
    </row>
    <row r="67" spans="1:14" ht="27" customHeight="1">
      <c r="A67" s="328"/>
      <c r="B67" s="331"/>
      <c r="C67" s="312"/>
      <c r="D67" s="362"/>
      <c r="E67" s="362"/>
      <c r="F67" s="312"/>
      <c r="G67" s="312"/>
      <c r="H67" s="326"/>
      <c r="I67" s="327"/>
      <c r="J67" s="312"/>
      <c r="K67" s="312"/>
      <c r="L67" s="312"/>
      <c r="M67" s="324"/>
      <c r="N67" s="325" t="str">
        <f t="shared" si="0"/>
        <v/>
      </c>
    </row>
    <row r="68" spans="1:14" ht="27" customHeight="1">
      <c r="A68" s="582"/>
      <c r="B68" s="583"/>
      <c r="C68" s="583"/>
      <c r="D68" s="361"/>
      <c r="E68" s="361"/>
      <c r="F68" s="328"/>
      <c r="G68" s="328"/>
      <c r="H68" s="328"/>
      <c r="I68" s="328"/>
      <c r="J68" s="328"/>
      <c r="K68" s="328"/>
      <c r="L68" s="328"/>
      <c r="M68" s="328"/>
      <c r="N68" s="325" t="str">
        <f t="shared" si="0"/>
        <v/>
      </c>
    </row>
    <row r="69" spans="1:14" ht="27" customHeight="1">
      <c r="A69" s="328"/>
      <c r="B69" s="337"/>
      <c r="C69" s="335"/>
      <c r="D69" s="363"/>
      <c r="E69" s="363"/>
      <c r="F69" s="312"/>
      <c r="G69" s="312"/>
      <c r="H69" s="312"/>
      <c r="I69" s="312"/>
      <c r="J69" s="312"/>
      <c r="K69" s="312"/>
      <c r="L69" s="312"/>
      <c r="M69" s="324"/>
      <c r="N69" s="325" t="str">
        <f t="shared" si="0"/>
        <v/>
      </c>
    </row>
    <row r="70" spans="1:14" ht="27" customHeight="1">
      <c r="A70" s="328"/>
      <c r="B70" s="331"/>
      <c r="C70" s="312"/>
      <c r="D70" s="362"/>
      <c r="E70" s="362"/>
      <c r="F70" s="312"/>
      <c r="G70" s="312"/>
      <c r="H70" s="326"/>
      <c r="I70" s="327"/>
      <c r="J70" s="312"/>
      <c r="K70" s="312"/>
      <c r="L70" s="312"/>
      <c r="M70" s="324"/>
      <c r="N70" s="325" t="str">
        <f t="shared" ref="N70:N133" si="1">CONCATENATE(C70,H70)</f>
        <v/>
      </c>
    </row>
    <row r="71" spans="1:14" ht="27" customHeight="1">
      <c r="A71" s="328"/>
      <c r="B71" s="331"/>
      <c r="C71" s="312"/>
      <c r="D71" s="362"/>
      <c r="E71" s="362"/>
      <c r="F71" s="312"/>
      <c r="G71" s="312"/>
      <c r="H71" s="326"/>
      <c r="I71" s="327"/>
      <c r="J71" s="312"/>
      <c r="K71" s="312"/>
      <c r="L71" s="312"/>
      <c r="M71" s="324"/>
      <c r="N71" s="325" t="str">
        <f t="shared" si="1"/>
        <v/>
      </c>
    </row>
    <row r="72" spans="1:14" ht="27" customHeight="1">
      <c r="A72" s="328"/>
      <c r="B72" s="331"/>
      <c r="C72" s="312"/>
      <c r="D72" s="362"/>
      <c r="E72" s="362"/>
      <c r="F72" s="312"/>
      <c r="G72" s="334"/>
      <c r="H72" s="326"/>
      <c r="I72" s="327"/>
      <c r="J72" s="312"/>
      <c r="K72" s="312"/>
      <c r="L72" s="312"/>
      <c r="M72" s="321"/>
      <c r="N72" s="325" t="str">
        <f t="shared" si="1"/>
        <v/>
      </c>
    </row>
    <row r="73" spans="1:14" ht="27" customHeight="1">
      <c r="A73" s="328"/>
      <c r="B73" s="331"/>
      <c r="C73" s="312"/>
      <c r="D73" s="363"/>
      <c r="E73" s="363"/>
      <c r="F73" s="312"/>
      <c r="G73" s="312"/>
      <c r="H73" s="312"/>
      <c r="I73" s="312"/>
      <c r="J73" s="312"/>
      <c r="K73" s="312"/>
      <c r="L73" s="312"/>
      <c r="M73" s="324"/>
      <c r="N73" s="325" t="str">
        <f t="shared" si="1"/>
        <v/>
      </c>
    </row>
    <row r="74" spans="1:14" ht="27" customHeight="1">
      <c r="A74" s="328"/>
      <c r="B74" s="331"/>
      <c r="C74" s="335"/>
      <c r="D74" s="363"/>
      <c r="E74" s="363"/>
      <c r="F74" s="312"/>
      <c r="G74" s="312"/>
      <c r="H74" s="312"/>
      <c r="I74" s="312"/>
      <c r="J74" s="312"/>
      <c r="K74" s="312"/>
      <c r="L74" s="312"/>
      <c r="M74" s="324"/>
      <c r="N74" s="325" t="str">
        <f t="shared" si="1"/>
        <v/>
      </c>
    </row>
    <row r="75" spans="1:14" ht="27" customHeight="1">
      <c r="A75" s="328"/>
      <c r="B75" s="331"/>
      <c r="C75" s="335"/>
      <c r="D75" s="363"/>
      <c r="E75" s="363"/>
      <c r="F75" s="312"/>
      <c r="G75" s="312"/>
      <c r="H75" s="312"/>
      <c r="I75" s="312"/>
      <c r="J75" s="312"/>
      <c r="K75" s="312"/>
      <c r="L75" s="312"/>
      <c r="M75" s="324"/>
      <c r="N75" s="325" t="str">
        <f t="shared" si="1"/>
        <v/>
      </c>
    </row>
    <row r="76" spans="1:14" ht="27" customHeight="1">
      <c r="A76" s="328"/>
      <c r="B76" s="331"/>
      <c r="C76" s="335"/>
      <c r="D76" s="363"/>
      <c r="E76" s="363"/>
      <c r="F76" s="312"/>
      <c r="G76" s="312"/>
      <c r="H76" s="312"/>
      <c r="I76" s="312"/>
      <c r="J76" s="312"/>
      <c r="K76" s="312"/>
      <c r="L76" s="312"/>
      <c r="M76" s="324"/>
      <c r="N76" s="325" t="str">
        <f t="shared" si="1"/>
        <v/>
      </c>
    </row>
    <row r="77" spans="1:14" ht="27" customHeight="1">
      <c r="A77" s="328"/>
      <c r="B77" s="331"/>
      <c r="C77" s="312"/>
      <c r="D77" s="362"/>
      <c r="E77" s="362"/>
      <c r="F77" s="312"/>
      <c r="G77" s="312"/>
      <c r="H77" s="326"/>
      <c r="I77" s="327"/>
      <c r="J77" s="312"/>
      <c r="K77" s="312"/>
      <c r="L77" s="312"/>
      <c r="M77" s="324"/>
      <c r="N77" s="325" t="str">
        <f t="shared" si="1"/>
        <v/>
      </c>
    </row>
    <row r="78" spans="1:14" ht="27" customHeight="1">
      <c r="A78" s="328"/>
      <c r="B78" s="331"/>
      <c r="C78" s="312"/>
      <c r="D78" s="362"/>
      <c r="E78" s="362"/>
      <c r="F78" s="312"/>
      <c r="G78" s="312"/>
      <c r="H78" s="326"/>
      <c r="I78" s="327"/>
      <c r="J78" s="312"/>
      <c r="K78" s="312"/>
      <c r="L78" s="312"/>
      <c r="M78" s="321"/>
      <c r="N78" s="325" t="str">
        <f t="shared" si="1"/>
        <v/>
      </c>
    </row>
    <row r="79" spans="1:14" ht="27" customHeight="1">
      <c r="A79" s="328"/>
      <c r="B79" s="331"/>
      <c r="C79" s="335"/>
      <c r="D79" s="363"/>
      <c r="E79" s="363"/>
      <c r="F79" s="312"/>
      <c r="G79" s="312"/>
      <c r="H79" s="312"/>
      <c r="I79" s="312"/>
      <c r="J79" s="312"/>
      <c r="K79" s="312"/>
      <c r="L79" s="312"/>
      <c r="M79" s="321"/>
      <c r="N79" s="325" t="str">
        <f t="shared" si="1"/>
        <v/>
      </c>
    </row>
    <row r="80" spans="1:14" ht="27" customHeight="1">
      <c r="A80" s="328"/>
      <c r="B80" s="331"/>
      <c r="C80" s="335"/>
      <c r="D80" s="363"/>
      <c r="E80" s="363"/>
      <c r="F80" s="312"/>
      <c r="G80" s="312"/>
      <c r="H80" s="312"/>
      <c r="I80" s="312"/>
      <c r="J80" s="312"/>
      <c r="K80" s="312"/>
      <c r="L80" s="312"/>
      <c r="M80" s="324"/>
      <c r="N80" s="325" t="str">
        <f t="shared" si="1"/>
        <v/>
      </c>
    </row>
    <row r="81" spans="1:14" ht="27" customHeight="1">
      <c r="A81" s="328"/>
      <c r="B81" s="331"/>
      <c r="C81" s="335"/>
      <c r="D81" s="363"/>
      <c r="E81" s="363"/>
      <c r="F81" s="312"/>
      <c r="G81" s="312"/>
      <c r="H81" s="312"/>
      <c r="I81" s="312"/>
      <c r="J81" s="312"/>
      <c r="K81" s="312"/>
      <c r="L81" s="312"/>
      <c r="M81" s="324"/>
      <c r="N81" s="325" t="str">
        <f t="shared" si="1"/>
        <v/>
      </c>
    </row>
    <row r="82" spans="1:14" ht="27" customHeight="1">
      <c r="A82" s="328"/>
      <c r="B82" s="331"/>
      <c r="C82" s="335"/>
      <c r="D82" s="363"/>
      <c r="E82" s="363"/>
      <c r="F82" s="312"/>
      <c r="G82" s="312"/>
      <c r="H82" s="312"/>
      <c r="I82" s="312"/>
      <c r="J82" s="312"/>
      <c r="K82" s="312"/>
      <c r="L82" s="312"/>
      <c r="M82" s="324"/>
      <c r="N82" s="325" t="str">
        <f t="shared" si="1"/>
        <v/>
      </c>
    </row>
    <row r="83" spans="1:14" ht="27" customHeight="1">
      <c r="A83" s="328"/>
      <c r="B83" s="337"/>
      <c r="C83" s="335"/>
      <c r="D83" s="363"/>
      <c r="E83" s="363"/>
      <c r="F83" s="312"/>
      <c r="G83" s="312"/>
      <c r="H83" s="312"/>
      <c r="I83" s="312"/>
      <c r="J83" s="312"/>
      <c r="K83" s="312"/>
      <c r="L83" s="312"/>
      <c r="M83" s="324"/>
      <c r="N83" s="325" t="str">
        <f t="shared" si="1"/>
        <v/>
      </c>
    </row>
    <row r="84" spans="1:14" ht="27" customHeight="1">
      <c r="A84" s="328"/>
      <c r="B84" s="331"/>
      <c r="C84" s="312"/>
      <c r="D84" s="363"/>
      <c r="E84" s="363"/>
      <c r="F84" s="312"/>
      <c r="G84" s="312"/>
      <c r="H84" s="312"/>
      <c r="I84" s="312"/>
      <c r="J84" s="312"/>
      <c r="K84" s="312"/>
      <c r="L84" s="312"/>
      <c r="M84" s="324"/>
      <c r="N84" s="325" t="str">
        <f t="shared" si="1"/>
        <v/>
      </c>
    </row>
    <row r="85" spans="1:14" ht="27" customHeight="1">
      <c r="A85" s="328"/>
      <c r="B85" s="331"/>
      <c r="C85" s="335"/>
      <c r="D85" s="363"/>
      <c r="E85" s="363"/>
      <c r="F85" s="312"/>
      <c r="G85" s="312"/>
      <c r="H85" s="312"/>
      <c r="I85" s="312"/>
      <c r="J85" s="312"/>
      <c r="K85" s="312"/>
      <c r="L85" s="312"/>
      <c r="M85" s="324"/>
      <c r="N85" s="325" t="str">
        <f t="shared" si="1"/>
        <v/>
      </c>
    </row>
    <row r="86" spans="1:14" ht="27" customHeight="1">
      <c r="A86" s="328"/>
      <c r="B86" s="331"/>
      <c r="C86" s="335"/>
      <c r="D86" s="363"/>
      <c r="E86" s="363"/>
      <c r="F86" s="312"/>
      <c r="G86" s="312"/>
      <c r="H86" s="312"/>
      <c r="I86" s="312"/>
      <c r="J86" s="312"/>
      <c r="K86" s="312"/>
      <c r="L86" s="312"/>
      <c r="M86" s="324"/>
      <c r="N86" s="325" t="str">
        <f t="shared" si="1"/>
        <v/>
      </c>
    </row>
    <row r="87" spans="1:14" ht="27" customHeight="1">
      <c r="A87" s="328"/>
      <c r="B87" s="382"/>
      <c r="C87" s="312"/>
      <c r="D87" s="363"/>
      <c r="E87" s="363"/>
      <c r="F87" s="312"/>
      <c r="G87" s="312"/>
      <c r="H87" s="312"/>
      <c r="I87" s="312"/>
      <c r="J87" s="312"/>
      <c r="K87" s="312"/>
      <c r="L87" s="312"/>
      <c r="M87" s="324"/>
      <c r="N87" s="325" t="str">
        <f t="shared" si="1"/>
        <v/>
      </c>
    </row>
    <row r="88" spans="1:14" ht="27" customHeight="1">
      <c r="A88" s="328"/>
      <c r="B88" s="337"/>
      <c r="C88" s="312"/>
      <c r="D88" s="362"/>
      <c r="E88" s="362"/>
      <c r="F88" s="312"/>
      <c r="G88" s="312"/>
      <c r="H88" s="326"/>
      <c r="I88" s="327"/>
      <c r="J88" s="312"/>
      <c r="K88" s="312"/>
      <c r="L88" s="312"/>
      <c r="M88" s="329"/>
      <c r="N88" s="325" t="str">
        <f t="shared" si="1"/>
        <v/>
      </c>
    </row>
    <row r="89" spans="1:14" ht="27" customHeight="1">
      <c r="A89" s="582"/>
      <c r="B89" s="583"/>
      <c r="C89" s="583"/>
      <c r="D89" s="361"/>
      <c r="E89" s="361"/>
      <c r="F89" s="328"/>
      <c r="G89" s="328"/>
      <c r="H89" s="328"/>
      <c r="I89" s="328"/>
      <c r="J89" s="328"/>
      <c r="K89" s="328"/>
      <c r="L89" s="328"/>
      <c r="M89" s="328"/>
      <c r="N89" s="325" t="str">
        <f t="shared" si="1"/>
        <v/>
      </c>
    </row>
    <row r="90" spans="1:14" ht="27" customHeight="1">
      <c r="A90" s="328"/>
      <c r="B90" s="337"/>
      <c r="C90" s="335"/>
      <c r="D90" s="363"/>
      <c r="E90" s="363"/>
      <c r="F90" s="312"/>
      <c r="G90" s="312"/>
      <c r="H90" s="312"/>
      <c r="I90" s="312"/>
      <c r="J90" s="312"/>
      <c r="K90" s="312"/>
      <c r="L90" s="312"/>
      <c r="M90" s="324"/>
      <c r="N90" s="325" t="str">
        <f t="shared" si="1"/>
        <v/>
      </c>
    </row>
    <row r="91" spans="1:14" ht="27" customHeight="1">
      <c r="A91" s="328"/>
      <c r="B91" s="331"/>
      <c r="C91" s="335"/>
      <c r="D91" s="363"/>
      <c r="E91" s="363"/>
      <c r="F91" s="312"/>
      <c r="G91" s="312"/>
      <c r="H91" s="312"/>
      <c r="I91" s="383"/>
      <c r="J91" s="312"/>
      <c r="K91" s="312"/>
      <c r="L91" s="312"/>
      <c r="M91" s="324"/>
      <c r="N91" s="325" t="str">
        <f t="shared" si="1"/>
        <v/>
      </c>
    </row>
    <row r="92" spans="1:14" ht="27" customHeight="1">
      <c r="A92" s="328"/>
      <c r="B92" s="331"/>
      <c r="C92" s="335"/>
      <c r="D92" s="363"/>
      <c r="E92" s="363"/>
      <c r="F92" s="363"/>
      <c r="G92" s="363"/>
      <c r="H92" s="312"/>
      <c r="I92" s="312"/>
      <c r="J92" s="312"/>
      <c r="K92" s="312"/>
      <c r="L92" s="312"/>
      <c r="M92" s="324"/>
      <c r="N92" s="325" t="str">
        <f t="shared" si="1"/>
        <v/>
      </c>
    </row>
    <row r="93" spans="1:14" ht="27" customHeight="1">
      <c r="A93" s="328"/>
      <c r="B93" s="331"/>
      <c r="C93" s="335"/>
      <c r="D93" s="363"/>
      <c r="E93" s="363"/>
      <c r="F93" s="363"/>
      <c r="G93" s="363"/>
      <c r="H93" s="312"/>
      <c r="I93" s="312"/>
      <c r="J93" s="312"/>
      <c r="K93" s="312"/>
      <c r="L93" s="312"/>
      <c r="M93" s="321"/>
      <c r="N93" s="325" t="str">
        <f t="shared" si="1"/>
        <v/>
      </c>
    </row>
    <row r="94" spans="1:14" ht="27" customHeight="1">
      <c r="A94" s="328"/>
      <c r="B94" s="331"/>
      <c r="C94" s="335"/>
      <c r="D94" s="363"/>
      <c r="E94" s="363"/>
      <c r="F94" s="363"/>
      <c r="G94" s="363"/>
      <c r="H94" s="312"/>
      <c r="I94" s="312"/>
      <c r="J94" s="312"/>
      <c r="K94" s="312"/>
      <c r="L94" s="312"/>
      <c r="M94" s="324"/>
      <c r="N94" s="325" t="str">
        <f t="shared" si="1"/>
        <v/>
      </c>
    </row>
    <row r="95" spans="1:14" ht="27" customHeight="1">
      <c r="A95" s="328"/>
      <c r="B95" s="331"/>
      <c r="C95" s="335"/>
      <c r="D95" s="363"/>
      <c r="E95" s="363"/>
      <c r="F95" s="363"/>
      <c r="G95" s="363"/>
      <c r="H95" s="312"/>
      <c r="I95" s="312"/>
      <c r="J95" s="312"/>
      <c r="K95" s="312"/>
      <c r="L95" s="312"/>
      <c r="M95" s="324"/>
      <c r="N95" s="325" t="str">
        <f t="shared" si="1"/>
        <v/>
      </c>
    </row>
    <row r="96" spans="1:14" ht="27" customHeight="1">
      <c r="A96" s="328"/>
      <c r="B96" s="331"/>
      <c r="C96" s="335"/>
      <c r="D96" s="363"/>
      <c r="E96" s="363"/>
      <c r="F96" s="312"/>
      <c r="G96" s="312"/>
      <c r="H96" s="312"/>
      <c r="I96" s="312"/>
      <c r="J96" s="312"/>
      <c r="K96" s="312"/>
      <c r="L96" s="312"/>
      <c r="M96" s="324"/>
      <c r="N96" s="325" t="str">
        <f t="shared" si="1"/>
        <v/>
      </c>
    </row>
    <row r="97" spans="1:14" ht="27" customHeight="1">
      <c r="A97" s="328"/>
      <c r="B97" s="331"/>
      <c r="C97" s="335"/>
      <c r="D97" s="363"/>
      <c r="E97" s="363"/>
      <c r="F97" s="312"/>
      <c r="G97" s="312"/>
      <c r="H97" s="312"/>
      <c r="I97" s="312"/>
      <c r="J97" s="312"/>
      <c r="K97" s="312"/>
      <c r="L97" s="312"/>
      <c r="M97" s="324"/>
      <c r="N97" s="325" t="str">
        <f t="shared" si="1"/>
        <v/>
      </c>
    </row>
    <row r="98" spans="1:14" ht="27" customHeight="1">
      <c r="A98" s="328"/>
      <c r="B98" s="331"/>
      <c r="C98" s="335"/>
      <c r="D98" s="363"/>
      <c r="E98" s="363"/>
      <c r="F98" s="312"/>
      <c r="G98" s="312"/>
      <c r="H98" s="312"/>
      <c r="I98" s="312"/>
      <c r="J98" s="312"/>
      <c r="K98" s="312"/>
      <c r="L98" s="312"/>
      <c r="M98" s="324"/>
      <c r="N98" s="325" t="str">
        <f t="shared" si="1"/>
        <v/>
      </c>
    </row>
    <row r="99" spans="1:14" ht="27" customHeight="1">
      <c r="A99" s="328"/>
      <c r="B99" s="331"/>
      <c r="C99" s="335"/>
      <c r="D99" s="363"/>
      <c r="E99" s="363"/>
      <c r="F99" s="312"/>
      <c r="G99" s="312"/>
      <c r="H99" s="312"/>
      <c r="I99" s="312"/>
      <c r="J99" s="312"/>
      <c r="K99" s="312"/>
      <c r="L99" s="312"/>
      <c r="M99" s="321"/>
      <c r="N99" s="325" t="str">
        <f t="shared" si="1"/>
        <v/>
      </c>
    </row>
    <row r="100" spans="1:14" ht="27" customHeight="1">
      <c r="A100" s="328"/>
      <c r="B100" s="331"/>
      <c r="C100" s="335"/>
      <c r="D100" s="363"/>
      <c r="E100" s="363"/>
      <c r="F100" s="312"/>
      <c r="G100" s="312"/>
      <c r="H100" s="312"/>
      <c r="I100" s="312"/>
      <c r="J100" s="312"/>
      <c r="K100" s="312"/>
      <c r="L100" s="312"/>
      <c r="M100" s="321"/>
      <c r="N100" s="325" t="str">
        <f t="shared" si="1"/>
        <v/>
      </c>
    </row>
    <row r="101" spans="1:14" ht="27" customHeight="1">
      <c r="A101" s="328"/>
      <c r="B101" s="331"/>
      <c r="C101" s="335"/>
      <c r="D101" s="363"/>
      <c r="E101" s="363"/>
      <c r="F101" s="312"/>
      <c r="G101" s="312"/>
      <c r="H101" s="312"/>
      <c r="I101" s="312"/>
      <c r="J101" s="312"/>
      <c r="K101" s="312"/>
      <c r="L101" s="312"/>
      <c r="M101" s="324"/>
      <c r="N101" s="325" t="str">
        <f t="shared" si="1"/>
        <v/>
      </c>
    </row>
    <row r="102" spans="1:14" ht="27" customHeight="1">
      <c r="A102" s="328"/>
      <c r="B102" s="331"/>
      <c r="C102" s="312"/>
      <c r="D102" s="363"/>
      <c r="E102" s="363"/>
      <c r="F102" s="312"/>
      <c r="G102" s="312"/>
      <c r="H102" s="312"/>
      <c r="I102" s="312"/>
      <c r="J102" s="312"/>
      <c r="K102" s="312"/>
      <c r="L102" s="312"/>
      <c r="M102" s="324"/>
      <c r="N102" s="325" t="str">
        <f t="shared" si="1"/>
        <v/>
      </c>
    </row>
    <row r="103" spans="1:14" ht="27" customHeight="1">
      <c r="A103" s="328"/>
      <c r="B103" s="331"/>
      <c r="C103" s="335"/>
      <c r="D103" s="363"/>
      <c r="E103" s="363"/>
      <c r="F103" s="312"/>
      <c r="G103" s="312"/>
      <c r="H103" s="312"/>
      <c r="I103" s="312"/>
      <c r="J103" s="312"/>
      <c r="K103" s="312"/>
      <c r="L103" s="312"/>
      <c r="M103" s="324"/>
      <c r="N103" s="325" t="str">
        <f t="shared" si="1"/>
        <v/>
      </c>
    </row>
    <row r="104" spans="1:14" ht="27" customHeight="1">
      <c r="A104" s="328"/>
      <c r="B104" s="331"/>
      <c r="C104" s="335"/>
      <c r="D104" s="363"/>
      <c r="E104" s="363"/>
      <c r="F104" s="312"/>
      <c r="G104" s="312"/>
      <c r="H104" s="312"/>
      <c r="I104" s="312"/>
      <c r="J104" s="312"/>
      <c r="K104" s="312"/>
      <c r="L104" s="312"/>
      <c r="M104" s="324"/>
      <c r="N104" s="325" t="str">
        <f t="shared" si="1"/>
        <v/>
      </c>
    </row>
    <row r="105" spans="1:14" ht="27" customHeight="1">
      <c r="A105" s="328"/>
      <c r="B105" s="331"/>
      <c r="C105" s="335"/>
      <c r="D105" s="363"/>
      <c r="E105" s="363"/>
      <c r="F105" s="312"/>
      <c r="G105" s="312"/>
      <c r="H105" s="312"/>
      <c r="I105" s="312"/>
      <c r="J105" s="312"/>
      <c r="K105" s="312"/>
      <c r="L105" s="312"/>
      <c r="M105" s="324"/>
      <c r="N105" s="325" t="str">
        <f t="shared" si="1"/>
        <v/>
      </c>
    </row>
    <row r="106" spans="1:14" ht="27" customHeight="1">
      <c r="A106" s="328"/>
      <c r="B106" s="337"/>
      <c r="C106" s="335"/>
      <c r="D106" s="363"/>
      <c r="E106" s="363"/>
      <c r="F106" s="312"/>
      <c r="G106" s="312"/>
      <c r="H106" s="312"/>
      <c r="I106" s="312"/>
      <c r="J106" s="312"/>
      <c r="K106" s="312"/>
      <c r="L106" s="312"/>
      <c r="M106" s="324"/>
      <c r="N106" s="325" t="str">
        <f t="shared" si="1"/>
        <v/>
      </c>
    </row>
    <row r="107" spans="1:14" ht="27" customHeight="1">
      <c r="A107" s="328"/>
      <c r="B107" s="331"/>
      <c r="C107" s="312"/>
      <c r="D107" s="363"/>
      <c r="E107" s="363"/>
      <c r="F107" s="312"/>
      <c r="G107" s="312"/>
      <c r="H107" s="312"/>
      <c r="I107" s="312"/>
      <c r="J107" s="312"/>
      <c r="K107" s="312"/>
      <c r="L107" s="312"/>
      <c r="M107" s="324"/>
      <c r="N107" s="325" t="str">
        <f t="shared" si="1"/>
        <v/>
      </c>
    </row>
    <row r="108" spans="1:14" ht="27" customHeight="1">
      <c r="A108" s="328"/>
      <c r="B108" s="331"/>
      <c r="C108" s="335"/>
      <c r="D108" s="363"/>
      <c r="E108" s="363"/>
      <c r="F108" s="312"/>
      <c r="G108" s="312"/>
      <c r="H108" s="312"/>
      <c r="I108" s="312"/>
      <c r="J108" s="312"/>
      <c r="K108" s="312"/>
      <c r="L108" s="312"/>
      <c r="M108" s="324"/>
      <c r="N108" s="325" t="str">
        <f t="shared" si="1"/>
        <v/>
      </c>
    </row>
    <row r="109" spans="1:14" ht="27" customHeight="1">
      <c r="A109" s="328"/>
      <c r="B109" s="331"/>
      <c r="C109" s="335"/>
      <c r="D109" s="363"/>
      <c r="E109" s="363"/>
      <c r="F109" s="312"/>
      <c r="G109" s="312"/>
      <c r="H109" s="312"/>
      <c r="I109" s="312"/>
      <c r="J109" s="312"/>
      <c r="K109" s="312"/>
      <c r="L109" s="312"/>
      <c r="M109" s="324"/>
      <c r="N109" s="325" t="str">
        <f t="shared" si="1"/>
        <v/>
      </c>
    </row>
    <row r="110" spans="1:14" ht="27" customHeight="1">
      <c r="A110" s="582"/>
      <c r="B110" s="583"/>
      <c r="C110" s="583"/>
      <c r="D110" s="361"/>
      <c r="E110" s="361"/>
      <c r="F110" s="328"/>
      <c r="G110" s="328"/>
      <c r="H110" s="328"/>
      <c r="I110" s="328"/>
      <c r="J110" s="328"/>
      <c r="K110" s="328"/>
      <c r="L110" s="328"/>
      <c r="M110" s="328"/>
      <c r="N110" s="325" t="str">
        <f t="shared" si="1"/>
        <v/>
      </c>
    </row>
    <row r="111" spans="1:14" ht="27" customHeight="1">
      <c r="A111" s="328"/>
      <c r="B111" s="384"/>
      <c r="C111" s="364"/>
      <c r="D111" s="363"/>
      <c r="E111" s="363"/>
      <c r="F111" s="312"/>
      <c r="G111" s="312"/>
      <c r="H111" s="312"/>
      <c r="I111" s="312"/>
      <c r="J111" s="312"/>
      <c r="K111" s="312"/>
      <c r="L111" s="312"/>
      <c r="M111" s="324"/>
      <c r="N111" s="325" t="str">
        <f t="shared" si="1"/>
        <v/>
      </c>
    </row>
    <row r="112" spans="1:14" ht="27" customHeight="1">
      <c r="A112" s="328"/>
      <c r="B112" s="384"/>
      <c r="C112" s="364"/>
      <c r="D112" s="363"/>
      <c r="E112" s="363"/>
      <c r="F112" s="312"/>
      <c r="G112" s="312"/>
      <c r="H112" s="312"/>
      <c r="I112" s="383"/>
      <c r="J112" s="312"/>
      <c r="K112" s="312"/>
      <c r="L112" s="312"/>
      <c r="M112" s="324"/>
      <c r="N112" s="325" t="str">
        <f t="shared" si="1"/>
        <v/>
      </c>
    </row>
    <row r="113" spans="1:14" ht="27" customHeight="1">
      <c r="A113" s="328"/>
      <c r="B113" s="384"/>
      <c r="C113" s="364"/>
      <c r="D113" s="363"/>
      <c r="E113" s="363"/>
      <c r="F113" s="312"/>
      <c r="G113" s="312"/>
      <c r="H113" s="312"/>
      <c r="I113" s="312"/>
      <c r="J113" s="312"/>
      <c r="K113" s="312"/>
      <c r="L113" s="312"/>
      <c r="M113" s="324"/>
      <c r="N113" s="325" t="str">
        <f t="shared" si="1"/>
        <v/>
      </c>
    </row>
    <row r="114" spans="1:14" ht="27" customHeight="1">
      <c r="A114" s="328"/>
      <c r="B114" s="385"/>
      <c r="C114" s="364"/>
      <c r="D114" s="363"/>
      <c r="E114" s="363"/>
      <c r="F114" s="312"/>
      <c r="G114" s="312"/>
      <c r="H114" s="312"/>
      <c r="I114" s="312"/>
      <c r="J114" s="312"/>
      <c r="K114" s="312"/>
      <c r="L114" s="312"/>
      <c r="M114" s="321"/>
      <c r="N114" s="325" t="str">
        <f t="shared" si="1"/>
        <v/>
      </c>
    </row>
    <row r="115" spans="1:14" ht="27" customHeight="1">
      <c r="A115" s="328"/>
      <c r="B115" s="384"/>
      <c r="C115" s="364"/>
      <c r="D115" s="363"/>
      <c r="E115" s="363"/>
      <c r="F115" s="312"/>
      <c r="G115" s="312"/>
      <c r="H115" s="312"/>
      <c r="I115" s="312"/>
      <c r="J115" s="312"/>
      <c r="K115" s="312"/>
      <c r="L115" s="312"/>
      <c r="M115" s="324"/>
      <c r="N115" s="325" t="str">
        <f t="shared" si="1"/>
        <v/>
      </c>
    </row>
    <row r="116" spans="1:14" ht="27" customHeight="1">
      <c r="A116" s="328"/>
      <c r="B116" s="385"/>
      <c r="C116" s="364"/>
      <c r="D116" s="363"/>
      <c r="E116" s="363"/>
      <c r="F116" s="312"/>
      <c r="G116" s="312"/>
      <c r="H116" s="312"/>
      <c r="I116" s="312"/>
      <c r="J116" s="312"/>
      <c r="K116" s="312"/>
      <c r="L116" s="312"/>
      <c r="M116" s="324"/>
      <c r="N116" s="325" t="str">
        <f t="shared" si="1"/>
        <v/>
      </c>
    </row>
    <row r="117" spans="1:14" ht="27" customHeight="1">
      <c r="A117" s="328"/>
      <c r="B117" s="384"/>
      <c r="C117" s="364"/>
      <c r="D117" s="363"/>
      <c r="E117" s="363"/>
      <c r="F117" s="312"/>
      <c r="G117" s="312"/>
      <c r="H117" s="312"/>
      <c r="I117" s="312"/>
      <c r="J117" s="312"/>
      <c r="K117" s="312"/>
      <c r="L117" s="312"/>
      <c r="M117" s="324"/>
      <c r="N117" s="325" t="str">
        <f t="shared" si="1"/>
        <v/>
      </c>
    </row>
    <row r="118" spans="1:14" ht="27" customHeight="1">
      <c r="A118" s="328"/>
      <c r="B118" s="384"/>
      <c r="C118" s="364"/>
      <c r="D118" s="363"/>
      <c r="E118" s="363"/>
      <c r="F118" s="312"/>
      <c r="G118" s="312"/>
      <c r="H118" s="312"/>
      <c r="I118" s="312"/>
      <c r="J118" s="312"/>
      <c r="K118" s="312"/>
      <c r="L118" s="312"/>
      <c r="M118" s="324"/>
      <c r="N118" s="325" t="str">
        <f t="shared" si="1"/>
        <v/>
      </c>
    </row>
    <row r="119" spans="1:14" ht="27" customHeight="1">
      <c r="A119" s="328"/>
      <c r="B119" s="384"/>
      <c r="C119" s="364"/>
      <c r="D119" s="363"/>
      <c r="E119" s="363"/>
      <c r="F119" s="312"/>
      <c r="G119" s="312"/>
      <c r="H119" s="312"/>
      <c r="I119" s="312"/>
      <c r="J119" s="312"/>
      <c r="K119" s="312"/>
      <c r="L119" s="312"/>
      <c r="M119" s="324"/>
      <c r="N119" s="325" t="str">
        <f t="shared" si="1"/>
        <v/>
      </c>
    </row>
    <row r="120" spans="1:14" ht="27" customHeight="1">
      <c r="A120" s="328"/>
      <c r="B120" s="384"/>
      <c r="C120" s="364"/>
      <c r="D120" s="363"/>
      <c r="E120" s="363"/>
      <c r="F120" s="312"/>
      <c r="G120" s="312"/>
      <c r="H120" s="312"/>
      <c r="I120" s="312"/>
      <c r="J120" s="312"/>
      <c r="K120" s="312"/>
      <c r="L120" s="312"/>
      <c r="M120" s="321"/>
      <c r="N120" s="325" t="str">
        <f t="shared" si="1"/>
        <v/>
      </c>
    </row>
    <row r="121" spans="1:14" ht="27" customHeight="1">
      <c r="A121" s="328"/>
      <c r="B121" s="384"/>
      <c r="C121" s="364"/>
      <c r="D121" s="363"/>
      <c r="E121" s="363"/>
      <c r="F121" s="312"/>
      <c r="G121" s="312"/>
      <c r="H121" s="312"/>
      <c r="I121" s="312"/>
      <c r="J121" s="312"/>
      <c r="K121" s="312"/>
      <c r="L121" s="312"/>
      <c r="M121" s="321"/>
      <c r="N121" s="325" t="str">
        <f t="shared" si="1"/>
        <v/>
      </c>
    </row>
    <row r="122" spans="1:14" ht="27" customHeight="1">
      <c r="A122" s="328"/>
      <c r="B122" s="384"/>
      <c r="C122" s="364"/>
      <c r="D122" s="363"/>
      <c r="E122" s="363"/>
      <c r="F122" s="312"/>
      <c r="G122" s="312"/>
      <c r="H122" s="312"/>
      <c r="I122" s="329"/>
      <c r="J122" s="312"/>
      <c r="K122" s="312"/>
      <c r="L122" s="312"/>
      <c r="M122" s="324"/>
      <c r="N122" s="325" t="str">
        <f t="shared" si="1"/>
        <v/>
      </c>
    </row>
    <row r="123" spans="1:14" ht="27" customHeight="1">
      <c r="A123" s="328"/>
      <c r="B123" s="384"/>
      <c r="C123" s="364"/>
      <c r="D123" s="363"/>
      <c r="E123" s="363"/>
      <c r="F123" s="312"/>
      <c r="G123" s="312"/>
      <c r="H123" s="312"/>
      <c r="I123" s="312"/>
      <c r="J123" s="312"/>
      <c r="K123" s="312"/>
      <c r="L123" s="312"/>
      <c r="M123" s="324"/>
      <c r="N123" s="325" t="str">
        <f t="shared" si="1"/>
        <v/>
      </c>
    </row>
    <row r="124" spans="1:14" ht="27" customHeight="1">
      <c r="A124" s="328"/>
      <c r="B124" s="384"/>
      <c r="C124" s="364"/>
      <c r="D124" s="363"/>
      <c r="E124" s="363"/>
      <c r="F124" s="312"/>
      <c r="G124" s="312"/>
      <c r="H124" s="312"/>
      <c r="I124" s="312"/>
      <c r="J124" s="312"/>
      <c r="K124" s="312"/>
      <c r="L124" s="312"/>
      <c r="M124" s="329"/>
      <c r="N124" s="325" t="str">
        <f t="shared" si="1"/>
        <v/>
      </c>
    </row>
    <row r="125" spans="1:14" ht="27" customHeight="1">
      <c r="A125" s="328"/>
      <c r="B125" s="385"/>
      <c r="C125" s="364"/>
      <c r="D125" s="363"/>
      <c r="E125" s="363"/>
      <c r="F125" s="312"/>
      <c r="G125" s="312"/>
      <c r="H125" s="312"/>
      <c r="I125" s="312"/>
      <c r="J125" s="312"/>
      <c r="K125" s="312"/>
      <c r="L125" s="312"/>
      <c r="M125" s="324"/>
      <c r="N125" s="325" t="str">
        <f t="shared" si="1"/>
        <v/>
      </c>
    </row>
    <row r="126" spans="1:14" ht="27" customHeight="1">
      <c r="A126" s="328"/>
      <c r="B126" s="384"/>
      <c r="C126" s="364"/>
      <c r="D126" s="322"/>
      <c r="E126" s="322"/>
      <c r="F126" s="312"/>
      <c r="G126" s="321"/>
      <c r="H126" s="364"/>
      <c r="I126" s="329"/>
      <c r="J126" s="312"/>
      <c r="K126" s="312"/>
      <c r="L126" s="312"/>
      <c r="M126" s="329"/>
      <c r="N126" s="325" t="str">
        <f t="shared" si="1"/>
        <v/>
      </c>
    </row>
    <row r="127" spans="1:14" ht="27" customHeight="1">
      <c r="A127" s="328"/>
      <c r="B127" s="386"/>
      <c r="C127" s="364"/>
      <c r="D127" s="363"/>
      <c r="E127" s="363"/>
      <c r="F127" s="312"/>
      <c r="G127" s="312"/>
      <c r="H127" s="312"/>
      <c r="I127" s="312"/>
      <c r="J127" s="312"/>
      <c r="K127" s="312"/>
      <c r="L127" s="312"/>
      <c r="M127" s="324"/>
      <c r="N127" s="325" t="str">
        <f t="shared" si="1"/>
        <v/>
      </c>
    </row>
    <row r="128" spans="1:14" ht="27" customHeight="1">
      <c r="A128" s="328"/>
      <c r="B128" s="384"/>
      <c r="C128" s="364"/>
      <c r="D128" s="363"/>
      <c r="E128" s="363"/>
      <c r="F128" s="312"/>
      <c r="G128" s="312"/>
      <c r="H128" s="312"/>
      <c r="I128" s="312"/>
      <c r="J128" s="312"/>
      <c r="K128" s="312"/>
      <c r="L128" s="312"/>
      <c r="M128" s="324"/>
      <c r="N128" s="325" t="str">
        <f t="shared" si="1"/>
        <v/>
      </c>
    </row>
    <row r="129" spans="1:14" ht="27" customHeight="1">
      <c r="A129" s="328"/>
      <c r="B129" s="384"/>
      <c r="C129" s="364"/>
      <c r="D129" s="363"/>
      <c r="E129" s="363"/>
      <c r="F129" s="312"/>
      <c r="G129" s="312"/>
      <c r="H129" s="312"/>
      <c r="I129" s="317"/>
      <c r="J129" s="312"/>
      <c r="K129" s="312"/>
      <c r="L129" s="312"/>
      <c r="M129" s="324"/>
      <c r="N129" s="325" t="str">
        <f t="shared" si="1"/>
        <v/>
      </c>
    </row>
    <row r="130" spans="1:14" ht="27" customHeight="1">
      <c r="A130" s="328"/>
      <c r="B130" s="384"/>
      <c r="C130" s="364"/>
      <c r="D130" s="363"/>
      <c r="E130" s="363"/>
      <c r="F130" s="312"/>
      <c r="G130" s="312"/>
      <c r="H130" s="312"/>
      <c r="I130" s="312"/>
      <c r="J130" s="312"/>
      <c r="K130" s="312"/>
      <c r="L130" s="312"/>
      <c r="M130" s="324"/>
      <c r="N130" s="325" t="str">
        <f t="shared" si="1"/>
        <v/>
      </c>
    </row>
    <row r="131" spans="1:14" ht="27" customHeight="1">
      <c r="A131" s="582"/>
      <c r="B131" s="583"/>
      <c r="C131" s="583"/>
      <c r="D131" s="361"/>
      <c r="E131" s="361"/>
      <c r="F131" s="328"/>
      <c r="G131" s="328"/>
      <c r="H131" s="328"/>
      <c r="I131" s="328"/>
      <c r="J131" s="328"/>
      <c r="K131" s="328"/>
      <c r="L131" s="328"/>
      <c r="M131" s="328"/>
      <c r="N131" s="325" t="str">
        <f t="shared" si="1"/>
        <v/>
      </c>
    </row>
    <row r="132" spans="1:14" ht="27" customHeight="1">
      <c r="A132" s="328"/>
      <c r="B132" s="384"/>
      <c r="C132" s="364"/>
      <c r="D132" s="363"/>
      <c r="E132" s="363"/>
      <c r="F132" s="312"/>
      <c r="G132" s="312"/>
      <c r="H132" s="312"/>
      <c r="I132" s="312"/>
      <c r="J132" s="312"/>
      <c r="K132" s="312"/>
      <c r="L132" s="312"/>
      <c r="M132" s="321"/>
      <c r="N132" s="325" t="str">
        <f t="shared" si="1"/>
        <v/>
      </c>
    </row>
    <row r="133" spans="1:14" ht="27" customHeight="1">
      <c r="A133" s="328"/>
      <c r="B133" s="384"/>
      <c r="C133" s="364"/>
      <c r="D133" s="322"/>
      <c r="E133" s="322"/>
      <c r="F133" s="312"/>
      <c r="G133" s="321"/>
      <c r="H133" s="364"/>
      <c r="I133" s="329"/>
      <c r="J133" s="312"/>
      <c r="K133" s="312"/>
      <c r="L133" s="312"/>
      <c r="M133" s="321"/>
      <c r="N133" s="325" t="str">
        <f t="shared" si="1"/>
        <v/>
      </c>
    </row>
    <row r="134" spans="1:14" ht="27" customHeight="1">
      <c r="A134" s="328"/>
      <c r="B134" s="384"/>
      <c r="C134" s="364"/>
      <c r="D134" s="363"/>
      <c r="E134" s="363"/>
      <c r="F134" s="312"/>
      <c r="G134" s="312"/>
      <c r="H134" s="312"/>
      <c r="I134" s="312"/>
      <c r="J134" s="312"/>
      <c r="K134" s="312"/>
      <c r="L134" s="312"/>
      <c r="M134" s="321"/>
      <c r="N134" s="325" t="str">
        <f t="shared" ref="N134:N173" si="2">CONCATENATE(C134,H134)</f>
        <v/>
      </c>
    </row>
    <row r="135" spans="1:14" ht="27" customHeight="1">
      <c r="A135" s="328"/>
      <c r="B135" s="384"/>
      <c r="C135" s="364"/>
      <c r="D135" s="363"/>
      <c r="E135" s="363"/>
      <c r="F135" s="312"/>
      <c r="G135" s="312"/>
      <c r="H135" s="312"/>
      <c r="I135" s="312"/>
      <c r="J135" s="312"/>
      <c r="K135" s="312"/>
      <c r="L135" s="312"/>
      <c r="M135" s="321"/>
      <c r="N135" s="325" t="str">
        <f t="shared" si="2"/>
        <v/>
      </c>
    </row>
    <row r="136" spans="1:14" ht="27" customHeight="1">
      <c r="A136" s="328"/>
      <c r="B136" s="384"/>
      <c r="C136" s="364"/>
      <c r="D136" s="363"/>
      <c r="E136" s="363"/>
      <c r="F136" s="312"/>
      <c r="G136" s="312"/>
      <c r="H136" s="312"/>
      <c r="I136" s="312"/>
      <c r="J136" s="312"/>
      <c r="K136" s="312"/>
      <c r="L136" s="312"/>
      <c r="M136" s="321"/>
      <c r="N136" s="325" t="str">
        <f t="shared" si="2"/>
        <v/>
      </c>
    </row>
    <row r="137" spans="1:14" ht="27" customHeight="1">
      <c r="A137" s="328"/>
      <c r="B137" s="384"/>
      <c r="C137" s="364"/>
      <c r="D137" s="363"/>
      <c r="E137" s="363"/>
      <c r="F137" s="312"/>
      <c r="G137" s="312"/>
      <c r="H137" s="312"/>
      <c r="I137" s="312"/>
      <c r="J137" s="312"/>
      <c r="K137" s="312"/>
      <c r="L137" s="312"/>
      <c r="M137" s="321"/>
      <c r="N137" s="325" t="str">
        <f t="shared" si="2"/>
        <v/>
      </c>
    </row>
    <row r="138" spans="1:14" ht="27" customHeight="1">
      <c r="A138" s="328"/>
      <c r="B138" s="384"/>
      <c r="C138" s="364"/>
      <c r="D138" s="363"/>
      <c r="E138" s="363"/>
      <c r="F138" s="312"/>
      <c r="G138" s="312"/>
      <c r="H138" s="312"/>
      <c r="I138" s="312"/>
      <c r="J138" s="312"/>
      <c r="K138" s="312"/>
      <c r="L138" s="312"/>
      <c r="M138" s="321"/>
      <c r="N138" s="325" t="str">
        <f t="shared" si="2"/>
        <v/>
      </c>
    </row>
    <row r="139" spans="1:14" ht="27" customHeight="1">
      <c r="A139" s="328"/>
      <c r="B139" s="384"/>
      <c r="C139" s="364"/>
      <c r="D139" s="363"/>
      <c r="E139" s="363"/>
      <c r="F139" s="312"/>
      <c r="G139" s="312"/>
      <c r="H139" s="312"/>
      <c r="I139" s="312"/>
      <c r="J139" s="312"/>
      <c r="K139" s="312"/>
      <c r="L139" s="312"/>
      <c r="M139" s="321"/>
      <c r="N139" s="325" t="str">
        <f t="shared" si="2"/>
        <v/>
      </c>
    </row>
    <row r="140" spans="1:14" ht="27" customHeight="1">
      <c r="A140" s="328"/>
      <c r="B140" s="384"/>
      <c r="C140" s="364"/>
      <c r="D140" s="363"/>
      <c r="E140" s="363"/>
      <c r="F140" s="312"/>
      <c r="G140" s="312"/>
      <c r="H140" s="312"/>
      <c r="I140" s="312"/>
      <c r="J140" s="312"/>
      <c r="K140" s="312"/>
      <c r="L140" s="312"/>
      <c r="M140" s="321"/>
      <c r="N140" s="325" t="str">
        <f t="shared" si="2"/>
        <v/>
      </c>
    </row>
    <row r="141" spans="1:14" ht="27" customHeight="1">
      <c r="A141" s="328"/>
      <c r="B141" s="384"/>
      <c r="C141" s="364"/>
      <c r="D141" s="363"/>
      <c r="E141" s="363"/>
      <c r="F141" s="312"/>
      <c r="G141" s="312"/>
      <c r="H141" s="312"/>
      <c r="I141" s="312"/>
      <c r="J141" s="312"/>
      <c r="K141" s="312"/>
      <c r="L141" s="312"/>
      <c r="M141" s="321"/>
      <c r="N141" s="325" t="str">
        <f t="shared" si="2"/>
        <v/>
      </c>
    </row>
    <row r="142" spans="1:14" ht="27" customHeight="1">
      <c r="A142" s="328"/>
      <c r="B142" s="384"/>
      <c r="C142" s="364"/>
      <c r="D142" s="363"/>
      <c r="E142" s="363"/>
      <c r="F142" s="312"/>
      <c r="G142" s="312"/>
      <c r="H142" s="312"/>
      <c r="I142" s="329"/>
      <c r="J142" s="312"/>
      <c r="K142" s="312"/>
      <c r="L142" s="312"/>
      <c r="M142" s="321"/>
      <c r="N142" s="325" t="str">
        <f t="shared" si="2"/>
        <v/>
      </c>
    </row>
    <row r="143" spans="1:14" ht="27" customHeight="1">
      <c r="A143" s="328"/>
      <c r="B143" s="384"/>
      <c r="C143" s="364"/>
      <c r="D143" s="363"/>
      <c r="E143" s="363"/>
      <c r="F143" s="312"/>
      <c r="G143" s="312"/>
      <c r="H143" s="312"/>
      <c r="I143" s="312"/>
      <c r="J143" s="312"/>
      <c r="K143" s="312"/>
      <c r="L143" s="312"/>
      <c r="M143" s="321"/>
      <c r="N143" s="325" t="str">
        <f t="shared" si="2"/>
        <v/>
      </c>
    </row>
    <row r="144" spans="1:14" ht="27" customHeight="1">
      <c r="A144" s="328"/>
      <c r="B144" s="384"/>
      <c r="C144" s="364"/>
      <c r="D144" s="322"/>
      <c r="E144" s="322"/>
      <c r="F144" s="312"/>
      <c r="G144" s="321"/>
      <c r="H144" s="364"/>
      <c r="I144" s="329"/>
      <c r="J144" s="312"/>
      <c r="K144" s="312"/>
      <c r="L144" s="312"/>
      <c r="M144" s="321"/>
      <c r="N144" s="325" t="str">
        <f t="shared" si="2"/>
        <v/>
      </c>
    </row>
    <row r="145" spans="1:14" ht="27" customHeight="1">
      <c r="A145" s="328"/>
      <c r="B145" s="384"/>
      <c r="C145" s="364"/>
      <c r="D145" s="363"/>
      <c r="E145" s="363"/>
      <c r="F145" s="312"/>
      <c r="G145" s="312"/>
      <c r="H145" s="312"/>
      <c r="I145" s="312"/>
      <c r="J145" s="312"/>
      <c r="K145" s="312"/>
      <c r="L145" s="312"/>
      <c r="M145" s="321"/>
      <c r="N145" s="325" t="str">
        <f t="shared" si="2"/>
        <v/>
      </c>
    </row>
    <row r="146" spans="1:14" ht="27" customHeight="1">
      <c r="A146" s="328"/>
      <c r="B146" s="385"/>
      <c r="C146" s="364"/>
      <c r="D146" s="363"/>
      <c r="E146" s="363"/>
      <c r="F146" s="312"/>
      <c r="G146" s="312"/>
      <c r="H146" s="312"/>
      <c r="I146" s="312"/>
      <c r="J146" s="312"/>
      <c r="K146" s="312"/>
      <c r="L146" s="312"/>
      <c r="M146" s="321"/>
      <c r="N146" s="325" t="str">
        <f t="shared" si="2"/>
        <v/>
      </c>
    </row>
    <row r="147" spans="1:14" ht="27" customHeight="1">
      <c r="A147" s="328"/>
      <c r="B147" s="377"/>
      <c r="C147" s="364"/>
      <c r="D147" s="363"/>
      <c r="E147" s="363"/>
      <c r="F147" s="312"/>
      <c r="G147" s="312"/>
      <c r="H147" s="312"/>
      <c r="I147" s="323"/>
      <c r="J147" s="312"/>
      <c r="K147" s="312"/>
      <c r="L147" s="312"/>
      <c r="M147" s="321"/>
      <c r="N147" s="325" t="str">
        <f t="shared" si="2"/>
        <v/>
      </c>
    </row>
    <row r="148" spans="1:14" ht="27" customHeight="1">
      <c r="A148" s="328"/>
      <c r="B148" s="387"/>
      <c r="C148" s="364"/>
      <c r="D148" s="363"/>
      <c r="E148" s="363"/>
      <c r="F148" s="312"/>
      <c r="G148" s="312"/>
      <c r="H148" s="312"/>
      <c r="I148" s="312"/>
      <c r="J148" s="312"/>
      <c r="K148" s="312"/>
      <c r="L148" s="312"/>
      <c r="M148" s="321"/>
      <c r="N148" s="325" t="str">
        <f t="shared" si="2"/>
        <v/>
      </c>
    </row>
    <row r="149" spans="1:14" ht="27" customHeight="1">
      <c r="A149" s="328"/>
      <c r="B149" s="332"/>
      <c r="C149" s="364"/>
      <c r="D149" s="363"/>
      <c r="E149" s="363"/>
      <c r="F149" s="312"/>
      <c r="G149" s="312"/>
      <c r="H149" s="312"/>
      <c r="I149" s="312"/>
      <c r="J149" s="312"/>
      <c r="K149" s="312"/>
      <c r="L149" s="312"/>
      <c r="M149" s="321"/>
      <c r="N149" s="325" t="str">
        <f t="shared" si="2"/>
        <v/>
      </c>
    </row>
    <row r="150" spans="1:14" ht="27" customHeight="1">
      <c r="A150" s="328"/>
      <c r="B150" s="332"/>
      <c r="C150" s="364"/>
      <c r="D150" s="363"/>
      <c r="E150" s="363"/>
      <c r="F150" s="312"/>
      <c r="G150" s="312"/>
      <c r="H150" s="312"/>
      <c r="I150" s="312"/>
      <c r="J150" s="312"/>
      <c r="K150" s="312"/>
      <c r="L150" s="312"/>
      <c r="M150" s="321"/>
      <c r="N150" s="325" t="str">
        <f t="shared" si="2"/>
        <v/>
      </c>
    </row>
    <row r="151" spans="1:14" ht="27" customHeight="1">
      <c r="A151" s="328"/>
      <c r="B151" s="332"/>
      <c r="C151" s="364"/>
      <c r="D151" s="322"/>
      <c r="E151" s="322"/>
      <c r="F151" s="312"/>
      <c r="G151" s="321"/>
      <c r="H151" s="364"/>
      <c r="I151" s="329"/>
      <c r="J151" s="312"/>
      <c r="K151" s="312"/>
      <c r="L151" s="312"/>
      <c r="M151" s="321"/>
      <c r="N151" s="325" t="str">
        <f t="shared" si="2"/>
        <v/>
      </c>
    </row>
    <row r="152" spans="1:14" ht="27" customHeight="1">
      <c r="A152" s="582"/>
      <c r="B152" s="583"/>
      <c r="C152" s="583"/>
      <c r="D152" s="361"/>
      <c r="E152" s="361"/>
      <c r="F152" s="328"/>
      <c r="G152" s="328"/>
      <c r="H152" s="328"/>
      <c r="I152" s="328"/>
      <c r="J152" s="328"/>
      <c r="K152" s="328"/>
      <c r="L152" s="328"/>
      <c r="M152" s="328"/>
      <c r="N152" s="325" t="str">
        <f t="shared" si="2"/>
        <v/>
      </c>
    </row>
    <row r="153" spans="1:14" ht="27" customHeight="1">
      <c r="A153" s="328"/>
      <c r="B153" s="388"/>
      <c r="C153" s="364"/>
      <c r="D153" s="363"/>
      <c r="E153" s="363"/>
      <c r="F153" s="312"/>
      <c r="G153" s="312"/>
      <c r="H153" s="312"/>
      <c r="I153" s="312"/>
      <c r="J153" s="312"/>
      <c r="K153" s="312"/>
      <c r="L153" s="312"/>
      <c r="M153" s="321"/>
      <c r="N153" s="325" t="str">
        <f t="shared" si="2"/>
        <v/>
      </c>
    </row>
    <row r="154" spans="1:14" ht="27" customHeight="1">
      <c r="A154" s="328"/>
      <c r="B154" s="377"/>
      <c r="C154" s="364"/>
      <c r="D154" s="363"/>
      <c r="E154" s="363"/>
      <c r="F154" s="312"/>
      <c r="G154" s="312"/>
      <c r="H154" s="312"/>
      <c r="I154" s="312"/>
      <c r="J154" s="312"/>
      <c r="K154" s="312"/>
      <c r="L154" s="312"/>
      <c r="M154" s="321"/>
      <c r="N154" s="325" t="str">
        <f t="shared" si="2"/>
        <v/>
      </c>
    </row>
    <row r="155" spans="1:14" ht="27" customHeight="1">
      <c r="A155" s="328"/>
      <c r="B155" s="384"/>
      <c r="C155" s="364"/>
      <c r="D155" s="363"/>
      <c r="E155" s="363"/>
      <c r="F155" s="312"/>
      <c r="G155" s="312"/>
      <c r="H155" s="312"/>
      <c r="I155" s="312"/>
      <c r="J155" s="312"/>
      <c r="K155" s="312"/>
      <c r="L155" s="312"/>
      <c r="M155" s="321"/>
      <c r="N155" s="325" t="str">
        <f t="shared" si="2"/>
        <v/>
      </c>
    </row>
    <row r="156" spans="1:14" ht="27" customHeight="1">
      <c r="A156" s="328"/>
      <c r="B156" s="384"/>
      <c r="C156" s="364"/>
      <c r="D156" s="363"/>
      <c r="E156" s="363"/>
      <c r="F156" s="312"/>
      <c r="G156" s="312"/>
      <c r="H156" s="312"/>
      <c r="I156" s="312"/>
      <c r="J156" s="312"/>
      <c r="K156" s="312"/>
      <c r="L156" s="312"/>
      <c r="M156" s="321"/>
      <c r="N156" s="325" t="str">
        <f t="shared" si="2"/>
        <v/>
      </c>
    </row>
    <row r="157" spans="1:14" ht="27" customHeight="1">
      <c r="A157" s="328"/>
      <c r="B157" s="384"/>
      <c r="C157" s="364"/>
      <c r="D157" s="363"/>
      <c r="E157" s="363"/>
      <c r="F157" s="312"/>
      <c r="G157" s="312"/>
      <c r="H157" s="312"/>
      <c r="I157" s="312"/>
      <c r="J157" s="312"/>
      <c r="K157" s="312"/>
      <c r="L157" s="312"/>
      <c r="M157" s="321"/>
      <c r="N157" s="325" t="str">
        <f t="shared" si="2"/>
        <v/>
      </c>
    </row>
    <row r="158" spans="1:14" ht="27" customHeight="1">
      <c r="A158" s="328"/>
      <c r="B158" s="384"/>
      <c r="C158" s="364"/>
      <c r="D158" s="363"/>
      <c r="E158" s="363"/>
      <c r="F158" s="312"/>
      <c r="G158" s="312"/>
      <c r="H158" s="364"/>
      <c r="I158" s="329"/>
      <c r="J158" s="312"/>
      <c r="K158" s="312"/>
      <c r="L158" s="312"/>
      <c r="M158" s="321"/>
      <c r="N158" s="325" t="str">
        <f t="shared" si="2"/>
        <v/>
      </c>
    </row>
    <row r="159" spans="1:14" ht="27" customHeight="1">
      <c r="A159" s="328"/>
      <c r="B159" s="384"/>
      <c r="C159" s="364"/>
      <c r="D159" s="363"/>
      <c r="E159" s="363"/>
      <c r="F159" s="312"/>
      <c r="G159" s="312"/>
      <c r="H159" s="364"/>
      <c r="I159" s="329"/>
      <c r="J159" s="312"/>
      <c r="K159" s="312"/>
      <c r="L159" s="312"/>
      <c r="M159" s="321"/>
      <c r="N159" s="325" t="str">
        <f t="shared" si="2"/>
        <v/>
      </c>
    </row>
    <row r="160" spans="1:14" ht="27" customHeight="1">
      <c r="A160" s="328"/>
      <c r="B160" s="384"/>
      <c r="C160" s="364"/>
      <c r="D160" s="322"/>
      <c r="E160" s="322"/>
      <c r="F160" s="312"/>
      <c r="G160" s="321"/>
      <c r="H160" s="364"/>
      <c r="I160" s="329"/>
      <c r="J160" s="312"/>
      <c r="K160" s="312"/>
      <c r="L160" s="312"/>
      <c r="M160" s="321"/>
      <c r="N160" s="325" t="str">
        <f t="shared" si="2"/>
        <v/>
      </c>
    </row>
    <row r="161" spans="1:14" ht="27" customHeight="1">
      <c r="A161" s="328"/>
      <c r="B161" s="384"/>
      <c r="C161" s="364"/>
      <c r="D161" s="363"/>
      <c r="E161" s="363"/>
      <c r="F161" s="312"/>
      <c r="G161" s="312"/>
      <c r="H161" s="312"/>
      <c r="I161" s="312"/>
      <c r="J161" s="312"/>
      <c r="K161" s="312"/>
      <c r="L161" s="312"/>
      <c r="M161" s="321"/>
      <c r="N161" s="325" t="str">
        <f t="shared" si="2"/>
        <v/>
      </c>
    </row>
    <row r="162" spans="1:14" ht="27" customHeight="1">
      <c r="A162" s="328"/>
      <c r="B162" s="384"/>
      <c r="C162" s="364"/>
      <c r="D162" s="363"/>
      <c r="E162" s="363"/>
      <c r="F162" s="312"/>
      <c r="G162" s="312"/>
      <c r="H162" s="312"/>
      <c r="I162" s="312"/>
      <c r="J162" s="312"/>
      <c r="K162" s="312"/>
      <c r="L162" s="312"/>
      <c r="M162" s="321"/>
      <c r="N162" s="325" t="str">
        <f t="shared" si="2"/>
        <v/>
      </c>
    </row>
    <row r="163" spans="1:14" ht="27" customHeight="1">
      <c r="A163" s="328"/>
      <c r="B163" s="384"/>
      <c r="C163" s="364"/>
      <c r="D163" s="363"/>
      <c r="E163" s="363"/>
      <c r="F163" s="312"/>
      <c r="G163" s="312"/>
      <c r="H163" s="312"/>
      <c r="I163" s="312"/>
      <c r="J163" s="312"/>
      <c r="K163" s="312"/>
      <c r="L163" s="312"/>
      <c r="M163" s="321"/>
      <c r="N163" s="325" t="str">
        <f t="shared" si="2"/>
        <v/>
      </c>
    </row>
    <row r="164" spans="1:14" ht="27" customHeight="1">
      <c r="A164" s="328"/>
      <c r="B164" s="383"/>
      <c r="C164" s="364"/>
      <c r="D164" s="363"/>
      <c r="E164" s="363"/>
      <c r="F164" s="312"/>
      <c r="G164" s="312"/>
      <c r="H164" s="312"/>
      <c r="I164" s="312"/>
      <c r="J164" s="312"/>
      <c r="K164" s="312"/>
      <c r="L164" s="312"/>
      <c r="M164" s="321"/>
      <c r="N164" s="325" t="str">
        <f t="shared" si="2"/>
        <v/>
      </c>
    </row>
    <row r="165" spans="1:14" ht="27" customHeight="1">
      <c r="A165" s="328"/>
      <c r="B165" s="383"/>
      <c r="C165" s="364"/>
      <c r="D165" s="363"/>
      <c r="E165" s="363"/>
      <c r="F165" s="312"/>
      <c r="G165" s="312"/>
      <c r="H165" s="312"/>
      <c r="I165" s="312"/>
      <c r="J165" s="312"/>
      <c r="K165" s="312"/>
      <c r="L165" s="312"/>
      <c r="M165" s="321"/>
      <c r="N165" s="325" t="str">
        <f t="shared" si="2"/>
        <v/>
      </c>
    </row>
    <row r="166" spans="1:14" ht="27" customHeight="1">
      <c r="A166" s="328"/>
      <c r="B166" s="377"/>
      <c r="C166" s="364"/>
      <c r="D166" s="363"/>
      <c r="E166" s="363"/>
      <c r="F166" s="312"/>
      <c r="G166" s="312"/>
      <c r="H166" s="312"/>
      <c r="I166" s="312"/>
      <c r="J166" s="312"/>
      <c r="K166" s="312"/>
      <c r="L166" s="312"/>
      <c r="M166" s="321"/>
      <c r="N166" s="325" t="str">
        <f t="shared" si="2"/>
        <v/>
      </c>
    </row>
    <row r="167" spans="1:14" ht="27" customHeight="1">
      <c r="A167" s="328"/>
      <c r="B167" s="377"/>
      <c r="C167" s="364"/>
      <c r="D167" s="363"/>
      <c r="E167" s="363"/>
      <c r="F167" s="312"/>
      <c r="G167" s="312"/>
      <c r="H167" s="312"/>
      <c r="I167" s="312"/>
      <c r="J167" s="312"/>
      <c r="K167" s="312"/>
      <c r="L167" s="312"/>
      <c r="M167" s="321"/>
      <c r="N167" s="325" t="str">
        <f t="shared" si="2"/>
        <v/>
      </c>
    </row>
    <row r="168" spans="1:14" ht="27" customHeight="1">
      <c r="A168" s="328"/>
      <c r="B168" s="377"/>
      <c r="C168" s="364"/>
      <c r="D168" s="363"/>
      <c r="E168" s="363"/>
      <c r="F168" s="312"/>
      <c r="G168" s="312"/>
      <c r="H168" s="312"/>
      <c r="I168" s="312"/>
      <c r="J168" s="312"/>
      <c r="K168" s="312"/>
      <c r="L168" s="312"/>
      <c r="M168" s="321"/>
      <c r="N168" s="325" t="str">
        <f t="shared" si="2"/>
        <v/>
      </c>
    </row>
    <row r="169" spans="1:14" ht="27" customHeight="1">
      <c r="A169" s="328"/>
      <c r="B169" s="377"/>
      <c r="C169" s="364"/>
      <c r="D169" s="363"/>
      <c r="E169" s="363"/>
      <c r="F169" s="312"/>
      <c r="G169" s="312"/>
      <c r="H169" s="312"/>
      <c r="I169" s="312"/>
      <c r="J169" s="312"/>
      <c r="K169" s="312"/>
      <c r="L169" s="312"/>
      <c r="M169" s="321"/>
      <c r="N169" s="325" t="str">
        <f t="shared" si="2"/>
        <v/>
      </c>
    </row>
    <row r="170" spans="1:14" ht="27" customHeight="1">
      <c r="A170" s="328"/>
      <c r="B170" s="377"/>
      <c r="C170" s="364"/>
      <c r="D170" s="363"/>
      <c r="E170" s="363"/>
      <c r="F170" s="312"/>
      <c r="G170" s="312"/>
      <c r="H170" s="312"/>
      <c r="I170" s="312"/>
      <c r="J170" s="312"/>
      <c r="K170" s="312"/>
      <c r="L170" s="312"/>
      <c r="M170" s="321"/>
      <c r="N170" s="325" t="str">
        <f t="shared" si="2"/>
        <v/>
      </c>
    </row>
    <row r="171" spans="1:14" ht="27" customHeight="1">
      <c r="A171" s="328"/>
      <c r="B171" s="377"/>
      <c r="C171" s="364"/>
      <c r="D171" s="363"/>
      <c r="E171" s="363"/>
      <c r="F171" s="312"/>
      <c r="G171" s="312"/>
      <c r="H171" s="312"/>
      <c r="I171" s="312"/>
      <c r="J171" s="312"/>
      <c r="K171" s="312"/>
      <c r="L171" s="312"/>
      <c r="M171" s="321"/>
      <c r="N171" s="325" t="str">
        <f t="shared" si="2"/>
        <v/>
      </c>
    </row>
    <row r="172" spans="1:14" ht="27" customHeight="1">
      <c r="A172" s="328"/>
      <c r="B172" s="377"/>
      <c r="C172" s="364"/>
      <c r="D172" s="363"/>
      <c r="E172" s="363"/>
      <c r="F172" s="312"/>
      <c r="G172" s="312"/>
      <c r="H172" s="312"/>
      <c r="I172" s="312"/>
      <c r="J172" s="312"/>
      <c r="K172" s="312"/>
      <c r="L172" s="312"/>
      <c r="M172" s="321"/>
      <c r="N172" s="325" t="str">
        <f t="shared" si="2"/>
        <v/>
      </c>
    </row>
    <row r="173" spans="1:14" ht="27" customHeight="1">
      <c r="A173" s="582" t="s">
        <v>35</v>
      </c>
      <c r="B173" s="583"/>
      <c r="C173" s="583"/>
      <c r="D173" s="361"/>
      <c r="E173" s="361">
        <f>SUM(E153:E172)</f>
        <v>0</v>
      </c>
      <c r="F173" s="328"/>
      <c r="G173" s="328"/>
      <c r="H173" s="328"/>
      <c r="I173" s="328"/>
      <c r="J173" s="328"/>
      <c r="K173" s="328"/>
      <c r="L173" s="328"/>
      <c r="M173" s="328"/>
      <c r="N173" s="325" t="str">
        <f t="shared" si="2"/>
        <v/>
      </c>
    </row>
    <row r="174" spans="1:14">
      <c r="E174" s="366">
        <f>SUM(E173,E152,E131,E110,E89,E68,E47,E26)</f>
        <v>0</v>
      </c>
    </row>
  </sheetData>
  <mergeCells count="8">
    <mergeCell ref="A152:C152"/>
    <mergeCell ref="A173:C173"/>
    <mergeCell ref="A26:C26"/>
    <mergeCell ref="A47:C47"/>
    <mergeCell ref="A68:C68"/>
    <mergeCell ref="A89:C89"/>
    <mergeCell ref="A110:C110"/>
    <mergeCell ref="A131:C131"/>
  </mergeCells>
  <phoneticPr fontId="11" type="noConversion"/>
  <printOptions horizontalCentered="1" verticalCentered="1"/>
  <pageMargins left="0.19685039370078741" right="0.19685039370078741" top="1.1811023622047245" bottom="0.59055118110236227" header="0.59055118110236227" footer="0.19685039370078741"/>
  <pageSetup paperSize="9" scale="99" orientation="portrait" r:id="rId1"/>
  <headerFooter alignWithMargins="0"/>
  <rowBreaks count="7" manualBreakCount="7">
    <brk id="26" min="1" max="12" man="1"/>
    <brk id="47" min="1" max="12" man="1"/>
    <brk id="68" min="1" max="12" man="1"/>
    <brk id="89" min="1" max="12" man="1"/>
    <brk id="110" min="1" max="12" man="1"/>
    <brk id="131" min="1" max="12" man="1"/>
    <brk id="152" min="1" max="12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R189"/>
  <sheetViews>
    <sheetView showGridLines="0" showZeros="0" view="pageBreakPreview" topLeftCell="A148" zoomScaleSheetLayoutView="100" workbookViewId="0">
      <selection activeCell="I17" sqref="I17"/>
    </sheetView>
  </sheetViews>
  <sheetFormatPr defaultRowHeight="11.25"/>
  <cols>
    <col min="1" max="1" width="3.77734375" style="368" customWidth="1"/>
    <col min="2" max="2" width="6.77734375" style="367" customWidth="1"/>
    <col min="3" max="3" width="3.77734375" style="368" customWidth="1"/>
    <col min="4" max="5" width="6.77734375" style="368" customWidth="1"/>
    <col min="6" max="6" width="3.77734375" style="368" customWidth="1"/>
    <col min="7" max="7" width="5.6640625" style="368" customWidth="1"/>
    <col min="8" max="8" width="5.77734375" style="368" customWidth="1"/>
    <col min="9" max="9" width="10.77734375" style="368" customWidth="1"/>
    <col min="10" max="10" width="6.77734375" style="368" customWidth="1"/>
    <col min="11" max="11" width="11.77734375" style="368" customWidth="1"/>
    <col min="12" max="12" width="7" style="368" customWidth="1"/>
    <col min="13" max="13" width="4.5546875" style="368" customWidth="1"/>
    <col min="14" max="14" width="20.77734375" style="369" customWidth="1"/>
    <col min="15" max="15" width="10.77734375" style="316" customWidth="1"/>
    <col min="16" max="16384" width="8.88671875" style="316"/>
  </cols>
  <sheetData>
    <row r="1" spans="1:15" ht="30" customHeight="1">
      <c r="A1" s="406" t="s">
        <v>39</v>
      </c>
      <c r="B1" s="407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343"/>
      <c r="O1" s="344"/>
    </row>
    <row r="2" spans="1:15" ht="19.899999999999999" customHeight="1">
      <c r="A2" s="408"/>
      <c r="B2" s="407"/>
      <c r="C2" s="408"/>
      <c r="D2" s="408"/>
      <c r="E2" s="408"/>
      <c r="F2" s="408"/>
      <c r="G2" s="408"/>
      <c r="H2" s="408"/>
      <c r="I2" s="408"/>
      <c r="J2" s="409"/>
      <c r="K2" s="410" t="s">
        <v>50</v>
      </c>
      <c r="L2" s="319"/>
      <c r="M2" s="319"/>
      <c r="N2" s="350"/>
      <c r="O2" s="344"/>
    </row>
    <row r="3" spans="1:15" ht="10.15" customHeight="1">
      <c r="A3" s="408"/>
      <c r="B3" s="407"/>
      <c r="C3" s="408"/>
      <c r="D3" s="408"/>
      <c r="E3" s="408"/>
      <c r="F3" s="408"/>
      <c r="G3" s="408"/>
      <c r="H3" s="408"/>
      <c r="I3" s="408"/>
      <c r="J3" s="408"/>
      <c r="K3" s="408"/>
      <c r="L3" s="408"/>
      <c r="M3" s="408"/>
      <c r="N3" s="351"/>
      <c r="O3" s="344"/>
    </row>
    <row r="4" spans="1:15" ht="30" customHeight="1">
      <c r="A4" s="401" t="s">
        <v>22</v>
      </c>
      <c r="B4" s="402" t="s">
        <v>23</v>
      </c>
      <c r="C4" s="401" t="s">
        <v>24</v>
      </c>
      <c r="D4" s="401" t="s">
        <v>25</v>
      </c>
      <c r="E4" s="403" t="s">
        <v>26</v>
      </c>
      <c r="F4" s="401" t="s">
        <v>27</v>
      </c>
      <c r="G4" s="401"/>
      <c r="H4" s="401" t="s">
        <v>28</v>
      </c>
      <c r="I4" s="401"/>
      <c r="J4" s="401" t="s">
        <v>29</v>
      </c>
      <c r="K4" s="401"/>
      <c r="L4" s="401"/>
      <c r="M4" s="401" t="s">
        <v>18</v>
      </c>
      <c r="N4" s="350"/>
      <c r="O4" s="355"/>
    </row>
    <row r="5" spans="1:15" ht="30" customHeight="1">
      <c r="A5" s="404" t="s">
        <v>30</v>
      </c>
      <c r="B5" s="411"/>
      <c r="C5" s="404"/>
      <c r="D5" s="404" t="s">
        <v>284</v>
      </c>
      <c r="E5" s="405" t="s">
        <v>284</v>
      </c>
      <c r="F5" s="412" t="s">
        <v>24</v>
      </c>
      <c r="G5" s="412" t="s">
        <v>31</v>
      </c>
      <c r="H5" s="412" t="s">
        <v>32</v>
      </c>
      <c r="I5" s="412" t="s">
        <v>33</v>
      </c>
      <c r="J5" s="412" t="s">
        <v>32</v>
      </c>
      <c r="K5" s="412" t="s">
        <v>33</v>
      </c>
      <c r="L5" s="412" t="s">
        <v>34</v>
      </c>
      <c r="M5" s="404"/>
      <c r="N5" s="360"/>
      <c r="O5" s="344"/>
    </row>
    <row r="6" spans="1:15" ht="27" customHeight="1">
      <c r="A6" s="318"/>
      <c r="B6" s="307"/>
      <c r="C6" s="308"/>
      <c r="D6" s="389"/>
      <c r="E6" s="413"/>
      <c r="F6" s="312"/>
      <c r="G6" s="312"/>
      <c r="H6" s="308"/>
      <c r="I6" s="308"/>
      <c r="J6" s="329"/>
      <c r="K6" s="312"/>
      <c r="L6" s="312"/>
      <c r="M6" s="324"/>
      <c r="N6" s="325" t="str">
        <f>CONCATENATE(C6,H6)</f>
        <v/>
      </c>
      <c r="O6" s="314"/>
    </row>
    <row r="7" spans="1:15" ht="27" customHeight="1">
      <c r="A7" s="318"/>
      <c r="B7" s="307"/>
      <c r="C7" s="308"/>
      <c r="D7" s="308"/>
      <c r="E7" s="413"/>
      <c r="F7" s="312"/>
      <c r="G7" s="312"/>
      <c r="H7" s="308"/>
      <c r="I7" s="308"/>
      <c r="J7" s="329"/>
      <c r="K7" s="312"/>
      <c r="L7" s="312"/>
      <c r="M7" s="324"/>
      <c r="N7" s="325" t="str">
        <f t="shared" ref="N7:N46" si="0">CONCATENATE(C7,H7)</f>
        <v/>
      </c>
      <c r="O7" s="314"/>
    </row>
    <row r="8" spans="1:15" ht="27" customHeight="1">
      <c r="A8" s="318"/>
      <c r="B8" s="311"/>
      <c r="C8" s="308"/>
      <c r="D8" s="308"/>
      <c r="E8" s="413"/>
      <c r="F8" s="312"/>
      <c r="G8" s="312"/>
      <c r="H8" s="308"/>
      <c r="I8" s="308"/>
      <c r="J8" s="329"/>
      <c r="K8" s="312"/>
      <c r="L8" s="312"/>
      <c r="M8" s="324"/>
      <c r="N8" s="325" t="str">
        <f t="shared" si="0"/>
        <v/>
      </c>
      <c r="O8" s="314"/>
    </row>
    <row r="9" spans="1:15" ht="27" customHeight="1">
      <c r="A9" s="318"/>
      <c r="B9" s="307"/>
      <c r="C9" s="308"/>
      <c r="D9" s="308"/>
      <c r="E9" s="413"/>
      <c r="F9" s="312"/>
      <c r="G9" s="334"/>
      <c r="H9" s="308"/>
      <c r="I9" s="308"/>
      <c r="J9" s="329"/>
      <c r="K9" s="312"/>
      <c r="L9" s="312"/>
      <c r="M9" s="324"/>
      <c r="N9" s="325" t="str">
        <f t="shared" si="0"/>
        <v/>
      </c>
      <c r="O9" s="314"/>
    </row>
    <row r="10" spans="1:15" ht="27" customHeight="1">
      <c r="A10" s="318"/>
      <c r="B10" s="307"/>
      <c r="C10" s="308"/>
      <c r="D10" s="308"/>
      <c r="E10" s="413"/>
      <c r="F10" s="312"/>
      <c r="G10" s="312"/>
      <c r="H10" s="308"/>
      <c r="I10" s="310"/>
      <c r="J10" s="329"/>
      <c r="K10" s="312"/>
      <c r="L10" s="312"/>
      <c r="M10" s="321"/>
      <c r="N10" s="325" t="str">
        <f t="shared" si="0"/>
        <v/>
      </c>
      <c r="O10" s="314"/>
    </row>
    <row r="11" spans="1:15" ht="27" customHeight="1">
      <c r="A11" s="318"/>
      <c r="B11" s="390"/>
      <c r="C11" s="308"/>
      <c r="D11" s="308"/>
      <c r="E11" s="413"/>
      <c r="F11" s="312"/>
      <c r="G11" s="312"/>
      <c r="H11" s="308"/>
      <c r="I11" s="310"/>
      <c r="J11" s="329"/>
      <c r="K11" s="312"/>
      <c r="L11" s="312"/>
      <c r="M11" s="324"/>
      <c r="N11" s="325" t="str">
        <f t="shared" si="0"/>
        <v/>
      </c>
      <c r="O11" s="314"/>
    </row>
    <row r="12" spans="1:15" ht="27" customHeight="1">
      <c r="A12" s="318"/>
      <c r="B12" s="307"/>
      <c r="C12" s="308"/>
      <c r="D12" s="308"/>
      <c r="E12" s="413"/>
      <c r="F12" s="312"/>
      <c r="G12" s="312"/>
      <c r="H12" s="308"/>
      <c r="I12" s="308"/>
      <c r="J12" s="329"/>
      <c r="K12" s="312"/>
      <c r="L12" s="312"/>
      <c r="M12" s="324"/>
      <c r="N12" s="325" t="str">
        <f t="shared" si="0"/>
        <v/>
      </c>
      <c r="O12" s="314"/>
    </row>
    <row r="13" spans="1:15" ht="27" customHeight="1">
      <c r="A13" s="318"/>
      <c r="B13" s="307"/>
      <c r="C13" s="308"/>
      <c r="D13" s="308"/>
      <c r="E13" s="413"/>
      <c r="F13" s="312"/>
      <c r="G13" s="312"/>
      <c r="H13" s="308"/>
      <c r="I13" s="308"/>
      <c r="J13" s="329"/>
      <c r="K13" s="312"/>
      <c r="L13" s="312"/>
      <c r="M13" s="324"/>
      <c r="N13" s="325" t="str">
        <f t="shared" si="0"/>
        <v/>
      </c>
      <c r="O13" s="314"/>
    </row>
    <row r="14" spans="1:15" ht="27" customHeight="1">
      <c r="A14" s="318"/>
      <c r="B14" s="307"/>
      <c r="C14" s="308"/>
      <c r="D14" s="389"/>
      <c r="E14" s="413"/>
      <c r="F14" s="312"/>
      <c r="G14" s="312"/>
      <c r="H14" s="308"/>
      <c r="I14" s="310"/>
      <c r="J14" s="329"/>
      <c r="K14" s="312"/>
      <c r="L14" s="312"/>
      <c r="M14" s="324"/>
      <c r="N14" s="325" t="str">
        <f t="shared" si="0"/>
        <v/>
      </c>
      <c r="O14" s="314"/>
    </row>
    <row r="15" spans="1:15" ht="27" customHeight="1">
      <c r="A15" s="318"/>
      <c r="B15" s="307"/>
      <c r="C15" s="308"/>
      <c r="D15" s="308"/>
      <c r="E15" s="413"/>
      <c r="F15" s="312"/>
      <c r="G15" s="312"/>
      <c r="H15" s="308"/>
      <c r="I15" s="308"/>
      <c r="J15" s="329"/>
      <c r="K15" s="312"/>
      <c r="L15" s="312"/>
      <c r="M15" s="324"/>
      <c r="N15" s="325" t="str">
        <f t="shared" si="0"/>
        <v/>
      </c>
      <c r="O15" s="314"/>
    </row>
    <row r="16" spans="1:15" ht="27" customHeight="1">
      <c r="A16" s="373"/>
      <c r="B16" s="374"/>
      <c r="C16" s="375"/>
      <c r="D16" s="375"/>
      <c r="E16" s="414"/>
      <c r="F16" s="312"/>
      <c r="G16" s="312"/>
      <c r="H16" s="375"/>
      <c r="I16" s="391"/>
      <c r="J16" s="392"/>
      <c r="K16" s="312"/>
      <c r="L16" s="312"/>
      <c r="M16" s="321"/>
      <c r="N16" s="325" t="str">
        <f t="shared" si="0"/>
        <v/>
      </c>
      <c r="O16" s="314"/>
    </row>
    <row r="17" spans="1:18" ht="27" customHeight="1">
      <c r="A17" s="328"/>
      <c r="B17" s="393"/>
      <c r="C17" s="329"/>
      <c r="D17" s="415"/>
      <c r="E17" s="415"/>
      <c r="F17" s="312"/>
      <c r="G17" s="312"/>
      <c r="H17" s="329"/>
      <c r="I17" s="329"/>
      <c r="J17" s="312"/>
      <c r="K17" s="312"/>
      <c r="L17" s="312"/>
      <c r="M17" s="321"/>
      <c r="N17" s="325" t="str">
        <f t="shared" si="0"/>
        <v/>
      </c>
      <c r="O17" s="314"/>
    </row>
    <row r="18" spans="1:18" ht="27" customHeight="1">
      <c r="A18" s="328"/>
      <c r="B18" s="329"/>
      <c r="C18" s="329"/>
      <c r="D18" s="415"/>
      <c r="E18" s="415"/>
      <c r="F18" s="312"/>
      <c r="G18" s="312"/>
      <c r="H18" s="329"/>
      <c r="I18" s="329"/>
      <c r="J18" s="312"/>
      <c r="K18" s="312"/>
      <c r="L18" s="312"/>
      <c r="M18" s="324"/>
      <c r="N18" s="325" t="str">
        <f t="shared" si="0"/>
        <v/>
      </c>
      <c r="O18" s="314"/>
    </row>
    <row r="19" spans="1:18" ht="27" customHeight="1">
      <c r="A19" s="328"/>
      <c r="B19" s="393"/>
      <c r="C19" s="329"/>
      <c r="D19" s="415"/>
      <c r="E19" s="415"/>
      <c r="F19" s="312"/>
      <c r="G19" s="312"/>
      <c r="H19" s="329"/>
      <c r="I19" s="394"/>
      <c r="J19" s="312"/>
      <c r="K19" s="312"/>
      <c r="L19" s="312"/>
      <c r="M19" s="324"/>
      <c r="N19" s="325" t="str">
        <f t="shared" si="0"/>
        <v/>
      </c>
      <c r="O19" s="314"/>
    </row>
    <row r="20" spans="1:18" ht="27" customHeight="1">
      <c r="A20" s="328"/>
      <c r="B20" s="393"/>
      <c r="C20" s="329"/>
      <c r="D20" s="415"/>
      <c r="E20" s="415"/>
      <c r="F20" s="312"/>
      <c r="G20" s="312"/>
      <c r="H20" s="395"/>
      <c r="I20" s="329"/>
      <c r="J20" s="312"/>
      <c r="K20" s="312"/>
      <c r="L20" s="312"/>
      <c r="M20" s="324"/>
      <c r="N20" s="325" t="str">
        <f t="shared" si="0"/>
        <v/>
      </c>
      <c r="O20" s="314"/>
    </row>
    <row r="21" spans="1:18" ht="27" customHeight="1">
      <c r="A21" s="328"/>
      <c r="B21" s="393"/>
      <c r="C21" s="329"/>
      <c r="D21" s="415"/>
      <c r="E21" s="415"/>
      <c r="F21" s="312"/>
      <c r="G21" s="312"/>
      <c r="H21" s="329"/>
      <c r="I21" s="329"/>
      <c r="J21" s="312"/>
      <c r="K21" s="312"/>
      <c r="L21" s="312"/>
      <c r="M21" s="324"/>
      <c r="N21" s="325" t="str">
        <f t="shared" si="0"/>
        <v/>
      </c>
      <c r="O21" s="320"/>
    </row>
    <row r="22" spans="1:18" ht="27" customHeight="1">
      <c r="A22" s="328"/>
      <c r="B22" s="307"/>
      <c r="C22" s="329"/>
      <c r="D22" s="415"/>
      <c r="E22" s="415"/>
      <c r="F22" s="312"/>
      <c r="G22" s="312"/>
      <c r="H22" s="329"/>
      <c r="I22" s="329"/>
      <c r="J22" s="312"/>
      <c r="K22" s="312"/>
      <c r="L22" s="312"/>
      <c r="M22" s="324"/>
      <c r="N22" s="325" t="str">
        <f t="shared" si="0"/>
        <v/>
      </c>
      <c r="O22" s="320"/>
    </row>
    <row r="23" spans="1:18" ht="27" customHeight="1">
      <c r="A23" s="328"/>
      <c r="B23" s="329"/>
      <c r="C23" s="329"/>
      <c r="D23" s="415"/>
      <c r="E23" s="415"/>
      <c r="F23" s="312"/>
      <c r="G23" s="312"/>
      <c r="H23" s="329"/>
      <c r="I23" s="329"/>
      <c r="J23" s="312"/>
      <c r="K23" s="312"/>
      <c r="L23" s="312"/>
      <c r="M23" s="329"/>
      <c r="N23" s="325" t="str">
        <f t="shared" si="0"/>
        <v/>
      </c>
      <c r="O23" s="320"/>
    </row>
    <row r="24" spans="1:18" ht="27" customHeight="1">
      <c r="A24" s="328"/>
      <c r="B24" s="307"/>
      <c r="C24" s="329"/>
      <c r="D24" s="415"/>
      <c r="E24" s="415"/>
      <c r="F24" s="312"/>
      <c r="G24" s="312"/>
      <c r="H24" s="329"/>
      <c r="I24" s="394"/>
      <c r="J24" s="312"/>
      <c r="K24" s="312"/>
      <c r="L24" s="312"/>
      <c r="M24" s="324"/>
      <c r="N24" s="325" t="str">
        <f t="shared" si="0"/>
        <v/>
      </c>
      <c r="O24" s="320"/>
    </row>
    <row r="25" spans="1:18" ht="27" customHeight="1">
      <c r="A25" s="328"/>
      <c r="B25" s="393"/>
      <c r="C25" s="329"/>
      <c r="D25" s="415"/>
      <c r="E25" s="415"/>
      <c r="F25" s="312"/>
      <c r="G25" s="312"/>
      <c r="H25" s="329"/>
      <c r="I25" s="394"/>
      <c r="J25" s="312"/>
      <c r="K25" s="312"/>
      <c r="L25" s="312"/>
      <c r="M25" s="324"/>
      <c r="N25" s="325" t="str">
        <f t="shared" si="0"/>
        <v/>
      </c>
      <c r="O25" s="315"/>
      <c r="P25" s="314"/>
      <c r="Q25" s="314"/>
      <c r="R25" s="314"/>
    </row>
    <row r="26" spans="1:18" ht="27" customHeight="1">
      <c r="A26" s="397"/>
      <c r="B26" s="398"/>
      <c r="C26" s="399"/>
      <c r="D26" s="416"/>
      <c r="E26" s="416"/>
      <c r="F26" s="328"/>
      <c r="G26" s="328"/>
      <c r="H26" s="328"/>
      <c r="I26" s="328"/>
      <c r="J26" s="328"/>
      <c r="K26" s="328"/>
      <c r="L26" s="328"/>
      <c r="M26" s="328"/>
      <c r="N26" s="325" t="str">
        <f t="shared" si="0"/>
        <v/>
      </c>
      <c r="O26" s="315"/>
      <c r="P26" s="314"/>
      <c r="Q26" s="314"/>
      <c r="R26" s="314"/>
    </row>
    <row r="27" spans="1:18" ht="27" customHeight="1">
      <c r="A27" s="328"/>
      <c r="B27" s="329"/>
      <c r="C27" s="329"/>
      <c r="D27" s="415"/>
      <c r="E27" s="415"/>
      <c r="F27" s="312"/>
      <c r="G27" s="312"/>
      <c r="H27" s="329"/>
      <c r="I27" s="329"/>
      <c r="J27" s="312"/>
      <c r="K27" s="312"/>
      <c r="L27" s="312"/>
      <c r="M27" s="324"/>
      <c r="N27" s="325" t="str">
        <f t="shared" si="0"/>
        <v/>
      </c>
      <c r="O27" s="314"/>
    </row>
    <row r="28" spans="1:18" ht="27" customHeight="1">
      <c r="A28" s="328"/>
      <c r="B28" s="307"/>
      <c r="C28" s="329"/>
      <c r="D28" s="415"/>
      <c r="E28" s="415"/>
      <c r="F28" s="312"/>
      <c r="G28" s="334"/>
      <c r="H28" s="329"/>
      <c r="I28" s="329"/>
      <c r="J28" s="312"/>
      <c r="K28" s="312"/>
      <c r="L28" s="312"/>
      <c r="M28" s="324"/>
      <c r="N28" s="325" t="str">
        <f t="shared" si="0"/>
        <v/>
      </c>
      <c r="O28" s="314"/>
    </row>
    <row r="29" spans="1:18" ht="27" customHeight="1">
      <c r="A29" s="328"/>
      <c r="B29" s="393"/>
      <c r="C29" s="329"/>
      <c r="D29" s="415"/>
      <c r="E29" s="415"/>
      <c r="F29" s="312"/>
      <c r="G29" s="312"/>
      <c r="H29" s="329"/>
      <c r="I29" s="329"/>
      <c r="J29" s="312"/>
      <c r="K29" s="312"/>
      <c r="L29" s="312"/>
      <c r="M29" s="324"/>
      <c r="N29" s="325" t="str">
        <f t="shared" si="0"/>
        <v/>
      </c>
      <c r="O29" s="314"/>
    </row>
    <row r="30" spans="1:18" ht="27" customHeight="1">
      <c r="A30" s="328"/>
      <c r="B30" s="393"/>
      <c r="C30" s="329"/>
      <c r="D30" s="415"/>
      <c r="E30" s="415"/>
      <c r="F30" s="312"/>
      <c r="G30" s="312"/>
      <c r="H30" s="329"/>
      <c r="I30" s="329"/>
      <c r="J30" s="312"/>
      <c r="K30" s="312"/>
      <c r="L30" s="312"/>
      <c r="M30" s="324"/>
      <c r="N30" s="325" t="str">
        <f t="shared" si="0"/>
        <v/>
      </c>
      <c r="O30" s="314"/>
    </row>
    <row r="31" spans="1:18" ht="27" customHeight="1">
      <c r="A31" s="328"/>
      <c r="B31" s="307"/>
      <c r="C31" s="329"/>
      <c r="D31" s="415"/>
      <c r="E31" s="415"/>
      <c r="F31" s="312"/>
      <c r="G31" s="312"/>
      <c r="H31" s="329"/>
      <c r="I31" s="329"/>
      <c r="J31" s="312"/>
      <c r="K31" s="312"/>
      <c r="L31" s="312"/>
      <c r="M31" s="321"/>
      <c r="N31" s="325" t="str">
        <f t="shared" si="0"/>
        <v/>
      </c>
      <c r="O31" s="314"/>
    </row>
    <row r="32" spans="1:18" ht="27" customHeight="1">
      <c r="A32" s="328"/>
      <c r="B32" s="393"/>
      <c r="C32" s="329"/>
      <c r="D32" s="415"/>
      <c r="E32" s="415"/>
      <c r="F32" s="312"/>
      <c r="G32" s="312"/>
      <c r="H32" s="395"/>
      <c r="I32" s="329"/>
      <c r="J32" s="312"/>
      <c r="K32" s="312"/>
      <c r="L32" s="312"/>
      <c r="M32" s="324"/>
      <c r="N32" s="325" t="str">
        <f t="shared" si="0"/>
        <v/>
      </c>
      <c r="O32" s="314"/>
    </row>
    <row r="33" spans="1:18" ht="27" customHeight="1">
      <c r="A33" s="328"/>
      <c r="B33" s="307"/>
      <c r="C33" s="329"/>
      <c r="D33" s="415"/>
      <c r="E33" s="415"/>
      <c r="F33" s="312"/>
      <c r="G33" s="312"/>
      <c r="H33" s="329"/>
      <c r="I33" s="329"/>
      <c r="J33" s="312"/>
      <c r="K33" s="312"/>
      <c r="L33" s="312"/>
      <c r="M33" s="324"/>
      <c r="N33" s="325" t="str">
        <f t="shared" si="0"/>
        <v/>
      </c>
      <c r="O33" s="314"/>
    </row>
    <row r="34" spans="1:18" ht="27" customHeight="1">
      <c r="A34" s="328"/>
      <c r="B34" s="393"/>
      <c r="C34" s="329"/>
      <c r="D34" s="415"/>
      <c r="E34" s="415"/>
      <c r="F34" s="312"/>
      <c r="G34" s="312"/>
      <c r="H34" s="329"/>
      <c r="I34" s="329"/>
      <c r="J34" s="312"/>
      <c r="K34" s="312"/>
      <c r="L34" s="312"/>
      <c r="M34" s="324"/>
      <c r="N34" s="325" t="str">
        <f t="shared" si="0"/>
        <v/>
      </c>
      <c r="O34" s="314"/>
    </row>
    <row r="35" spans="1:18" ht="27" customHeight="1">
      <c r="A35" s="328"/>
      <c r="B35" s="393"/>
      <c r="C35" s="329"/>
      <c r="D35" s="415"/>
      <c r="E35" s="415"/>
      <c r="F35" s="312"/>
      <c r="G35" s="312"/>
      <c r="H35" s="329"/>
      <c r="I35" s="329"/>
      <c r="J35" s="312"/>
      <c r="K35" s="312"/>
      <c r="L35" s="312"/>
      <c r="M35" s="324"/>
      <c r="N35" s="325" t="str">
        <f t="shared" si="0"/>
        <v/>
      </c>
      <c r="O35" s="314"/>
    </row>
    <row r="36" spans="1:18" ht="27" customHeight="1">
      <c r="A36" s="328"/>
      <c r="B36" s="393"/>
      <c r="C36" s="329"/>
      <c r="D36" s="415"/>
      <c r="E36" s="415"/>
      <c r="F36" s="312"/>
      <c r="G36" s="312"/>
      <c r="H36" s="329"/>
      <c r="I36" s="329"/>
      <c r="J36" s="312"/>
      <c r="K36" s="312"/>
      <c r="L36" s="312"/>
      <c r="M36" s="324"/>
      <c r="N36" s="325" t="str">
        <f t="shared" si="0"/>
        <v/>
      </c>
      <c r="O36" s="314"/>
    </row>
    <row r="37" spans="1:18" ht="27" customHeight="1">
      <c r="A37" s="328"/>
      <c r="B37" s="393"/>
      <c r="C37" s="329"/>
      <c r="D37" s="415"/>
      <c r="E37" s="415"/>
      <c r="F37" s="312"/>
      <c r="G37" s="312"/>
      <c r="H37" s="329"/>
      <c r="I37" s="329"/>
      <c r="J37" s="312"/>
      <c r="K37" s="312"/>
      <c r="L37" s="312"/>
      <c r="M37" s="321"/>
      <c r="N37" s="325" t="str">
        <f t="shared" si="0"/>
        <v/>
      </c>
      <c r="O37" s="314"/>
    </row>
    <row r="38" spans="1:18" ht="27" customHeight="1">
      <c r="A38" s="328"/>
      <c r="B38" s="393"/>
      <c r="C38" s="329"/>
      <c r="D38" s="415"/>
      <c r="E38" s="415"/>
      <c r="F38" s="312"/>
      <c r="G38" s="312"/>
      <c r="H38" s="329"/>
      <c r="I38" s="329"/>
      <c r="J38" s="312"/>
      <c r="K38" s="312"/>
      <c r="L38" s="312"/>
      <c r="M38" s="321"/>
      <c r="N38" s="325" t="str">
        <f t="shared" si="0"/>
        <v/>
      </c>
      <c r="O38" s="314"/>
    </row>
    <row r="39" spans="1:18" ht="27" customHeight="1">
      <c r="A39" s="328"/>
      <c r="B39" s="393"/>
      <c r="C39" s="329"/>
      <c r="D39" s="415"/>
      <c r="E39" s="415"/>
      <c r="F39" s="312"/>
      <c r="G39" s="312"/>
      <c r="H39" s="329"/>
      <c r="I39" s="329"/>
      <c r="J39" s="312"/>
      <c r="K39" s="312"/>
      <c r="L39" s="312"/>
      <c r="M39" s="324"/>
      <c r="N39" s="325" t="str">
        <f t="shared" si="0"/>
        <v/>
      </c>
      <c r="O39" s="314"/>
    </row>
    <row r="40" spans="1:18" ht="27" customHeight="1">
      <c r="A40" s="328"/>
      <c r="B40" s="307"/>
      <c r="C40" s="329"/>
      <c r="D40" s="415"/>
      <c r="E40" s="415"/>
      <c r="F40" s="312"/>
      <c r="G40" s="312"/>
      <c r="H40" s="329"/>
      <c r="I40" s="329"/>
      <c r="J40" s="312"/>
      <c r="K40" s="312"/>
      <c r="L40" s="312"/>
      <c r="M40" s="324"/>
      <c r="N40" s="325" t="str">
        <f t="shared" si="0"/>
        <v/>
      </c>
      <c r="O40" s="314"/>
    </row>
    <row r="41" spans="1:18" ht="27" customHeight="1">
      <c r="A41" s="328"/>
      <c r="B41" s="307"/>
      <c r="C41" s="329"/>
      <c r="D41" s="415"/>
      <c r="E41" s="415"/>
      <c r="F41" s="312"/>
      <c r="G41" s="312"/>
      <c r="H41" s="329"/>
      <c r="I41" s="329"/>
      <c r="J41" s="312"/>
      <c r="K41" s="312"/>
      <c r="L41" s="312"/>
      <c r="M41" s="324"/>
      <c r="N41" s="325" t="str">
        <f t="shared" si="0"/>
        <v/>
      </c>
      <c r="O41" s="314"/>
    </row>
    <row r="42" spans="1:18" ht="27" customHeight="1">
      <c r="A42" s="328"/>
      <c r="B42" s="307"/>
      <c r="C42" s="329"/>
      <c r="D42" s="415"/>
      <c r="E42" s="415"/>
      <c r="F42" s="312"/>
      <c r="G42" s="312"/>
      <c r="H42" s="329"/>
      <c r="I42" s="329"/>
      <c r="J42" s="312"/>
      <c r="K42" s="312"/>
      <c r="L42" s="312"/>
      <c r="M42" s="324"/>
      <c r="N42" s="325" t="str">
        <f t="shared" si="0"/>
        <v/>
      </c>
      <c r="O42" s="320"/>
    </row>
    <row r="43" spans="1:18" ht="27" customHeight="1">
      <c r="A43" s="328"/>
      <c r="B43" s="393"/>
      <c r="C43" s="329"/>
      <c r="D43" s="415"/>
      <c r="E43" s="415"/>
      <c r="F43" s="312"/>
      <c r="G43" s="312"/>
      <c r="H43" s="329"/>
      <c r="I43" s="396"/>
      <c r="J43" s="312"/>
      <c r="K43" s="312"/>
      <c r="L43" s="312"/>
      <c r="M43" s="324"/>
      <c r="N43" s="325" t="str">
        <f t="shared" si="0"/>
        <v/>
      </c>
      <c r="O43" s="320"/>
    </row>
    <row r="44" spans="1:18" ht="27" customHeight="1">
      <c r="A44" s="328"/>
      <c r="B44" s="393"/>
      <c r="C44" s="329"/>
      <c r="D44" s="415"/>
      <c r="E44" s="415"/>
      <c r="F44" s="312"/>
      <c r="G44" s="312"/>
      <c r="H44" s="329"/>
      <c r="I44" s="329"/>
      <c r="J44" s="312"/>
      <c r="K44" s="312"/>
      <c r="L44" s="312"/>
      <c r="M44" s="324"/>
      <c r="N44" s="325" t="str">
        <f t="shared" si="0"/>
        <v/>
      </c>
      <c r="O44" s="320"/>
    </row>
    <row r="45" spans="1:18" ht="27" customHeight="1">
      <c r="A45" s="328"/>
      <c r="B45" s="307"/>
      <c r="C45" s="329"/>
      <c r="D45" s="415"/>
      <c r="E45" s="415"/>
      <c r="F45" s="312"/>
      <c r="G45" s="312"/>
      <c r="H45" s="329"/>
      <c r="I45" s="329"/>
      <c r="J45" s="312"/>
      <c r="K45" s="312"/>
      <c r="L45" s="312"/>
      <c r="M45" s="324"/>
      <c r="N45" s="325" t="str">
        <f t="shared" si="0"/>
        <v/>
      </c>
      <c r="O45" s="320"/>
    </row>
    <row r="46" spans="1:18" ht="27" customHeight="1">
      <c r="A46" s="328"/>
      <c r="B46" s="307"/>
      <c r="C46" s="329"/>
      <c r="D46" s="415"/>
      <c r="E46" s="415"/>
      <c r="F46" s="312"/>
      <c r="G46" s="312"/>
      <c r="H46" s="329"/>
      <c r="I46" s="396"/>
      <c r="J46" s="312"/>
      <c r="K46" s="312"/>
      <c r="L46" s="312"/>
      <c r="M46" s="324"/>
      <c r="N46" s="325" t="str">
        <f t="shared" si="0"/>
        <v/>
      </c>
      <c r="O46" s="315"/>
      <c r="P46" s="314"/>
      <c r="Q46" s="314"/>
      <c r="R46" s="314"/>
    </row>
    <row r="47" spans="1:18" ht="27" customHeight="1">
      <c r="A47" s="397"/>
      <c r="B47" s="398"/>
      <c r="C47" s="399"/>
      <c r="D47" s="416"/>
      <c r="E47" s="416"/>
      <c r="F47" s="328"/>
      <c r="G47" s="328"/>
      <c r="H47" s="328"/>
      <c r="I47" s="328"/>
      <c r="J47" s="328"/>
      <c r="K47" s="328"/>
      <c r="L47" s="328"/>
      <c r="M47" s="328"/>
      <c r="N47" s="325" t="str">
        <f>CONCATENATE(C47,H47)</f>
        <v/>
      </c>
      <c r="O47" s="315"/>
      <c r="P47" s="314"/>
      <c r="Q47" s="314"/>
      <c r="R47" s="314"/>
    </row>
    <row r="48" spans="1:18" ht="27" customHeight="1">
      <c r="A48" s="328"/>
      <c r="B48" s="329"/>
      <c r="C48" s="329"/>
      <c r="D48" s="415"/>
      <c r="E48" s="415"/>
      <c r="F48" s="312"/>
      <c r="G48" s="312"/>
      <c r="H48" s="329"/>
      <c r="I48" s="329"/>
      <c r="J48" s="312"/>
      <c r="K48" s="312"/>
      <c r="L48" s="312"/>
      <c r="M48" s="324"/>
      <c r="N48" s="325" t="str">
        <f t="shared" ref="N48:N67" si="1">CONCATENATE(C48,H48)</f>
        <v/>
      </c>
      <c r="O48" s="314"/>
    </row>
    <row r="49" spans="1:15" ht="27" customHeight="1">
      <c r="A49" s="328"/>
      <c r="B49" s="307"/>
      <c r="C49" s="329"/>
      <c r="D49" s="415"/>
      <c r="E49" s="415"/>
      <c r="F49" s="312"/>
      <c r="G49" s="334"/>
      <c r="H49" s="329"/>
      <c r="I49" s="329"/>
      <c r="J49" s="312"/>
      <c r="K49" s="312"/>
      <c r="L49" s="312"/>
      <c r="M49" s="324"/>
      <c r="N49" s="325" t="str">
        <f t="shared" si="1"/>
        <v/>
      </c>
      <c r="O49" s="314"/>
    </row>
    <row r="50" spans="1:15" ht="27" customHeight="1">
      <c r="A50" s="328"/>
      <c r="B50" s="393"/>
      <c r="C50" s="329"/>
      <c r="D50" s="415"/>
      <c r="E50" s="415"/>
      <c r="F50" s="312"/>
      <c r="G50" s="312"/>
      <c r="H50" s="329"/>
      <c r="I50" s="329"/>
      <c r="J50" s="312"/>
      <c r="K50" s="312"/>
      <c r="L50" s="312"/>
      <c r="M50" s="324"/>
      <c r="N50" s="325" t="str">
        <f t="shared" si="1"/>
        <v/>
      </c>
      <c r="O50" s="314"/>
    </row>
    <row r="51" spans="1:15" ht="27" customHeight="1">
      <c r="A51" s="328"/>
      <c r="B51" s="307"/>
      <c r="C51" s="329"/>
      <c r="D51" s="415"/>
      <c r="E51" s="415"/>
      <c r="F51" s="312"/>
      <c r="G51" s="312"/>
      <c r="H51" s="329"/>
      <c r="I51" s="329"/>
      <c r="J51" s="312"/>
      <c r="K51" s="312"/>
      <c r="L51" s="312"/>
      <c r="M51" s="324"/>
      <c r="N51" s="325" t="str">
        <f t="shared" si="1"/>
        <v/>
      </c>
      <c r="O51" s="314"/>
    </row>
    <row r="52" spans="1:15" ht="27" customHeight="1">
      <c r="A52" s="328"/>
      <c r="B52" s="307"/>
      <c r="C52" s="329"/>
      <c r="D52" s="415"/>
      <c r="E52" s="415"/>
      <c r="F52" s="312"/>
      <c r="G52" s="312"/>
      <c r="H52" s="329"/>
      <c r="I52" s="329"/>
      <c r="J52" s="312"/>
      <c r="K52" s="312"/>
      <c r="L52" s="312"/>
      <c r="M52" s="321"/>
      <c r="N52" s="325" t="str">
        <f t="shared" si="1"/>
        <v/>
      </c>
      <c r="O52" s="314"/>
    </row>
    <row r="53" spans="1:15" ht="27" customHeight="1">
      <c r="A53" s="328"/>
      <c r="B53" s="307"/>
      <c r="C53" s="329"/>
      <c r="D53" s="415"/>
      <c r="E53" s="415"/>
      <c r="F53" s="312"/>
      <c r="G53" s="312"/>
      <c r="H53" s="395"/>
      <c r="I53" s="329"/>
      <c r="J53" s="312"/>
      <c r="K53" s="312"/>
      <c r="L53" s="312"/>
      <c r="M53" s="324"/>
      <c r="N53" s="325" t="str">
        <f t="shared" si="1"/>
        <v/>
      </c>
      <c r="O53" s="314"/>
    </row>
    <row r="54" spans="1:15" ht="27" customHeight="1">
      <c r="A54" s="328"/>
      <c r="B54" s="307"/>
      <c r="C54" s="329"/>
      <c r="D54" s="415"/>
      <c r="E54" s="415"/>
      <c r="F54" s="312"/>
      <c r="G54" s="312"/>
      <c r="H54" s="329"/>
      <c r="I54" s="329"/>
      <c r="J54" s="312"/>
      <c r="K54" s="312"/>
      <c r="L54" s="312"/>
      <c r="M54" s="324"/>
      <c r="N54" s="325" t="str">
        <f t="shared" si="1"/>
        <v/>
      </c>
      <c r="O54" s="314"/>
    </row>
    <row r="55" spans="1:15" ht="27" customHeight="1">
      <c r="A55" s="328"/>
      <c r="B55" s="307"/>
      <c r="C55" s="329"/>
      <c r="D55" s="415"/>
      <c r="E55" s="415"/>
      <c r="F55" s="312"/>
      <c r="G55" s="312"/>
      <c r="H55" s="329"/>
      <c r="I55" s="329"/>
      <c r="J55" s="312"/>
      <c r="K55" s="312"/>
      <c r="L55" s="312"/>
      <c r="M55" s="324"/>
      <c r="N55" s="325" t="str">
        <f t="shared" si="1"/>
        <v/>
      </c>
      <c r="O55" s="314"/>
    </row>
    <row r="56" spans="1:15" ht="27" customHeight="1">
      <c r="A56" s="328"/>
      <c r="B56" s="393"/>
      <c r="C56" s="329"/>
      <c r="D56" s="415"/>
      <c r="E56" s="415"/>
      <c r="F56" s="312"/>
      <c r="G56" s="312"/>
      <c r="H56" s="329"/>
      <c r="I56" s="329"/>
      <c r="J56" s="312"/>
      <c r="K56" s="312"/>
      <c r="L56" s="312"/>
      <c r="M56" s="324"/>
      <c r="N56" s="325" t="str">
        <f t="shared" si="1"/>
        <v/>
      </c>
      <c r="O56" s="314"/>
    </row>
    <row r="57" spans="1:15" ht="27" customHeight="1">
      <c r="A57" s="328"/>
      <c r="B57" s="307"/>
      <c r="C57" s="329"/>
      <c r="D57" s="415"/>
      <c r="E57" s="415"/>
      <c r="F57" s="312"/>
      <c r="G57" s="312"/>
      <c r="H57" s="329"/>
      <c r="I57" s="329"/>
      <c r="J57" s="312"/>
      <c r="K57" s="312"/>
      <c r="L57" s="312"/>
      <c r="M57" s="324"/>
      <c r="N57" s="325" t="str">
        <f t="shared" si="1"/>
        <v/>
      </c>
      <c r="O57" s="314"/>
    </row>
    <row r="58" spans="1:15" ht="27" customHeight="1">
      <c r="A58" s="328"/>
      <c r="B58" s="393"/>
      <c r="C58" s="329"/>
      <c r="D58" s="415"/>
      <c r="E58" s="415"/>
      <c r="F58" s="312"/>
      <c r="G58" s="312"/>
      <c r="H58" s="329"/>
      <c r="I58" s="329"/>
      <c r="J58" s="312"/>
      <c r="K58" s="312"/>
      <c r="L58" s="312"/>
      <c r="M58" s="321"/>
      <c r="N58" s="325" t="str">
        <f t="shared" si="1"/>
        <v/>
      </c>
      <c r="O58" s="314"/>
    </row>
    <row r="59" spans="1:15" ht="27" customHeight="1">
      <c r="A59" s="328"/>
      <c r="B59" s="393"/>
      <c r="C59" s="329"/>
      <c r="D59" s="415"/>
      <c r="E59" s="415"/>
      <c r="F59" s="312"/>
      <c r="G59" s="312"/>
      <c r="H59" s="329"/>
      <c r="I59" s="329"/>
      <c r="J59" s="312"/>
      <c r="K59" s="312"/>
      <c r="L59" s="312"/>
      <c r="M59" s="321"/>
      <c r="N59" s="325" t="str">
        <f t="shared" si="1"/>
        <v/>
      </c>
      <c r="O59" s="314"/>
    </row>
    <row r="60" spans="1:15" ht="27" customHeight="1">
      <c r="A60" s="328"/>
      <c r="B60" s="393"/>
      <c r="C60" s="329"/>
      <c r="D60" s="415"/>
      <c r="E60" s="415"/>
      <c r="F60" s="312"/>
      <c r="G60" s="312"/>
      <c r="H60" s="329"/>
      <c r="I60" s="329"/>
      <c r="J60" s="312"/>
      <c r="K60" s="312"/>
      <c r="L60" s="312"/>
      <c r="M60" s="324"/>
      <c r="N60" s="325" t="str">
        <f t="shared" si="1"/>
        <v/>
      </c>
      <c r="O60" s="314"/>
    </row>
    <row r="61" spans="1:15" ht="27" customHeight="1">
      <c r="A61" s="328"/>
      <c r="B61" s="307"/>
      <c r="C61" s="329"/>
      <c r="D61" s="415"/>
      <c r="E61" s="415"/>
      <c r="F61" s="312"/>
      <c r="G61" s="312"/>
      <c r="H61" s="329"/>
      <c r="I61" s="329"/>
      <c r="J61" s="312"/>
      <c r="K61" s="312"/>
      <c r="L61" s="312"/>
      <c r="M61" s="324"/>
      <c r="N61" s="325" t="str">
        <f t="shared" si="1"/>
        <v/>
      </c>
      <c r="O61" s="314"/>
    </row>
    <row r="62" spans="1:15" ht="27" customHeight="1">
      <c r="A62" s="328"/>
      <c r="B62" s="307"/>
      <c r="C62" s="329"/>
      <c r="D62" s="415"/>
      <c r="E62" s="415"/>
      <c r="F62" s="312"/>
      <c r="G62" s="312"/>
      <c r="H62" s="329"/>
      <c r="I62" s="329"/>
      <c r="J62" s="312"/>
      <c r="K62" s="312"/>
      <c r="L62" s="312"/>
      <c r="M62" s="324"/>
      <c r="N62" s="325" t="str">
        <f t="shared" si="1"/>
        <v/>
      </c>
      <c r="O62" s="314"/>
    </row>
    <row r="63" spans="1:15" ht="27" customHeight="1">
      <c r="A63" s="328"/>
      <c r="B63" s="307"/>
      <c r="C63" s="329"/>
      <c r="D63" s="415"/>
      <c r="E63" s="415"/>
      <c r="F63" s="312"/>
      <c r="G63" s="312"/>
      <c r="H63" s="329"/>
      <c r="I63" s="329"/>
      <c r="J63" s="312"/>
      <c r="K63" s="312"/>
      <c r="L63" s="312"/>
      <c r="M63" s="324"/>
      <c r="N63" s="325" t="str">
        <f t="shared" si="1"/>
        <v/>
      </c>
      <c r="O63" s="320"/>
    </row>
    <row r="64" spans="1:15" ht="27" customHeight="1">
      <c r="A64" s="328"/>
      <c r="B64" s="393"/>
      <c r="C64" s="329"/>
      <c r="D64" s="415"/>
      <c r="E64" s="415"/>
      <c r="F64" s="312"/>
      <c r="G64" s="312"/>
      <c r="H64" s="329"/>
      <c r="I64" s="396"/>
      <c r="J64" s="312"/>
      <c r="K64" s="312"/>
      <c r="L64" s="312"/>
      <c r="M64" s="324"/>
      <c r="N64" s="325" t="str">
        <f t="shared" si="1"/>
        <v/>
      </c>
      <c r="O64" s="320"/>
    </row>
    <row r="65" spans="1:18" ht="27" customHeight="1">
      <c r="A65" s="328"/>
      <c r="B65" s="393"/>
      <c r="C65" s="329"/>
      <c r="D65" s="415"/>
      <c r="E65" s="415"/>
      <c r="F65" s="312"/>
      <c r="G65" s="312"/>
      <c r="H65" s="329"/>
      <c r="I65" s="329"/>
      <c r="J65" s="312"/>
      <c r="K65" s="312"/>
      <c r="L65" s="312"/>
      <c r="M65" s="324"/>
      <c r="N65" s="325" t="str">
        <f t="shared" si="1"/>
        <v/>
      </c>
      <c r="O65" s="320"/>
    </row>
    <row r="66" spans="1:18" ht="27" customHeight="1">
      <c r="A66" s="328"/>
      <c r="B66" s="393"/>
      <c r="C66" s="329"/>
      <c r="D66" s="415"/>
      <c r="E66" s="415"/>
      <c r="F66" s="312"/>
      <c r="G66" s="312"/>
      <c r="H66" s="329"/>
      <c r="I66" s="329"/>
      <c r="J66" s="312"/>
      <c r="K66" s="312"/>
      <c r="L66" s="312"/>
      <c r="M66" s="324"/>
      <c r="N66" s="325" t="str">
        <f t="shared" si="1"/>
        <v/>
      </c>
      <c r="O66" s="320"/>
    </row>
    <row r="67" spans="1:18" ht="27" customHeight="1">
      <c r="A67" s="328"/>
      <c r="B67" s="393"/>
      <c r="C67" s="329"/>
      <c r="D67" s="415"/>
      <c r="E67" s="415"/>
      <c r="F67" s="312"/>
      <c r="G67" s="312"/>
      <c r="H67" s="329"/>
      <c r="I67" s="396"/>
      <c r="J67" s="312"/>
      <c r="K67" s="312"/>
      <c r="L67" s="312"/>
      <c r="M67" s="324"/>
      <c r="N67" s="325" t="str">
        <f t="shared" si="1"/>
        <v/>
      </c>
      <c r="O67" s="315"/>
      <c r="P67" s="314"/>
      <c r="Q67" s="314"/>
      <c r="R67" s="314"/>
    </row>
    <row r="68" spans="1:18" ht="27" customHeight="1">
      <c r="A68" s="397"/>
      <c r="B68" s="398"/>
      <c r="C68" s="399"/>
      <c r="D68" s="416"/>
      <c r="E68" s="416"/>
      <c r="F68" s="328"/>
      <c r="G68" s="328"/>
      <c r="H68" s="328"/>
      <c r="I68" s="328"/>
      <c r="J68" s="328"/>
      <c r="K68" s="328"/>
      <c r="L68" s="328"/>
      <c r="M68" s="328"/>
      <c r="N68" s="325" t="str">
        <f>CONCATENATE(C68,H68)</f>
        <v/>
      </c>
      <c r="O68" s="315"/>
      <c r="P68" s="314"/>
      <c r="Q68" s="314"/>
      <c r="R68" s="314"/>
    </row>
    <row r="69" spans="1:18" ht="27" customHeight="1">
      <c r="A69" s="417"/>
      <c r="B69" s="418"/>
      <c r="C69" s="417"/>
      <c r="D69" s="417"/>
      <c r="E69" s="419"/>
      <c r="F69" s="417"/>
      <c r="G69" s="417"/>
      <c r="H69" s="417"/>
      <c r="I69" s="417"/>
      <c r="J69" s="417"/>
      <c r="K69" s="417"/>
      <c r="L69" s="417"/>
      <c r="M69" s="417"/>
      <c r="N69" s="325" t="str">
        <f t="shared" ref="N69:N132" si="2">CONCATENATE(C69,H69)</f>
        <v/>
      </c>
      <c r="O69" s="314"/>
    </row>
    <row r="70" spans="1:18" ht="27" customHeight="1">
      <c r="A70" s="417"/>
      <c r="B70" s="418"/>
      <c r="C70" s="417"/>
      <c r="D70" s="417"/>
      <c r="E70" s="417"/>
      <c r="F70" s="417"/>
      <c r="G70" s="417"/>
      <c r="H70" s="417"/>
      <c r="I70" s="417"/>
      <c r="J70" s="417"/>
      <c r="K70" s="417"/>
      <c r="L70" s="417"/>
      <c r="M70" s="417"/>
      <c r="N70" s="325" t="str">
        <f t="shared" si="2"/>
        <v/>
      </c>
      <c r="O70" s="314"/>
    </row>
    <row r="71" spans="1:18" ht="27" customHeight="1">
      <c r="A71" s="417"/>
      <c r="B71" s="418"/>
      <c r="C71" s="417"/>
      <c r="D71" s="417"/>
      <c r="E71" s="417"/>
      <c r="F71" s="417"/>
      <c r="G71" s="417"/>
      <c r="H71" s="417"/>
      <c r="I71" s="417"/>
      <c r="J71" s="417"/>
      <c r="K71" s="417"/>
      <c r="L71" s="417"/>
      <c r="M71" s="417"/>
      <c r="N71" s="325" t="str">
        <f t="shared" si="2"/>
        <v/>
      </c>
      <c r="O71" s="314"/>
    </row>
    <row r="72" spans="1:18" ht="27" customHeight="1">
      <c r="A72" s="417"/>
      <c r="B72" s="418"/>
      <c r="C72" s="417"/>
      <c r="D72" s="417"/>
      <c r="E72" s="417"/>
      <c r="F72" s="417"/>
      <c r="G72" s="417"/>
      <c r="H72" s="417"/>
      <c r="I72" s="417"/>
      <c r="J72" s="417"/>
      <c r="K72" s="417"/>
      <c r="L72" s="417"/>
      <c r="M72" s="417"/>
      <c r="N72" s="325" t="str">
        <f t="shared" si="2"/>
        <v/>
      </c>
      <c r="O72" s="314"/>
    </row>
    <row r="73" spans="1:18" ht="27" customHeight="1">
      <c r="A73" s="417"/>
      <c r="B73" s="418"/>
      <c r="C73" s="417"/>
      <c r="D73" s="417"/>
      <c r="E73" s="417"/>
      <c r="F73" s="417"/>
      <c r="G73" s="417"/>
      <c r="H73" s="417"/>
      <c r="I73" s="417"/>
      <c r="J73" s="417"/>
      <c r="K73" s="417"/>
      <c r="L73" s="417"/>
      <c r="M73" s="417"/>
      <c r="N73" s="325" t="str">
        <f t="shared" si="2"/>
        <v/>
      </c>
      <c r="O73" s="314"/>
    </row>
    <row r="74" spans="1:18" ht="27" customHeight="1">
      <c r="A74" s="417"/>
      <c r="B74" s="418"/>
      <c r="C74" s="417"/>
      <c r="D74" s="417"/>
      <c r="E74" s="417"/>
      <c r="F74" s="417"/>
      <c r="G74" s="417"/>
      <c r="H74" s="417"/>
      <c r="I74" s="417"/>
      <c r="J74" s="417"/>
      <c r="K74" s="417"/>
      <c r="L74" s="417"/>
      <c r="M74" s="417"/>
      <c r="N74" s="325" t="str">
        <f t="shared" si="2"/>
        <v/>
      </c>
      <c r="O74" s="314"/>
    </row>
    <row r="75" spans="1:18" ht="27" customHeight="1">
      <c r="A75" s="417"/>
      <c r="B75" s="418"/>
      <c r="C75" s="417"/>
      <c r="D75" s="417"/>
      <c r="E75" s="417"/>
      <c r="F75" s="417"/>
      <c r="G75" s="417"/>
      <c r="H75" s="417"/>
      <c r="I75" s="417"/>
      <c r="J75" s="417"/>
      <c r="K75" s="417"/>
      <c r="L75" s="417"/>
      <c r="M75" s="417"/>
      <c r="N75" s="325" t="str">
        <f t="shared" si="2"/>
        <v/>
      </c>
      <c r="O75" s="314"/>
    </row>
    <row r="76" spans="1:18" ht="27" customHeight="1">
      <c r="A76" s="417"/>
      <c r="B76" s="418"/>
      <c r="C76" s="417"/>
      <c r="D76" s="417"/>
      <c r="E76" s="417"/>
      <c r="F76" s="417"/>
      <c r="G76" s="417"/>
      <c r="H76" s="417"/>
      <c r="I76" s="417"/>
      <c r="J76" s="417"/>
      <c r="K76" s="417"/>
      <c r="L76" s="417"/>
      <c r="M76" s="417"/>
      <c r="N76" s="325" t="str">
        <f t="shared" si="2"/>
        <v/>
      </c>
      <c r="O76" s="314"/>
    </row>
    <row r="77" spans="1:18" ht="27" customHeight="1">
      <c r="A77" s="417"/>
      <c r="B77" s="418"/>
      <c r="C77" s="417"/>
      <c r="D77" s="417"/>
      <c r="E77" s="417"/>
      <c r="F77" s="417"/>
      <c r="G77" s="417"/>
      <c r="H77" s="417"/>
      <c r="I77" s="417"/>
      <c r="J77" s="417"/>
      <c r="K77" s="417"/>
      <c r="L77" s="417"/>
      <c r="M77" s="417"/>
      <c r="N77" s="325" t="str">
        <f t="shared" si="2"/>
        <v/>
      </c>
      <c r="O77" s="320"/>
    </row>
    <row r="78" spans="1:18" ht="27" customHeight="1">
      <c r="A78" s="417"/>
      <c r="B78" s="418"/>
      <c r="C78" s="417"/>
      <c r="D78" s="417"/>
      <c r="E78" s="417"/>
      <c r="F78" s="417"/>
      <c r="G78" s="417"/>
      <c r="H78" s="417"/>
      <c r="I78" s="417"/>
      <c r="J78" s="417"/>
      <c r="K78" s="417"/>
      <c r="L78" s="417"/>
      <c r="M78" s="417"/>
      <c r="N78" s="325" t="str">
        <f t="shared" si="2"/>
        <v/>
      </c>
      <c r="O78" s="320"/>
    </row>
    <row r="79" spans="1:18" ht="27" customHeight="1">
      <c r="A79" s="417"/>
      <c r="B79" s="418"/>
      <c r="C79" s="417"/>
      <c r="D79" s="417"/>
      <c r="E79" s="417"/>
      <c r="F79" s="417"/>
      <c r="G79" s="417"/>
      <c r="H79" s="417"/>
      <c r="I79" s="417"/>
      <c r="J79" s="417"/>
      <c r="K79" s="417"/>
      <c r="L79" s="417"/>
      <c r="M79" s="417"/>
      <c r="N79" s="325" t="str">
        <f t="shared" si="2"/>
        <v/>
      </c>
      <c r="O79" s="320"/>
    </row>
    <row r="80" spans="1:18" ht="27" customHeight="1">
      <c r="A80" s="417"/>
      <c r="B80" s="418"/>
      <c r="C80" s="417"/>
      <c r="D80" s="417"/>
      <c r="E80" s="417"/>
      <c r="F80" s="417"/>
      <c r="G80" s="417"/>
      <c r="H80" s="417"/>
      <c r="I80" s="417"/>
      <c r="J80" s="417"/>
      <c r="K80" s="417"/>
      <c r="L80" s="417"/>
      <c r="M80" s="417"/>
      <c r="N80" s="325" t="str">
        <f t="shared" si="2"/>
        <v/>
      </c>
      <c r="O80" s="320"/>
    </row>
    <row r="81" spans="1:18" ht="27" customHeight="1">
      <c r="A81" s="417"/>
      <c r="B81" s="418"/>
      <c r="C81" s="417"/>
      <c r="D81" s="417"/>
      <c r="E81" s="417"/>
      <c r="F81" s="417"/>
      <c r="G81" s="417"/>
      <c r="H81" s="417"/>
      <c r="I81" s="417"/>
      <c r="J81" s="417"/>
      <c r="K81" s="417"/>
      <c r="L81" s="417"/>
      <c r="M81" s="417"/>
      <c r="N81" s="325" t="str">
        <f t="shared" si="2"/>
        <v/>
      </c>
      <c r="O81" s="315"/>
      <c r="P81" s="314"/>
      <c r="Q81" s="314"/>
      <c r="R81" s="314"/>
    </row>
    <row r="82" spans="1:18" ht="27" customHeight="1">
      <c r="A82" s="417"/>
      <c r="B82" s="418"/>
      <c r="C82" s="417"/>
      <c r="D82" s="417"/>
      <c r="E82" s="417"/>
      <c r="F82" s="417"/>
      <c r="G82" s="417"/>
      <c r="H82" s="417"/>
      <c r="I82" s="417"/>
      <c r="J82" s="417"/>
      <c r="K82" s="417"/>
      <c r="L82" s="417"/>
      <c r="M82" s="417"/>
      <c r="N82" s="325" t="str">
        <f t="shared" si="2"/>
        <v/>
      </c>
      <c r="O82" s="315"/>
      <c r="P82" s="314"/>
      <c r="Q82" s="314"/>
      <c r="R82" s="314"/>
    </row>
    <row r="83" spans="1:18" ht="27" customHeight="1">
      <c r="A83" s="417"/>
      <c r="B83" s="418"/>
      <c r="C83" s="417"/>
      <c r="D83" s="417"/>
      <c r="E83" s="417"/>
      <c r="F83" s="417"/>
      <c r="G83" s="417"/>
      <c r="H83" s="417"/>
      <c r="I83" s="417"/>
      <c r="J83" s="417"/>
      <c r="K83" s="417"/>
      <c r="L83" s="417"/>
      <c r="M83" s="417"/>
      <c r="N83" s="325" t="str">
        <f t="shared" si="2"/>
        <v/>
      </c>
      <c r="O83" s="314"/>
    </row>
    <row r="84" spans="1:18" ht="27" customHeight="1">
      <c r="A84" s="417"/>
      <c r="B84" s="418"/>
      <c r="C84" s="417"/>
      <c r="D84" s="417"/>
      <c r="E84" s="417"/>
      <c r="F84" s="417"/>
      <c r="G84" s="417"/>
      <c r="H84" s="417"/>
      <c r="I84" s="417"/>
      <c r="J84" s="417"/>
      <c r="K84" s="417"/>
      <c r="L84" s="417"/>
      <c r="M84" s="417"/>
      <c r="N84" s="325" t="str">
        <f t="shared" si="2"/>
        <v/>
      </c>
      <c r="O84" s="314"/>
    </row>
    <row r="85" spans="1:18" ht="27" customHeight="1">
      <c r="A85" s="417"/>
      <c r="B85" s="418"/>
      <c r="C85" s="417"/>
      <c r="D85" s="417"/>
      <c r="E85" s="417"/>
      <c r="F85" s="417"/>
      <c r="G85" s="417"/>
      <c r="H85" s="417"/>
      <c r="I85" s="417"/>
      <c r="J85" s="417"/>
      <c r="K85" s="417"/>
      <c r="L85" s="417"/>
      <c r="M85" s="417"/>
      <c r="N85" s="325" t="str">
        <f t="shared" si="2"/>
        <v/>
      </c>
      <c r="O85" s="314"/>
    </row>
    <row r="86" spans="1:18" ht="27" customHeight="1">
      <c r="A86" s="417"/>
      <c r="B86" s="418"/>
      <c r="C86" s="417"/>
      <c r="D86" s="417"/>
      <c r="E86" s="417"/>
      <c r="F86" s="417"/>
      <c r="G86" s="417"/>
      <c r="H86" s="417"/>
      <c r="I86" s="417"/>
      <c r="J86" s="417"/>
      <c r="K86" s="417"/>
      <c r="L86" s="417"/>
      <c r="M86" s="417"/>
      <c r="N86" s="325" t="str">
        <f t="shared" si="2"/>
        <v/>
      </c>
      <c r="O86" s="314"/>
    </row>
    <row r="87" spans="1:18" ht="27" customHeight="1">
      <c r="A87" s="417"/>
      <c r="B87" s="418"/>
      <c r="C87" s="417"/>
      <c r="D87" s="417"/>
      <c r="E87" s="417"/>
      <c r="F87" s="417"/>
      <c r="G87" s="417"/>
      <c r="H87" s="417"/>
      <c r="I87" s="417"/>
      <c r="J87" s="417"/>
      <c r="K87" s="417"/>
      <c r="L87" s="417"/>
      <c r="M87" s="417"/>
      <c r="N87" s="325" t="str">
        <f t="shared" si="2"/>
        <v/>
      </c>
      <c r="O87" s="314"/>
    </row>
    <row r="88" spans="1:18" ht="27" customHeight="1">
      <c r="A88" s="417"/>
      <c r="B88" s="418"/>
      <c r="C88" s="417"/>
      <c r="D88" s="417"/>
      <c r="E88" s="417"/>
      <c r="F88" s="417"/>
      <c r="G88" s="417"/>
      <c r="H88" s="417"/>
      <c r="I88" s="417"/>
      <c r="J88" s="417"/>
      <c r="K88" s="417"/>
      <c r="L88" s="417"/>
      <c r="M88" s="417"/>
      <c r="N88" s="325" t="str">
        <f t="shared" si="2"/>
        <v/>
      </c>
      <c r="O88" s="314"/>
    </row>
    <row r="89" spans="1:18" ht="27" customHeight="1">
      <c r="A89" s="397"/>
      <c r="B89" s="398"/>
      <c r="C89" s="399"/>
      <c r="D89" s="416"/>
      <c r="E89" s="416"/>
      <c r="F89" s="328"/>
      <c r="G89" s="328"/>
      <c r="H89" s="328"/>
      <c r="I89" s="328"/>
      <c r="J89" s="328"/>
      <c r="K89" s="328"/>
      <c r="L89" s="328"/>
      <c r="M89" s="328"/>
      <c r="N89" s="325" t="str">
        <f t="shared" si="2"/>
        <v/>
      </c>
      <c r="O89" s="314"/>
    </row>
    <row r="90" spans="1:18" ht="27" customHeight="1">
      <c r="A90" s="417"/>
      <c r="B90" s="418"/>
      <c r="C90" s="417"/>
      <c r="D90" s="417"/>
      <c r="E90" s="417"/>
      <c r="F90" s="417"/>
      <c r="G90" s="417"/>
      <c r="H90" s="417"/>
      <c r="I90" s="417"/>
      <c r="J90" s="417"/>
      <c r="K90" s="417"/>
      <c r="L90" s="417"/>
      <c r="M90" s="417"/>
      <c r="N90" s="325" t="str">
        <f t="shared" si="2"/>
        <v/>
      </c>
      <c r="O90" s="314"/>
    </row>
    <row r="91" spans="1:18" ht="27" customHeight="1">
      <c r="A91" s="417"/>
      <c r="B91" s="418"/>
      <c r="C91" s="417"/>
      <c r="D91" s="417"/>
      <c r="E91" s="417"/>
      <c r="F91" s="417"/>
      <c r="G91" s="417"/>
      <c r="H91" s="417"/>
      <c r="I91" s="417"/>
      <c r="J91" s="417"/>
      <c r="K91" s="417"/>
      <c r="L91" s="417"/>
      <c r="M91" s="417"/>
      <c r="N91" s="325" t="str">
        <f t="shared" si="2"/>
        <v/>
      </c>
      <c r="O91" s="314"/>
    </row>
    <row r="92" spans="1:18" ht="27" customHeight="1">
      <c r="A92" s="417"/>
      <c r="B92" s="418"/>
      <c r="C92" s="417"/>
      <c r="D92" s="417"/>
      <c r="E92" s="417"/>
      <c r="F92" s="417"/>
      <c r="G92" s="417"/>
      <c r="H92" s="417"/>
      <c r="I92" s="417"/>
      <c r="J92" s="417"/>
      <c r="K92" s="417"/>
      <c r="L92" s="417"/>
      <c r="M92" s="417"/>
      <c r="N92" s="325" t="str">
        <f t="shared" si="2"/>
        <v/>
      </c>
      <c r="O92" s="314"/>
    </row>
    <row r="93" spans="1:18" ht="27" customHeight="1">
      <c r="A93" s="417"/>
      <c r="B93" s="418"/>
      <c r="C93" s="417"/>
      <c r="D93" s="417"/>
      <c r="E93" s="417"/>
      <c r="F93" s="417"/>
      <c r="G93" s="417"/>
      <c r="H93" s="417"/>
      <c r="I93" s="417"/>
      <c r="J93" s="417"/>
      <c r="K93" s="417"/>
      <c r="L93" s="417"/>
      <c r="M93" s="417"/>
      <c r="N93" s="325" t="str">
        <f t="shared" si="2"/>
        <v/>
      </c>
      <c r="O93" s="314"/>
    </row>
    <row r="94" spans="1:18" ht="27" customHeight="1">
      <c r="A94" s="417"/>
      <c r="B94" s="418"/>
      <c r="C94" s="417"/>
      <c r="D94" s="417"/>
      <c r="E94" s="417"/>
      <c r="F94" s="417"/>
      <c r="G94" s="417"/>
      <c r="H94" s="417"/>
      <c r="I94" s="417"/>
      <c r="J94" s="417"/>
      <c r="K94" s="417"/>
      <c r="L94" s="417"/>
      <c r="M94" s="417"/>
      <c r="N94" s="325" t="str">
        <f t="shared" si="2"/>
        <v/>
      </c>
      <c r="O94" s="314"/>
    </row>
    <row r="95" spans="1:18" ht="27" customHeight="1">
      <c r="A95" s="417"/>
      <c r="B95" s="418"/>
      <c r="C95" s="417"/>
      <c r="D95" s="417"/>
      <c r="E95" s="417"/>
      <c r="F95" s="417"/>
      <c r="G95" s="417"/>
      <c r="H95" s="417"/>
      <c r="I95" s="417"/>
      <c r="J95" s="417"/>
      <c r="K95" s="417"/>
      <c r="L95" s="417"/>
      <c r="M95" s="417"/>
      <c r="N95" s="325" t="str">
        <f t="shared" si="2"/>
        <v/>
      </c>
      <c r="O95" s="314"/>
    </row>
    <row r="96" spans="1:18" ht="27" customHeight="1">
      <c r="A96" s="417"/>
      <c r="B96" s="418"/>
      <c r="C96" s="417"/>
      <c r="D96" s="417"/>
      <c r="E96" s="417"/>
      <c r="F96" s="417"/>
      <c r="G96" s="417"/>
      <c r="H96" s="417"/>
      <c r="I96" s="417"/>
      <c r="J96" s="417"/>
      <c r="K96" s="417"/>
      <c r="L96" s="417"/>
      <c r="M96" s="417"/>
      <c r="N96" s="325" t="str">
        <f t="shared" si="2"/>
        <v/>
      </c>
      <c r="O96" s="314"/>
    </row>
    <row r="97" spans="1:18" ht="27" customHeight="1">
      <c r="A97" s="417"/>
      <c r="B97" s="418"/>
      <c r="C97" s="417"/>
      <c r="D97" s="417"/>
      <c r="E97" s="417"/>
      <c r="F97" s="417"/>
      <c r="G97" s="417"/>
      <c r="H97" s="417"/>
      <c r="I97" s="417"/>
      <c r="J97" s="417"/>
      <c r="K97" s="417"/>
      <c r="L97" s="417"/>
      <c r="M97" s="417"/>
      <c r="N97" s="325" t="str">
        <f t="shared" si="2"/>
        <v/>
      </c>
      <c r="O97" s="314"/>
    </row>
    <row r="98" spans="1:18" ht="27" customHeight="1">
      <c r="A98" s="417"/>
      <c r="B98" s="418"/>
      <c r="C98" s="417"/>
      <c r="D98" s="417"/>
      <c r="E98" s="417"/>
      <c r="F98" s="417"/>
      <c r="G98" s="417"/>
      <c r="H98" s="417"/>
      <c r="I98" s="417"/>
      <c r="J98" s="417"/>
      <c r="K98" s="417"/>
      <c r="L98" s="417"/>
      <c r="M98" s="417"/>
      <c r="N98" s="325" t="str">
        <f t="shared" si="2"/>
        <v/>
      </c>
      <c r="O98" s="320"/>
    </row>
    <row r="99" spans="1:18" ht="27" customHeight="1">
      <c r="A99" s="417"/>
      <c r="B99" s="418"/>
      <c r="C99" s="417"/>
      <c r="D99" s="417"/>
      <c r="E99" s="417"/>
      <c r="F99" s="417"/>
      <c r="G99" s="417"/>
      <c r="H99" s="417"/>
      <c r="I99" s="417"/>
      <c r="J99" s="417"/>
      <c r="K99" s="417"/>
      <c r="L99" s="417"/>
      <c r="M99" s="417"/>
      <c r="N99" s="325" t="str">
        <f t="shared" si="2"/>
        <v/>
      </c>
      <c r="O99" s="320"/>
    </row>
    <row r="100" spans="1:18" ht="27" customHeight="1">
      <c r="A100" s="417"/>
      <c r="B100" s="418"/>
      <c r="C100" s="417"/>
      <c r="D100" s="417"/>
      <c r="E100" s="417"/>
      <c r="F100" s="417"/>
      <c r="G100" s="417"/>
      <c r="H100" s="417"/>
      <c r="I100" s="417"/>
      <c r="J100" s="417"/>
      <c r="K100" s="417"/>
      <c r="L100" s="417"/>
      <c r="M100" s="417"/>
      <c r="N100" s="325" t="str">
        <f t="shared" si="2"/>
        <v/>
      </c>
      <c r="O100" s="320"/>
    </row>
    <row r="101" spans="1:18" ht="27" customHeight="1">
      <c r="A101" s="417"/>
      <c r="B101" s="418"/>
      <c r="C101" s="417"/>
      <c r="D101" s="417"/>
      <c r="E101" s="417"/>
      <c r="F101" s="417"/>
      <c r="G101" s="417"/>
      <c r="H101" s="417"/>
      <c r="I101" s="417"/>
      <c r="J101" s="417"/>
      <c r="K101" s="417"/>
      <c r="L101" s="417"/>
      <c r="M101" s="417"/>
      <c r="N101" s="325" t="str">
        <f t="shared" si="2"/>
        <v/>
      </c>
      <c r="O101" s="320"/>
    </row>
    <row r="102" spans="1:18" ht="27" customHeight="1">
      <c r="A102" s="417"/>
      <c r="B102" s="418"/>
      <c r="C102" s="417"/>
      <c r="D102" s="417"/>
      <c r="E102" s="417"/>
      <c r="F102" s="417"/>
      <c r="G102" s="417"/>
      <c r="H102" s="417"/>
      <c r="I102" s="417"/>
      <c r="J102" s="417"/>
      <c r="K102" s="417"/>
      <c r="L102" s="417"/>
      <c r="M102" s="417"/>
      <c r="N102" s="325" t="str">
        <f t="shared" si="2"/>
        <v/>
      </c>
      <c r="O102" s="315"/>
      <c r="P102" s="314"/>
      <c r="Q102" s="314"/>
      <c r="R102" s="314"/>
    </row>
    <row r="103" spans="1:18" ht="27" customHeight="1">
      <c r="A103" s="417"/>
      <c r="B103" s="418"/>
      <c r="C103" s="417"/>
      <c r="D103" s="417"/>
      <c r="E103" s="417"/>
      <c r="F103" s="417"/>
      <c r="G103" s="417"/>
      <c r="H103" s="417"/>
      <c r="I103" s="417"/>
      <c r="J103" s="417"/>
      <c r="K103" s="417"/>
      <c r="L103" s="417"/>
      <c r="M103" s="417"/>
      <c r="N103" s="325" t="str">
        <f t="shared" si="2"/>
        <v/>
      </c>
      <c r="O103" s="315"/>
      <c r="P103" s="314"/>
      <c r="Q103" s="314"/>
      <c r="R103" s="314"/>
    </row>
    <row r="104" spans="1:18" ht="27" customHeight="1">
      <c r="A104" s="417"/>
      <c r="B104" s="418"/>
      <c r="C104" s="417"/>
      <c r="D104" s="417"/>
      <c r="E104" s="417"/>
      <c r="F104" s="417"/>
      <c r="G104" s="417"/>
      <c r="H104" s="417"/>
      <c r="I104" s="417"/>
      <c r="J104" s="417"/>
      <c r="K104" s="417"/>
      <c r="L104" s="417"/>
      <c r="M104" s="417"/>
      <c r="N104" s="325" t="str">
        <f t="shared" si="2"/>
        <v/>
      </c>
      <c r="O104" s="314"/>
    </row>
    <row r="105" spans="1:18" ht="27" customHeight="1">
      <c r="A105" s="417"/>
      <c r="B105" s="418"/>
      <c r="C105" s="417"/>
      <c r="D105" s="417"/>
      <c r="E105" s="417"/>
      <c r="F105" s="417"/>
      <c r="G105" s="417"/>
      <c r="H105" s="417"/>
      <c r="I105" s="417"/>
      <c r="J105" s="417"/>
      <c r="K105" s="417"/>
      <c r="L105" s="417"/>
      <c r="M105" s="417"/>
      <c r="N105" s="325" t="str">
        <f t="shared" si="2"/>
        <v/>
      </c>
      <c r="O105" s="314"/>
    </row>
    <row r="106" spans="1:18" ht="27" customHeight="1">
      <c r="A106" s="417"/>
      <c r="B106" s="418"/>
      <c r="C106" s="417"/>
      <c r="D106" s="417"/>
      <c r="E106" s="417"/>
      <c r="F106" s="417"/>
      <c r="G106" s="417"/>
      <c r="H106" s="417"/>
      <c r="I106" s="417"/>
      <c r="J106" s="417"/>
      <c r="K106" s="417"/>
      <c r="L106" s="417"/>
      <c r="M106" s="417"/>
      <c r="N106" s="325" t="str">
        <f t="shared" si="2"/>
        <v/>
      </c>
      <c r="O106" s="314"/>
    </row>
    <row r="107" spans="1:18" ht="27" customHeight="1">
      <c r="A107" s="417"/>
      <c r="B107" s="418"/>
      <c r="C107" s="417"/>
      <c r="D107" s="417"/>
      <c r="E107" s="417"/>
      <c r="F107" s="417"/>
      <c r="G107" s="417"/>
      <c r="H107" s="417"/>
      <c r="I107" s="417"/>
      <c r="J107" s="417"/>
      <c r="K107" s="417"/>
      <c r="L107" s="417"/>
      <c r="M107" s="417"/>
      <c r="N107" s="325" t="str">
        <f t="shared" si="2"/>
        <v/>
      </c>
      <c r="O107" s="314"/>
    </row>
    <row r="108" spans="1:18" ht="27" customHeight="1">
      <c r="A108" s="417"/>
      <c r="B108" s="418"/>
      <c r="C108" s="417"/>
      <c r="D108" s="417"/>
      <c r="E108" s="417"/>
      <c r="F108" s="417"/>
      <c r="G108" s="417"/>
      <c r="H108" s="417"/>
      <c r="I108" s="417"/>
      <c r="J108" s="417"/>
      <c r="K108" s="417"/>
      <c r="L108" s="417"/>
      <c r="M108" s="417"/>
      <c r="N108" s="325" t="str">
        <f t="shared" si="2"/>
        <v/>
      </c>
      <c r="O108" s="314"/>
    </row>
    <row r="109" spans="1:18" ht="27" customHeight="1">
      <c r="A109" s="417"/>
      <c r="B109" s="418"/>
      <c r="C109" s="417"/>
      <c r="D109" s="417"/>
      <c r="E109" s="417"/>
      <c r="F109" s="417"/>
      <c r="G109" s="417"/>
      <c r="H109" s="417"/>
      <c r="I109" s="417"/>
      <c r="J109" s="417"/>
      <c r="K109" s="417"/>
      <c r="L109" s="417"/>
      <c r="M109" s="417"/>
      <c r="N109" s="325" t="str">
        <f t="shared" si="2"/>
        <v/>
      </c>
      <c r="O109" s="314"/>
    </row>
    <row r="110" spans="1:18" ht="27" customHeight="1">
      <c r="A110" s="397"/>
      <c r="B110" s="398"/>
      <c r="C110" s="399"/>
      <c r="D110" s="416"/>
      <c r="E110" s="416"/>
      <c r="F110" s="328"/>
      <c r="G110" s="328"/>
      <c r="H110" s="328"/>
      <c r="I110" s="328"/>
      <c r="J110" s="328"/>
      <c r="K110" s="328"/>
      <c r="L110" s="328"/>
      <c r="M110" s="328"/>
      <c r="N110" s="325" t="str">
        <f t="shared" si="2"/>
        <v/>
      </c>
      <c r="O110" s="314"/>
    </row>
    <row r="111" spans="1:18" ht="27" customHeight="1">
      <c r="A111" s="417"/>
      <c r="B111" s="418"/>
      <c r="C111" s="417"/>
      <c r="D111" s="417"/>
      <c r="E111" s="417"/>
      <c r="F111" s="417"/>
      <c r="G111" s="417"/>
      <c r="H111" s="417"/>
      <c r="I111" s="417"/>
      <c r="J111" s="417"/>
      <c r="K111" s="417"/>
      <c r="L111" s="417"/>
      <c r="M111" s="417"/>
      <c r="N111" s="325" t="str">
        <f t="shared" si="2"/>
        <v/>
      </c>
      <c r="O111" s="314"/>
    </row>
    <row r="112" spans="1:18" ht="27" customHeight="1">
      <c r="A112" s="417"/>
      <c r="B112" s="418"/>
      <c r="C112" s="417"/>
      <c r="D112" s="417"/>
      <c r="E112" s="417"/>
      <c r="F112" s="417"/>
      <c r="G112" s="417"/>
      <c r="H112" s="417"/>
      <c r="I112" s="417"/>
      <c r="J112" s="417"/>
      <c r="K112" s="417"/>
      <c r="L112" s="417"/>
      <c r="M112" s="417"/>
      <c r="N112" s="325" t="str">
        <f t="shared" si="2"/>
        <v/>
      </c>
      <c r="O112" s="314"/>
    </row>
    <row r="113" spans="1:18" ht="27" customHeight="1">
      <c r="A113" s="417"/>
      <c r="B113" s="418"/>
      <c r="C113" s="417"/>
      <c r="D113" s="417"/>
      <c r="E113" s="417"/>
      <c r="F113" s="417"/>
      <c r="G113" s="417"/>
      <c r="H113" s="417"/>
      <c r="I113" s="417"/>
      <c r="J113" s="417"/>
      <c r="K113" s="417"/>
      <c r="L113" s="417"/>
      <c r="M113" s="417"/>
      <c r="N113" s="325" t="str">
        <f t="shared" si="2"/>
        <v/>
      </c>
      <c r="O113" s="314"/>
    </row>
    <row r="114" spans="1:18" ht="27" customHeight="1">
      <c r="A114" s="417"/>
      <c r="B114" s="418"/>
      <c r="C114" s="417"/>
      <c r="D114" s="417"/>
      <c r="E114" s="417"/>
      <c r="F114" s="417"/>
      <c r="G114" s="417"/>
      <c r="H114" s="417"/>
      <c r="I114" s="417"/>
      <c r="J114" s="417"/>
      <c r="K114" s="417"/>
      <c r="L114" s="417"/>
      <c r="M114" s="417"/>
      <c r="N114" s="325" t="str">
        <f t="shared" si="2"/>
        <v/>
      </c>
      <c r="O114" s="314"/>
    </row>
    <row r="115" spans="1:18" ht="27" customHeight="1">
      <c r="A115" s="417"/>
      <c r="B115" s="418"/>
      <c r="C115" s="417"/>
      <c r="D115" s="417"/>
      <c r="E115" s="417"/>
      <c r="F115" s="417"/>
      <c r="G115" s="417"/>
      <c r="H115" s="417"/>
      <c r="I115" s="417"/>
      <c r="J115" s="417"/>
      <c r="K115" s="417"/>
      <c r="L115" s="417"/>
      <c r="M115" s="417"/>
      <c r="N115" s="325" t="str">
        <f t="shared" si="2"/>
        <v/>
      </c>
      <c r="O115" s="314"/>
    </row>
    <row r="116" spans="1:18" ht="27" customHeight="1">
      <c r="A116" s="417"/>
      <c r="B116" s="418"/>
      <c r="C116" s="417"/>
      <c r="D116" s="417"/>
      <c r="E116" s="417"/>
      <c r="F116" s="417"/>
      <c r="G116" s="417"/>
      <c r="H116" s="417"/>
      <c r="I116" s="417"/>
      <c r="J116" s="417"/>
      <c r="K116" s="417"/>
      <c r="L116" s="417"/>
      <c r="M116" s="417"/>
      <c r="N116" s="325" t="str">
        <f t="shared" si="2"/>
        <v/>
      </c>
      <c r="O116" s="314"/>
    </row>
    <row r="117" spans="1:18" ht="27" customHeight="1">
      <c r="A117" s="417"/>
      <c r="B117" s="418"/>
      <c r="C117" s="417"/>
      <c r="D117" s="417"/>
      <c r="E117" s="417"/>
      <c r="F117" s="417"/>
      <c r="G117" s="417"/>
      <c r="H117" s="417"/>
      <c r="I117" s="417"/>
      <c r="J117" s="417"/>
      <c r="K117" s="417"/>
      <c r="L117" s="417"/>
      <c r="M117" s="417"/>
      <c r="N117" s="325" t="str">
        <f t="shared" si="2"/>
        <v/>
      </c>
      <c r="O117" s="314"/>
    </row>
    <row r="118" spans="1:18" ht="27" customHeight="1">
      <c r="A118" s="417"/>
      <c r="B118" s="418"/>
      <c r="C118" s="417"/>
      <c r="D118" s="417"/>
      <c r="E118" s="417"/>
      <c r="F118" s="417"/>
      <c r="G118" s="417"/>
      <c r="H118" s="417"/>
      <c r="I118" s="417"/>
      <c r="J118" s="417"/>
      <c r="K118" s="417"/>
      <c r="L118" s="417"/>
      <c r="M118" s="417"/>
      <c r="N118" s="325" t="str">
        <f t="shared" si="2"/>
        <v/>
      </c>
      <c r="O118" s="314"/>
    </row>
    <row r="119" spans="1:18" ht="27" customHeight="1">
      <c r="A119" s="417"/>
      <c r="B119" s="418"/>
      <c r="C119" s="417"/>
      <c r="D119" s="417"/>
      <c r="E119" s="417"/>
      <c r="F119" s="417"/>
      <c r="G119" s="417"/>
      <c r="H119" s="417"/>
      <c r="I119" s="417"/>
      <c r="J119" s="417"/>
      <c r="K119" s="417"/>
      <c r="L119" s="417"/>
      <c r="M119" s="417"/>
      <c r="N119" s="325" t="str">
        <f t="shared" si="2"/>
        <v/>
      </c>
      <c r="O119" s="320"/>
    </row>
    <row r="120" spans="1:18" ht="27" customHeight="1">
      <c r="A120" s="417"/>
      <c r="B120" s="418"/>
      <c r="C120" s="417"/>
      <c r="D120" s="417"/>
      <c r="E120" s="417"/>
      <c r="F120" s="417"/>
      <c r="G120" s="417"/>
      <c r="H120" s="417"/>
      <c r="I120" s="417"/>
      <c r="J120" s="417"/>
      <c r="K120" s="417"/>
      <c r="L120" s="417"/>
      <c r="M120" s="417"/>
      <c r="N120" s="325" t="str">
        <f t="shared" si="2"/>
        <v/>
      </c>
      <c r="O120" s="320"/>
    </row>
    <row r="121" spans="1:18" ht="27" customHeight="1">
      <c r="A121" s="417"/>
      <c r="B121" s="418"/>
      <c r="C121" s="417"/>
      <c r="D121" s="417"/>
      <c r="E121" s="417"/>
      <c r="F121" s="417"/>
      <c r="G121" s="417"/>
      <c r="H121" s="417"/>
      <c r="I121" s="417"/>
      <c r="J121" s="417"/>
      <c r="K121" s="417"/>
      <c r="L121" s="417"/>
      <c r="M121" s="417"/>
      <c r="N121" s="325" t="str">
        <f t="shared" si="2"/>
        <v/>
      </c>
      <c r="O121" s="320"/>
    </row>
    <row r="122" spans="1:18" ht="27" customHeight="1">
      <c r="A122" s="417"/>
      <c r="B122" s="418"/>
      <c r="C122" s="417"/>
      <c r="D122" s="417"/>
      <c r="E122" s="417"/>
      <c r="F122" s="417"/>
      <c r="G122" s="417"/>
      <c r="H122" s="417"/>
      <c r="I122" s="417"/>
      <c r="J122" s="417"/>
      <c r="K122" s="417"/>
      <c r="L122" s="417"/>
      <c r="M122" s="417"/>
      <c r="N122" s="325" t="str">
        <f t="shared" si="2"/>
        <v/>
      </c>
      <c r="O122" s="320"/>
    </row>
    <row r="123" spans="1:18" ht="27" customHeight="1">
      <c r="A123" s="417"/>
      <c r="B123" s="418"/>
      <c r="C123" s="417"/>
      <c r="D123" s="417"/>
      <c r="E123" s="417"/>
      <c r="F123" s="417"/>
      <c r="G123" s="417"/>
      <c r="H123" s="417"/>
      <c r="I123" s="417"/>
      <c r="J123" s="417"/>
      <c r="K123" s="417"/>
      <c r="L123" s="417"/>
      <c r="M123" s="417"/>
      <c r="N123" s="325" t="str">
        <f t="shared" si="2"/>
        <v/>
      </c>
      <c r="O123" s="315"/>
      <c r="P123" s="314"/>
      <c r="Q123" s="314"/>
      <c r="R123" s="314"/>
    </row>
    <row r="124" spans="1:18" ht="27" customHeight="1">
      <c r="A124" s="417"/>
      <c r="B124" s="418"/>
      <c r="C124" s="417"/>
      <c r="D124" s="417"/>
      <c r="E124" s="417"/>
      <c r="F124" s="417"/>
      <c r="G124" s="417"/>
      <c r="H124" s="417"/>
      <c r="I124" s="417"/>
      <c r="J124" s="417"/>
      <c r="K124" s="417"/>
      <c r="L124" s="417"/>
      <c r="M124" s="417"/>
      <c r="N124" s="325" t="str">
        <f t="shared" si="2"/>
        <v/>
      </c>
      <c r="O124" s="315"/>
      <c r="P124" s="314"/>
      <c r="Q124" s="314"/>
      <c r="R124" s="314"/>
    </row>
    <row r="125" spans="1:18" ht="27" customHeight="1">
      <c r="A125" s="417"/>
      <c r="B125" s="418"/>
      <c r="C125" s="417"/>
      <c r="D125" s="417"/>
      <c r="E125" s="417"/>
      <c r="F125" s="417"/>
      <c r="G125" s="417"/>
      <c r="H125" s="417"/>
      <c r="I125" s="417"/>
      <c r="J125" s="417"/>
      <c r="K125" s="417"/>
      <c r="L125" s="417"/>
      <c r="M125" s="417"/>
      <c r="N125" s="325" t="str">
        <f t="shared" si="2"/>
        <v/>
      </c>
      <c r="O125" s="314"/>
    </row>
    <row r="126" spans="1:18" ht="27" customHeight="1">
      <c r="A126" s="417"/>
      <c r="B126" s="418"/>
      <c r="C126" s="417"/>
      <c r="D126" s="417"/>
      <c r="E126" s="417"/>
      <c r="F126" s="417"/>
      <c r="G126" s="417"/>
      <c r="H126" s="417"/>
      <c r="I126" s="417"/>
      <c r="J126" s="417"/>
      <c r="K126" s="417"/>
      <c r="L126" s="417"/>
      <c r="M126" s="417"/>
      <c r="N126" s="325" t="str">
        <f t="shared" si="2"/>
        <v/>
      </c>
      <c r="O126" s="314"/>
    </row>
    <row r="127" spans="1:18" ht="27" customHeight="1">
      <c r="A127" s="417"/>
      <c r="B127" s="418"/>
      <c r="C127" s="417"/>
      <c r="D127" s="417"/>
      <c r="E127" s="417"/>
      <c r="F127" s="417"/>
      <c r="G127" s="417"/>
      <c r="H127" s="417"/>
      <c r="I127" s="417"/>
      <c r="J127" s="417"/>
      <c r="K127" s="417"/>
      <c r="L127" s="417"/>
      <c r="M127" s="417"/>
      <c r="N127" s="325" t="str">
        <f t="shared" si="2"/>
        <v/>
      </c>
      <c r="O127" s="314"/>
    </row>
    <row r="128" spans="1:18" ht="27" customHeight="1">
      <c r="A128" s="417"/>
      <c r="B128" s="418"/>
      <c r="C128" s="417"/>
      <c r="D128" s="417"/>
      <c r="E128" s="417"/>
      <c r="F128" s="417"/>
      <c r="G128" s="417"/>
      <c r="H128" s="417"/>
      <c r="I128" s="417"/>
      <c r="J128" s="417"/>
      <c r="K128" s="417"/>
      <c r="L128" s="417"/>
      <c r="M128" s="417"/>
      <c r="N128" s="325" t="str">
        <f t="shared" si="2"/>
        <v/>
      </c>
      <c r="O128" s="314"/>
    </row>
    <row r="129" spans="1:18" ht="27" customHeight="1">
      <c r="A129" s="417"/>
      <c r="B129" s="418"/>
      <c r="C129" s="417"/>
      <c r="D129" s="417"/>
      <c r="E129" s="417"/>
      <c r="F129" s="417"/>
      <c r="G129" s="417"/>
      <c r="H129" s="417"/>
      <c r="I129" s="417"/>
      <c r="J129" s="417"/>
      <c r="K129" s="417"/>
      <c r="L129" s="417"/>
      <c r="M129" s="417"/>
      <c r="N129" s="325" t="str">
        <f t="shared" si="2"/>
        <v/>
      </c>
      <c r="O129" s="314"/>
    </row>
    <row r="130" spans="1:18" ht="27" customHeight="1">
      <c r="A130" s="417"/>
      <c r="B130" s="418"/>
      <c r="C130" s="417"/>
      <c r="D130" s="417"/>
      <c r="E130" s="417"/>
      <c r="F130" s="417"/>
      <c r="G130" s="417"/>
      <c r="H130" s="417"/>
      <c r="I130" s="417"/>
      <c r="J130" s="417"/>
      <c r="K130" s="417"/>
      <c r="L130" s="417"/>
      <c r="M130" s="417"/>
      <c r="N130" s="325" t="str">
        <f t="shared" si="2"/>
        <v/>
      </c>
      <c r="O130" s="314"/>
    </row>
    <row r="131" spans="1:18" ht="27" customHeight="1">
      <c r="A131" s="397"/>
      <c r="B131" s="398"/>
      <c r="C131" s="399"/>
      <c r="D131" s="416"/>
      <c r="E131" s="416"/>
      <c r="F131" s="328"/>
      <c r="G131" s="328"/>
      <c r="H131" s="328"/>
      <c r="I131" s="328"/>
      <c r="J131" s="328"/>
      <c r="K131" s="328"/>
      <c r="L131" s="328"/>
      <c r="M131" s="328"/>
      <c r="N131" s="325" t="str">
        <f t="shared" si="2"/>
        <v/>
      </c>
      <c r="O131" s="314"/>
    </row>
    <row r="132" spans="1:18" ht="27" customHeight="1">
      <c r="A132" s="417"/>
      <c r="B132" s="418"/>
      <c r="C132" s="417"/>
      <c r="D132" s="417"/>
      <c r="E132" s="417"/>
      <c r="F132" s="417"/>
      <c r="G132" s="417"/>
      <c r="H132" s="417"/>
      <c r="I132" s="417"/>
      <c r="J132" s="417"/>
      <c r="K132" s="417"/>
      <c r="L132" s="417"/>
      <c r="M132" s="417"/>
      <c r="N132" s="325" t="str">
        <f t="shared" si="2"/>
        <v/>
      </c>
      <c r="O132" s="314"/>
    </row>
    <row r="133" spans="1:18" ht="27" customHeight="1">
      <c r="A133" s="417"/>
      <c r="B133" s="418"/>
      <c r="C133" s="417"/>
      <c r="D133" s="417"/>
      <c r="E133" s="417"/>
      <c r="F133" s="417"/>
      <c r="G133" s="417"/>
      <c r="H133" s="417"/>
      <c r="I133" s="417"/>
      <c r="J133" s="417"/>
      <c r="K133" s="417"/>
      <c r="L133" s="417"/>
      <c r="M133" s="417"/>
      <c r="N133" s="325" t="str">
        <f t="shared" ref="N133:N187" si="3">CONCATENATE(C133,H133)</f>
        <v/>
      </c>
      <c r="O133" s="314"/>
    </row>
    <row r="134" spans="1:18" ht="27" customHeight="1">
      <c r="A134" s="417"/>
      <c r="B134" s="418"/>
      <c r="C134" s="417"/>
      <c r="D134" s="417"/>
      <c r="E134" s="417"/>
      <c r="F134" s="417"/>
      <c r="G134" s="417"/>
      <c r="H134" s="417"/>
      <c r="I134" s="417"/>
      <c r="J134" s="417"/>
      <c r="K134" s="417"/>
      <c r="L134" s="417"/>
      <c r="M134" s="417"/>
      <c r="N134" s="325" t="str">
        <f t="shared" si="3"/>
        <v/>
      </c>
      <c r="O134" s="314"/>
    </row>
    <row r="135" spans="1:18" ht="27" customHeight="1">
      <c r="A135" s="417"/>
      <c r="B135" s="418"/>
      <c r="C135" s="417"/>
      <c r="D135" s="417"/>
      <c r="E135" s="417"/>
      <c r="F135" s="417"/>
      <c r="G135" s="417"/>
      <c r="H135" s="417"/>
      <c r="I135" s="417"/>
      <c r="J135" s="417"/>
      <c r="K135" s="417"/>
      <c r="L135" s="417"/>
      <c r="M135" s="417"/>
      <c r="N135" s="325" t="str">
        <f t="shared" si="3"/>
        <v/>
      </c>
      <c r="O135" s="314"/>
    </row>
    <row r="136" spans="1:18" ht="27" customHeight="1">
      <c r="A136" s="417"/>
      <c r="B136" s="418"/>
      <c r="C136" s="417"/>
      <c r="D136" s="417"/>
      <c r="E136" s="417"/>
      <c r="F136" s="417"/>
      <c r="G136" s="417"/>
      <c r="H136" s="417"/>
      <c r="I136" s="417"/>
      <c r="J136" s="417"/>
      <c r="K136" s="417"/>
      <c r="L136" s="417"/>
      <c r="M136" s="417"/>
      <c r="N136" s="325" t="str">
        <f t="shared" si="3"/>
        <v/>
      </c>
      <c r="O136" s="314"/>
    </row>
    <row r="137" spans="1:18" ht="27" customHeight="1">
      <c r="A137" s="417"/>
      <c r="B137" s="418"/>
      <c r="C137" s="417"/>
      <c r="D137" s="417"/>
      <c r="E137" s="417"/>
      <c r="F137" s="417"/>
      <c r="G137" s="417"/>
      <c r="H137" s="417"/>
      <c r="I137" s="417"/>
      <c r="J137" s="417"/>
      <c r="K137" s="417"/>
      <c r="L137" s="417"/>
      <c r="M137" s="417"/>
      <c r="N137" s="325" t="str">
        <f t="shared" si="3"/>
        <v/>
      </c>
      <c r="O137" s="314"/>
    </row>
    <row r="138" spans="1:18" ht="27" customHeight="1">
      <c r="A138" s="417"/>
      <c r="B138" s="418"/>
      <c r="C138" s="417"/>
      <c r="D138" s="417"/>
      <c r="E138" s="417"/>
      <c r="F138" s="417"/>
      <c r="G138" s="417"/>
      <c r="H138" s="417"/>
      <c r="I138" s="417"/>
      <c r="J138" s="417"/>
      <c r="K138" s="417"/>
      <c r="L138" s="417"/>
      <c r="M138" s="417"/>
      <c r="N138" s="325" t="str">
        <f t="shared" si="3"/>
        <v/>
      </c>
      <c r="O138" s="314"/>
    </row>
    <row r="139" spans="1:18" ht="27" customHeight="1">
      <c r="A139" s="417"/>
      <c r="B139" s="418"/>
      <c r="C139" s="417"/>
      <c r="D139" s="417"/>
      <c r="E139" s="417"/>
      <c r="F139" s="417"/>
      <c r="G139" s="417"/>
      <c r="H139" s="417"/>
      <c r="I139" s="417"/>
      <c r="J139" s="417"/>
      <c r="K139" s="417"/>
      <c r="L139" s="417"/>
      <c r="M139" s="417"/>
      <c r="N139" s="325" t="str">
        <f t="shared" si="3"/>
        <v/>
      </c>
      <c r="O139" s="314"/>
    </row>
    <row r="140" spans="1:18" ht="27" customHeight="1">
      <c r="A140" s="417"/>
      <c r="B140" s="418"/>
      <c r="C140" s="417"/>
      <c r="D140" s="417"/>
      <c r="E140" s="417"/>
      <c r="F140" s="417"/>
      <c r="G140" s="417"/>
      <c r="H140" s="417"/>
      <c r="I140" s="417"/>
      <c r="J140" s="417"/>
      <c r="K140" s="417"/>
      <c r="L140" s="417"/>
      <c r="M140" s="417"/>
      <c r="N140" s="325" t="str">
        <f t="shared" si="3"/>
        <v/>
      </c>
      <c r="O140" s="320"/>
    </row>
    <row r="141" spans="1:18" ht="27" customHeight="1">
      <c r="A141" s="417"/>
      <c r="B141" s="418"/>
      <c r="C141" s="417"/>
      <c r="D141" s="417"/>
      <c r="E141" s="417"/>
      <c r="F141" s="417"/>
      <c r="G141" s="417"/>
      <c r="H141" s="417"/>
      <c r="I141" s="417"/>
      <c r="J141" s="417"/>
      <c r="K141" s="417"/>
      <c r="L141" s="417"/>
      <c r="M141" s="417"/>
      <c r="N141" s="325" t="str">
        <f t="shared" si="3"/>
        <v/>
      </c>
      <c r="O141" s="320"/>
    </row>
    <row r="142" spans="1:18" ht="27" customHeight="1">
      <c r="A142" s="417"/>
      <c r="B142" s="418"/>
      <c r="C142" s="417"/>
      <c r="D142" s="417"/>
      <c r="E142" s="417"/>
      <c r="F142" s="417"/>
      <c r="G142" s="417"/>
      <c r="H142" s="417"/>
      <c r="I142" s="417"/>
      <c r="J142" s="417"/>
      <c r="K142" s="417"/>
      <c r="L142" s="417"/>
      <c r="M142" s="417"/>
      <c r="N142" s="325" t="str">
        <f t="shared" si="3"/>
        <v/>
      </c>
      <c r="O142" s="320"/>
    </row>
    <row r="143" spans="1:18" ht="27" customHeight="1">
      <c r="A143" s="417"/>
      <c r="B143" s="418"/>
      <c r="C143" s="417"/>
      <c r="D143" s="417"/>
      <c r="E143" s="417"/>
      <c r="F143" s="417"/>
      <c r="G143" s="417"/>
      <c r="H143" s="417"/>
      <c r="I143" s="417"/>
      <c r="J143" s="417"/>
      <c r="K143" s="417"/>
      <c r="L143" s="417"/>
      <c r="M143" s="417"/>
      <c r="N143" s="325" t="str">
        <f t="shared" si="3"/>
        <v/>
      </c>
      <c r="O143" s="320"/>
    </row>
    <row r="144" spans="1:18" ht="27" customHeight="1">
      <c r="A144" s="417"/>
      <c r="B144" s="418"/>
      <c r="C144" s="417"/>
      <c r="D144" s="417"/>
      <c r="E144" s="417"/>
      <c r="F144" s="417"/>
      <c r="G144" s="417"/>
      <c r="H144" s="417"/>
      <c r="I144" s="417"/>
      <c r="J144" s="417"/>
      <c r="K144" s="417"/>
      <c r="L144" s="417"/>
      <c r="M144" s="417"/>
      <c r="N144" s="325" t="str">
        <f t="shared" si="3"/>
        <v/>
      </c>
      <c r="O144" s="315"/>
      <c r="P144" s="314"/>
      <c r="Q144" s="314"/>
      <c r="R144" s="314"/>
    </row>
    <row r="145" spans="1:18" ht="27" customHeight="1">
      <c r="A145" s="417"/>
      <c r="B145" s="418"/>
      <c r="C145" s="417"/>
      <c r="D145" s="417"/>
      <c r="E145" s="417"/>
      <c r="F145" s="417"/>
      <c r="G145" s="417"/>
      <c r="H145" s="417"/>
      <c r="I145" s="417"/>
      <c r="J145" s="417"/>
      <c r="K145" s="417"/>
      <c r="L145" s="417"/>
      <c r="M145" s="417"/>
      <c r="N145" s="325" t="str">
        <f t="shared" si="3"/>
        <v/>
      </c>
      <c r="O145" s="315"/>
      <c r="P145" s="314"/>
      <c r="Q145" s="314"/>
      <c r="R145" s="314"/>
    </row>
    <row r="146" spans="1:18" ht="27" customHeight="1">
      <c r="A146" s="417"/>
      <c r="B146" s="418"/>
      <c r="C146" s="417"/>
      <c r="D146" s="417"/>
      <c r="E146" s="417"/>
      <c r="F146" s="417"/>
      <c r="G146" s="417"/>
      <c r="H146" s="417"/>
      <c r="I146" s="417"/>
      <c r="J146" s="417"/>
      <c r="K146" s="417"/>
      <c r="L146" s="417"/>
      <c r="M146" s="417"/>
      <c r="N146" s="325" t="str">
        <f t="shared" si="3"/>
        <v/>
      </c>
      <c r="O146" s="314"/>
    </row>
    <row r="147" spans="1:18" ht="27" customHeight="1">
      <c r="A147" s="417"/>
      <c r="B147" s="418"/>
      <c r="C147" s="417"/>
      <c r="D147" s="417"/>
      <c r="E147" s="417"/>
      <c r="F147" s="417"/>
      <c r="G147" s="417"/>
      <c r="H147" s="417"/>
      <c r="I147" s="417"/>
      <c r="J147" s="417"/>
      <c r="K147" s="417"/>
      <c r="L147" s="417"/>
      <c r="M147" s="417"/>
      <c r="N147" s="325" t="str">
        <f t="shared" si="3"/>
        <v/>
      </c>
      <c r="O147" s="314"/>
    </row>
    <row r="148" spans="1:18" ht="27" customHeight="1">
      <c r="A148" s="417"/>
      <c r="B148" s="418"/>
      <c r="C148" s="417"/>
      <c r="D148" s="417"/>
      <c r="E148" s="417"/>
      <c r="F148" s="417"/>
      <c r="G148" s="417"/>
      <c r="H148" s="417"/>
      <c r="I148" s="417"/>
      <c r="J148" s="417"/>
      <c r="K148" s="417"/>
      <c r="L148" s="417"/>
      <c r="M148" s="417"/>
      <c r="N148" s="325" t="str">
        <f t="shared" si="3"/>
        <v/>
      </c>
      <c r="O148" s="314"/>
    </row>
    <row r="149" spans="1:18" ht="27" customHeight="1">
      <c r="A149" s="417"/>
      <c r="B149" s="418"/>
      <c r="C149" s="417"/>
      <c r="D149" s="417"/>
      <c r="E149" s="417"/>
      <c r="F149" s="417"/>
      <c r="G149" s="417"/>
      <c r="H149" s="417"/>
      <c r="I149" s="417"/>
      <c r="J149" s="417"/>
      <c r="K149" s="417"/>
      <c r="L149" s="417"/>
      <c r="M149" s="417"/>
      <c r="N149" s="325" t="str">
        <f t="shared" si="3"/>
        <v/>
      </c>
      <c r="O149" s="314"/>
    </row>
    <row r="150" spans="1:18" ht="27" customHeight="1">
      <c r="A150" s="417"/>
      <c r="B150" s="418"/>
      <c r="C150" s="417"/>
      <c r="D150" s="417"/>
      <c r="E150" s="417"/>
      <c r="F150" s="417"/>
      <c r="G150" s="417"/>
      <c r="H150" s="417"/>
      <c r="I150" s="417"/>
      <c r="J150" s="417"/>
      <c r="K150" s="417"/>
      <c r="L150" s="417"/>
      <c r="M150" s="417"/>
      <c r="N150" s="325" t="str">
        <f t="shared" si="3"/>
        <v/>
      </c>
      <c r="O150" s="314"/>
    </row>
    <row r="151" spans="1:18" ht="27" customHeight="1">
      <c r="A151" s="417"/>
      <c r="B151" s="418"/>
      <c r="C151" s="417"/>
      <c r="D151" s="417"/>
      <c r="E151" s="417"/>
      <c r="F151" s="417"/>
      <c r="G151" s="417"/>
      <c r="H151" s="417"/>
      <c r="I151" s="417"/>
      <c r="J151" s="417"/>
      <c r="K151" s="417"/>
      <c r="L151" s="417"/>
      <c r="M151" s="417"/>
      <c r="N151" s="325" t="str">
        <f t="shared" si="3"/>
        <v/>
      </c>
      <c r="O151" s="314"/>
    </row>
    <row r="152" spans="1:18" ht="27" customHeight="1">
      <c r="A152" s="397"/>
      <c r="B152" s="398"/>
      <c r="C152" s="399"/>
      <c r="D152" s="416"/>
      <c r="E152" s="416"/>
      <c r="F152" s="328"/>
      <c r="G152" s="328"/>
      <c r="H152" s="328"/>
      <c r="I152" s="328"/>
      <c r="J152" s="328"/>
      <c r="K152" s="328"/>
      <c r="L152" s="328"/>
      <c r="M152" s="328"/>
      <c r="N152" s="325" t="str">
        <f t="shared" si="3"/>
        <v/>
      </c>
      <c r="O152" s="314"/>
    </row>
    <row r="153" spans="1:18" ht="27" customHeight="1">
      <c r="N153" s="325" t="str">
        <f t="shared" si="3"/>
        <v/>
      </c>
      <c r="O153" s="314"/>
    </row>
    <row r="154" spans="1:18" ht="27" customHeight="1">
      <c r="N154" s="325" t="str">
        <f t="shared" si="3"/>
        <v/>
      </c>
      <c r="O154" s="314"/>
    </row>
    <row r="155" spans="1:18" ht="27" customHeight="1">
      <c r="N155" s="325" t="str">
        <f t="shared" si="3"/>
        <v/>
      </c>
      <c r="O155" s="314"/>
    </row>
    <row r="156" spans="1:18" ht="27" customHeight="1">
      <c r="N156" s="325" t="str">
        <f t="shared" si="3"/>
        <v/>
      </c>
      <c r="O156" s="314"/>
    </row>
    <row r="157" spans="1:18" ht="27" customHeight="1">
      <c r="N157" s="325" t="str">
        <f t="shared" si="3"/>
        <v/>
      </c>
      <c r="O157" s="314"/>
    </row>
    <row r="158" spans="1:18" ht="27" customHeight="1">
      <c r="N158" s="325" t="str">
        <f t="shared" si="3"/>
        <v/>
      </c>
      <c r="O158" s="314"/>
    </row>
    <row r="159" spans="1:18" ht="27" customHeight="1">
      <c r="N159" s="325" t="str">
        <f t="shared" si="3"/>
        <v/>
      </c>
      <c r="O159" s="314"/>
    </row>
    <row r="160" spans="1:18" ht="27" customHeight="1">
      <c r="N160" s="325" t="str">
        <f t="shared" si="3"/>
        <v/>
      </c>
      <c r="O160" s="314"/>
    </row>
    <row r="161" spans="14:18" ht="27" customHeight="1">
      <c r="N161" s="325" t="str">
        <f t="shared" si="3"/>
        <v/>
      </c>
      <c r="O161" s="320"/>
    </row>
    <row r="162" spans="14:18" ht="27" customHeight="1">
      <c r="N162" s="325" t="str">
        <f t="shared" si="3"/>
        <v/>
      </c>
      <c r="O162" s="320"/>
    </row>
    <row r="163" spans="14:18" ht="27" customHeight="1">
      <c r="N163" s="325" t="str">
        <f t="shared" si="3"/>
        <v/>
      </c>
      <c r="O163" s="320"/>
    </row>
    <row r="164" spans="14:18" ht="27" customHeight="1">
      <c r="N164" s="325" t="str">
        <f t="shared" si="3"/>
        <v/>
      </c>
      <c r="O164" s="320"/>
    </row>
    <row r="165" spans="14:18" ht="27" customHeight="1">
      <c r="N165" s="325" t="str">
        <f t="shared" si="3"/>
        <v/>
      </c>
      <c r="O165" s="315"/>
      <c r="P165" s="314"/>
      <c r="Q165" s="314"/>
      <c r="R165" s="314"/>
    </row>
    <row r="166" spans="14:18" ht="27" customHeight="1">
      <c r="N166" s="325" t="str">
        <f t="shared" si="3"/>
        <v/>
      </c>
      <c r="O166" s="315"/>
      <c r="P166" s="314"/>
      <c r="Q166" s="314"/>
      <c r="R166" s="314"/>
    </row>
    <row r="167" spans="14:18" ht="27" customHeight="1">
      <c r="N167" s="325" t="str">
        <f t="shared" si="3"/>
        <v/>
      </c>
      <c r="O167" s="314"/>
    </row>
    <row r="168" spans="14:18" ht="27" customHeight="1">
      <c r="N168" s="325" t="str">
        <f t="shared" si="3"/>
        <v/>
      </c>
      <c r="O168" s="314"/>
    </row>
    <row r="169" spans="14:18" ht="27" customHeight="1">
      <c r="N169" s="325" t="str">
        <f t="shared" si="3"/>
        <v/>
      </c>
      <c r="O169" s="314"/>
    </row>
    <row r="170" spans="14:18" ht="27" customHeight="1">
      <c r="N170" s="325" t="str">
        <f t="shared" si="3"/>
        <v/>
      </c>
      <c r="O170" s="314"/>
    </row>
    <row r="171" spans="14:18" ht="27" customHeight="1">
      <c r="N171" s="325" t="str">
        <f t="shared" si="3"/>
        <v/>
      </c>
      <c r="O171" s="314"/>
    </row>
    <row r="172" spans="14:18" ht="27" customHeight="1">
      <c r="N172" s="325" t="str">
        <f t="shared" si="3"/>
        <v/>
      </c>
      <c r="O172" s="314"/>
    </row>
    <row r="173" spans="14:18" ht="27" customHeight="1">
      <c r="N173" s="325" t="str">
        <f t="shared" si="3"/>
        <v/>
      </c>
      <c r="O173" s="314"/>
    </row>
    <row r="174" spans="14:18" ht="27" customHeight="1">
      <c r="N174" s="325" t="str">
        <f t="shared" si="3"/>
        <v/>
      </c>
      <c r="O174" s="314"/>
    </row>
    <row r="175" spans="14:18" ht="27" customHeight="1">
      <c r="N175" s="325" t="str">
        <f t="shared" si="3"/>
        <v/>
      </c>
      <c r="O175" s="314"/>
    </row>
    <row r="176" spans="14:18" ht="27" customHeight="1">
      <c r="N176" s="325" t="str">
        <f t="shared" si="3"/>
        <v/>
      </c>
      <c r="O176" s="314"/>
    </row>
    <row r="177" spans="14:18" ht="27" customHeight="1">
      <c r="N177" s="325" t="str">
        <f t="shared" si="3"/>
        <v/>
      </c>
      <c r="O177" s="314"/>
    </row>
    <row r="178" spans="14:18" ht="27" customHeight="1">
      <c r="N178" s="325" t="str">
        <f t="shared" si="3"/>
        <v/>
      </c>
      <c r="O178" s="314"/>
    </row>
    <row r="179" spans="14:18" ht="27" customHeight="1">
      <c r="N179" s="325" t="str">
        <f t="shared" si="3"/>
        <v/>
      </c>
      <c r="O179" s="314"/>
    </row>
    <row r="180" spans="14:18" ht="27" customHeight="1">
      <c r="N180" s="325" t="str">
        <f t="shared" si="3"/>
        <v/>
      </c>
      <c r="O180" s="314"/>
    </row>
    <row r="181" spans="14:18" ht="27" customHeight="1">
      <c r="N181" s="325" t="str">
        <f t="shared" si="3"/>
        <v/>
      </c>
      <c r="O181" s="314"/>
    </row>
    <row r="182" spans="14:18" ht="27" customHeight="1">
      <c r="N182" s="325" t="str">
        <f t="shared" si="3"/>
        <v/>
      </c>
      <c r="O182" s="320"/>
    </row>
    <row r="183" spans="14:18" ht="27" customHeight="1">
      <c r="N183" s="325" t="str">
        <f t="shared" si="3"/>
        <v/>
      </c>
      <c r="O183" s="320"/>
    </row>
    <row r="184" spans="14:18" ht="27" customHeight="1">
      <c r="N184" s="325" t="str">
        <f t="shared" si="3"/>
        <v/>
      </c>
      <c r="O184" s="320"/>
    </row>
    <row r="185" spans="14:18" ht="27" customHeight="1">
      <c r="N185" s="325" t="str">
        <f t="shared" si="3"/>
        <v/>
      </c>
      <c r="O185" s="320"/>
    </row>
    <row r="186" spans="14:18" ht="27" customHeight="1">
      <c r="N186" s="325" t="str">
        <f t="shared" si="3"/>
        <v/>
      </c>
      <c r="O186" s="315"/>
      <c r="P186" s="314"/>
      <c r="Q186" s="314"/>
      <c r="R186" s="314"/>
    </row>
    <row r="187" spans="14:18" ht="27" customHeight="1">
      <c r="N187" s="325" t="str">
        <f t="shared" si="3"/>
        <v/>
      </c>
      <c r="O187" s="315"/>
      <c r="P187" s="314"/>
      <c r="Q187" s="314"/>
      <c r="R187" s="314"/>
    </row>
    <row r="188" spans="14:18">
      <c r="O188" s="370"/>
    </row>
    <row r="189" spans="14:18">
      <c r="O189" s="370"/>
    </row>
  </sheetData>
  <phoneticPr fontId="11" type="noConversion"/>
  <printOptions horizontalCentered="1" verticalCentered="1"/>
  <pageMargins left="0.19685039370078741" right="0.19685039370078741" top="1.1811023622047245" bottom="0.59055118110236227" header="0.59055118110236227" footer="0.19685039370078741"/>
  <pageSetup paperSize="9" orientation="portrait" r:id="rId1"/>
  <headerFooter alignWithMargins="0"/>
  <rowBreaks count="2" manualBreakCount="2">
    <brk id="26" max="12" man="1"/>
    <brk id="68" max="12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2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2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2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2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X429"/>
  <sheetViews>
    <sheetView showZeros="0" topLeftCell="I406" workbookViewId="0">
      <selection activeCell="C10" sqref="C10"/>
    </sheetView>
  </sheetViews>
  <sheetFormatPr defaultRowHeight="11.25" zeroHeight="1"/>
  <cols>
    <col min="1" max="1" width="3.6640625" style="5" customWidth="1"/>
    <col min="2" max="2" width="6" style="40" customWidth="1"/>
    <col min="3" max="3" width="3.6640625" style="5" customWidth="1"/>
    <col min="4" max="4" width="7.109375" style="5" customWidth="1"/>
    <col min="5" max="5" width="6" style="5" customWidth="1"/>
    <col min="6" max="6" width="3.6640625" style="5" customWidth="1"/>
    <col min="7" max="8" width="6" style="5" customWidth="1"/>
    <col min="9" max="9" width="11.44140625" style="5" customWidth="1"/>
    <col min="10" max="10" width="6" style="5" customWidth="1"/>
    <col min="11" max="11" width="11.44140625" style="5" customWidth="1"/>
    <col min="12" max="12" width="6.77734375" style="5" customWidth="1"/>
    <col min="13" max="13" width="4.44140625" style="5" customWidth="1"/>
    <col min="14" max="14" width="6.77734375" style="5" hidden="1" customWidth="1"/>
    <col min="15" max="15" width="8.33203125" style="5" hidden="1" customWidth="1"/>
    <col min="16" max="16" width="1.33203125" style="5" hidden="1" customWidth="1"/>
    <col min="17" max="17" width="10.6640625" style="5" hidden="1" customWidth="1"/>
    <col min="18" max="18" width="8.33203125" style="5" hidden="1" customWidth="1"/>
    <col min="19" max="19" width="1.33203125" style="5" hidden="1" customWidth="1"/>
    <col min="20" max="20" width="10.6640625" style="5" hidden="1" customWidth="1"/>
    <col min="21" max="21" width="8.33203125" style="5" hidden="1" customWidth="1"/>
    <col min="22" max="22" width="1.33203125" style="5" hidden="1" customWidth="1"/>
    <col min="23" max="24" width="10.6640625" style="5" hidden="1" customWidth="1"/>
    <col min="25" max="16384" width="8.88671875" style="5"/>
  </cols>
  <sheetData>
    <row r="1" spans="1:24" ht="33" customHeight="1">
      <c r="A1" s="1" t="s">
        <v>21</v>
      </c>
      <c r="B1" s="35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24" ht="15" customHeight="1">
      <c r="A2" s="6"/>
      <c r="B2" s="3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24" ht="19.899999999999999" customHeight="1">
      <c r="A3" s="6"/>
      <c r="B3" s="36"/>
      <c r="C3" s="6"/>
      <c r="D3" s="6"/>
      <c r="E3" s="6"/>
      <c r="F3" s="6"/>
      <c r="G3" s="6"/>
      <c r="H3" s="6"/>
      <c r="I3" s="6"/>
      <c r="J3" s="6"/>
      <c r="K3" s="34"/>
      <c r="L3" s="6"/>
      <c r="M3" s="7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24" ht="10.15" customHeight="1">
      <c r="A4" s="6"/>
      <c r="B4" s="3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"/>
      <c r="O4" s="4"/>
      <c r="P4" s="4"/>
      <c r="Q4" s="4"/>
      <c r="R4" s="4"/>
      <c r="S4" s="4"/>
      <c r="T4" s="4"/>
      <c r="U4" s="4"/>
      <c r="V4" s="4"/>
      <c r="W4" s="4"/>
      <c r="X4" s="4"/>
    </row>
    <row r="5" spans="1:24" ht="13.15" customHeight="1">
      <c r="A5" s="8"/>
      <c r="B5" s="37"/>
      <c r="C5" s="9"/>
      <c r="D5" s="9"/>
      <c r="E5" s="9"/>
      <c r="F5" s="10"/>
      <c r="G5" s="10"/>
      <c r="H5" s="11"/>
      <c r="I5" s="10"/>
      <c r="J5" s="11"/>
      <c r="K5" s="10"/>
      <c r="L5" s="10"/>
      <c r="M5" s="12"/>
      <c r="N5" s="4"/>
      <c r="O5" s="4"/>
      <c r="P5" s="4"/>
      <c r="Q5" s="4"/>
      <c r="R5" s="4"/>
      <c r="S5" s="4"/>
      <c r="T5" s="4"/>
      <c r="U5" s="4"/>
      <c r="V5" s="4"/>
      <c r="W5" s="4"/>
      <c r="X5" s="4"/>
    </row>
    <row r="6" spans="1:24" ht="19.899999999999999" customHeight="1">
      <c r="A6" s="13" t="s">
        <v>22</v>
      </c>
      <c r="B6" s="38" t="s">
        <v>23</v>
      </c>
      <c r="C6" s="14" t="s">
        <v>24</v>
      </c>
      <c r="D6" s="14" t="s">
        <v>25</v>
      </c>
      <c r="E6" s="15" t="s">
        <v>26</v>
      </c>
      <c r="F6" s="16" t="s">
        <v>27</v>
      </c>
      <c r="G6" s="16"/>
      <c r="H6" s="17" t="s">
        <v>28</v>
      </c>
      <c r="I6" s="18"/>
      <c r="J6" s="17" t="s">
        <v>29</v>
      </c>
      <c r="K6" s="16"/>
      <c r="L6" s="19"/>
      <c r="M6" s="20" t="s">
        <v>18</v>
      </c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25.15" customHeight="1">
      <c r="A7" s="21" t="s">
        <v>30</v>
      </c>
      <c r="B7" s="39"/>
      <c r="C7" s="22"/>
      <c r="D7" s="23" t="s">
        <v>36</v>
      </c>
      <c r="E7" s="23" t="s">
        <v>36</v>
      </c>
      <c r="F7" s="2" t="s">
        <v>24</v>
      </c>
      <c r="G7" s="24" t="s">
        <v>31</v>
      </c>
      <c r="H7" s="24" t="s">
        <v>32</v>
      </c>
      <c r="I7" s="24" t="s">
        <v>33</v>
      </c>
      <c r="J7" s="24" t="s">
        <v>32</v>
      </c>
      <c r="K7" s="24" t="s">
        <v>33</v>
      </c>
      <c r="L7" s="2" t="s">
        <v>34</v>
      </c>
      <c r="M7" s="25"/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spans="1:24" ht="28.9" customHeight="1">
      <c r="A8" s="41" t="str">
        <f>IF(OR(ISNUMBER(E8),ISTEXT(C8)),1," ")</f>
        <v xml:space="preserve"> </v>
      </c>
      <c r="B8" s="42"/>
      <c r="C8" s="43"/>
      <c r="D8" s="44"/>
      <c r="E8" s="44"/>
      <c r="F8" s="43"/>
      <c r="G8" s="43"/>
      <c r="H8" s="26"/>
      <c r="I8" s="26"/>
      <c r="J8" s="26"/>
      <c r="K8" s="27"/>
      <c r="L8" s="52"/>
      <c r="M8" s="50"/>
      <c r="N8" s="28" t="s">
        <v>3</v>
      </c>
      <c r="O8" s="28">
        <f>COUNTIF(C8:C27,"전")</f>
        <v>0</v>
      </c>
      <c r="P8" s="28" t="s">
        <v>2</v>
      </c>
      <c r="Q8" s="28">
        <f>SUMIF(C8:C27,"전",E8:E27)</f>
        <v>0</v>
      </c>
      <c r="R8" s="28">
        <f>COUNTIF(X8:X27,"전국")</f>
        <v>0</v>
      </c>
      <c r="S8" s="28" t="s">
        <v>2</v>
      </c>
      <c r="T8" s="28">
        <f>SUMIF(X8:X27,"전국",E8:E27)</f>
        <v>0</v>
      </c>
      <c r="U8" s="28">
        <f t="shared" ref="U8:U23" si="0">O8-R8</f>
        <v>0</v>
      </c>
      <c r="V8" s="28" t="s">
        <v>2</v>
      </c>
      <c r="W8" s="28">
        <f t="shared" ref="W8:W23" si="1">Q8-T8</f>
        <v>0</v>
      </c>
      <c r="X8" s="28" t="str">
        <f t="shared" ref="X8:X23" si="2">CONCATENATE(C8,H8)</f>
        <v/>
      </c>
    </row>
    <row r="9" spans="1:24" ht="28.9" customHeight="1">
      <c r="A9" s="41" t="str">
        <f>IF(OR(ISNUMBER(E9),ISTEXT(C9)),A8+1," ")</f>
        <v xml:space="preserve"> </v>
      </c>
      <c r="B9" s="42"/>
      <c r="C9" s="43"/>
      <c r="D9" s="44"/>
      <c r="E9" s="44"/>
      <c r="F9" s="43"/>
      <c r="G9" s="43"/>
      <c r="H9" s="26"/>
      <c r="I9" s="26"/>
      <c r="J9" s="26"/>
      <c r="K9" s="26"/>
      <c r="L9" s="52"/>
      <c r="M9" s="50"/>
      <c r="N9" s="28" t="s">
        <v>4</v>
      </c>
      <c r="O9" s="28">
        <f>COUNTIF(C8:C27,"답")</f>
        <v>0</v>
      </c>
      <c r="P9" s="28" t="s">
        <v>2</v>
      </c>
      <c r="Q9" s="28">
        <f>SUMIF(C8:C27,"답",E8:E27)</f>
        <v>0</v>
      </c>
      <c r="R9" s="28">
        <f>COUNTIF(X8:X27,"답국")</f>
        <v>0</v>
      </c>
      <c r="S9" s="28" t="s">
        <v>2</v>
      </c>
      <c r="T9" s="28">
        <f>SUMIF(X8:X27,"답국",E8:E27)</f>
        <v>0</v>
      </c>
      <c r="U9" s="28">
        <f t="shared" si="0"/>
        <v>0</v>
      </c>
      <c r="V9" s="28" t="s">
        <v>2</v>
      </c>
      <c r="W9" s="28">
        <f t="shared" si="1"/>
        <v>0</v>
      </c>
      <c r="X9" s="28" t="str">
        <f t="shared" si="2"/>
        <v/>
      </c>
    </row>
    <row r="10" spans="1:24" ht="28.9" customHeight="1">
      <c r="A10" s="41" t="str">
        <f>IF(OR(ISNUMBER(E10),ISTEXT(C10)),A9+1," ")</f>
        <v xml:space="preserve"> </v>
      </c>
      <c r="B10" s="42"/>
      <c r="C10" s="43"/>
      <c r="D10" s="44"/>
      <c r="E10" s="44"/>
      <c r="F10" s="43"/>
      <c r="G10" s="43"/>
      <c r="H10" s="26"/>
      <c r="I10" s="26"/>
      <c r="J10" s="26"/>
      <c r="K10" s="26"/>
      <c r="L10" s="52"/>
      <c r="M10" s="50"/>
      <c r="N10" s="28" t="s">
        <v>5</v>
      </c>
      <c r="O10" s="28">
        <f>COUNTIF(C8:C27,"임")</f>
        <v>0</v>
      </c>
      <c r="P10" s="28" t="s">
        <v>2</v>
      </c>
      <c r="Q10" s="28">
        <f>SUMIF(C8:C27,"임",E8:E27)</f>
        <v>0</v>
      </c>
      <c r="R10" s="28">
        <f>COUNTIF(X8:X27,"임국")</f>
        <v>0</v>
      </c>
      <c r="S10" s="28" t="s">
        <v>2</v>
      </c>
      <c r="T10" s="28">
        <f>SUMIF(X8:X27,"임국",E8:E27)</f>
        <v>0</v>
      </c>
      <c r="U10" s="28">
        <f t="shared" si="0"/>
        <v>0</v>
      </c>
      <c r="V10" s="28" t="s">
        <v>2</v>
      </c>
      <c r="W10" s="28">
        <f t="shared" si="1"/>
        <v>0</v>
      </c>
      <c r="X10" s="28" t="str">
        <f t="shared" si="2"/>
        <v/>
      </c>
    </row>
    <row r="11" spans="1:24" ht="28.9" customHeight="1">
      <c r="A11" s="41" t="str">
        <f t="shared" ref="A11:A25" si="3">IF(OR(ISNUMBER(E11),ISTEXT(C11)),A10+1," ")</f>
        <v xml:space="preserve"> </v>
      </c>
      <c r="B11" s="42"/>
      <c r="C11" s="43"/>
      <c r="D11" s="44"/>
      <c r="E11" s="44"/>
      <c r="F11" s="43"/>
      <c r="G11" s="43"/>
      <c r="H11" s="26"/>
      <c r="I11" s="26"/>
      <c r="J11" s="26"/>
      <c r="K11" s="26"/>
      <c r="L11" s="52"/>
      <c r="M11" s="50"/>
      <c r="N11" s="28" t="s">
        <v>6</v>
      </c>
      <c r="O11" s="28">
        <f>COUNTIF(C8:C27,"대")</f>
        <v>0</v>
      </c>
      <c r="P11" s="28" t="s">
        <v>2</v>
      </c>
      <c r="Q11" s="28">
        <f>SUMIF(C8:C27,"대",E8:E27)</f>
        <v>0</v>
      </c>
      <c r="R11" s="28">
        <f>COUNTIF(X8:X27,"대국")</f>
        <v>0</v>
      </c>
      <c r="S11" s="28" t="s">
        <v>2</v>
      </c>
      <c r="T11" s="28">
        <f>SUMIF(X8:X27,"대국",E8:E27)</f>
        <v>0</v>
      </c>
      <c r="U11" s="28">
        <f t="shared" si="0"/>
        <v>0</v>
      </c>
      <c r="V11" s="28" t="s">
        <v>2</v>
      </c>
      <c r="W11" s="28">
        <f t="shared" si="1"/>
        <v>0</v>
      </c>
      <c r="X11" s="28" t="str">
        <f t="shared" si="2"/>
        <v/>
      </c>
    </row>
    <row r="12" spans="1:24" ht="28.9" customHeight="1">
      <c r="A12" s="41" t="str">
        <f t="shared" si="3"/>
        <v xml:space="preserve"> </v>
      </c>
      <c r="B12" s="42"/>
      <c r="C12" s="43"/>
      <c r="D12" s="44"/>
      <c r="E12" s="44"/>
      <c r="F12" s="43"/>
      <c r="G12" s="43"/>
      <c r="H12" s="26"/>
      <c r="I12" s="26"/>
      <c r="J12" s="26"/>
      <c r="K12" s="26"/>
      <c r="L12" s="52"/>
      <c r="M12" s="50"/>
      <c r="N12" s="28" t="s">
        <v>7</v>
      </c>
      <c r="O12" s="28">
        <f>COUNTIF(C8:C27,"도")</f>
        <v>0</v>
      </c>
      <c r="P12" s="28" t="s">
        <v>2</v>
      </c>
      <c r="Q12" s="28">
        <f>SUMIF(C8:C27,"도",E8:E27)</f>
        <v>0</v>
      </c>
      <c r="R12" s="28">
        <f>COUNTIF(X8:X27,"도국")</f>
        <v>0</v>
      </c>
      <c r="S12" s="28" t="s">
        <v>2</v>
      </c>
      <c r="T12" s="28">
        <f>SUMIF(X8:X27,"도국",E8:E27)</f>
        <v>0</v>
      </c>
      <c r="U12" s="28">
        <f t="shared" si="0"/>
        <v>0</v>
      </c>
      <c r="V12" s="28" t="s">
        <v>2</v>
      </c>
      <c r="W12" s="28">
        <f t="shared" si="1"/>
        <v>0</v>
      </c>
      <c r="X12" s="28" t="str">
        <f t="shared" si="2"/>
        <v/>
      </c>
    </row>
    <row r="13" spans="1:24" ht="28.9" customHeight="1">
      <c r="A13" s="41" t="str">
        <f t="shared" si="3"/>
        <v xml:space="preserve"> </v>
      </c>
      <c r="B13" s="42"/>
      <c r="C13" s="43"/>
      <c r="D13" s="44"/>
      <c r="E13" s="44"/>
      <c r="F13" s="43"/>
      <c r="G13" s="43"/>
      <c r="H13" s="26"/>
      <c r="I13" s="26"/>
      <c r="J13" s="26"/>
      <c r="K13" s="26"/>
      <c r="L13" s="52"/>
      <c r="M13" s="50"/>
      <c r="N13" s="28" t="s">
        <v>8</v>
      </c>
      <c r="O13" s="28">
        <f>COUNTIF(C8:C27,"천")</f>
        <v>0</v>
      </c>
      <c r="P13" s="28" t="s">
        <v>2</v>
      </c>
      <c r="Q13" s="28">
        <f>SUMIF(C8:C27,"천",E8:E27)</f>
        <v>0</v>
      </c>
      <c r="R13" s="28">
        <f>COUNTIF(X8:X27,"천국")</f>
        <v>0</v>
      </c>
      <c r="S13" s="28" t="s">
        <v>2</v>
      </c>
      <c r="T13" s="28">
        <f>SUMIF(X8:X27,"천국",E8:E27)</f>
        <v>0</v>
      </c>
      <c r="U13" s="28">
        <f t="shared" si="0"/>
        <v>0</v>
      </c>
      <c r="V13" s="28" t="s">
        <v>2</v>
      </c>
      <c r="W13" s="28">
        <f t="shared" si="1"/>
        <v>0</v>
      </c>
      <c r="X13" s="28" t="str">
        <f t="shared" si="2"/>
        <v/>
      </c>
    </row>
    <row r="14" spans="1:24" ht="28.9" customHeight="1">
      <c r="A14" s="41" t="str">
        <f t="shared" si="3"/>
        <v xml:space="preserve"> </v>
      </c>
      <c r="B14" s="42"/>
      <c r="C14" s="43"/>
      <c r="D14" s="44"/>
      <c r="E14" s="44"/>
      <c r="F14" s="43"/>
      <c r="G14" s="43"/>
      <c r="H14" s="26"/>
      <c r="I14" s="26"/>
      <c r="J14" s="26"/>
      <c r="K14" s="26"/>
      <c r="L14" s="52"/>
      <c r="M14" s="50"/>
      <c r="N14" s="28" t="s">
        <v>9</v>
      </c>
      <c r="O14" s="28">
        <f>COUNTIF(C8:C27,"구")</f>
        <v>0</v>
      </c>
      <c r="P14" s="28" t="s">
        <v>2</v>
      </c>
      <c r="Q14" s="28">
        <f>SUMIF(C8:C27,"구",E8:E27)</f>
        <v>0</v>
      </c>
      <c r="R14" s="28">
        <f>COUNTIF(X8:X27,"구국")</f>
        <v>0</v>
      </c>
      <c r="S14" s="28" t="s">
        <v>2</v>
      </c>
      <c r="T14" s="28">
        <f>SUMIF(X8:X27,"구국",E8:E27)</f>
        <v>0</v>
      </c>
      <c r="U14" s="28">
        <f t="shared" si="0"/>
        <v>0</v>
      </c>
      <c r="V14" s="28" t="s">
        <v>2</v>
      </c>
      <c r="W14" s="28">
        <f t="shared" si="1"/>
        <v>0</v>
      </c>
      <c r="X14" s="28" t="str">
        <f t="shared" si="2"/>
        <v/>
      </c>
    </row>
    <row r="15" spans="1:24" ht="28.9" customHeight="1">
      <c r="A15" s="41" t="str">
        <f t="shared" si="3"/>
        <v xml:space="preserve"> </v>
      </c>
      <c r="B15" s="42"/>
      <c r="C15" s="43"/>
      <c r="D15" s="44"/>
      <c r="E15" s="44"/>
      <c r="F15" s="43"/>
      <c r="G15" s="43"/>
      <c r="H15" s="26"/>
      <c r="I15" s="26"/>
      <c r="J15" s="26"/>
      <c r="K15" s="26"/>
      <c r="L15" s="52"/>
      <c r="M15" s="50"/>
      <c r="N15" s="28" t="s">
        <v>10</v>
      </c>
      <c r="O15" s="28">
        <f>COUNTIF(C8:C27,"제")</f>
        <v>0</v>
      </c>
      <c r="P15" s="28" t="s">
        <v>2</v>
      </c>
      <c r="Q15" s="28">
        <f>SUMIF(C8:C27,"제",E8:E27)</f>
        <v>0</v>
      </c>
      <c r="R15" s="28">
        <f>COUNTIF(X8:X27,"제국")</f>
        <v>0</v>
      </c>
      <c r="S15" s="28" t="s">
        <v>2</v>
      </c>
      <c r="T15" s="28">
        <f>SUMIF(X8:X27,"제국",E8:E27)</f>
        <v>0</v>
      </c>
      <c r="U15" s="28">
        <f t="shared" si="0"/>
        <v>0</v>
      </c>
      <c r="V15" s="28" t="s">
        <v>2</v>
      </c>
      <c r="W15" s="28">
        <f t="shared" si="1"/>
        <v>0</v>
      </c>
      <c r="X15" s="28" t="str">
        <f t="shared" si="2"/>
        <v/>
      </c>
    </row>
    <row r="16" spans="1:24" ht="28.9" customHeight="1">
      <c r="A16" s="41" t="str">
        <f t="shared" si="3"/>
        <v xml:space="preserve"> </v>
      </c>
      <c r="B16" s="42"/>
      <c r="C16" s="43"/>
      <c r="D16" s="44"/>
      <c r="E16" s="44"/>
      <c r="F16" s="43"/>
      <c r="G16" s="43"/>
      <c r="H16" s="26"/>
      <c r="I16" s="26"/>
      <c r="J16" s="26"/>
      <c r="K16" s="26"/>
      <c r="L16" s="52"/>
      <c r="M16" s="50"/>
      <c r="N16" s="28" t="s">
        <v>11</v>
      </c>
      <c r="O16" s="28">
        <f>COUNTIF(C8:C27,"유")</f>
        <v>0</v>
      </c>
      <c r="P16" s="28" t="s">
        <v>2</v>
      </c>
      <c r="Q16" s="28">
        <f>SUMIF(C8:C27,"유",E8:E27)</f>
        <v>0</v>
      </c>
      <c r="R16" s="28">
        <f>COUNTIF(X8:X27,"유국")</f>
        <v>0</v>
      </c>
      <c r="S16" s="28" t="s">
        <v>2</v>
      </c>
      <c r="T16" s="28">
        <f>SUMIF(X8:X27,"유국",E8:E27)</f>
        <v>0</v>
      </c>
      <c r="U16" s="28">
        <f t="shared" si="0"/>
        <v>0</v>
      </c>
      <c r="V16" s="28" t="s">
        <v>2</v>
      </c>
      <c r="W16" s="28">
        <f t="shared" si="1"/>
        <v>0</v>
      </c>
      <c r="X16" s="28" t="str">
        <f t="shared" si="2"/>
        <v/>
      </c>
    </row>
    <row r="17" spans="1:24" ht="28.9" customHeight="1">
      <c r="A17" s="41" t="str">
        <f t="shared" si="3"/>
        <v xml:space="preserve"> </v>
      </c>
      <c r="B17" s="42"/>
      <c r="C17" s="43"/>
      <c r="D17" s="44"/>
      <c r="E17" s="44"/>
      <c r="F17" s="43"/>
      <c r="G17" s="43"/>
      <c r="H17" s="26"/>
      <c r="I17" s="26"/>
      <c r="J17" s="26"/>
      <c r="K17" s="26"/>
      <c r="L17" s="52"/>
      <c r="M17" s="50"/>
      <c r="N17" s="28" t="s">
        <v>12</v>
      </c>
      <c r="O17" s="28">
        <f>COUNTIF(C8:C27,"과")</f>
        <v>0</v>
      </c>
      <c r="P17" s="28" t="s">
        <v>2</v>
      </c>
      <c r="Q17" s="28">
        <f>SUMIF(C8:C27,"과",E8:E27)</f>
        <v>0</v>
      </c>
      <c r="R17" s="28">
        <f>COUNTIF(X8:X27,"과국")</f>
        <v>0</v>
      </c>
      <c r="S17" s="28" t="s">
        <v>2</v>
      </c>
      <c r="T17" s="28">
        <f>SUMIF(X8:X27,"과국",E8:E27)</f>
        <v>0</v>
      </c>
      <c r="U17" s="28">
        <f t="shared" si="0"/>
        <v>0</v>
      </c>
      <c r="V17" s="28" t="s">
        <v>2</v>
      </c>
      <c r="W17" s="28">
        <f t="shared" si="1"/>
        <v>0</v>
      </c>
      <c r="X17" s="28" t="str">
        <f t="shared" si="2"/>
        <v/>
      </c>
    </row>
    <row r="18" spans="1:24" ht="28.9" customHeight="1">
      <c r="A18" s="41" t="str">
        <f t="shared" si="3"/>
        <v xml:space="preserve"> </v>
      </c>
      <c r="B18" s="42"/>
      <c r="C18" s="43"/>
      <c r="D18" s="44"/>
      <c r="E18" s="44"/>
      <c r="F18" s="43"/>
      <c r="G18" s="43"/>
      <c r="H18" s="26"/>
      <c r="I18" s="26"/>
      <c r="J18" s="26"/>
      <c r="K18" s="26"/>
      <c r="L18" s="52"/>
      <c r="M18" s="50"/>
      <c r="N18" s="28" t="s">
        <v>13</v>
      </c>
      <c r="O18" s="28">
        <f>COUNTIF(C8:C27,"묘")</f>
        <v>0</v>
      </c>
      <c r="P18" s="28" t="s">
        <v>2</v>
      </c>
      <c r="Q18" s="28">
        <f>SUMIF(C8:C27,"묘",E8:E27)</f>
        <v>0</v>
      </c>
      <c r="R18" s="28">
        <f>COUNTIF(X8:X27,"묘국")</f>
        <v>0</v>
      </c>
      <c r="S18" s="28" t="s">
        <v>2</v>
      </c>
      <c r="T18" s="28">
        <f>SUMIF(X8:X27,"묘국",E8:E27)</f>
        <v>0</v>
      </c>
      <c r="U18" s="28">
        <f t="shared" si="0"/>
        <v>0</v>
      </c>
      <c r="V18" s="28" t="s">
        <v>2</v>
      </c>
      <c r="W18" s="28">
        <f t="shared" si="1"/>
        <v>0</v>
      </c>
      <c r="X18" s="28" t="str">
        <f t="shared" si="2"/>
        <v/>
      </c>
    </row>
    <row r="19" spans="1:24" ht="28.9" customHeight="1">
      <c r="A19" s="41" t="str">
        <f t="shared" si="3"/>
        <v xml:space="preserve"> </v>
      </c>
      <c r="B19" s="42"/>
      <c r="C19" s="43"/>
      <c r="D19" s="44"/>
      <c r="E19" s="44"/>
      <c r="F19" s="43"/>
      <c r="G19" s="43"/>
      <c r="H19" s="26"/>
      <c r="I19" s="26"/>
      <c r="J19" s="26"/>
      <c r="K19" s="26"/>
      <c r="L19" s="52"/>
      <c r="M19" s="50"/>
      <c r="N19" s="28" t="s">
        <v>14</v>
      </c>
      <c r="O19" s="28">
        <f>COUNTIF(C8:C27,"목")</f>
        <v>0</v>
      </c>
      <c r="P19" s="28" t="s">
        <v>2</v>
      </c>
      <c r="Q19" s="28">
        <f>SUMIF(C8:C27,"목",E8:E27)</f>
        <v>0</v>
      </c>
      <c r="R19" s="28">
        <f>COUNTIF(X8:X27,"목국")</f>
        <v>0</v>
      </c>
      <c r="S19" s="28" t="s">
        <v>2</v>
      </c>
      <c r="T19" s="28">
        <f>SUMIF(X8:X27,"목국",E8:E27)</f>
        <v>0</v>
      </c>
      <c r="U19" s="28">
        <f t="shared" si="0"/>
        <v>0</v>
      </c>
      <c r="V19" s="28" t="s">
        <v>2</v>
      </c>
      <c r="W19" s="28">
        <f t="shared" si="1"/>
        <v>0</v>
      </c>
      <c r="X19" s="28" t="str">
        <f t="shared" si="2"/>
        <v/>
      </c>
    </row>
    <row r="20" spans="1:24" ht="28.9" customHeight="1">
      <c r="A20" s="41" t="str">
        <f t="shared" si="3"/>
        <v xml:space="preserve"> </v>
      </c>
      <c r="B20" s="42"/>
      <c r="C20" s="43"/>
      <c r="D20" s="44"/>
      <c r="E20" s="44"/>
      <c r="F20" s="43"/>
      <c r="G20" s="43"/>
      <c r="H20" s="26"/>
      <c r="I20" s="26"/>
      <c r="J20" s="26"/>
      <c r="K20" s="26"/>
      <c r="L20" s="52"/>
      <c r="M20" s="50"/>
      <c r="N20" s="28" t="s">
        <v>15</v>
      </c>
      <c r="O20" s="28">
        <f>COUNTIF(C8:C27,"잡")</f>
        <v>0</v>
      </c>
      <c r="P20" s="28" t="s">
        <v>2</v>
      </c>
      <c r="Q20" s="28">
        <f>SUMIF(C8:C27,"잡",E8:E27)</f>
        <v>0</v>
      </c>
      <c r="R20" s="28">
        <f>COUNTIF(X8:X27,"잡국")</f>
        <v>0</v>
      </c>
      <c r="S20" s="28" t="s">
        <v>2</v>
      </c>
      <c r="T20" s="28">
        <f>SUMIF(X8:X27,"잡국",E8:E27)</f>
        <v>0</v>
      </c>
      <c r="U20" s="28">
        <f t="shared" si="0"/>
        <v>0</v>
      </c>
      <c r="V20" s="28" t="s">
        <v>2</v>
      </c>
      <c r="W20" s="28">
        <f t="shared" si="1"/>
        <v>0</v>
      </c>
      <c r="X20" s="28" t="str">
        <f t="shared" si="2"/>
        <v/>
      </c>
    </row>
    <row r="21" spans="1:24" ht="28.9" customHeight="1">
      <c r="A21" s="41" t="str">
        <f t="shared" si="3"/>
        <v xml:space="preserve"> </v>
      </c>
      <c r="B21" s="42"/>
      <c r="C21" s="43"/>
      <c r="D21" s="44"/>
      <c r="E21" s="44"/>
      <c r="F21" s="43"/>
      <c r="G21" s="43"/>
      <c r="H21" s="26"/>
      <c r="I21" s="26"/>
      <c r="J21" s="26"/>
      <c r="K21" s="26"/>
      <c r="L21" s="52"/>
      <c r="M21" s="50"/>
      <c r="N21" s="28" t="s">
        <v>19</v>
      </c>
      <c r="O21" s="28">
        <f>COUNTIF(C8:C27,"학")</f>
        <v>0</v>
      </c>
      <c r="P21" s="28" t="s">
        <v>2</v>
      </c>
      <c r="Q21" s="28">
        <f>SUMIF(C8:C27,"학",E8:E27)</f>
        <v>0</v>
      </c>
      <c r="R21" s="28">
        <f>COUNTIF(X8:X27,"학국")</f>
        <v>0</v>
      </c>
      <c r="S21" s="28" t="s">
        <v>2</v>
      </c>
      <c r="T21" s="28">
        <f>SUMIF(X8:X27,"학국",E8:E27)</f>
        <v>0</v>
      </c>
      <c r="U21" s="28">
        <f t="shared" si="0"/>
        <v>0</v>
      </c>
      <c r="V21" s="28" t="s">
        <v>2</v>
      </c>
      <c r="W21" s="28">
        <f t="shared" si="1"/>
        <v>0</v>
      </c>
      <c r="X21" s="28" t="str">
        <f t="shared" si="2"/>
        <v/>
      </c>
    </row>
    <row r="22" spans="1:24" ht="28.9" customHeight="1">
      <c r="A22" s="41" t="str">
        <f t="shared" si="3"/>
        <v xml:space="preserve"> </v>
      </c>
      <c r="B22" s="42"/>
      <c r="C22" s="43"/>
      <c r="D22" s="44"/>
      <c r="E22" s="44"/>
      <c r="F22" s="43"/>
      <c r="G22" s="43"/>
      <c r="H22" s="26"/>
      <c r="I22" s="26"/>
      <c r="J22" s="26"/>
      <c r="K22" s="26"/>
      <c r="L22" s="52"/>
      <c r="M22" s="50"/>
      <c r="N22" s="28" t="s">
        <v>16</v>
      </c>
      <c r="O22" s="28">
        <f>COUNTIF(C8:C27,"수")</f>
        <v>0</v>
      </c>
      <c r="P22" s="28" t="s">
        <v>2</v>
      </c>
      <c r="Q22" s="28">
        <f>SUMIF(C8:C27,"수",E8:E27)</f>
        <v>0</v>
      </c>
      <c r="R22" s="28">
        <f>COUNTIF(X8:X27,"수국")</f>
        <v>0</v>
      </c>
      <c r="S22" s="28" t="s">
        <v>2</v>
      </c>
      <c r="T22" s="28">
        <f>SUMIF(X8:X27,"수국",E8:E27)</f>
        <v>0</v>
      </c>
      <c r="U22" s="28">
        <f t="shared" si="0"/>
        <v>0</v>
      </c>
      <c r="V22" s="28" t="s">
        <v>2</v>
      </c>
      <c r="W22" s="28">
        <f t="shared" si="1"/>
        <v>0</v>
      </c>
      <c r="X22" s="28" t="str">
        <f t="shared" si="2"/>
        <v/>
      </c>
    </row>
    <row r="23" spans="1:24" ht="28.9" customHeight="1">
      <c r="A23" s="41" t="str">
        <f t="shared" si="3"/>
        <v xml:space="preserve"> </v>
      </c>
      <c r="B23" s="42"/>
      <c r="C23" s="43"/>
      <c r="D23" s="44"/>
      <c r="E23" s="44"/>
      <c r="F23" s="43"/>
      <c r="G23" s="43"/>
      <c r="H23" s="26"/>
      <c r="I23" s="26"/>
      <c r="J23" s="26"/>
      <c r="K23" s="26"/>
      <c r="L23" s="52"/>
      <c r="M23" s="50"/>
      <c r="N23" s="29" t="s">
        <v>17</v>
      </c>
      <c r="O23" s="28">
        <f>COUNTIF(C8:C27,"장")</f>
        <v>0</v>
      </c>
      <c r="P23" s="28" t="s">
        <v>2</v>
      </c>
      <c r="Q23" s="28">
        <f>SUMIF(C8:C27,"장",E8:E27)</f>
        <v>0</v>
      </c>
      <c r="R23" s="28">
        <f>COUNTIF(X8:X27,"장국")</f>
        <v>0</v>
      </c>
      <c r="S23" s="28" t="s">
        <v>2</v>
      </c>
      <c r="T23" s="28">
        <f>SUMIF(X8:X27,"장국",E8:E27)</f>
        <v>0</v>
      </c>
      <c r="U23" s="28">
        <f t="shared" si="0"/>
        <v>0</v>
      </c>
      <c r="V23" s="28" t="s">
        <v>2</v>
      </c>
      <c r="W23" s="28">
        <f t="shared" si="1"/>
        <v>0</v>
      </c>
      <c r="X23" s="30" t="str">
        <f t="shared" si="2"/>
        <v/>
      </c>
    </row>
    <row r="24" spans="1:24" ht="28.9" customHeight="1">
      <c r="A24" s="41" t="str">
        <f t="shared" si="3"/>
        <v xml:space="preserve"> </v>
      </c>
      <c r="B24" s="42"/>
      <c r="C24" s="43"/>
      <c r="D24" s="44"/>
      <c r="E24" s="44"/>
      <c r="F24" s="43"/>
      <c r="G24" s="43"/>
      <c r="H24" s="26"/>
      <c r="I24" s="26"/>
      <c r="J24" s="26"/>
      <c r="K24" s="26"/>
      <c r="L24" s="52"/>
      <c r="M24" s="50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30" t="str">
        <f t="shared" ref="X24:X39" si="4">CONCATENATE(C24,H24)</f>
        <v/>
      </c>
    </row>
    <row r="25" spans="1:24" ht="28.9" customHeight="1">
      <c r="A25" s="41" t="str">
        <f t="shared" si="3"/>
        <v xml:space="preserve"> </v>
      </c>
      <c r="B25" s="42"/>
      <c r="C25" s="43"/>
      <c r="D25" s="44"/>
      <c r="E25" s="44"/>
      <c r="F25" s="43"/>
      <c r="G25" s="43"/>
      <c r="H25" s="26"/>
      <c r="I25" s="26"/>
      <c r="J25" s="26"/>
      <c r="K25" s="26"/>
      <c r="L25" s="52"/>
      <c r="M25" s="50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30" t="str">
        <f t="shared" si="4"/>
        <v/>
      </c>
    </row>
    <row r="26" spans="1:24" ht="28.9" customHeight="1">
      <c r="A26" s="41" t="str">
        <f>IF(OR(ISNUMBER(E26),ISTEXT(C26)),A25+1," ")</f>
        <v xml:space="preserve"> </v>
      </c>
      <c r="B26" s="42"/>
      <c r="C26" s="43"/>
      <c r="D26" s="44"/>
      <c r="E26" s="44"/>
      <c r="F26" s="43"/>
      <c r="G26" s="43"/>
      <c r="H26" s="26"/>
      <c r="I26" s="26"/>
      <c r="J26" s="26"/>
      <c r="K26" s="26"/>
      <c r="L26" s="52"/>
      <c r="M26" s="50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30" t="str">
        <f t="shared" si="4"/>
        <v/>
      </c>
    </row>
    <row r="27" spans="1:24" ht="28.9" customHeight="1">
      <c r="A27" s="41" t="str">
        <f>IF(OR(ISNUMBER(E27),ISTEXT(C27)),A26+1," ")</f>
        <v xml:space="preserve"> </v>
      </c>
      <c r="B27" s="42"/>
      <c r="C27" s="43"/>
      <c r="D27" s="44"/>
      <c r="E27" s="44"/>
      <c r="F27" s="43"/>
      <c r="G27" s="43"/>
      <c r="H27" s="26"/>
      <c r="I27" s="26"/>
      <c r="J27" s="26"/>
      <c r="K27" s="26"/>
      <c r="L27" s="52"/>
      <c r="M27" s="50"/>
      <c r="N27" s="28" t="s">
        <v>20</v>
      </c>
      <c r="O27" s="28">
        <f>COUNTIF(C8:C27," ")</f>
        <v>0</v>
      </c>
      <c r="P27" s="28" t="s">
        <v>2</v>
      </c>
      <c r="Q27" s="28">
        <f>SUMIF(C8:C27," ",E8:E27)</f>
        <v>0</v>
      </c>
      <c r="R27" s="28"/>
      <c r="S27" s="28" t="s">
        <v>2</v>
      </c>
      <c r="T27" s="28"/>
      <c r="U27" s="28">
        <f>O27</f>
        <v>0</v>
      </c>
      <c r="V27" s="28" t="s">
        <v>2</v>
      </c>
      <c r="W27" s="28">
        <f>Q27</f>
        <v>0</v>
      </c>
      <c r="X27" s="28" t="str">
        <f t="shared" si="4"/>
        <v/>
      </c>
    </row>
    <row r="28" spans="1:24" ht="28.9" customHeight="1">
      <c r="A28" s="45" t="s">
        <v>35</v>
      </c>
      <c r="B28" s="46"/>
      <c r="C28" s="47"/>
      <c r="D28" s="48"/>
      <c r="E28" s="49">
        <f>SUM(E8:E27)</f>
        <v>0</v>
      </c>
      <c r="F28" s="47"/>
      <c r="G28" s="47"/>
      <c r="H28" s="31"/>
      <c r="I28" s="31"/>
      <c r="J28" s="31"/>
      <c r="K28" s="31"/>
      <c r="L28" s="33"/>
      <c r="M28" s="51"/>
      <c r="N28" s="29" t="s">
        <v>1</v>
      </c>
      <c r="O28" s="28">
        <f>SUM(O8:O27)</f>
        <v>0</v>
      </c>
      <c r="P28" s="28" t="s">
        <v>2</v>
      </c>
      <c r="Q28" s="28">
        <f>SUM(Q8:Q27)</f>
        <v>0</v>
      </c>
      <c r="R28" s="28">
        <f>SUM(R8:R27)</f>
        <v>0</v>
      </c>
      <c r="S28" s="28" t="s">
        <v>2</v>
      </c>
      <c r="T28" s="28">
        <f>SUM(T8:T27)</f>
        <v>0</v>
      </c>
      <c r="U28" s="28">
        <f>SUM(U8:U27)</f>
        <v>0</v>
      </c>
      <c r="V28" s="28" t="s">
        <v>2</v>
      </c>
      <c r="W28" s="28">
        <f>SUM(W8:W27)</f>
        <v>0</v>
      </c>
      <c r="X28" s="28" t="str">
        <f t="shared" si="4"/>
        <v/>
      </c>
    </row>
    <row r="29" spans="1:24" ht="28.9" customHeight="1">
      <c r="A29" s="41" t="str">
        <f>IF(OR(ISNUMBER(E29),ISTEXT(C29)),A27+1," ")</f>
        <v xml:space="preserve"> </v>
      </c>
      <c r="B29" s="42"/>
      <c r="C29" s="43"/>
      <c r="D29" s="44"/>
      <c r="E29" s="44"/>
      <c r="F29" s="43"/>
      <c r="G29" s="43"/>
      <c r="H29" s="26"/>
      <c r="I29" s="26"/>
      <c r="J29" s="26"/>
      <c r="K29" s="27"/>
      <c r="L29" s="52"/>
      <c r="M29" s="50"/>
      <c r="N29" s="28" t="s">
        <v>3</v>
      </c>
      <c r="O29" s="28">
        <f>COUNTIF(C29:C48,"전")</f>
        <v>0</v>
      </c>
      <c r="P29" s="28" t="s">
        <v>2</v>
      </c>
      <c r="Q29" s="28">
        <f>SUMIF(C29:C48,"전",E29:E48)</f>
        <v>0</v>
      </c>
      <c r="R29" s="28">
        <f>COUNTIF(X29:X48,"전국")</f>
        <v>0</v>
      </c>
      <c r="S29" s="28" t="s">
        <v>2</v>
      </c>
      <c r="T29" s="28">
        <f>SUMIF(X29:X48,"전국",E29:E48)</f>
        <v>0</v>
      </c>
      <c r="U29" s="28">
        <f t="shared" ref="U29:U44" si="5">O29-R29</f>
        <v>0</v>
      </c>
      <c r="V29" s="28" t="s">
        <v>2</v>
      </c>
      <c r="W29" s="28">
        <f t="shared" ref="W29:W44" si="6">Q29-T29</f>
        <v>0</v>
      </c>
      <c r="X29" s="28" t="str">
        <f t="shared" si="4"/>
        <v/>
      </c>
    </row>
    <row r="30" spans="1:24" ht="28.9" customHeight="1">
      <c r="A30" s="41" t="str">
        <f>IF(OR(ISNUMBER(E30),ISTEXT(C30)),A29+1," ")</f>
        <v xml:space="preserve"> </v>
      </c>
      <c r="B30" s="42"/>
      <c r="C30" s="43"/>
      <c r="D30" s="44"/>
      <c r="E30" s="44"/>
      <c r="F30" s="43"/>
      <c r="G30" s="43"/>
      <c r="H30" s="26"/>
      <c r="I30" s="26"/>
      <c r="J30" s="26"/>
      <c r="K30" s="26"/>
      <c r="L30" s="52"/>
      <c r="M30" s="50"/>
      <c r="N30" s="28" t="s">
        <v>4</v>
      </c>
      <c r="O30" s="28">
        <f>COUNTIF(C29:C48,"답")</f>
        <v>0</v>
      </c>
      <c r="P30" s="28" t="s">
        <v>2</v>
      </c>
      <c r="Q30" s="28">
        <f>SUMIF(C29:C48,"답",E29:E48)</f>
        <v>0</v>
      </c>
      <c r="R30" s="28">
        <f>COUNTIF(X29:X48,"답국")</f>
        <v>0</v>
      </c>
      <c r="S30" s="28" t="s">
        <v>2</v>
      </c>
      <c r="T30" s="28">
        <f>SUMIF(X29:X48,"답국",E29:E48)</f>
        <v>0</v>
      </c>
      <c r="U30" s="28">
        <f t="shared" si="5"/>
        <v>0</v>
      </c>
      <c r="V30" s="28" t="s">
        <v>2</v>
      </c>
      <c r="W30" s="28">
        <f t="shared" si="6"/>
        <v>0</v>
      </c>
      <c r="X30" s="28" t="str">
        <f t="shared" si="4"/>
        <v/>
      </c>
    </row>
    <row r="31" spans="1:24" ht="28.9" customHeight="1">
      <c r="A31" s="41" t="str">
        <f t="shared" ref="A31:A45" si="7">IF(OR(ISNUMBER(E31),ISTEXT(C31)),A30+1," ")</f>
        <v xml:space="preserve"> </v>
      </c>
      <c r="B31" s="42"/>
      <c r="C31" s="43"/>
      <c r="D31" s="44"/>
      <c r="E31" s="44"/>
      <c r="F31" s="43"/>
      <c r="G31" s="43"/>
      <c r="H31" s="26"/>
      <c r="I31" s="26"/>
      <c r="J31" s="26"/>
      <c r="K31" s="26"/>
      <c r="L31" s="52"/>
      <c r="M31" s="50"/>
      <c r="N31" s="28" t="s">
        <v>5</v>
      </c>
      <c r="O31" s="28">
        <f>COUNTIF(C29:C48,"임")</f>
        <v>0</v>
      </c>
      <c r="P31" s="28" t="s">
        <v>2</v>
      </c>
      <c r="Q31" s="28">
        <f>SUMIF(C29:C48,"임",E29:E48)</f>
        <v>0</v>
      </c>
      <c r="R31" s="28">
        <f>COUNTIF(X29:X48,"임국")</f>
        <v>0</v>
      </c>
      <c r="S31" s="28" t="s">
        <v>2</v>
      </c>
      <c r="T31" s="28">
        <f>SUMIF(X29:X48,"임국",E29:E48)</f>
        <v>0</v>
      </c>
      <c r="U31" s="28">
        <f t="shared" si="5"/>
        <v>0</v>
      </c>
      <c r="V31" s="28" t="s">
        <v>2</v>
      </c>
      <c r="W31" s="28">
        <f t="shared" si="6"/>
        <v>0</v>
      </c>
      <c r="X31" s="28" t="str">
        <f t="shared" si="4"/>
        <v/>
      </c>
    </row>
    <row r="32" spans="1:24" ht="28.9" customHeight="1">
      <c r="A32" s="41" t="str">
        <f t="shared" si="7"/>
        <v xml:space="preserve"> </v>
      </c>
      <c r="B32" s="42"/>
      <c r="C32" s="43"/>
      <c r="D32" s="44"/>
      <c r="E32" s="44"/>
      <c r="F32" s="43"/>
      <c r="G32" s="43"/>
      <c r="H32" s="26"/>
      <c r="I32" s="26"/>
      <c r="J32" s="26"/>
      <c r="K32" s="26"/>
      <c r="L32" s="52"/>
      <c r="M32" s="50"/>
      <c r="N32" s="28" t="s">
        <v>6</v>
      </c>
      <c r="O32" s="28">
        <f>COUNTIF(C29:C48,"대")</f>
        <v>0</v>
      </c>
      <c r="P32" s="28" t="s">
        <v>2</v>
      </c>
      <c r="Q32" s="28">
        <f>SUMIF(C29:C48,"대",E29:E48)</f>
        <v>0</v>
      </c>
      <c r="R32" s="28">
        <f>COUNTIF(X29:X48,"대국")</f>
        <v>0</v>
      </c>
      <c r="S32" s="28" t="s">
        <v>2</v>
      </c>
      <c r="T32" s="28">
        <f>SUMIF(X29:X48,"대국",E29:E48)</f>
        <v>0</v>
      </c>
      <c r="U32" s="28">
        <f t="shared" si="5"/>
        <v>0</v>
      </c>
      <c r="V32" s="28" t="s">
        <v>2</v>
      </c>
      <c r="W32" s="28">
        <f t="shared" si="6"/>
        <v>0</v>
      </c>
      <c r="X32" s="28" t="str">
        <f t="shared" si="4"/>
        <v/>
      </c>
    </row>
    <row r="33" spans="1:24" ht="28.9" customHeight="1">
      <c r="A33" s="41" t="str">
        <f t="shared" si="7"/>
        <v xml:space="preserve"> </v>
      </c>
      <c r="B33" s="42"/>
      <c r="C33" s="43"/>
      <c r="D33" s="44"/>
      <c r="E33" s="44"/>
      <c r="F33" s="43"/>
      <c r="G33" s="43"/>
      <c r="H33" s="26"/>
      <c r="I33" s="26"/>
      <c r="J33" s="26"/>
      <c r="K33" s="26"/>
      <c r="L33" s="52"/>
      <c r="M33" s="50"/>
      <c r="N33" s="28" t="s">
        <v>7</v>
      </c>
      <c r="O33" s="28">
        <f>COUNTIF(C29:C48,"도")</f>
        <v>0</v>
      </c>
      <c r="P33" s="28" t="s">
        <v>2</v>
      </c>
      <c r="Q33" s="28">
        <f>SUMIF(C29:C48,"도",E29:E48)</f>
        <v>0</v>
      </c>
      <c r="R33" s="28">
        <f>COUNTIF(X29:X48,"도국")</f>
        <v>0</v>
      </c>
      <c r="S33" s="28" t="s">
        <v>2</v>
      </c>
      <c r="T33" s="28">
        <f>SUMIF(X29:X48,"도국",E29:E48)</f>
        <v>0</v>
      </c>
      <c r="U33" s="28">
        <f t="shared" si="5"/>
        <v>0</v>
      </c>
      <c r="V33" s="28" t="s">
        <v>2</v>
      </c>
      <c r="W33" s="28">
        <f t="shared" si="6"/>
        <v>0</v>
      </c>
      <c r="X33" s="28" t="str">
        <f t="shared" si="4"/>
        <v/>
      </c>
    </row>
    <row r="34" spans="1:24" ht="28.9" customHeight="1">
      <c r="A34" s="41" t="str">
        <f t="shared" si="7"/>
        <v xml:space="preserve"> </v>
      </c>
      <c r="B34" s="42"/>
      <c r="C34" s="43"/>
      <c r="D34" s="44"/>
      <c r="E34" s="44"/>
      <c r="F34" s="43"/>
      <c r="G34" s="43"/>
      <c r="H34" s="26"/>
      <c r="I34" s="26"/>
      <c r="J34" s="26"/>
      <c r="K34" s="26"/>
      <c r="L34" s="52"/>
      <c r="M34" s="50"/>
      <c r="N34" s="28" t="s">
        <v>8</v>
      </c>
      <c r="O34" s="28">
        <f>COUNTIF(C29:C48,"천")</f>
        <v>0</v>
      </c>
      <c r="P34" s="28" t="s">
        <v>2</v>
      </c>
      <c r="Q34" s="28">
        <f>SUMIF(C29:C48,"천",E29:E48)</f>
        <v>0</v>
      </c>
      <c r="R34" s="28">
        <f>COUNTIF(X29:X48,"천국")</f>
        <v>0</v>
      </c>
      <c r="S34" s="28" t="s">
        <v>2</v>
      </c>
      <c r="T34" s="28">
        <f>SUMIF(X29:X48,"천국",E29:E48)</f>
        <v>0</v>
      </c>
      <c r="U34" s="28">
        <f t="shared" si="5"/>
        <v>0</v>
      </c>
      <c r="V34" s="28" t="s">
        <v>2</v>
      </c>
      <c r="W34" s="28">
        <f t="shared" si="6"/>
        <v>0</v>
      </c>
      <c r="X34" s="28" t="str">
        <f t="shared" si="4"/>
        <v/>
      </c>
    </row>
    <row r="35" spans="1:24" ht="28.9" customHeight="1">
      <c r="A35" s="41" t="str">
        <f t="shared" si="7"/>
        <v xml:space="preserve"> </v>
      </c>
      <c r="B35" s="42"/>
      <c r="C35" s="43"/>
      <c r="D35" s="44"/>
      <c r="E35" s="44"/>
      <c r="F35" s="43"/>
      <c r="G35" s="43"/>
      <c r="H35" s="26"/>
      <c r="I35" s="26"/>
      <c r="J35" s="26"/>
      <c r="K35" s="26"/>
      <c r="L35" s="52"/>
      <c r="M35" s="50"/>
      <c r="N35" s="28" t="s">
        <v>9</v>
      </c>
      <c r="O35" s="28">
        <f>COUNTIF(C29:C48,"구")</f>
        <v>0</v>
      </c>
      <c r="P35" s="28" t="s">
        <v>2</v>
      </c>
      <c r="Q35" s="28">
        <f>SUMIF(C29:C48,"구",E29:E48)</f>
        <v>0</v>
      </c>
      <c r="R35" s="28">
        <f>COUNTIF(X29:X48,"구국")</f>
        <v>0</v>
      </c>
      <c r="S35" s="28" t="s">
        <v>2</v>
      </c>
      <c r="T35" s="28">
        <f>SUMIF(X29:X48,"구국",E29:E48)</f>
        <v>0</v>
      </c>
      <c r="U35" s="28">
        <f t="shared" si="5"/>
        <v>0</v>
      </c>
      <c r="V35" s="28" t="s">
        <v>2</v>
      </c>
      <c r="W35" s="28">
        <f t="shared" si="6"/>
        <v>0</v>
      </c>
      <c r="X35" s="28" t="str">
        <f t="shared" si="4"/>
        <v/>
      </c>
    </row>
    <row r="36" spans="1:24" ht="28.9" customHeight="1">
      <c r="A36" s="41" t="str">
        <f t="shared" si="7"/>
        <v xml:space="preserve"> </v>
      </c>
      <c r="B36" s="42"/>
      <c r="C36" s="43"/>
      <c r="D36" s="44"/>
      <c r="E36" s="44"/>
      <c r="F36" s="43"/>
      <c r="G36" s="43"/>
      <c r="H36" s="26"/>
      <c r="I36" s="26"/>
      <c r="J36" s="26"/>
      <c r="K36" s="26"/>
      <c r="L36" s="52"/>
      <c r="M36" s="50"/>
      <c r="N36" s="28" t="s">
        <v>10</v>
      </c>
      <c r="O36" s="28">
        <f>COUNTIF(C29:C48,"제")</f>
        <v>0</v>
      </c>
      <c r="P36" s="28" t="s">
        <v>2</v>
      </c>
      <c r="Q36" s="28">
        <f>SUMIF(C29:C48,"제",E29:E48)</f>
        <v>0</v>
      </c>
      <c r="R36" s="28">
        <f>COUNTIF(X29:X48,"제국")</f>
        <v>0</v>
      </c>
      <c r="S36" s="28" t="s">
        <v>2</v>
      </c>
      <c r="T36" s="28">
        <f>SUMIF(X29:X48,"제국",E29:E48)</f>
        <v>0</v>
      </c>
      <c r="U36" s="28">
        <f t="shared" si="5"/>
        <v>0</v>
      </c>
      <c r="V36" s="28" t="s">
        <v>2</v>
      </c>
      <c r="W36" s="28">
        <f t="shared" si="6"/>
        <v>0</v>
      </c>
      <c r="X36" s="28" t="str">
        <f t="shared" si="4"/>
        <v/>
      </c>
    </row>
    <row r="37" spans="1:24" ht="28.9" customHeight="1">
      <c r="A37" s="41" t="str">
        <f t="shared" si="7"/>
        <v xml:space="preserve"> </v>
      </c>
      <c r="B37" s="42"/>
      <c r="C37" s="43"/>
      <c r="D37" s="44"/>
      <c r="E37" s="44"/>
      <c r="F37" s="43"/>
      <c r="G37" s="43"/>
      <c r="H37" s="26"/>
      <c r="I37" s="26"/>
      <c r="J37" s="26"/>
      <c r="K37" s="26"/>
      <c r="L37" s="52"/>
      <c r="M37" s="50"/>
      <c r="N37" s="28" t="s">
        <v>11</v>
      </c>
      <c r="O37" s="28">
        <f>COUNTIF(C29:C48,"유")</f>
        <v>0</v>
      </c>
      <c r="P37" s="28" t="s">
        <v>2</v>
      </c>
      <c r="Q37" s="28">
        <f>SUMIF(C29:C48,"유",E29:E48)</f>
        <v>0</v>
      </c>
      <c r="R37" s="28">
        <f>COUNTIF(X29:X48,"유국")</f>
        <v>0</v>
      </c>
      <c r="S37" s="28" t="s">
        <v>2</v>
      </c>
      <c r="T37" s="28">
        <f>SUMIF(X29:X48,"유국",E29:E48)</f>
        <v>0</v>
      </c>
      <c r="U37" s="28">
        <f t="shared" si="5"/>
        <v>0</v>
      </c>
      <c r="V37" s="28" t="s">
        <v>2</v>
      </c>
      <c r="W37" s="28">
        <f t="shared" si="6"/>
        <v>0</v>
      </c>
      <c r="X37" s="28" t="str">
        <f t="shared" si="4"/>
        <v/>
      </c>
    </row>
    <row r="38" spans="1:24" ht="28.9" customHeight="1">
      <c r="A38" s="41" t="str">
        <f t="shared" si="7"/>
        <v xml:space="preserve"> </v>
      </c>
      <c r="B38" s="42"/>
      <c r="C38" s="43"/>
      <c r="D38" s="44"/>
      <c r="E38" s="44"/>
      <c r="F38" s="43"/>
      <c r="G38" s="43"/>
      <c r="H38" s="26"/>
      <c r="I38" s="26"/>
      <c r="J38" s="26"/>
      <c r="K38" s="26"/>
      <c r="L38" s="52"/>
      <c r="M38" s="50"/>
      <c r="N38" s="28" t="s">
        <v>12</v>
      </c>
      <c r="O38" s="28">
        <f>COUNTIF(C29:C48,"과")</f>
        <v>0</v>
      </c>
      <c r="P38" s="28" t="s">
        <v>2</v>
      </c>
      <c r="Q38" s="28">
        <f>SUMIF(C29:C48,"과",E29:E48)</f>
        <v>0</v>
      </c>
      <c r="R38" s="28">
        <f>COUNTIF(X29:X48,"과국")</f>
        <v>0</v>
      </c>
      <c r="S38" s="28" t="s">
        <v>2</v>
      </c>
      <c r="T38" s="28">
        <f>SUMIF(X29:X48,"과국",E29:E48)</f>
        <v>0</v>
      </c>
      <c r="U38" s="28">
        <f t="shared" si="5"/>
        <v>0</v>
      </c>
      <c r="V38" s="28" t="s">
        <v>2</v>
      </c>
      <c r="W38" s="28">
        <f t="shared" si="6"/>
        <v>0</v>
      </c>
      <c r="X38" s="28" t="str">
        <f t="shared" si="4"/>
        <v/>
      </c>
    </row>
    <row r="39" spans="1:24" ht="28.9" customHeight="1">
      <c r="A39" s="41" t="str">
        <f t="shared" si="7"/>
        <v xml:space="preserve"> </v>
      </c>
      <c r="B39" s="42"/>
      <c r="C39" s="43"/>
      <c r="D39" s="44"/>
      <c r="E39" s="44"/>
      <c r="F39" s="43"/>
      <c r="G39" s="43"/>
      <c r="H39" s="26"/>
      <c r="I39" s="26"/>
      <c r="J39" s="26"/>
      <c r="K39" s="26"/>
      <c r="L39" s="52"/>
      <c r="M39" s="50"/>
      <c r="N39" s="28" t="s">
        <v>13</v>
      </c>
      <c r="O39" s="28">
        <f>COUNTIF(C29:C48,"묘")</f>
        <v>0</v>
      </c>
      <c r="P39" s="28" t="s">
        <v>2</v>
      </c>
      <c r="Q39" s="28">
        <f>SUMIF(C29:C48,"묘",E29:E48)</f>
        <v>0</v>
      </c>
      <c r="R39" s="28">
        <f>COUNTIF(X29:X48,"묘국")</f>
        <v>0</v>
      </c>
      <c r="S39" s="28" t="s">
        <v>2</v>
      </c>
      <c r="T39" s="28">
        <f>SUMIF(X29:X48,"묘국",E29:E48)</f>
        <v>0</v>
      </c>
      <c r="U39" s="28">
        <f t="shared" si="5"/>
        <v>0</v>
      </c>
      <c r="V39" s="28" t="s">
        <v>2</v>
      </c>
      <c r="W39" s="28">
        <f t="shared" si="6"/>
        <v>0</v>
      </c>
      <c r="X39" s="28" t="str">
        <f t="shared" si="4"/>
        <v/>
      </c>
    </row>
    <row r="40" spans="1:24" ht="28.9" customHeight="1">
      <c r="A40" s="41" t="str">
        <f t="shared" si="7"/>
        <v xml:space="preserve"> </v>
      </c>
      <c r="B40" s="42"/>
      <c r="C40" s="43"/>
      <c r="D40" s="44"/>
      <c r="E40" s="44"/>
      <c r="F40" s="43"/>
      <c r="G40" s="43"/>
      <c r="H40" s="26"/>
      <c r="I40" s="26"/>
      <c r="J40" s="26"/>
      <c r="K40" s="26"/>
      <c r="L40" s="52"/>
      <c r="M40" s="50"/>
      <c r="N40" s="28" t="s">
        <v>14</v>
      </c>
      <c r="O40" s="28">
        <f>COUNTIF(C29:C48,"목")</f>
        <v>0</v>
      </c>
      <c r="P40" s="28" t="s">
        <v>2</v>
      </c>
      <c r="Q40" s="28">
        <f>SUMIF(C29:C48,"목",E29:E48)</f>
        <v>0</v>
      </c>
      <c r="R40" s="28">
        <f>COUNTIF(X29:X48,"목국")</f>
        <v>0</v>
      </c>
      <c r="S40" s="28" t="s">
        <v>2</v>
      </c>
      <c r="T40" s="28">
        <f>SUMIF(X29:X48,"목국",E29:E48)</f>
        <v>0</v>
      </c>
      <c r="U40" s="28">
        <f t="shared" si="5"/>
        <v>0</v>
      </c>
      <c r="V40" s="28" t="s">
        <v>2</v>
      </c>
      <c r="W40" s="28">
        <f t="shared" si="6"/>
        <v>0</v>
      </c>
      <c r="X40" s="28" t="str">
        <f t="shared" ref="X40:X55" si="8">CONCATENATE(C40,H40)</f>
        <v/>
      </c>
    </row>
    <row r="41" spans="1:24" ht="28.9" customHeight="1">
      <c r="A41" s="41" t="str">
        <f t="shared" si="7"/>
        <v xml:space="preserve"> </v>
      </c>
      <c r="B41" s="42"/>
      <c r="C41" s="43"/>
      <c r="D41" s="44"/>
      <c r="E41" s="44"/>
      <c r="F41" s="43"/>
      <c r="G41" s="43"/>
      <c r="H41" s="26"/>
      <c r="I41" s="26"/>
      <c r="J41" s="26"/>
      <c r="K41" s="26"/>
      <c r="L41" s="52"/>
      <c r="M41" s="50"/>
      <c r="N41" s="28" t="s">
        <v>15</v>
      </c>
      <c r="O41" s="28">
        <f>COUNTIF(C29:C48,"잡")</f>
        <v>0</v>
      </c>
      <c r="P41" s="28" t="s">
        <v>2</v>
      </c>
      <c r="Q41" s="28">
        <f>SUMIF(C29:C48,"잡",E29:E48)</f>
        <v>0</v>
      </c>
      <c r="R41" s="28">
        <f>COUNTIF(X29:X48,"잡국")</f>
        <v>0</v>
      </c>
      <c r="S41" s="28" t="s">
        <v>2</v>
      </c>
      <c r="T41" s="28">
        <f>SUMIF(X29:X48,"잡국",E29:E48)</f>
        <v>0</v>
      </c>
      <c r="U41" s="28">
        <f t="shared" si="5"/>
        <v>0</v>
      </c>
      <c r="V41" s="28" t="s">
        <v>2</v>
      </c>
      <c r="W41" s="28">
        <f t="shared" si="6"/>
        <v>0</v>
      </c>
      <c r="X41" s="28" t="str">
        <f t="shared" si="8"/>
        <v/>
      </c>
    </row>
    <row r="42" spans="1:24" ht="28.9" customHeight="1">
      <c r="A42" s="41" t="str">
        <f t="shared" si="7"/>
        <v xml:space="preserve"> </v>
      </c>
      <c r="B42" s="42"/>
      <c r="C42" s="43"/>
      <c r="D42" s="44"/>
      <c r="E42" s="44"/>
      <c r="F42" s="43"/>
      <c r="G42" s="43"/>
      <c r="H42" s="26"/>
      <c r="I42" s="26"/>
      <c r="J42" s="26"/>
      <c r="K42" s="26"/>
      <c r="L42" s="52"/>
      <c r="M42" s="50"/>
      <c r="N42" s="28" t="s">
        <v>19</v>
      </c>
      <c r="O42" s="28">
        <f>COUNTIF(C29:C48,"학")</f>
        <v>0</v>
      </c>
      <c r="P42" s="28" t="s">
        <v>2</v>
      </c>
      <c r="Q42" s="28">
        <f>SUMIF(C29:C48,"학",E29:E48)</f>
        <v>0</v>
      </c>
      <c r="R42" s="28">
        <f>COUNTIF(X29:X48,"학국")</f>
        <v>0</v>
      </c>
      <c r="S42" s="28" t="s">
        <v>2</v>
      </c>
      <c r="T42" s="28">
        <f>SUMIF(X29:X48,"학국",E29:E48)</f>
        <v>0</v>
      </c>
      <c r="U42" s="28">
        <f t="shared" si="5"/>
        <v>0</v>
      </c>
      <c r="V42" s="28" t="s">
        <v>2</v>
      </c>
      <c r="W42" s="28">
        <f t="shared" si="6"/>
        <v>0</v>
      </c>
      <c r="X42" s="28" t="str">
        <f t="shared" si="8"/>
        <v/>
      </c>
    </row>
    <row r="43" spans="1:24" ht="28.9" customHeight="1">
      <c r="A43" s="41" t="str">
        <f t="shared" si="7"/>
        <v xml:space="preserve"> </v>
      </c>
      <c r="B43" s="42"/>
      <c r="C43" s="43"/>
      <c r="D43" s="44"/>
      <c r="E43" s="44"/>
      <c r="F43" s="43"/>
      <c r="G43" s="43"/>
      <c r="H43" s="26"/>
      <c r="I43" s="26"/>
      <c r="J43" s="26"/>
      <c r="K43" s="26"/>
      <c r="L43" s="52"/>
      <c r="M43" s="50"/>
      <c r="N43" s="28" t="s">
        <v>16</v>
      </c>
      <c r="O43" s="28">
        <f>COUNTIF(C29:C48,"수")</f>
        <v>0</v>
      </c>
      <c r="P43" s="28" t="s">
        <v>2</v>
      </c>
      <c r="Q43" s="28">
        <f>SUMIF(C29:C48,"수",E29:E48)</f>
        <v>0</v>
      </c>
      <c r="R43" s="28">
        <f>COUNTIF(X29:X48,"수국")</f>
        <v>0</v>
      </c>
      <c r="S43" s="28" t="s">
        <v>2</v>
      </c>
      <c r="T43" s="28">
        <f>SUMIF(X29:X48,"수국",E29:E48)</f>
        <v>0</v>
      </c>
      <c r="U43" s="28">
        <f t="shared" si="5"/>
        <v>0</v>
      </c>
      <c r="V43" s="28" t="s">
        <v>2</v>
      </c>
      <c r="W43" s="28">
        <f t="shared" si="6"/>
        <v>0</v>
      </c>
      <c r="X43" s="28" t="str">
        <f t="shared" si="8"/>
        <v/>
      </c>
    </row>
    <row r="44" spans="1:24" ht="28.9" customHeight="1">
      <c r="A44" s="41" t="str">
        <f t="shared" si="7"/>
        <v xml:space="preserve"> </v>
      </c>
      <c r="B44" s="42"/>
      <c r="C44" s="43"/>
      <c r="D44" s="44"/>
      <c r="E44" s="44"/>
      <c r="F44" s="43"/>
      <c r="G44" s="43"/>
      <c r="H44" s="26"/>
      <c r="I44" s="26"/>
      <c r="J44" s="26"/>
      <c r="K44" s="26"/>
      <c r="L44" s="52"/>
      <c r="M44" s="50"/>
      <c r="N44" s="29" t="s">
        <v>17</v>
      </c>
      <c r="O44" s="28">
        <f>COUNTIF(C29:C48,"장")</f>
        <v>0</v>
      </c>
      <c r="P44" s="28" t="s">
        <v>2</v>
      </c>
      <c r="Q44" s="28">
        <f>SUMIF(C29:C48,"장",E29:E48)</f>
        <v>0</v>
      </c>
      <c r="R44" s="28">
        <f>COUNTIF(X29:X48,"장국")</f>
        <v>0</v>
      </c>
      <c r="S44" s="28" t="s">
        <v>2</v>
      </c>
      <c r="T44" s="28">
        <f>SUMIF(X29:X48,"장국",E29:E48)</f>
        <v>0</v>
      </c>
      <c r="U44" s="28">
        <f t="shared" si="5"/>
        <v>0</v>
      </c>
      <c r="V44" s="28" t="s">
        <v>2</v>
      </c>
      <c r="W44" s="28">
        <f t="shared" si="6"/>
        <v>0</v>
      </c>
      <c r="X44" s="30" t="str">
        <f t="shared" si="8"/>
        <v/>
      </c>
    </row>
    <row r="45" spans="1:24" ht="28.9" customHeight="1">
      <c r="A45" s="41" t="str">
        <f t="shared" si="7"/>
        <v xml:space="preserve"> </v>
      </c>
      <c r="B45" s="42"/>
      <c r="C45" s="43"/>
      <c r="D45" s="44"/>
      <c r="E45" s="44"/>
      <c r="F45" s="43"/>
      <c r="G45" s="43"/>
      <c r="H45" s="26"/>
      <c r="I45" s="26"/>
      <c r="J45" s="26"/>
      <c r="K45" s="26"/>
      <c r="L45" s="52"/>
      <c r="M45" s="50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30" t="str">
        <f t="shared" si="8"/>
        <v/>
      </c>
    </row>
    <row r="46" spans="1:24" ht="28.9" customHeight="1">
      <c r="A46" s="41" t="str">
        <f>IF(OR(ISNUMBER(E46),ISTEXT(C46)),A45+1," ")</f>
        <v xml:space="preserve"> </v>
      </c>
      <c r="B46" s="42"/>
      <c r="C46" s="43"/>
      <c r="D46" s="44"/>
      <c r="E46" s="44"/>
      <c r="F46" s="43"/>
      <c r="G46" s="43"/>
      <c r="H46" s="26"/>
      <c r="I46" s="26"/>
      <c r="J46" s="26"/>
      <c r="K46" s="26"/>
      <c r="L46" s="52"/>
      <c r="M46" s="50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30" t="str">
        <f t="shared" si="8"/>
        <v/>
      </c>
    </row>
    <row r="47" spans="1:24" ht="28.9" customHeight="1">
      <c r="A47" s="41" t="str">
        <f>IF(OR(ISNUMBER(E47),ISTEXT(C47)),A46+1," ")</f>
        <v xml:space="preserve"> </v>
      </c>
      <c r="B47" s="42"/>
      <c r="C47" s="43"/>
      <c r="D47" s="44"/>
      <c r="E47" s="44"/>
      <c r="F47" s="43"/>
      <c r="G47" s="43"/>
      <c r="H47" s="26"/>
      <c r="I47" s="26"/>
      <c r="J47" s="26"/>
      <c r="K47" s="26"/>
      <c r="L47" s="52"/>
      <c r="M47" s="50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30" t="str">
        <f t="shared" si="8"/>
        <v/>
      </c>
    </row>
    <row r="48" spans="1:24" ht="28.9" customHeight="1">
      <c r="A48" s="41" t="str">
        <f>IF(OR(ISNUMBER(E48),ISTEXT(C48)),A47+1," ")</f>
        <v xml:space="preserve"> </v>
      </c>
      <c r="B48" s="42"/>
      <c r="C48" s="43"/>
      <c r="D48" s="44"/>
      <c r="E48" s="44"/>
      <c r="F48" s="43"/>
      <c r="G48" s="43"/>
      <c r="H48" s="26"/>
      <c r="I48" s="26"/>
      <c r="J48" s="26"/>
      <c r="K48" s="26"/>
      <c r="L48" s="52"/>
      <c r="M48" s="50"/>
      <c r="N48" s="28" t="s">
        <v>20</v>
      </c>
      <c r="O48" s="28">
        <f>COUNTIF(C29:C48," ")</f>
        <v>0</v>
      </c>
      <c r="P48" s="28" t="s">
        <v>2</v>
      </c>
      <c r="Q48" s="28">
        <f>SUMIF(C29:C48," ",E29:E48)</f>
        <v>0</v>
      </c>
      <c r="R48" s="28"/>
      <c r="S48" s="28" t="s">
        <v>2</v>
      </c>
      <c r="T48" s="28"/>
      <c r="U48" s="28">
        <f>O48</f>
        <v>0</v>
      </c>
      <c r="V48" s="28" t="s">
        <v>2</v>
      </c>
      <c r="W48" s="28">
        <f>Q48</f>
        <v>0</v>
      </c>
      <c r="X48" s="28" t="str">
        <f t="shared" si="8"/>
        <v/>
      </c>
    </row>
    <row r="49" spans="1:24" ht="28.9" customHeight="1">
      <c r="A49" s="45" t="s">
        <v>35</v>
      </c>
      <c r="B49" s="46"/>
      <c r="C49" s="47"/>
      <c r="D49" s="48"/>
      <c r="E49" s="49">
        <f>SUM(E29:E48)</f>
        <v>0</v>
      </c>
      <c r="F49" s="47"/>
      <c r="G49" s="47"/>
      <c r="H49" s="31"/>
      <c r="I49" s="31"/>
      <c r="J49" s="31"/>
      <c r="K49" s="31"/>
      <c r="L49" s="33"/>
      <c r="M49" s="51"/>
      <c r="N49" s="29" t="s">
        <v>1</v>
      </c>
      <c r="O49" s="28">
        <f>SUM(O29:O48)</f>
        <v>0</v>
      </c>
      <c r="P49" s="28" t="s">
        <v>2</v>
      </c>
      <c r="Q49" s="28">
        <f>SUM(Q29:Q48)</f>
        <v>0</v>
      </c>
      <c r="R49" s="28">
        <f>SUM(R29:R48)</f>
        <v>0</v>
      </c>
      <c r="S49" s="28" t="s">
        <v>2</v>
      </c>
      <c r="T49" s="28">
        <f>SUM(T29:T48)</f>
        <v>0</v>
      </c>
      <c r="U49" s="28">
        <f>SUM(U29:U48)</f>
        <v>0</v>
      </c>
      <c r="V49" s="28" t="s">
        <v>2</v>
      </c>
      <c r="W49" s="28">
        <f>SUM(W29:W48)</f>
        <v>0</v>
      </c>
      <c r="X49" s="28" t="str">
        <f t="shared" si="8"/>
        <v/>
      </c>
    </row>
    <row r="50" spans="1:24" ht="28.9" customHeight="1">
      <c r="A50" s="41" t="str">
        <f>IF(OR(ISNUMBER(E50),ISTEXT(C50)),A48+1," ")</f>
        <v xml:space="preserve"> </v>
      </c>
      <c r="B50" s="42"/>
      <c r="C50" s="43"/>
      <c r="D50" s="44"/>
      <c r="E50" s="44"/>
      <c r="F50" s="43"/>
      <c r="G50" s="43"/>
      <c r="H50" s="26"/>
      <c r="I50" s="26"/>
      <c r="J50" s="26"/>
      <c r="K50" s="27"/>
      <c r="L50" s="52"/>
      <c r="M50" s="50"/>
      <c r="N50" s="28" t="s">
        <v>3</v>
      </c>
      <c r="O50" s="28">
        <f>COUNTIF(C50:C69,"전")</f>
        <v>0</v>
      </c>
      <c r="P50" s="28" t="s">
        <v>2</v>
      </c>
      <c r="Q50" s="28">
        <f>SUMIF(C50:C69,"전",E50:E69)</f>
        <v>0</v>
      </c>
      <c r="R50" s="28">
        <f>COUNTIF(X50:X69,"전국")</f>
        <v>0</v>
      </c>
      <c r="S50" s="28" t="s">
        <v>2</v>
      </c>
      <c r="T50" s="28">
        <f>SUMIF(X50:X69,"전국",E50:E69)</f>
        <v>0</v>
      </c>
      <c r="U50" s="28">
        <f t="shared" ref="U50:U65" si="9">O50-R50</f>
        <v>0</v>
      </c>
      <c r="V50" s="28" t="s">
        <v>2</v>
      </c>
      <c r="W50" s="28">
        <f t="shared" ref="W50:W65" si="10">Q50-T50</f>
        <v>0</v>
      </c>
      <c r="X50" s="28" t="str">
        <f t="shared" si="8"/>
        <v/>
      </c>
    </row>
    <row r="51" spans="1:24" ht="28.9" customHeight="1">
      <c r="A51" s="41" t="str">
        <f>IF(OR(ISNUMBER(E51),ISTEXT(C51)),A50+1," ")</f>
        <v xml:space="preserve"> </v>
      </c>
      <c r="B51" s="42"/>
      <c r="C51" s="43"/>
      <c r="D51" s="44"/>
      <c r="E51" s="44"/>
      <c r="F51" s="43"/>
      <c r="G51" s="43"/>
      <c r="H51" s="26"/>
      <c r="I51" s="26"/>
      <c r="J51" s="26"/>
      <c r="K51" s="26"/>
      <c r="L51" s="52"/>
      <c r="M51" s="50"/>
      <c r="N51" s="28" t="s">
        <v>4</v>
      </c>
      <c r="O51" s="28">
        <f>COUNTIF(C50:C69,"답")</f>
        <v>0</v>
      </c>
      <c r="P51" s="28" t="s">
        <v>2</v>
      </c>
      <c r="Q51" s="28">
        <f>SUMIF(C50:C69,"답",E50:E69)</f>
        <v>0</v>
      </c>
      <c r="R51" s="28">
        <f>COUNTIF(X50:X69,"답국")</f>
        <v>0</v>
      </c>
      <c r="S51" s="28" t="s">
        <v>2</v>
      </c>
      <c r="T51" s="28">
        <f>SUMIF(X50:X69,"답국",E50:E69)</f>
        <v>0</v>
      </c>
      <c r="U51" s="28">
        <f t="shared" si="9"/>
        <v>0</v>
      </c>
      <c r="V51" s="28" t="s">
        <v>2</v>
      </c>
      <c r="W51" s="28">
        <f t="shared" si="10"/>
        <v>0</v>
      </c>
      <c r="X51" s="28" t="str">
        <f t="shared" si="8"/>
        <v/>
      </c>
    </row>
    <row r="52" spans="1:24" ht="28.9" customHeight="1">
      <c r="A52" s="41" t="str">
        <f t="shared" ref="A52:A64" si="11">IF(OR(ISNUMBER(E52),ISTEXT(C52)),A51+1," ")</f>
        <v xml:space="preserve"> </v>
      </c>
      <c r="B52" s="42"/>
      <c r="C52" s="43"/>
      <c r="D52" s="44"/>
      <c r="E52" s="44"/>
      <c r="F52" s="43"/>
      <c r="G52" s="43"/>
      <c r="H52" s="26"/>
      <c r="I52" s="26"/>
      <c r="J52" s="26"/>
      <c r="K52" s="26"/>
      <c r="L52" s="52"/>
      <c r="M52" s="50"/>
      <c r="N52" s="28" t="s">
        <v>5</v>
      </c>
      <c r="O52" s="28">
        <f>COUNTIF(C50:C69,"임")</f>
        <v>0</v>
      </c>
      <c r="P52" s="28" t="s">
        <v>2</v>
      </c>
      <c r="Q52" s="28">
        <f>SUMIF(C50:C69,"임",E50:E69)</f>
        <v>0</v>
      </c>
      <c r="R52" s="28">
        <f>COUNTIF(X50:X69,"임국")</f>
        <v>0</v>
      </c>
      <c r="S52" s="28" t="s">
        <v>2</v>
      </c>
      <c r="T52" s="28">
        <f>SUMIF(X50:X69,"임국",E50:E69)</f>
        <v>0</v>
      </c>
      <c r="U52" s="28">
        <f t="shared" si="9"/>
        <v>0</v>
      </c>
      <c r="V52" s="28" t="s">
        <v>2</v>
      </c>
      <c r="W52" s="28">
        <f t="shared" si="10"/>
        <v>0</v>
      </c>
      <c r="X52" s="28" t="str">
        <f t="shared" si="8"/>
        <v/>
      </c>
    </row>
    <row r="53" spans="1:24" ht="28.9" customHeight="1">
      <c r="A53" s="41" t="str">
        <f t="shared" si="11"/>
        <v xml:space="preserve"> </v>
      </c>
      <c r="B53" s="42"/>
      <c r="C53" s="43"/>
      <c r="D53" s="44"/>
      <c r="E53" s="44"/>
      <c r="F53" s="43"/>
      <c r="G53" s="43"/>
      <c r="H53" s="26"/>
      <c r="I53" s="26"/>
      <c r="J53" s="26"/>
      <c r="K53" s="26"/>
      <c r="L53" s="52"/>
      <c r="M53" s="50"/>
      <c r="N53" s="28" t="s">
        <v>6</v>
      </c>
      <c r="O53" s="28">
        <f>COUNTIF(C50:C69,"대")</f>
        <v>0</v>
      </c>
      <c r="P53" s="28" t="s">
        <v>2</v>
      </c>
      <c r="Q53" s="28">
        <f>SUMIF(C50:C69,"대",E50:E69)</f>
        <v>0</v>
      </c>
      <c r="R53" s="28">
        <f>COUNTIF(X50:X69,"대국")</f>
        <v>0</v>
      </c>
      <c r="S53" s="28" t="s">
        <v>2</v>
      </c>
      <c r="T53" s="28">
        <f>SUMIF(X50:X69,"대국",E50:E69)</f>
        <v>0</v>
      </c>
      <c r="U53" s="28">
        <f t="shared" si="9"/>
        <v>0</v>
      </c>
      <c r="V53" s="28" t="s">
        <v>2</v>
      </c>
      <c r="W53" s="28">
        <f t="shared" si="10"/>
        <v>0</v>
      </c>
      <c r="X53" s="28" t="str">
        <f t="shared" si="8"/>
        <v/>
      </c>
    </row>
    <row r="54" spans="1:24" ht="28.9" customHeight="1">
      <c r="A54" s="41" t="str">
        <f t="shared" si="11"/>
        <v xml:space="preserve"> </v>
      </c>
      <c r="B54" s="42"/>
      <c r="C54" s="43"/>
      <c r="D54" s="44"/>
      <c r="E54" s="44"/>
      <c r="F54" s="43"/>
      <c r="G54" s="43"/>
      <c r="H54" s="26"/>
      <c r="I54" s="26"/>
      <c r="J54" s="26"/>
      <c r="K54" s="26"/>
      <c r="L54" s="52"/>
      <c r="M54" s="50"/>
      <c r="N54" s="28" t="s">
        <v>7</v>
      </c>
      <c r="O54" s="28">
        <f>COUNTIF(C50:C69,"도")</f>
        <v>0</v>
      </c>
      <c r="P54" s="28" t="s">
        <v>2</v>
      </c>
      <c r="Q54" s="28">
        <f>SUMIF(C50:C69,"도",E50:E69)</f>
        <v>0</v>
      </c>
      <c r="R54" s="28">
        <f>COUNTIF(X50:X69,"도국")</f>
        <v>0</v>
      </c>
      <c r="S54" s="28" t="s">
        <v>2</v>
      </c>
      <c r="T54" s="28">
        <f>SUMIF(X50:X69,"도국",E50:E69)</f>
        <v>0</v>
      </c>
      <c r="U54" s="28">
        <f t="shared" si="9"/>
        <v>0</v>
      </c>
      <c r="V54" s="28" t="s">
        <v>2</v>
      </c>
      <c r="W54" s="28">
        <f t="shared" si="10"/>
        <v>0</v>
      </c>
      <c r="X54" s="28" t="str">
        <f t="shared" si="8"/>
        <v/>
      </c>
    </row>
    <row r="55" spans="1:24" ht="28.9" customHeight="1">
      <c r="A55" s="41" t="str">
        <f t="shared" si="11"/>
        <v xml:space="preserve"> </v>
      </c>
      <c r="B55" s="42"/>
      <c r="C55" s="43"/>
      <c r="D55" s="44"/>
      <c r="E55" s="44"/>
      <c r="F55" s="43"/>
      <c r="G55" s="43"/>
      <c r="H55" s="26"/>
      <c r="I55" s="26"/>
      <c r="J55" s="26"/>
      <c r="K55" s="26"/>
      <c r="L55" s="52"/>
      <c r="M55" s="50"/>
      <c r="N55" s="28" t="s">
        <v>8</v>
      </c>
      <c r="O55" s="28">
        <f>COUNTIF(C50:C69,"천")</f>
        <v>0</v>
      </c>
      <c r="P55" s="28" t="s">
        <v>2</v>
      </c>
      <c r="Q55" s="28">
        <f>SUMIF(C50:C69,"천",E50:E69)</f>
        <v>0</v>
      </c>
      <c r="R55" s="28">
        <f>COUNTIF(X50:X69,"천국")</f>
        <v>0</v>
      </c>
      <c r="S55" s="28" t="s">
        <v>2</v>
      </c>
      <c r="T55" s="28">
        <f>SUMIF(X50:X69,"천국",E50:E69)</f>
        <v>0</v>
      </c>
      <c r="U55" s="28">
        <f t="shared" si="9"/>
        <v>0</v>
      </c>
      <c r="V55" s="28" t="s">
        <v>2</v>
      </c>
      <c r="W55" s="28">
        <f t="shared" si="10"/>
        <v>0</v>
      </c>
      <c r="X55" s="28" t="str">
        <f t="shared" si="8"/>
        <v/>
      </c>
    </row>
    <row r="56" spans="1:24" ht="28.9" customHeight="1">
      <c r="A56" s="41" t="str">
        <f t="shared" si="11"/>
        <v xml:space="preserve"> </v>
      </c>
      <c r="B56" s="42"/>
      <c r="C56" s="43"/>
      <c r="D56" s="44"/>
      <c r="E56" s="44"/>
      <c r="F56" s="43"/>
      <c r="G56" s="43"/>
      <c r="H56" s="26"/>
      <c r="I56" s="26"/>
      <c r="J56" s="26"/>
      <c r="K56" s="26"/>
      <c r="L56" s="52"/>
      <c r="M56" s="50"/>
      <c r="N56" s="28" t="s">
        <v>9</v>
      </c>
      <c r="O56" s="28">
        <f>COUNTIF(C50:C69,"구")</f>
        <v>0</v>
      </c>
      <c r="P56" s="28" t="s">
        <v>2</v>
      </c>
      <c r="Q56" s="28">
        <f>SUMIF(C50:C69,"구",E50:E69)</f>
        <v>0</v>
      </c>
      <c r="R56" s="28">
        <f>COUNTIF(X50:X69,"구국")</f>
        <v>0</v>
      </c>
      <c r="S56" s="28" t="s">
        <v>2</v>
      </c>
      <c r="T56" s="28">
        <f>SUMIF(X50:X69,"구국",E50:E69)</f>
        <v>0</v>
      </c>
      <c r="U56" s="28">
        <f t="shared" si="9"/>
        <v>0</v>
      </c>
      <c r="V56" s="28" t="s">
        <v>2</v>
      </c>
      <c r="W56" s="28">
        <f t="shared" si="10"/>
        <v>0</v>
      </c>
      <c r="X56" s="28" t="str">
        <f t="shared" ref="X56:X71" si="12">CONCATENATE(C56,H56)</f>
        <v/>
      </c>
    </row>
    <row r="57" spans="1:24" ht="28.9" customHeight="1">
      <c r="A57" s="41" t="str">
        <f t="shared" si="11"/>
        <v xml:space="preserve"> </v>
      </c>
      <c r="B57" s="42"/>
      <c r="C57" s="43"/>
      <c r="D57" s="44"/>
      <c r="E57" s="44"/>
      <c r="F57" s="43"/>
      <c r="G57" s="43"/>
      <c r="H57" s="26"/>
      <c r="I57" s="26"/>
      <c r="J57" s="26"/>
      <c r="K57" s="26"/>
      <c r="L57" s="52"/>
      <c r="M57" s="50"/>
      <c r="N57" s="28" t="s">
        <v>10</v>
      </c>
      <c r="O57" s="28">
        <f>COUNTIF(C50:C69,"제")</f>
        <v>0</v>
      </c>
      <c r="P57" s="28" t="s">
        <v>2</v>
      </c>
      <c r="Q57" s="28">
        <f>SUMIF(C50:C69,"제",E50:E69)</f>
        <v>0</v>
      </c>
      <c r="R57" s="28">
        <f>COUNTIF(X50:X69,"제국")</f>
        <v>0</v>
      </c>
      <c r="S57" s="28" t="s">
        <v>2</v>
      </c>
      <c r="T57" s="28">
        <f>SUMIF(X50:X69,"제국",E50:E69)</f>
        <v>0</v>
      </c>
      <c r="U57" s="28">
        <f t="shared" si="9"/>
        <v>0</v>
      </c>
      <c r="V57" s="28" t="s">
        <v>2</v>
      </c>
      <c r="W57" s="28">
        <f t="shared" si="10"/>
        <v>0</v>
      </c>
      <c r="X57" s="28" t="str">
        <f t="shared" si="12"/>
        <v/>
      </c>
    </row>
    <row r="58" spans="1:24" ht="28.9" customHeight="1">
      <c r="A58" s="41" t="str">
        <f t="shared" si="11"/>
        <v xml:space="preserve"> </v>
      </c>
      <c r="B58" s="42"/>
      <c r="C58" s="43"/>
      <c r="D58" s="44"/>
      <c r="E58" s="44"/>
      <c r="F58" s="43"/>
      <c r="G58" s="43"/>
      <c r="H58" s="26"/>
      <c r="I58" s="26"/>
      <c r="J58" s="26"/>
      <c r="K58" s="26"/>
      <c r="L58" s="52"/>
      <c r="M58" s="50"/>
      <c r="N58" s="28" t="s">
        <v>11</v>
      </c>
      <c r="O58" s="28">
        <f>COUNTIF(C50:C69,"유")</f>
        <v>0</v>
      </c>
      <c r="P58" s="28" t="s">
        <v>2</v>
      </c>
      <c r="Q58" s="28">
        <f>SUMIF(C50:C69,"유",E50:E69)</f>
        <v>0</v>
      </c>
      <c r="R58" s="28">
        <f>COUNTIF(X50:X69,"유국")</f>
        <v>0</v>
      </c>
      <c r="S58" s="28" t="s">
        <v>2</v>
      </c>
      <c r="T58" s="28">
        <f>SUMIF(X50:X69,"유국",E50:E69)</f>
        <v>0</v>
      </c>
      <c r="U58" s="28">
        <f t="shared" si="9"/>
        <v>0</v>
      </c>
      <c r="V58" s="28" t="s">
        <v>2</v>
      </c>
      <c r="W58" s="28">
        <f t="shared" si="10"/>
        <v>0</v>
      </c>
      <c r="X58" s="28" t="str">
        <f t="shared" si="12"/>
        <v/>
      </c>
    </row>
    <row r="59" spans="1:24" ht="28.9" customHeight="1">
      <c r="A59" s="41" t="str">
        <f t="shared" si="11"/>
        <v xml:space="preserve"> </v>
      </c>
      <c r="B59" s="42"/>
      <c r="C59" s="43"/>
      <c r="D59" s="44"/>
      <c r="E59" s="44"/>
      <c r="F59" s="43"/>
      <c r="G59" s="43"/>
      <c r="H59" s="26"/>
      <c r="I59" s="26"/>
      <c r="J59" s="26"/>
      <c r="K59" s="26"/>
      <c r="L59" s="52"/>
      <c r="M59" s="50"/>
      <c r="N59" s="28" t="s">
        <v>12</v>
      </c>
      <c r="O59" s="28">
        <f>COUNTIF(C50:C69,"과")</f>
        <v>0</v>
      </c>
      <c r="P59" s="28" t="s">
        <v>2</v>
      </c>
      <c r="Q59" s="28">
        <f>SUMIF(C50:C69,"과",E50:E69)</f>
        <v>0</v>
      </c>
      <c r="R59" s="28">
        <f>COUNTIF(X50:X69,"과국")</f>
        <v>0</v>
      </c>
      <c r="S59" s="28" t="s">
        <v>2</v>
      </c>
      <c r="T59" s="28">
        <f>SUMIF(X50:X69,"과국",E50:E69)</f>
        <v>0</v>
      </c>
      <c r="U59" s="28">
        <f t="shared" si="9"/>
        <v>0</v>
      </c>
      <c r="V59" s="28" t="s">
        <v>2</v>
      </c>
      <c r="W59" s="28">
        <f t="shared" si="10"/>
        <v>0</v>
      </c>
      <c r="X59" s="28" t="str">
        <f t="shared" si="12"/>
        <v/>
      </c>
    </row>
    <row r="60" spans="1:24" ht="28.9" customHeight="1">
      <c r="A60" s="41" t="str">
        <f t="shared" si="11"/>
        <v xml:space="preserve"> </v>
      </c>
      <c r="B60" s="42"/>
      <c r="C60" s="43"/>
      <c r="D60" s="44"/>
      <c r="E60" s="44"/>
      <c r="F60" s="43"/>
      <c r="G60" s="43"/>
      <c r="H60" s="26"/>
      <c r="I60" s="26"/>
      <c r="J60" s="26"/>
      <c r="K60" s="26"/>
      <c r="L60" s="52"/>
      <c r="M60" s="50"/>
      <c r="N60" s="28" t="s">
        <v>13</v>
      </c>
      <c r="O60" s="28">
        <f>COUNTIF(C50:C69,"묘")</f>
        <v>0</v>
      </c>
      <c r="P60" s="28" t="s">
        <v>2</v>
      </c>
      <c r="Q60" s="28">
        <f>SUMIF(C50:C69,"묘",E50:E69)</f>
        <v>0</v>
      </c>
      <c r="R60" s="28">
        <f>COUNTIF(X50:X69,"묘국")</f>
        <v>0</v>
      </c>
      <c r="S60" s="28" t="s">
        <v>2</v>
      </c>
      <c r="T60" s="28">
        <f>SUMIF(X50:X69,"묘국",E50:E69)</f>
        <v>0</v>
      </c>
      <c r="U60" s="28">
        <f t="shared" si="9"/>
        <v>0</v>
      </c>
      <c r="V60" s="28" t="s">
        <v>2</v>
      </c>
      <c r="W60" s="28">
        <f t="shared" si="10"/>
        <v>0</v>
      </c>
      <c r="X60" s="28" t="str">
        <f t="shared" si="12"/>
        <v/>
      </c>
    </row>
    <row r="61" spans="1:24" ht="28.9" customHeight="1">
      <c r="A61" s="41" t="str">
        <f t="shared" si="11"/>
        <v xml:space="preserve"> </v>
      </c>
      <c r="B61" s="42"/>
      <c r="C61" s="43"/>
      <c r="D61" s="44"/>
      <c r="E61" s="44"/>
      <c r="F61" s="43"/>
      <c r="G61" s="43"/>
      <c r="H61" s="26"/>
      <c r="I61" s="26"/>
      <c r="J61" s="26"/>
      <c r="K61" s="26"/>
      <c r="L61" s="52"/>
      <c r="M61" s="50"/>
      <c r="N61" s="28" t="s">
        <v>14</v>
      </c>
      <c r="O61" s="28">
        <f>COUNTIF(C50:C69,"목")</f>
        <v>0</v>
      </c>
      <c r="P61" s="28" t="s">
        <v>2</v>
      </c>
      <c r="Q61" s="28">
        <f>SUMIF(C50:C69,"목",E50:E69)</f>
        <v>0</v>
      </c>
      <c r="R61" s="28">
        <f>COUNTIF(X50:X69,"목국")</f>
        <v>0</v>
      </c>
      <c r="S61" s="28" t="s">
        <v>2</v>
      </c>
      <c r="T61" s="28">
        <f>SUMIF(X50:X69,"목국",E50:E69)</f>
        <v>0</v>
      </c>
      <c r="U61" s="28">
        <f t="shared" si="9"/>
        <v>0</v>
      </c>
      <c r="V61" s="28" t="s">
        <v>2</v>
      </c>
      <c r="W61" s="28">
        <f t="shared" si="10"/>
        <v>0</v>
      </c>
      <c r="X61" s="28" t="str">
        <f t="shared" si="12"/>
        <v/>
      </c>
    </row>
    <row r="62" spans="1:24" ht="28.9" customHeight="1">
      <c r="A62" s="41" t="str">
        <f t="shared" si="11"/>
        <v xml:space="preserve"> </v>
      </c>
      <c r="B62" s="42"/>
      <c r="C62" s="43"/>
      <c r="D62" s="44"/>
      <c r="E62" s="44"/>
      <c r="F62" s="43"/>
      <c r="G62" s="43"/>
      <c r="H62" s="26"/>
      <c r="I62" s="26"/>
      <c r="J62" s="26"/>
      <c r="K62" s="26"/>
      <c r="L62" s="52"/>
      <c r="M62" s="50"/>
      <c r="N62" s="28" t="s">
        <v>15</v>
      </c>
      <c r="O62" s="28">
        <f>COUNTIF(C50:C69,"잡")</f>
        <v>0</v>
      </c>
      <c r="P62" s="28" t="s">
        <v>2</v>
      </c>
      <c r="Q62" s="28">
        <f>SUMIF(C50:C69,"잡",E50:E69)</f>
        <v>0</v>
      </c>
      <c r="R62" s="28">
        <f>COUNTIF(X50:X69,"잡국")</f>
        <v>0</v>
      </c>
      <c r="S62" s="28" t="s">
        <v>2</v>
      </c>
      <c r="T62" s="28">
        <f>SUMIF(X50:X69,"잡국",E50:E69)</f>
        <v>0</v>
      </c>
      <c r="U62" s="28">
        <f t="shared" si="9"/>
        <v>0</v>
      </c>
      <c r="V62" s="28" t="s">
        <v>2</v>
      </c>
      <c r="W62" s="28">
        <f t="shared" si="10"/>
        <v>0</v>
      </c>
      <c r="X62" s="28" t="str">
        <f t="shared" si="12"/>
        <v/>
      </c>
    </row>
    <row r="63" spans="1:24" ht="28.9" customHeight="1">
      <c r="A63" s="41" t="str">
        <f t="shared" si="11"/>
        <v xml:space="preserve"> </v>
      </c>
      <c r="B63" s="42"/>
      <c r="C63" s="43"/>
      <c r="D63" s="44"/>
      <c r="E63" s="44"/>
      <c r="F63" s="43"/>
      <c r="G63" s="43"/>
      <c r="H63" s="26"/>
      <c r="I63" s="26"/>
      <c r="J63" s="26"/>
      <c r="K63" s="26"/>
      <c r="L63" s="52"/>
      <c r="M63" s="50"/>
      <c r="N63" s="28" t="s">
        <v>19</v>
      </c>
      <c r="O63" s="28">
        <f>COUNTIF(C50:C69,"학")</f>
        <v>0</v>
      </c>
      <c r="P63" s="28" t="s">
        <v>2</v>
      </c>
      <c r="Q63" s="28">
        <f>SUMIF(C50:C69,"학",E50:E69)</f>
        <v>0</v>
      </c>
      <c r="R63" s="28">
        <f>COUNTIF(X50:X69,"학국")</f>
        <v>0</v>
      </c>
      <c r="S63" s="28" t="s">
        <v>2</v>
      </c>
      <c r="T63" s="28">
        <f>SUMIF(X50:X69,"학국",E50:E69)</f>
        <v>0</v>
      </c>
      <c r="U63" s="28">
        <f t="shared" si="9"/>
        <v>0</v>
      </c>
      <c r="V63" s="28" t="s">
        <v>2</v>
      </c>
      <c r="W63" s="28">
        <f t="shared" si="10"/>
        <v>0</v>
      </c>
      <c r="X63" s="28" t="str">
        <f t="shared" si="12"/>
        <v/>
      </c>
    </row>
    <row r="64" spans="1:24" ht="28.9" customHeight="1">
      <c r="A64" s="41" t="str">
        <f t="shared" si="11"/>
        <v xml:space="preserve"> </v>
      </c>
      <c r="B64" s="42"/>
      <c r="C64" s="43"/>
      <c r="D64" s="44"/>
      <c r="E64" s="44"/>
      <c r="F64" s="43"/>
      <c r="G64" s="43"/>
      <c r="H64" s="26"/>
      <c r="I64" s="26"/>
      <c r="J64" s="26"/>
      <c r="K64" s="26"/>
      <c r="L64" s="52"/>
      <c r="M64" s="50"/>
      <c r="N64" s="28" t="s">
        <v>16</v>
      </c>
      <c r="O64" s="28">
        <f>COUNTIF(C50:C69,"수")</f>
        <v>0</v>
      </c>
      <c r="P64" s="28" t="s">
        <v>2</v>
      </c>
      <c r="Q64" s="28">
        <f>SUMIF(C50:C69,"수",E50:E69)</f>
        <v>0</v>
      </c>
      <c r="R64" s="28">
        <f>COUNTIF(X50:X69,"수국")</f>
        <v>0</v>
      </c>
      <c r="S64" s="28" t="s">
        <v>2</v>
      </c>
      <c r="T64" s="28">
        <f>SUMIF(X50:X69,"수국",E50:E69)</f>
        <v>0</v>
      </c>
      <c r="U64" s="28">
        <f t="shared" si="9"/>
        <v>0</v>
      </c>
      <c r="V64" s="28" t="s">
        <v>2</v>
      </c>
      <c r="W64" s="28">
        <f t="shared" si="10"/>
        <v>0</v>
      </c>
      <c r="X64" s="28" t="str">
        <f t="shared" si="12"/>
        <v/>
      </c>
    </row>
    <row r="65" spans="1:24" ht="28.9" customHeight="1">
      <c r="A65" s="41" t="str">
        <f>IF(OR(ISNUMBER(E65),ISTEXT(C65)),A64+1," ")</f>
        <v xml:space="preserve"> </v>
      </c>
      <c r="B65" s="42"/>
      <c r="C65" s="43"/>
      <c r="D65" s="44"/>
      <c r="E65" s="44"/>
      <c r="F65" s="43"/>
      <c r="G65" s="43"/>
      <c r="H65" s="26"/>
      <c r="I65" s="26"/>
      <c r="J65" s="26"/>
      <c r="K65" s="26"/>
      <c r="L65" s="52"/>
      <c r="M65" s="50"/>
      <c r="N65" s="29" t="s">
        <v>17</v>
      </c>
      <c r="O65" s="28">
        <f>COUNTIF(C50:C69,"장")</f>
        <v>0</v>
      </c>
      <c r="P65" s="28" t="s">
        <v>2</v>
      </c>
      <c r="Q65" s="28">
        <f>SUMIF(C50:C69,"장",E50:E69)</f>
        <v>0</v>
      </c>
      <c r="R65" s="28">
        <f>COUNTIF(X50:X69,"장국")</f>
        <v>0</v>
      </c>
      <c r="S65" s="28" t="s">
        <v>2</v>
      </c>
      <c r="T65" s="28">
        <f>SUMIF(X50:X69,"장국",E50:E69)</f>
        <v>0</v>
      </c>
      <c r="U65" s="28">
        <f t="shared" si="9"/>
        <v>0</v>
      </c>
      <c r="V65" s="28" t="s">
        <v>2</v>
      </c>
      <c r="W65" s="28">
        <f t="shared" si="10"/>
        <v>0</v>
      </c>
      <c r="X65" s="30" t="str">
        <f t="shared" si="12"/>
        <v/>
      </c>
    </row>
    <row r="66" spans="1:24" ht="28.9" customHeight="1">
      <c r="A66" s="41" t="str">
        <f>IF(OR(ISNUMBER(E66),ISTEXT(C66)),A65+1," ")</f>
        <v xml:space="preserve"> </v>
      </c>
      <c r="B66" s="42"/>
      <c r="C66" s="43"/>
      <c r="D66" s="44"/>
      <c r="E66" s="44"/>
      <c r="F66" s="43"/>
      <c r="G66" s="43"/>
      <c r="H66" s="26"/>
      <c r="I66" s="26"/>
      <c r="J66" s="26"/>
      <c r="K66" s="26"/>
      <c r="L66" s="52"/>
      <c r="M66" s="50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30" t="str">
        <f t="shared" si="12"/>
        <v/>
      </c>
    </row>
    <row r="67" spans="1:24" ht="28.9" customHeight="1">
      <c r="A67" s="41" t="str">
        <f>IF(OR(ISNUMBER(E67),ISTEXT(C67)),A66+1," ")</f>
        <v xml:space="preserve"> </v>
      </c>
      <c r="B67" s="42"/>
      <c r="C67" s="43"/>
      <c r="D67" s="44"/>
      <c r="E67" s="44"/>
      <c r="F67" s="43"/>
      <c r="G67" s="43"/>
      <c r="H67" s="26"/>
      <c r="I67" s="26"/>
      <c r="J67" s="26"/>
      <c r="K67" s="26"/>
      <c r="L67" s="52"/>
      <c r="M67" s="50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30" t="str">
        <f t="shared" si="12"/>
        <v/>
      </c>
    </row>
    <row r="68" spans="1:24" ht="28.9" customHeight="1">
      <c r="A68" s="41" t="str">
        <f>IF(OR(ISNUMBER(E68),ISTEXT(C68)),A67+1," ")</f>
        <v xml:space="preserve"> </v>
      </c>
      <c r="B68" s="42"/>
      <c r="C68" s="43"/>
      <c r="D68" s="44"/>
      <c r="E68" s="44"/>
      <c r="F68" s="43"/>
      <c r="G68" s="43"/>
      <c r="H68" s="26"/>
      <c r="I68" s="26"/>
      <c r="J68" s="26"/>
      <c r="K68" s="26"/>
      <c r="L68" s="52"/>
      <c r="M68" s="50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30" t="str">
        <f t="shared" si="12"/>
        <v/>
      </c>
    </row>
    <row r="69" spans="1:24" ht="28.9" customHeight="1">
      <c r="A69" s="41" t="str">
        <f>IF(OR(ISNUMBER(E69),ISTEXT(C69)),A68+1," ")</f>
        <v xml:space="preserve"> </v>
      </c>
      <c r="B69" s="42"/>
      <c r="C69" s="43"/>
      <c r="D69" s="44"/>
      <c r="E69" s="44"/>
      <c r="F69" s="43"/>
      <c r="G69" s="43"/>
      <c r="H69" s="26"/>
      <c r="I69" s="26"/>
      <c r="J69" s="26"/>
      <c r="K69" s="26"/>
      <c r="L69" s="52"/>
      <c r="M69" s="50"/>
      <c r="N69" s="28" t="s">
        <v>20</v>
      </c>
      <c r="O69" s="28">
        <f>COUNTIF(C50:C69," ")</f>
        <v>0</v>
      </c>
      <c r="P69" s="28" t="s">
        <v>2</v>
      </c>
      <c r="Q69" s="28">
        <f>SUMIF(C50:C69," ",E50:E69)</f>
        <v>0</v>
      </c>
      <c r="R69" s="28"/>
      <c r="S69" s="28" t="s">
        <v>2</v>
      </c>
      <c r="T69" s="28"/>
      <c r="U69" s="28">
        <f>O69</f>
        <v>0</v>
      </c>
      <c r="V69" s="28" t="s">
        <v>2</v>
      </c>
      <c r="W69" s="28">
        <f>Q69</f>
        <v>0</v>
      </c>
      <c r="X69" s="28" t="str">
        <f t="shared" si="12"/>
        <v/>
      </c>
    </row>
    <row r="70" spans="1:24" ht="28.9" customHeight="1">
      <c r="A70" s="45" t="s">
        <v>35</v>
      </c>
      <c r="B70" s="46"/>
      <c r="C70" s="47"/>
      <c r="D70" s="48"/>
      <c r="E70" s="49">
        <f>SUM(E50:E69)</f>
        <v>0</v>
      </c>
      <c r="F70" s="47"/>
      <c r="G70" s="47"/>
      <c r="H70" s="31"/>
      <c r="I70" s="31"/>
      <c r="J70" s="31"/>
      <c r="K70" s="31"/>
      <c r="L70" s="33"/>
      <c r="M70" s="51"/>
      <c r="N70" s="29" t="s">
        <v>1</v>
      </c>
      <c r="O70" s="28">
        <f>SUM(O50:O69)</f>
        <v>0</v>
      </c>
      <c r="P70" s="28" t="s">
        <v>2</v>
      </c>
      <c r="Q70" s="28">
        <f>SUM(Q50:Q69)</f>
        <v>0</v>
      </c>
      <c r="R70" s="28">
        <f>SUM(R50:R69)</f>
        <v>0</v>
      </c>
      <c r="S70" s="28" t="s">
        <v>2</v>
      </c>
      <c r="T70" s="28">
        <f>SUM(T50:T69)</f>
        <v>0</v>
      </c>
      <c r="U70" s="28">
        <f>SUM(U50:U69)</f>
        <v>0</v>
      </c>
      <c r="V70" s="28" t="s">
        <v>2</v>
      </c>
      <c r="W70" s="28">
        <f>SUM(W50:W69)</f>
        <v>0</v>
      </c>
      <c r="X70" s="28" t="str">
        <f t="shared" si="12"/>
        <v/>
      </c>
    </row>
    <row r="71" spans="1:24" ht="28.9" customHeight="1">
      <c r="A71" s="41" t="str">
        <f>IF(OR(ISNUMBER(E71),ISTEXT(C71)),A69+1," ")</f>
        <v xml:space="preserve"> </v>
      </c>
      <c r="B71" s="42"/>
      <c r="C71" s="43"/>
      <c r="D71" s="44"/>
      <c r="E71" s="44"/>
      <c r="F71" s="43"/>
      <c r="G71" s="43"/>
      <c r="H71" s="26"/>
      <c r="I71" s="26"/>
      <c r="J71" s="26"/>
      <c r="K71" s="27"/>
      <c r="L71" s="52"/>
      <c r="M71" s="50"/>
      <c r="N71" s="28" t="s">
        <v>3</v>
      </c>
      <c r="O71" s="28">
        <f>COUNTIF(C71:C90,"전")</f>
        <v>0</v>
      </c>
      <c r="P71" s="28" t="s">
        <v>2</v>
      </c>
      <c r="Q71" s="28">
        <f>SUMIF(C71:C90,"전",E71:E90)</f>
        <v>0</v>
      </c>
      <c r="R71" s="28">
        <f>COUNTIF(X71:X90,"전국")</f>
        <v>0</v>
      </c>
      <c r="S71" s="28" t="s">
        <v>2</v>
      </c>
      <c r="T71" s="28">
        <f>SUMIF(X71:X90,"전국",E71:E90)</f>
        <v>0</v>
      </c>
      <c r="U71" s="28">
        <f t="shared" ref="U71:U86" si="13">O71-R71</f>
        <v>0</v>
      </c>
      <c r="V71" s="28" t="s">
        <v>2</v>
      </c>
      <c r="W71" s="28">
        <f t="shared" ref="W71:W86" si="14">Q71-T71</f>
        <v>0</v>
      </c>
      <c r="X71" s="28" t="str">
        <f t="shared" si="12"/>
        <v/>
      </c>
    </row>
    <row r="72" spans="1:24" ht="28.9" customHeight="1">
      <c r="A72" s="41" t="str">
        <f>IF(OR(ISNUMBER(E72),ISTEXT(C72)),A71+1," ")</f>
        <v xml:space="preserve"> </v>
      </c>
      <c r="B72" s="42"/>
      <c r="C72" s="43"/>
      <c r="D72" s="44"/>
      <c r="E72" s="44"/>
      <c r="F72" s="43"/>
      <c r="G72" s="43"/>
      <c r="H72" s="26"/>
      <c r="I72" s="26"/>
      <c r="J72" s="26"/>
      <c r="K72" s="26"/>
      <c r="L72" s="52"/>
      <c r="M72" s="50"/>
      <c r="N72" s="28" t="s">
        <v>4</v>
      </c>
      <c r="O72" s="28">
        <f>COUNTIF(C71:C90,"답")</f>
        <v>0</v>
      </c>
      <c r="P72" s="28" t="s">
        <v>2</v>
      </c>
      <c r="Q72" s="28">
        <f>SUMIF(C71:C90,"답",E71:E90)</f>
        <v>0</v>
      </c>
      <c r="R72" s="28">
        <f>COUNTIF(X71:X90,"답국")</f>
        <v>0</v>
      </c>
      <c r="S72" s="28" t="s">
        <v>2</v>
      </c>
      <c r="T72" s="28">
        <f>SUMIF(X71:X90,"답국",E71:E90)</f>
        <v>0</v>
      </c>
      <c r="U72" s="28">
        <f t="shared" si="13"/>
        <v>0</v>
      </c>
      <c r="V72" s="28" t="s">
        <v>2</v>
      </c>
      <c r="W72" s="28">
        <f t="shared" si="14"/>
        <v>0</v>
      </c>
      <c r="X72" s="28" t="str">
        <f t="shared" ref="X72:X87" si="15">CONCATENATE(C72,H72)</f>
        <v/>
      </c>
    </row>
    <row r="73" spans="1:24" ht="28.9" customHeight="1">
      <c r="A73" s="41" t="str">
        <f t="shared" ref="A73:A84" si="16">IF(OR(ISNUMBER(E73),ISTEXT(C73)),A72+1," ")</f>
        <v xml:space="preserve"> </v>
      </c>
      <c r="B73" s="42"/>
      <c r="C73" s="43"/>
      <c r="D73" s="44"/>
      <c r="E73" s="44"/>
      <c r="F73" s="43"/>
      <c r="G73" s="43"/>
      <c r="H73" s="26"/>
      <c r="I73" s="26"/>
      <c r="J73" s="26"/>
      <c r="K73" s="26"/>
      <c r="L73" s="52"/>
      <c r="M73" s="50"/>
      <c r="N73" s="28" t="s">
        <v>5</v>
      </c>
      <c r="O73" s="28">
        <f>COUNTIF(C71:C90,"임")</f>
        <v>0</v>
      </c>
      <c r="P73" s="28" t="s">
        <v>2</v>
      </c>
      <c r="Q73" s="28">
        <f>SUMIF(C71:C90,"임",E71:E90)</f>
        <v>0</v>
      </c>
      <c r="R73" s="28">
        <f>COUNTIF(X71:X90,"임국")</f>
        <v>0</v>
      </c>
      <c r="S73" s="28" t="s">
        <v>2</v>
      </c>
      <c r="T73" s="28">
        <f>SUMIF(X71:X90,"임국",E71:E90)</f>
        <v>0</v>
      </c>
      <c r="U73" s="28">
        <f t="shared" si="13"/>
        <v>0</v>
      </c>
      <c r="V73" s="28" t="s">
        <v>2</v>
      </c>
      <c r="W73" s="28">
        <f t="shared" si="14"/>
        <v>0</v>
      </c>
      <c r="X73" s="28" t="str">
        <f t="shared" si="15"/>
        <v/>
      </c>
    </row>
    <row r="74" spans="1:24" ht="28.9" customHeight="1">
      <c r="A74" s="41" t="str">
        <f t="shared" si="16"/>
        <v xml:space="preserve"> </v>
      </c>
      <c r="B74" s="42"/>
      <c r="C74" s="43"/>
      <c r="D74" s="44"/>
      <c r="E74" s="44"/>
      <c r="F74" s="43"/>
      <c r="G74" s="43"/>
      <c r="H74" s="26"/>
      <c r="I74" s="26"/>
      <c r="J74" s="26"/>
      <c r="K74" s="26"/>
      <c r="L74" s="52"/>
      <c r="M74" s="50"/>
      <c r="N74" s="28" t="s">
        <v>6</v>
      </c>
      <c r="O74" s="28">
        <f>COUNTIF(C71:C90,"대")</f>
        <v>0</v>
      </c>
      <c r="P74" s="28" t="s">
        <v>2</v>
      </c>
      <c r="Q74" s="28">
        <f>SUMIF(C71:C90,"대",E71:E90)</f>
        <v>0</v>
      </c>
      <c r="R74" s="28">
        <f>COUNTIF(X71:X90,"대국")</f>
        <v>0</v>
      </c>
      <c r="S74" s="28" t="s">
        <v>2</v>
      </c>
      <c r="T74" s="28">
        <f>SUMIF(X71:X90,"대국",E71:E90)</f>
        <v>0</v>
      </c>
      <c r="U74" s="28">
        <f t="shared" si="13"/>
        <v>0</v>
      </c>
      <c r="V74" s="28" t="s">
        <v>2</v>
      </c>
      <c r="W74" s="28">
        <f t="shared" si="14"/>
        <v>0</v>
      </c>
      <c r="X74" s="28" t="str">
        <f t="shared" si="15"/>
        <v/>
      </c>
    </row>
    <row r="75" spans="1:24" ht="28.9" customHeight="1">
      <c r="A75" s="41" t="str">
        <f t="shared" si="16"/>
        <v xml:space="preserve"> </v>
      </c>
      <c r="B75" s="42"/>
      <c r="C75" s="43"/>
      <c r="D75" s="44"/>
      <c r="E75" s="44"/>
      <c r="F75" s="43"/>
      <c r="G75" s="43"/>
      <c r="H75" s="26"/>
      <c r="I75" s="26"/>
      <c r="J75" s="26"/>
      <c r="K75" s="26"/>
      <c r="L75" s="52"/>
      <c r="M75" s="50"/>
      <c r="N75" s="28" t="s">
        <v>7</v>
      </c>
      <c r="O75" s="28">
        <f>COUNTIF(C71:C90,"도")</f>
        <v>0</v>
      </c>
      <c r="P75" s="28" t="s">
        <v>2</v>
      </c>
      <c r="Q75" s="28">
        <f>SUMIF(C71:C90,"도",E71:E90)</f>
        <v>0</v>
      </c>
      <c r="R75" s="28">
        <f>COUNTIF(X71:X90,"도국")</f>
        <v>0</v>
      </c>
      <c r="S75" s="28" t="s">
        <v>2</v>
      </c>
      <c r="T75" s="28">
        <f>SUMIF(X71:X90,"도국",E71:E90)</f>
        <v>0</v>
      </c>
      <c r="U75" s="28">
        <f t="shared" si="13"/>
        <v>0</v>
      </c>
      <c r="V75" s="28" t="s">
        <v>2</v>
      </c>
      <c r="W75" s="28">
        <f t="shared" si="14"/>
        <v>0</v>
      </c>
      <c r="X75" s="28" t="str">
        <f t="shared" si="15"/>
        <v/>
      </c>
    </row>
    <row r="76" spans="1:24" ht="28.9" customHeight="1">
      <c r="A76" s="41" t="str">
        <f t="shared" si="16"/>
        <v xml:space="preserve"> </v>
      </c>
      <c r="B76" s="42"/>
      <c r="C76" s="43"/>
      <c r="D76" s="44"/>
      <c r="E76" s="44"/>
      <c r="F76" s="43"/>
      <c r="G76" s="43"/>
      <c r="H76" s="26"/>
      <c r="I76" s="26"/>
      <c r="J76" s="26"/>
      <c r="K76" s="26"/>
      <c r="L76" s="52"/>
      <c r="M76" s="50"/>
      <c r="N76" s="28" t="s">
        <v>8</v>
      </c>
      <c r="O76" s="28">
        <f>COUNTIF(C71:C90,"천")</f>
        <v>0</v>
      </c>
      <c r="P76" s="28" t="s">
        <v>2</v>
      </c>
      <c r="Q76" s="28">
        <f>SUMIF(C71:C90,"천",E71:E90)</f>
        <v>0</v>
      </c>
      <c r="R76" s="28">
        <f>COUNTIF(X71:X90,"천국")</f>
        <v>0</v>
      </c>
      <c r="S76" s="28" t="s">
        <v>2</v>
      </c>
      <c r="T76" s="28">
        <f>SUMIF(X71:X90,"천국",E71:E90)</f>
        <v>0</v>
      </c>
      <c r="U76" s="28">
        <f t="shared" si="13"/>
        <v>0</v>
      </c>
      <c r="V76" s="28" t="s">
        <v>2</v>
      </c>
      <c r="W76" s="28">
        <f t="shared" si="14"/>
        <v>0</v>
      </c>
      <c r="X76" s="28" t="str">
        <f t="shared" si="15"/>
        <v/>
      </c>
    </row>
    <row r="77" spans="1:24" ht="28.9" customHeight="1">
      <c r="A77" s="41" t="str">
        <f t="shared" si="16"/>
        <v xml:space="preserve"> </v>
      </c>
      <c r="B77" s="42"/>
      <c r="C77" s="43"/>
      <c r="D77" s="44"/>
      <c r="E77" s="44"/>
      <c r="F77" s="43"/>
      <c r="G77" s="43"/>
      <c r="H77" s="26"/>
      <c r="I77" s="26"/>
      <c r="J77" s="26"/>
      <c r="K77" s="26"/>
      <c r="L77" s="52"/>
      <c r="M77" s="50"/>
      <c r="N77" s="28" t="s">
        <v>9</v>
      </c>
      <c r="O77" s="28">
        <f>COUNTIF(C71:C90,"구")</f>
        <v>0</v>
      </c>
      <c r="P77" s="28" t="s">
        <v>2</v>
      </c>
      <c r="Q77" s="28">
        <f>SUMIF(C71:C90,"구",E71:E90)</f>
        <v>0</v>
      </c>
      <c r="R77" s="28">
        <f>COUNTIF(X71:X90,"구국")</f>
        <v>0</v>
      </c>
      <c r="S77" s="28" t="s">
        <v>2</v>
      </c>
      <c r="T77" s="28">
        <f>SUMIF(X71:X90,"구국",E71:E90)</f>
        <v>0</v>
      </c>
      <c r="U77" s="28">
        <f t="shared" si="13"/>
        <v>0</v>
      </c>
      <c r="V77" s="28" t="s">
        <v>2</v>
      </c>
      <c r="W77" s="28">
        <f t="shared" si="14"/>
        <v>0</v>
      </c>
      <c r="X77" s="28" t="str">
        <f t="shared" si="15"/>
        <v/>
      </c>
    </row>
    <row r="78" spans="1:24" ht="28.9" customHeight="1">
      <c r="A78" s="41" t="str">
        <f t="shared" si="16"/>
        <v xml:space="preserve"> </v>
      </c>
      <c r="B78" s="42"/>
      <c r="C78" s="43"/>
      <c r="D78" s="44"/>
      <c r="E78" s="44"/>
      <c r="F78" s="43"/>
      <c r="G78" s="43"/>
      <c r="H78" s="26"/>
      <c r="I78" s="26"/>
      <c r="J78" s="26"/>
      <c r="K78" s="26"/>
      <c r="L78" s="52"/>
      <c r="M78" s="50"/>
      <c r="N78" s="28" t="s">
        <v>10</v>
      </c>
      <c r="O78" s="28">
        <f>COUNTIF(C71:C90,"제")</f>
        <v>0</v>
      </c>
      <c r="P78" s="28" t="s">
        <v>2</v>
      </c>
      <c r="Q78" s="28">
        <f>SUMIF(C71:C90,"제",E71:E90)</f>
        <v>0</v>
      </c>
      <c r="R78" s="28">
        <f>COUNTIF(X71:X90,"제국")</f>
        <v>0</v>
      </c>
      <c r="S78" s="28" t="s">
        <v>2</v>
      </c>
      <c r="T78" s="28">
        <f>SUMIF(X71:X90,"제국",E71:E90)</f>
        <v>0</v>
      </c>
      <c r="U78" s="28">
        <f t="shared" si="13"/>
        <v>0</v>
      </c>
      <c r="V78" s="28" t="s">
        <v>2</v>
      </c>
      <c r="W78" s="28">
        <f t="shared" si="14"/>
        <v>0</v>
      </c>
      <c r="X78" s="28" t="str">
        <f t="shared" si="15"/>
        <v/>
      </c>
    </row>
    <row r="79" spans="1:24" ht="28.9" customHeight="1">
      <c r="A79" s="41" t="str">
        <f t="shared" si="16"/>
        <v xml:space="preserve"> </v>
      </c>
      <c r="B79" s="42"/>
      <c r="C79" s="43"/>
      <c r="D79" s="44"/>
      <c r="E79" s="44"/>
      <c r="F79" s="43"/>
      <c r="G79" s="43"/>
      <c r="H79" s="26"/>
      <c r="I79" s="26"/>
      <c r="J79" s="26"/>
      <c r="K79" s="26"/>
      <c r="L79" s="52"/>
      <c r="M79" s="50"/>
      <c r="N79" s="28" t="s">
        <v>11</v>
      </c>
      <c r="O79" s="28">
        <f>COUNTIF(C71:C90,"유")</f>
        <v>0</v>
      </c>
      <c r="P79" s="28" t="s">
        <v>2</v>
      </c>
      <c r="Q79" s="28">
        <f>SUMIF(C71:C90,"유",E71:E90)</f>
        <v>0</v>
      </c>
      <c r="R79" s="28">
        <f>COUNTIF(X71:X90,"유국")</f>
        <v>0</v>
      </c>
      <c r="S79" s="28" t="s">
        <v>2</v>
      </c>
      <c r="T79" s="28">
        <f>SUMIF(X71:X90,"유국",E71:E90)</f>
        <v>0</v>
      </c>
      <c r="U79" s="28">
        <f t="shared" si="13"/>
        <v>0</v>
      </c>
      <c r="V79" s="28" t="s">
        <v>2</v>
      </c>
      <c r="W79" s="28">
        <f t="shared" si="14"/>
        <v>0</v>
      </c>
      <c r="X79" s="28" t="str">
        <f t="shared" si="15"/>
        <v/>
      </c>
    </row>
    <row r="80" spans="1:24" ht="28.9" customHeight="1">
      <c r="A80" s="41" t="str">
        <f t="shared" si="16"/>
        <v xml:space="preserve"> </v>
      </c>
      <c r="B80" s="42"/>
      <c r="C80" s="43"/>
      <c r="D80" s="44"/>
      <c r="E80" s="44"/>
      <c r="F80" s="43"/>
      <c r="G80" s="43"/>
      <c r="H80" s="26"/>
      <c r="I80" s="26"/>
      <c r="J80" s="26"/>
      <c r="K80" s="26"/>
      <c r="L80" s="52"/>
      <c r="M80" s="50"/>
      <c r="N80" s="28" t="s">
        <v>12</v>
      </c>
      <c r="O80" s="28">
        <f>COUNTIF(C71:C90,"과")</f>
        <v>0</v>
      </c>
      <c r="P80" s="28" t="s">
        <v>2</v>
      </c>
      <c r="Q80" s="28">
        <f>SUMIF(C71:C90,"과",E71:E90)</f>
        <v>0</v>
      </c>
      <c r="R80" s="28">
        <f>COUNTIF(X71:X90,"과국")</f>
        <v>0</v>
      </c>
      <c r="S80" s="28" t="s">
        <v>2</v>
      </c>
      <c r="T80" s="28">
        <f>SUMIF(X71:X90,"과국",E71:E90)</f>
        <v>0</v>
      </c>
      <c r="U80" s="28">
        <f t="shared" si="13"/>
        <v>0</v>
      </c>
      <c r="V80" s="28" t="s">
        <v>2</v>
      </c>
      <c r="W80" s="28">
        <f t="shared" si="14"/>
        <v>0</v>
      </c>
      <c r="X80" s="28" t="str">
        <f t="shared" si="15"/>
        <v/>
      </c>
    </row>
    <row r="81" spans="1:24" ht="28.9" customHeight="1">
      <c r="A81" s="41" t="str">
        <f t="shared" si="16"/>
        <v xml:space="preserve"> </v>
      </c>
      <c r="B81" s="42"/>
      <c r="C81" s="43"/>
      <c r="D81" s="44"/>
      <c r="E81" s="44"/>
      <c r="F81" s="43"/>
      <c r="G81" s="43"/>
      <c r="H81" s="26"/>
      <c r="I81" s="26"/>
      <c r="J81" s="26"/>
      <c r="K81" s="26"/>
      <c r="L81" s="52"/>
      <c r="M81" s="50"/>
      <c r="N81" s="28" t="s">
        <v>13</v>
      </c>
      <c r="O81" s="28">
        <f>COUNTIF(C71:C90,"묘")</f>
        <v>0</v>
      </c>
      <c r="P81" s="28" t="s">
        <v>2</v>
      </c>
      <c r="Q81" s="28">
        <f>SUMIF(C71:C90,"묘",E71:E90)</f>
        <v>0</v>
      </c>
      <c r="R81" s="28">
        <f>COUNTIF(X71:X90,"묘국")</f>
        <v>0</v>
      </c>
      <c r="S81" s="28" t="s">
        <v>2</v>
      </c>
      <c r="T81" s="28">
        <f>SUMIF(X71:X90,"묘국",E71:E90)</f>
        <v>0</v>
      </c>
      <c r="U81" s="28">
        <f t="shared" si="13"/>
        <v>0</v>
      </c>
      <c r="V81" s="28" t="s">
        <v>2</v>
      </c>
      <c r="W81" s="28">
        <f t="shared" si="14"/>
        <v>0</v>
      </c>
      <c r="X81" s="28" t="str">
        <f t="shared" si="15"/>
        <v/>
      </c>
    </row>
    <row r="82" spans="1:24" ht="28.9" customHeight="1">
      <c r="A82" s="41" t="str">
        <f t="shared" si="16"/>
        <v xml:space="preserve"> </v>
      </c>
      <c r="B82" s="42"/>
      <c r="C82" s="43"/>
      <c r="D82" s="44"/>
      <c r="E82" s="44"/>
      <c r="F82" s="43"/>
      <c r="G82" s="43"/>
      <c r="H82" s="26"/>
      <c r="I82" s="26"/>
      <c r="J82" s="26"/>
      <c r="K82" s="26"/>
      <c r="L82" s="52"/>
      <c r="M82" s="50"/>
      <c r="N82" s="28" t="s">
        <v>14</v>
      </c>
      <c r="O82" s="28">
        <f>COUNTIF(C71:C90,"목")</f>
        <v>0</v>
      </c>
      <c r="P82" s="28" t="s">
        <v>2</v>
      </c>
      <c r="Q82" s="28">
        <f>SUMIF(C71:C90,"목",E71:E90)</f>
        <v>0</v>
      </c>
      <c r="R82" s="28">
        <f>COUNTIF(X71:X90,"목국")</f>
        <v>0</v>
      </c>
      <c r="S82" s="28" t="s">
        <v>2</v>
      </c>
      <c r="T82" s="28">
        <f>SUMIF(X71:X90,"목국",E71:E90)</f>
        <v>0</v>
      </c>
      <c r="U82" s="28">
        <f t="shared" si="13"/>
        <v>0</v>
      </c>
      <c r="V82" s="28" t="s">
        <v>2</v>
      </c>
      <c r="W82" s="28">
        <f t="shared" si="14"/>
        <v>0</v>
      </c>
      <c r="X82" s="28" t="str">
        <f t="shared" si="15"/>
        <v/>
      </c>
    </row>
    <row r="83" spans="1:24" ht="28.9" customHeight="1">
      <c r="A83" s="41" t="str">
        <f t="shared" si="16"/>
        <v xml:space="preserve"> </v>
      </c>
      <c r="B83" s="42"/>
      <c r="C83" s="43"/>
      <c r="D83" s="44"/>
      <c r="E83" s="44"/>
      <c r="F83" s="43"/>
      <c r="G83" s="43"/>
      <c r="H83" s="26"/>
      <c r="I83" s="26"/>
      <c r="J83" s="26"/>
      <c r="K83" s="26"/>
      <c r="L83" s="52"/>
      <c r="M83" s="50"/>
      <c r="N83" s="28" t="s">
        <v>15</v>
      </c>
      <c r="O83" s="28">
        <f>COUNTIF(C71:C90,"잡")</f>
        <v>0</v>
      </c>
      <c r="P83" s="28" t="s">
        <v>2</v>
      </c>
      <c r="Q83" s="28">
        <f>SUMIF(C71:C90,"잡",E71:E90)</f>
        <v>0</v>
      </c>
      <c r="R83" s="28">
        <f>COUNTIF(X71:X90,"잡국")</f>
        <v>0</v>
      </c>
      <c r="S83" s="28" t="s">
        <v>2</v>
      </c>
      <c r="T83" s="28">
        <f>SUMIF(X71:X90,"잡국",E71:E90)</f>
        <v>0</v>
      </c>
      <c r="U83" s="28">
        <f t="shared" si="13"/>
        <v>0</v>
      </c>
      <c r="V83" s="28" t="s">
        <v>2</v>
      </c>
      <c r="W83" s="28">
        <f t="shared" si="14"/>
        <v>0</v>
      </c>
      <c r="X83" s="28" t="str">
        <f t="shared" si="15"/>
        <v/>
      </c>
    </row>
    <row r="84" spans="1:24" ht="28.9" customHeight="1">
      <c r="A84" s="41" t="str">
        <f t="shared" si="16"/>
        <v xml:space="preserve"> </v>
      </c>
      <c r="B84" s="42"/>
      <c r="C84" s="43"/>
      <c r="D84" s="44"/>
      <c r="E84" s="44"/>
      <c r="F84" s="43"/>
      <c r="G84" s="43"/>
      <c r="H84" s="26"/>
      <c r="I84" s="26"/>
      <c r="J84" s="26"/>
      <c r="K84" s="26"/>
      <c r="L84" s="52"/>
      <c r="M84" s="50"/>
      <c r="N84" s="28" t="s">
        <v>19</v>
      </c>
      <c r="O84" s="28">
        <f>COUNTIF(C71:C90,"학")</f>
        <v>0</v>
      </c>
      <c r="P84" s="28" t="s">
        <v>2</v>
      </c>
      <c r="Q84" s="28">
        <f>SUMIF(C71:C90,"학",E71:E90)</f>
        <v>0</v>
      </c>
      <c r="R84" s="28">
        <f>COUNTIF(X71:X90,"학국")</f>
        <v>0</v>
      </c>
      <c r="S84" s="28" t="s">
        <v>2</v>
      </c>
      <c r="T84" s="28">
        <f>SUMIF(X71:X90,"학국",E71:E90)</f>
        <v>0</v>
      </c>
      <c r="U84" s="28">
        <f t="shared" si="13"/>
        <v>0</v>
      </c>
      <c r="V84" s="28" t="s">
        <v>2</v>
      </c>
      <c r="W84" s="28">
        <f t="shared" si="14"/>
        <v>0</v>
      </c>
      <c r="X84" s="28" t="str">
        <f t="shared" si="15"/>
        <v/>
      </c>
    </row>
    <row r="85" spans="1:24" ht="28.9" customHeight="1">
      <c r="A85" s="41" t="str">
        <f t="shared" ref="A85:A90" si="17">IF(OR(ISNUMBER(E85),ISTEXT(C85)),A84+1," ")</f>
        <v xml:space="preserve"> </v>
      </c>
      <c r="B85" s="42"/>
      <c r="C85" s="43"/>
      <c r="D85" s="44"/>
      <c r="E85" s="44"/>
      <c r="F85" s="43"/>
      <c r="G85" s="43"/>
      <c r="H85" s="26"/>
      <c r="I85" s="26"/>
      <c r="J85" s="26"/>
      <c r="K85" s="26"/>
      <c r="L85" s="52"/>
      <c r="M85" s="50"/>
      <c r="N85" s="28" t="s">
        <v>16</v>
      </c>
      <c r="O85" s="28">
        <f>COUNTIF(C71:C90,"수")</f>
        <v>0</v>
      </c>
      <c r="P85" s="28" t="s">
        <v>2</v>
      </c>
      <c r="Q85" s="28">
        <f>SUMIF(C71:C90,"수",E71:E90)</f>
        <v>0</v>
      </c>
      <c r="R85" s="28">
        <f>COUNTIF(X71:X90,"수국")</f>
        <v>0</v>
      </c>
      <c r="S85" s="28" t="s">
        <v>2</v>
      </c>
      <c r="T85" s="28">
        <f>SUMIF(X71:X90,"수국",E71:E90)</f>
        <v>0</v>
      </c>
      <c r="U85" s="28">
        <f t="shared" si="13"/>
        <v>0</v>
      </c>
      <c r="V85" s="28" t="s">
        <v>2</v>
      </c>
      <c r="W85" s="28">
        <f t="shared" si="14"/>
        <v>0</v>
      </c>
      <c r="X85" s="28" t="str">
        <f t="shared" si="15"/>
        <v/>
      </c>
    </row>
    <row r="86" spans="1:24" ht="28.9" customHeight="1">
      <c r="A86" s="41" t="str">
        <f t="shared" si="17"/>
        <v xml:space="preserve"> </v>
      </c>
      <c r="B86" s="42"/>
      <c r="C86" s="43"/>
      <c r="D86" s="44"/>
      <c r="E86" s="44"/>
      <c r="F86" s="43"/>
      <c r="G86" s="43"/>
      <c r="H86" s="26"/>
      <c r="I86" s="26"/>
      <c r="J86" s="26"/>
      <c r="K86" s="26"/>
      <c r="L86" s="52"/>
      <c r="M86" s="50"/>
      <c r="N86" s="29" t="s">
        <v>17</v>
      </c>
      <c r="O86" s="28">
        <f>COUNTIF(C71:C90,"장")</f>
        <v>0</v>
      </c>
      <c r="P86" s="28" t="s">
        <v>2</v>
      </c>
      <c r="Q86" s="28">
        <f>SUMIF(C71:C90,"장",E71:E90)</f>
        <v>0</v>
      </c>
      <c r="R86" s="28">
        <f>COUNTIF(X71:X90,"장국")</f>
        <v>0</v>
      </c>
      <c r="S86" s="28" t="s">
        <v>2</v>
      </c>
      <c r="T86" s="28">
        <f>SUMIF(X71:X90,"장국",E71:E90)</f>
        <v>0</v>
      </c>
      <c r="U86" s="28">
        <f t="shared" si="13"/>
        <v>0</v>
      </c>
      <c r="V86" s="28" t="s">
        <v>2</v>
      </c>
      <c r="W86" s="28">
        <f t="shared" si="14"/>
        <v>0</v>
      </c>
      <c r="X86" s="30" t="str">
        <f t="shared" si="15"/>
        <v/>
      </c>
    </row>
    <row r="87" spans="1:24" ht="28.9" customHeight="1">
      <c r="A87" s="41" t="str">
        <f t="shared" si="17"/>
        <v xml:space="preserve"> </v>
      </c>
      <c r="B87" s="42"/>
      <c r="C87" s="43"/>
      <c r="D87" s="44"/>
      <c r="E87" s="44"/>
      <c r="F87" s="43"/>
      <c r="G87" s="43"/>
      <c r="H87" s="26"/>
      <c r="I87" s="26"/>
      <c r="J87" s="26"/>
      <c r="K87" s="26"/>
      <c r="L87" s="52"/>
      <c r="M87" s="50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30" t="str">
        <f t="shared" si="15"/>
        <v/>
      </c>
    </row>
    <row r="88" spans="1:24" ht="28.9" customHeight="1">
      <c r="A88" s="41" t="str">
        <f t="shared" si="17"/>
        <v xml:space="preserve"> </v>
      </c>
      <c r="B88" s="42"/>
      <c r="C88" s="43"/>
      <c r="D88" s="44"/>
      <c r="E88" s="44"/>
      <c r="F88" s="43"/>
      <c r="G88" s="43"/>
      <c r="H88" s="26"/>
      <c r="I88" s="26"/>
      <c r="J88" s="26"/>
      <c r="K88" s="26"/>
      <c r="L88" s="52"/>
      <c r="M88" s="50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30" t="str">
        <f t="shared" ref="X88:X103" si="18">CONCATENATE(C88,H88)</f>
        <v/>
      </c>
    </row>
    <row r="89" spans="1:24" ht="28.9" customHeight="1">
      <c r="A89" s="41" t="str">
        <f t="shared" si="17"/>
        <v xml:space="preserve"> </v>
      </c>
      <c r="B89" s="42"/>
      <c r="C89" s="43"/>
      <c r="D89" s="44"/>
      <c r="E89" s="44"/>
      <c r="F89" s="43"/>
      <c r="G89" s="43"/>
      <c r="H89" s="26"/>
      <c r="I89" s="26"/>
      <c r="J89" s="26"/>
      <c r="K89" s="26"/>
      <c r="L89" s="52"/>
      <c r="M89" s="50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30" t="str">
        <f t="shared" si="18"/>
        <v/>
      </c>
    </row>
    <row r="90" spans="1:24" ht="28.9" customHeight="1">
      <c r="A90" s="41" t="str">
        <f t="shared" si="17"/>
        <v xml:space="preserve"> </v>
      </c>
      <c r="B90" s="42"/>
      <c r="C90" s="43"/>
      <c r="D90" s="44"/>
      <c r="E90" s="44"/>
      <c r="F90" s="43"/>
      <c r="G90" s="43"/>
      <c r="H90" s="26"/>
      <c r="I90" s="26"/>
      <c r="J90" s="26"/>
      <c r="K90" s="26"/>
      <c r="L90" s="52"/>
      <c r="M90" s="50"/>
      <c r="N90" s="28" t="s">
        <v>20</v>
      </c>
      <c r="O90" s="28">
        <f>COUNTIF(C71:C90," ")</f>
        <v>0</v>
      </c>
      <c r="P90" s="28" t="s">
        <v>2</v>
      </c>
      <c r="Q90" s="28">
        <f>SUMIF(C71:C90," ",E71:E90)</f>
        <v>0</v>
      </c>
      <c r="R90" s="28"/>
      <c r="S90" s="28" t="s">
        <v>2</v>
      </c>
      <c r="T90" s="28"/>
      <c r="U90" s="28">
        <f>O90</f>
        <v>0</v>
      </c>
      <c r="V90" s="28" t="s">
        <v>2</v>
      </c>
      <c r="W90" s="28">
        <f>Q90</f>
        <v>0</v>
      </c>
      <c r="X90" s="28" t="str">
        <f t="shared" si="18"/>
        <v/>
      </c>
    </row>
    <row r="91" spans="1:24" ht="28.9" customHeight="1">
      <c r="A91" s="45" t="s">
        <v>35</v>
      </c>
      <c r="B91" s="46"/>
      <c r="C91" s="47"/>
      <c r="D91" s="48"/>
      <c r="E91" s="49">
        <f>SUM(E71:E90)</f>
        <v>0</v>
      </c>
      <c r="F91" s="47"/>
      <c r="G91" s="47"/>
      <c r="H91" s="31"/>
      <c r="I91" s="31"/>
      <c r="J91" s="31"/>
      <c r="K91" s="31"/>
      <c r="L91" s="33"/>
      <c r="M91" s="51"/>
      <c r="N91" s="29" t="s">
        <v>1</v>
      </c>
      <c r="O91" s="28">
        <f>SUM(O71:O90)</f>
        <v>0</v>
      </c>
      <c r="P91" s="28" t="s">
        <v>2</v>
      </c>
      <c r="Q91" s="28">
        <f>SUM(Q71:Q90)</f>
        <v>0</v>
      </c>
      <c r="R91" s="28">
        <f>SUM(R71:R90)</f>
        <v>0</v>
      </c>
      <c r="S91" s="28" t="s">
        <v>2</v>
      </c>
      <c r="T91" s="28">
        <f>SUM(T71:T90)</f>
        <v>0</v>
      </c>
      <c r="U91" s="28">
        <f>SUM(U71:U90)</f>
        <v>0</v>
      </c>
      <c r="V91" s="28" t="s">
        <v>2</v>
      </c>
      <c r="W91" s="28">
        <f>SUM(W71:W90)</f>
        <v>0</v>
      </c>
      <c r="X91" s="28" t="str">
        <f t="shared" si="18"/>
        <v/>
      </c>
    </row>
    <row r="92" spans="1:24" ht="28.9" customHeight="1">
      <c r="A92" s="41" t="str">
        <f>IF(OR(ISNUMBER(E92),ISTEXT(C92)),A90+1," ")</f>
        <v xml:space="preserve"> </v>
      </c>
      <c r="B92" s="42"/>
      <c r="C92" s="43"/>
      <c r="D92" s="44"/>
      <c r="E92" s="44"/>
      <c r="F92" s="43"/>
      <c r="G92" s="43"/>
      <c r="H92" s="26"/>
      <c r="I92" s="26"/>
      <c r="J92" s="26"/>
      <c r="K92" s="27"/>
      <c r="L92" s="52"/>
      <c r="M92" s="50"/>
      <c r="N92" s="28" t="s">
        <v>3</v>
      </c>
      <c r="O92" s="28">
        <f>COUNTIF(C92:C111,"전")</f>
        <v>0</v>
      </c>
      <c r="P92" s="28" t="s">
        <v>2</v>
      </c>
      <c r="Q92" s="28">
        <f>SUMIF(C92:C111,"전",E92:E111)</f>
        <v>0</v>
      </c>
      <c r="R92" s="28">
        <f>COUNTIF(X92:X111,"전국")</f>
        <v>0</v>
      </c>
      <c r="S92" s="28" t="s">
        <v>2</v>
      </c>
      <c r="T92" s="28">
        <f>SUMIF(X92:X111,"전국",E92:E111)</f>
        <v>0</v>
      </c>
      <c r="U92" s="28">
        <f t="shared" ref="U92:U107" si="19">O92-R92</f>
        <v>0</v>
      </c>
      <c r="V92" s="28" t="s">
        <v>2</v>
      </c>
      <c r="W92" s="28">
        <f t="shared" ref="W92:W107" si="20">Q92-T92</f>
        <v>0</v>
      </c>
      <c r="X92" s="28" t="str">
        <f t="shared" si="18"/>
        <v/>
      </c>
    </row>
    <row r="93" spans="1:24" ht="28.9" customHeight="1">
      <c r="A93" s="41" t="str">
        <f>IF(OR(ISNUMBER(E93),ISTEXT(C93)),A92+1," ")</f>
        <v xml:space="preserve"> </v>
      </c>
      <c r="B93" s="42"/>
      <c r="C93" s="43"/>
      <c r="D93" s="44"/>
      <c r="E93" s="44"/>
      <c r="F93" s="43"/>
      <c r="G93" s="43"/>
      <c r="H93" s="26"/>
      <c r="I93" s="26"/>
      <c r="J93" s="26"/>
      <c r="K93" s="26"/>
      <c r="L93" s="52"/>
      <c r="M93" s="50"/>
      <c r="N93" s="28" t="s">
        <v>4</v>
      </c>
      <c r="O93" s="28">
        <f>COUNTIF(C92:C111,"답")</f>
        <v>0</v>
      </c>
      <c r="P93" s="28" t="s">
        <v>2</v>
      </c>
      <c r="Q93" s="28">
        <f>SUMIF(C92:C111,"답",E92:E111)</f>
        <v>0</v>
      </c>
      <c r="R93" s="28">
        <f>COUNTIF(X92:X111,"답국")</f>
        <v>0</v>
      </c>
      <c r="S93" s="28" t="s">
        <v>2</v>
      </c>
      <c r="T93" s="28">
        <f>SUMIF(X92:X111,"답국",E92:E111)</f>
        <v>0</v>
      </c>
      <c r="U93" s="28">
        <f t="shared" si="19"/>
        <v>0</v>
      </c>
      <c r="V93" s="28" t="s">
        <v>2</v>
      </c>
      <c r="W93" s="28">
        <f t="shared" si="20"/>
        <v>0</v>
      </c>
      <c r="X93" s="28" t="str">
        <f t="shared" si="18"/>
        <v/>
      </c>
    </row>
    <row r="94" spans="1:24" ht="28.9" customHeight="1">
      <c r="A94" s="41" t="str">
        <f t="shared" ref="A94:A104" si="21">IF(OR(ISNUMBER(E94),ISTEXT(C94)),A93+1," ")</f>
        <v xml:space="preserve"> </v>
      </c>
      <c r="B94" s="42"/>
      <c r="C94" s="43"/>
      <c r="D94" s="44"/>
      <c r="E94" s="44"/>
      <c r="F94" s="43"/>
      <c r="G94" s="43"/>
      <c r="H94" s="26"/>
      <c r="I94" s="26"/>
      <c r="J94" s="26"/>
      <c r="K94" s="26"/>
      <c r="L94" s="52"/>
      <c r="M94" s="50"/>
      <c r="N94" s="28" t="s">
        <v>5</v>
      </c>
      <c r="O94" s="28">
        <f>COUNTIF(C92:C111,"임")</f>
        <v>0</v>
      </c>
      <c r="P94" s="28" t="s">
        <v>2</v>
      </c>
      <c r="Q94" s="28">
        <f>SUMIF(C92:C111,"임",E92:E111)</f>
        <v>0</v>
      </c>
      <c r="R94" s="28">
        <f>COUNTIF(X92:X111,"임국")</f>
        <v>0</v>
      </c>
      <c r="S94" s="28" t="s">
        <v>2</v>
      </c>
      <c r="T94" s="28">
        <f>SUMIF(X92:X111,"임국",E92:E111)</f>
        <v>0</v>
      </c>
      <c r="U94" s="28">
        <f t="shared" si="19"/>
        <v>0</v>
      </c>
      <c r="V94" s="28" t="s">
        <v>2</v>
      </c>
      <c r="W94" s="28">
        <f t="shared" si="20"/>
        <v>0</v>
      </c>
      <c r="X94" s="28" t="str">
        <f t="shared" si="18"/>
        <v/>
      </c>
    </row>
    <row r="95" spans="1:24" ht="28.9" customHeight="1">
      <c r="A95" s="41" t="str">
        <f t="shared" si="21"/>
        <v xml:space="preserve"> </v>
      </c>
      <c r="B95" s="42"/>
      <c r="C95" s="43"/>
      <c r="D95" s="44"/>
      <c r="E95" s="44"/>
      <c r="F95" s="43"/>
      <c r="G95" s="43"/>
      <c r="H95" s="26"/>
      <c r="I95" s="26"/>
      <c r="J95" s="26"/>
      <c r="K95" s="26"/>
      <c r="L95" s="52"/>
      <c r="M95" s="50"/>
      <c r="N95" s="28" t="s">
        <v>6</v>
      </c>
      <c r="O95" s="28">
        <f>COUNTIF(C92:C111,"대")</f>
        <v>0</v>
      </c>
      <c r="P95" s="28" t="s">
        <v>2</v>
      </c>
      <c r="Q95" s="28">
        <f>SUMIF(C92:C111,"대",E92:E111)</f>
        <v>0</v>
      </c>
      <c r="R95" s="28">
        <f>COUNTIF(X92:X111,"대국")</f>
        <v>0</v>
      </c>
      <c r="S95" s="28" t="s">
        <v>2</v>
      </c>
      <c r="T95" s="28">
        <f>SUMIF(X92:X111,"대국",E92:E111)</f>
        <v>0</v>
      </c>
      <c r="U95" s="28">
        <f t="shared" si="19"/>
        <v>0</v>
      </c>
      <c r="V95" s="28" t="s">
        <v>2</v>
      </c>
      <c r="W95" s="28">
        <f t="shared" si="20"/>
        <v>0</v>
      </c>
      <c r="X95" s="28" t="str">
        <f t="shared" si="18"/>
        <v/>
      </c>
    </row>
    <row r="96" spans="1:24" ht="28.9" customHeight="1">
      <c r="A96" s="41" t="str">
        <f t="shared" si="21"/>
        <v xml:space="preserve"> </v>
      </c>
      <c r="B96" s="42"/>
      <c r="C96" s="43"/>
      <c r="D96" s="44"/>
      <c r="E96" s="44"/>
      <c r="F96" s="43"/>
      <c r="G96" s="43"/>
      <c r="H96" s="26"/>
      <c r="I96" s="26"/>
      <c r="J96" s="26"/>
      <c r="K96" s="26"/>
      <c r="L96" s="52"/>
      <c r="M96" s="50"/>
      <c r="N96" s="28" t="s">
        <v>7</v>
      </c>
      <c r="O96" s="28">
        <f>COUNTIF(C92:C111,"도")</f>
        <v>0</v>
      </c>
      <c r="P96" s="28" t="s">
        <v>2</v>
      </c>
      <c r="Q96" s="28">
        <f>SUMIF(C92:C111,"도",E92:E111)</f>
        <v>0</v>
      </c>
      <c r="R96" s="28">
        <f>COUNTIF(X92:X111,"도국")</f>
        <v>0</v>
      </c>
      <c r="S96" s="28" t="s">
        <v>2</v>
      </c>
      <c r="T96" s="28">
        <f>SUMIF(X92:X111,"도국",E92:E111)</f>
        <v>0</v>
      </c>
      <c r="U96" s="28">
        <f t="shared" si="19"/>
        <v>0</v>
      </c>
      <c r="V96" s="28" t="s">
        <v>2</v>
      </c>
      <c r="W96" s="28">
        <f t="shared" si="20"/>
        <v>0</v>
      </c>
      <c r="X96" s="28" t="str">
        <f t="shared" si="18"/>
        <v/>
      </c>
    </row>
    <row r="97" spans="1:24" ht="28.9" customHeight="1">
      <c r="A97" s="41" t="str">
        <f t="shared" si="21"/>
        <v xml:space="preserve"> </v>
      </c>
      <c r="B97" s="42"/>
      <c r="C97" s="43"/>
      <c r="D97" s="44"/>
      <c r="E97" s="44"/>
      <c r="F97" s="43"/>
      <c r="G97" s="43"/>
      <c r="H97" s="26"/>
      <c r="I97" s="26"/>
      <c r="J97" s="26"/>
      <c r="K97" s="26"/>
      <c r="L97" s="52"/>
      <c r="M97" s="50"/>
      <c r="N97" s="28" t="s">
        <v>8</v>
      </c>
      <c r="O97" s="28">
        <f>COUNTIF(C92:C111,"천")</f>
        <v>0</v>
      </c>
      <c r="P97" s="28" t="s">
        <v>2</v>
      </c>
      <c r="Q97" s="28">
        <f>SUMIF(C92:C111,"천",E92:E111)</f>
        <v>0</v>
      </c>
      <c r="R97" s="28">
        <f>COUNTIF(X92:X111,"천국")</f>
        <v>0</v>
      </c>
      <c r="S97" s="28" t="s">
        <v>2</v>
      </c>
      <c r="T97" s="28">
        <f>SUMIF(X92:X111,"천국",E92:E111)</f>
        <v>0</v>
      </c>
      <c r="U97" s="28">
        <f t="shared" si="19"/>
        <v>0</v>
      </c>
      <c r="V97" s="28" t="s">
        <v>2</v>
      </c>
      <c r="W97" s="28">
        <f t="shared" si="20"/>
        <v>0</v>
      </c>
      <c r="X97" s="28" t="str">
        <f t="shared" si="18"/>
        <v/>
      </c>
    </row>
    <row r="98" spans="1:24" ht="28.9" customHeight="1">
      <c r="A98" s="41" t="str">
        <f t="shared" si="21"/>
        <v xml:space="preserve"> </v>
      </c>
      <c r="B98" s="42"/>
      <c r="C98" s="43"/>
      <c r="D98" s="44"/>
      <c r="E98" s="44"/>
      <c r="F98" s="43"/>
      <c r="G98" s="43"/>
      <c r="H98" s="26"/>
      <c r="I98" s="26"/>
      <c r="J98" s="26"/>
      <c r="K98" s="26"/>
      <c r="L98" s="52"/>
      <c r="M98" s="50"/>
      <c r="N98" s="28" t="s">
        <v>9</v>
      </c>
      <c r="O98" s="28">
        <f>COUNTIF(C92:C111,"구")</f>
        <v>0</v>
      </c>
      <c r="P98" s="28" t="s">
        <v>2</v>
      </c>
      <c r="Q98" s="28">
        <f>SUMIF(C92:C111,"구",E92:E111)</f>
        <v>0</v>
      </c>
      <c r="R98" s="28">
        <f>COUNTIF(X92:X111,"구국")</f>
        <v>0</v>
      </c>
      <c r="S98" s="28" t="s">
        <v>2</v>
      </c>
      <c r="T98" s="28">
        <f>SUMIF(X92:X111,"구국",E92:E111)</f>
        <v>0</v>
      </c>
      <c r="U98" s="28">
        <f t="shared" si="19"/>
        <v>0</v>
      </c>
      <c r="V98" s="28" t="s">
        <v>2</v>
      </c>
      <c r="W98" s="28">
        <f t="shared" si="20"/>
        <v>0</v>
      </c>
      <c r="X98" s="28" t="str">
        <f t="shared" si="18"/>
        <v/>
      </c>
    </row>
    <row r="99" spans="1:24" ht="28.9" customHeight="1">
      <c r="A99" s="41" t="str">
        <f t="shared" si="21"/>
        <v xml:space="preserve"> </v>
      </c>
      <c r="B99" s="42"/>
      <c r="C99" s="43"/>
      <c r="D99" s="44"/>
      <c r="E99" s="44"/>
      <c r="F99" s="43"/>
      <c r="G99" s="43"/>
      <c r="H99" s="26"/>
      <c r="I99" s="26"/>
      <c r="J99" s="26"/>
      <c r="K99" s="26"/>
      <c r="L99" s="52"/>
      <c r="M99" s="50"/>
      <c r="N99" s="28" t="s">
        <v>10</v>
      </c>
      <c r="O99" s="28">
        <f>COUNTIF(C92:C111,"제")</f>
        <v>0</v>
      </c>
      <c r="P99" s="28" t="s">
        <v>2</v>
      </c>
      <c r="Q99" s="28">
        <f>SUMIF(C92:C111,"제",E92:E111)</f>
        <v>0</v>
      </c>
      <c r="R99" s="28">
        <f>COUNTIF(X92:X111,"제국")</f>
        <v>0</v>
      </c>
      <c r="S99" s="28" t="s">
        <v>2</v>
      </c>
      <c r="T99" s="28">
        <f>SUMIF(X92:X111,"제국",E92:E111)</f>
        <v>0</v>
      </c>
      <c r="U99" s="28">
        <f t="shared" si="19"/>
        <v>0</v>
      </c>
      <c r="V99" s="28" t="s">
        <v>2</v>
      </c>
      <c r="W99" s="28">
        <f t="shared" si="20"/>
        <v>0</v>
      </c>
      <c r="X99" s="28" t="str">
        <f t="shared" si="18"/>
        <v/>
      </c>
    </row>
    <row r="100" spans="1:24" ht="28.9" customHeight="1">
      <c r="A100" s="41" t="str">
        <f t="shared" si="21"/>
        <v xml:space="preserve"> </v>
      </c>
      <c r="B100" s="42"/>
      <c r="C100" s="43"/>
      <c r="D100" s="44"/>
      <c r="E100" s="44"/>
      <c r="F100" s="43"/>
      <c r="G100" s="43"/>
      <c r="H100" s="26"/>
      <c r="I100" s="26"/>
      <c r="J100" s="26"/>
      <c r="K100" s="26"/>
      <c r="L100" s="52"/>
      <c r="M100" s="50"/>
      <c r="N100" s="28" t="s">
        <v>11</v>
      </c>
      <c r="O100" s="28">
        <f>COUNTIF(C92:C111,"유")</f>
        <v>0</v>
      </c>
      <c r="P100" s="28" t="s">
        <v>2</v>
      </c>
      <c r="Q100" s="28">
        <f>SUMIF(C92:C111,"유",E92:E111)</f>
        <v>0</v>
      </c>
      <c r="R100" s="28">
        <f>COUNTIF(X92:X111,"유국")</f>
        <v>0</v>
      </c>
      <c r="S100" s="28" t="s">
        <v>2</v>
      </c>
      <c r="T100" s="28">
        <f>SUMIF(X92:X111,"유국",E92:E111)</f>
        <v>0</v>
      </c>
      <c r="U100" s="28">
        <f t="shared" si="19"/>
        <v>0</v>
      </c>
      <c r="V100" s="28" t="s">
        <v>2</v>
      </c>
      <c r="W100" s="28">
        <f t="shared" si="20"/>
        <v>0</v>
      </c>
      <c r="X100" s="28" t="str">
        <f t="shared" si="18"/>
        <v/>
      </c>
    </row>
    <row r="101" spans="1:24" ht="28.9" customHeight="1">
      <c r="A101" s="41" t="str">
        <f t="shared" si="21"/>
        <v xml:space="preserve"> </v>
      </c>
      <c r="B101" s="42"/>
      <c r="C101" s="43"/>
      <c r="D101" s="44"/>
      <c r="E101" s="44"/>
      <c r="F101" s="43"/>
      <c r="G101" s="43"/>
      <c r="H101" s="26"/>
      <c r="I101" s="26"/>
      <c r="J101" s="26"/>
      <c r="K101" s="26"/>
      <c r="L101" s="52"/>
      <c r="M101" s="50"/>
      <c r="N101" s="28" t="s">
        <v>12</v>
      </c>
      <c r="O101" s="28">
        <f>COUNTIF(C92:C111,"과")</f>
        <v>0</v>
      </c>
      <c r="P101" s="28" t="s">
        <v>2</v>
      </c>
      <c r="Q101" s="28">
        <f>SUMIF(C92:C111,"과",E92:E111)</f>
        <v>0</v>
      </c>
      <c r="R101" s="28">
        <f>COUNTIF(X92:X111,"과국")</f>
        <v>0</v>
      </c>
      <c r="S101" s="28" t="s">
        <v>2</v>
      </c>
      <c r="T101" s="28">
        <f>SUMIF(X92:X111,"과국",E92:E111)</f>
        <v>0</v>
      </c>
      <c r="U101" s="28">
        <f t="shared" si="19"/>
        <v>0</v>
      </c>
      <c r="V101" s="28" t="s">
        <v>2</v>
      </c>
      <c r="W101" s="28">
        <f t="shared" si="20"/>
        <v>0</v>
      </c>
      <c r="X101" s="28" t="str">
        <f t="shared" si="18"/>
        <v/>
      </c>
    </row>
    <row r="102" spans="1:24" ht="28.9" customHeight="1">
      <c r="A102" s="41" t="str">
        <f t="shared" si="21"/>
        <v xml:space="preserve"> </v>
      </c>
      <c r="B102" s="42"/>
      <c r="C102" s="43"/>
      <c r="D102" s="44"/>
      <c r="E102" s="44"/>
      <c r="F102" s="43"/>
      <c r="G102" s="43"/>
      <c r="H102" s="26"/>
      <c r="I102" s="26"/>
      <c r="J102" s="26"/>
      <c r="K102" s="26"/>
      <c r="L102" s="52"/>
      <c r="M102" s="50"/>
      <c r="N102" s="28" t="s">
        <v>13</v>
      </c>
      <c r="O102" s="28">
        <f>COUNTIF(C92:C111,"묘")</f>
        <v>0</v>
      </c>
      <c r="P102" s="28" t="s">
        <v>2</v>
      </c>
      <c r="Q102" s="28">
        <f>SUMIF(C92:C111,"묘",E92:E111)</f>
        <v>0</v>
      </c>
      <c r="R102" s="28">
        <f>COUNTIF(X92:X111,"묘국")</f>
        <v>0</v>
      </c>
      <c r="S102" s="28" t="s">
        <v>2</v>
      </c>
      <c r="T102" s="28">
        <f>SUMIF(X92:X111,"묘국",E92:E111)</f>
        <v>0</v>
      </c>
      <c r="U102" s="28">
        <f t="shared" si="19"/>
        <v>0</v>
      </c>
      <c r="V102" s="28" t="s">
        <v>2</v>
      </c>
      <c r="W102" s="28">
        <f t="shared" si="20"/>
        <v>0</v>
      </c>
      <c r="X102" s="28" t="str">
        <f t="shared" si="18"/>
        <v/>
      </c>
    </row>
    <row r="103" spans="1:24" ht="28.9" customHeight="1">
      <c r="A103" s="41" t="str">
        <f t="shared" si="21"/>
        <v xml:space="preserve"> </v>
      </c>
      <c r="B103" s="42"/>
      <c r="C103" s="43"/>
      <c r="D103" s="44"/>
      <c r="E103" s="44"/>
      <c r="F103" s="43"/>
      <c r="G103" s="43"/>
      <c r="H103" s="26"/>
      <c r="I103" s="26"/>
      <c r="J103" s="26"/>
      <c r="K103" s="26"/>
      <c r="L103" s="52"/>
      <c r="M103" s="50"/>
      <c r="N103" s="28" t="s">
        <v>14</v>
      </c>
      <c r="O103" s="28">
        <f>COUNTIF(C92:C111,"목")</f>
        <v>0</v>
      </c>
      <c r="P103" s="28" t="s">
        <v>2</v>
      </c>
      <c r="Q103" s="28">
        <f>SUMIF(C92:C111,"목",E92:E111)</f>
        <v>0</v>
      </c>
      <c r="R103" s="28">
        <f>COUNTIF(X92:X111,"목국")</f>
        <v>0</v>
      </c>
      <c r="S103" s="28" t="s">
        <v>2</v>
      </c>
      <c r="T103" s="28">
        <f>SUMIF(X92:X111,"목국",E92:E111)</f>
        <v>0</v>
      </c>
      <c r="U103" s="28">
        <f t="shared" si="19"/>
        <v>0</v>
      </c>
      <c r="V103" s="28" t="s">
        <v>2</v>
      </c>
      <c r="W103" s="28">
        <f t="shared" si="20"/>
        <v>0</v>
      </c>
      <c r="X103" s="28" t="str">
        <f t="shared" si="18"/>
        <v/>
      </c>
    </row>
    <row r="104" spans="1:24" ht="28.9" customHeight="1">
      <c r="A104" s="41" t="str">
        <f t="shared" si="21"/>
        <v xml:space="preserve"> </v>
      </c>
      <c r="B104" s="42"/>
      <c r="C104" s="43"/>
      <c r="D104" s="44"/>
      <c r="E104" s="44"/>
      <c r="F104" s="43"/>
      <c r="G104" s="43"/>
      <c r="H104" s="26"/>
      <c r="I104" s="26"/>
      <c r="J104" s="26"/>
      <c r="K104" s="26"/>
      <c r="L104" s="52"/>
      <c r="M104" s="50"/>
      <c r="N104" s="28" t="s">
        <v>15</v>
      </c>
      <c r="O104" s="28">
        <f>COUNTIF(C92:C111,"잡")</f>
        <v>0</v>
      </c>
      <c r="P104" s="28" t="s">
        <v>2</v>
      </c>
      <c r="Q104" s="28">
        <f>SUMIF(C92:C111,"잡",E92:E111)</f>
        <v>0</v>
      </c>
      <c r="R104" s="28">
        <f>COUNTIF(X92:X111,"잡국")</f>
        <v>0</v>
      </c>
      <c r="S104" s="28" t="s">
        <v>2</v>
      </c>
      <c r="T104" s="28">
        <f>SUMIF(X92:X111,"잡국",E92:E111)</f>
        <v>0</v>
      </c>
      <c r="U104" s="28">
        <f t="shared" si="19"/>
        <v>0</v>
      </c>
      <c r="V104" s="28" t="s">
        <v>2</v>
      </c>
      <c r="W104" s="28">
        <f t="shared" si="20"/>
        <v>0</v>
      </c>
      <c r="X104" s="28" t="str">
        <f t="shared" ref="X104:X119" si="22">CONCATENATE(C104,H104)</f>
        <v/>
      </c>
    </row>
    <row r="105" spans="1:24" ht="28.9" customHeight="1">
      <c r="A105" s="41" t="str">
        <f t="shared" ref="A105:A111" si="23">IF(OR(ISNUMBER(E105),ISTEXT(C105)),A104+1," ")</f>
        <v xml:space="preserve"> </v>
      </c>
      <c r="B105" s="42"/>
      <c r="C105" s="43"/>
      <c r="D105" s="44"/>
      <c r="E105" s="44"/>
      <c r="F105" s="43"/>
      <c r="G105" s="43"/>
      <c r="H105" s="26"/>
      <c r="I105" s="26"/>
      <c r="J105" s="26"/>
      <c r="K105" s="26"/>
      <c r="L105" s="52"/>
      <c r="M105" s="50"/>
      <c r="N105" s="28" t="s">
        <v>19</v>
      </c>
      <c r="O105" s="28">
        <f>COUNTIF(C92:C111,"학")</f>
        <v>0</v>
      </c>
      <c r="P105" s="28" t="s">
        <v>2</v>
      </c>
      <c r="Q105" s="28">
        <f>SUMIF(C92:C111,"학",E92:E111)</f>
        <v>0</v>
      </c>
      <c r="R105" s="28">
        <f>COUNTIF(X92:X111,"학국")</f>
        <v>0</v>
      </c>
      <c r="S105" s="28" t="s">
        <v>2</v>
      </c>
      <c r="T105" s="28">
        <f>SUMIF(X92:X111,"학국",E92:E111)</f>
        <v>0</v>
      </c>
      <c r="U105" s="28">
        <f t="shared" si="19"/>
        <v>0</v>
      </c>
      <c r="V105" s="28" t="s">
        <v>2</v>
      </c>
      <c r="W105" s="28">
        <f t="shared" si="20"/>
        <v>0</v>
      </c>
      <c r="X105" s="28" t="str">
        <f t="shared" si="22"/>
        <v/>
      </c>
    </row>
    <row r="106" spans="1:24" ht="28.9" customHeight="1">
      <c r="A106" s="41" t="str">
        <f t="shared" si="23"/>
        <v xml:space="preserve"> </v>
      </c>
      <c r="B106" s="42"/>
      <c r="C106" s="43"/>
      <c r="D106" s="44"/>
      <c r="E106" s="44"/>
      <c r="F106" s="43"/>
      <c r="G106" s="43"/>
      <c r="H106" s="26"/>
      <c r="I106" s="26"/>
      <c r="J106" s="26"/>
      <c r="K106" s="26"/>
      <c r="L106" s="52"/>
      <c r="M106" s="50"/>
      <c r="N106" s="28" t="s">
        <v>16</v>
      </c>
      <c r="O106" s="28">
        <f>COUNTIF(C92:C111,"수")</f>
        <v>0</v>
      </c>
      <c r="P106" s="28" t="s">
        <v>2</v>
      </c>
      <c r="Q106" s="28">
        <f>SUMIF(C92:C111,"수",E92:E111)</f>
        <v>0</v>
      </c>
      <c r="R106" s="28">
        <f>COUNTIF(X92:X111,"수국")</f>
        <v>0</v>
      </c>
      <c r="S106" s="28" t="s">
        <v>2</v>
      </c>
      <c r="T106" s="28">
        <f>SUMIF(X92:X111,"수국",E92:E111)</f>
        <v>0</v>
      </c>
      <c r="U106" s="28">
        <f t="shared" si="19"/>
        <v>0</v>
      </c>
      <c r="V106" s="28" t="s">
        <v>2</v>
      </c>
      <c r="W106" s="28">
        <f t="shared" si="20"/>
        <v>0</v>
      </c>
      <c r="X106" s="28" t="str">
        <f t="shared" si="22"/>
        <v/>
      </c>
    </row>
    <row r="107" spans="1:24" ht="28.9" customHeight="1">
      <c r="A107" s="41" t="str">
        <f t="shared" si="23"/>
        <v xml:space="preserve"> </v>
      </c>
      <c r="B107" s="42"/>
      <c r="C107" s="43"/>
      <c r="D107" s="44"/>
      <c r="E107" s="44"/>
      <c r="F107" s="43"/>
      <c r="G107" s="43"/>
      <c r="H107" s="26"/>
      <c r="I107" s="26"/>
      <c r="J107" s="26"/>
      <c r="K107" s="26"/>
      <c r="L107" s="52"/>
      <c r="M107" s="50"/>
      <c r="N107" s="29" t="s">
        <v>17</v>
      </c>
      <c r="O107" s="28">
        <f>COUNTIF(C92:C111,"장")</f>
        <v>0</v>
      </c>
      <c r="P107" s="28" t="s">
        <v>2</v>
      </c>
      <c r="Q107" s="28">
        <f>SUMIF(C92:C111,"장",E92:E111)</f>
        <v>0</v>
      </c>
      <c r="R107" s="28">
        <f>COUNTIF(X92:X111,"장국")</f>
        <v>0</v>
      </c>
      <c r="S107" s="28" t="s">
        <v>2</v>
      </c>
      <c r="T107" s="28">
        <f>SUMIF(X92:X111,"장국",E92:E111)</f>
        <v>0</v>
      </c>
      <c r="U107" s="28">
        <f t="shared" si="19"/>
        <v>0</v>
      </c>
      <c r="V107" s="28" t="s">
        <v>2</v>
      </c>
      <c r="W107" s="28">
        <f t="shared" si="20"/>
        <v>0</v>
      </c>
      <c r="X107" s="30" t="str">
        <f t="shared" si="22"/>
        <v/>
      </c>
    </row>
    <row r="108" spans="1:24" ht="28.9" customHeight="1">
      <c r="A108" s="41" t="str">
        <f t="shared" si="23"/>
        <v xml:space="preserve"> </v>
      </c>
      <c r="B108" s="42"/>
      <c r="C108" s="43"/>
      <c r="D108" s="44"/>
      <c r="E108" s="44"/>
      <c r="F108" s="43"/>
      <c r="G108" s="43"/>
      <c r="H108" s="26"/>
      <c r="I108" s="26"/>
      <c r="J108" s="26"/>
      <c r="K108" s="26"/>
      <c r="L108" s="52"/>
      <c r="M108" s="50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30" t="str">
        <f t="shared" si="22"/>
        <v/>
      </c>
    </row>
    <row r="109" spans="1:24" ht="28.9" customHeight="1">
      <c r="A109" s="41" t="str">
        <f t="shared" si="23"/>
        <v xml:space="preserve"> </v>
      </c>
      <c r="B109" s="42"/>
      <c r="C109" s="43"/>
      <c r="D109" s="44"/>
      <c r="E109" s="44"/>
      <c r="F109" s="43"/>
      <c r="G109" s="43"/>
      <c r="H109" s="26"/>
      <c r="I109" s="26"/>
      <c r="J109" s="26"/>
      <c r="K109" s="26"/>
      <c r="L109" s="52"/>
      <c r="M109" s="50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30" t="str">
        <f t="shared" si="22"/>
        <v/>
      </c>
    </row>
    <row r="110" spans="1:24" ht="28.9" customHeight="1">
      <c r="A110" s="41" t="str">
        <f t="shared" si="23"/>
        <v xml:space="preserve"> </v>
      </c>
      <c r="B110" s="42"/>
      <c r="C110" s="43"/>
      <c r="D110" s="44"/>
      <c r="E110" s="44"/>
      <c r="F110" s="43"/>
      <c r="G110" s="43"/>
      <c r="H110" s="26"/>
      <c r="I110" s="26"/>
      <c r="J110" s="26"/>
      <c r="K110" s="26"/>
      <c r="L110" s="52"/>
      <c r="M110" s="50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30" t="str">
        <f t="shared" si="22"/>
        <v/>
      </c>
    </row>
    <row r="111" spans="1:24" ht="28.9" customHeight="1">
      <c r="A111" s="41" t="str">
        <f t="shared" si="23"/>
        <v xml:space="preserve"> </v>
      </c>
      <c r="B111" s="42"/>
      <c r="C111" s="43"/>
      <c r="D111" s="44"/>
      <c r="E111" s="44"/>
      <c r="F111" s="43"/>
      <c r="G111" s="43"/>
      <c r="H111" s="26"/>
      <c r="I111" s="26"/>
      <c r="J111" s="26"/>
      <c r="K111" s="26"/>
      <c r="L111" s="52"/>
      <c r="M111" s="50"/>
      <c r="N111" s="28" t="s">
        <v>20</v>
      </c>
      <c r="O111" s="28">
        <f>COUNTIF(C92:C111," ")</f>
        <v>0</v>
      </c>
      <c r="P111" s="28" t="s">
        <v>2</v>
      </c>
      <c r="Q111" s="28">
        <f>SUMIF(C92:C111," ",E92:E111)</f>
        <v>0</v>
      </c>
      <c r="R111" s="28"/>
      <c r="S111" s="28" t="s">
        <v>2</v>
      </c>
      <c r="T111" s="28"/>
      <c r="U111" s="28">
        <f>O111</f>
        <v>0</v>
      </c>
      <c r="V111" s="28" t="s">
        <v>2</v>
      </c>
      <c r="W111" s="28">
        <f>Q111</f>
        <v>0</v>
      </c>
      <c r="X111" s="28" t="str">
        <f t="shared" si="22"/>
        <v/>
      </c>
    </row>
    <row r="112" spans="1:24" ht="28.9" customHeight="1">
      <c r="A112" s="45" t="s">
        <v>35</v>
      </c>
      <c r="B112" s="46"/>
      <c r="C112" s="47"/>
      <c r="D112" s="48"/>
      <c r="E112" s="49">
        <f>SUM(E92:E111)</f>
        <v>0</v>
      </c>
      <c r="F112" s="47"/>
      <c r="G112" s="47"/>
      <c r="H112" s="31"/>
      <c r="I112" s="31"/>
      <c r="J112" s="31"/>
      <c r="K112" s="31"/>
      <c r="L112" s="33"/>
      <c r="M112" s="51"/>
      <c r="N112" s="29" t="s">
        <v>1</v>
      </c>
      <c r="O112" s="28">
        <f>SUM(O92:O111)</f>
        <v>0</v>
      </c>
      <c r="P112" s="28" t="s">
        <v>2</v>
      </c>
      <c r="Q112" s="28">
        <f>SUM(Q92:Q111)</f>
        <v>0</v>
      </c>
      <c r="R112" s="28">
        <f>SUM(R92:R111)</f>
        <v>0</v>
      </c>
      <c r="S112" s="28" t="s">
        <v>2</v>
      </c>
      <c r="T112" s="28">
        <f>SUM(T92:T111)</f>
        <v>0</v>
      </c>
      <c r="U112" s="28">
        <f>SUM(U92:U111)</f>
        <v>0</v>
      </c>
      <c r="V112" s="28" t="s">
        <v>2</v>
      </c>
      <c r="W112" s="28">
        <f>SUM(W92:W111)</f>
        <v>0</v>
      </c>
      <c r="X112" s="28" t="str">
        <f t="shared" si="22"/>
        <v/>
      </c>
    </row>
    <row r="113" spans="1:24" ht="28.9" customHeight="1">
      <c r="A113" s="41" t="str">
        <f>IF(OR(ISNUMBER(E113),ISTEXT(C113)),A111+1," ")</f>
        <v xml:space="preserve"> </v>
      </c>
      <c r="B113" s="42"/>
      <c r="C113" s="43"/>
      <c r="D113" s="44"/>
      <c r="E113" s="44"/>
      <c r="F113" s="43"/>
      <c r="G113" s="43"/>
      <c r="H113" s="26"/>
      <c r="I113" s="26"/>
      <c r="J113" s="26"/>
      <c r="K113" s="27"/>
      <c r="L113" s="52"/>
      <c r="M113" s="50"/>
      <c r="N113" s="28" t="s">
        <v>3</v>
      </c>
      <c r="O113" s="28">
        <f>COUNTIF(C113:C132,"전")</f>
        <v>0</v>
      </c>
      <c r="P113" s="28" t="s">
        <v>2</v>
      </c>
      <c r="Q113" s="28">
        <f>SUMIF(C113:C132,"전",E113:E132)</f>
        <v>0</v>
      </c>
      <c r="R113" s="28">
        <f>COUNTIF(X113:X132,"전국")</f>
        <v>0</v>
      </c>
      <c r="S113" s="28" t="s">
        <v>2</v>
      </c>
      <c r="T113" s="28">
        <f>SUMIF(X113:X132,"전국",E113:E132)</f>
        <v>0</v>
      </c>
      <c r="U113" s="28">
        <f t="shared" ref="U113:U128" si="24">O113-R113</f>
        <v>0</v>
      </c>
      <c r="V113" s="28" t="s">
        <v>2</v>
      </c>
      <c r="W113" s="28">
        <f t="shared" ref="W113:W128" si="25">Q113-T113</f>
        <v>0</v>
      </c>
      <c r="X113" s="28" t="str">
        <f t="shared" si="22"/>
        <v/>
      </c>
    </row>
    <row r="114" spans="1:24" ht="28.9" customHeight="1">
      <c r="A114" s="41" t="str">
        <f>IF(OR(ISNUMBER(E114),ISTEXT(C114)),A113+1," ")</f>
        <v xml:space="preserve"> </v>
      </c>
      <c r="B114" s="42"/>
      <c r="C114" s="43"/>
      <c r="D114" s="44"/>
      <c r="E114" s="44"/>
      <c r="F114" s="43"/>
      <c r="G114" s="43"/>
      <c r="H114" s="26"/>
      <c r="I114" s="26"/>
      <c r="J114" s="26"/>
      <c r="K114" s="26"/>
      <c r="L114" s="52"/>
      <c r="M114" s="50"/>
      <c r="N114" s="28" t="s">
        <v>4</v>
      </c>
      <c r="O114" s="28">
        <f>COUNTIF(C113:C132,"답")</f>
        <v>0</v>
      </c>
      <c r="P114" s="28" t="s">
        <v>2</v>
      </c>
      <c r="Q114" s="28">
        <f>SUMIF(C113:C132,"답",E113:E132)</f>
        <v>0</v>
      </c>
      <c r="R114" s="28">
        <f>COUNTIF(X113:X132,"답국")</f>
        <v>0</v>
      </c>
      <c r="S114" s="28" t="s">
        <v>2</v>
      </c>
      <c r="T114" s="28">
        <f>SUMIF(X113:X132,"답국",E113:E132)</f>
        <v>0</v>
      </c>
      <c r="U114" s="28">
        <f t="shared" si="24"/>
        <v>0</v>
      </c>
      <c r="V114" s="28" t="s">
        <v>2</v>
      </c>
      <c r="W114" s="28">
        <f t="shared" si="25"/>
        <v>0</v>
      </c>
      <c r="X114" s="28" t="str">
        <f t="shared" si="22"/>
        <v/>
      </c>
    </row>
    <row r="115" spans="1:24" ht="28.9" customHeight="1">
      <c r="A115" s="41" t="str">
        <f t="shared" ref="A115:A124" si="26">IF(OR(ISNUMBER(E115),ISTEXT(C115)),A114+1," ")</f>
        <v xml:space="preserve"> </v>
      </c>
      <c r="B115" s="42"/>
      <c r="C115" s="43"/>
      <c r="D115" s="44"/>
      <c r="E115" s="44"/>
      <c r="F115" s="43"/>
      <c r="G115" s="43"/>
      <c r="H115" s="26"/>
      <c r="I115" s="26"/>
      <c r="J115" s="26"/>
      <c r="K115" s="26"/>
      <c r="L115" s="52"/>
      <c r="M115" s="50"/>
      <c r="N115" s="28" t="s">
        <v>5</v>
      </c>
      <c r="O115" s="28">
        <f>COUNTIF(C113:C132,"임")</f>
        <v>0</v>
      </c>
      <c r="P115" s="28" t="s">
        <v>2</v>
      </c>
      <c r="Q115" s="28">
        <f>SUMIF(C113:C132,"임",E113:E132)</f>
        <v>0</v>
      </c>
      <c r="R115" s="28">
        <f>COUNTIF(X113:X132,"임국")</f>
        <v>0</v>
      </c>
      <c r="S115" s="28" t="s">
        <v>2</v>
      </c>
      <c r="T115" s="28">
        <f>SUMIF(X113:X132,"임국",E113:E132)</f>
        <v>0</v>
      </c>
      <c r="U115" s="28">
        <f t="shared" si="24"/>
        <v>0</v>
      </c>
      <c r="V115" s="28" t="s">
        <v>2</v>
      </c>
      <c r="W115" s="28">
        <f t="shared" si="25"/>
        <v>0</v>
      </c>
      <c r="X115" s="28" t="str">
        <f t="shared" si="22"/>
        <v/>
      </c>
    </row>
    <row r="116" spans="1:24" ht="28.9" customHeight="1">
      <c r="A116" s="41" t="str">
        <f t="shared" si="26"/>
        <v xml:space="preserve"> </v>
      </c>
      <c r="B116" s="42"/>
      <c r="C116" s="43"/>
      <c r="D116" s="44"/>
      <c r="E116" s="44"/>
      <c r="F116" s="43"/>
      <c r="G116" s="43"/>
      <c r="H116" s="26"/>
      <c r="I116" s="26"/>
      <c r="J116" s="26"/>
      <c r="K116" s="26"/>
      <c r="L116" s="52"/>
      <c r="M116" s="50"/>
      <c r="N116" s="28" t="s">
        <v>6</v>
      </c>
      <c r="O116" s="28">
        <f>COUNTIF(C113:C132,"대")</f>
        <v>0</v>
      </c>
      <c r="P116" s="28" t="s">
        <v>2</v>
      </c>
      <c r="Q116" s="28">
        <f>SUMIF(C113:C132,"대",E113:E132)</f>
        <v>0</v>
      </c>
      <c r="R116" s="28">
        <f>COUNTIF(X113:X132,"대국")</f>
        <v>0</v>
      </c>
      <c r="S116" s="28" t="s">
        <v>2</v>
      </c>
      <c r="T116" s="28">
        <f>SUMIF(X113:X132,"대국",E113:E132)</f>
        <v>0</v>
      </c>
      <c r="U116" s="28">
        <f t="shared" si="24"/>
        <v>0</v>
      </c>
      <c r="V116" s="28" t="s">
        <v>2</v>
      </c>
      <c r="W116" s="28">
        <f t="shared" si="25"/>
        <v>0</v>
      </c>
      <c r="X116" s="28" t="str">
        <f t="shared" si="22"/>
        <v/>
      </c>
    </row>
    <row r="117" spans="1:24" ht="28.9" customHeight="1">
      <c r="A117" s="41" t="str">
        <f t="shared" si="26"/>
        <v xml:space="preserve"> </v>
      </c>
      <c r="B117" s="42"/>
      <c r="C117" s="43"/>
      <c r="D117" s="44"/>
      <c r="E117" s="44"/>
      <c r="F117" s="43"/>
      <c r="G117" s="43"/>
      <c r="H117" s="26"/>
      <c r="I117" s="26"/>
      <c r="J117" s="26"/>
      <c r="K117" s="26"/>
      <c r="L117" s="52"/>
      <c r="M117" s="50"/>
      <c r="N117" s="28" t="s">
        <v>7</v>
      </c>
      <c r="O117" s="28">
        <f>COUNTIF(C113:C132,"도")</f>
        <v>0</v>
      </c>
      <c r="P117" s="28" t="s">
        <v>2</v>
      </c>
      <c r="Q117" s="28">
        <f>SUMIF(C113:C132,"도",E113:E132)</f>
        <v>0</v>
      </c>
      <c r="R117" s="28">
        <f>COUNTIF(X113:X132,"도국")</f>
        <v>0</v>
      </c>
      <c r="S117" s="28" t="s">
        <v>2</v>
      </c>
      <c r="T117" s="28">
        <f>SUMIF(X113:X132,"도국",E113:E132)</f>
        <v>0</v>
      </c>
      <c r="U117" s="28">
        <f t="shared" si="24"/>
        <v>0</v>
      </c>
      <c r="V117" s="28" t="s">
        <v>2</v>
      </c>
      <c r="W117" s="28">
        <f t="shared" si="25"/>
        <v>0</v>
      </c>
      <c r="X117" s="28" t="str">
        <f t="shared" si="22"/>
        <v/>
      </c>
    </row>
    <row r="118" spans="1:24" ht="28.9" customHeight="1">
      <c r="A118" s="41" t="str">
        <f t="shared" si="26"/>
        <v xml:space="preserve"> </v>
      </c>
      <c r="B118" s="42"/>
      <c r="C118" s="43"/>
      <c r="D118" s="44"/>
      <c r="E118" s="44"/>
      <c r="F118" s="43"/>
      <c r="G118" s="43"/>
      <c r="H118" s="26"/>
      <c r="I118" s="26"/>
      <c r="J118" s="26"/>
      <c r="K118" s="26"/>
      <c r="L118" s="52"/>
      <c r="M118" s="50"/>
      <c r="N118" s="28" t="s">
        <v>8</v>
      </c>
      <c r="O118" s="28">
        <f>COUNTIF(C113:C132,"천")</f>
        <v>0</v>
      </c>
      <c r="P118" s="28" t="s">
        <v>2</v>
      </c>
      <c r="Q118" s="28">
        <f>SUMIF(C113:C132,"천",E113:E132)</f>
        <v>0</v>
      </c>
      <c r="R118" s="28">
        <f>COUNTIF(X113:X132,"천국")</f>
        <v>0</v>
      </c>
      <c r="S118" s="28" t="s">
        <v>2</v>
      </c>
      <c r="T118" s="28">
        <f>SUMIF(X113:X132,"천국",E113:E132)</f>
        <v>0</v>
      </c>
      <c r="U118" s="28">
        <f t="shared" si="24"/>
        <v>0</v>
      </c>
      <c r="V118" s="28" t="s">
        <v>2</v>
      </c>
      <c r="W118" s="28">
        <f t="shared" si="25"/>
        <v>0</v>
      </c>
      <c r="X118" s="28" t="str">
        <f t="shared" si="22"/>
        <v/>
      </c>
    </row>
    <row r="119" spans="1:24" ht="28.9" customHeight="1">
      <c r="A119" s="41" t="str">
        <f t="shared" si="26"/>
        <v xml:space="preserve"> </v>
      </c>
      <c r="B119" s="42"/>
      <c r="C119" s="43"/>
      <c r="D119" s="44"/>
      <c r="E119" s="44"/>
      <c r="F119" s="43"/>
      <c r="G119" s="43"/>
      <c r="H119" s="26"/>
      <c r="I119" s="26"/>
      <c r="J119" s="26"/>
      <c r="K119" s="26"/>
      <c r="L119" s="52"/>
      <c r="M119" s="50"/>
      <c r="N119" s="28" t="s">
        <v>9</v>
      </c>
      <c r="O119" s="28">
        <f>COUNTIF(C113:C132,"구")</f>
        <v>0</v>
      </c>
      <c r="P119" s="28" t="s">
        <v>2</v>
      </c>
      <c r="Q119" s="28">
        <f>SUMIF(C113:C132,"구",E113:E132)</f>
        <v>0</v>
      </c>
      <c r="R119" s="28">
        <f>COUNTIF(X113:X132,"구국")</f>
        <v>0</v>
      </c>
      <c r="S119" s="28" t="s">
        <v>2</v>
      </c>
      <c r="T119" s="28">
        <f>SUMIF(X113:X132,"구국",E113:E132)</f>
        <v>0</v>
      </c>
      <c r="U119" s="28">
        <f t="shared" si="24"/>
        <v>0</v>
      </c>
      <c r="V119" s="28" t="s">
        <v>2</v>
      </c>
      <c r="W119" s="28">
        <f t="shared" si="25"/>
        <v>0</v>
      </c>
      <c r="X119" s="28" t="str">
        <f t="shared" si="22"/>
        <v/>
      </c>
    </row>
    <row r="120" spans="1:24" ht="28.9" customHeight="1">
      <c r="A120" s="41" t="str">
        <f t="shared" si="26"/>
        <v xml:space="preserve"> </v>
      </c>
      <c r="B120" s="42"/>
      <c r="C120" s="43"/>
      <c r="D120" s="44"/>
      <c r="E120" s="44"/>
      <c r="F120" s="43"/>
      <c r="G120" s="43"/>
      <c r="H120" s="26"/>
      <c r="I120" s="26"/>
      <c r="J120" s="26"/>
      <c r="K120" s="26"/>
      <c r="L120" s="52"/>
      <c r="M120" s="50"/>
      <c r="N120" s="28" t="s">
        <v>10</v>
      </c>
      <c r="O120" s="28">
        <f>COUNTIF(C113:C132,"제")</f>
        <v>0</v>
      </c>
      <c r="P120" s="28" t="s">
        <v>2</v>
      </c>
      <c r="Q120" s="28">
        <f>SUMIF(C113:C132,"제",E113:E132)</f>
        <v>0</v>
      </c>
      <c r="R120" s="28">
        <f>COUNTIF(X113:X132,"제국")</f>
        <v>0</v>
      </c>
      <c r="S120" s="28" t="s">
        <v>2</v>
      </c>
      <c r="T120" s="28">
        <f>SUMIF(X113:X132,"제국",E113:E132)</f>
        <v>0</v>
      </c>
      <c r="U120" s="28">
        <f t="shared" si="24"/>
        <v>0</v>
      </c>
      <c r="V120" s="28" t="s">
        <v>2</v>
      </c>
      <c r="W120" s="28">
        <f t="shared" si="25"/>
        <v>0</v>
      </c>
      <c r="X120" s="28" t="str">
        <f t="shared" ref="X120:X135" si="27">CONCATENATE(C120,H120)</f>
        <v/>
      </c>
    </row>
    <row r="121" spans="1:24" ht="28.9" customHeight="1">
      <c r="A121" s="41" t="str">
        <f t="shared" si="26"/>
        <v xml:space="preserve"> </v>
      </c>
      <c r="B121" s="42"/>
      <c r="C121" s="43"/>
      <c r="D121" s="44"/>
      <c r="E121" s="44"/>
      <c r="F121" s="43"/>
      <c r="G121" s="43"/>
      <c r="H121" s="26"/>
      <c r="I121" s="26"/>
      <c r="J121" s="26"/>
      <c r="K121" s="26"/>
      <c r="L121" s="52"/>
      <c r="M121" s="50"/>
      <c r="N121" s="28" t="s">
        <v>11</v>
      </c>
      <c r="O121" s="28">
        <f>COUNTIF(C113:C132,"유")</f>
        <v>0</v>
      </c>
      <c r="P121" s="28" t="s">
        <v>2</v>
      </c>
      <c r="Q121" s="28">
        <f>SUMIF(C113:C132,"유",E113:E132)</f>
        <v>0</v>
      </c>
      <c r="R121" s="28">
        <f>COUNTIF(X113:X132,"유국")</f>
        <v>0</v>
      </c>
      <c r="S121" s="28" t="s">
        <v>2</v>
      </c>
      <c r="T121" s="28">
        <f>SUMIF(X113:X132,"유국",E113:E132)</f>
        <v>0</v>
      </c>
      <c r="U121" s="28">
        <f t="shared" si="24"/>
        <v>0</v>
      </c>
      <c r="V121" s="28" t="s">
        <v>2</v>
      </c>
      <c r="W121" s="28">
        <f t="shared" si="25"/>
        <v>0</v>
      </c>
      <c r="X121" s="28" t="str">
        <f t="shared" si="27"/>
        <v/>
      </c>
    </row>
    <row r="122" spans="1:24" ht="28.9" customHeight="1">
      <c r="A122" s="41" t="str">
        <f t="shared" si="26"/>
        <v xml:space="preserve"> </v>
      </c>
      <c r="B122" s="42"/>
      <c r="C122" s="43"/>
      <c r="D122" s="44"/>
      <c r="E122" s="44"/>
      <c r="F122" s="43"/>
      <c r="G122" s="43"/>
      <c r="H122" s="26"/>
      <c r="I122" s="26"/>
      <c r="J122" s="26"/>
      <c r="K122" s="26"/>
      <c r="L122" s="52"/>
      <c r="M122" s="50"/>
      <c r="N122" s="28" t="s">
        <v>12</v>
      </c>
      <c r="O122" s="28">
        <f>COUNTIF(C113:C132,"과")</f>
        <v>0</v>
      </c>
      <c r="P122" s="28" t="s">
        <v>2</v>
      </c>
      <c r="Q122" s="28">
        <f>SUMIF(C113:C132,"과",E113:E132)</f>
        <v>0</v>
      </c>
      <c r="R122" s="28">
        <f>COUNTIF(X113:X132,"과국")</f>
        <v>0</v>
      </c>
      <c r="S122" s="28" t="s">
        <v>2</v>
      </c>
      <c r="T122" s="28">
        <f>SUMIF(X113:X132,"과국",E113:E132)</f>
        <v>0</v>
      </c>
      <c r="U122" s="28">
        <f t="shared" si="24"/>
        <v>0</v>
      </c>
      <c r="V122" s="28" t="s">
        <v>2</v>
      </c>
      <c r="W122" s="28">
        <f t="shared" si="25"/>
        <v>0</v>
      </c>
      <c r="X122" s="28" t="str">
        <f t="shared" si="27"/>
        <v/>
      </c>
    </row>
    <row r="123" spans="1:24" ht="28.9" customHeight="1">
      <c r="A123" s="41" t="str">
        <f t="shared" si="26"/>
        <v xml:space="preserve"> </v>
      </c>
      <c r="B123" s="42"/>
      <c r="C123" s="43"/>
      <c r="D123" s="44"/>
      <c r="E123" s="44"/>
      <c r="F123" s="43"/>
      <c r="G123" s="43"/>
      <c r="H123" s="26"/>
      <c r="I123" s="26"/>
      <c r="J123" s="26"/>
      <c r="K123" s="26"/>
      <c r="L123" s="52"/>
      <c r="M123" s="50"/>
      <c r="N123" s="28" t="s">
        <v>13</v>
      </c>
      <c r="O123" s="28">
        <f>COUNTIF(C113:C132,"묘")</f>
        <v>0</v>
      </c>
      <c r="P123" s="28" t="s">
        <v>2</v>
      </c>
      <c r="Q123" s="28">
        <f>SUMIF(C113:C132,"묘",E113:E132)</f>
        <v>0</v>
      </c>
      <c r="R123" s="28">
        <f>COUNTIF(X113:X132,"묘국")</f>
        <v>0</v>
      </c>
      <c r="S123" s="28" t="s">
        <v>2</v>
      </c>
      <c r="T123" s="28">
        <f>SUMIF(X113:X132,"묘국",E113:E132)</f>
        <v>0</v>
      </c>
      <c r="U123" s="28">
        <f t="shared" si="24"/>
        <v>0</v>
      </c>
      <c r="V123" s="28" t="s">
        <v>2</v>
      </c>
      <c r="W123" s="28">
        <f t="shared" si="25"/>
        <v>0</v>
      </c>
      <c r="X123" s="28" t="str">
        <f t="shared" si="27"/>
        <v/>
      </c>
    </row>
    <row r="124" spans="1:24" ht="28.9" customHeight="1">
      <c r="A124" s="41" t="str">
        <f t="shared" si="26"/>
        <v xml:space="preserve"> </v>
      </c>
      <c r="B124" s="42"/>
      <c r="C124" s="43"/>
      <c r="D124" s="44"/>
      <c r="E124" s="44"/>
      <c r="F124" s="43"/>
      <c r="G124" s="43"/>
      <c r="H124" s="26"/>
      <c r="I124" s="26"/>
      <c r="J124" s="26"/>
      <c r="K124" s="26"/>
      <c r="L124" s="52"/>
      <c r="M124" s="50"/>
      <c r="N124" s="28" t="s">
        <v>14</v>
      </c>
      <c r="O124" s="28">
        <f>COUNTIF(C113:C132,"목")</f>
        <v>0</v>
      </c>
      <c r="P124" s="28" t="s">
        <v>2</v>
      </c>
      <c r="Q124" s="28">
        <f>SUMIF(C113:C132,"목",E113:E132)</f>
        <v>0</v>
      </c>
      <c r="R124" s="28">
        <f>COUNTIF(X113:X132,"목국")</f>
        <v>0</v>
      </c>
      <c r="S124" s="28" t="s">
        <v>2</v>
      </c>
      <c r="T124" s="28">
        <f>SUMIF(X113:X132,"목국",E113:E132)</f>
        <v>0</v>
      </c>
      <c r="U124" s="28">
        <f t="shared" si="24"/>
        <v>0</v>
      </c>
      <c r="V124" s="28" t="s">
        <v>2</v>
      </c>
      <c r="W124" s="28">
        <f t="shared" si="25"/>
        <v>0</v>
      </c>
      <c r="X124" s="28" t="str">
        <f t="shared" si="27"/>
        <v/>
      </c>
    </row>
    <row r="125" spans="1:24" ht="28.9" customHeight="1">
      <c r="A125" s="41" t="str">
        <f t="shared" ref="A125:A132" si="28">IF(OR(ISNUMBER(E125),ISTEXT(C125)),A124+1," ")</f>
        <v xml:space="preserve"> </v>
      </c>
      <c r="B125" s="42"/>
      <c r="C125" s="43"/>
      <c r="D125" s="44"/>
      <c r="E125" s="44"/>
      <c r="F125" s="43"/>
      <c r="G125" s="43"/>
      <c r="H125" s="26"/>
      <c r="I125" s="26"/>
      <c r="J125" s="26"/>
      <c r="K125" s="26"/>
      <c r="L125" s="52"/>
      <c r="M125" s="50"/>
      <c r="N125" s="28" t="s">
        <v>15</v>
      </c>
      <c r="O125" s="28">
        <f>COUNTIF(C113:C132,"잡")</f>
        <v>0</v>
      </c>
      <c r="P125" s="28" t="s">
        <v>2</v>
      </c>
      <c r="Q125" s="28">
        <f>SUMIF(C113:C132,"잡",E113:E132)</f>
        <v>0</v>
      </c>
      <c r="R125" s="28">
        <f>COUNTIF(X113:X132,"잡국")</f>
        <v>0</v>
      </c>
      <c r="S125" s="28" t="s">
        <v>2</v>
      </c>
      <c r="T125" s="28">
        <f>SUMIF(X113:X132,"잡국",E113:E132)</f>
        <v>0</v>
      </c>
      <c r="U125" s="28">
        <f t="shared" si="24"/>
        <v>0</v>
      </c>
      <c r="V125" s="28" t="s">
        <v>2</v>
      </c>
      <c r="W125" s="28">
        <f t="shared" si="25"/>
        <v>0</v>
      </c>
      <c r="X125" s="28" t="str">
        <f t="shared" si="27"/>
        <v/>
      </c>
    </row>
    <row r="126" spans="1:24" ht="28.9" customHeight="1">
      <c r="A126" s="41" t="str">
        <f t="shared" si="28"/>
        <v xml:space="preserve"> </v>
      </c>
      <c r="B126" s="42"/>
      <c r="C126" s="43"/>
      <c r="D126" s="44"/>
      <c r="E126" s="44"/>
      <c r="F126" s="43"/>
      <c r="G126" s="43"/>
      <c r="H126" s="26"/>
      <c r="I126" s="26"/>
      <c r="J126" s="26"/>
      <c r="K126" s="26"/>
      <c r="L126" s="52"/>
      <c r="M126" s="50"/>
      <c r="N126" s="28" t="s">
        <v>19</v>
      </c>
      <c r="O126" s="28">
        <f>COUNTIF(C113:C132,"학")</f>
        <v>0</v>
      </c>
      <c r="P126" s="28" t="s">
        <v>2</v>
      </c>
      <c r="Q126" s="28">
        <f>SUMIF(C113:C132,"학",E113:E132)</f>
        <v>0</v>
      </c>
      <c r="R126" s="28">
        <f>COUNTIF(X113:X132,"학국")</f>
        <v>0</v>
      </c>
      <c r="S126" s="28" t="s">
        <v>2</v>
      </c>
      <c r="T126" s="28">
        <f>SUMIF(X113:X132,"학국",E113:E132)</f>
        <v>0</v>
      </c>
      <c r="U126" s="28">
        <f t="shared" si="24"/>
        <v>0</v>
      </c>
      <c r="V126" s="28" t="s">
        <v>2</v>
      </c>
      <c r="W126" s="28">
        <f t="shared" si="25"/>
        <v>0</v>
      </c>
      <c r="X126" s="28" t="str">
        <f t="shared" si="27"/>
        <v/>
      </c>
    </row>
    <row r="127" spans="1:24" ht="28.9" customHeight="1">
      <c r="A127" s="41" t="str">
        <f t="shared" si="28"/>
        <v xml:space="preserve"> </v>
      </c>
      <c r="B127" s="42"/>
      <c r="C127" s="43"/>
      <c r="D127" s="44"/>
      <c r="E127" s="44"/>
      <c r="F127" s="43"/>
      <c r="G127" s="43"/>
      <c r="H127" s="26"/>
      <c r="I127" s="26"/>
      <c r="J127" s="26"/>
      <c r="K127" s="26"/>
      <c r="L127" s="52"/>
      <c r="M127" s="50"/>
      <c r="N127" s="28" t="s">
        <v>16</v>
      </c>
      <c r="O127" s="28">
        <f>COUNTIF(C113:C132,"수")</f>
        <v>0</v>
      </c>
      <c r="P127" s="28" t="s">
        <v>2</v>
      </c>
      <c r="Q127" s="28">
        <f>SUMIF(C113:C132,"수",E113:E132)</f>
        <v>0</v>
      </c>
      <c r="R127" s="28">
        <f>COUNTIF(X113:X132,"수국")</f>
        <v>0</v>
      </c>
      <c r="S127" s="28" t="s">
        <v>2</v>
      </c>
      <c r="T127" s="28">
        <f>SUMIF(X113:X132,"수국",E113:E132)</f>
        <v>0</v>
      </c>
      <c r="U127" s="28">
        <f t="shared" si="24"/>
        <v>0</v>
      </c>
      <c r="V127" s="28" t="s">
        <v>2</v>
      </c>
      <c r="W127" s="28">
        <f t="shared" si="25"/>
        <v>0</v>
      </c>
      <c r="X127" s="28" t="str">
        <f t="shared" si="27"/>
        <v/>
      </c>
    </row>
    <row r="128" spans="1:24" ht="28.9" customHeight="1">
      <c r="A128" s="41" t="str">
        <f t="shared" si="28"/>
        <v xml:space="preserve"> </v>
      </c>
      <c r="B128" s="42"/>
      <c r="C128" s="43"/>
      <c r="D128" s="44"/>
      <c r="E128" s="44"/>
      <c r="F128" s="43"/>
      <c r="G128" s="43"/>
      <c r="H128" s="26"/>
      <c r="I128" s="26"/>
      <c r="J128" s="26"/>
      <c r="K128" s="26"/>
      <c r="L128" s="52"/>
      <c r="M128" s="50"/>
      <c r="N128" s="29" t="s">
        <v>17</v>
      </c>
      <c r="O128" s="28">
        <f>COUNTIF(C113:C132,"장")</f>
        <v>0</v>
      </c>
      <c r="P128" s="28" t="s">
        <v>2</v>
      </c>
      <c r="Q128" s="28">
        <f>SUMIF(C113:C132,"장",E113:E132)</f>
        <v>0</v>
      </c>
      <c r="R128" s="28">
        <f>COUNTIF(X113:X132,"장국")</f>
        <v>0</v>
      </c>
      <c r="S128" s="28" t="s">
        <v>2</v>
      </c>
      <c r="T128" s="28">
        <f>SUMIF(X113:X132,"장국",E113:E132)</f>
        <v>0</v>
      </c>
      <c r="U128" s="28">
        <f t="shared" si="24"/>
        <v>0</v>
      </c>
      <c r="V128" s="28" t="s">
        <v>2</v>
      </c>
      <c r="W128" s="28">
        <f t="shared" si="25"/>
        <v>0</v>
      </c>
      <c r="X128" s="30" t="str">
        <f t="shared" si="27"/>
        <v/>
      </c>
    </row>
    <row r="129" spans="1:24" ht="28.9" customHeight="1">
      <c r="A129" s="41" t="str">
        <f t="shared" si="28"/>
        <v xml:space="preserve"> </v>
      </c>
      <c r="B129" s="42"/>
      <c r="C129" s="43"/>
      <c r="D129" s="44"/>
      <c r="E129" s="44"/>
      <c r="F129" s="43"/>
      <c r="G129" s="43"/>
      <c r="H129" s="26"/>
      <c r="I129" s="26"/>
      <c r="J129" s="26"/>
      <c r="K129" s="26"/>
      <c r="L129" s="52"/>
      <c r="M129" s="50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30" t="str">
        <f t="shared" si="27"/>
        <v/>
      </c>
    </row>
    <row r="130" spans="1:24" ht="28.9" customHeight="1">
      <c r="A130" s="41" t="str">
        <f t="shared" si="28"/>
        <v xml:space="preserve"> </v>
      </c>
      <c r="B130" s="42"/>
      <c r="C130" s="43"/>
      <c r="D130" s="44"/>
      <c r="E130" s="44"/>
      <c r="F130" s="43"/>
      <c r="G130" s="43"/>
      <c r="H130" s="26"/>
      <c r="I130" s="26"/>
      <c r="J130" s="26"/>
      <c r="K130" s="26"/>
      <c r="L130" s="52"/>
      <c r="M130" s="50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30" t="str">
        <f t="shared" si="27"/>
        <v/>
      </c>
    </row>
    <row r="131" spans="1:24" ht="28.9" customHeight="1">
      <c r="A131" s="41" t="str">
        <f t="shared" si="28"/>
        <v xml:space="preserve"> </v>
      </c>
      <c r="B131" s="42"/>
      <c r="C131" s="43"/>
      <c r="D131" s="44"/>
      <c r="E131" s="44"/>
      <c r="F131" s="43"/>
      <c r="G131" s="43"/>
      <c r="H131" s="26"/>
      <c r="I131" s="26"/>
      <c r="J131" s="26"/>
      <c r="K131" s="26"/>
      <c r="L131" s="52"/>
      <c r="M131" s="50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30" t="str">
        <f t="shared" si="27"/>
        <v/>
      </c>
    </row>
    <row r="132" spans="1:24" ht="28.9" customHeight="1">
      <c r="A132" s="41" t="str">
        <f t="shared" si="28"/>
        <v xml:space="preserve"> </v>
      </c>
      <c r="B132" s="42"/>
      <c r="C132" s="43"/>
      <c r="D132" s="44"/>
      <c r="E132" s="44"/>
      <c r="F132" s="43"/>
      <c r="G132" s="43"/>
      <c r="H132" s="26"/>
      <c r="I132" s="26"/>
      <c r="J132" s="26"/>
      <c r="K132" s="26"/>
      <c r="L132" s="52"/>
      <c r="M132" s="50"/>
      <c r="N132" s="28" t="s">
        <v>20</v>
      </c>
      <c r="O132" s="28">
        <f>COUNTIF(C113:C132," ")</f>
        <v>0</v>
      </c>
      <c r="P132" s="28" t="s">
        <v>2</v>
      </c>
      <c r="Q132" s="28">
        <f>SUMIF(C113:C132," ",E113:E132)</f>
        <v>0</v>
      </c>
      <c r="R132" s="28"/>
      <c r="S132" s="28" t="s">
        <v>2</v>
      </c>
      <c r="T132" s="28"/>
      <c r="U132" s="28">
        <f>O132</f>
        <v>0</v>
      </c>
      <c r="V132" s="28" t="s">
        <v>2</v>
      </c>
      <c r="W132" s="28">
        <f>Q132</f>
        <v>0</v>
      </c>
      <c r="X132" s="28" t="str">
        <f t="shared" si="27"/>
        <v/>
      </c>
    </row>
    <row r="133" spans="1:24" ht="28.9" customHeight="1">
      <c r="A133" s="45" t="s">
        <v>35</v>
      </c>
      <c r="B133" s="46"/>
      <c r="C133" s="47"/>
      <c r="D133" s="48"/>
      <c r="E133" s="49">
        <f>SUM(E113:E132)</f>
        <v>0</v>
      </c>
      <c r="F133" s="47"/>
      <c r="G133" s="47"/>
      <c r="H133" s="31"/>
      <c r="I133" s="31"/>
      <c r="J133" s="31"/>
      <c r="K133" s="31"/>
      <c r="L133" s="33"/>
      <c r="M133" s="51"/>
      <c r="N133" s="29" t="s">
        <v>1</v>
      </c>
      <c r="O133" s="28">
        <f>SUM(O113:O132)</f>
        <v>0</v>
      </c>
      <c r="P133" s="28" t="s">
        <v>2</v>
      </c>
      <c r="Q133" s="28">
        <f>SUM(Q113:Q132)</f>
        <v>0</v>
      </c>
      <c r="R133" s="28">
        <f>SUM(R113:R132)</f>
        <v>0</v>
      </c>
      <c r="S133" s="28" t="s">
        <v>2</v>
      </c>
      <c r="T133" s="28">
        <f>SUM(T113:T132)</f>
        <v>0</v>
      </c>
      <c r="U133" s="28">
        <f>SUM(U113:U132)</f>
        <v>0</v>
      </c>
      <c r="V133" s="28" t="s">
        <v>2</v>
      </c>
      <c r="W133" s="28">
        <f>SUM(W113:W132)</f>
        <v>0</v>
      </c>
      <c r="X133" s="28" t="str">
        <f t="shared" si="27"/>
        <v/>
      </c>
    </row>
    <row r="134" spans="1:24" ht="28.9" customHeight="1">
      <c r="A134" s="41" t="str">
        <f>IF(OR(ISNUMBER(E134),ISTEXT(C134)),A132+1," ")</f>
        <v xml:space="preserve"> </v>
      </c>
      <c r="B134" s="42"/>
      <c r="C134" s="43"/>
      <c r="D134" s="44"/>
      <c r="E134" s="44"/>
      <c r="F134" s="43"/>
      <c r="G134" s="43"/>
      <c r="H134" s="26"/>
      <c r="I134" s="26"/>
      <c r="J134" s="26"/>
      <c r="K134" s="27"/>
      <c r="L134" s="52"/>
      <c r="M134" s="50"/>
      <c r="N134" s="28" t="s">
        <v>3</v>
      </c>
      <c r="O134" s="28">
        <f>COUNTIF(C134:C153,"전")</f>
        <v>0</v>
      </c>
      <c r="P134" s="28" t="s">
        <v>2</v>
      </c>
      <c r="Q134" s="28">
        <f>SUMIF(C134:C153,"전",E134:E153)</f>
        <v>0</v>
      </c>
      <c r="R134" s="28">
        <f>COUNTIF(X134:X153,"전국")</f>
        <v>0</v>
      </c>
      <c r="S134" s="28" t="s">
        <v>2</v>
      </c>
      <c r="T134" s="28">
        <f>SUMIF(X134:X153,"전국",E134:E153)</f>
        <v>0</v>
      </c>
      <c r="U134" s="28">
        <f t="shared" ref="U134:U149" si="29">O134-R134</f>
        <v>0</v>
      </c>
      <c r="V134" s="28" t="s">
        <v>2</v>
      </c>
      <c r="W134" s="28">
        <f t="shared" ref="W134:W149" si="30">Q134-T134</f>
        <v>0</v>
      </c>
      <c r="X134" s="28" t="str">
        <f t="shared" si="27"/>
        <v/>
      </c>
    </row>
    <row r="135" spans="1:24" ht="28.9" customHeight="1">
      <c r="A135" s="41" t="str">
        <f>IF(OR(ISNUMBER(E135),ISTEXT(C135)),A134+1," ")</f>
        <v xml:space="preserve"> </v>
      </c>
      <c r="B135" s="42"/>
      <c r="C135" s="43"/>
      <c r="D135" s="44"/>
      <c r="E135" s="44"/>
      <c r="F135" s="43"/>
      <c r="G135" s="43"/>
      <c r="H135" s="26"/>
      <c r="I135" s="26"/>
      <c r="J135" s="26"/>
      <c r="K135" s="26"/>
      <c r="L135" s="52"/>
      <c r="M135" s="50"/>
      <c r="N135" s="28" t="s">
        <v>4</v>
      </c>
      <c r="O135" s="28">
        <f>COUNTIF(C134:C153,"답")</f>
        <v>0</v>
      </c>
      <c r="P135" s="28" t="s">
        <v>2</v>
      </c>
      <c r="Q135" s="28">
        <f>SUMIF(C134:C153,"답",E134:E153)</f>
        <v>0</v>
      </c>
      <c r="R135" s="28">
        <f>COUNTIF(X134:X153,"답국")</f>
        <v>0</v>
      </c>
      <c r="S135" s="28" t="s">
        <v>2</v>
      </c>
      <c r="T135" s="28">
        <f>SUMIF(X134:X153,"답국",E134:E153)</f>
        <v>0</v>
      </c>
      <c r="U135" s="28">
        <f t="shared" si="29"/>
        <v>0</v>
      </c>
      <c r="V135" s="28" t="s">
        <v>2</v>
      </c>
      <c r="W135" s="28">
        <f t="shared" si="30"/>
        <v>0</v>
      </c>
      <c r="X135" s="28" t="str">
        <f t="shared" si="27"/>
        <v/>
      </c>
    </row>
    <row r="136" spans="1:24" ht="28.9" customHeight="1">
      <c r="A136" s="41" t="str">
        <f t="shared" ref="A136:A144" si="31">IF(OR(ISNUMBER(E136),ISTEXT(C136)),A135+1," ")</f>
        <v xml:space="preserve"> </v>
      </c>
      <c r="B136" s="42"/>
      <c r="C136" s="43"/>
      <c r="D136" s="44"/>
      <c r="E136" s="44"/>
      <c r="F136" s="43"/>
      <c r="G136" s="43"/>
      <c r="H136" s="26"/>
      <c r="I136" s="26"/>
      <c r="J136" s="26"/>
      <c r="K136" s="26"/>
      <c r="L136" s="52"/>
      <c r="M136" s="50"/>
      <c r="N136" s="28" t="s">
        <v>5</v>
      </c>
      <c r="O136" s="28">
        <f>COUNTIF(C134:C153,"임")</f>
        <v>0</v>
      </c>
      <c r="P136" s="28" t="s">
        <v>2</v>
      </c>
      <c r="Q136" s="28">
        <f>SUMIF(C134:C153,"임",E134:E153)</f>
        <v>0</v>
      </c>
      <c r="R136" s="28">
        <f>COUNTIF(X134:X153,"임국")</f>
        <v>0</v>
      </c>
      <c r="S136" s="28" t="s">
        <v>2</v>
      </c>
      <c r="T136" s="28">
        <f>SUMIF(X134:X153,"임국",E134:E153)</f>
        <v>0</v>
      </c>
      <c r="U136" s="28">
        <f t="shared" si="29"/>
        <v>0</v>
      </c>
      <c r="V136" s="28" t="s">
        <v>2</v>
      </c>
      <c r="W136" s="28">
        <f t="shared" si="30"/>
        <v>0</v>
      </c>
      <c r="X136" s="28" t="str">
        <f t="shared" ref="X136:X151" si="32">CONCATENATE(C136,H136)</f>
        <v/>
      </c>
    </row>
    <row r="137" spans="1:24" ht="28.9" customHeight="1">
      <c r="A137" s="41" t="str">
        <f t="shared" si="31"/>
        <v xml:space="preserve"> </v>
      </c>
      <c r="B137" s="42"/>
      <c r="C137" s="43"/>
      <c r="D137" s="44"/>
      <c r="E137" s="44"/>
      <c r="F137" s="43"/>
      <c r="G137" s="43"/>
      <c r="H137" s="26"/>
      <c r="I137" s="26"/>
      <c r="J137" s="26"/>
      <c r="K137" s="26"/>
      <c r="L137" s="52"/>
      <c r="M137" s="50"/>
      <c r="N137" s="28" t="s">
        <v>6</v>
      </c>
      <c r="O137" s="28">
        <f>COUNTIF(C134:C153,"대")</f>
        <v>0</v>
      </c>
      <c r="P137" s="28" t="s">
        <v>2</v>
      </c>
      <c r="Q137" s="28">
        <f>SUMIF(C134:C153,"대",E134:E153)</f>
        <v>0</v>
      </c>
      <c r="R137" s="28">
        <f>COUNTIF(X134:X153,"대국")</f>
        <v>0</v>
      </c>
      <c r="S137" s="28" t="s">
        <v>2</v>
      </c>
      <c r="T137" s="28">
        <f>SUMIF(X134:X153,"대국",E134:E153)</f>
        <v>0</v>
      </c>
      <c r="U137" s="28">
        <f t="shared" si="29"/>
        <v>0</v>
      </c>
      <c r="V137" s="28" t="s">
        <v>2</v>
      </c>
      <c r="W137" s="28">
        <f t="shared" si="30"/>
        <v>0</v>
      </c>
      <c r="X137" s="28" t="str">
        <f t="shared" si="32"/>
        <v/>
      </c>
    </row>
    <row r="138" spans="1:24" ht="28.9" customHeight="1">
      <c r="A138" s="41" t="str">
        <f t="shared" si="31"/>
        <v xml:space="preserve"> </v>
      </c>
      <c r="B138" s="42"/>
      <c r="C138" s="43"/>
      <c r="D138" s="44"/>
      <c r="E138" s="44"/>
      <c r="F138" s="43"/>
      <c r="G138" s="43"/>
      <c r="H138" s="26"/>
      <c r="I138" s="26"/>
      <c r="J138" s="26"/>
      <c r="K138" s="26"/>
      <c r="L138" s="52"/>
      <c r="M138" s="50"/>
      <c r="N138" s="28" t="s">
        <v>7</v>
      </c>
      <c r="O138" s="28">
        <f>COUNTIF(C134:C153,"도")</f>
        <v>0</v>
      </c>
      <c r="P138" s="28" t="s">
        <v>2</v>
      </c>
      <c r="Q138" s="28">
        <f>SUMIF(C134:C153,"도",E134:E153)</f>
        <v>0</v>
      </c>
      <c r="R138" s="28">
        <f>COUNTIF(X134:X153,"도국")</f>
        <v>0</v>
      </c>
      <c r="S138" s="28" t="s">
        <v>2</v>
      </c>
      <c r="T138" s="28">
        <f>SUMIF(X134:X153,"도국",E134:E153)</f>
        <v>0</v>
      </c>
      <c r="U138" s="28">
        <f t="shared" si="29"/>
        <v>0</v>
      </c>
      <c r="V138" s="28" t="s">
        <v>2</v>
      </c>
      <c r="W138" s="28">
        <f t="shared" si="30"/>
        <v>0</v>
      </c>
      <c r="X138" s="28" t="str">
        <f t="shared" si="32"/>
        <v/>
      </c>
    </row>
    <row r="139" spans="1:24" ht="28.9" customHeight="1">
      <c r="A139" s="41" t="str">
        <f t="shared" si="31"/>
        <v xml:space="preserve"> </v>
      </c>
      <c r="B139" s="42"/>
      <c r="C139" s="43"/>
      <c r="D139" s="44"/>
      <c r="E139" s="44"/>
      <c r="F139" s="43"/>
      <c r="G139" s="43"/>
      <c r="H139" s="26"/>
      <c r="I139" s="26"/>
      <c r="J139" s="26"/>
      <c r="K139" s="26"/>
      <c r="L139" s="52"/>
      <c r="M139" s="50"/>
      <c r="N139" s="28" t="s">
        <v>8</v>
      </c>
      <c r="O139" s="28">
        <f>COUNTIF(C134:C153,"천")</f>
        <v>0</v>
      </c>
      <c r="P139" s="28" t="s">
        <v>2</v>
      </c>
      <c r="Q139" s="28">
        <f>SUMIF(C134:C153,"천",E134:E153)</f>
        <v>0</v>
      </c>
      <c r="R139" s="28">
        <f>COUNTIF(X134:X153,"천국")</f>
        <v>0</v>
      </c>
      <c r="S139" s="28" t="s">
        <v>2</v>
      </c>
      <c r="T139" s="28">
        <f>SUMIF(X134:X153,"천국",E134:E153)</f>
        <v>0</v>
      </c>
      <c r="U139" s="28">
        <f t="shared" si="29"/>
        <v>0</v>
      </c>
      <c r="V139" s="28" t="s">
        <v>2</v>
      </c>
      <c r="W139" s="28">
        <f t="shared" si="30"/>
        <v>0</v>
      </c>
      <c r="X139" s="28" t="str">
        <f t="shared" si="32"/>
        <v/>
      </c>
    </row>
    <row r="140" spans="1:24" ht="28.9" customHeight="1">
      <c r="A140" s="41" t="str">
        <f t="shared" si="31"/>
        <v xml:space="preserve"> </v>
      </c>
      <c r="B140" s="42"/>
      <c r="C140" s="43"/>
      <c r="D140" s="44"/>
      <c r="E140" s="44"/>
      <c r="F140" s="43"/>
      <c r="G140" s="43"/>
      <c r="H140" s="26"/>
      <c r="I140" s="26"/>
      <c r="J140" s="26"/>
      <c r="K140" s="26"/>
      <c r="L140" s="52"/>
      <c r="M140" s="50"/>
      <c r="N140" s="28" t="s">
        <v>9</v>
      </c>
      <c r="O140" s="28">
        <f>COUNTIF(C134:C153,"구")</f>
        <v>0</v>
      </c>
      <c r="P140" s="28" t="s">
        <v>2</v>
      </c>
      <c r="Q140" s="28">
        <f>SUMIF(C134:C153,"구",E134:E153)</f>
        <v>0</v>
      </c>
      <c r="R140" s="28">
        <f>COUNTIF(X134:X153,"구국")</f>
        <v>0</v>
      </c>
      <c r="S140" s="28" t="s">
        <v>2</v>
      </c>
      <c r="T140" s="28">
        <f>SUMIF(X134:X153,"구국",E134:E153)</f>
        <v>0</v>
      </c>
      <c r="U140" s="28">
        <f t="shared" si="29"/>
        <v>0</v>
      </c>
      <c r="V140" s="28" t="s">
        <v>2</v>
      </c>
      <c r="W140" s="28">
        <f t="shared" si="30"/>
        <v>0</v>
      </c>
      <c r="X140" s="28" t="str">
        <f t="shared" si="32"/>
        <v/>
      </c>
    </row>
    <row r="141" spans="1:24" ht="28.9" customHeight="1">
      <c r="A141" s="41" t="str">
        <f t="shared" si="31"/>
        <v xml:space="preserve"> </v>
      </c>
      <c r="B141" s="42"/>
      <c r="C141" s="43"/>
      <c r="D141" s="44"/>
      <c r="E141" s="44"/>
      <c r="F141" s="43"/>
      <c r="G141" s="43"/>
      <c r="H141" s="26"/>
      <c r="I141" s="26"/>
      <c r="J141" s="26"/>
      <c r="K141" s="26"/>
      <c r="L141" s="52"/>
      <c r="M141" s="50"/>
      <c r="N141" s="28" t="s">
        <v>10</v>
      </c>
      <c r="O141" s="28">
        <f>COUNTIF(C134:C153,"제")</f>
        <v>0</v>
      </c>
      <c r="P141" s="28" t="s">
        <v>2</v>
      </c>
      <c r="Q141" s="28">
        <f>SUMIF(C134:C153,"제",E134:E153)</f>
        <v>0</v>
      </c>
      <c r="R141" s="28">
        <f>COUNTIF(X134:X153,"제국")</f>
        <v>0</v>
      </c>
      <c r="S141" s="28" t="s">
        <v>2</v>
      </c>
      <c r="T141" s="28">
        <f>SUMIF(X134:X153,"제국",E134:E153)</f>
        <v>0</v>
      </c>
      <c r="U141" s="28">
        <f t="shared" si="29"/>
        <v>0</v>
      </c>
      <c r="V141" s="28" t="s">
        <v>2</v>
      </c>
      <c r="W141" s="28">
        <f t="shared" si="30"/>
        <v>0</v>
      </c>
      <c r="X141" s="28" t="str">
        <f t="shared" si="32"/>
        <v/>
      </c>
    </row>
    <row r="142" spans="1:24" ht="28.9" customHeight="1">
      <c r="A142" s="41" t="str">
        <f t="shared" si="31"/>
        <v xml:space="preserve"> </v>
      </c>
      <c r="B142" s="42"/>
      <c r="C142" s="43"/>
      <c r="D142" s="44"/>
      <c r="E142" s="44"/>
      <c r="F142" s="43"/>
      <c r="G142" s="43"/>
      <c r="H142" s="26"/>
      <c r="I142" s="26"/>
      <c r="J142" s="26"/>
      <c r="K142" s="26"/>
      <c r="L142" s="52"/>
      <c r="M142" s="50"/>
      <c r="N142" s="28" t="s">
        <v>11</v>
      </c>
      <c r="O142" s="28">
        <f>COUNTIF(C134:C153,"유")</f>
        <v>0</v>
      </c>
      <c r="P142" s="28" t="s">
        <v>2</v>
      </c>
      <c r="Q142" s="28">
        <f>SUMIF(C134:C153,"유",E134:E153)</f>
        <v>0</v>
      </c>
      <c r="R142" s="28">
        <f>COUNTIF(X134:X153,"유국")</f>
        <v>0</v>
      </c>
      <c r="S142" s="28" t="s">
        <v>2</v>
      </c>
      <c r="T142" s="28">
        <f>SUMIF(X134:X153,"유국",E134:E153)</f>
        <v>0</v>
      </c>
      <c r="U142" s="28">
        <f t="shared" si="29"/>
        <v>0</v>
      </c>
      <c r="V142" s="28" t="s">
        <v>2</v>
      </c>
      <c r="W142" s="28">
        <f t="shared" si="30"/>
        <v>0</v>
      </c>
      <c r="X142" s="28" t="str">
        <f t="shared" si="32"/>
        <v/>
      </c>
    </row>
    <row r="143" spans="1:24" ht="28.9" customHeight="1">
      <c r="A143" s="41" t="str">
        <f t="shared" si="31"/>
        <v xml:space="preserve"> </v>
      </c>
      <c r="B143" s="42"/>
      <c r="C143" s="43"/>
      <c r="D143" s="44"/>
      <c r="E143" s="44"/>
      <c r="F143" s="43"/>
      <c r="G143" s="43"/>
      <c r="H143" s="26"/>
      <c r="I143" s="26"/>
      <c r="J143" s="26"/>
      <c r="K143" s="26"/>
      <c r="L143" s="52"/>
      <c r="M143" s="50"/>
      <c r="N143" s="28" t="s">
        <v>12</v>
      </c>
      <c r="O143" s="28">
        <f>COUNTIF(C134:C153,"과")</f>
        <v>0</v>
      </c>
      <c r="P143" s="28" t="s">
        <v>2</v>
      </c>
      <c r="Q143" s="28">
        <f>SUMIF(C134:C153,"과",E134:E153)</f>
        <v>0</v>
      </c>
      <c r="R143" s="28">
        <f>COUNTIF(X134:X153,"과국")</f>
        <v>0</v>
      </c>
      <c r="S143" s="28" t="s">
        <v>2</v>
      </c>
      <c r="T143" s="28">
        <f>SUMIF(X134:X153,"과국",E134:E153)</f>
        <v>0</v>
      </c>
      <c r="U143" s="28">
        <f t="shared" si="29"/>
        <v>0</v>
      </c>
      <c r="V143" s="28" t="s">
        <v>2</v>
      </c>
      <c r="W143" s="28">
        <f t="shared" si="30"/>
        <v>0</v>
      </c>
      <c r="X143" s="28" t="str">
        <f t="shared" si="32"/>
        <v/>
      </c>
    </row>
    <row r="144" spans="1:24" ht="28.9" customHeight="1">
      <c r="A144" s="41" t="str">
        <f t="shared" si="31"/>
        <v xml:space="preserve"> </v>
      </c>
      <c r="B144" s="42"/>
      <c r="C144" s="43"/>
      <c r="D144" s="44"/>
      <c r="E144" s="44"/>
      <c r="F144" s="43"/>
      <c r="G144" s="43"/>
      <c r="H144" s="26"/>
      <c r="I144" s="26"/>
      <c r="J144" s="26"/>
      <c r="K144" s="26"/>
      <c r="L144" s="52"/>
      <c r="M144" s="50"/>
      <c r="N144" s="28" t="s">
        <v>13</v>
      </c>
      <c r="O144" s="28">
        <f>COUNTIF(C134:C153,"묘")</f>
        <v>0</v>
      </c>
      <c r="P144" s="28" t="s">
        <v>2</v>
      </c>
      <c r="Q144" s="28">
        <f>SUMIF(C134:C153,"묘",E134:E153)</f>
        <v>0</v>
      </c>
      <c r="R144" s="28">
        <f>COUNTIF(X134:X153,"묘국")</f>
        <v>0</v>
      </c>
      <c r="S144" s="28" t="s">
        <v>2</v>
      </c>
      <c r="T144" s="28">
        <f>SUMIF(X134:X153,"묘국",E134:E153)</f>
        <v>0</v>
      </c>
      <c r="U144" s="28">
        <f t="shared" si="29"/>
        <v>0</v>
      </c>
      <c r="V144" s="28" t="s">
        <v>2</v>
      </c>
      <c r="W144" s="28">
        <f t="shared" si="30"/>
        <v>0</v>
      </c>
      <c r="X144" s="28" t="str">
        <f t="shared" si="32"/>
        <v/>
      </c>
    </row>
    <row r="145" spans="1:24" ht="28.9" customHeight="1">
      <c r="A145" s="41" t="str">
        <f t="shared" ref="A145:A153" si="33">IF(OR(ISNUMBER(E145),ISTEXT(C145)),A144+1," ")</f>
        <v xml:space="preserve"> </v>
      </c>
      <c r="B145" s="42"/>
      <c r="C145" s="43"/>
      <c r="D145" s="44"/>
      <c r="E145" s="44"/>
      <c r="F145" s="43"/>
      <c r="G145" s="43"/>
      <c r="H145" s="26"/>
      <c r="I145" s="26"/>
      <c r="J145" s="26"/>
      <c r="K145" s="26"/>
      <c r="L145" s="52"/>
      <c r="M145" s="50"/>
      <c r="N145" s="28" t="s">
        <v>14</v>
      </c>
      <c r="O145" s="28">
        <f>COUNTIF(C134:C153,"목")</f>
        <v>0</v>
      </c>
      <c r="P145" s="28" t="s">
        <v>2</v>
      </c>
      <c r="Q145" s="28">
        <f>SUMIF(C134:C153,"목",E134:E153)</f>
        <v>0</v>
      </c>
      <c r="R145" s="28">
        <f>COUNTIF(X134:X153,"목국")</f>
        <v>0</v>
      </c>
      <c r="S145" s="28" t="s">
        <v>2</v>
      </c>
      <c r="T145" s="28">
        <f>SUMIF(X134:X153,"목국",E134:E153)</f>
        <v>0</v>
      </c>
      <c r="U145" s="28">
        <f t="shared" si="29"/>
        <v>0</v>
      </c>
      <c r="V145" s="28" t="s">
        <v>2</v>
      </c>
      <c r="W145" s="28">
        <f t="shared" si="30"/>
        <v>0</v>
      </c>
      <c r="X145" s="28" t="str">
        <f t="shared" si="32"/>
        <v/>
      </c>
    </row>
    <row r="146" spans="1:24" ht="28.9" customHeight="1">
      <c r="A146" s="41" t="str">
        <f t="shared" si="33"/>
        <v xml:space="preserve"> </v>
      </c>
      <c r="B146" s="42"/>
      <c r="C146" s="43"/>
      <c r="D146" s="44"/>
      <c r="E146" s="44"/>
      <c r="F146" s="43"/>
      <c r="G146" s="43"/>
      <c r="H146" s="26"/>
      <c r="I146" s="26"/>
      <c r="J146" s="26"/>
      <c r="K146" s="26"/>
      <c r="L146" s="52"/>
      <c r="M146" s="50"/>
      <c r="N146" s="28" t="s">
        <v>15</v>
      </c>
      <c r="O146" s="28">
        <f>COUNTIF(C134:C153,"잡")</f>
        <v>0</v>
      </c>
      <c r="P146" s="28" t="s">
        <v>2</v>
      </c>
      <c r="Q146" s="28">
        <f>SUMIF(C134:C153,"잡",E134:E153)</f>
        <v>0</v>
      </c>
      <c r="R146" s="28">
        <f>COUNTIF(X134:X153,"잡국")</f>
        <v>0</v>
      </c>
      <c r="S146" s="28" t="s">
        <v>2</v>
      </c>
      <c r="T146" s="28">
        <f>SUMIF(X134:X153,"잡국",E134:E153)</f>
        <v>0</v>
      </c>
      <c r="U146" s="28">
        <f t="shared" si="29"/>
        <v>0</v>
      </c>
      <c r="V146" s="28" t="s">
        <v>2</v>
      </c>
      <c r="W146" s="28">
        <f t="shared" si="30"/>
        <v>0</v>
      </c>
      <c r="X146" s="28" t="str">
        <f t="shared" si="32"/>
        <v/>
      </c>
    </row>
    <row r="147" spans="1:24" ht="28.9" customHeight="1">
      <c r="A147" s="41" t="str">
        <f t="shared" si="33"/>
        <v xml:space="preserve"> </v>
      </c>
      <c r="B147" s="42"/>
      <c r="C147" s="43"/>
      <c r="D147" s="44"/>
      <c r="E147" s="44"/>
      <c r="F147" s="43"/>
      <c r="G147" s="43"/>
      <c r="H147" s="26"/>
      <c r="I147" s="26"/>
      <c r="J147" s="26"/>
      <c r="K147" s="26"/>
      <c r="L147" s="52"/>
      <c r="M147" s="50"/>
      <c r="N147" s="28" t="s">
        <v>19</v>
      </c>
      <c r="O147" s="28">
        <f>COUNTIF(C134:C153,"학")</f>
        <v>0</v>
      </c>
      <c r="P147" s="28" t="s">
        <v>2</v>
      </c>
      <c r="Q147" s="28">
        <f>SUMIF(C134:C153,"학",E134:E153)</f>
        <v>0</v>
      </c>
      <c r="R147" s="28">
        <f>COUNTIF(X134:X153,"학국")</f>
        <v>0</v>
      </c>
      <c r="S147" s="28" t="s">
        <v>2</v>
      </c>
      <c r="T147" s="28">
        <f>SUMIF(X134:X153,"학국",E134:E153)</f>
        <v>0</v>
      </c>
      <c r="U147" s="28">
        <f t="shared" si="29"/>
        <v>0</v>
      </c>
      <c r="V147" s="28" t="s">
        <v>2</v>
      </c>
      <c r="W147" s="28">
        <f t="shared" si="30"/>
        <v>0</v>
      </c>
      <c r="X147" s="28" t="str">
        <f t="shared" si="32"/>
        <v/>
      </c>
    </row>
    <row r="148" spans="1:24" ht="28.9" customHeight="1">
      <c r="A148" s="41" t="str">
        <f t="shared" si="33"/>
        <v xml:space="preserve"> </v>
      </c>
      <c r="B148" s="42"/>
      <c r="C148" s="43"/>
      <c r="D148" s="44"/>
      <c r="E148" s="44"/>
      <c r="F148" s="43"/>
      <c r="G148" s="43"/>
      <c r="H148" s="26"/>
      <c r="I148" s="26"/>
      <c r="J148" s="26"/>
      <c r="K148" s="26"/>
      <c r="L148" s="52"/>
      <c r="M148" s="50"/>
      <c r="N148" s="28" t="s">
        <v>16</v>
      </c>
      <c r="O148" s="28">
        <f>COUNTIF(C134:C153,"수")</f>
        <v>0</v>
      </c>
      <c r="P148" s="28" t="s">
        <v>2</v>
      </c>
      <c r="Q148" s="28">
        <f>SUMIF(C134:C153,"수",E134:E153)</f>
        <v>0</v>
      </c>
      <c r="R148" s="28">
        <f>COUNTIF(X134:X153,"수국")</f>
        <v>0</v>
      </c>
      <c r="S148" s="28" t="s">
        <v>2</v>
      </c>
      <c r="T148" s="28">
        <f>SUMIF(X134:X153,"수국",E134:E153)</f>
        <v>0</v>
      </c>
      <c r="U148" s="28">
        <f t="shared" si="29"/>
        <v>0</v>
      </c>
      <c r="V148" s="28" t="s">
        <v>2</v>
      </c>
      <c r="W148" s="28">
        <f t="shared" si="30"/>
        <v>0</v>
      </c>
      <c r="X148" s="28" t="str">
        <f t="shared" si="32"/>
        <v/>
      </c>
    </row>
    <row r="149" spans="1:24" ht="28.9" customHeight="1">
      <c r="A149" s="41" t="str">
        <f t="shared" si="33"/>
        <v xml:space="preserve"> </v>
      </c>
      <c r="B149" s="42"/>
      <c r="C149" s="43"/>
      <c r="D149" s="44"/>
      <c r="E149" s="44"/>
      <c r="F149" s="43"/>
      <c r="G149" s="43"/>
      <c r="H149" s="26"/>
      <c r="I149" s="26"/>
      <c r="J149" s="26"/>
      <c r="K149" s="26"/>
      <c r="L149" s="52"/>
      <c r="M149" s="50"/>
      <c r="N149" s="29" t="s">
        <v>17</v>
      </c>
      <c r="O149" s="28">
        <f>COUNTIF(C134:C153,"장")</f>
        <v>0</v>
      </c>
      <c r="P149" s="28" t="s">
        <v>2</v>
      </c>
      <c r="Q149" s="28">
        <f>SUMIF(C134:C153,"장",E134:E153)</f>
        <v>0</v>
      </c>
      <c r="R149" s="28">
        <f>COUNTIF(X134:X153,"장국")</f>
        <v>0</v>
      </c>
      <c r="S149" s="28" t="s">
        <v>2</v>
      </c>
      <c r="T149" s="28">
        <f>SUMIF(X134:X153,"장국",E134:E153)</f>
        <v>0</v>
      </c>
      <c r="U149" s="28">
        <f t="shared" si="29"/>
        <v>0</v>
      </c>
      <c r="V149" s="28" t="s">
        <v>2</v>
      </c>
      <c r="W149" s="28">
        <f t="shared" si="30"/>
        <v>0</v>
      </c>
      <c r="X149" s="30" t="str">
        <f t="shared" si="32"/>
        <v/>
      </c>
    </row>
    <row r="150" spans="1:24" ht="28.9" customHeight="1">
      <c r="A150" s="41" t="str">
        <f t="shared" si="33"/>
        <v xml:space="preserve"> </v>
      </c>
      <c r="B150" s="42"/>
      <c r="C150" s="43"/>
      <c r="D150" s="44"/>
      <c r="E150" s="44"/>
      <c r="F150" s="43"/>
      <c r="G150" s="43"/>
      <c r="H150" s="26"/>
      <c r="I150" s="26"/>
      <c r="J150" s="26"/>
      <c r="K150" s="26"/>
      <c r="L150" s="52"/>
      <c r="M150" s="50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30" t="str">
        <f t="shared" si="32"/>
        <v/>
      </c>
    </row>
    <row r="151" spans="1:24" ht="28.9" customHeight="1">
      <c r="A151" s="41" t="str">
        <f t="shared" si="33"/>
        <v xml:space="preserve"> </v>
      </c>
      <c r="B151" s="42"/>
      <c r="C151" s="43"/>
      <c r="D151" s="44"/>
      <c r="E151" s="44"/>
      <c r="F151" s="43"/>
      <c r="G151" s="43"/>
      <c r="H151" s="26"/>
      <c r="I151" s="26"/>
      <c r="J151" s="26"/>
      <c r="K151" s="26"/>
      <c r="L151" s="52"/>
      <c r="M151" s="50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30" t="str">
        <f t="shared" si="32"/>
        <v/>
      </c>
    </row>
    <row r="152" spans="1:24" ht="28.9" customHeight="1">
      <c r="A152" s="41" t="str">
        <f t="shared" si="33"/>
        <v xml:space="preserve"> </v>
      </c>
      <c r="B152" s="42"/>
      <c r="C152" s="43"/>
      <c r="D152" s="44"/>
      <c r="E152" s="44"/>
      <c r="F152" s="43"/>
      <c r="G152" s="43"/>
      <c r="H152" s="26"/>
      <c r="I152" s="26"/>
      <c r="J152" s="26"/>
      <c r="K152" s="26"/>
      <c r="L152" s="52"/>
      <c r="M152" s="50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30" t="str">
        <f t="shared" ref="X152:X167" si="34">CONCATENATE(C152,H152)</f>
        <v/>
      </c>
    </row>
    <row r="153" spans="1:24" ht="28.9" customHeight="1">
      <c r="A153" s="41" t="str">
        <f t="shared" si="33"/>
        <v xml:space="preserve"> </v>
      </c>
      <c r="B153" s="42"/>
      <c r="C153" s="43"/>
      <c r="D153" s="44"/>
      <c r="E153" s="44"/>
      <c r="F153" s="43"/>
      <c r="G153" s="43"/>
      <c r="H153" s="26"/>
      <c r="I153" s="26"/>
      <c r="J153" s="26"/>
      <c r="K153" s="26"/>
      <c r="L153" s="52"/>
      <c r="M153" s="50"/>
      <c r="N153" s="28" t="s">
        <v>20</v>
      </c>
      <c r="O153" s="28">
        <f>COUNTIF(C134:C153," ")</f>
        <v>0</v>
      </c>
      <c r="P153" s="28" t="s">
        <v>2</v>
      </c>
      <c r="Q153" s="28">
        <f>SUMIF(C134:C153," ",E134:E153)</f>
        <v>0</v>
      </c>
      <c r="R153" s="28"/>
      <c r="S153" s="28" t="s">
        <v>2</v>
      </c>
      <c r="T153" s="28"/>
      <c r="U153" s="28">
        <f>O153</f>
        <v>0</v>
      </c>
      <c r="V153" s="28" t="s">
        <v>2</v>
      </c>
      <c r="W153" s="28">
        <f>Q153</f>
        <v>0</v>
      </c>
      <c r="X153" s="28" t="str">
        <f t="shared" si="34"/>
        <v/>
      </c>
    </row>
    <row r="154" spans="1:24" ht="28.9" customHeight="1">
      <c r="A154" s="45" t="s">
        <v>35</v>
      </c>
      <c r="B154" s="46"/>
      <c r="C154" s="47"/>
      <c r="D154" s="48"/>
      <c r="E154" s="49">
        <f>SUM(E134:E153)</f>
        <v>0</v>
      </c>
      <c r="F154" s="47"/>
      <c r="G154" s="47"/>
      <c r="H154" s="31"/>
      <c r="I154" s="31"/>
      <c r="J154" s="31"/>
      <c r="K154" s="31"/>
      <c r="L154" s="33"/>
      <c r="M154" s="51"/>
      <c r="N154" s="29" t="s">
        <v>1</v>
      </c>
      <c r="O154" s="28">
        <f>SUM(O134:O153)</f>
        <v>0</v>
      </c>
      <c r="P154" s="28" t="s">
        <v>2</v>
      </c>
      <c r="Q154" s="28">
        <f>SUM(Q134:Q153)</f>
        <v>0</v>
      </c>
      <c r="R154" s="28">
        <f>SUM(R134:R153)</f>
        <v>0</v>
      </c>
      <c r="S154" s="28" t="s">
        <v>2</v>
      </c>
      <c r="T154" s="28">
        <f>SUM(T134:T153)</f>
        <v>0</v>
      </c>
      <c r="U154" s="28">
        <f>SUM(U134:U153)</f>
        <v>0</v>
      </c>
      <c r="V154" s="28" t="s">
        <v>2</v>
      </c>
      <c r="W154" s="28">
        <f>SUM(W134:W153)</f>
        <v>0</v>
      </c>
      <c r="X154" s="28" t="str">
        <f t="shared" si="34"/>
        <v/>
      </c>
    </row>
    <row r="155" spans="1:24" ht="28.9" customHeight="1">
      <c r="A155" s="41" t="str">
        <f>IF(OR(ISNUMBER(E155),ISTEXT(C155)),A153+1," ")</f>
        <v xml:space="preserve"> </v>
      </c>
      <c r="B155" s="42"/>
      <c r="C155" s="43"/>
      <c r="D155" s="44"/>
      <c r="E155" s="44"/>
      <c r="F155" s="43"/>
      <c r="G155" s="43"/>
      <c r="H155" s="26"/>
      <c r="I155" s="26"/>
      <c r="J155" s="26"/>
      <c r="K155" s="27"/>
      <c r="L155" s="52"/>
      <c r="M155" s="50"/>
      <c r="N155" s="28" t="s">
        <v>3</v>
      </c>
      <c r="O155" s="28">
        <f>COUNTIF(C155:C174,"전")</f>
        <v>0</v>
      </c>
      <c r="P155" s="28" t="s">
        <v>2</v>
      </c>
      <c r="Q155" s="28">
        <f>SUMIF(C155:C174,"전",E155:E174)</f>
        <v>0</v>
      </c>
      <c r="R155" s="28">
        <f>COUNTIF(X155:X174,"전국")</f>
        <v>0</v>
      </c>
      <c r="S155" s="28" t="s">
        <v>2</v>
      </c>
      <c r="T155" s="28">
        <f>SUMIF(X155:X174,"전국",E155:E174)</f>
        <v>0</v>
      </c>
      <c r="U155" s="28">
        <f t="shared" ref="U155:U170" si="35">O155-R155</f>
        <v>0</v>
      </c>
      <c r="V155" s="28" t="s">
        <v>2</v>
      </c>
      <c r="W155" s="28">
        <f t="shared" ref="W155:W170" si="36">Q155-T155</f>
        <v>0</v>
      </c>
      <c r="X155" s="28" t="str">
        <f t="shared" si="34"/>
        <v/>
      </c>
    </row>
    <row r="156" spans="1:24" ht="28.9" customHeight="1">
      <c r="A156" s="41" t="str">
        <f>IF(OR(ISNUMBER(E156),ISTEXT(C156)),A155+1," ")</f>
        <v xml:space="preserve"> </v>
      </c>
      <c r="B156" s="42"/>
      <c r="C156" s="43"/>
      <c r="D156" s="44"/>
      <c r="E156" s="44"/>
      <c r="F156" s="43"/>
      <c r="G156" s="43"/>
      <c r="H156" s="26"/>
      <c r="I156" s="26"/>
      <c r="J156" s="26"/>
      <c r="K156" s="26"/>
      <c r="L156" s="52"/>
      <c r="M156" s="50"/>
      <c r="N156" s="28" t="s">
        <v>4</v>
      </c>
      <c r="O156" s="28">
        <f>COUNTIF(C155:C174,"답")</f>
        <v>0</v>
      </c>
      <c r="P156" s="28" t="s">
        <v>2</v>
      </c>
      <c r="Q156" s="28">
        <f>SUMIF(C155:C174,"답",E155:E174)</f>
        <v>0</v>
      </c>
      <c r="R156" s="28">
        <f>COUNTIF(X155:X174,"답국")</f>
        <v>0</v>
      </c>
      <c r="S156" s="28" t="s">
        <v>2</v>
      </c>
      <c r="T156" s="28">
        <f>SUMIF(X155:X174,"답국",E155:E174)</f>
        <v>0</v>
      </c>
      <c r="U156" s="28">
        <f t="shared" si="35"/>
        <v>0</v>
      </c>
      <c r="V156" s="28" t="s">
        <v>2</v>
      </c>
      <c r="W156" s="28">
        <f t="shared" si="36"/>
        <v>0</v>
      </c>
      <c r="X156" s="28" t="str">
        <f t="shared" si="34"/>
        <v/>
      </c>
    </row>
    <row r="157" spans="1:24" ht="28.9" customHeight="1">
      <c r="A157" s="41" t="str">
        <f t="shared" ref="A157:A164" si="37">IF(OR(ISNUMBER(E157),ISTEXT(C157)),A156+1," ")</f>
        <v xml:space="preserve"> </v>
      </c>
      <c r="B157" s="42"/>
      <c r="C157" s="43"/>
      <c r="D157" s="44"/>
      <c r="E157" s="44"/>
      <c r="F157" s="43"/>
      <c r="G157" s="43"/>
      <c r="H157" s="26"/>
      <c r="I157" s="26"/>
      <c r="J157" s="26"/>
      <c r="K157" s="26"/>
      <c r="L157" s="52"/>
      <c r="M157" s="50"/>
      <c r="N157" s="28" t="s">
        <v>5</v>
      </c>
      <c r="O157" s="28">
        <f>COUNTIF(C155:C174,"임")</f>
        <v>0</v>
      </c>
      <c r="P157" s="28" t="s">
        <v>2</v>
      </c>
      <c r="Q157" s="28">
        <f>SUMIF(C155:C174,"임",E155:E174)</f>
        <v>0</v>
      </c>
      <c r="R157" s="28">
        <f>COUNTIF(X155:X174,"임국")</f>
        <v>0</v>
      </c>
      <c r="S157" s="28" t="s">
        <v>2</v>
      </c>
      <c r="T157" s="28">
        <f>SUMIF(X155:X174,"임국",E155:E174)</f>
        <v>0</v>
      </c>
      <c r="U157" s="28">
        <f t="shared" si="35"/>
        <v>0</v>
      </c>
      <c r="V157" s="28" t="s">
        <v>2</v>
      </c>
      <c r="W157" s="28">
        <f t="shared" si="36"/>
        <v>0</v>
      </c>
      <c r="X157" s="28" t="str">
        <f t="shared" si="34"/>
        <v/>
      </c>
    </row>
    <row r="158" spans="1:24" ht="28.9" customHeight="1">
      <c r="A158" s="41" t="str">
        <f t="shared" si="37"/>
        <v xml:space="preserve"> </v>
      </c>
      <c r="B158" s="42"/>
      <c r="C158" s="43"/>
      <c r="D158" s="44"/>
      <c r="E158" s="44"/>
      <c r="F158" s="43"/>
      <c r="G158" s="43"/>
      <c r="H158" s="26"/>
      <c r="I158" s="26"/>
      <c r="J158" s="26"/>
      <c r="K158" s="26"/>
      <c r="L158" s="52"/>
      <c r="M158" s="50"/>
      <c r="N158" s="28" t="s">
        <v>6</v>
      </c>
      <c r="O158" s="28">
        <f>COUNTIF(C155:C174,"대")</f>
        <v>0</v>
      </c>
      <c r="P158" s="28" t="s">
        <v>2</v>
      </c>
      <c r="Q158" s="28">
        <f>SUMIF(C155:C174,"대",E155:E174)</f>
        <v>0</v>
      </c>
      <c r="R158" s="28">
        <f>COUNTIF(X155:X174,"대국")</f>
        <v>0</v>
      </c>
      <c r="S158" s="28" t="s">
        <v>2</v>
      </c>
      <c r="T158" s="28">
        <f>SUMIF(X155:X174,"대국",E155:E174)</f>
        <v>0</v>
      </c>
      <c r="U158" s="28">
        <f t="shared" si="35"/>
        <v>0</v>
      </c>
      <c r="V158" s="28" t="s">
        <v>2</v>
      </c>
      <c r="W158" s="28">
        <f t="shared" si="36"/>
        <v>0</v>
      </c>
      <c r="X158" s="28" t="str">
        <f t="shared" si="34"/>
        <v/>
      </c>
    </row>
    <row r="159" spans="1:24" ht="28.9" customHeight="1">
      <c r="A159" s="41" t="str">
        <f t="shared" si="37"/>
        <v xml:space="preserve"> </v>
      </c>
      <c r="B159" s="42"/>
      <c r="C159" s="43"/>
      <c r="D159" s="44"/>
      <c r="E159" s="44"/>
      <c r="F159" s="43"/>
      <c r="G159" s="43"/>
      <c r="H159" s="26"/>
      <c r="I159" s="26"/>
      <c r="J159" s="26"/>
      <c r="K159" s="26"/>
      <c r="L159" s="52"/>
      <c r="M159" s="50"/>
      <c r="N159" s="28" t="s">
        <v>7</v>
      </c>
      <c r="O159" s="28">
        <f>COUNTIF(C155:C174,"도")</f>
        <v>0</v>
      </c>
      <c r="P159" s="28" t="s">
        <v>2</v>
      </c>
      <c r="Q159" s="28">
        <f>SUMIF(C155:C174,"도",E155:E174)</f>
        <v>0</v>
      </c>
      <c r="R159" s="28">
        <f>COUNTIF(X155:X174,"도국")</f>
        <v>0</v>
      </c>
      <c r="S159" s="28" t="s">
        <v>2</v>
      </c>
      <c r="T159" s="28">
        <f>SUMIF(X155:X174,"도국",E155:E174)</f>
        <v>0</v>
      </c>
      <c r="U159" s="28">
        <f t="shared" si="35"/>
        <v>0</v>
      </c>
      <c r="V159" s="28" t="s">
        <v>2</v>
      </c>
      <c r="W159" s="28">
        <f t="shared" si="36"/>
        <v>0</v>
      </c>
      <c r="X159" s="28" t="str">
        <f t="shared" si="34"/>
        <v/>
      </c>
    </row>
    <row r="160" spans="1:24" ht="28.9" customHeight="1">
      <c r="A160" s="41" t="str">
        <f t="shared" si="37"/>
        <v xml:space="preserve"> </v>
      </c>
      <c r="B160" s="42"/>
      <c r="C160" s="43"/>
      <c r="D160" s="44"/>
      <c r="E160" s="44"/>
      <c r="F160" s="43"/>
      <c r="G160" s="43"/>
      <c r="H160" s="26"/>
      <c r="I160" s="26"/>
      <c r="J160" s="26"/>
      <c r="K160" s="26"/>
      <c r="L160" s="52"/>
      <c r="M160" s="50"/>
      <c r="N160" s="28" t="s">
        <v>8</v>
      </c>
      <c r="O160" s="28">
        <f>COUNTIF(C155:C174,"천")</f>
        <v>0</v>
      </c>
      <c r="P160" s="28" t="s">
        <v>2</v>
      </c>
      <c r="Q160" s="28">
        <f>SUMIF(C155:C174,"천",E155:E174)</f>
        <v>0</v>
      </c>
      <c r="R160" s="28">
        <f>COUNTIF(X155:X174,"천국")</f>
        <v>0</v>
      </c>
      <c r="S160" s="28" t="s">
        <v>2</v>
      </c>
      <c r="T160" s="28">
        <f>SUMIF(X155:X174,"천국",E155:E174)</f>
        <v>0</v>
      </c>
      <c r="U160" s="28">
        <f t="shared" si="35"/>
        <v>0</v>
      </c>
      <c r="V160" s="28" t="s">
        <v>2</v>
      </c>
      <c r="W160" s="28">
        <f t="shared" si="36"/>
        <v>0</v>
      </c>
      <c r="X160" s="28" t="str">
        <f t="shared" si="34"/>
        <v/>
      </c>
    </row>
    <row r="161" spans="1:24" ht="28.9" customHeight="1">
      <c r="A161" s="41" t="str">
        <f t="shared" si="37"/>
        <v xml:space="preserve"> </v>
      </c>
      <c r="B161" s="42"/>
      <c r="C161" s="43"/>
      <c r="D161" s="44"/>
      <c r="E161" s="44"/>
      <c r="F161" s="43"/>
      <c r="G161" s="43"/>
      <c r="H161" s="26"/>
      <c r="I161" s="26"/>
      <c r="J161" s="26"/>
      <c r="K161" s="26"/>
      <c r="L161" s="52"/>
      <c r="M161" s="50"/>
      <c r="N161" s="28" t="s">
        <v>9</v>
      </c>
      <c r="O161" s="28">
        <f>COUNTIF(C155:C174,"구")</f>
        <v>0</v>
      </c>
      <c r="P161" s="28" t="s">
        <v>2</v>
      </c>
      <c r="Q161" s="28">
        <f>SUMIF(C155:C174,"구",E155:E174)</f>
        <v>0</v>
      </c>
      <c r="R161" s="28">
        <f>COUNTIF(X155:X174,"구국")</f>
        <v>0</v>
      </c>
      <c r="S161" s="28" t="s">
        <v>2</v>
      </c>
      <c r="T161" s="28">
        <f>SUMIF(X155:X174,"구국",E155:E174)</f>
        <v>0</v>
      </c>
      <c r="U161" s="28">
        <f t="shared" si="35"/>
        <v>0</v>
      </c>
      <c r="V161" s="28" t="s">
        <v>2</v>
      </c>
      <c r="W161" s="28">
        <f t="shared" si="36"/>
        <v>0</v>
      </c>
      <c r="X161" s="28" t="str">
        <f t="shared" si="34"/>
        <v/>
      </c>
    </row>
    <row r="162" spans="1:24" ht="28.9" customHeight="1">
      <c r="A162" s="41" t="str">
        <f t="shared" si="37"/>
        <v xml:space="preserve"> </v>
      </c>
      <c r="B162" s="42"/>
      <c r="C162" s="43"/>
      <c r="D162" s="44"/>
      <c r="E162" s="44"/>
      <c r="F162" s="43"/>
      <c r="G162" s="43"/>
      <c r="H162" s="26"/>
      <c r="I162" s="26"/>
      <c r="J162" s="26"/>
      <c r="K162" s="26"/>
      <c r="L162" s="52"/>
      <c r="M162" s="50"/>
      <c r="N162" s="28" t="s">
        <v>10</v>
      </c>
      <c r="O162" s="28">
        <f>COUNTIF(C155:C174,"제")</f>
        <v>0</v>
      </c>
      <c r="P162" s="28" t="s">
        <v>2</v>
      </c>
      <c r="Q162" s="28">
        <f>SUMIF(C155:C174,"제",E155:E174)</f>
        <v>0</v>
      </c>
      <c r="R162" s="28">
        <f>COUNTIF(X155:X174,"제국")</f>
        <v>0</v>
      </c>
      <c r="S162" s="28" t="s">
        <v>2</v>
      </c>
      <c r="T162" s="28">
        <f>SUMIF(X155:X174,"제국",E155:E174)</f>
        <v>0</v>
      </c>
      <c r="U162" s="28">
        <f t="shared" si="35"/>
        <v>0</v>
      </c>
      <c r="V162" s="28" t="s">
        <v>2</v>
      </c>
      <c r="W162" s="28">
        <f t="shared" si="36"/>
        <v>0</v>
      </c>
      <c r="X162" s="28" t="str">
        <f t="shared" si="34"/>
        <v/>
      </c>
    </row>
    <row r="163" spans="1:24" ht="28.9" customHeight="1">
      <c r="A163" s="41" t="str">
        <f t="shared" si="37"/>
        <v xml:space="preserve"> </v>
      </c>
      <c r="B163" s="42"/>
      <c r="C163" s="43"/>
      <c r="D163" s="44"/>
      <c r="E163" s="44"/>
      <c r="F163" s="43"/>
      <c r="G163" s="43"/>
      <c r="H163" s="26"/>
      <c r="I163" s="26"/>
      <c r="J163" s="26"/>
      <c r="K163" s="26"/>
      <c r="L163" s="52"/>
      <c r="M163" s="50"/>
      <c r="N163" s="28" t="s">
        <v>11</v>
      </c>
      <c r="O163" s="28">
        <f>COUNTIF(C155:C174,"유")</f>
        <v>0</v>
      </c>
      <c r="P163" s="28" t="s">
        <v>2</v>
      </c>
      <c r="Q163" s="28">
        <f>SUMIF(C155:C174,"유",E155:E174)</f>
        <v>0</v>
      </c>
      <c r="R163" s="28">
        <f>COUNTIF(X155:X174,"유국")</f>
        <v>0</v>
      </c>
      <c r="S163" s="28" t="s">
        <v>2</v>
      </c>
      <c r="T163" s="28">
        <f>SUMIF(X155:X174,"유국",E155:E174)</f>
        <v>0</v>
      </c>
      <c r="U163" s="28">
        <f t="shared" si="35"/>
        <v>0</v>
      </c>
      <c r="V163" s="28" t="s">
        <v>2</v>
      </c>
      <c r="W163" s="28">
        <f t="shared" si="36"/>
        <v>0</v>
      </c>
      <c r="X163" s="28" t="str">
        <f t="shared" si="34"/>
        <v/>
      </c>
    </row>
    <row r="164" spans="1:24" ht="28.9" customHeight="1">
      <c r="A164" s="41" t="str">
        <f t="shared" si="37"/>
        <v xml:space="preserve"> </v>
      </c>
      <c r="B164" s="42"/>
      <c r="C164" s="43"/>
      <c r="D164" s="44"/>
      <c r="E164" s="44"/>
      <c r="F164" s="43"/>
      <c r="G164" s="43"/>
      <c r="H164" s="26"/>
      <c r="I164" s="26"/>
      <c r="J164" s="26"/>
      <c r="K164" s="26"/>
      <c r="L164" s="52"/>
      <c r="M164" s="50"/>
      <c r="N164" s="28" t="s">
        <v>12</v>
      </c>
      <c r="O164" s="28">
        <f>COUNTIF(C155:C174,"과")</f>
        <v>0</v>
      </c>
      <c r="P164" s="28" t="s">
        <v>2</v>
      </c>
      <c r="Q164" s="28">
        <f>SUMIF(C155:C174,"과",E155:E174)</f>
        <v>0</v>
      </c>
      <c r="R164" s="28">
        <f>COUNTIF(X155:X174,"과국")</f>
        <v>0</v>
      </c>
      <c r="S164" s="28" t="s">
        <v>2</v>
      </c>
      <c r="T164" s="28">
        <f>SUMIF(X155:X174,"과국",E155:E174)</f>
        <v>0</v>
      </c>
      <c r="U164" s="28">
        <f t="shared" si="35"/>
        <v>0</v>
      </c>
      <c r="V164" s="28" t="s">
        <v>2</v>
      </c>
      <c r="W164" s="28">
        <f t="shared" si="36"/>
        <v>0</v>
      </c>
      <c r="X164" s="28" t="str">
        <f t="shared" si="34"/>
        <v/>
      </c>
    </row>
    <row r="165" spans="1:24" ht="28.9" customHeight="1">
      <c r="A165" s="41" t="str">
        <f>IF(OR(ISNUMBER(E165),ISTEXT(C165)),A164+1," ")</f>
        <v xml:space="preserve"> </v>
      </c>
      <c r="B165" s="42"/>
      <c r="C165" s="43"/>
      <c r="D165" s="44"/>
      <c r="E165" s="44"/>
      <c r="F165" s="43"/>
      <c r="G165" s="43"/>
      <c r="H165" s="26"/>
      <c r="I165" s="26"/>
      <c r="J165" s="26"/>
      <c r="K165" s="26"/>
      <c r="L165" s="52"/>
      <c r="M165" s="50"/>
      <c r="N165" s="28" t="s">
        <v>13</v>
      </c>
      <c r="O165" s="28">
        <f>COUNTIF(C155:C174,"묘")</f>
        <v>0</v>
      </c>
      <c r="P165" s="28" t="s">
        <v>2</v>
      </c>
      <c r="Q165" s="28">
        <f>SUMIF(C155:C174,"묘",E155:E174)</f>
        <v>0</v>
      </c>
      <c r="R165" s="28">
        <f>COUNTIF(X155:X174,"묘국")</f>
        <v>0</v>
      </c>
      <c r="S165" s="28" t="s">
        <v>2</v>
      </c>
      <c r="T165" s="28">
        <f>SUMIF(X155:X174,"묘국",E155:E174)</f>
        <v>0</v>
      </c>
      <c r="U165" s="28">
        <f t="shared" si="35"/>
        <v>0</v>
      </c>
      <c r="V165" s="28" t="s">
        <v>2</v>
      </c>
      <c r="W165" s="28">
        <f t="shared" si="36"/>
        <v>0</v>
      </c>
      <c r="X165" s="28" t="str">
        <f t="shared" si="34"/>
        <v/>
      </c>
    </row>
    <row r="166" spans="1:24" ht="28.9" customHeight="1">
      <c r="A166" s="41" t="str">
        <f>IF(OR(ISNUMBER(E166),ISTEXT(C166)),A165+1," ")</f>
        <v xml:space="preserve"> </v>
      </c>
      <c r="B166" s="42"/>
      <c r="C166" s="43"/>
      <c r="D166" s="44"/>
      <c r="E166" s="44"/>
      <c r="F166" s="43"/>
      <c r="G166" s="43"/>
      <c r="H166" s="26"/>
      <c r="I166" s="26"/>
      <c r="J166" s="26"/>
      <c r="K166" s="26"/>
      <c r="L166" s="52"/>
      <c r="M166" s="50"/>
      <c r="N166" s="28" t="s">
        <v>14</v>
      </c>
      <c r="O166" s="28">
        <f>COUNTIF(C155:C174,"목")</f>
        <v>0</v>
      </c>
      <c r="P166" s="28" t="s">
        <v>2</v>
      </c>
      <c r="Q166" s="28">
        <f>SUMIF(C155:C174,"목",E155:E174)</f>
        <v>0</v>
      </c>
      <c r="R166" s="28">
        <f>COUNTIF(X155:X174,"목국")</f>
        <v>0</v>
      </c>
      <c r="S166" s="28" t="s">
        <v>2</v>
      </c>
      <c r="T166" s="28">
        <f>SUMIF(X155:X174,"목국",E155:E174)</f>
        <v>0</v>
      </c>
      <c r="U166" s="28">
        <f t="shared" si="35"/>
        <v>0</v>
      </c>
      <c r="V166" s="28" t="s">
        <v>2</v>
      </c>
      <c r="W166" s="28">
        <f t="shared" si="36"/>
        <v>0</v>
      </c>
      <c r="X166" s="28" t="str">
        <f t="shared" si="34"/>
        <v/>
      </c>
    </row>
    <row r="167" spans="1:24" ht="28.9" customHeight="1">
      <c r="A167" s="41" t="str">
        <f t="shared" ref="A167:A172" si="38">IF(OR(ISNUMBER(E167),ISTEXT(C167)),A166+1," ")</f>
        <v xml:space="preserve"> </v>
      </c>
      <c r="B167" s="42"/>
      <c r="C167" s="43"/>
      <c r="D167" s="44"/>
      <c r="E167" s="44"/>
      <c r="F167" s="43"/>
      <c r="G167" s="43"/>
      <c r="H167" s="26"/>
      <c r="I167" s="26"/>
      <c r="J167" s="26"/>
      <c r="K167" s="26"/>
      <c r="L167" s="52"/>
      <c r="M167" s="50"/>
      <c r="N167" s="28" t="s">
        <v>15</v>
      </c>
      <c r="O167" s="28">
        <f>COUNTIF(C155:C174,"잡")</f>
        <v>0</v>
      </c>
      <c r="P167" s="28" t="s">
        <v>2</v>
      </c>
      <c r="Q167" s="28">
        <f>SUMIF(C155:C174,"잡",E155:E174)</f>
        <v>0</v>
      </c>
      <c r="R167" s="28">
        <f>COUNTIF(X155:X174,"잡국")</f>
        <v>0</v>
      </c>
      <c r="S167" s="28" t="s">
        <v>2</v>
      </c>
      <c r="T167" s="28">
        <f>SUMIF(X155:X174,"잡국",E155:E174)</f>
        <v>0</v>
      </c>
      <c r="U167" s="28">
        <f t="shared" si="35"/>
        <v>0</v>
      </c>
      <c r="V167" s="28" t="s">
        <v>2</v>
      </c>
      <c r="W167" s="28">
        <f t="shared" si="36"/>
        <v>0</v>
      </c>
      <c r="X167" s="28" t="str">
        <f t="shared" si="34"/>
        <v/>
      </c>
    </row>
    <row r="168" spans="1:24" ht="28.9" customHeight="1">
      <c r="A168" s="41" t="str">
        <f t="shared" si="38"/>
        <v xml:space="preserve"> </v>
      </c>
      <c r="B168" s="42"/>
      <c r="C168" s="43"/>
      <c r="D168" s="44"/>
      <c r="E168" s="44"/>
      <c r="F168" s="43"/>
      <c r="G168" s="43"/>
      <c r="H168" s="26"/>
      <c r="I168" s="26"/>
      <c r="J168" s="26"/>
      <c r="K168" s="26"/>
      <c r="L168" s="52"/>
      <c r="M168" s="50"/>
      <c r="N168" s="28" t="s">
        <v>19</v>
      </c>
      <c r="O168" s="28">
        <f>COUNTIF(C155:C174,"학")</f>
        <v>0</v>
      </c>
      <c r="P168" s="28" t="s">
        <v>2</v>
      </c>
      <c r="Q168" s="28">
        <f>SUMIF(C155:C174,"학",E155:E174)</f>
        <v>0</v>
      </c>
      <c r="R168" s="28">
        <f>COUNTIF(X155:X174,"학국")</f>
        <v>0</v>
      </c>
      <c r="S168" s="28" t="s">
        <v>2</v>
      </c>
      <c r="T168" s="28">
        <f>SUMIF(X155:X174,"학국",E155:E174)</f>
        <v>0</v>
      </c>
      <c r="U168" s="28">
        <f t="shared" si="35"/>
        <v>0</v>
      </c>
      <c r="V168" s="28" t="s">
        <v>2</v>
      </c>
      <c r="W168" s="28">
        <f t="shared" si="36"/>
        <v>0</v>
      </c>
      <c r="X168" s="28" t="str">
        <f t="shared" ref="X168:X183" si="39">CONCATENATE(C168,H168)</f>
        <v/>
      </c>
    </row>
    <row r="169" spans="1:24" ht="28.9" customHeight="1">
      <c r="A169" s="41" t="str">
        <f t="shared" si="38"/>
        <v xml:space="preserve"> </v>
      </c>
      <c r="B169" s="42"/>
      <c r="C169" s="43"/>
      <c r="D169" s="44"/>
      <c r="E169" s="44"/>
      <c r="F169" s="43"/>
      <c r="G169" s="43"/>
      <c r="H169" s="26"/>
      <c r="I169" s="26"/>
      <c r="J169" s="26"/>
      <c r="K169" s="26"/>
      <c r="L169" s="52"/>
      <c r="M169" s="50"/>
      <c r="N169" s="28" t="s">
        <v>16</v>
      </c>
      <c r="O169" s="28">
        <f>COUNTIF(C155:C174,"수")</f>
        <v>0</v>
      </c>
      <c r="P169" s="28" t="s">
        <v>2</v>
      </c>
      <c r="Q169" s="28">
        <f>SUMIF(C155:C174,"수",E155:E174)</f>
        <v>0</v>
      </c>
      <c r="R169" s="28">
        <f>COUNTIF(X155:X174,"수국")</f>
        <v>0</v>
      </c>
      <c r="S169" s="28" t="s">
        <v>2</v>
      </c>
      <c r="T169" s="28">
        <f>SUMIF(X155:X174,"수국",E155:E174)</f>
        <v>0</v>
      </c>
      <c r="U169" s="28">
        <f t="shared" si="35"/>
        <v>0</v>
      </c>
      <c r="V169" s="28" t="s">
        <v>2</v>
      </c>
      <c r="W169" s="28">
        <f t="shared" si="36"/>
        <v>0</v>
      </c>
      <c r="X169" s="28" t="str">
        <f t="shared" si="39"/>
        <v/>
      </c>
    </row>
    <row r="170" spans="1:24" ht="28.9" customHeight="1">
      <c r="A170" s="41" t="str">
        <f t="shared" si="38"/>
        <v xml:space="preserve"> </v>
      </c>
      <c r="B170" s="42"/>
      <c r="C170" s="43"/>
      <c r="D170" s="44"/>
      <c r="E170" s="44"/>
      <c r="F170" s="43"/>
      <c r="G170" s="43"/>
      <c r="H170" s="26"/>
      <c r="I170" s="26"/>
      <c r="J170" s="26"/>
      <c r="K170" s="26"/>
      <c r="L170" s="52"/>
      <c r="M170" s="50"/>
      <c r="N170" s="29" t="s">
        <v>17</v>
      </c>
      <c r="O170" s="28">
        <f>COUNTIF(C155:C174,"장")</f>
        <v>0</v>
      </c>
      <c r="P170" s="28" t="s">
        <v>2</v>
      </c>
      <c r="Q170" s="28">
        <f>SUMIF(C155:C174,"장",E155:E174)</f>
        <v>0</v>
      </c>
      <c r="R170" s="28">
        <f>COUNTIF(X155:X174,"장국")</f>
        <v>0</v>
      </c>
      <c r="S170" s="28" t="s">
        <v>2</v>
      </c>
      <c r="T170" s="28">
        <f>SUMIF(X155:X174,"장국",E155:E174)</f>
        <v>0</v>
      </c>
      <c r="U170" s="28">
        <f t="shared" si="35"/>
        <v>0</v>
      </c>
      <c r="V170" s="28" t="s">
        <v>2</v>
      </c>
      <c r="W170" s="28">
        <f t="shared" si="36"/>
        <v>0</v>
      </c>
      <c r="X170" s="30" t="str">
        <f t="shared" si="39"/>
        <v/>
      </c>
    </row>
    <row r="171" spans="1:24" ht="28.9" customHeight="1">
      <c r="A171" s="41" t="str">
        <f t="shared" si="38"/>
        <v xml:space="preserve"> </v>
      </c>
      <c r="B171" s="42"/>
      <c r="C171" s="43"/>
      <c r="D171" s="44"/>
      <c r="E171" s="44"/>
      <c r="F171" s="43"/>
      <c r="G171" s="43"/>
      <c r="H171" s="26"/>
      <c r="I171" s="26"/>
      <c r="J171" s="26"/>
      <c r="K171" s="26"/>
      <c r="L171" s="52"/>
      <c r="M171" s="50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30" t="str">
        <f t="shared" si="39"/>
        <v/>
      </c>
    </row>
    <row r="172" spans="1:24" ht="28.9" customHeight="1">
      <c r="A172" s="41" t="str">
        <f t="shared" si="38"/>
        <v xml:space="preserve"> </v>
      </c>
      <c r="B172" s="42"/>
      <c r="C172" s="43"/>
      <c r="D172" s="44"/>
      <c r="E172" s="44"/>
      <c r="F172" s="43"/>
      <c r="G172" s="43"/>
      <c r="H172" s="26"/>
      <c r="I172" s="26"/>
      <c r="J172" s="26"/>
      <c r="K172" s="26"/>
      <c r="L172" s="52"/>
      <c r="M172" s="50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30" t="str">
        <f t="shared" si="39"/>
        <v/>
      </c>
    </row>
    <row r="173" spans="1:24" ht="28.9" customHeight="1">
      <c r="A173" s="41" t="str">
        <f>IF(OR(ISNUMBER(E173),ISTEXT(C173)),A172+1," ")</f>
        <v xml:space="preserve"> </v>
      </c>
      <c r="B173" s="42"/>
      <c r="C173" s="43"/>
      <c r="D173" s="44"/>
      <c r="E173" s="44"/>
      <c r="F173" s="43"/>
      <c r="G173" s="43"/>
      <c r="H173" s="26"/>
      <c r="I173" s="26"/>
      <c r="J173" s="26"/>
      <c r="K173" s="26"/>
      <c r="L173" s="52"/>
      <c r="M173" s="50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30" t="str">
        <f t="shared" si="39"/>
        <v/>
      </c>
    </row>
    <row r="174" spans="1:24" ht="28.9" customHeight="1">
      <c r="A174" s="41" t="str">
        <f>IF(OR(ISNUMBER(E174),ISTEXT(C174)),A173+1," ")</f>
        <v xml:space="preserve"> </v>
      </c>
      <c r="B174" s="42"/>
      <c r="C174" s="43"/>
      <c r="D174" s="44"/>
      <c r="E174" s="44"/>
      <c r="F174" s="43"/>
      <c r="G174" s="43"/>
      <c r="H174" s="26"/>
      <c r="I174" s="26"/>
      <c r="J174" s="26"/>
      <c r="K174" s="26"/>
      <c r="L174" s="52"/>
      <c r="M174" s="50"/>
      <c r="N174" s="28" t="s">
        <v>20</v>
      </c>
      <c r="O174" s="28">
        <f>COUNTIF(C155:C174," ")</f>
        <v>0</v>
      </c>
      <c r="P174" s="28" t="s">
        <v>2</v>
      </c>
      <c r="Q174" s="28">
        <f>SUMIF(C155:C174," ",E155:E174)</f>
        <v>0</v>
      </c>
      <c r="R174" s="28"/>
      <c r="S174" s="28" t="s">
        <v>2</v>
      </c>
      <c r="T174" s="28"/>
      <c r="U174" s="28">
        <f>O174</f>
        <v>0</v>
      </c>
      <c r="V174" s="28" t="s">
        <v>2</v>
      </c>
      <c r="W174" s="28">
        <f>Q174</f>
        <v>0</v>
      </c>
      <c r="X174" s="28" t="str">
        <f t="shared" si="39"/>
        <v/>
      </c>
    </row>
    <row r="175" spans="1:24" ht="28.9" customHeight="1">
      <c r="A175" s="45" t="s">
        <v>35</v>
      </c>
      <c r="B175" s="46"/>
      <c r="C175" s="47"/>
      <c r="D175" s="48"/>
      <c r="E175" s="49">
        <f>SUM(E155:E174)</f>
        <v>0</v>
      </c>
      <c r="F175" s="47"/>
      <c r="G175" s="47"/>
      <c r="H175" s="31"/>
      <c r="I175" s="31"/>
      <c r="J175" s="31"/>
      <c r="K175" s="31"/>
      <c r="L175" s="33"/>
      <c r="M175" s="51"/>
      <c r="N175" s="29" t="s">
        <v>1</v>
      </c>
      <c r="O175" s="28">
        <f>SUM(O155:O174)</f>
        <v>0</v>
      </c>
      <c r="P175" s="28" t="s">
        <v>2</v>
      </c>
      <c r="Q175" s="28">
        <f>SUM(Q155:Q174)</f>
        <v>0</v>
      </c>
      <c r="R175" s="28">
        <f>SUM(R155:R174)</f>
        <v>0</v>
      </c>
      <c r="S175" s="28" t="s">
        <v>2</v>
      </c>
      <c r="T175" s="28">
        <f>SUM(T155:T174)</f>
        <v>0</v>
      </c>
      <c r="U175" s="28">
        <f>SUM(U155:U174)</f>
        <v>0</v>
      </c>
      <c r="V175" s="28" t="s">
        <v>2</v>
      </c>
      <c r="W175" s="28">
        <f>SUM(W155:W174)</f>
        <v>0</v>
      </c>
      <c r="X175" s="28" t="str">
        <f t="shared" si="39"/>
        <v/>
      </c>
    </row>
    <row r="176" spans="1:24" ht="28.9" customHeight="1">
      <c r="A176" s="41" t="str">
        <f>IF(OR(ISNUMBER(E176),ISTEXT(C176)),A174+1," ")</f>
        <v xml:space="preserve"> </v>
      </c>
      <c r="B176" s="42"/>
      <c r="C176" s="43"/>
      <c r="D176" s="44"/>
      <c r="E176" s="44"/>
      <c r="F176" s="43"/>
      <c r="G176" s="43"/>
      <c r="H176" s="26"/>
      <c r="I176" s="26"/>
      <c r="J176" s="26"/>
      <c r="K176" s="27"/>
      <c r="L176" s="52"/>
      <c r="M176" s="50"/>
      <c r="N176" s="28" t="s">
        <v>3</v>
      </c>
      <c r="O176" s="28">
        <f>COUNTIF(C176:C195,"전")</f>
        <v>0</v>
      </c>
      <c r="P176" s="28" t="s">
        <v>2</v>
      </c>
      <c r="Q176" s="28">
        <f>SUMIF(C176:C195,"전",E176:E195)</f>
        <v>0</v>
      </c>
      <c r="R176" s="28">
        <f>COUNTIF(X176:X195,"전국")</f>
        <v>0</v>
      </c>
      <c r="S176" s="28" t="s">
        <v>2</v>
      </c>
      <c r="T176" s="28">
        <f>SUMIF(X176:X195,"전국",E176:E195)</f>
        <v>0</v>
      </c>
      <c r="U176" s="28">
        <f t="shared" ref="U176:U191" si="40">O176-R176</f>
        <v>0</v>
      </c>
      <c r="V176" s="28" t="s">
        <v>2</v>
      </c>
      <c r="W176" s="28">
        <f t="shared" ref="W176:W191" si="41">Q176-T176</f>
        <v>0</v>
      </c>
      <c r="X176" s="28" t="str">
        <f t="shared" si="39"/>
        <v/>
      </c>
    </row>
    <row r="177" spans="1:24" ht="28.9" customHeight="1">
      <c r="A177" s="41" t="str">
        <f>IF(OR(ISNUMBER(E177),ISTEXT(C177)),A176+1," ")</f>
        <v xml:space="preserve"> </v>
      </c>
      <c r="B177" s="42"/>
      <c r="C177" s="43"/>
      <c r="D177" s="44"/>
      <c r="E177" s="44"/>
      <c r="F177" s="43"/>
      <c r="G177" s="43"/>
      <c r="H177" s="26"/>
      <c r="I177" s="26"/>
      <c r="J177" s="26"/>
      <c r="K177" s="26"/>
      <c r="L177" s="52"/>
      <c r="M177" s="50"/>
      <c r="N177" s="28" t="s">
        <v>4</v>
      </c>
      <c r="O177" s="28">
        <f>COUNTIF(C176:C195,"답")</f>
        <v>0</v>
      </c>
      <c r="P177" s="28" t="s">
        <v>2</v>
      </c>
      <c r="Q177" s="28">
        <f>SUMIF(C176:C195,"답",E176:E195)</f>
        <v>0</v>
      </c>
      <c r="R177" s="28">
        <f>COUNTIF(X176:X195,"답국")</f>
        <v>0</v>
      </c>
      <c r="S177" s="28" t="s">
        <v>2</v>
      </c>
      <c r="T177" s="28">
        <f>SUMIF(X176:X195,"답국",E176:E195)</f>
        <v>0</v>
      </c>
      <c r="U177" s="28">
        <f t="shared" si="40"/>
        <v>0</v>
      </c>
      <c r="V177" s="28" t="s">
        <v>2</v>
      </c>
      <c r="W177" s="28">
        <f t="shared" si="41"/>
        <v>0</v>
      </c>
      <c r="X177" s="28" t="str">
        <f t="shared" si="39"/>
        <v/>
      </c>
    </row>
    <row r="178" spans="1:24" ht="28.9" customHeight="1">
      <c r="A178" s="41" t="str">
        <f t="shared" ref="A178:A184" si="42">IF(OR(ISNUMBER(E178),ISTEXT(C178)),A177+1," ")</f>
        <v xml:space="preserve"> </v>
      </c>
      <c r="B178" s="42"/>
      <c r="C178" s="43"/>
      <c r="D178" s="44"/>
      <c r="E178" s="44"/>
      <c r="F178" s="43"/>
      <c r="G178" s="43"/>
      <c r="H178" s="26"/>
      <c r="I178" s="26"/>
      <c r="J178" s="26"/>
      <c r="K178" s="26"/>
      <c r="L178" s="52"/>
      <c r="M178" s="50"/>
      <c r="N178" s="28" t="s">
        <v>5</v>
      </c>
      <c r="O178" s="28">
        <f>COUNTIF(C176:C195,"임")</f>
        <v>0</v>
      </c>
      <c r="P178" s="28" t="s">
        <v>2</v>
      </c>
      <c r="Q178" s="28">
        <f>SUMIF(C176:C195,"임",E176:E195)</f>
        <v>0</v>
      </c>
      <c r="R178" s="28">
        <f>COUNTIF(X176:X195,"임국")</f>
        <v>0</v>
      </c>
      <c r="S178" s="28" t="s">
        <v>2</v>
      </c>
      <c r="T178" s="28">
        <f>SUMIF(X176:X195,"임국",E176:E195)</f>
        <v>0</v>
      </c>
      <c r="U178" s="28">
        <f t="shared" si="40"/>
        <v>0</v>
      </c>
      <c r="V178" s="28" t="s">
        <v>2</v>
      </c>
      <c r="W178" s="28">
        <f t="shared" si="41"/>
        <v>0</v>
      </c>
      <c r="X178" s="28" t="str">
        <f t="shared" si="39"/>
        <v/>
      </c>
    </row>
    <row r="179" spans="1:24" ht="28.9" customHeight="1">
      <c r="A179" s="41" t="str">
        <f t="shared" si="42"/>
        <v xml:space="preserve"> </v>
      </c>
      <c r="B179" s="42"/>
      <c r="C179" s="43"/>
      <c r="D179" s="44"/>
      <c r="E179" s="44"/>
      <c r="F179" s="43"/>
      <c r="G179" s="43"/>
      <c r="H179" s="26"/>
      <c r="I179" s="26"/>
      <c r="J179" s="26"/>
      <c r="K179" s="26"/>
      <c r="L179" s="52"/>
      <c r="M179" s="50"/>
      <c r="N179" s="28" t="s">
        <v>6</v>
      </c>
      <c r="O179" s="28">
        <f>COUNTIF(C176:C195,"대")</f>
        <v>0</v>
      </c>
      <c r="P179" s="28" t="s">
        <v>2</v>
      </c>
      <c r="Q179" s="28">
        <f>SUMIF(C176:C195,"대",E176:E195)</f>
        <v>0</v>
      </c>
      <c r="R179" s="28">
        <f>COUNTIF(X176:X195,"대국")</f>
        <v>0</v>
      </c>
      <c r="S179" s="28" t="s">
        <v>2</v>
      </c>
      <c r="T179" s="28">
        <f>SUMIF(X176:X195,"대국",E176:E195)</f>
        <v>0</v>
      </c>
      <c r="U179" s="28">
        <f t="shared" si="40"/>
        <v>0</v>
      </c>
      <c r="V179" s="28" t="s">
        <v>2</v>
      </c>
      <c r="W179" s="28">
        <f t="shared" si="41"/>
        <v>0</v>
      </c>
      <c r="X179" s="28" t="str">
        <f t="shared" si="39"/>
        <v/>
      </c>
    </row>
    <row r="180" spans="1:24" ht="28.9" customHeight="1">
      <c r="A180" s="41" t="str">
        <f t="shared" si="42"/>
        <v xml:space="preserve"> </v>
      </c>
      <c r="B180" s="42"/>
      <c r="C180" s="43"/>
      <c r="D180" s="44"/>
      <c r="E180" s="44"/>
      <c r="F180" s="43"/>
      <c r="G180" s="43"/>
      <c r="H180" s="26"/>
      <c r="I180" s="26"/>
      <c r="J180" s="26"/>
      <c r="K180" s="26"/>
      <c r="L180" s="52"/>
      <c r="M180" s="50"/>
      <c r="N180" s="28" t="s">
        <v>7</v>
      </c>
      <c r="O180" s="28">
        <f>COUNTIF(C176:C195,"도")</f>
        <v>0</v>
      </c>
      <c r="P180" s="28" t="s">
        <v>2</v>
      </c>
      <c r="Q180" s="28">
        <f>SUMIF(C176:C195,"도",E176:E195)</f>
        <v>0</v>
      </c>
      <c r="R180" s="28">
        <f>COUNTIF(X176:X195,"도국")</f>
        <v>0</v>
      </c>
      <c r="S180" s="28" t="s">
        <v>2</v>
      </c>
      <c r="T180" s="28">
        <f>SUMIF(X176:X195,"도국",E176:E195)</f>
        <v>0</v>
      </c>
      <c r="U180" s="28">
        <f t="shared" si="40"/>
        <v>0</v>
      </c>
      <c r="V180" s="28" t="s">
        <v>2</v>
      </c>
      <c r="W180" s="28">
        <f t="shared" si="41"/>
        <v>0</v>
      </c>
      <c r="X180" s="28" t="str">
        <f t="shared" si="39"/>
        <v/>
      </c>
    </row>
    <row r="181" spans="1:24" ht="28.9" customHeight="1">
      <c r="A181" s="41" t="str">
        <f t="shared" si="42"/>
        <v xml:space="preserve"> </v>
      </c>
      <c r="B181" s="42"/>
      <c r="C181" s="43"/>
      <c r="D181" s="44"/>
      <c r="E181" s="44"/>
      <c r="F181" s="43"/>
      <c r="G181" s="43"/>
      <c r="H181" s="26"/>
      <c r="I181" s="26"/>
      <c r="J181" s="26"/>
      <c r="K181" s="26"/>
      <c r="L181" s="52"/>
      <c r="M181" s="50"/>
      <c r="N181" s="28" t="s">
        <v>8</v>
      </c>
      <c r="O181" s="28">
        <f>COUNTIF(C176:C195,"천")</f>
        <v>0</v>
      </c>
      <c r="P181" s="28" t="s">
        <v>2</v>
      </c>
      <c r="Q181" s="28">
        <f>SUMIF(C176:C195,"천",E176:E195)</f>
        <v>0</v>
      </c>
      <c r="R181" s="28">
        <f>COUNTIF(X176:X195,"천국")</f>
        <v>0</v>
      </c>
      <c r="S181" s="28" t="s">
        <v>2</v>
      </c>
      <c r="T181" s="28">
        <f>SUMIF(X176:X195,"천국",E176:E195)</f>
        <v>0</v>
      </c>
      <c r="U181" s="28">
        <f t="shared" si="40"/>
        <v>0</v>
      </c>
      <c r="V181" s="28" t="s">
        <v>2</v>
      </c>
      <c r="W181" s="28">
        <f t="shared" si="41"/>
        <v>0</v>
      </c>
      <c r="X181" s="28" t="str">
        <f t="shared" si="39"/>
        <v/>
      </c>
    </row>
    <row r="182" spans="1:24" ht="28.9" customHeight="1">
      <c r="A182" s="41" t="str">
        <f t="shared" si="42"/>
        <v xml:space="preserve"> </v>
      </c>
      <c r="B182" s="42"/>
      <c r="C182" s="43"/>
      <c r="D182" s="44"/>
      <c r="E182" s="44"/>
      <c r="F182" s="43"/>
      <c r="G182" s="43"/>
      <c r="H182" s="26"/>
      <c r="I182" s="26"/>
      <c r="J182" s="26"/>
      <c r="K182" s="26"/>
      <c r="L182" s="52"/>
      <c r="M182" s="50"/>
      <c r="N182" s="28" t="s">
        <v>9</v>
      </c>
      <c r="O182" s="28">
        <f>COUNTIF(C176:C195,"구")</f>
        <v>0</v>
      </c>
      <c r="P182" s="28" t="s">
        <v>2</v>
      </c>
      <c r="Q182" s="28">
        <f>SUMIF(C176:C195,"구",E176:E195)</f>
        <v>0</v>
      </c>
      <c r="R182" s="28">
        <f>COUNTIF(X176:X195,"구국")</f>
        <v>0</v>
      </c>
      <c r="S182" s="28" t="s">
        <v>2</v>
      </c>
      <c r="T182" s="28">
        <f>SUMIF(X176:X195,"구국",E176:E195)</f>
        <v>0</v>
      </c>
      <c r="U182" s="28">
        <f t="shared" si="40"/>
        <v>0</v>
      </c>
      <c r="V182" s="28" t="s">
        <v>2</v>
      </c>
      <c r="W182" s="28">
        <f t="shared" si="41"/>
        <v>0</v>
      </c>
      <c r="X182" s="28" t="str">
        <f t="shared" si="39"/>
        <v/>
      </c>
    </row>
    <row r="183" spans="1:24" ht="28.9" customHeight="1">
      <c r="A183" s="41" t="str">
        <f t="shared" si="42"/>
        <v xml:space="preserve"> </v>
      </c>
      <c r="B183" s="42"/>
      <c r="C183" s="43"/>
      <c r="D183" s="44"/>
      <c r="E183" s="44"/>
      <c r="F183" s="43"/>
      <c r="G183" s="43"/>
      <c r="H183" s="26"/>
      <c r="I183" s="26"/>
      <c r="J183" s="26"/>
      <c r="K183" s="26"/>
      <c r="L183" s="52"/>
      <c r="M183" s="50"/>
      <c r="N183" s="28" t="s">
        <v>10</v>
      </c>
      <c r="O183" s="28">
        <f>COUNTIF(C176:C195,"제")</f>
        <v>0</v>
      </c>
      <c r="P183" s="28" t="s">
        <v>2</v>
      </c>
      <c r="Q183" s="28">
        <f>SUMIF(C176:C195,"제",E176:E195)</f>
        <v>0</v>
      </c>
      <c r="R183" s="28">
        <f>COUNTIF(X176:X195,"제국")</f>
        <v>0</v>
      </c>
      <c r="S183" s="28" t="s">
        <v>2</v>
      </c>
      <c r="T183" s="28">
        <f>SUMIF(X176:X195,"제국",E176:E195)</f>
        <v>0</v>
      </c>
      <c r="U183" s="28">
        <f t="shared" si="40"/>
        <v>0</v>
      </c>
      <c r="V183" s="28" t="s">
        <v>2</v>
      </c>
      <c r="W183" s="28">
        <f t="shared" si="41"/>
        <v>0</v>
      </c>
      <c r="X183" s="28" t="str">
        <f t="shared" si="39"/>
        <v/>
      </c>
    </row>
    <row r="184" spans="1:24" ht="28.9" customHeight="1">
      <c r="A184" s="41" t="str">
        <f t="shared" si="42"/>
        <v xml:space="preserve"> </v>
      </c>
      <c r="B184" s="42"/>
      <c r="C184" s="43"/>
      <c r="D184" s="44"/>
      <c r="E184" s="44"/>
      <c r="F184" s="43"/>
      <c r="G184" s="43"/>
      <c r="H184" s="26"/>
      <c r="I184" s="26"/>
      <c r="J184" s="26"/>
      <c r="K184" s="26"/>
      <c r="L184" s="52"/>
      <c r="M184" s="50"/>
      <c r="N184" s="28" t="s">
        <v>11</v>
      </c>
      <c r="O184" s="28">
        <f>COUNTIF(C176:C195,"유")</f>
        <v>0</v>
      </c>
      <c r="P184" s="28" t="s">
        <v>2</v>
      </c>
      <c r="Q184" s="28">
        <f>SUMIF(C176:C195,"유",E176:E195)</f>
        <v>0</v>
      </c>
      <c r="R184" s="28">
        <f>COUNTIF(X176:X195,"유국")</f>
        <v>0</v>
      </c>
      <c r="S184" s="28" t="s">
        <v>2</v>
      </c>
      <c r="T184" s="28">
        <f>SUMIF(X176:X195,"유국",E176:E195)</f>
        <v>0</v>
      </c>
      <c r="U184" s="28">
        <f t="shared" si="40"/>
        <v>0</v>
      </c>
      <c r="V184" s="28" t="s">
        <v>2</v>
      </c>
      <c r="W184" s="28">
        <f t="shared" si="41"/>
        <v>0</v>
      </c>
      <c r="X184" s="28" t="str">
        <f t="shared" ref="X184:X199" si="43">CONCATENATE(C184,H184)</f>
        <v/>
      </c>
    </row>
    <row r="185" spans="1:24" ht="28.9" customHeight="1">
      <c r="A185" s="41" t="str">
        <f>IF(OR(ISNUMBER(E185),ISTEXT(C185)),A184+1," ")</f>
        <v xml:space="preserve"> </v>
      </c>
      <c r="B185" s="42"/>
      <c r="C185" s="43"/>
      <c r="D185" s="44"/>
      <c r="E185" s="44"/>
      <c r="F185" s="43"/>
      <c r="G185" s="43"/>
      <c r="H185" s="26"/>
      <c r="I185" s="26"/>
      <c r="J185" s="26"/>
      <c r="K185" s="26"/>
      <c r="L185" s="52"/>
      <c r="M185" s="50"/>
      <c r="N185" s="28" t="s">
        <v>12</v>
      </c>
      <c r="O185" s="28">
        <f>COUNTIF(C176:C195,"과")</f>
        <v>0</v>
      </c>
      <c r="P185" s="28" t="s">
        <v>2</v>
      </c>
      <c r="Q185" s="28">
        <f>SUMIF(C176:C195,"과",E176:E195)</f>
        <v>0</v>
      </c>
      <c r="R185" s="28">
        <f>COUNTIF(X176:X195,"과국")</f>
        <v>0</v>
      </c>
      <c r="S185" s="28" t="s">
        <v>2</v>
      </c>
      <c r="T185" s="28">
        <f>SUMIF(X176:X195,"과국",E176:E195)</f>
        <v>0</v>
      </c>
      <c r="U185" s="28">
        <f t="shared" si="40"/>
        <v>0</v>
      </c>
      <c r="V185" s="28" t="s">
        <v>2</v>
      </c>
      <c r="W185" s="28">
        <f t="shared" si="41"/>
        <v>0</v>
      </c>
      <c r="X185" s="28" t="str">
        <f t="shared" si="43"/>
        <v/>
      </c>
    </row>
    <row r="186" spans="1:24" ht="28.9" customHeight="1">
      <c r="A186" s="41" t="str">
        <f>IF(OR(ISNUMBER(E186),ISTEXT(C186)),A185+1," ")</f>
        <v xml:space="preserve"> </v>
      </c>
      <c r="B186" s="42"/>
      <c r="C186" s="43"/>
      <c r="D186" s="44"/>
      <c r="E186" s="44"/>
      <c r="F186" s="43"/>
      <c r="G186" s="43"/>
      <c r="H186" s="26"/>
      <c r="I186" s="26"/>
      <c r="J186" s="26"/>
      <c r="K186" s="26"/>
      <c r="L186" s="52"/>
      <c r="M186" s="50"/>
      <c r="N186" s="28" t="s">
        <v>13</v>
      </c>
      <c r="O186" s="28">
        <f>COUNTIF(C176:C195,"묘")</f>
        <v>0</v>
      </c>
      <c r="P186" s="28" t="s">
        <v>2</v>
      </c>
      <c r="Q186" s="28">
        <f>SUMIF(C176:C195,"묘",E176:E195)</f>
        <v>0</v>
      </c>
      <c r="R186" s="28">
        <f>COUNTIF(X176:X195,"묘국")</f>
        <v>0</v>
      </c>
      <c r="S186" s="28" t="s">
        <v>2</v>
      </c>
      <c r="T186" s="28">
        <f>SUMIF(X176:X195,"묘국",E176:E195)</f>
        <v>0</v>
      </c>
      <c r="U186" s="28">
        <f t="shared" si="40"/>
        <v>0</v>
      </c>
      <c r="V186" s="28" t="s">
        <v>2</v>
      </c>
      <c r="W186" s="28">
        <f t="shared" si="41"/>
        <v>0</v>
      </c>
      <c r="X186" s="28" t="str">
        <f t="shared" si="43"/>
        <v/>
      </c>
    </row>
    <row r="187" spans="1:24" ht="28.9" customHeight="1">
      <c r="A187" s="41" t="str">
        <f t="shared" ref="A187:A193" si="44">IF(OR(ISNUMBER(E187),ISTEXT(C187)),A186+1," ")</f>
        <v xml:space="preserve"> </v>
      </c>
      <c r="B187" s="42"/>
      <c r="C187" s="43"/>
      <c r="D187" s="44"/>
      <c r="E187" s="44"/>
      <c r="F187" s="43"/>
      <c r="G187" s="43"/>
      <c r="H187" s="26"/>
      <c r="I187" s="26"/>
      <c r="J187" s="26"/>
      <c r="K187" s="26"/>
      <c r="L187" s="52"/>
      <c r="M187" s="50"/>
      <c r="N187" s="28" t="s">
        <v>14</v>
      </c>
      <c r="O187" s="28">
        <f>COUNTIF(C176:C195,"목")</f>
        <v>0</v>
      </c>
      <c r="P187" s="28" t="s">
        <v>2</v>
      </c>
      <c r="Q187" s="28">
        <f>SUMIF(C176:C195,"목",E176:E195)</f>
        <v>0</v>
      </c>
      <c r="R187" s="28">
        <f>COUNTIF(X176:X195,"목국")</f>
        <v>0</v>
      </c>
      <c r="S187" s="28" t="s">
        <v>2</v>
      </c>
      <c r="T187" s="28">
        <f>SUMIF(X176:X195,"목국",E176:E195)</f>
        <v>0</v>
      </c>
      <c r="U187" s="28">
        <f t="shared" si="40"/>
        <v>0</v>
      </c>
      <c r="V187" s="28" t="s">
        <v>2</v>
      </c>
      <c r="W187" s="28">
        <f t="shared" si="41"/>
        <v>0</v>
      </c>
      <c r="X187" s="28" t="str">
        <f t="shared" si="43"/>
        <v/>
      </c>
    </row>
    <row r="188" spans="1:24" ht="28.9" customHeight="1">
      <c r="A188" s="41" t="str">
        <f t="shared" si="44"/>
        <v xml:space="preserve"> </v>
      </c>
      <c r="B188" s="42"/>
      <c r="C188" s="43"/>
      <c r="D188" s="44"/>
      <c r="E188" s="44"/>
      <c r="F188" s="43"/>
      <c r="G188" s="43"/>
      <c r="H188" s="26"/>
      <c r="I188" s="26"/>
      <c r="J188" s="26"/>
      <c r="K188" s="26"/>
      <c r="L188" s="52"/>
      <c r="M188" s="50"/>
      <c r="N188" s="28" t="s">
        <v>15</v>
      </c>
      <c r="O188" s="28">
        <f>COUNTIF(C176:C195,"잡")</f>
        <v>0</v>
      </c>
      <c r="P188" s="28" t="s">
        <v>2</v>
      </c>
      <c r="Q188" s="28">
        <f>SUMIF(C176:C195,"잡",E176:E195)</f>
        <v>0</v>
      </c>
      <c r="R188" s="28">
        <f>COUNTIF(X176:X195,"잡국")</f>
        <v>0</v>
      </c>
      <c r="S188" s="28" t="s">
        <v>2</v>
      </c>
      <c r="T188" s="28">
        <f>SUMIF(X176:X195,"잡국",E176:E195)</f>
        <v>0</v>
      </c>
      <c r="U188" s="28">
        <f t="shared" si="40"/>
        <v>0</v>
      </c>
      <c r="V188" s="28" t="s">
        <v>2</v>
      </c>
      <c r="W188" s="28">
        <f t="shared" si="41"/>
        <v>0</v>
      </c>
      <c r="X188" s="28" t="str">
        <f t="shared" si="43"/>
        <v/>
      </c>
    </row>
    <row r="189" spans="1:24" ht="28.9" customHeight="1">
      <c r="A189" s="41" t="str">
        <f t="shared" si="44"/>
        <v xml:space="preserve"> </v>
      </c>
      <c r="B189" s="42"/>
      <c r="C189" s="43"/>
      <c r="D189" s="44"/>
      <c r="E189" s="44"/>
      <c r="F189" s="43"/>
      <c r="G189" s="43"/>
      <c r="H189" s="26"/>
      <c r="I189" s="26"/>
      <c r="J189" s="26"/>
      <c r="K189" s="26"/>
      <c r="L189" s="52"/>
      <c r="M189" s="50"/>
      <c r="N189" s="28" t="s">
        <v>19</v>
      </c>
      <c r="O189" s="28">
        <f>COUNTIF(C176:C195,"학")</f>
        <v>0</v>
      </c>
      <c r="P189" s="28" t="s">
        <v>2</v>
      </c>
      <c r="Q189" s="28">
        <f>SUMIF(C176:C195,"학",E176:E195)</f>
        <v>0</v>
      </c>
      <c r="R189" s="28">
        <f>COUNTIF(X176:X195,"학국")</f>
        <v>0</v>
      </c>
      <c r="S189" s="28" t="s">
        <v>2</v>
      </c>
      <c r="T189" s="28">
        <f>SUMIF(X176:X195,"학국",E176:E195)</f>
        <v>0</v>
      </c>
      <c r="U189" s="28">
        <f t="shared" si="40"/>
        <v>0</v>
      </c>
      <c r="V189" s="28" t="s">
        <v>2</v>
      </c>
      <c r="W189" s="28">
        <f t="shared" si="41"/>
        <v>0</v>
      </c>
      <c r="X189" s="28" t="str">
        <f t="shared" si="43"/>
        <v/>
      </c>
    </row>
    <row r="190" spans="1:24" ht="28.9" customHeight="1">
      <c r="A190" s="41" t="str">
        <f t="shared" si="44"/>
        <v xml:space="preserve"> </v>
      </c>
      <c r="B190" s="42"/>
      <c r="C190" s="43"/>
      <c r="D190" s="44"/>
      <c r="E190" s="44"/>
      <c r="F190" s="43"/>
      <c r="G190" s="43"/>
      <c r="H190" s="26"/>
      <c r="I190" s="26"/>
      <c r="J190" s="26"/>
      <c r="K190" s="26"/>
      <c r="L190" s="52"/>
      <c r="M190" s="50"/>
      <c r="N190" s="28" t="s">
        <v>16</v>
      </c>
      <c r="O190" s="28">
        <f>COUNTIF(C176:C195,"수")</f>
        <v>0</v>
      </c>
      <c r="P190" s="28" t="s">
        <v>2</v>
      </c>
      <c r="Q190" s="28">
        <f>SUMIF(C176:C195,"수",E176:E195)</f>
        <v>0</v>
      </c>
      <c r="R190" s="28">
        <f>COUNTIF(X176:X195,"수국")</f>
        <v>0</v>
      </c>
      <c r="S190" s="28" t="s">
        <v>2</v>
      </c>
      <c r="T190" s="28">
        <f>SUMIF(X176:X195,"수국",E176:E195)</f>
        <v>0</v>
      </c>
      <c r="U190" s="28">
        <f t="shared" si="40"/>
        <v>0</v>
      </c>
      <c r="V190" s="28" t="s">
        <v>2</v>
      </c>
      <c r="W190" s="28">
        <f t="shared" si="41"/>
        <v>0</v>
      </c>
      <c r="X190" s="28" t="str">
        <f t="shared" si="43"/>
        <v/>
      </c>
    </row>
    <row r="191" spans="1:24" ht="28.9" customHeight="1">
      <c r="A191" s="41" t="str">
        <f t="shared" si="44"/>
        <v xml:space="preserve"> </v>
      </c>
      <c r="B191" s="42"/>
      <c r="C191" s="43"/>
      <c r="D191" s="44"/>
      <c r="E191" s="44"/>
      <c r="F191" s="43"/>
      <c r="G191" s="43"/>
      <c r="H191" s="26"/>
      <c r="I191" s="26"/>
      <c r="J191" s="26"/>
      <c r="K191" s="26"/>
      <c r="L191" s="52"/>
      <c r="M191" s="50"/>
      <c r="N191" s="29" t="s">
        <v>17</v>
      </c>
      <c r="O191" s="28">
        <f>COUNTIF(C176:C195,"장")</f>
        <v>0</v>
      </c>
      <c r="P191" s="28" t="s">
        <v>2</v>
      </c>
      <c r="Q191" s="28">
        <f>SUMIF(C176:C195,"장",E176:E195)</f>
        <v>0</v>
      </c>
      <c r="R191" s="28">
        <f>COUNTIF(X176:X195,"장국")</f>
        <v>0</v>
      </c>
      <c r="S191" s="28" t="s">
        <v>2</v>
      </c>
      <c r="T191" s="28">
        <f>SUMIF(X176:X195,"장국",E176:E195)</f>
        <v>0</v>
      </c>
      <c r="U191" s="28">
        <f t="shared" si="40"/>
        <v>0</v>
      </c>
      <c r="V191" s="28" t="s">
        <v>2</v>
      </c>
      <c r="W191" s="28">
        <f t="shared" si="41"/>
        <v>0</v>
      </c>
      <c r="X191" s="30" t="str">
        <f t="shared" si="43"/>
        <v/>
      </c>
    </row>
    <row r="192" spans="1:24" ht="28.9" customHeight="1">
      <c r="A192" s="41" t="str">
        <f t="shared" si="44"/>
        <v xml:space="preserve"> </v>
      </c>
      <c r="B192" s="42"/>
      <c r="C192" s="43"/>
      <c r="D192" s="44"/>
      <c r="E192" s="44"/>
      <c r="F192" s="43"/>
      <c r="G192" s="43"/>
      <c r="H192" s="26"/>
      <c r="I192" s="26"/>
      <c r="J192" s="26"/>
      <c r="K192" s="26"/>
      <c r="L192" s="52"/>
      <c r="M192" s="50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30" t="str">
        <f t="shared" si="43"/>
        <v/>
      </c>
    </row>
    <row r="193" spans="1:24" ht="28.9" customHeight="1">
      <c r="A193" s="41" t="str">
        <f t="shared" si="44"/>
        <v xml:space="preserve"> </v>
      </c>
      <c r="B193" s="42"/>
      <c r="C193" s="43"/>
      <c r="D193" s="44"/>
      <c r="E193" s="44"/>
      <c r="F193" s="43"/>
      <c r="G193" s="43"/>
      <c r="H193" s="26"/>
      <c r="I193" s="26"/>
      <c r="J193" s="26"/>
      <c r="K193" s="26"/>
      <c r="L193" s="52"/>
      <c r="M193" s="50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30" t="str">
        <f t="shared" si="43"/>
        <v/>
      </c>
    </row>
    <row r="194" spans="1:24" ht="28.9" customHeight="1">
      <c r="A194" s="41" t="str">
        <f>IF(OR(ISNUMBER(E194),ISTEXT(C194)),A193+1," ")</f>
        <v xml:space="preserve"> </v>
      </c>
      <c r="B194" s="42"/>
      <c r="C194" s="43"/>
      <c r="D194" s="44"/>
      <c r="E194" s="44"/>
      <c r="F194" s="43"/>
      <c r="G194" s="43"/>
      <c r="H194" s="26"/>
      <c r="I194" s="26"/>
      <c r="J194" s="26"/>
      <c r="K194" s="26"/>
      <c r="L194" s="52"/>
      <c r="M194" s="50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30" t="str">
        <f t="shared" si="43"/>
        <v/>
      </c>
    </row>
    <row r="195" spans="1:24" ht="28.9" customHeight="1">
      <c r="A195" s="41" t="str">
        <f>IF(OR(ISNUMBER(E195),ISTEXT(C195)),A194+1," ")</f>
        <v xml:space="preserve"> </v>
      </c>
      <c r="B195" s="42"/>
      <c r="C195" s="43"/>
      <c r="D195" s="44"/>
      <c r="E195" s="44"/>
      <c r="F195" s="43"/>
      <c r="G195" s="43"/>
      <c r="H195" s="26"/>
      <c r="I195" s="26"/>
      <c r="J195" s="26"/>
      <c r="K195" s="26"/>
      <c r="L195" s="52"/>
      <c r="M195" s="50"/>
      <c r="N195" s="28" t="s">
        <v>20</v>
      </c>
      <c r="O195" s="28">
        <f>COUNTIF(C176:C195," ")</f>
        <v>0</v>
      </c>
      <c r="P195" s="28" t="s">
        <v>2</v>
      </c>
      <c r="Q195" s="28">
        <f>SUMIF(C176:C195," ",E176:E195)</f>
        <v>0</v>
      </c>
      <c r="R195" s="28"/>
      <c r="S195" s="28" t="s">
        <v>2</v>
      </c>
      <c r="T195" s="28"/>
      <c r="U195" s="28">
        <f>O195</f>
        <v>0</v>
      </c>
      <c r="V195" s="28" t="s">
        <v>2</v>
      </c>
      <c r="W195" s="28">
        <f>Q195</f>
        <v>0</v>
      </c>
      <c r="X195" s="28" t="str">
        <f t="shared" si="43"/>
        <v/>
      </c>
    </row>
    <row r="196" spans="1:24" ht="28.9" customHeight="1">
      <c r="A196" s="45" t="s">
        <v>35</v>
      </c>
      <c r="B196" s="46"/>
      <c r="C196" s="47"/>
      <c r="D196" s="48"/>
      <c r="E196" s="49">
        <f>SUM(E176:E195)</f>
        <v>0</v>
      </c>
      <c r="F196" s="47"/>
      <c r="G196" s="47"/>
      <c r="H196" s="31"/>
      <c r="I196" s="31"/>
      <c r="J196" s="31"/>
      <c r="K196" s="31"/>
      <c r="L196" s="33"/>
      <c r="M196" s="51"/>
      <c r="N196" s="29" t="s">
        <v>1</v>
      </c>
      <c r="O196" s="28">
        <f>SUM(O176:O195)</f>
        <v>0</v>
      </c>
      <c r="P196" s="28" t="s">
        <v>2</v>
      </c>
      <c r="Q196" s="28">
        <f>SUM(Q176:Q195)</f>
        <v>0</v>
      </c>
      <c r="R196" s="28">
        <f>SUM(R176:R195)</f>
        <v>0</v>
      </c>
      <c r="S196" s="28" t="s">
        <v>2</v>
      </c>
      <c r="T196" s="28">
        <f>SUM(T176:T195)</f>
        <v>0</v>
      </c>
      <c r="U196" s="28">
        <f>SUM(U176:U195)</f>
        <v>0</v>
      </c>
      <c r="V196" s="28" t="s">
        <v>2</v>
      </c>
      <c r="W196" s="28">
        <f>SUM(W176:W195)</f>
        <v>0</v>
      </c>
      <c r="X196" s="28" t="str">
        <f t="shared" si="43"/>
        <v/>
      </c>
    </row>
    <row r="197" spans="1:24" ht="28.9" customHeight="1">
      <c r="A197" s="41" t="str">
        <f>IF(OR(ISNUMBER(E197),ISTEXT(C197)),A195+1," ")</f>
        <v xml:space="preserve"> </v>
      </c>
      <c r="B197" s="42"/>
      <c r="C197" s="43"/>
      <c r="D197" s="44"/>
      <c r="E197" s="44"/>
      <c r="F197" s="43"/>
      <c r="G197" s="43"/>
      <c r="H197" s="26"/>
      <c r="I197" s="26"/>
      <c r="J197" s="26"/>
      <c r="K197" s="27"/>
      <c r="L197" s="52"/>
      <c r="M197" s="50"/>
      <c r="N197" s="28" t="s">
        <v>3</v>
      </c>
      <c r="O197" s="28">
        <f>COUNTIF(C197:C216,"전")</f>
        <v>0</v>
      </c>
      <c r="P197" s="28" t="s">
        <v>2</v>
      </c>
      <c r="Q197" s="28">
        <f>SUMIF(C197:C216,"전",E197:E216)</f>
        <v>0</v>
      </c>
      <c r="R197" s="28">
        <f>COUNTIF(X197:X216,"전국")</f>
        <v>0</v>
      </c>
      <c r="S197" s="28" t="s">
        <v>2</v>
      </c>
      <c r="T197" s="28">
        <f>SUMIF(X197:X216,"전국",E197:E216)</f>
        <v>0</v>
      </c>
      <c r="U197" s="28">
        <f t="shared" ref="U197:U212" si="45">O197-R197</f>
        <v>0</v>
      </c>
      <c r="V197" s="28" t="s">
        <v>2</v>
      </c>
      <c r="W197" s="28">
        <f t="shared" ref="W197:W212" si="46">Q197-T197</f>
        <v>0</v>
      </c>
      <c r="X197" s="28" t="str">
        <f t="shared" si="43"/>
        <v/>
      </c>
    </row>
    <row r="198" spans="1:24" ht="28.9" customHeight="1">
      <c r="A198" s="41" t="str">
        <f>IF(OR(ISNUMBER(E198),ISTEXT(C198)),A197+1," ")</f>
        <v xml:space="preserve"> </v>
      </c>
      <c r="B198" s="42"/>
      <c r="C198" s="43"/>
      <c r="D198" s="44"/>
      <c r="E198" s="44"/>
      <c r="F198" s="43"/>
      <c r="G198" s="43"/>
      <c r="H198" s="26"/>
      <c r="I198" s="26"/>
      <c r="J198" s="26"/>
      <c r="K198" s="26"/>
      <c r="L198" s="52"/>
      <c r="M198" s="50"/>
      <c r="N198" s="28" t="s">
        <v>4</v>
      </c>
      <c r="O198" s="28">
        <f>COUNTIF(C197:C216,"답")</f>
        <v>0</v>
      </c>
      <c r="P198" s="28" t="s">
        <v>2</v>
      </c>
      <c r="Q198" s="28">
        <f>SUMIF(C197:C216,"답",E197:E216)</f>
        <v>0</v>
      </c>
      <c r="R198" s="28">
        <f>COUNTIF(X197:X216,"답국")</f>
        <v>0</v>
      </c>
      <c r="S198" s="28" t="s">
        <v>2</v>
      </c>
      <c r="T198" s="28">
        <f>SUMIF(X197:X216,"답국",E197:E216)</f>
        <v>0</v>
      </c>
      <c r="U198" s="28">
        <f t="shared" si="45"/>
        <v>0</v>
      </c>
      <c r="V198" s="28" t="s">
        <v>2</v>
      </c>
      <c r="W198" s="28">
        <f t="shared" si="46"/>
        <v>0</v>
      </c>
      <c r="X198" s="28" t="str">
        <f t="shared" si="43"/>
        <v/>
      </c>
    </row>
    <row r="199" spans="1:24" ht="28.9" customHeight="1">
      <c r="A199" s="41" t="str">
        <f t="shared" ref="A199:A204" si="47">IF(OR(ISNUMBER(E199),ISTEXT(C199)),A198+1," ")</f>
        <v xml:space="preserve"> </v>
      </c>
      <c r="B199" s="42"/>
      <c r="C199" s="43"/>
      <c r="D199" s="44"/>
      <c r="E199" s="44"/>
      <c r="F199" s="43"/>
      <c r="G199" s="43"/>
      <c r="H199" s="26"/>
      <c r="I199" s="26"/>
      <c r="J199" s="26"/>
      <c r="K199" s="26"/>
      <c r="L199" s="52"/>
      <c r="M199" s="50"/>
      <c r="N199" s="28" t="s">
        <v>5</v>
      </c>
      <c r="O199" s="28">
        <f>COUNTIF(C197:C216,"임")</f>
        <v>0</v>
      </c>
      <c r="P199" s="28" t="s">
        <v>2</v>
      </c>
      <c r="Q199" s="28">
        <f>SUMIF(C197:C216,"임",E197:E216)</f>
        <v>0</v>
      </c>
      <c r="R199" s="28">
        <f>COUNTIF(X197:X216,"임국")</f>
        <v>0</v>
      </c>
      <c r="S199" s="28" t="s">
        <v>2</v>
      </c>
      <c r="T199" s="28">
        <f>SUMIF(X197:X216,"임국",E197:E216)</f>
        <v>0</v>
      </c>
      <c r="U199" s="28">
        <f t="shared" si="45"/>
        <v>0</v>
      </c>
      <c r="V199" s="28" t="s">
        <v>2</v>
      </c>
      <c r="W199" s="28">
        <f t="shared" si="46"/>
        <v>0</v>
      </c>
      <c r="X199" s="28" t="str">
        <f t="shared" si="43"/>
        <v/>
      </c>
    </row>
    <row r="200" spans="1:24" ht="28.9" customHeight="1">
      <c r="A200" s="41" t="str">
        <f t="shared" si="47"/>
        <v xml:space="preserve"> </v>
      </c>
      <c r="B200" s="42"/>
      <c r="C200" s="43"/>
      <c r="D200" s="44"/>
      <c r="E200" s="44"/>
      <c r="F200" s="43"/>
      <c r="G200" s="43"/>
      <c r="H200" s="26"/>
      <c r="I200" s="26"/>
      <c r="J200" s="26"/>
      <c r="K200" s="26"/>
      <c r="L200" s="52"/>
      <c r="M200" s="50"/>
      <c r="N200" s="28" t="s">
        <v>6</v>
      </c>
      <c r="O200" s="28">
        <f>COUNTIF(C197:C216,"대")</f>
        <v>0</v>
      </c>
      <c r="P200" s="28" t="s">
        <v>2</v>
      </c>
      <c r="Q200" s="28">
        <f>SUMIF(C197:C216,"대",E197:E216)</f>
        <v>0</v>
      </c>
      <c r="R200" s="28">
        <f>COUNTIF(X197:X216,"대국")</f>
        <v>0</v>
      </c>
      <c r="S200" s="28" t="s">
        <v>2</v>
      </c>
      <c r="T200" s="28">
        <f>SUMIF(X197:X216,"대국",E197:E216)</f>
        <v>0</v>
      </c>
      <c r="U200" s="28">
        <f t="shared" si="45"/>
        <v>0</v>
      </c>
      <c r="V200" s="28" t="s">
        <v>2</v>
      </c>
      <c r="W200" s="28">
        <f t="shared" si="46"/>
        <v>0</v>
      </c>
      <c r="X200" s="28" t="str">
        <f t="shared" ref="X200:X215" si="48">CONCATENATE(C200,H200)</f>
        <v/>
      </c>
    </row>
    <row r="201" spans="1:24" ht="28.9" customHeight="1">
      <c r="A201" s="41" t="str">
        <f t="shared" si="47"/>
        <v xml:space="preserve"> </v>
      </c>
      <c r="B201" s="42"/>
      <c r="C201" s="43"/>
      <c r="D201" s="44"/>
      <c r="E201" s="44"/>
      <c r="F201" s="43"/>
      <c r="G201" s="43"/>
      <c r="H201" s="26"/>
      <c r="I201" s="26"/>
      <c r="J201" s="26"/>
      <c r="K201" s="26"/>
      <c r="L201" s="52"/>
      <c r="M201" s="50"/>
      <c r="N201" s="28" t="s">
        <v>7</v>
      </c>
      <c r="O201" s="28">
        <f>COUNTIF(C197:C216,"도")</f>
        <v>0</v>
      </c>
      <c r="P201" s="28" t="s">
        <v>2</v>
      </c>
      <c r="Q201" s="28">
        <f>SUMIF(C197:C216,"도",E197:E216)</f>
        <v>0</v>
      </c>
      <c r="R201" s="28">
        <f>COUNTIF(X197:X216,"도국")</f>
        <v>0</v>
      </c>
      <c r="S201" s="28" t="s">
        <v>2</v>
      </c>
      <c r="T201" s="28">
        <f>SUMIF(X197:X216,"도국",E197:E216)</f>
        <v>0</v>
      </c>
      <c r="U201" s="28">
        <f t="shared" si="45"/>
        <v>0</v>
      </c>
      <c r="V201" s="28" t="s">
        <v>2</v>
      </c>
      <c r="W201" s="28">
        <f t="shared" si="46"/>
        <v>0</v>
      </c>
      <c r="X201" s="28" t="str">
        <f t="shared" si="48"/>
        <v/>
      </c>
    </row>
    <row r="202" spans="1:24" ht="28.9" customHeight="1">
      <c r="A202" s="41" t="str">
        <f t="shared" si="47"/>
        <v xml:space="preserve"> </v>
      </c>
      <c r="B202" s="42"/>
      <c r="C202" s="43"/>
      <c r="D202" s="44"/>
      <c r="E202" s="44"/>
      <c r="F202" s="43"/>
      <c r="G202" s="43"/>
      <c r="H202" s="26"/>
      <c r="I202" s="26"/>
      <c r="J202" s="26"/>
      <c r="K202" s="26"/>
      <c r="L202" s="52"/>
      <c r="M202" s="50"/>
      <c r="N202" s="28" t="s">
        <v>8</v>
      </c>
      <c r="O202" s="28">
        <f>COUNTIF(C197:C216,"천")</f>
        <v>0</v>
      </c>
      <c r="P202" s="28" t="s">
        <v>2</v>
      </c>
      <c r="Q202" s="28">
        <f>SUMIF(C197:C216,"천",E197:E216)</f>
        <v>0</v>
      </c>
      <c r="R202" s="28">
        <f>COUNTIF(X197:X216,"천국")</f>
        <v>0</v>
      </c>
      <c r="S202" s="28" t="s">
        <v>2</v>
      </c>
      <c r="T202" s="28">
        <f>SUMIF(X197:X216,"천국",E197:E216)</f>
        <v>0</v>
      </c>
      <c r="U202" s="28">
        <f t="shared" si="45"/>
        <v>0</v>
      </c>
      <c r="V202" s="28" t="s">
        <v>2</v>
      </c>
      <c r="W202" s="28">
        <f t="shared" si="46"/>
        <v>0</v>
      </c>
      <c r="X202" s="28" t="str">
        <f t="shared" si="48"/>
        <v/>
      </c>
    </row>
    <row r="203" spans="1:24" ht="28.9" customHeight="1">
      <c r="A203" s="41" t="str">
        <f t="shared" si="47"/>
        <v xml:space="preserve"> </v>
      </c>
      <c r="B203" s="42"/>
      <c r="C203" s="43"/>
      <c r="D203" s="44"/>
      <c r="E203" s="44"/>
      <c r="F203" s="43"/>
      <c r="G203" s="43"/>
      <c r="H203" s="26"/>
      <c r="I203" s="26"/>
      <c r="J203" s="26"/>
      <c r="K203" s="26"/>
      <c r="L203" s="52"/>
      <c r="M203" s="50"/>
      <c r="N203" s="28" t="s">
        <v>9</v>
      </c>
      <c r="O203" s="28">
        <f>COUNTIF(C197:C216,"구")</f>
        <v>0</v>
      </c>
      <c r="P203" s="28" t="s">
        <v>2</v>
      </c>
      <c r="Q203" s="28">
        <f>SUMIF(C197:C216,"구",E197:E216)</f>
        <v>0</v>
      </c>
      <c r="R203" s="28">
        <f>COUNTIF(X197:X216,"구국")</f>
        <v>0</v>
      </c>
      <c r="S203" s="28" t="s">
        <v>2</v>
      </c>
      <c r="T203" s="28">
        <f>SUMIF(X197:X216,"구국",E197:E216)</f>
        <v>0</v>
      </c>
      <c r="U203" s="28">
        <f t="shared" si="45"/>
        <v>0</v>
      </c>
      <c r="V203" s="28" t="s">
        <v>2</v>
      </c>
      <c r="W203" s="28">
        <f t="shared" si="46"/>
        <v>0</v>
      </c>
      <c r="X203" s="28" t="str">
        <f t="shared" si="48"/>
        <v/>
      </c>
    </row>
    <row r="204" spans="1:24" ht="28.9" customHeight="1">
      <c r="A204" s="41" t="str">
        <f t="shared" si="47"/>
        <v xml:space="preserve"> </v>
      </c>
      <c r="B204" s="42"/>
      <c r="C204" s="43"/>
      <c r="D204" s="44"/>
      <c r="E204" s="44"/>
      <c r="F204" s="43"/>
      <c r="G204" s="43"/>
      <c r="H204" s="26"/>
      <c r="I204" s="26"/>
      <c r="J204" s="26"/>
      <c r="K204" s="26"/>
      <c r="L204" s="52"/>
      <c r="M204" s="50"/>
      <c r="N204" s="28" t="s">
        <v>10</v>
      </c>
      <c r="O204" s="28">
        <f>COUNTIF(C197:C216,"제")</f>
        <v>0</v>
      </c>
      <c r="P204" s="28" t="s">
        <v>2</v>
      </c>
      <c r="Q204" s="28">
        <f>SUMIF(C197:C216,"제",E197:E216)</f>
        <v>0</v>
      </c>
      <c r="R204" s="28">
        <f>COUNTIF(X197:X216,"제국")</f>
        <v>0</v>
      </c>
      <c r="S204" s="28" t="s">
        <v>2</v>
      </c>
      <c r="T204" s="28">
        <f>SUMIF(X197:X216,"제국",E197:E216)</f>
        <v>0</v>
      </c>
      <c r="U204" s="28">
        <f t="shared" si="45"/>
        <v>0</v>
      </c>
      <c r="V204" s="28" t="s">
        <v>2</v>
      </c>
      <c r="W204" s="28">
        <f t="shared" si="46"/>
        <v>0</v>
      </c>
      <c r="X204" s="28" t="str">
        <f t="shared" si="48"/>
        <v/>
      </c>
    </row>
    <row r="205" spans="1:24" ht="28.9" customHeight="1">
      <c r="A205" s="41" t="str">
        <f>IF(OR(ISNUMBER(E205),ISTEXT(C205)),A204+1," ")</f>
        <v xml:space="preserve"> </v>
      </c>
      <c r="B205" s="42"/>
      <c r="C205" s="43"/>
      <c r="D205" s="44"/>
      <c r="E205" s="44"/>
      <c r="F205" s="43"/>
      <c r="G205" s="43"/>
      <c r="H205" s="26"/>
      <c r="I205" s="26"/>
      <c r="J205" s="26"/>
      <c r="K205" s="26"/>
      <c r="L205" s="52"/>
      <c r="M205" s="50"/>
      <c r="N205" s="28" t="s">
        <v>11</v>
      </c>
      <c r="O205" s="28">
        <f>COUNTIF(C197:C216,"유")</f>
        <v>0</v>
      </c>
      <c r="P205" s="28" t="s">
        <v>2</v>
      </c>
      <c r="Q205" s="28">
        <f>SUMIF(C197:C216,"유",E197:E216)</f>
        <v>0</v>
      </c>
      <c r="R205" s="28">
        <f>COUNTIF(X197:X216,"유국")</f>
        <v>0</v>
      </c>
      <c r="S205" s="28" t="s">
        <v>2</v>
      </c>
      <c r="T205" s="28">
        <f>SUMIF(X197:X216,"유국",E197:E216)</f>
        <v>0</v>
      </c>
      <c r="U205" s="28">
        <f t="shared" si="45"/>
        <v>0</v>
      </c>
      <c r="V205" s="28" t="s">
        <v>2</v>
      </c>
      <c r="W205" s="28">
        <f t="shared" si="46"/>
        <v>0</v>
      </c>
      <c r="X205" s="28" t="str">
        <f t="shared" si="48"/>
        <v/>
      </c>
    </row>
    <row r="206" spans="1:24" ht="28.9" customHeight="1">
      <c r="A206" s="41" t="str">
        <f>IF(OR(ISNUMBER(E206),ISTEXT(C206)),A205+1," ")</f>
        <v xml:space="preserve"> </v>
      </c>
      <c r="B206" s="42"/>
      <c r="C206" s="43"/>
      <c r="D206" s="44"/>
      <c r="E206" s="44"/>
      <c r="F206" s="43"/>
      <c r="G206" s="43"/>
      <c r="H206" s="26"/>
      <c r="I206" s="26"/>
      <c r="J206" s="26"/>
      <c r="K206" s="26"/>
      <c r="L206" s="52"/>
      <c r="M206" s="50"/>
      <c r="N206" s="28" t="s">
        <v>12</v>
      </c>
      <c r="O206" s="28">
        <f>COUNTIF(C197:C216,"과")</f>
        <v>0</v>
      </c>
      <c r="P206" s="28" t="s">
        <v>2</v>
      </c>
      <c r="Q206" s="28">
        <f>SUMIF(C197:C216,"과",E197:E216)</f>
        <v>0</v>
      </c>
      <c r="R206" s="28">
        <f>COUNTIF(X197:X216,"과국")</f>
        <v>0</v>
      </c>
      <c r="S206" s="28" t="s">
        <v>2</v>
      </c>
      <c r="T206" s="28">
        <f>SUMIF(X197:X216,"과국",E197:E216)</f>
        <v>0</v>
      </c>
      <c r="U206" s="28">
        <f t="shared" si="45"/>
        <v>0</v>
      </c>
      <c r="V206" s="28" t="s">
        <v>2</v>
      </c>
      <c r="W206" s="28">
        <f t="shared" si="46"/>
        <v>0</v>
      </c>
      <c r="X206" s="28" t="str">
        <f t="shared" si="48"/>
        <v/>
      </c>
    </row>
    <row r="207" spans="1:24" ht="28.9" customHeight="1">
      <c r="A207" s="41" t="str">
        <f t="shared" ref="A207:A214" si="49">IF(OR(ISNUMBER(E207),ISTEXT(C207)),A206+1," ")</f>
        <v xml:space="preserve"> </v>
      </c>
      <c r="B207" s="42"/>
      <c r="C207" s="43"/>
      <c r="D207" s="44"/>
      <c r="E207" s="44"/>
      <c r="F207" s="43"/>
      <c r="G207" s="43"/>
      <c r="H207" s="26"/>
      <c r="I207" s="26"/>
      <c r="J207" s="26"/>
      <c r="K207" s="26"/>
      <c r="L207" s="52"/>
      <c r="M207" s="50"/>
      <c r="N207" s="28" t="s">
        <v>13</v>
      </c>
      <c r="O207" s="28">
        <f>COUNTIF(C197:C216,"묘")</f>
        <v>0</v>
      </c>
      <c r="P207" s="28" t="s">
        <v>2</v>
      </c>
      <c r="Q207" s="28">
        <f>SUMIF(C197:C216,"묘",E197:E216)</f>
        <v>0</v>
      </c>
      <c r="R207" s="28">
        <f>COUNTIF(X197:X216,"묘국")</f>
        <v>0</v>
      </c>
      <c r="S207" s="28" t="s">
        <v>2</v>
      </c>
      <c r="T207" s="28">
        <f>SUMIF(X197:X216,"묘국",E197:E216)</f>
        <v>0</v>
      </c>
      <c r="U207" s="28">
        <f t="shared" si="45"/>
        <v>0</v>
      </c>
      <c r="V207" s="28" t="s">
        <v>2</v>
      </c>
      <c r="W207" s="28">
        <f t="shared" si="46"/>
        <v>0</v>
      </c>
      <c r="X207" s="28" t="str">
        <f t="shared" si="48"/>
        <v/>
      </c>
    </row>
    <row r="208" spans="1:24" ht="28.9" customHeight="1">
      <c r="A208" s="41" t="str">
        <f t="shared" si="49"/>
        <v xml:space="preserve"> </v>
      </c>
      <c r="B208" s="42"/>
      <c r="C208" s="43"/>
      <c r="D208" s="44"/>
      <c r="E208" s="44"/>
      <c r="F208" s="43"/>
      <c r="G208" s="43"/>
      <c r="H208" s="26"/>
      <c r="I208" s="26"/>
      <c r="J208" s="26"/>
      <c r="K208" s="26"/>
      <c r="L208" s="52"/>
      <c r="M208" s="50"/>
      <c r="N208" s="28" t="s">
        <v>14</v>
      </c>
      <c r="O208" s="28">
        <f>COUNTIF(C197:C216,"목")</f>
        <v>0</v>
      </c>
      <c r="P208" s="28" t="s">
        <v>2</v>
      </c>
      <c r="Q208" s="28">
        <f>SUMIF(C197:C216,"목",E197:E216)</f>
        <v>0</v>
      </c>
      <c r="R208" s="28">
        <f>COUNTIF(X197:X216,"목국")</f>
        <v>0</v>
      </c>
      <c r="S208" s="28" t="s">
        <v>2</v>
      </c>
      <c r="T208" s="28">
        <f>SUMIF(X197:X216,"목국",E197:E216)</f>
        <v>0</v>
      </c>
      <c r="U208" s="28">
        <f t="shared" si="45"/>
        <v>0</v>
      </c>
      <c r="V208" s="28" t="s">
        <v>2</v>
      </c>
      <c r="W208" s="28">
        <f t="shared" si="46"/>
        <v>0</v>
      </c>
      <c r="X208" s="28" t="str">
        <f t="shared" si="48"/>
        <v/>
      </c>
    </row>
    <row r="209" spans="1:24" ht="28.9" customHeight="1">
      <c r="A209" s="41" t="str">
        <f t="shared" si="49"/>
        <v xml:space="preserve"> </v>
      </c>
      <c r="B209" s="42"/>
      <c r="C209" s="43"/>
      <c r="D209" s="44"/>
      <c r="E209" s="44"/>
      <c r="F209" s="43"/>
      <c r="G209" s="43"/>
      <c r="H209" s="26"/>
      <c r="I209" s="26"/>
      <c r="J209" s="26"/>
      <c r="K209" s="26"/>
      <c r="L209" s="52"/>
      <c r="M209" s="50"/>
      <c r="N209" s="28" t="s">
        <v>15</v>
      </c>
      <c r="O209" s="28">
        <f>COUNTIF(C197:C216,"잡")</f>
        <v>0</v>
      </c>
      <c r="P209" s="28" t="s">
        <v>2</v>
      </c>
      <c r="Q209" s="28">
        <f>SUMIF(C197:C216,"잡",E197:E216)</f>
        <v>0</v>
      </c>
      <c r="R209" s="28">
        <f>COUNTIF(X197:X216,"잡국")</f>
        <v>0</v>
      </c>
      <c r="S209" s="28" t="s">
        <v>2</v>
      </c>
      <c r="T209" s="28">
        <f>SUMIF(X197:X216,"잡국",E197:E216)</f>
        <v>0</v>
      </c>
      <c r="U209" s="28">
        <f t="shared" si="45"/>
        <v>0</v>
      </c>
      <c r="V209" s="28" t="s">
        <v>2</v>
      </c>
      <c r="W209" s="28">
        <f t="shared" si="46"/>
        <v>0</v>
      </c>
      <c r="X209" s="28" t="str">
        <f t="shared" si="48"/>
        <v/>
      </c>
    </row>
    <row r="210" spans="1:24" ht="28.9" customHeight="1">
      <c r="A210" s="41" t="str">
        <f t="shared" si="49"/>
        <v xml:space="preserve"> </v>
      </c>
      <c r="B210" s="42"/>
      <c r="C210" s="43"/>
      <c r="D210" s="44"/>
      <c r="E210" s="44"/>
      <c r="F210" s="43"/>
      <c r="G210" s="43"/>
      <c r="H210" s="26"/>
      <c r="I210" s="26"/>
      <c r="J210" s="26"/>
      <c r="K210" s="26"/>
      <c r="L210" s="52"/>
      <c r="M210" s="50"/>
      <c r="N210" s="28" t="s">
        <v>19</v>
      </c>
      <c r="O210" s="28">
        <f>COUNTIF(C197:C216,"학")</f>
        <v>0</v>
      </c>
      <c r="P210" s="28" t="s">
        <v>2</v>
      </c>
      <c r="Q210" s="28">
        <f>SUMIF(C197:C216,"학",E197:E216)</f>
        <v>0</v>
      </c>
      <c r="R210" s="28">
        <f>COUNTIF(X197:X216,"학국")</f>
        <v>0</v>
      </c>
      <c r="S210" s="28" t="s">
        <v>2</v>
      </c>
      <c r="T210" s="28">
        <f>SUMIF(X197:X216,"학국",E197:E216)</f>
        <v>0</v>
      </c>
      <c r="U210" s="28">
        <f t="shared" si="45"/>
        <v>0</v>
      </c>
      <c r="V210" s="28" t="s">
        <v>2</v>
      </c>
      <c r="W210" s="28">
        <f t="shared" si="46"/>
        <v>0</v>
      </c>
      <c r="X210" s="28" t="str">
        <f t="shared" si="48"/>
        <v/>
      </c>
    </row>
    <row r="211" spans="1:24" ht="28.9" customHeight="1">
      <c r="A211" s="41" t="str">
        <f t="shared" si="49"/>
        <v xml:space="preserve"> </v>
      </c>
      <c r="B211" s="42"/>
      <c r="C211" s="43"/>
      <c r="D211" s="44"/>
      <c r="E211" s="44"/>
      <c r="F211" s="43"/>
      <c r="G211" s="43"/>
      <c r="H211" s="26"/>
      <c r="I211" s="26"/>
      <c r="J211" s="26"/>
      <c r="K211" s="26"/>
      <c r="L211" s="52"/>
      <c r="M211" s="50"/>
      <c r="N211" s="28" t="s">
        <v>16</v>
      </c>
      <c r="O211" s="28">
        <f>COUNTIF(C197:C216,"수")</f>
        <v>0</v>
      </c>
      <c r="P211" s="28" t="s">
        <v>2</v>
      </c>
      <c r="Q211" s="28">
        <f>SUMIF(C197:C216,"수",E197:E216)</f>
        <v>0</v>
      </c>
      <c r="R211" s="28">
        <f>COUNTIF(X197:X216,"수국")</f>
        <v>0</v>
      </c>
      <c r="S211" s="28" t="s">
        <v>2</v>
      </c>
      <c r="T211" s="28">
        <f>SUMIF(X197:X216,"수국",E197:E216)</f>
        <v>0</v>
      </c>
      <c r="U211" s="28">
        <f t="shared" si="45"/>
        <v>0</v>
      </c>
      <c r="V211" s="28" t="s">
        <v>2</v>
      </c>
      <c r="W211" s="28">
        <f t="shared" si="46"/>
        <v>0</v>
      </c>
      <c r="X211" s="28" t="str">
        <f t="shared" si="48"/>
        <v/>
      </c>
    </row>
    <row r="212" spans="1:24" ht="28.9" customHeight="1">
      <c r="A212" s="41" t="str">
        <f t="shared" si="49"/>
        <v xml:space="preserve"> </v>
      </c>
      <c r="B212" s="42"/>
      <c r="C212" s="43"/>
      <c r="D212" s="44"/>
      <c r="E212" s="44"/>
      <c r="F212" s="43"/>
      <c r="G212" s="43"/>
      <c r="H212" s="26"/>
      <c r="I212" s="26"/>
      <c r="J212" s="26"/>
      <c r="K212" s="26"/>
      <c r="L212" s="52"/>
      <c r="M212" s="50"/>
      <c r="N212" s="29" t="s">
        <v>17</v>
      </c>
      <c r="O212" s="28">
        <f>COUNTIF(C197:C216,"장")</f>
        <v>0</v>
      </c>
      <c r="P212" s="28" t="s">
        <v>2</v>
      </c>
      <c r="Q212" s="28">
        <f>SUMIF(C197:C216,"장",E197:E216)</f>
        <v>0</v>
      </c>
      <c r="R212" s="28">
        <f>COUNTIF(X197:X216,"장국")</f>
        <v>0</v>
      </c>
      <c r="S212" s="28" t="s">
        <v>2</v>
      </c>
      <c r="T212" s="28">
        <f>SUMIF(X197:X216,"장국",E197:E216)</f>
        <v>0</v>
      </c>
      <c r="U212" s="28">
        <f t="shared" si="45"/>
        <v>0</v>
      </c>
      <c r="V212" s="28" t="s">
        <v>2</v>
      </c>
      <c r="W212" s="28">
        <f t="shared" si="46"/>
        <v>0</v>
      </c>
      <c r="X212" s="30" t="str">
        <f t="shared" si="48"/>
        <v/>
      </c>
    </row>
    <row r="213" spans="1:24" ht="28.9" customHeight="1">
      <c r="A213" s="41" t="str">
        <f t="shared" si="49"/>
        <v xml:space="preserve"> </v>
      </c>
      <c r="B213" s="42"/>
      <c r="C213" s="43"/>
      <c r="D213" s="44"/>
      <c r="E213" s="44"/>
      <c r="F213" s="43"/>
      <c r="G213" s="43"/>
      <c r="H213" s="26"/>
      <c r="I213" s="26"/>
      <c r="J213" s="26"/>
      <c r="K213" s="26"/>
      <c r="L213" s="52"/>
      <c r="M213" s="50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30" t="str">
        <f t="shared" si="48"/>
        <v/>
      </c>
    </row>
    <row r="214" spans="1:24" ht="28.9" customHeight="1">
      <c r="A214" s="41" t="str">
        <f t="shared" si="49"/>
        <v xml:space="preserve"> </v>
      </c>
      <c r="B214" s="42"/>
      <c r="C214" s="43"/>
      <c r="D214" s="44"/>
      <c r="E214" s="44"/>
      <c r="F214" s="43"/>
      <c r="G214" s="43"/>
      <c r="H214" s="26"/>
      <c r="I214" s="26"/>
      <c r="J214" s="26"/>
      <c r="K214" s="26"/>
      <c r="L214" s="52"/>
      <c r="M214" s="50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30" t="str">
        <f t="shared" si="48"/>
        <v/>
      </c>
    </row>
    <row r="215" spans="1:24" ht="28.9" customHeight="1">
      <c r="A215" s="41" t="str">
        <f>IF(OR(ISNUMBER(E215),ISTEXT(C215)),A214+1," ")</f>
        <v xml:space="preserve"> </v>
      </c>
      <c r="B215" s="42"/>
      <c r="C215" s="43"/>
      <c r="D215" s="44"/>
      <c r="E215" s="44"/>
      <c r="F215" s="43"/>
      <c r="G215" s="43"/>
      <c r="H215" s="26"/>
      <c r="I215" s="26"/>
      <c r="J215" s="26"/>
      <c r="K215" s="26"/>
      <c r="L215" s="52"/>
      <c r="M215" s="50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30" t="str">
        <f t="shared" si="48"/>
        <v/>
      </c>
    </row>
    <row r="216" spans="1:24" ht="28.9" customHeight="1">
      <c r="A216" s="41" t="str">
        <f>IF(OR(ISNUMBER(E216),ISTEXT(C216)),A215+1," ")</f>
        <v xml:space="preserve"> </v>
      </c>
      <c r="B216" s="42"/>
      <c r="C216" s="43"/>
      <c r="D216" s="44"/>
      <c r="E216" s="44"/>
      <c r="F216" s="43"/>
      <c r="G216" s="43"/>
      <c r="H216" s="26"/>
      <c r="I216" s="26"/>
      <c r="J216" s="26"/>
      <c r="K216" s="26"/>
      <c r="L216" s="52"/>
      <c r="M216" s="50"/>
      <c r="N216" s="28" t="s">
        <v>20</v>
      </c>
      <c r="O216" s="28">
        <f>COUNTIF(C197:C216," ")</f>
        <v>0</v>
      </c>
      <c r="P216" s="28" t="s">
        <v>2</v>
      </c>
      <c r="Q216" s="28">
        <f>SUMIF(C197:C216," ",E197:E216)</f>
        <v>0</v>
      </c>
      <c r="R216" s="28"/>
      <c r="S216" s="28" t="s">
        <v>2</v>
      </c>
      <c r="T216" s="28"/>
      <c r="U216" s="28">
        <f>O216</f>
        <v>0</v>
      </c>
      <c r="V216" s="28" t="s">
        <v>2</v>
      </c>
      <c r="W216" s="28">
        <f>Q216</f>
        <v>0</v>
      </c>
      <c r="X216" s="28" t="str">
        <f t="shared" ref="X216:X231" si="50">CONCATENATE(C216,H216)</f>
        <v/>
      </c>
    </row>
    <row r="217" spans="1:24" ht="28.9" customHeight="1">
      <c r="A217" s="45" t="s">
        <v>35</v>
      </c>
      <c r="B217" s="46"/>
      <c r="C217" s="47"/>
      <c r="D217" s="48"/>
      <c r="E217" s="49">
        <f>SUM(E197:E216)</f>
        <v>0</v>
      </c>
      <c r="F217" s="47"/>
      <c r="G217" s="47"/>
      <c r="H217" s="31"/>
      <c r="I217" s="31"/>
      <c r="J217" s="31"/>
      <c r="K217" s="31"/>
      <c r="L217" s="33"/>
      <c r="M217" s="51"/>
      <c r="N217" s="29" t="s">
        <v>1</v>
      </c>
      <c r="O217" s="28">
        <f>SUM(O197:O216)</f>
        <v>0</v>
      </c>
      <c r="P217" s="28" t="s">
        <v>2</v>
      </c>
      <c r="Q217" s="28">
        <f>SUM(Q197:Q216)</f>
        <v>0</v>
      </c>
      <c r="R217" s="28">
        <f>SUM(R197:R216)</f>
        <v>0</v>
      </c>
      <c r="S217" s="28" t="s">
        <v>2</v>
      </c>
      <c r="T217" s="28">
        <f>SUM(T197:T216)</f>
        <v>0</v>
      </c>
      <c r="U217" s="28">
        <f>SUM(U197:U216)</f>
        <v>0</v>
      </c>
      <c r="V217" s="28" t="s">
        <v>2</v>
      </c>
      <c r="W217" s="28">
        <f>SUM(W197:W216)</f>
        <v>0</v>
      </c>
      <c r="X217" s="28" t="str">
        <f t="shared" si="50"/>
        <v/>
      </c>
    </row>
    <row r="218" spans="1:24" ht="28.9" customHeight="1">
      <c r="A218" s="41" t="str">
        <f>IF(OR(ISNUMBER(E218),ISTEXT(C218)),A216+1," ")</f>
        <v xml:space="preserve"> </v>
      </c>
      <c r="B218" s="42"/>
      <c r="C218" s="43"/>
      <c r="D218" s="44"/>
      <c r="E218" s="44"/>
      <c r="F218" s="43"/>
      <c r="G218" s="43"/>
      <c r="H218" s="26"/>
      <c r="I218" s="26"/>
      <c r="J218" s="26"/>
      <c r="K218" s="27"/>
      <c r="L218" s="52"/>
      <c r="M218" s="50"/>
      <c r="N218" s="28" t="s">
        <v>3</v>
      </c>
      <c r="O218" s="28">
        <f>COUNTIF(C218:C237,"전")</f>
        <v>0</v>
      </c>
      <c r="P218" s="28" t="s">
        <v>2</v>
      </c>
      <c r="Q218" s="28">
        <f>SUMIF(C218:C237,"전",E218:E237)</f>
        <v>0</v>
      </c>
      <c r="R218" s="28">
        <f>COUNTIF(X218:X237,"전국")</f>
        <v>0</v>
      </c>
      <c r="S218" s="28" t="s">
        <v>2</v>
      </c>
      <c r="T218" s="28">
        <f>SUMIF(X218:X237,"전국",E218:E237)</f>
        <v>0</v>
      </c>
      <c r="U218" s="28">
        <f t="shared" ref="U218:U233" si="51">O218-R218</f>
        <v>0</v>
      </c>
      <c r="V218" s="28" t="s">
        <v>2</v>
      </c>
      <c r="W218" s="28">
        <f t="shared" ref="W218:W233" si="52">Q218-T218</f>
        <v>0</v>
      </c>
      <c r="X218" s="28" t="str">
        <f t="shared" si="50"/>
        <v/>
      </c>
    </row>
    <row r="219" spans="1:24" ht="28.9" customHeight="1">
      <c r="A219" s="41" t="str">
        <f t="shared" ref="A219:A226" si="53">IF(OR(ISNUMBER(E219),ISTEXT(C219)),A218+1," ")</f>
        <v xml:space="preserve"> </v>
      </c>
      <c r="B219" s="42"/>
      <c r="C219" s="43"/>
      <c r="D219" s="44"/>
      <c r="E219" s="44"/>
      <c r="F219" s="43"/>
      <c r="G219" s="43"/>
      <c r="H219" s="26"/>
      <c r="I219" s="26"/>
      <c r="J219" s="26"/>
      <c r="K219" s="26"/>
      <c r="L219" s="52"/>
      <c r="M219" s="50"/>
      <c r="N219" s="28" t="s">
        <v>4</v>
      </c>
      <c r="O219" s="28">
        <f>COUNTIF(C218:C237,"답")</f>
        <v>0</v>
      </c>
      <c r="P219" s="28" t="s">
        <v>2</v>
      </c>
      <c r="Q219" s="28">
        <f>SUMIF(C218:C237,"답",E218:E237)</f>
        <v>0</v>
      </c>
      <c r="R219" s="28">
        <f>COUNTIF(X218:X237,"답국")</f>
        <v>0</v>
      </c>
      <c r="S219" s="28" t="s">
        <v>2</v>
      </c>
      <c r="T219" s="28">
        <f>SUMIF(X218:X237,"답국",E218:E237)</f>
        <v>0</v>
      </c>
      <c r="U219" s="28">
        <f t="shared" si="51"/>
        <v>0</v>
      </c>
      <c r="V219" s="28" t="s">
        <v>2</v>
      </c>
      <c r="W219" s="28">
        <f t="shared" si="52"/>
        <v>0</v>
      </c>
      <c r="X219" s="28" t="str">
        <f t="shared" si="50"/>
        <v/>
      </c>
    </row>
    <row r="220" spans="1:24" ht="28.9" customHeight="1">
      <c r="A220" s="41" t="str">
        <f t="shared" si="53"/>
        <v xml:space="preserve"> </v>
      </c>
      <c r="B220" s="42"/>
      <c r="C220" s="43"/>
      <c r="D220" s="44"/>
      <c r="E220" s="44"/>
      <c r="F220" s="43"/>
      <c r="G220" s="43"/>
      <c r="H220" s="26"/>
      <c r="I220" s="26"/>
      <c r="J220" s="26"/>
      <c r="K220" s="26"/>
      <c r="L220" s="52"/>
      <c r="M220" s="50"/>
      <c r="N220" s="28" t="s">
        <v>5</v>
      </c>
      <c r="O220" s="28">
        <f>COUNTIF(C218:C237,"임")</f>
        <v>0</v>
      </c>
      <c r="P220" s="28" t="s">
        <v>2</v>
      </c>
      <c r="Q220" s="28">
        <f>SUMIF(C218:C237,"임",E218:E237)</f>
        <v>0</v>
      </c>
      <c r="R220" s="28">
        <f>COUNTIF(X218:X237,"임국")</f>
        <v>0</v>
      </c>
      <c r="S220" s="28" t="s">
        <v>2</v>
      </c>
      <c r="T220" s="28">
        <f>SUMIF(X218:X237,"임국",E218:E237)</f>
        <v>0</v>
      </c>
      <c r="U220" s="28">
        <f t="shared" si="51"/>
        <v>0</v>
      </c>
      <c r="V220" s="28" t="s">
        <v>2</v>
      </c>
      <c r="W220" s="28">
        <f t="shared" si="52"/>
        <v>0</v>
      </c>
      <c r="X220" s="28" t="str">
        <f t="shared" si="50"/>
        <v/>
      </c>
    </row>
    <row r="221" spans="1:24" ht="28.9" customHeight="1">
      <c r="A221" s="41" t="str">
        <f t="shared" si="53"/>
        <v xml:space="preserve"> </v>
      </c>
      <c r="B221" s="42"/>
      <c r="C221" s="43"/>
      <c r="D221" s="44"/>
      <c r="E221" s="44"/>
      <c r="F221" s="43"/>
      <c r="G221" s="43"/>
      <c r="H221" s="26"/>
      <c r="I221" s="26"/>
      <c r="J221" s="26"/>
      <c r="K221" s="26"/>
      <c r="L221" s="52"/>
      <c r="M221" s="50"/>
      <c r="N221" s="28" t="s">
        <v>6</v>
      </c>
      <c r="O221" s="28">
        <f>COUNTIF(C218:C237,"대")</f>
        <v>0</v>
      </c>
      <c r="P221" s="28" t="s">
        <v>2</v>
      </c>
      <c r="Q221" s="28">
        <f>SUMIF(C218:C237,"대",E218:E237)</f>
        <v>0</v>
      </c>
      <c r="R221" s="28">
        <f>COUNTIF(X218:X237,"대국")</f>
        <v>0</v>
      </c>
      <c r="S221" s="28" t="s">
        <v>2</v>
      </c>
      <c r="T221" s="28">
        <f>SUMIF(X218:X237,"대국",E218:E237)</f>
        <v>0</v>
      </c>
      <c r="U221" s="28">
        <f t="shared" si="51"/>
        <v>0</v>
      </c>
      <c r="V221" s="28" t="s">
        <v>2</v>
      </c>
      <c r="W221" s="28">
        <f t="shared" si="52"/>
        <v>0</v>
      </c>
      <c r="X221" s="28" t="str">
        <f t="shared" si="50"/>
        <v/>
      </c>
    </row>
    <row r="222" spans="1:24" ht="28.9" customHeight="1">
      <c r="A222" s="41" t="str">
        <f t="shared" si="53"/>
        <v xml:space="preserve"> </v>
      </c>
      <c r="B222" s="42"/>
      <c r="C222" s="43"/>
      <c r="D222" s="44"/>
      <c r="E222" s="44"/>
      <c r="F222" s="43"/>
      <c r="G222" s="43"/>
      <c r="H222" s="26"/>
      <c r="I222" s="26"/>
      <c r="J222" s="26"/>
      <c r="K222" s="26"/>
      <c r="L222" s="52"/>
      <c r="M222" s="50"/>
      <c r="N222" s="28" t="s">
        <v>7</v>
      </c>
      <c r="O222" s="28">
        <f>COUNTIF(C218:C237,"도")</f>
        <v>0</v>
      </c>
      <c r="P222" s="28" t="s">
        <v>2</v>
      </c>
      <c r="Q222" s="28">
        <f>SUMIF(C218:C237,"도",E218:E237)</f>
        <v>0</v>
      </c>
      <c r="R222" s="28">
        <f>COUNTIF(X218:X237,"도국")</f>
        <v>0</v>
      </c>
      <c r="S222" s="28" t="s">
        <v>2</v>
      </c>
      <c r="T222" s="28">
        <f>SUMIF(X218:X237,"도국",E218:E237)</f>
        <v>0</v>
      </c>
      <c r="U222" s="28">
        <f t="shared" si="51"/>
        <v>0</v>
      </c>
      <c r="V222" s="28" t="s">
        <v>2</v>
      </c>
      <c r="W222" s="28">
        <f t="shared" si="52"/>
        <v>0</v>
      </c>
      <c r="X222" s="28" t="str">
        <f t="shared" si="50"/>
        <v/>
      </c>
    </row>
    <row r="223" spans="1:24" ht="28.9" customHeight="1">
      <c r="A223" s="41" t="str">
        <f t="shared" si="53"/>
        <v xml:space="preserve"> </v>
      </c>
      <c r="B223" s="42"/>
      <c r="C223" s="43"/>
      <c r="D223" s="44"/>
      <c r="E223" s="44"/>
      <c r="F223" s="43"/>
      <c r="G223" s="43"/>
      <c r="H223" s="26"/>
      <c r="I223" s="26"/>
      <c r="J223" s="26"/>
      <c r="K223" s="26"/>
      <c r="L223" s="52"/>
      <c r="M223" s="50"/>
      <c r="N223" s="28" t="s">
        <v>8</v>
      </c>
      <c r="O223" s="28">
        <f>COUNTIF(C218:C237,"천")</f>
        <v>0</v>
      </c>
      <c r="P223" s="28" t="s">
        <v>2</v>
      </c>
      <c r="Q223" s="28">
        <f>SUMIF(C218:C237,"천",E218:E237)</f>
        <v>0</v>
      </c>
      <c r="R223" s="28">
        <f>COUNTIF(X218:X237,"천국")</f>
        <v>0</v>
      </c>
      <c r="S223" s="28" t="s">
        <v>2</v>
      </c>
      <c r="T223" s="28">
        <f>SUMIF(X218:X237,"천국",E218:E237)</f>
        <v>0</v>
      </c>
      <c r="U223" s="28">
        <f t="shared" si="51"/>
        <v>0</v>
      </c>
      <c r="V223" s="28" t="s">
        <v>2</v>
      </c>
      <c r="W223" s="28">
        <f t="shared" si="52"/>
        <v>0</v>
      </c>
      <c r="X223" s="28" t="str">
        <f t="shared" si="50"/>
        <v/>
      </c>
    </row>
    <row r="224" spans="1:24" ht="28.9" customHeight="1">
      <c r="A224" s="41" t="str">
        <f t="shared" si="53"/>
        <v xml:space="preserve"> </v>
      </c>
      <c r="B224" s="42"/>
      <c r="C224" s="43"/>
      <c r="D224" s="44"/>
      <c r="E224" s="44"/>
      <c r="F224" s="43"/>
      <c r="G224" s="43"/>
      <c r="H224" s="26"/>
      <c r="I224" s="26"/>
      <c r="J224" s="26"/>
      <c r="K224" s="26"/>
      <c r="L224" s="52"/>
      <c r="M224" s="50"/>
      <c r="N224" s="28" t="s">
        <v>9</v>
      </c>
      <c r="O224" s="28">
        <f>COUNTIF(C218:C237,"구")</f>
        <v>0</v>
      </c>
      <c r="P224" s="28" t="s">
        <v>2</v>
      </c>
      <c r="Q224" s="28">
        <f>SUMIF(C218:C237,"구",E218:E237)</f>
        <v>0</v>
      </c>
      <c r="R224" s="28">
        <f>COUNTIF(X218:X237,"구국")</f>
        <v>0</v>
      </c>
      <c r="S224" s="28" t="s">
        <v>2</v>
      </c>
      <c r="T224" s="28">
        <f>SUMIF(X218:X237,"구국",E218:E237)</f>
        <v>0</v>
      </c>
      <c r="U224" s="28">
        <f t="shared" si="51"/>
        <v>0</v>
      </c>
      <c r="V224" s="28" t="s">
        <v>2</v>
      </c>
      <c r="W224" s="28">
        <f t="shared" si="52"/>
        <v>0</v>
      </c>
      <c r="X224" s="28" t="str">
        <f t="shared" si="50"/>
        <v/>
      </c>
    </row>
    <row r="225" spans="1:24" ht="28.9" customHeight="1">
      <c r="A225" s="41" t="str">
        <f t="shared" si="53"/>
        <v xml:space="preserve"> </v>
      </c>
      <c r="B225" s="42"/>
      <c r="C225" s="43"/>
      <c r="D225" s="44"/>
      <c r="E225" s="44"/>
      <c r="F225" s="43"/>
      <c r="G225" s="43"/>
      <c r="H225" s="26"/>
      <c r="I225" s="26"/>
      <c r="J225" s="26"/>
      <c r="K225" s="26"/>
      <c r="L225" s="52"/>
      <c r="M225" s="50"/>
      <c r="N225" s="28" t="s">
        <v>10</v>
      </c>
      <c r="O225" s="28">
        <f>COUNTIF(C218:C237,"제")</f>
        <v>0</v>
      </c>
      <c r="P225" s="28" t="s">
        <v>2</v>
      </c>
      <c r="Q225" s="28">
        <f>SUMIF(C218:C237,"제",E218:E237)</f>
        <v>0</v>
      </c>
      <c r="R225" s="28">
        <f>COUNTIF(X218:X237,"제국")</f>
        <v>0</v>
      </c>
      <c r="S225" s="28" t="s">
        <v>2</v>
      </c>
      <c r="T225" s="28">
        <f>SUMIF(X218:X237,"제국",E218:E237)</f>
        <v>0</v>
      </c>
      <c r="U225" s="28">
        <f t="shared" si="51"/>
        <v>0</v>
      </c>
      <c r="V225" s="28" t="s">
        <v>2</v>
      </c>
      <c r="W225" s="28">
        <f t="shared" si="52"/>
        <v>0</v>
      </c>
      <c r="X225" s="28" t="str">
        <f t="shared" si="50"/>
        <v/>
      </c>
    </row>
    <row r="226" spans="1:24" ht="28.9" customHeight="1">
      <c r="A226" s="41" t="str">
        <f t="shared" si="53"/>
        <v xml:space="preserve"> </v>
      </c>
      <c r="B226" s="42"/>
      <c r="C226" s="43"/>
      <c r="D226" s="44"/>
      <c r="E226" s="44"/>
      <c r="F226" s="43"/>
      <c r="G226" s="43"/>
      <c r="H226" s="26"/>
      <c r="I226" s="26"/>
      <c r="J226" s="26"/>
      <c r="K226" s="26"/>
      <c r="L226" s="52"/>
      <c r="M226" s="50"/>
      <c r="N226" s="28" t="s">
        <v>11</v>
      </c>
      <c r="O226" s="28">
        <f>COUNTIF(C218:C237,"유")</f>
        <v>0</v>
      </c>
      <c r="P226" s="28" t="s">
        <v>2</v>
      </c>
      <c r="Q226" s="28">
        <f>SUMIF(C218:C237,"유",E218:E237)</f>
        <v>0</v>
      </c>
      <c r="R226" s="28">
        <f>COUNTIF(X218:X237,"유국")</f>
        <v>0</v>
      </c>
      <c r="S226" s="28" t="s">
        <v>2</v>
      </c>
      <c r="T226" s="28">
        <f>SUMIF(X218:X237,"유국",E218:E237)</f>
        <v>0</v>
      </c>
      <c r="U226" s="28">
        <f t="shared" si="51"/>
        <v>0</v>
      </c>
      <c r="V226" s="28" t="s">
        <v>2</v>
      </c>
      <c r="W226" s="28">
        <f t="shared" si="52"/>
        <v>0</v>
      </c>
      <c r="X226" s="28" t="str">
        <f t="shared" si="50"/>
        <v/>
      </c>
    </row>
    <row r="227" spans="1:24" ht="28.9" customHeight="1">
      <c r="A227" s="41" t="str">
        <f t="shared" ref="A227:A235" si="54">IF(OR(ISNUMBER(E227),ISTEXT(C227)),A226+1," ")</f>
        <v xml:space="preserve"> </v>
      </c>
      <c r="B227" s="42"/>
      <c r="C227" s="43"/>
      <c r="D227" s="44"/>
      <c r="E227" s="44"/>
      <c r="F227" s="43"/>
      <c r="G227" s="43"/>
      <c r="H227" s="26"/>
      <c r="I227" s="26"/>
      <c r="J227" s="26"/>
      <c r="K227" s="26"/>
      <c r="L227" s="52"/>
      <c r="M227" s="50"/>
      <c r="N227" s="28" t="s">
        <v>12</v>
      </c>
      <c r="O227" s="28">
        <f>COUNTIF(C218:C237,"과")</f>
        <v>0</v>
      </c>
      <c r="P227" s="28" t="s">
        <v>2</v>
      </c>
      <c r="Q227" s="28">
        <f>SUMIF(C218:C237,"과",E218:E237)</f>
        <v>0</v>
      </c>
      <c r="R227" s="28">
        <f>COUNTIF(X218:X237,"과국")</f>
        <v>0</v>
      </c>
      <c r="S227" s="28" t="s">
        <v>2</v>
      </c>
      <c r="T227" s="28">
        <f>SUMIF(X218:X237,"과국",E218:E237)</f>
        <v>0</v>
      </c>
      <c r="U227" s="28">
        <f t="shared" si="51"/>
        <v>0</v>
      </c>
      <c r="V227" s="28" t="s">
        <v>2</v>
      </c>
      <c r="W227" s="28">
        <f t="shared" si="52"/>
        <v>0</v>
      </c>
      <c r="X227" s="28" t="str">
        <f t="shared" si="50"/>
        <v/>
      </c>
    </row>
    <row r="228" spans="1:24" ht="28.9" customHeight="1">
      <c r="A228" s="41" t="str">
        <f t="shared" si="54"/>
        <v xml:space="preserve"> </v>
      </c>
      <c r="B228" s="42"/>
      <c r="C228" s="43"/>
      <c r="D228" s="44"/>
      <c r="E228" s="44"/>
      <c r="F228" s="43"/>
      <c r="G228" s="43"/>
      <c r="H228" s="26"/>
      <c r="I228" s="26"/>
      <c r="J228" s="26"/>
      <c r="K228" s="26"/>
      <c r="L228" s="52"/>
      <c r="M228" s="50"/>
      <c r="N228" s="28" t="s">
        <v>13</v>
      </c>
      <c r="O228" s="28">
        <f>COUNTIF(C218:C237,"묘")</f>
        <v>0</v>
      </c>
      <c r="P228" s="28" t="s">
        <v>2</v>
      </c>
      <c r="Q228" s="28">
        <f>SUMIF(C218:C237,"묘",E218:E237)</f>
        <v>0</v>
      </c>
      <c r="R228" s="28">
        <f>COUNTIF(X218:X237,"묘국")</f>
        <v>0</v>
      </c>
      <c r="S228" s="28" t="s">
        <v>2</v>
      </c>
      <c r="T228" s="28">
        <f>SUMIF(X218:X237,"묘국",E218:E237)</f>
        <v>0</v>
      </c>
      <c r="U228" s="28">
        <f t="shared" si="51"/>
        <v>0</v>
      </c>
      <c r="V228" s="28" t="s">
        <v>2</v>
      </c>
      <c r="W228" s="28">
        <f t="shared" si="52"/>
        <v>0</v>
      </c>
      <c r="X228" s="28" t="str">
        <f t="shared" si="50"/>
        <v/>
      </c>
    </row>
    <row r="229" spans="1:24" ht="28.9" customHeight="1">
      <c r="A229" s="41" t="str">
        <f t="shared" si="54"/>
        <v xml:space="preserve"> </v>
      </c>
      <c r="B229" s="42"/>
      <c r="C229" s="43"/>
      <c r="D229" s="44"/>
      <c r="E229" s="44"/>
      <c r="F229" s="43"/>
      <c r="G229" s="43"/>
      <c r="H229" s="26"/>
      <c r="I229" s="26"/>
      <c r="J229" s="26"/>
      <c r="K229" s="26"/>
      <c r="L229" s="52"/>
      <c r="M229" s="50"/>
      <c r="N229" s="28" t="s">
        <v>14</v>
      </c>
      <c r="O229" s="28">
        <f>COUNTIF(C218:C237,"목")</f>
        <v>0</v>
      </c>
      <c r="P229" s="28" t="s">
        <v>2</v>
      </c>
      <c r="Q229" s="28">
        <f>SUMIF(C218:C237,"목",E218:E237)</f>
        <v>0</v>
      </c>
      <c r="R229" s="28">
        <f>COUNTIF(X218:X237,"목국")</f>
        <v>0</v>
      </c>
      <c r="S229" s="28" t="s">
        <v>2</v>
      </c>
      <c r="T229" s="28">
        <f>SUMIF(X218:X237,"목국",E218:E237)</f>
        <v>0</v>
      </c>
      <c r="U229" s="28">
        <f t="shared" si="51"/>
        <v>0</v>
      </c>
      <c r="V229" s="28" t="s">
        <v>2</v>
      </c>
      <c r="W229" s="28">
        <f t="shared" si="52"/>
        <v>0</v>
      </c>
      <c r="X229" s="28" t="str">
        <f t="shared" si="50"/>
        <v/>
      </c>
    </row>
    <row r="230" spans="1:24" ht="28.9" customHeight="1">
      <c r="A230" s="41" t="str">
        <f t="shared" si="54"/>
        <v xml:space="preserve"> </v>
      </c>
      <c r="B230" s="42"/>
      <c r="C230" s="43"/>
      <c r="D230" s="44"/>
      <c r="E230" s="44"/>
      <c r="F230" s="43"/>
      <c r="G230" s="43"/>
      <c r="H230" s="26"/>
      <c r="I230" s="26"/>
      <c r="J230" s="26"/>
      <c r="K230" s="26"/>
      <c r="L230" s="52"/>
      <c r="M230" s="50"/>
      <c r="N230" s="28" t="s">
        <v>15</v>
      </c>
      <c r="O230" s="28">
        <f>COUNTIF(C218:C237,"잡")</f>
        <v>0</v>
      </c>
      <c r="P230" s="28" t="s">
        <v>2</v>
      </c>
      <c r="Q230" s="28">
        <f>SUMIF(C218:C237,"잡",E218:E237)</f>
        <v>0</v>
      </c>
      <c r="R230" s="28">
        <f>COUNTIF(X218:X237,"잡국")</f>
        <v>0</v>
      </c>
      <c r="S230" s="28" t="s">
        <v>2</v>
      </c>
      <c r="T230" s="28">
        <f>SUMIF(X218:X237,"잡국",E218:E237)</f>
        <v>0</v>
      </c>
      <c r="U230" s="28">
        <f t="shared" si="51"/>
        <v>0</v>
      </c>
      <c r="V230" s="28" t="s">
        <v>2</v>
      </c>
      <c r="W230" s="28">
        <f t="shared" si="52"/>
        <v>0</v>
      </c>
      <c r="X230" s="28" t="str">
        <f t="shared" si="50"/>
        <v/>
      </c>
    </row>
    <row r="231" spans="1:24" ht="28.9" customHeight="1">
      <c r="A231" s="41" t="str">
        <f t="shared" si="54"/>
        <v xml:space="preserve"> </v>
      </c>
      <c r="B231" s="42"/>
      <c r="C231" s="43"/>
      <c r="D231" s="44"/>
      <c r="E231" s="44"/>
      <c r="F231" s="43"/>
      <c r="G231" s="43"/>
      <c r="H231" s="26"/>
      <c r="I231" s="26"/>
      <c r="J231" s="26"/>
      <c r="K231" s="26"/>
      <c r="L231" s="52"/>
      <c r="M231" s="50"/>
      <c r="N231" s="28" t="s">
        <v>19</v>
      </c>
      <c r="O231" s="28">
        <f>COUNTIF(C218:C237,"학")</f>
        <v>0</v>
      </c>
      <c r="P231" s="28" t="s">
        <v>2</v>
      </c>
      <c r="Q231" s="28">
        <f>SUMIF(C218:C237,"학",E218:E237)</f>
        <v>0</v>
      </c>
      <c r="R231" s="28">
        <f>COUNTIF(X218:X237,"학국")</f>
        <v>0</v>
      </c>
      <c r="S231" s="28" t="s">
        <v>2</v>
      </c>
      <c r="T231" s="28">
        <f>SUMIF(X218:X237,"학국",E218:E237)</f>
        <v>0</v>
      </c>
      <c r="U231" s="28">
        <f t="shared" si="51"/>
        <v>0</v>
      </c>
      <c r="V231" s="28" t="s">
        <v>2</v>
      </c>
      <c r="W231" s="28">
        <f t="shared" si="52"/>
        <v>0</v>
      </c>
      <c r="X231" s="28" t="str">
        <f t="shared" si="50"/>
        <v/>
      </c>
    </row>
    <row r="232" spans="1:24" ht="28.9" customHeight="1">
      <c r="A232" s="41" t="str">
        <f t="shared" si="54"/>
        <v xml:space="preserve"> </v>
      </c>
      <c r="B232" s="42"/>
      <c r="C232" s="43"/>
      <c r="D232" s="44"/>
      <c r="E232" s="44"/>
      <c r="F232" s="43"/>
      <c r="G232" s="43"/>
      <c r="H232" s="26"/>
      <c r="I232" s="26"/>
      <c r="J232" s="26"/>
      <c r="K232" s="26"/>
      <c r="L232" s="52"/>
      <c r="M232" s="50"/>
      <c r="N232" s="28" t="s">
        <v>16</v>
      </c>
      <c r="O232" s="28">
        <f>COUNTIF(C218:C237,"수")</f>
        <v>0</v>
      </c>
      <c r="P232" s="28" t="s">
        <v>2</v>
      </c>
      <c r="Q232" s="28">
        <f>SUMIF(C218:C237,"수",E218:E237)</f>
        <v>0</v>
      </c>
      <c r="R232" s="28">
        <f>COUNTIF(X218:X237,"수국")</f>
        <v>0</v>
      </c>
      <c r="S232" s="28" t="s">
        <v>2</v>
      </c>
      <c r="T232" s="28">
        <f>SUMIF(X218:X237,"수국",E218:E237)</f>
        <v>0</v>
      </c>
      <c r="U232" s="28">
        <f t="shared" si="51"/>
        <v>0</v>
      </c>
      <c r="V232" s="28" t="s">
        <v>2</v>
      </c>
      <c r="W232" s="28">
        <f t="shared" si="52"/>
        <v>0</v>
      </c>
      <c r="X232" s="28" t="str">
        <f t="shared" ref="X232:X247" si="55">CONCATENATE(C232,H232)</f>
        <v/>
      </c>
    </row>
    <row r="233" spans="1:24" ht="28.9" customHeight="1">
      <c r="A233" s="41" t="str">
        <f t="shared" si="54"/>
        <v xml:space="preserve"> </v>
      </c>
      <c r="B233" s="42"/>
      <c r="C233" s="43"/>
      <c r="D233" s="44"/>
      <c r="E233" s="44"/>
      <c r="F233" s="43"/>
      <c r="G233" s="43"/>
      <c r="H233" s="26"/>
      <c r="I233" s="26"/>
      <c r="J233" s="26"/>
      <c r="K233" s="26"/>
      <c r="L233" s="52"/>
      <c r="M233" s="50"/>
      <c r="N233" s="29" t="s">
        <v>17</v>
      </c>
      <c r="O233" s="28">
        <f>COUNTIF(C218:C237,"장")</f>
        <v>0</v>
      </c>
      <c r="P233" s="28" t="s">
        <v>2</v>
      </c>
      <c r="Q233" s="28">
        <f>SUMIF(C218:C237,"장",E218:E237)</f>
        <v>0</v>
      </c>
      <c r="R233" s="28">
        <f>COUNTIF(X218:X237,"장국")</f>
        <v>0</v>
      </c>
      <c r="S233" s="28" t="s">
        <v>2</v>
      </c>
      <c r="T233" s="28">
        <f>SUMIF(X218:X237,"장국",E218:E237)</f>
        <v>0</v>
      </c>
      <c r="U233" s="28">
        <f t="shared" si="51"/>
        <v>0</v>
      </c>
      <c r="V233" s="28" t="s">
        <v>2</v>
      </c>
      <c r="W233" s="28">
        <f t="shared" si="52"/>
        <v>0</v>
      </c>
      <c r="X233" s="30" t="str">
        <f t="shared" si="55"/>
        <v/>
      </c>
    </row>
    <row r="234" spans="1:24" ht="28.9" customHeight="1">
      <c r="A234" s="41" t="str">
        <f t="shared" si="54"/>
        <v xml:space="preserve"> </v>
      </c>
      <c r="B234" s="42"/>
      <c r="C234" s="43"/>
      <c r="D234" s="44"/>
      <c r="E234" s="44"/>
      <c r="F234" s="43"/>
      <c r="G234" s="43"/>
      <c r="H234" s="26"/>
      <c r="I234" s="26"/>
      <c r="J234" s="26"/>
      <c r="K234" s="26"/>
      <c r="L234" s="52"/>
      <c r="M234" s="50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30" t="str">
        <f t="shared" si="55"/>
        <v/>
      </c>
    </row>
    <row r="235" spans="1:24" ht="28.9" customHeight="1">
      <c r="A235" s="41" t="str">
        <f t="shared" si="54"/>
        <v xml:space="preserve"> </v>
      </c>
      <c r="B235" s="42"/>
      <c r="C235" s="43"/>
      <c r="D235" s="44"/>
      <c r="E235" s="44"/>
      <c r="F235" s="43"/>
      <c r="G235" s="43"/>
      <c r="H235" s="26"/>
      <c r="I235" s="26"/>
      <c r="J235" s="26"/>
      <c r="K235" s="26"/>
      <c r="L235" s="52"/>
      <c r="M235" s="50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30" t="str">
        <f t="shared" si="55"/>
        <v/>
      </c>
    </row>
    <row r="236" spans="1:24" ht="28.9" customHeight="1">
      <c r="A236" s="41" t="str">
        <f>IF(OR(ISNUMBER(E236),ISTEXT(C236)),A235+1," ")</f>
        <v xml:space="preserve"> </v>
      </c>
      <c r="B236" s="42"/>
      <c r="C236" s="43"/>
      <c r="D236" s="44"/>
      <c r="E236" s="44"/>
      <c r="F236" s="43"/>
      <c r="G236" s="43"/>
      <c r="H236" s="26"/>
      <c r="I236" s="26"/>
      <c r="J236" s="26"/>
      <c r="K236" s="26"/>
      <c r="L236" s="52"/>
      <c r="M236" s="50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30" t="str">
        <f t="shared" si="55"/>
        <v/>
      </c>
    </row>
    <row r="237" spans="1:24" ht="28.9" customHeight="1">
      <c r="A237" s="41" t="str">
        <f>IF(OR(ISNUMBER(E237),ISTEXT(C237)),A236+1," ")</f>
        <v xml:space="preserve"> </v>
      </c>
      <c r="B237" s="42"/>
      <c r="C237" s="43"/>
      <c r="D237" s="44"/>
      <c r="E237" s="44"/>
      <c r="F237" s="43"/>
      <c r="G237" s="43"/>
      <c r="H237" s="26"/>
      <c r="I237" s="26"/>
      <c r="J237" s="26"/>
      <c r="K237" s="26"/>
      <c r="L237" s="52"/>
      <c r="M237" s="50"/>
      <c r="N237" s="28" t="s">
        <v>20</v>
      </c>
      <c r="O237" s="28">
        <f>COUNTIF(C218:C237," ")</f>
        <v>0</v>
      </c>
      <c r="P237" s="28" t="s">
        <v>2</v>
      </c>
      <c r="Q237" s="28">
        <f>SUMIF(C218:C237," ",E218:E237)</f>
        <v>0</v>
      </c>
      <c r="R237" s="28"/>
      <c r="S237" s="28" t="s">
        <v>2</v>
      </c>
      <c r="T237" s="28"/>
      <c r="U237" s="28">
        <f>O237</f>
        <v>0</v>
      </c>
      <c r="V237" s="28" t="s">
        <v>2</v>
      </c>
      <c r="W237" s="28">
        <f>Q237</f>
        <v>0</v>
      </c>
      <c r="X237" s="28" t="str">
        <f t="shared" si="55"/>
        <v/>
      </c>
    </row>
    <row r="238" spans="1:24" ht="28.9" customHeight="1">
      <c r="A238" s="45" t="s">
        <v>35</v>
      </c>
      <c r="B238" s="46"/>
      <c r="C238" s="47"/>
      <c r="D238" s="48"/>
      <c r="E238" s="49">
        <f>SUM(E218:E237)</f>
        <v>0</v>
      </c>
      <c r="F238" s="47"/>
      <c r="G238" s="47"/>
      <c r="H238" s="31"/>
      <c r="I238" s="31"/>
      <c r="J238" s="31"/>
      <c r="K238" s="31"/>
      <c r="L238" s="33"/>
      <c r="M238" s="51"/>
      <c r="N238" s="29" t="s">
        <v>1</v>
      </c>
      <c r="O238" s="28">
        <f>SUM(O218:O237)</f>
        <v>0</v>
      </c>
      <c r="P238" s="28" t="s">
        <v>2</v>
      </c>
      <c r="Q238" s="28">
        <f>SUM(Q218:Q237)</f>
        <v>0</v>
      </c>
      <c r="R238" s="28">
        <f>SUM(R218:R237)</f>
        <v>0</v>
      </c>
      <c r="S238" s="28" t="s">
        <v>2</v>
      </c>
      <c r="T238" s="28">
        <f>SUM(T218:T237)</f>
        <v>0</v>
      </c>
      <c r="U238" s="28">
        <f>SUM(U218:U237)</f>
        <v>0</v>
      </c>
      <c r="V238" s="28" t="s">
        <v>2</v>
      </c>
      <c r="W238" s="28">
        <f>SUM(W218:W237)</f>
        <v>0</v>
      </c>
      <c r="X238" s="28" t="str">
        <f t="shared" si="55"/>
        <v/>
      </c>
    </row>
    <row r="239" spans="1:24" ht="28.9" customHeight="1">
      <c r="A239" s="41" t="str">
        <f>IF(OR(ISNUMBER(E239),ISTEXT(C239)),A237+1," ")</f>
        <v xml:space="preserve"> </v>
      </c>
      <c r="B239" s="42"/>
      <c r="C239" s="43"/>
      <c r="D239" s="44"/>
      <c r="E239" s="44"/>
      <c r="F239" s="43"/>
      <c r="G239" s="43"/>
      <c r="H239" s="26"/>
      <c r="I239" s="26"/>
      <c r="J239" s="26"/>
      <c r="K239" s="27"/>
      <c r="L239" s="52"/>
      <c r="M239" s="50"/>
      <c r="N239" s="28" t="s">
        <v>3</v>
      </c>
      <c r="O239" s="28">
        <f>COUNTIF(C239:C258,"전")</f>
        <v>0</v>
      </c>
      <c r="P239" s="28" t="s">
        <v>2</v>
      </c>
      <c r="Q239" s="28">
        <f>SUMIF(C239:C258,"전",E239:E258)</f>
        <v>0</v>
      </c>
      <c r="R239" s="28">
        <f>COUNTIF(X239:X258,"전국")</f>
        <v>0</v>
      </c>
      <c r="S239" s="28" t="s">
        <v>2</v>
      </c>
      <c r="T239" s="28">
        <f>SUMIF(X239:X258,"전국",E239:E258)</f>
        <v>0</v>
      </c>
      <c r="U239" s="28">
        <f t="shared" ref="U239:U254" si="56">O239-R239</f>
        <v>0</v>
      </c>
      <c r="V239" s="28" t="s">
        <v>2</v>
      </c>
      <c r="W239" s="28">
        <f t="shared" ref="W239:W254" si="57">Q239-T239</f>
        <v>0</v>
      </c>
      <c r="X239" s="28" t="str">
        <f t="shared" si="55"/>
        <v/>
      </c>
    </row>
    <row r="240" spans="1:24" ht="28.9" customHeight="1">
      <c r="A240" s="41" t="str">
        <f t="shared" ref="A240:A246" si="58">IF(OR(ISNUMBER(E240),ISTEXT(C240)),A239+1," ")</f>
        <v xml:space="preserve"> </v>
      </c>
      <c r="B240" s="42"/>
      <c r="C240" s="43"/>
      <c r="D240" s="44"/>
      <c r="E240" s="44"/>
      <c r="F240" s="43"/>
      <c r="G240" s="43"/>
      <c r="H240" s="26"/>
      <c r="I240" s="26"/>
      <c r="J240" s="26"/>
      <c r="K240" s="26"/>
      <c r="L240" s="52"/>
      <c r="M240" s="50"/>
      <c r="N240" s="28" t="s">
        <v>4</v>
      </c>
      <c r="O240" s="28">
        <f>COUNTIF(C239:C258,"답")</f>
        <v>0</v>
      </c>
      <c r="P240" s="28" t="s">
        <v>2</v>
      </c>
      <c r="Q240" s="28">
        <f>SUMIF(C239:C258,"답",E239:E258)</f>
        <v>0</v>
      </c>
      <c r="R240" s="28">
        <f>COUNTIF(X239:X258,"답국")</f>
        <v>0</v>
      </c>
      <c r="S240" s="28" t="s">
        <v>2</v>
      </c>
      <c r="T240" s="28">
        <f>SUMIF(X239:X258,"답국",E239:E258)</f>
        <v>0</v>
      </c>
      <c r="U240" s="28">
        <f t="shared" si="56"/>
        <v>0</v>
      </c>
      <c r="V240" s="28" t="s">
        <v>2</v>
      </c>
      <c r="W240" s="28">
        <f t="shared" si="57"/>
        <v>0</v>
      </c>
      <c r="X240" s="28" t="str">
        <f t="shared" si="55"/>
        <v/>
      </c>
    </row>
    <row r="241" spans="1:24" ht="28.9" customHeight="1">
      <c r="A241" s="41" t="str">
        <f t="shared" si="58"/>
        <v xml:space="preserve"> </v>
      </c>
      <c r="B241" s="42"/>
      <c r="C241" s="43"/>
      <c r="D241" s="44"/>
      <c r="E241" s="44"/>
      <c r="F241" s="43"/>
      <c r="G241" s="43"/>
      <c r="H241" s="26"/>
      <c r="I241" s="26"/>
      <c r="J241" s="26"/>
      <c r="K241" s="26"/>
      <c r="L241" s="52"/>
      <c r="M241" s="50"/>
      <c r="N241" s="28" t="s">
        <v>5</v>
      </c>
      <c r="O241" s="28">
        <f>COUNTIF(C239:C258,"임")</f>
        <v>0</v>
      </c>
      <c r="P241" s="28" t="s">
        <v>2</v>
      </c>
      <c r="Q241" s="28">
        <f>SUMIF(C239:C258,"임",E239:E258)</f>
        <v>0</v>
      </c>
      <c r="R241" s="28">
        <f>COUNTIF(X239:X258,"임국")</f>
        <v>0</v>
      </c>
      <c r="S241" s="28" t="s">
        <v>2</v>
      </c>
      <c r="T241" s="28">
        <f>SUMIF(X239:X258,"임국",E239:E258)</f>
        <v>0</v>
      </c>
      <c r="U241" s="28">
        <f t="shared" si="56"/>
        <v>0</v>
      </c>
      <c r="V241" s="28" t="s">
        <v>2</v>
      </c>
      <c r="W241" s="28">
        <f t="shared" si="57"/>
        <v>0</v>
      </c>
      <c r="X241" s="28" t="str">
        <f t="shared" si="55"/>
        <v/>
      </c>
    </row>
    <row r="242" spans="1:24" ht="28.9" customHeight="1">
      <c r="A242" s="41" t="str">
        <f t="shared" si="58"/>
        <v xml:space="preserve"> </v>
      </c>
      <c r="B242" s="42"/>
      <c r="C242" s="43"/>
      <c r="D242" s="44"/>
      <c r="E242" s="44"/>
      <c r="F242" s="43"/>
      <c r="G242" s="43"/>
      <c r="H242" s="26"/>
      <c r="I242" s="26"/>
      <c r="J242" s="26"/>
      <c r="K242" s="26"/>
      <c r="L242" s="52"/>
      <c r="M242" s="50"/>
      <c r="N242" s="28" t="s">
        <v>6</v>
      </c>
      <c r="O242" s="28">
        <f>COUNTIF(C239:C258,"대")</f>
        <v>0</v>
      </c>
      <c r="P242" s="28" t="s">
        <v>2</v>
      </c>
      <c r="Q242" s="28">
        <f>SUMIF(C239:C258,"대",E239:E258)</f>
        <v>0</v>
      </c>
      <c r="R242" s="28">
        <f>COUNTIF(X239:X258,"대국")</f>
        <v>0</v>
      </c>
      <c r="S242" s="28" t="s">
        <v>2</v>
      </c>
      <c r="T242" s="28">
        <f>SUMIF(X239:X258,"대국",E239:E258)</f>
        <v>0</v>
      </c>
      <c r="U242" s="28">
        <f t="shared" si="56"/>
        <v>0</v>
      </c>
      <c r="V242" s="28" t="s">
        <v>2</v>
      </c>
      <c r="W242" s="28">
        <f t="shared" si="57"/>
        <v>0</v>
      </c>
      <c r="X242" s="28" t="str">
        <f t="shared" si="55"/>
        <v/>
      </c>
    </row>
    <row r="243" spans="1:24" ht="28.9" customHeight="1">
      <c r="A243" s="41" t="str">
        <f t="shared" si="58"/>
        <v xml:space="preserve"> </v>
      </c>
      <c r="B243" s="42"/>
      <c r="C243" s="43"/>
      <c r="D243" s="44"/>
      <c r="E243" s="44"/>
      <c r="F243" s="43"/>
      <c r="G243" s="43"/>
      <c r="H243" s="26"/>
      <c r="I243" s="26"/>
      <c r="J243" s="26"/>
      <c r="K243" s="26"/>
      <c r="L243" s="52"/>
      <c r="M243" s="50"/>
      <c r="N243" s="28" t="s">
        <v>7</v>
      </c>
      <c r="O243" s="28">
        <f>COUNTIF(C239:C258,"도")</f>
        <v>0</v>
      </c>
      <c r="P243" s="28" t="s">
        <v>2</v>
      </c>
      <c r="Q243" s="28">
        <f>SUMIF(C239:C258,"도",E239:E258)</f>
        <v>0</v>
      </c>
      <c r="R243" s="28">
        <f>COUNTIF(X239:X258,"도국")</f>
        <v>0</v>
      </c>
      <c r="S243" s="28" t="s">
        <v>2</v>
      </c>
      <c r="T243" s="28">
        <f>SUMIF(X239:X258,"도국",E239:E258)</f>
        <v>0</v>
      </c>
      <c r="U243" s="28">
        <f t="shared" si="56"/>
        <v>0</v>
      </c>
      <c r="V243" s="28" t="s">
        <v>2</v>
      </c>
      <c r="W243" s="28">
        <f t="shared" si="57"/>
        <v>0</v>
      </c>
      <c r="X243" s="28" t="str">
        <f t="shared" si="55"/>
        <v/>
      </c>
    </row>
    <row r="244" spans="1:24" ht="28.9" customHeight="1">
      <c r="A244" s="41" t="str">
        <f t="shared" si="58"/>
        <v xml:space="preserve"> </v>
      </c>
      <c r="B244" s="42"/>
      <c r="C244" s="43"/>
      <c r="D244" s="44"/>
      <c r="E244" s="44"/>
      <c r="F244" s="43"/>
      <c r="G244" s="43"/>
      <c r="H244" s="26"/>
      <c r="I244" s="26"/>
      <c r="J244" s="26"/>
      <c r="K244" s="26"/>
      <c r="L244" s="52"/>
      <c r="M244" s="50"/>
      <c r="N244" s="28" t="s">
        <v>8</v>
      </c>
      <c r="O244" s="28">
        <f>COUNTIF(C239:C258,"천")</f>
        <v>0</v>
      </c>
      <c r="P244" s="28" t="s">
        <v>2</v>
      </c>
      <c r="Q244" s="28">
        <f>SUMIF(C239:C258,"천",E239:E258)</f>
        <v>0</v>
      </c>
      <c r="R244" s="28">
        <f>COUNTIF(X239:X258,"천국")</f>
        <v>0</v>
      </c>
      <c r="S244" s="28" t="s">
        <v>2</v>
      </c>
      <c r="T244" s="28">
        <f>SUMIF(X239:X258,"천국",E239:E258)</f>
        <v>0</v>
      </c>
      <c r="U244" s="28">
        <f t="shared" si="56"/>
        <v>0</v>
      </c>
      <c r="V244" s="28" t="s">
        <v>2</v>
      </c>
      <c r="W244" s="28">
        <f t="shared" si="57"/>
        <v>0</v>
      </c>
      <c r="X244" s="28" t="str">
        <f t="shared" si="55"/>
        <v/>
      </c>
    </row>
    <row r="245" spans="1:24" ht="28.9" customHeight="1">
      <c r="A245" s="41" t="str">
        <f t="shared" si="58"/>
        <v xml:space="preserve"> </v>
      </c>
      <c r="B245" s="42"/>
      <c r="C245" s="43"/>
      <c r="D245" s="44"/>
      <c r="E245" s="44"/>
      <c r="F245" s="43"/>
      <c r="G245" s="43"/>
      <c r="H245" s="26"/>
      <c r="I245" s="26"/>
      <c r="J245" s="26"/>
      <c r="K245" s="26"/>
      <c r="L245" s="52"/>
      <c r="M245" s="50"/>
      <c r="N245" s="28" t="s">
        <v>9</v>
      </c>
      <c r="O245" s="28">
        <f>COUNTIF(C239:C258,"구")</f>
        <v>0</v>
      </c>
      <c r="P245" s="28" t="s">
        <v>2</v>
      </c>
      <c r="Q245" s="28">
        <f>SUMIF(C239:C258,"구",E239:E258)</f>
        <v>0</v>
      </c>
      <c r="R245" s="28">
        <f>COUNTIF(X239:X258,"구국")</f>
        <v>0</v>
      </c>
      <c r="S245" s="28" t="s">
        <v>2</v>
      </c>
      <c r="T245" s="28">
        <f>SUMIF(X239:X258,"구국",E239:E258)</f>
        <v>0</v>
      </c>
      <c r="U245" s="28">
        <f t="shared" si="56"/>
        <v>0</v>
      </c>
      <c r="V245" s="28" t="s">
        <v>2</v>
      </c>
      <c r="W245" s="28">
        <f t="shared" si="57"/>
        <v>0</v>
      </c>
      <c r="X245" s="28" t="str">
        <f t="shared" si="55"/>
        <v/>
      </c>
    </row>
    <row r="246" spans="1:24" ht="28.9" customHeight="1">
      <c r="A246" s="41" t="str">
        <f t="shared" si="58"/>
        <v xml:space="preserve"> </v>
      </c>
      <c r="B246" s="42"/>
      <c r="C246" s="43"/>
      <c r="D246" s="44"/>
      <c r="E246" s="44"/>
      <c r="F246" s="43"/>
      <c r="G246" s="43"/>
      <c r="H246" s="26"/>
      <c r="I246" s="26"/>
      <c r="J246" s="26"/>
      <c r="K246" s="26"/>
      <c r="L246" s="52"/>
      <c r="M246" s="50"/>
      <c r="N246" s="28" t="s">
        <v>10</v>
      </c>
      <c r="O246" s="28">
        <f>COUNTIF(C239:C258,"제")</f>
        <v>0</v>
      </c>
      <c r="P246" s="28" t="s">
        <v>2</v>
      </c>
      <c r="Q246" s="28">
        <f>SUMIF(C239:C258,"제",E239:E258)</f>
        <v>0</v>
      </c>
      <c r="R246" s="28">
        <f>COUNTIF(X239:X258,"제국")</f>
        <v>0</v>
      </c>
      <c r="S246" s="28" t="s">
        <v>2</v>
      </c>
      <c r="T246" s="28">
        <f>SUMIF(X239:X258,"제국",E239:E258)</f>
        <v>0</v>
      </c>
      <c r="U246" s="28">
        <f t="shared" si="56"/>
        <v>0</v>
      </c>
      <c r="V246" s="28" t="s">
        <v>2</v>
      </c>
      <c r="W246" s="28">
        <f t="shared" si="57"/>
        <v>0</v>
      </c>
      <c r="X246" s="28" t="str">
        <f t="shared" si="55"/>
        <v/>
      </c>
    </row>
    <row r="247" spans="1:24" ht="28.9" customHeight="1">
      <c r="A247" s="41" t="str">
        <f t="shared" ref="A247:A256" si="59">IF(OR(ISNUMBER(E247),ISTEXT(C247)),A246+1," ")</f>
        <v xml:space="preserve"> </v>
      </c>
      <c r="B247" s="42"/>
      <c r="C247" s="43"/>
      <c r="D247" s="44"/>
      <c r="E247" s="44"/>
      <c r="F247" s="43"/>
      <c r="G247" s="43"/>
      <c r="H247" s="26"/>
      <c r="I247" s="26"/>
      <c r="J247" s="26"/>
      <c r="K247" s="26"/>
      <c r="L247" s="52"/>
      <c r="M247" s="50"/>
      <c r="N247" s="28" t="s">
        <v>11</v>
      </c>
      <c r="O247" s="28">
        <f>COUNTIF(C239:C258,"유")</f>
        <v>0</v>
      </c>
      <c r="P247" s="28" t="s">
        <v>2</v>
      </c>
      <c r="Q247" s="28">
        <f>SUMIF(C239:C258,"유",E239:E258)</f>
        <v>0</v>
      </c>
      <c r="R247" s="28">
        <f>COUNTIF(X239:X258,"유국")</f>
        <v>0</v>
      </c>
      <c r="S247" s="28" t="s">
        <v>2</v>
      </c>
      <c r="T247" s="28">
        <f>SUMIF(X239:X258,"유국",E239:E258)</f>
        <v>0</v>
      </c>
      <c r="U247" s="28">
        <f t="shared" si="56"/>
        <v>0</v>
      </c>
      <c r="V247" s="28" t="s">
        <v>2</v>
      </c>
      <c r="W247" s="28">
        <f t="shared" si="57"/>
        <v>0</v>
      </c>
      <c r="X247" s="28" t="str">
        <f t="shared" si="55"/>
        <v/>
      </c>
    </row>
    <row r="248" spans="1:24" ht="28.9" customHeight="1">
      <c r="A248" s="41" t="str">
        <f t="shared" si="59"/>
        <v xml:space="preserve"> </v>
      </c>
      <c r="B248" s="42"/>
      <c r="C248" s="43"/>
      <c r="D248" s="44"/>
      <c r="E248" s="44"/>
      <c r="F248" s="43"/>
      <c r="G248" s="43"/>
      <c r="H248" s="26"/>
      <c r="I248" s="26"/>
      <c r="J248" s="26"/>
      <c r="K248" s="26"/>
      <c r="L248" s="52"/>
      <c r="M248" s="50"/>
      <c r="N248" s="28" t="s">
        <v>12</v>
      </c>
      <c r="O248" s="28">
        <f>COUNTIF(C239:C258,"과")</f>
        <v>0</v>
      </c>
      <c r="P248" s="28" t="s">
        <v>2</v>
      </c>
      <c r="Q248" s="28">
        <f>SUMIF(C239:C258,"과",E239:E258)</f>
        <v>0</v>
      </c>
      <c r="R248" s="28">
        <f>COUNTIF(X239:X258,"과국")</f>
        <v>0</v>
      </c>
      <c r="S248" s="28" t="s">
        <v>2</v>
      </c>
      <c r="T248" s="28">
        <f>SUMIF(X239:X258,"과국",E239:E258)</f>
        <v>0</v>
      </c>
      <c r="U248" s="28">
        <f t="shared" si="56"/>
        <v>0</v>
      </c>
      <c r="V248" s="28" t="s">
        <v>2</v>
      </c>
      <c r="W248" s="28">
        <f t="shared" si="57"/>
        <v>0</v>
      </c>
      <c r="X248" s="28" t="str">
        <f t="shared" ref="X248:X263" si="60">CONCATENATE(C248,H248)</f>
        <v/>
      </c>
    </row>
    <row r="249" spans="1:24" ht="28.9" customHeight="1">
      <c r="A249" s="41" t="str">
        <f t="shared" si="59"/>
        <v xml:space="preserve"> </v>
      </c>
      <c r="B249" s="42"/>
      <c r="C249" s="43"/>
      <c r="D249" s="44"/>
      <c r="E249" s="44"/>
      <c r="F249" s="43"/>
      <c r="G249" s="43"/>
      <c r="H249" s="26"/>
      <c r="I249" s="26"/>
      <c r="J249" s="26"/>
      <c r="K249" s="26"/>
      <c r="L249" s="52"/>
      <c r="M249" s="50"/>
      <c r="N249" s="28" t="s">
        <v>13</v>
      </c>
      <c r="O249" s="28">
        <f>COUNTIF(C239:C258,"묘")</f>
        <v>0</v>
      </c>
      <c r="P249" s="28" t="s">
        <v>2</v>
      </c>
      <c r="Q249" s="28">
        <f>SUMIF(C239:C258,"묘",E239:E258)</f>
        <v>0</v>
      </c>
      <c r="R249" s="28">
        <f>COUNTIF(X239:X258,"묘국")</f>
        <v>0</v>
      </c>
      <c r="S249" s="28" t="s">
        <v>2</v>
      </c>
      <c r="T249" s="28">
        <f>SUMIF(X239:X258,"묘국",E239:E258)</f>
        <v>0</v>
      </c>
      <c r="U249" s="28">
        <f t="shared" si="56"/>
        <v>0</v>
      </c>
      <c r="V249" s="28" t="s">
        <v>2</v>
      </c>
      <c r="W249" s="28">
        <f t="shared" si="57"/>
        <v>0</v>
      </c>
      <c r="X249" s="28" t="str">
        <f t="shared" si="60"/>
        <v/>
      </c>
    </row>
    <row r="250" spans="1:24" ht="28.9" customHeight="1">
      <c r="A250" s="41" t="str">
        <f t="shared" si="59"/>
        <v xml:space="preserve"> </v>
      </c>
      <c r="B250" s="42"/>
      <c r="C250" s="43"/>
      <c r="D250" s="44"/>
      <c r="E250" s="44"/>
      <c r="F250" s="43"/>
      <c r="G250" s="43"/>
      <c r="H250" s="26"/>
      <c r="I250" s="26"/>
      <c r="J250" s="26"/>
      <c r="K250" s="26"/>
      <c r="L250" s="52"/>
      <c r="M250" s="50"/>
      <c r="N250" s="28" t="s">
        <v>14</v>
      </c>
      <c r="O250" s="28">
        <f>COUNTIF(C239:C258,"목")</f>
        <v>0</v>
      </c>
      <c r="P250" s="28" t="s">
        <v>2</v>
      </c>
      <c r="Q250" s="28">
        <f>SUMIF(C239:C258,"목",E239:E258)</f>
        <v>0</v>
      </c>
      <c r="R250" s="28">
        <f>COUNTIF(X239:X258,"목국")</f>
        <v>0</v>
      </c>
      <c r="S250" s="28" t="s">
        <v>2</v>
      </c>
      <c r="T250" s="28">
        <f>SUMIF(X239:X258,"목국",E239:E258)</f>
        <v>0</v>
      </c>
      <c r="U250" s="28">
        <f t="shared" si="56"/>
        <v>0</v>
      </c>
      <c r="V250" s="28" t="s">
        <v>2</v>
      </c>
      <c r="W250" s="28">
        <f t="shared" si="57"/>
        <v>0</v>
      </c>
      <c r="X250" s="28" t="str">
        <f t="shared" si="60"/>
        <v/>
      </c>
    </row>
    <row r="251" spans="1:24" ht="28.9" customHeight="1">
      <c r="A251" s="41" t="str">
        <f t="shared" si="59"/>
        <v xml:space="preserve"> </v>
      </c>
      <c r="B251" s="42"/>
      <c r="C251" s="43"/>
      <c r="D251" s="44"/>
      <c r="E251" s="44"/>
      <c r="F251" s="43"/>
      <c r="G251" s="43"/>
      <c r="H251" s="26"/>
      <c r="I251" s="26"/>
      <c r="J251" s="26"/>
      <c r="K251" s="26"/>
      <c r="L251" s="52"/>
      <c r="M251" s="50"/>
      <c r="N251" s="28" t="s">
        <v>15</v>
      </c>
      <c r="O251" s="28">
        <f>COUNTIF(C239:C258,"잡")</f>
        <v>0</v>
      </c>
      <c r="P251" s="28" t="s">
        <v>2</v>
      </c>
      <c r="Q251" s="28">
        <f>SUMIF(C239:C258,"잡",E239:E258)</f>
        <v>0</v>
      </c>
      <c r="R251" s="28">
        <f>COUNTIF(X239:X258,"잡국")</f>
        <v>0</v>
      </c>
      <c r="S251" s="28" t="s">
        <v>2</v>
      </c>
      <c r="T251" s="28">
        <f>SUMIF(X239:X258,"잡국",E239:E258)</f>
        <v>0</v>
      </c>
      <c r="U251" s="28">
        <f t="shared" si="56"/>
        <v>0</v>
      </c>
      <c r="V251" s="28" t="s">
        <v>2</v>
      </c>
      <c r="W251" s="28">
        <f t="shared" si="57"/>
        <v>0</v>
      </c>
      <c r="X251" s="28" t="str">
        <f t="shared" si="60"/>
        <v/>
      </c>
    </row>
    <row r="252" spans="1:24" ht="28.9" customHeight="1">
      <c r="A252" s="41" t="str">
        <f t="shared" si="59"/>
        <v xml:space="preserve"> </v>
      </c>
      <c r="B252" s="42"/>
      <c r="C252" s="43"/>
      <c r="D252" s="44"/>
      <c r="E252" s="44"/>
      <c r="F252" s="43"/>
      <c r="G252" s="43"/>
      <c r="H252" s="26"/>
      <c r="I252" s="26"/>
      <c r="J252" s="26"/>
      <c r="K252" s="26"/>
      <c r="L252" s="52"/>
      <c r="M252" s="50"/>
      <c r="N252" s="28" t="s">
        <v>19</v>
      </c>
      <c r="O252" s="28">
        <f>COUNTIF(C239:C258,"학")</f>
        <v>0</v>
      </c>
      <c r="P252" s="28" t="s">
        <v>2</v>
      </c>
      <c r="Q252" s="28">
        <f>SUMIF(C239:C258,"학",E239:E258)</f>
        <v>0</v>
      </c>
      <c r="R252" s="28">
        <f>COUNTIF(X239:X258,"학국")</f>
        <v>0</v>
      </c>
      <c r="S252" s="28" t="s">
        <v>2</v>
      </c>
      <c r="T252" s="28">
        <f>SUMIF(X239:X258,"학국",E239:E258)</f>
        <v>0</v>
      </c>
      <c r="U252" s="28">
        <f t="shared" si="56"/>
        <v>0</v>
      </c>
      <c r="V252" s="28" t="s">
        <v>2</v>
      </c>
      <c r="W252" s="28">
        <f t="shared" si="57"/>
        <v>0</v>
      </c>
      <c r="X252" s="28" t="str">
        <f t="shared" si="60"/>
        <v/>
      </c>
    </row>
    <row r="253" spans="1:24" ht="28.9" customHeight="1">
      <c r="A253" s="41" t="str">
        <f t="shared" si="59"/>
        <v xml:space="preserve"> </v>
      </c>
      <c r="B253" s="42"/>
      <c r="C253" s="43"/>
      <c r="D253" s="44"/>
      <c r="E253" s="44"/>
      <c r="F253" s="43"/>
      <c r="G253" s="43"/>
      <c r="H253" s="26"/>
      <c r="I253" s="26"/>
      <c r="J253" s="26"/>
      <c r="K253" s="26"/>
      <c r="L253" s="52"/>
      <c r="M253" s="50"/>
      <c r="N253" s="28" t="s">
        <v>16</v>
      </c>
      <c r="O253" s="28">
        <f>COUNTIF(C239:C258,"수")</f>
        <v>0</v>
      </c>
      <c r="P253" s="28" t="s">
        <v>2</v>
      </c>
      <c r="Q253" s="28">
        <f>SUMIF(C239:C258,"수",E239:E258)</f>
        <v>0</v>
      </c>
      <c r="R253" s="28">
        <f>COUNTIF(X239:X258,"수국")</f>
        <v>0</v>
      </c>
      <c r="S253" s="28" t="s">
        <v>2</v>
      </c>
      <c r="T253" s="28">
        <f>SUMIF(X239:X258,"수국",E239:E258)</f>
        <v>0</v>
      </c>
      <c r="U253" s="28">
        <f t="shared" si="56"/>
        <v>0</v>
      </c>
      <c r="V253" s="28" t="s">
        <v>2</v>
      </c>
      <c r="W253" s="28">
        <f t="shared" si="57"/>
        <v>0</v>
      </c>
      <c r="X253" s="28" t="str">
        <f t="shared" si="60"/>
        <v/>
      </c>
    </row>
    <row r="254" spans="1:24" ht="28.9" customHeight="1">
      <c r="A254" s="41" t="str">
        <f t="shared" si="59"/>
        <v xml:space="preserve"> </v>
      </c>
      <c r="B254" s="42"/>
      <c r="C254" s="43"/>
      <c r="D254" s="44"/>
      <c r="E254" s="44"/>
      <c r="F254" s="43"/>
      <c r="G254" s="43"/>
      <c r="H254" s="26"/>
      <c r="I254" s="26"/>
      <c r="J254" s="26"/>
      <c r="K254" s="26"/>
      <c r="L254" s="52"/>
      <c r="M254" s="50"/>
      <c r="N254" s="29" t="s">
        <v>17</v>
      </c>
      <c r="O254" s="28">
        <f>COUNTIF(C239:C258,"장")</f>
        <v>0</v>
      </c>
      <c r="P254" s="28" t="s">
        <v>2</v>
      </c>
      <c r="Q254" s="28">
        <f>SUMIF(C239:C258,"장",E239:E258)</f>
        <v>0</v>
      </c>
      <c r="R254" s="28">
        <f>COUNTIF(X239:X258,"장국")</f>
        <v>0</v>
      </c>
      <c r="S254" s="28" t="s">
        <v>2</v>
      </c>
      <c r="T254" s="28">
        <f>SUMIF(X239:X258,"장국",E239:E258)</f>
        <v>0</v>
      </c>
      <c r="U254" s="28">
        <f t="shared" si="56"/>
        <v>0</v>
      </c>
      <c r="V254" s="28" t="s">
        <v>2</v>
      </c>
      <c r="W254" s="28">
        <f t="shared" si="57"/>
        <v>0</v>
      </c>
      <c r="X254" s="30" t="str">
        <f t="shared" si="60"/>
        <v/>
      </c>
    </row>
    <row r="255" spans="1:24" ht="28.9" customHeight="1">
      <c r="A255" s="41" t="str">
        <f t="shared" si="59"/>
        <v xml:space="preserve"> </v>
      </c>
      <c r="B255" s="42"/>
      <c r="C255" s="43"/>
      <c r="D255" s="44"/>
      <c r="E255" s="44"/>
      <c r="F255" s="43"/>
      <c r="G255" s="43"/>
      <c r="H255" s="26"/>
      <c r="I255" s="26"/>
      <c r="J255" s="26"/>
      <c r="K255" s="26"/>
      <c r="L255" s="52"/>
      <c r="M255" s="50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30" t="str">
        <f t="shared" si="60"/>
        <v/>
      </c>
    </row>
    <row r="256" spans="1:24" ht="28.9" customHeight="1">
      <c r="A256" s="41" t="str">
        <f t="shared" si="59"/>
        <v xml:space="preserve"> </v>
      </c>
      <c r="B256" s="42"/>
      <c r="C256" s="43"/>
      <c r="D256" s="44"/>
      <c r="E256" s="44"/>
      <c r="F256" s="43"/>
      <c r="G256" s="43"/>
      <c r="H256" s="26"/>
      <c r="I256" s="26"/>
      <c r="J256" s="26"/>
      <c r="K256" s="26"/>
      <c r="L256" s="52"/>
      <c r="M256" s="50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30" t="str">
        <f t="shared" si="60"/>
        <v/>
      </c>
    </row>
    <row r="257" spans="1:24" ht="28.9" customHeight="1">
      <c r="A257" s="41" t="str">
        <f>IF(OR(ISNUMBER(E257),ISTEXT(C257)),A256+1," ")</f>
        <v xml:space="preserve"> </v>
      </c>
      <c r="B257" s="42"/>
      <c r="C257" s="43"/>
      <c r="D257" s="44"/>
      <c r="E257" s="44"/>
      <c r="F257" s="43"/>
      <c r="G257" s="43"/>
      <c r="H257" s="26"/>
      <c r="I257" s="26"/>
      <c r="J257" s="26"/>
      <c r="K257" s="26"/>
      <c r="L257" s="52"/>
      <c r="M257" s="50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30" t="str">
        <f t="shared" si="60"/>
        <v/>
      </c>
    </row>
    <row r="258" spans="1:24" ht="28.9" customHeight="1">
      <c r="A258" s="41" t="str">
        <f>IF(OR(ISNUMBER(E258),ISTEXT(C258)),A257+1," ")</f>
        <v xml:space="preserve"> </v>
      </c>
      <c r="B258" s="42"/>
      <c r="C258" s="43"/>
      <c r="D258" s="44"/>
      <c r="E258" s="44"/>
      <c r="F258" s="43"/>
      <c r="G258" s="43"/>
      <c r="H258" s="26"/>
      <c r="I258" s="26"/>
      <c r="J258" s="26"/>
      <c r="K258" s="26"/>
      <c r="L258" s="52"/>
      <c r="M258" s="50"/>
      <c r="N258" s="28" t="s">
        <v>20</v>
      </c>
      <c r="O258" s="28">
        <f>COUNTIF(C239:C258," ")</f>
        <v>0</v>
      </c>
      <c r="P258" s="28" t="s">
        <v>2</v>
      </c>
      <c r="Q258" s="28">
        <f>SUMIF(C239:C258," ",E239:E258)</f>
        <v>0</v>
      </c>
      <c r="R258" s="28"/>
      <c r="S258" s="28" t="s">
        <v>2</v>
      </c>
      <c r="T258" s="28"/>
      <c r="U258" s="28">
        <f>O258</f>
        <v>0</v>
      </c>
      <c r="V258" s="28" t="s">
        <v>2</v>
      </c>
      <c r="W258" s="28">
        <f>Q258</f>
        <v>0</v>
      </c>
      <c r="X258" s="28" t="str">
        <f t="shared" si="60"/>
        <v/>
      </c>
    </row>
    <row r="259" spans="1:24" ht="28.9" customHeight="1">
      <c r="A259" s="45" t="s">
        <v>35</v>
      </c>
      <c r="B259" s="46"/>
      <c r="C259" s="47"/>
      <c r="D259" s="48"/>
      <c r="E259" s="49">
        <f>SUM(E239:E258)</f>
        <v>0</v>
      </c>
      <c r="F259" s="47"/>
      <c r="G259" s="47"/>
      <c r="H259" s="31"/>
      <c r="I259" s="31"/>
      <c r="J259" s="31"/>
      <c r="K259" s="31"/>
      <c r="L259" s="33"/>
      <c r="M259" s="51"/>
      <c r="N259" s="29" t="s">
        <v>1</v>
      </c>
      <c r="O259" s="28">
        <f>SUM(O239:O258)</f>
        <v>0</v>
      </c>
      <c r="P259" s="28" t="s">
        <v>2</v>
      </c>
      <c r="Q259" s="28">
        <f>SUM(Q239:Q258)</f>
        <v>0</v>
      </c>
      <c r="R259" s="28">
        <f>SUM(R239:R258)</f>
        <v>0</v>
      </c>
      <c r="S259" s="28" t="s">
        <v>2</v>
      </c>
      <c r="T259" s="28">
        <f>SUM(T239:T258)</f>
        <v>0</v>
      </c>
      <c r="U259" s="28">
        <f>SUM(U239:U258)</f>
        <v>0</v>
      </c>
      <c r="V259" s="28" t="s">
        <v>2</v>
      </c>
      <c r="W259" s="28">
        <f>SUM(W239:W258)</f>
        <v>0</v>
      </c>
      <c r="X259" s="28" t="str">
        <f t="shared" si="60"/>
        <v/>
      </c>
    </row>
    <row r="260" spans="1:24" ht="28.9" customHeight="1">
      <c r="A260" s="41" t="str">
        <f>IF(OR(ISNUMBER(E260),ISTEXT(C260)),A258+1," ")</f>
        <v xml:space="preserve"> </v>
      </c>
      <c r="B260" s="42"/>
      <c r="C260" s="43"/>
      <c r="D260" s="44"/>
      <c r="E260" s="44"/>
      <c r="F260" s="43"/>
      <c r="G260" s="43"/>
      <c r="H260" s="26"/>
      <c r="I260" s="26"/>
      <c r="J260" s="26"/>
      <c r="K260" s="27"/>
      <c r="L260" s="52"/>
      <c r="M260" s="50"/>
      <c r="N260" s="28" t="s">
        <v>3</v>
      </c>
      <c r="O260" s="28">
        <f>COUNTIF(C260:C279,"전")</f>
        <v>0</v>
      </c>
      <c r="P260" s="28" t="s">
        <v>2</v>
      </c>
      <c r="Q260" s="28">
        <f>SUMIF(C260:C279,"전",E260:E279)</f>
        <v>0</v>
      </c>
      <c r="R260" s="28">
        <f>COUNTIF(X260:X279,"전국")</f>
        <v>0</v>
      </c>
      <c r="S260" s="28" t="s">
        <v>2</v>
      </c>
      <c r="T260" s="28">
        <f>SUMIF(X260:X279,"전국",E260:E279)</f>
        <v>0</v>
      </c>
      <c r="U260" s="28">
        <f t="shared" ref="U260:U275" si="61">O260-R260</f>
        <v>0</v>
      </c>
      <c r="V260" s="28" t="s">
        <v>2</v>
      </c>
      <c r="W260" s="28">
        <f t="shared" ref="W260:W275" si="62">Q260-T260</f>
        <v>0</v>
      </c>
      <c r="X260" s="28" t="str">
        <f t="shared" si="60"/>
        <v/>
      </c>
    </row>
    <row r="261" spans="1:24" ht="28.9" customHeight="1">
      <c r="A261" s="41" t="str">
        <f t="shared" ref="A261:A266" si="63">IF(OR(ISNUMBER(E261),ISTEXT(C261)),A260+1," ")</f>
        <v xml:space="preserve"> </v>
      </c>
      <c r="B261" s="42"/>
      <c r="C261" s="43"/>
      <c r="D261" s="44"/>
      <c r="E261" s="44"/>
      <c r="F261" s="43"/>
      <c r="G261" s="43"/>
      <c r="H261" s="26"/>
      <c r="I261" s="26"/>
      <c r="J261" s="26"/>
      <c r="K261" s="26"/>
      <c r="L261" s="52"/>
      <c r="M261" s="50"/>
      <c r="N261" s="28" t="s">
        <v>4</v>
      </c>
      <c r="O261" s="28">
        <f>COUNTIF(C260:C279,"답")</f>
        <v>0</v>
      </c>
      <c r="P261" s="28" t="s">
        <v>2</v>
      </c>
      <c r="Q261" s="28">
        <f>SUMIF(C260:C279,"답",E260:E279)</f>
        <v>0</v>
      </c>
      <c r="R261" s="28">
        <f>COUNTIF(X260:X279,"답국")</f>
        <v>0</v>
      </c>
      <c r="S261" s="28" t="s">
        <v>2</v>
      </c>
      <c r="T261" s="28">
        <f>SUMIF(X260:X279,"답국",E260:E279)</f>
        <v>0</v>
      </c>
      <c r="U261" s="28">
        <f t="shared" si="61"/>
        <v>0</v>
      </c>
      <c r="V261" s="28" t="s">
        <v>2</v>
      </c>
      <c r="W261" s="28">
        <f t="shared" si="62"/>
        <v>0</v>
      </c>
      <c r="X261" s="28" t="str">
        <f t="shared" si="60"/>
        <v/>
      </c>
    </row>
    <row r="262" spans="1:24" ht="28.9" customHeight="1">
      <c r="A262" s="41" t="str">
        <f t="shared" si="63"/>
        <v xml:space="preserve"> </v>
      </c>
      <c r="B262" s="42"/>
      <c r="C262" s="43"/>
      <c r="D262" s="44"/>
      <c r="E262" s="44"/>
      <c r="F262" s="43"/>
      <c r="G262" s="43"/>
      <c r="H262" s="26"/>
      <c r="I262" s="26"/>
      <c r="J262" s="26"/>
      <c r="K262" s="26"/>
      <c r="L262" s="52"/>
      <c r="M262" s="50"/>
      <c r="N262" s="28" t="s">
        <v>5</v>
      </c>
      <c r="O262" s="28">
        <f>COUNTIF(C260:C279,"임")</f>
        <v>0</v>
      </c>
      <c r="P262" s="28" t="s">
        <v>2</v>
      </c>
      <c r="Q262" s="28">
        <f>SUMIF(C260:C279,"임",E260:E279)</f>
        <v>0</v>
      </c>
      <c r="R262" s="28">
        <f>COUNTIF(X260:X279,"임국")</f>
        <v>0</v>
      </c>
      <c r="S262" s="28" t="s">
        <v>2</v>
      </c>
      <c r="T262" s="28">
        <f>SUMIF(X260:X279,"임국",E260:E279)</f>
        <v>0</v>
      </c>
      <c r="U262" s="28">
        <f t="shared" si="61"/>
        <v>0</v>
      </c>
      <c r="V262" s="28" t="s">
        <v>2</v>
      </c>
      <c r="W262" s="28">
        <f t="shared" si="62"/>
        <v>0</v>
      </c>
      <c r="X262" s="28" t="str">
        <f t="shared" si="60"/>
        <v/>
      </c>
    </row>
    <row r="263" spans="1:24" ht="28.9" customHeight="1">
      <c r="A263" s="41" t="str">
        <f t="shared" si="63"/>
        <v xml:space="preserve"> </v>
      </c>
      <c r="B263" s="42"/>
      <c r="C263" s="43"/>
      <c r="D263" s="44"/>
      <c r="E263" s="44"/>
      <c r="F263" s="43"/>
      <c r="G263" s="43"/>
      <c r="H263" s="26"/>
      <c r="I263" s="26"/>
      <c r="J263" s="26"/>
      <c r="K263" s="26"/>
      <c r="L263" s="52"/>
      <c r="M263" s="50"/>
      <c r="N263" s="28" t="s">
        <v>6</v>
      </c>
      <c r="O263" s="28">
        <f>COUNTIF(C260:C279,"대")</f>
        <v>0</v>
      </c>
      <c r="P263" s="28" t="s">
        <v>2</v>
      </c>
      <c r="Q263" s="28">
        <f>SUMIF(C260:C279,"대",E260:E279)</f>
        <v>0</v>
      </c>
      <c r="R263" s="28">
        <f>COUNTIF(X260:X279,"대국")</f>
        <v>0</v>
      </c>
      <c r="S263" s="28" t="s">
        <v>2</v>
      </c>
      <c r="T263" s="28">
        <f>SUMIF(X260:X279,"대국",E260:E279)</f>
        <v>0</v>
      </c>
      <c r="U263" s="28">
        <f t="shared" si="61"/>
        <v>0</v>
      </c>
      <c r="V263" s="28" t="s">
        <v>2</v>
      </c>
      <c r="W263" s="28">
        <f t="shared" si="62"/>
        <v>0</v>
      </c>
      <c r="X263" s="28" t="str">
        <f t="shared" si="60"/>
        <v/>
      </c>
    </row>
    <row r="264" spans="1:24" ht="28.9" customHeight="1">
      <c r="A264" s="41" t="str">
        <f t="shared" si="63"/>
        <v xml:space="preserve"> </v>
      </c>
      <c r="B264" s="42"/>
      <c r="C264" s="43"/>
      <c r="D264" s="44"/>
      <c r="E264" s="44"/>
      <c r="F264" s="43"/>
      <c r="G264" s="43"/>
      <c r="H264" s="26"/>
      <c r="I264" s="26"/>
      <c r="J264" s="26"/>
      <c r="K264" s="26"/>
      <c r="L264" s="52"/>
      <c r="M264" s="50"/>
      <c r="N264" s="28" t="s">
        <v>7</v>
      </c>
      <c r="O264" s="28">
        <f>COUNTIF(C260:C279,"도")</f>
        <v>0</v>
      </c>
      <c r="P264" s="28" t="s">
        <v>2</v>
      </c>
      <c r="Q264" s="28">
        <f>SUMIF(C260:C279,"도",E260:E279)</f>
        <v>0</v>
      </c>
      <c r="R264" s="28">
        <f>COUNTIF(X260:X279,"도국")</f>
        <v>0</v>
      </c>
      <c r="S264" s="28" t="s">
        <v>2</v>
      </c>
      <c r="T264" s="28">
        <f>SUMIF(X260:X279,"도국",E260:E279)</f>
        <v>0</v>
      </c>
      <c r="U264" s="28">
        <f t="shared" si="61"/>
        <v>0</v>
      </c>
      <c r="V264" s="28" t="s">
        <v>2</v>
      </c>
      <c r="W264" s="28">
        <f t="shared" si="62"/>
        <v>0</v>
      </c>
      <c r="X264" s="28" t="str">
        <f t="shared" ref="X264:X279" si="64">CONCATENATE(C264,H264)</f>
        <v/>
      </c>
    </row>
    <row r="265" spans="1:24" ht="28.9" customHeight="1">
      <c r="A265" s="41" t="str">
        <f t="shared" si="63"/>
        <v xml:space="preserve"> </v>
      </c>
      <c r="B265" s="42"/>
      <c r="C265" s="43"/>
      <c r="D265" s="44"/>
      <c r="E265" s="44"/>
      <c r="F265" s="43"/>
      <c r="G265" s="43"/>
      <c r="H265" s="26"/>
      <c r="I265" s="26"/>
      <c r="J265" s="26"/>
      <c r="K265" s="26"/>
      <c r="L265" s="52"/>
      <c r="M265" s="50"/>
      <c r="N265" s="28" t="s">
        <v>8</v>
      </c>
      <c r="O265" s="28">
        <f>COUNTIF(C260:C279,"천")</f>
        <v>0</v>
      </c>
      <c r="P265" s="28" t="s">
        <v>2</v>
      </c>
      <c r="Q265" s="28">
        <f>SUMIF(C260:C279,"천",E260:E279)</f>
        <v>0</v>
      </c>
      <c r="R265" s="28">
        <f>COUNTIF(X260:X279,"천국")</f>
        <v>0</v>
      </c>
      <c r="S265" s="28" t="s">
        <v>2</v>
      </c>
      <c r="T265" s="28">
        <f>SUMIF(X260:X279,"천국",E260:E279)</f>
        <v>0</v>
      </c>
      <c r="U265" s="28">
        <f t="shared" si="61"/>
        <v>0</v>
      </c>
      <c r="V265" s="28" t="s">
        <v>2</v>
      </c>
      <c r="W265" s="28">
        <f t="shared" si="62"/>
        <v>0</v>
      </c>
      <c r="X265" s="28" t="str">
        <f t="shared" si="64"/>
        <v/>
      </c>
    </row>
    <row r="266" spans="1:24" ht="28.9" customHeight="1">
      <c r="A266" s="41" t="str">
        <f t="shared" si="63"/>
        <v xml:space="preserve"> </v>
      </c>
      <c r="B266" s="42"/>
      <c r="C266" s="43"/>
      <c r="D266" s="44"/>
      <c r="E266" s="44"/>
      <c r="F266" s="43"/>
      <c r="G266" s="43"/>
      <c r="H266" s="26"/>
      <c r="I266" s="26"/>
      <c r="J266" s="26"/>
      <c r="K266" s="26"/>
      <c r="L266" s="52"/>
      <c r="M266" s="50"/>
      <c r="N266" s="28" t="s">
        <v>9</v>
      </c>
      <c r="O266" s="28">
        <f>COUNTIF(C260:C279,"구")</f>
        <v>0</v>
      </c>
      <c r="P266" s="28" t="s">
        <v>2</v>
      </c>
      <c r="Q266" s="28">
        <f>SUMIF(C260:C279,"구",E260:E279)</f>
        <v>0</v>
      </c>
      <c r="R266" s="28">
        <f>COUNTIF(X260:X279,"구국")</f>
        <v>0</v>
      </c>
      <c r="S266" s="28" t="s">
        <v>2</v>
      </c>
      <c r="T266" s="28">
        <f>SUMIF(X260:X279,"구국",E260:E279)</f>
        <v>0</v>
      </c>
      <c r="U266" s="28">
        <f t="shared" si="61"/>
        <v>0</v>
      </c>
      <c r="V266" s="28" t="s">
        <v>2</v>
      </c>
      <c r="W266" s="28">
        <f t="shared" si="62"/>
        <v>0</v>
      </c>
      <c r="X266" s="28" t="str">
        <f t="shared" si="64"/>
        <v/>
      </c>
    </row>
    <row r="267" spans="1:24" ht="28.9" customHeight="1">
      <c r="A267" s="41" t="str">
        <f t="shared" ref="A267:A277" si="65">IF(OR(ISNUMBER(E267),ISTEXT(C267)),A266+1," ")</f>
        <v xml:space="preserve"> </v>
      </c>
      <c r="B267" s="42"/>
      <c r="C267" s="43"/>
      <c r="D267" s="44"/>
      <c r="E267" s="44"/>
      <c r="F267" s="43"/>
      <c r="G267" s="43"/>
      <c r="H267" s="26"/>
      <c r="I267" s="26"/>
      <c r="J267" s="26"/>
      <c r="K267" s="26"/>
      <c r="L267" s="52"/>
      <c r="M267" s="50"/>
      <c r="N267" s="28" t="s">
        <v>10</v>
      </c>
      <c r="O267" s="28">
        <f>COUNTIF(C260:C279,"제")</f>
        <v>0</v>
      </c>
      <c r="P267" s="28" t="s">
        <v>2</v>
      </c>
      <c r="Q267" s="28">
        <f>SUMIF(C260:C279,"제",E260:E279)</f>
        <v>0</v>
      </c>
      <c r="R267" s="28">
        <f>COUNTIF(X260:X279,"제국")</f>
        <v>0</v>
      </c>
      <c r="S267" s="28" t="s">
        <v>2</v>
      </c>
      <c r="T267" s="28">
        <f>SUMIF(X260:X279,"제국",E260:E279)</f>
        <v>0</v>
      </c>
      <c r="U267" s="28">
        <f t="shared" si="61"/>
        <v>0</v>
      </c>
      <c r="V267" s="28" t="s">
        <v>2</v>
      </c>
      <c r="W267" s="28">
        <f t="shared" si="62"/>
        <v>0</v>
      </c>
      <c r="X267" s="28" t="str">
        <f t="shared" si="64"/>
        <v/>
      </c>
    </row>
    <row r="268" spans="1:24" ht="28.9" customHeight="1">
      <c r="A268" s="41" t="str">
        <f t="shared" si="65"/>
        <v xml:space="preserve"> </v>
      </c>
      <c r="B268" s="42"/>
      <c r="C268" s="43"/>
      <c r="D268" s="44"/>
      <c r="E268" s="44"/>
      <c r="F268" s="43"/>
      <c r="G268" s="43"/>
      <c r="H268" s="26"/>
      <c r="I268" s="26"/>
      <c r="J268" s="26"/>
      <c r="K268" s="26"/>
      <c r="L268" s="52"/>
      <c r="M268" s="50"/>
      <c r="N268" s="28" t="s">
        <v>11</v>
      </c>
      <c r="O268" s="28">
        <f>COUNTIF(C260:C279,"유")</f>
        <v>0</v>
      </c>
      <c r="P268" s="28" t="s">
        <v>2</v>
      </c>
      <c r="Q268" s="28">
        <f>SUMIF(C260:C279,"유",E260:E279)</f>
        <v>0</v>
      </c>
      <c r="R268" s="28">
        <f>COUNTIF(X260:X279,"유국")</f>
        <v>0</v>
      </c>
      <c r="S268" s="28" t="s">
        <v>2</v>
      </c>
      <c r="T268" s="28">
        <f>SUMIF(X260:X279,"유국",E260:E279)</f>
        <v>0</v>
      </c>
      <c r="U268" s="28">
        <f t="shared" si="61"/>
        <v>0</v>
      </c>
      <c r="V268" s="28" t="s">
        <v>2</v>
      </c>
      <c r="W268" s="28">
        <f t="shared" si="62"/>
        <v>0</v>
      </c>
      <c r="X268" s="28" t="str">
        <f t="shared" si="64"/>
        <v/>
      </c>
    </row>
    <row r="269" spans="1:24" ht="28.9" customHeight="1">
      <c r="A269" s="41" t="str">
        <f t="shared" si="65"/>
        <v xml:space="preserve"> </v>
      </c>
      <c r="B269" s="42"/>
      <c r="C269" s="43"/>
      <c r="D269" s="44"/>
      <c r="E269" s="44"/>
      <c r="F269" s="43"/>
      <c r="G269" s="43"/>
      <c r="H269" s="26"/>
      <c r="I269" s="26"/>
      <c r="J269" s="26"/>
      <c r="K269" s="26"/>
      <c r="L269" s="52"/>
      <c r="M269" s="50"/>
      <c r="N269" s="28" t="s">
        <v>12</v>
      </c>
      <c r="O269" s="28">
        <f>COUNTIF(C260:C279,"과")</f>
        <v>0</v>
      </c>
      <c r="P269" s="28" t="s">
        <v>2</v>
      </c>
      <c r="Q269" s="28">
        <f>SUMIF(C260:C279,"과",E260:E279)</f>
        <v>0</v>
      </c>
      <c r="R269" s="28">
        <f>COUNTIF(X260:X279,"과국")</f>
        <v>0</v>
      </c>
      <c r="S269" s="28" t="s">
        <v>2</v>
      </c>
      <c r="T269" s="28">
        <f>SUMIF(X260:X279,"과국",E260:E279)</f>
        <v>0</v>
      </c>
      <c r="U269" s="28">
        <f t="shared" si="61"/>
        <v>0</v>
      </c>
      <c r="V269" s="28" t="s">
        <v>2</v>
      </c>
      <c r="W269" s="28">
        <f t="shared" si="62"/>
        <v>0</v>
      </c>
      <c r="X269" s="28" t="str">
        <f t="shared" si="64"/>
        <v/>
      </c>
    </row>
    <row r="270" spans="1:24" ht="28.9" customHeight="1">
      <c r="A270" s="41" t="str">
        <f t="shared" si="65"/>
        <v xml:space="preserve"> </v>
      </c>
      <c r="B270" s="42"/>
      <c r="C270" s="43"/>
      <c r="D270" s="44"/>
      <c r="E270" s="44"/>
      <c r="F270" s="43"/>
      <c r="G270" s="43"/>
      <c r="H270" s="26"/>
      <c r="I270" s="26"/>
      <c r="J270" s="26"/>
      <c r="K270" s="26"/>
      <c r="L270" s="52"/>
      <c r="M270" s="50"/>
      <c r="N270" s="28" t="s">
        <v>13</v>
      </c>
      <c r="O270" s="28">
        <f>COUNTIF(C260:C279,"묘")</f>
        <v>0</v>
      </c>
      <c r="P270" s="28" t="s">
        <v>2</v>
      </c>
      <c r="Q270" s="28">
        <f>SUMIF(C260:C279,"묘",E260:E279)</f>
        <v>0</v>
      </c>
      <c r="R270" s="28">
        <f>COUNTIF(X260:X279,"묘국")</f>
        <v>0</v>
      </c>
      <c r="S270" s="28" t="s">
        <v>2</v>
      </c>
      <c r="T270" s="28">
        <f>SUMIF(X260:X279,"묘국",E260:E279)</f>
        <v>0</v>
      </c>
      <c r="U270" s="28">
        <f t="shared" si="61"/>
        <v>0</v>
      </c>
      <c r="V270" s="28" t="s">
        <v>2</v>
      </c>
      <c r="W270" s="28">
        <f t="shared" si="62"/>
        <v>0</v>
      </c>
      <c r="X270" s="28" t="str">
        <f t="shared" si="64"/>
        <v/>
      </c>
    </row>
    <row r="271" spans="1:24" ht="28.9" customHeight="1">
      <c r="A271" s="41" t="str">
        <f t="shared" si="65"/>
        <v xml:space="preserve"> </v>
      </c>
      <c r="B271" s="42"/>
      <c r="C271" s="43"/>
      <c r="D271" s="44"/>
      <c r="E271" s="44"/>
      <c r="F271" s="43"/>
      <c r="G271" s="43"/>
      <c r="H271" s="26"/>
      <c r="I271" s="26"/>
      <c r="J271" s="26"/>
      <c r="K271" s="26"/>
      <c r="L271" s="52"/>
      <c r="M271" s="50"/>
      <c r="N271" s="28" t="s">
        <v>14</v>
      </c>
      <c r="O271" s="28">
        <f>COUNTIF(C260:C279,"목")</f>
        <v>0</v>
      </c>
      <c r="P271" s="28" t="s">
        <v>2</v>
      </c>
      <c r="Q271" s="28">
        <f>SUMIF(C260:C279,"목",E260:E279)</f>
        <v>0</v>
      </c>
      <c r="R271" s="28">
        <f>COUNTIF(X260:X279,"목국")</f>
        <v>0</v>
      </c>
      <c r="S271" s="28" t="s">
        <v>2</v>
      </c>
      <c r="T271" s="28">
        <f>SUMIF(X260:X279,"목국",E260:E279)</f>
        <v>0</v>
      </c>
      <c r="U271" s="28">
        <f t="shared" si="61"/>
        <v>0</v>
      </c>
      <c r="V271" s="28" t="s">
        <v>2</v>
      </c>
      <c r="W271" s="28">
        <f t="shared" si="62"/>
        <v>0</v>
      </c>
      <c r="X271" s="28" t="str">
        <f t="shared" si="64"/>
        <v/>
      </c>
    </row>
    <row r="272" spans="1:24" ht="28.9" customHeight="1">
      <c r="A272" s="41" t="str">
        <f t="shared" si="65"/>
        <v xml:space="preserve"> </v>
      </c>
      <c r="B272" s="42"/>
      <c r="C272" s="43"/>
      <c r="D272" s="44"/>
      <c r="E272" s="44"/>
      <c r="F272" s="43"/>
      <c r="G272" s="43"/>
      <c r="H272" s="26"/>
      <c r="I272" s="26"/>
      <c r="J272" s="26"/>
      <c r="K272" s="26"/>
      <c r="L272" s="52"/>
      <c r="M272" s="50"/>
      <c r="N272" s="28" t="s">
        <v>15</v>
      </c>
      <c r="O272" s="28">
        <f>COUNTIF(C260:C279,"잡")</f>
        <v>0</v>
      </c>
      <c r="P272" s="28" t="s">
        <v>2</v>
      </c>
      <c r="Q272" s="28">
        <f>SUMIF(C260:C279,"잡",E260:E279)</f>
        <v>0</v>
      </c>
      <c r="R272" s="28">
        <f>COUNTIF(X260:X279,"잡국")</f>
        <v>0</v>
      </c>
      <c r="S272" s="28" t="s">
        <v>2</v>
      </c>
      <c r="T272" s="28">
        <f>SUMIF(X260:X279,"잡국",E260:E279)</f>
        <v>0</v>
      </c>
      <c r="U272" s="28">
        <f t="shared" si="61"/>
        <v>0</v>
      </c>
      <c r="V272" s="28" t="s">
        <v>2</v>
      </c>
      <c r="W272" s="28">
        <f t="shared" si="62"/>
        <v>0</v>
      </c>
      <c r="X272" s="28" t="str">
        <f t="shared" si="64"/>
        <v/>
      </c>
    </row>
    <row r="273" spans="1:24" ht="28.9" customHeight="1">
      <c r="A273" s="41" t="str">
        <f t="shared" si="65"/>
        <v xml:space="preserve"> </v>
      </c>
      <c r="B273" s="42"/>
      <c r="C273" s="43"/>
      <c r="D273" s="44"/>
      <c r="E273" s="44"/>
      <c r="F273" s="43"/>
      <c r="G273" s="43"/>
      <c r="H273" s="26"/>
      <c r="I273" s="26"/>
      <c r="J273" s="26"/>
      <c r="K273" s="26"/>
      <c r="L273" s="52"/>
      <c r="M273" s="50"/>
      <c r="N273" s="28" t="s">
        <v>19</v>
      </c>
      <c r="O273" s="28">
        <f>COUNTIF(C260:C279,"학")</f>
        <v>0</v>
      </c>
      <c r="P273" s="28" t="s">
        <v>2</v>
      </c>
      <c r="Q273" s="28">
        <f>SUMIF(C260:C279,"학",E260:E279)</f>
        <v>0</v>
      </c>
      <c r="R273" s="28">
        <f>COUNTIF(X260:X279,"학국")</f>
        <v>0</v>
      </c>
      <c r="S273" s="28" t="s">
        <v>2</v>
      </c>
      <c r="T273" s="28">
        <f>SUMIF(X302:X321,"천국",E302:E321)</f>
        <v>0</v>
      </c>
      <c r="U273" s="28">
        <f t="shared" si="61"/>
        <v>0</v>
      </c>
      <c r="V273" s="28" t="s">
        <v>2</v>
      </c>
      <c r="W273" s="28">
        <f t="shared" si="62"/>
        <v>0</v>
      </c>
      <c r="X273" s="28" t="str">
        <f t="shared" si="64"/>
        <v/>
      </c>
    </row>
    <row r="274" spans="1:24" ht="28.9" customHeight="1">
      <c r="A274" s="41" t="str">
        <f t="shared" si="65"/>
        <v xml:space="preserve"> </v>
      </c>
      <c r="B274" s="42"/>
      <c r="C274" s="43"/>
      <c r="D274" s="44"/>
      <c r="E274" s="44"/>
      <c r="F274" s="43"/>
      <c r="G274" s="43"/>
      <c r="H274" s="26"/>
      <c r="I274" s="26"/>
      <c r="J274" s="26"/>
      <c r="K274" s="26"/>
      <c r="L274" s="52"/>
      <c r="M274" s="50"/>
      <c r="N274" s="28" t="s">
        <v>16</v>
      </c>
      <c r="O274" s="28">
        <f>COUNTIF(C260:C279,"수")</f>
        <v>0</v>
      </c>
      <c r="P274" s="28" t="s">
        <v>2</v>
      </c>
      <c r="Q274" s="28">
        <f>SUMIF(C260:C279,"수",E260:E279)</f>
        <v>0</v>
      </c>
      <c r="R274" s="28">
        <f>COUNTIF(X260:X279,"수국")</f>
        <v>0</v>
      </c>
      <c r="S274" s="28" t="s">
        <v>2</v>
      </c>
      <c r="T274" s="28">
        <f>SUMIF(X260:X279,"수국",E260:E279)</f>
        <v>0</v>
      </c>
      <c r="U274" s="28">
        <f t="shared" si="61"/>
        <v>0</v>
      </c>
      <c r="V274" s="28" t="s">
        <v>2</v>
      </c>
      <c r="W274" s="28">
        <f t="shared" si="62"/>
        <v>0</v>
      </c>
      <c r="X274" s="28" t="str">
        <f t="shared" si="64"/>
        <v/>
      </c>
    </row>
    <row r="275" spans="1:24" ht="28.9" customHeight="1">
      <c r="A275" s="41" t="str">
        <f t="shared" si="65"/>
        <v xml:space="preserve"> </v>
      </c>
      <c r="B275" s="42"/>
      <c r="C275" s="43"/>
      <c r="D275" s="44"/>
      <c r="E275" s="44"/>
      <c r="F275" s="43"/>
      <c r="G275" s="43"/>
      <c r="H275" s="26"/>
      <c r="I275" s="26"/>
      <c r="J275" s="26"/>
      <c r="K275" s="26"/>
      <c r="L275" s="52"/>
      <c r="M275" s="50"/>
      <c r="N275" s="29" t="s">
        <v>17</v>
      </c>
      <c r="O275" s="28">
        <f>COUNTIF(C260:C279,"장")</f>
        <v>0</v>
      </c>
      <c r="P275" s="28" t="s">
        <v>2</v>
      </c>
      <c r="Q275" s="28">
        <f>SUMIF(C260:C279,"장",E260:E279)</f>
        <v>0</v>
      </c>
      <c r="R275" s="28">
        <f>COUNTIF(X260:X279,"장국")</f>
        <v>0</v>
      </c>
      <c r="S275" s="28" t="s">
        <v>2</v>
      </c>
      <c r="T275" s="28">
        <f>SUMIF(X260:X279,"장국",E260:E279)</f>
        <v>0</v>
      </c>
      <c r="U275" s="28">
        <f t="shared" si="61"/>
        <v>0</v>
      </c>
      <c r="V275" s="28" t="s">
        <v>2</v>
      </c>
      <c r="W275" s="28">
        <f t="shared" si="62"/>
        <v>0</v>
      </c>
      <c r="X275" s="30" t="str">
        <f t="shared" si="64"/>
        <v/>
      </c>
    </row>
    <row r="276" spans="1:24" ht="28.9" customHeight="1">
      <c r="A276" s="41" t="str">
        <f t="shared" si="65"/>
        <v xml:space="preserve"> </v>
      </c>
      <c r="B276" s="42"/>
      <c r="C276" s="43"/>
      <c r="D276" s="44"/>
      <c r="E276" s="44"/>
      <c r="F276" s="43"/>
      <c r="G276" s="43"/>
      <c r="H276" s="26"/>
      <c r="I276" s="26"/>
      <c r="J276" s="26"/>
      <c r="K276" s="26"/>
      <c r="L276" s="52"/>
      <c r="M276" s="50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30" t="str">
        <f t="shared" si="64"/>
        <v/>
      </c>
    </row>
    <row r="277" spans="1:24" ht="28.9" customHeight="1">
      <c r="A277" s="41" t="str">
        <f t="shared" si="65"/>
        <v xml:space="preserve"> </v>
      </c>
      <c r="B277" s="42"/>
      <c r="C277" s="43"/>
      <c r="D277" s="44"/>
      <c r="E277" s="44"/>
      <c r="F277" s="43"/>
      <c r="G277" s="43"/>
      <c r="H277" s="26"/>
      <c r="I277" s="26"/>
      <c r="J277" s="26"/>
      <c r="K277" s="26"/>
      <c r="L277" s="52"/>
      <c r="M277" s="50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30" t="str">
        <f t="shared" si="64"/>
        <v/>
      </c>
    </row>
    <row r="278" spans="1:24" ht="28.9" customHeight="1">
      <c r="A278" s="41" t="str">
        <f>IF(OR(ISNUMBER(E278),ISTEXT(C278)),A277+1," ")</f>
        <v xml:space="preserve"> </v>
      </c>
      <c r="B278" s="42"/>
      <c r="C278" s="43"/>
      <c r="D278" s="44"/>
      <c r="E278" s="44"/>
      <c r="F278" s="43"/>
      <c r="G278" s="43"/>
      <c r="H278" s="26"/>
      <c r="I278" s="26"/>
      <c r="J278" s="26"/>
      <c r="K278" s="26"/>
      <c r="L278" s="52"/>
      <c r="M278" s="50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30" t="str">
        <f t="shared" si="64"/>
        <v/>
      </c>
    </row>
    <row r="279" spans="1:24" ht="28.9" customHeight="1">
      <c r="A279" s="41" t="str">
        <f>IF(OR(ISNUMBER(E279),ISTEXT(C279)),A278+1," ")</f>
        <v xml:space="preserve"> </v>
      </c>
      <c r="B279" s="42"/>
      <c r="C279" s="43"/>
      <c r="D279" s="44"/>
      <c r="E279" s="44"/>
      <c r="F279" s="43"/>
      <c r="G279" s="43"/>
      <c r="H279" s="26"/>
      <c r="I279" s="26"/>
      <c r="J279" s="26"/>
      <c r="K279" s="26"/>
      <c r="L279" s="52"/>
      <c r="M279" s="50"/>
      <c r="N279" s="28" t="s">
        <v>20</v>
      </c>
      <c r="O279" s="28">
        <f>COUNTIF(C260:C279," ")</f>
        <v>0</v>
      </c>
      <c r="P279" s="28" t="s">
        <v>2</v>
      </c>
      <c r="Q279" s="28">
        <f>SUMIF(C260:C279," ",E260:E279)</f>
        <v>0</v>
      </c>
      <c r="R279" s="28"/>
      <c r="S279" s="28" t="s">
        <v>2</v>
      </c>
      <c r="T279" s="28"/>
      <c r="U279" s="28">
        <f>O279</f>
        <v>0</v>
      </c>
      <c r="V279" s="28" t="s">
        <v>2</v>
      </c>
      <c r="W279" s="28">
        <f>Q279</f>
        <v>0</v>
      </c>
      <c r="X279" s="28" t="str">
        <f t="shared" si="64"/>
        <v/>
      </c>
    </row>
    <row r="280" spans="1:24" ht="28.9" customHeight="1">
      <c r="A280" s="45" t="s">
        <v>35</v>
      </c>
      <c r="B280" s="46"/>
      <c r="C280" s="47"/>
      <c r="D280" s="48"/>
      <c r="E280" s="49">
        <f>SUM(E260:E279)</f>
        <v>0</v>
      </c>
      <c r="F280" s="47"/>
      <c r="G280" s="47"/>
      <c r="H280" s="31"/>
      <c r="I280" s="31"/>
      <c r="J280" s="31"/>
      <c r="K280" s="31"/>
      <c r="L280" s="33"/>
      <c r="M280" s="51"/>
      <c r="N280" s="29" t="s">
        <v>1</v>
      </c>
      <c r="O280" s="28">
        <f>SUM(O260:O279)</f>
        <v>0</v>
      </c>
      <c r="P280" s="28" t="s">
        <v>2</v>
      </c>
      <c r="Q280" s="28">
        <f>SUM(Q260:Q279)</f>
        <v>0</v>
      </c>
      <c r="R280" s="28">
        <f>SUM(R260:R279)</f>
        <v>0</v>
      </c>
      <c r="S280" s="28" t="s">
        <v>2</v>
      </c>
      <c r="T280" s="28">
        <f>SUM(T260:T279)</f>
        <v>0</v>
      </c>
      <c r="U280" s="28">
        <f>SUM(U260:U279)</f>
        <v>0</v>
      </c>
      <c r="V280" s="28" t="s">
        <v>2</v>
      </c>
      <c r="W280" s="28">
        <f>SUM(W260:W279)</f>
        <v>0</v>
      </c>
      <c r="X280" s="28" t="str">
        <f t="shared" ref="X280:X295" si="66">CONCATENATE(C280,H280)</f>
        <v/>
      </c>
    </row>
    <row r="281" spans="1:24" ht="28.9" customHeight="1">
      <c r="A281" s="41" t="str">
        <f>IF(OR(ISNUMBER(E281),ISTEXT(C281)),A279+1," ")</f>
        <v xml:space="preserve"> </v>
      </c>
      <c r="B281" s="42"/>
      <c r="C281" s="43"/>
      <c r="D281" s="44"/>
      <c r="E281" s="44"/>
      <c r="F281" s="43"/>
      <c r="G281" s="43"/>
      <c r="H281" s="26"/>
      <c r="I281" s="26"/>
      <c r="J281" s="26"/>
      <c r="K281" s="27"/>
      <c r="L281" s="52"/>
      <c r="M281" s="50"/>
      <c r="N281" s="28" t="s">
        <v>3</v>
      </c>
      <c r="O281" s="28">
        <f>COUNTIF(C281:C300,"전")</f>
        <v>0</v>
      </c>
      <c r="P281" s="28" t="s">
        <v>2</v>
      </c>
      <c r="Q281" s="28">
        <f>SUMIF(C281:C300,"전",E281:E300)</f>
        <v>0</v>
      </c>
      <c r="R281" s="28">
        <f>COUNTIF(X281:X300,"전국")</f>
        <v>0</v>
      </c>
      <c r="S281" s="28" t="s">
        <v>2</v>
      </c>
      <c r="T281" s="28">
        <f>SUMIF(X281:X300,"전국",E281:E300)</f>
        <v>0</v>
      </c>
      <c r="U281" s="28">
        <f t="shared" ref="U281:U296" si="67">O281-R281</f>
        <v>0</v>
      </c>
      <c r="V281" s="28" t="s">
        <v>2</v>
      </c>
      <c r="W281" s="28">
        <f t="shared" ref="W281:W296" si="68">Q281-T281</f>
        <v>0</v>
      </c>
      <c r="X281" s="28" t="str">
        <f t="shared" si="66"/>
        <v/>
      </c>
    </row>
    <row r="282" spans="1:24" ht="28.9" customHeight="1">
      <c r="A282" s="41" t="str">
        <f>IF(OR(ISNUMBER(E282),ISTEXT(C282)),A281+1," ")</f>
        <v xml:space="preserve"> </v>
      </c>
      <c r="B282" s="42"/>
      <c r="C282" s="43"/>
      <c r="D282" s="44"/>
      <c r="E282" s="44"/>
      <c r="F282" s="43"/>
      <c r="G282" s="43"/>
      <c r="H282" s="26"/>
      <c r="I282" s="26"/>
      <c r="J282" s="26"/>
      <c r="K282" s="26"/>
      <c r="L282" s="52"/>
      <c r="M282" s="50"/>
      <c r="N282" s="28" t="s">
        <v>4</v>
      </c>
      <c r="O282" s="28">
        <f>COUNTIF(C281:C300,"답")</f>
        <v>0</v>
      </c>
      <c r="P282" s="28" t="s">
        <v>2</v>
      </c>
      <c r="Q282" s="28">
        <f>SUMIF(C281:C300,"답",E281:E300)</f>
        <v>0</v>
      </c>
      <c r="R282" s="28">
        <f>COUNTIF(X281:X300,"답국")</f>
        <v>0</v>
      </c>
      <c r="S282" s="28" t="s">
        <v>2</v>
      </c>
      <c r="T282" s="28">
        <f>SUMIF(X281:X300,"답국",E281:E300)</f>
        <v>0</v>
      </c>
      <c r="U282" s="28">
        <f t="shared" si="67"/>
        <v>0</v>
      </c>
      <c r="V282" s="28" t="s">
        <v>2</v>
      </c>
      <c r="W282" s="28">
        <f t="shared" si="68"/>
        <v>0</v>
      </c>
      <c r="X282" s="28" t="str">
        <f t="shared" si="66"/>
        <v/>
      </c>
    </row>
    <row r="283" spans="1:24" ht="28.9" customHeight="1">
      <c r="A283" s="41" t="str">
        <f>IF(OR(ISNUMBER(E283),ISTEXT(C283)),A282+1," ")</f>
        <v xml:space="preserve"> </v>
      </c>
      <c r="B283" s="42"/>
      <c r="C283" s="43"/>
      <c r="D283" s="44"/>
      <c r="E283" s="44"/>
      <c r="F283" s="43"/>
      <c r="G283" s="43"/>
      <c r="H283" s="26"/>
      <c r="I283" s="26"/>
      <c r="J283" s="26"/>
      <c r="K283" s="26"/>
      <c r="L283" s="52"/>
      <c r="M283" s="50"/>
      <c r="N283" s="28" t="s">
        <v>5</v>
      </c>
      <c r="O283" s="28">
        <f>COUNTIF(C281:C300,"임")</f>
        <v>0</v>
      </c>
      <c r="P283" s="28" t="s">
        <v>2</v>
      </c>
      <c r="Q283" s="28">
        <f>SUMIF(C281:C300,"임",E281:E300)</f>
        <v>0</v>
      </c>
      <c r="R283" s="28">
        <f>COUNTIF(X281:X300,"임국")</f>
        <v>0</v>
      </c>
      <c r="S283" s="28" t="s">
        <v>2</v>
      </c>
      <c r="T283" s="28">
        <f>SUMIF(X281:X300,"임국",E281:E300)</f>
        <v>0</v>
      </c>
      <c r="U283" s="28">
        <f t="shared" si="67"/>
        <v>0</v>
      </c>
      <c r="V283" s="28" t="s">
        <v>2</v>
      </c>
      <c r="W283" s="28">
        <f t="shared" si="68"/>
        <v>0</v>
      </c>
      <c r="X283" s="28" t="str">
        <f t="shared" si="66"/>
        <v/>
      </c>
    </row>
    <row r="284" spans="1:24" ht="28.9" customHeight="1">
      <c r="A284" s="41" t="str">
        <f>IF(OR(ISNUMBER(E284),ISTEXT(C284)),A283+1," ")</f>
        <v xml:space="preserve"> </v>
      </c>
      <c r="B284" s="42"/>
      <c r="C284" s="43"/>
      <c r="D284" s="44"/>
      <c r="E284" s="44"/>
      <c r="F284" s="43"/>
      <c r="G284" s="43"/>
      <c r="H284" s="26"/>
      <c r="I284" s="26"/>
      <c r="J284" s="26"/>
      <c r="K284" s="26"/>
      <c r="L284" s="52"/>
      <c r="M284" s="50"/>
      <c r="N284" s="28" t="s">
        <v>6</v>
      </c>
      <c r="O284" s="28">
        <f>COUNTIF(C281:C300,"대")</f>
        <v>0</v>
      </c>
      <c r="P284" s="28" t="s">
        <v>2</v>
      </c>
      <c r="Q284" s="28">
        <f>SUMIF(C281:C300,"대",E281:E300)</f>
        <v>0</v>
      </c>
      <c r="R284" s="28">
        <f>COUNTIF(X281:X300,"대국")</f>
        <v>0</v>
      </c>
      <c r="S284" s="28" t="s">
        <v>2</v>
      </c>
      <c r="T284" s="28">
        <f>SUMIF(X281:X300,"대국",E281:E300)</f>
        <v>0</v>
      </c>
      <c r="U284" s="28">
        <f t="shared" si="67"/>
        <v>0</v>
      </c>
      <c r="V284" s="28" t="s">
        <v>2</v>
      </c>
      <c r="W284" s="28">
        <f t="shared" si="68"/>
        <v>0</v>
      </c>
      <c r="X284" s="28" t="str">
        <f t="shared" si="66"/>
        <v/>
      </c>
    </row>
    <row r="285" spans="1:24" ht="28.9" customHeight="1">
      <c r="A285" s="41" t="str">
        <f>IF(OR(ISNUMBER(E285),ISTEXT(C285)),A284+1," ")</f>
        <v xml:space="preserve"> </v>
      </c>
      <c r="B285" s="42"/>
      <c r="C285" s="43"/>
      <c r="D285" s="44"/>
      <c r="E285" s="44"/>
      <c r="F285" s="43"/>
      <c r="G285" s="43"/>
      <c r="H285" s="26"/>
      <c r="I285" s="26"/>
      <c r="J285" s="26"/>
      <c r="K285" s="26"/>
      <c r="L285" s="52"/>
      <c r="M285" s="50"/>
      <c r="N285" s="28" t="s">
        <v>7</v>
      </c>
      <c r="O285" s="28">
        <f>COUNTIF(C281:C300,"도")</f>
        <v>0</v>
      </c>
      <c r="P285" s="28" t="s">
        <v>2</v>
      </c>
      <c r="Q285" s="28">
        <f>SUMIF(C281:C300,"도",E281:E300)</f>
        <v>0</v>
      </c>
      <c r="R285" s="28">
        <f>COUNTIF(X281:X300,"도국")</f>
        <v>0</v>
      </c>
      <c r="S285" s="28" t="s">
        <v>2</v>
      </c>
      <c r="T285" s="28">
        <f>SUMIF(X281:X300,"도국",E281:E300)</f>
        <v>0</v>
      </c>
      <c r="U285" s="28">
        <f t="shared" si="67"/>
        <v>0</v>
      </c>
      <c r="V285" s="28" t="s">
        <v>2</v>
      </c>
      <c r="W285" s="28">
        <f t="shared" si="68"/>
        <v>0</v>
      </c>
      <c r="X285" s="28" t="str">
        <f t="shared" si="66"/>
        <v/>
      </c>
    </row>
    <row r="286" spans="1:24" ht="28.9" customHeight="1">
      <c r="A286" s="41" t="str">
        <f>IF(OR(ISNUMBER(E286),ISTEXT(C286)),A285+1," ")</f>
        <v xml:space="preserve"> </v>
      </c>
      <c r="B286" s="42"/>
      <c r="C286" s="43"/>
      <c r="D286" s="44"/>
      <c r="E286" s="44"/>
      <c r="F286" s="43"/>
      <c r="G286" s="43"/>
      <c r="H286" s="26"/>
      <c r="I286" s="26"/>
      <c r="J286" s="26"/>
      <c r="K286" s="26"/>
      <c r="L286" s="52"/>
      <c r="M286" s="50"/>
      <c r="N286" s="28" t="s">
        <v>8</v>
      </c>
      <c r="O286" s="28">
        <f>COUNTIF(C281:C300,"천")</f>
        <v>0</v>
      </c>
      <c r="P286" s="28" t="s">
        <v>2</v>
      </c>
      <c r="Q286" s="28">
        <f>SUMIF(C281:C300,"천",E281:E300)</f>
        <v>0</v>
      </c>
      <c r="R286" s="28">
        <f>COUNTIF(X281:X300,"천국")</f>
        <v>0</v>
      </c>
      <c r="S286" s="28" t="s">
        <v>2</v>
      </c>
      <c r="T286" s="28">
        <f>SUMIF(X281:X300,"천국",E281:E300)</f>
        <v>0</v>
      </c>
      <c r="U286" s="28">
        <f t="shared" si="67"/>
        <v>0</v>
      </c>
      <c r="V286" s="28" t="s">
        <v>2</v>
      </c>
      <c r="W286" s="28">
        <f t="shared" si="68"/>
        <v>0</v>
      </c>
      <c r="X286" s="28" t="str">
        <f t="shared" si="66"/>
        <v/>
      </c>
    </row>
    <row r="287" spans="1:24" ht="28.9" customHeight="1">
      <c r="A287" s="41" t="str">
        <f t="shared" ref="A287:A298" si="69">IF(OR(ISNUMBER(E287),ISTEXT(C287)),A286+1," ")</f>
        <v xml:space="preserve"> </v>
      </c>
      <c r="B287" s="42"/>
      <c r="C287" s="43"/>
      <c r="D287" s="44"/>
      <c r="E287" s="44"/>
      <c r="F287" s="43"/>
      <c r="G287" s="43"/>
      <c r="H287" s="26"/>
      <c r="I287" s="26"/>
      <c r="J287" s="26"/>
      <c r="K287" s="26"/>
      <c r="L287" s="52"/>
      <c r="M287" s="50"/>
      <c r="N287" s="28" t="s">
        <v>9</v>
      </c>
      <c r="O287" s="28">
        <f>COUNTIF(C281:C300,"구")</f>
        <v>0</v>
      </c>
      <c r="P287" s="28" t="s">
        <v>2</v>
      </c>
      <c r="Q287" s="28">
        <f>SUMIF(C281:C300,"구",E281:E300)</f>
        <v>0</v>
      </c>
      <c r="R287" s="28">
        <f>COUNTIF(X281:X300,"구국")</f>
        <v>0</v>
      </c>
      <c r="S287" s="28" t="s">
        <v>2</v>
      </c>
      <c r="T287" s="28">
        <f>SUMIF(X281:X300,"구국",E281:E300)</f>
        <v>0</v>
      </c>
      <c r="U287" s="28">
        <f t="shared" si="67"/>
        <v>0</v>
      </c>
      <c r="V287" s="28" t="s">
        <v>2</v>
      </c>
      <c r="W287" s="28">
        <f t="shared" si="68"/>
        <v>0</v>
      </c>
      <c r="X287" s="28" t="str">
        <f t="shared" si="66"/>
        <v/>
      </c>
    </row>
    <row r="288" spans="1:24" ht="28.9" customHeight="1">
      <c r="A288" s="41" t="str">
        <f t="shared" si="69"/>
        <v xml:space="preserve"> </v>
      </c>
      <c r="B288" s="42"/>
      <c r="C288" s="43"/>
      <c r="D288" s="44"/>
      <c r="E288" s="44"/>
      <c r="F288" s="43"/>
      <c r="G288" s="43"/>
      <c r="H288" s="26"/>
      <c r="I288" s="26"/>
      <c r="J288" s="26"/>
      <c r="K288" s="26"/>
      <c r="L288" s="52"/>
      <c r="M288" s="50"/>
      <c r="N288" s="28" t="s">
        <v>10</v>
      </c>
      <c r="O288" s="28">
        <f>COUNTIF(C281:C300,"제")</f>
        <v>0</v>
      </c>
      <c r="P288" s="28" t="s">
        <v>2</v>
      </c>
      <c r="Q288" s="28">
        <f>SUMIF(C281:C300,"제",E281:E300)</f>
        <v>0</v>
      </c>
      <c r="R288" s="28">
        <f>COUNTIF(X281:X300,"제국")</f>
        <v>0</v>
      </c>
      <c r="S288" s="28" t="s">
        <v>2</v>
      </c>
      <c r="T288" s="28">
        <f>SUMIF(X281:X300,"제국",E281:E300)</f>
        <v>0</v>
      </c>
      <c r="U288" s="28">
        <f t="shared" si="67"/>
        <v>0</v>
      </c>
      <c r="V288" s="28" t="s">
        <v>2</v>
      </c>
      <c r="W288" s="28">
        <f t="shared" si="68"/>
        <v>0</v>
      </c>
      <c r="X288" s="28" t="str">
        <f t="shared" si="66"/>
        <v/>
      </c>
    </row>
    <row r="289" spans="1:24" ht="28.9" customHeight="1">
      <c r="A289" s="41" t="str">
        <f t="shared" si="69"/>
        <v xml:space="preserve"> </v>
      </c>
      <c r="B289" s="42"/>
      <c r="C289" s="43"/>
      <c r="D289" s="44"/>
      <c r="E289" s="44"/>
      <c r="F289" s="43"/>
      <c r="G289" s="43"/>
      <c r="H289" s="26"/>
      <c r="I289" s="26"/>
      <c r="J289" s="26"/>
      <c r="K289" s="26"/>
      <c r="L289" s="52"/>
      <c r="M289" s="50"/>
      <c r="N289" s="28" t="s">
        <v>11</v>
      </c>
      <c r="O289" s="28">
        <f>COUNTIF(C281:C300,"유")</f>
        <v>0</v>
      </c>
      <c r="P289" s="28" t="s">
        <v>2</v>
      </c>
      <c r="Q289" s="28">
        <f>SUMIF(C281:C300,"유",E281:E300)</f>
        <v>0</v>
      </c>
      <c r="R289" s="28">
        <f>COUNTIF(X281:X300,"유국")</f>
        <v>0</v>
      </c>
      <c r="S289" s="28" t="s">
        <v>2</v>
      </c>
      <c r="T289" s="28">
        <f>SUMIF(X281:X300,"유국",E281:E300)</f>
        <v>0</v>
      </c>
      <c r="U289" s="28">
        <f t="shared" si="67"/>
        <v>0</v>
      </c>
      <c r="V289" s="28" t="s">
        <v>2</v>
      </c>
      <c r="W289" s="28">
        <f t="shared" si="68"/>
        <v>0</v>
      </c>
      <c r="X289" s="28" t="str">
        <f t="shared" si="66"/>
        <v/>
      </c>
    </row>
    <row r="290" spans="1:24" ht="28.9" customHeight="1">
      <c r="A290" s="41" t="str">
        <f t="shared" si="69"/>
        <v xml:space="preserve"> </v>
      </c>
      <c r="B290" s="42"/>
      <c r="C290" s="43"/>
      <c r="D290" s="44"/>
      <c r="E290" s="44"/>
      <c r="F290" s="43"/>
      <c r="G290" s="43"/>
      <c r="H290" s="26"/>
      <c r="I290" s="26"/>
      <c r="J290" s="26"/>
      <c r="K290" s="26"/>
      <c r="L290" s="52"/>
      <c r="M290" s="50"/>
      <c r="N290" s="28" t="s">
        <v>12</v>
      </c>
      <c r="O290" s="28">
        <f>COUNTIF(C281:C300,"과")</f>
        <v>0</v>
      </c>
      <c r="P290" s="28" t="s">
        <v>2</v>
      </c>
      <c r="Q290" s="28">
        <f>SUMIF(C281:C300,"과",E281:E300)</f>
        <v>0</v>
      </c>
      <c r="R290" s="28">
        <f>COUNTIF(X281:X300,"과국")</f>
        <v>0</v>
      </c>
      <c r="S290" s="28" t="s">
        <v>2</v>
      </c>
      <c r="T290" s="28">
        <f>SUMIF(X281:X300,"과국",E281:E300)</f>
        <v>0</v>
      </c>
      <c r="U290" s="28">
        <f t="shared" si="67"/>
        <v>0</v>
      </c>
      <c r="V290" s="28" t="s">
        <v>2</v>
      </c>
      <c r="W290" s="28">
        <f t="shared" si="68"/>
        <v>0</v>
      </c>
      <c r="X290" s="28" t="str">
        <f t="shared" si="66"/>
        <v/>
      </c>
    </row>
    <row r="291" spans="1:24" ht="28.9" customHeight="1">
      <c r="A291" s="41" t="str">
        <f t="shared" si="69"/>
        <v xml:space="preserve"> </v>
      </c>
      <c r="B291" s="42"/>
      <c r="C291" s="43"/>
      <c r="D291" s="44"/>
      <c r="E291" s="44"/>
      <c r="F291" s="43"/>
      <c r="G291" s="43"/>
      <c r="H291" s="26"/>
      <c r="I291" s="26"/>
      <c r="J291" s="26"/>
      <c r="K291" s="26"/>
      <c r="L291" s="52"/>
      <c r="M291" s="50"/>
      <c r="N291" s="28" t="s">
        <v>13</v>
      </c>
      <c r="O291" s="28">
        <f>COUNTIF(C281:C300,"묘")</f>
        <v>0</v>
      </c>
      <c r="P291" s="28" t="s">
        <v>2</v>
      </c>
      <c r="Q291" s="28">
        <f>SUMIF(C281:C300,"묘",E281:E300)</f>
        <v>0</v>
      </c>
      <c r="R291" s="28">
        <f>COUNTIF(X281:X300,"묘국")</f>
        <v>0</v>
      </c>
      <c r="S291" s="28" t="s">
        <v>2</v>
      </c>
      <c r="T291" s="28">
        <f>SUMIF(X281:X300,"묘국",E281:E300)</f>
        <v>0</v>
      </c>
      <c r="U291" s="28">
        <f t="shared" si="67"/>
        <v>0</v>
      </c>
      <c r="V291" s="28" t="s">
        <v>2</v>
      </c>
      <c r="W291" s="28">
        <f t="shared" si="68"/>
        <v>0</v>
      </c>
      <c r="X291" s="28" t="str">
        <f t="shared" si="66"/>
        <v/>
      </c>
    </row>
    <row r="292" spans="1:24" ht="28.9" customHeight="1">
      <c r="A292" s="41" t="str">
        <f t="shared" si="69"/>
        <v xml:space="preserve"> </v>
      </c>
      <c r="B292" s="42"/>
      <c r="C292" s="43"/>
      <c r="D292" s="44"/>
      <c r="E292" s="44"/>
      <c r="F292" s="43"/>
      <c r="G292" s="43"/>
      <c r="H292" s="26"/>
      <c r="I292" s="26"/>
      <c r="J292" s="26"/>
      <c r="K292" s="26"/>
      <c r="L292" s="52"/>
      <c r="M292" s="50"/>
      <c r="N292" s="28" t="s">
        <v>14</v>
      </c>
      <c r="O292" s="28">
        <f>COUNTIF(C281:C300,"목")</f>
        <v>0</v>
      </c>
      <c r="P292" s="28" t="s">
        <v>2</v>
      </c>
      <c r="Q292" s="28">
        <f>SUMIF(C281:C300,"목",E281:E300)</f>
        <v>0</v>
      </c>
      <c r="R292" s="28">
        <f>COUNTIF(X281:X300,"목국")</f>
        <v>0</v>
      </c>
      <c r="S292" s="28" t="s">
        <v>2</v>
      </c>
      <c r="T292" s="28">
        <f>SUMIF(X281:X300,"목국",E281:E300)</f>
        <v>0</v>
      </c>
      <c r="U292" s="28">
        <f t="shared" si="67"/>
        <v>0</v>
      </c>
      <c r="V292" s="28" t="s">
        <v>2</v>
      </c>
      <c r="W292" s="28">
        <f t="shared" si="68"/>
        <v>0</v>
      </c>
      <c r="X292" s="28" t="str">
        <f t="shared" si="66"/>
        <v/>
      </c>
    </row>
    <row r="293" spans="1:24" ht="28.9" customHeight="1">
      <c r="A293" s="41" t="str">
        <f t="shared" si="69"/>
        <v xml:space="preserve"> </v>
      </c>
      <c r="B293" s="42"/>
      <c r="C293" s="43"/>
      <c r="D293" s="44"/>
      <c r="E293" s="44"/>
      <c r="F293" s="43"/>
      <c r="G293" s="43"/>
      <c r="H293" s="26"/>
      <c r="I293" s="26"/>
      <c r="J293" s="26"/>
      <c r="K293" s="26"/>
      <c r="L293" s="52"/>
      <c r="M293" s="50"/>
      <c r="N293" s="28" t="s">
        <v>15</v>
      </c>
      <c r="O293" s="28">
        <f>COUNTIF(C281:C300,"잡")</f>
        <v>0</v>
      </c>
      <c r="P293" s="28" t="s">
        <v>2</v>
      </c>
      <c r="Q293" s="28">
        <f>SUMIF(C281:C300,"잡",E281:E300)</f>
        <v>0</v>
      </c>
      <c r="R293" s="28">
        <f>COUNTIF(X281:X300,"잡국")</f>
        <v>0</v>
      </c>
      <c r="S293" s="28" t="s">
        <v>2</v>
      </c>
      <c r="T293" s="28">
        <f>SUMIF(X281:X300,"잡국",E281:E300)</f>
        <v>0</v>
      </c>
      <c r="U293" s="28">
        <f t="shared" si="67"/>
        <v>0</v>
      </c>
      <c r="V293" s="28" t="s">
        <v>2</v>
      </c>
      <c r="W293" s="28">
        <f t="shared" si="68"/>
        <v>0</v>
      </c>
      <c r="X293" s="28" t="str">
        <f t="shared" si="66"/>
        <v/>
      </c>
    </row>
    <row r="294" spans="1:24" ht="28.9" customHeight="1">
      <c r="A294" s="41" t="str">
        <f t="shared" si="69"/>
        <v xml:space="preserve"> </v>
      </c>
      <c r="B294" s="42"/>
      <c r="C294" s="43"/>
      <c r="D294" s="44"/>
      <c r="E294" s="44"/>
      <c r="F294" s="43"/>
      <c r="G294" s="43"/>
      <c r="H294" s="26"/>
      <c r="I294" s="26"/>
      <c r="J294" s="26"/>
      <c r="K294" s="26"/>
      <c r="L294" s="52"/>
      <c r="M294" s="50"/>
      <c r="N294" s="28" t="s">
        <v>19</v>
      </c>
      <c r="O294" s="28">
        <f>COUNTIF(C281:C300,"학")</f>
        <v>0</v>
      </c>
      <c r="P294" s="28" t="s">
        <v>2</v>
      </c>
      <c r="Q294" s="28">
        <f>SUMIF(C281:C300,"학",E281:E300)</f>
        <v>0</v>
      </c>
      <c r="R294" s="28">
        <f>COUNTIF(X281:X300,"학국")</f>
        <v>0</v>
      </c>
      <c r="S294" s="28" t="s">
        <v>2</v>
      </c>
      <c r="T294" s="28">
        <f>SUMIF(X281:X300,"학국",E281:E300)</f>
        <v>0</v>
      </c>
      <c r="U294" s="28">
        <f t="shared" si="67"/>
        <v>0</v>
      </c>
      <c r="V294" s="28" t="s">
        <v>2</v>
      </c>
      <c r="W294" s="28">
        <f t="shared" si="68"/>
        <v>0</v>
      </c>
      <c r="X294" s="28" t="str">
        <f t="shared" si="66"/>
        <v/>
      </c>
    </row>
    <row r="295" spans="1:24" ht="28.9" customHeight="1">
      <c r="A295" s="41" t="str">
        <f t="shared" si="69"/>
        <v xml:space="preserve"> </v>
      </c>
      <c r="B295" s="42"/>
      <c r="C295" s="43"/>
      <c r="D295" s="44"/>
      <c r="E295" s="44"/>
      <c r="F295" s="43"/>
      <c r="G295" s="43"/>
      <c r="H295" s="26"/>
      <c r="I295" s="26"/>
      <c r="J295" s="26"/>
      <c r="K295" s="26"/>
      <c r="L295" s="52"/>
      <c r="M295" s="50"/>
      <c r="N295" s="28" t="s">
        <v>16</v>
      </c>
      <c r="O295" s="28">
        <f>COUNTIF(C281:C300,"수")</f>
        <v>0</v>
      </c>
      <c r="P295" s="28" t="s">
        <v>2</v>
      </c>
      <c r="Q295" s="28">
        <f>SUMIF(C281:C300,"수",E281:E300)</f>
        <v>0</v>
      </c>
      <c r="R295" s="28">
        <f>COUNTIF(X281:X300,"수국")</f>
        <v>0</v>
      </c>
      <c r="S295" s="28" t="s">
        <v>2</v>
      </c>
      <c r="T295" s="28">
        <f>SUMIF(X281:X300,"수국",E281:E300)</f>
        <v>0</v>
      </c>
      <c r="U295" s="28">
        <f t="shared" si="67"/>
        <v>0</v>
      </c>
      <c r="V295" s="28" t="s">
        <v>2</v>
      </c>
      <c r="W295" s="28">
        <f t="shared" si="68"/>
        <v>0</v>
      </c>
      <c r="X295" s="28" t="str">
        <f t="shared" si="66"/>
        <v/>
      </c>
    </row>
    <row r="296" spans="1:24" ht="28.9" customHeight="1">
      <c r="A296" s="41" t="str">
        <f t="shared" si="69"/>
        <v xml:space="preserve"> </v>
      </c>
      <c r="B296" s="42"/>
      <c r="C296" s="43"/>
      <c r="D296" s="44"/>
      <c r="E296" s="44"/>
      <c r="F296" s="43"/>
      <c r="G296" s="43"/>
      <c r="H296" s="26"/>
      <c r="I296" s="26"/>
      <c r="J296" s="26"/>
      <c r="K296" s="26"/>
      <c r="L296" s="52"/>
      <c r="M296" s="50"/>
      <c r="N296" s="29" t="s">
        <v>17</v>
      </c>
      <c r="O296" s="28">
        <f>COUNTIF(C281:C300,"장")</f>
        <v>0</v>
      </c>
      <c r="P296" s="28" t="s">
        <v>2</v>
      </c>
      <c r="Q296" s="28">
        <f>SUMIF(C281:C300,"장",E281:E300)</f>
        <v>0</v>
      </c>
      <c r="R296" s="28">
        <f>COUNTIF(X281:X300,"장국")</f>
        <v>0</v>
      </c>
      <c r="S296" s="28" t="s">
        <v>2</v>
      </c>
      <c r="T296" s="28">
        <f>SUMIF(X281:X300,"장국",E281:E300)</f>
        <v>0</v>
      </c>
      <c r="U296" s="28">
        <f t="shared" si="67"/>
        <v>0</v>
      </c>
      <c r="V296" s="28" t="s">
        <v>2</v>
      </c>
      <c r="W296" s="28">
        <f t="shared" si="68"/>
        <v>0</v>
      </c>
      <c r="X296" s="30" t="str">
        <f t="shared" ref="X296:X311" si="70">CONCATENATE(C296,H296)</f>
        <v/>
      </c>
    </row>
    <row r="297" spans="1:24" ht="28.9" customHeight="1">
      <c r="A297" s="41" t="str">
        <f t="shared" si="69"/>
        <v xml:space="preserve"> </v>
      </c>
      <c r="B297" s="42"/>
      <c r="C297" s="43"/>
      <c r="D297" s="44"/>
      <c r="E297" s="44"/>
      <c r="F297" s="43"/>
      <c r="G297" s="43"/>
      <c r="H297" s="26"/>
      <c r="I297" s="26"/>
      <c r="J297" s="26"/>
      <c r="K297" s="26"/>
      <c r="L297" s="52"/>
      <c r="M297" s="50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30" t="str">
        <f t="shared" si="70"/>
        <v/>
      </c>
    </row>
    <row r="298" spans="1:24" ht="28.9" customHeight="1">
      <c r="A298" s="41" t="str">
        <f t="shared" si="69"/>
        <v xml:space="preserve"> </v>
      </c>
      <c r="B298" s="42"/>
      <c r="C298" s="43"/>
      <c r="D298" s="44"/>
      <c r="E298" s="44"/>
      <c r="F298" s="43"/>
      <c r="G298" s="43"/>
      <c r="H298" s="26"/>
      <c r="I298" s="26"/>
      <c r="J298" s="26"/>
      <c r="K298" s="26"/>
      <c r="L298" s="52"/>
      <c r="M298" s="50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30" t="str">
        <f t="shared" si="70"/>
        <v/>
      </c>
    </row>
    <row r="299" spans="1:24" ht="28.9" customHeight="1">
      <c r="A299" s="41" t="str">
        <f>IF(OR(ISNUMBER(E299),ISTEXT(C299)),A298+1," ")</f>
        <v xml:space="preserve"> </v>
      </c>
      <c r="B299" s="42"/>
      <c r="C299" s="43"/>
      <c r="D299" s="44"/>
      <c r="E299" s="44"/>
      <c r="F299" s="43"/>
      <c r="G299" s="43"/>
      <c r="H299" s="26"/>
      <c r="I299" s="26"/>
      <c r="J299" s="26"/>
      <c r="K299" s="26"/>
      <c r="L299" s="52"/>
      <c r="M299" s="50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30" t="str">
        <f t="shared" si="70"/>
        <v/>
      </c>
    </row>
    <row r="300" spans="1:24" ht="28.9" customHeight="1">
      <c r="A300" s="41" t="str">
        <f>IF(OR(ISNUMBER(E300),ISTEXT(C300)),A299+1," ")</f>
        <v xml:space="preserve"> </v>
      </c>
      <c r="B300" s="42"/>
      <c r="C300" s="43"/>
      <c r="D300" s="44"/>
      <c r="E300" s="44"/>
      <c r="F300" s="43"/>
      <c r="G300" s="43"/>
      <c r="H300" s="26"/>
      <c r="I300" s="26"/>
      <c r="J300" s="26"/>
      <c r="K300" s="26"/>
      <c r="L300" s="52"/>
      <c r="M300" s="50"/>
      <c r="N300" s="28" t="s">
        <v>20</v>
      </c>
      <c r="O300" s="28">
        <f>COUNTIF(C281:C300," ")</f>
        <v>0</v>
      </c>
      <c r="P300" s="28" t="s">
        <v>2</v>
      </c>
      <c r="Q300" s="28">
        <f>SUMIF(C281:C300," ",E281:E300)</f>
        <v>0</v>
      </c>
      <c r="R300" s="28"/>
      <c r="S300" s="28" t="s">
        <v>2</v>
      </c>
      <c r="T300" s="28"/>
      <c r="U300" s="28">
        <f>O300</f>
        <v>0</v>
      </c>
      <c r="V300" s="28" t="s">
        <v>2</v>
      </c>
      <c r="W300" s="28">
        <f>Q300</f>
        <v>0</v>
      </c>
      <c r="X300" s="28" t="str">
        <f t="shared" si="70"/>
        <v/>
      </c>
    </row>
    <row r="301" spans="1:24" ht="28.9" customHeight="1">
      <c r="A301" s="45" t="s">
        <v>35</v>
      </c>
      <c r="B301" s="46"/>
      <c r="C301" s="47"/>
      <c r="D301" s="48"/>
      <c r="E301" s="49">
        <f>SUM(E281:E300)</f>
        <v>0</v>
      </c>
      <c r="F301" s="47"/>
      <c r="G301" s="47"/>
      <c r="H301" s="31"/>
      <c r="I301" s="31"/>
      <c r="J301" s="31"/>
      <c r="K301" s="31"/>
      <c r="L301" s="33"/>
      <c r="M301" s="51"/>
      <c r="N301" s="29" t="s">
        <v>1</v>
      </c>
      <c r="O301" s="28">
        <f>SUM(O281:O300)</f>
        <v>0</v>
      </c>
      <c r="P301" s="28" t="s">
        <v>2</v>
      </c>
      <c r="Q301" s="28">
        <f>SUM(Q281:Q300)</f>
        <v>0</v>
      </c>
      <c r="R301" s="28">
        <f>SUM(R281:R300)</f>
        <v>0</v>
      </c>
      <c r="S301" s="28" t="s">
        <v>2</v>
      </c>
      <c r="T301" s="28">
        <f>SUM(T281:T300)</f>
        <v>0</v>
      </c>
      <c r="U301" s="28">
        <f>SUM(U281:U300)</f>
        <v>0</v>
      </c>
      <c r="V301" s="28" t="s">
        <v>2</v>
      </c>
      <c r="W301" s="28">
        <f>SUM(W281:W300)</f>
        <v>0</v>
      </c>
      <c r="X301" s="28" t="str">
        <f t="shared" si="70"/>
        <v/>
      </c>
    </row>
    <row r="302" spans="1:24" ht="28.9" customHeight="1">
      <c r="A302" s="41" t="str">
        <f>IF(OR(ISNUMBER(E302),ISTEXT(C302)),A300+1," ")</f>
        <v xml:space="preserve"> </v>
      </c>
      <c r="B302" s="42"/>
      <c r="C302" s="43"/>
      <c r="D302" s="44"/>
      <c r="E302" s="44"/>
      <c r="F302" s="43"/>
      <c r="G302" s="43"/>
      <c r="H302" s="26"/>
      <c r="I302" s="26"/>
      <c r="J302" s="26"/>
      <c r="K302" s="27"/>
      <c r="L302" s="52"/>
      <c r="M302" s="50"/>
      <c r="N302" s="28" t="s">
        <v>3</v>
      </c>
      <c r="O302" s="28">
        <f>COUNTIF(C302:C321,"전")</f>
        <v>0</v>
      </c>
      <c r="P302" s="28" t="s">
        <v>2</v>
      </c>
      <c r="Q302" s="28">
        <f>SUMIF(C302:C321,"전",E302:E321)</f>
        <v>0</v>
      </c>
      <c r="R302" s="28">
        <f>COUNTIF(X302:X321,"전국")</f>
        <v>0</v>
      </c>
      <c r="S302" s="28" t="s">
        <v>2</v>
      </c>
      <c r="T302" s="28">
        <f>SUMIF(X302:X321,"전국",E302:E321)</f>
        <v>0</v>
      </c>
      <c r="U302" s="28">
        <f t="shared" ref="U302:U317" si="71">O302-R302</f>
        <v>0</v>
      </c>
      <c r="V302" s="28" t="s">
        <v>2</v>
      </c>
      <c r="W302" s="28">
        <f t="shared" ref="W302:W317" si="72">Q302-T302</f>
        <v>0</v>
      </c>
      <c r="X302" s="28" t="str">
        <f t="shared" si="70"/>
        <v/>
      </c>
    </row>
    <row r="303" spans="1:24" ht="28.9" customHeight="1">
      <c r="A303" s="41" t="str">
        <f>IF(OR(ISNUMBER(E303),ISTEXT(C303)),A302+1," ")</f>
        <v xml:space="preserve"> </v>
      </c>
      <c r="B303" s="42"/>
      <c r="C303" s="43"/>
      <c r="D303" s="44"/>
      <c r="E303" s="44"/>
      <c r="F303" s="43"/>
      <c r="G303" s="43"/>
      <c r="H303" s="26"/>
      <c r="I303" s="26"/>
      <c r="J303" s="26"/>
      <c r="K303" s="26"/>
      <c r="L303" s="52"/>
      <c r="M303" s="50"/>
      <c r="N303" s="28" t="s">
        <v>4</v>
      </c>
      <c r="O303" s="28">
        <f>COUNTIF(C302:C321,"답")</f>
        <v>0</v>
      </c>
      <c r="P303" s="28" t="s">
        <v>2</v>
      </c>
      <c r="Q303" s="28">
        <f>SUMIF(C302:C321,"답",E302:E321)</f>
        <v>0</v>
      </c>
      <c r="R303" s="28">
        <f>COUNTIF(X302:X321,"답국")</f>
        <v>0</v>
      </c>
      <c r="S303" s="28" t="s">
        <v>2</v>
      </c>
      <c r="T303" s="28">
        <f>SUMIF(X302:X321,"답국",E302:E321)</f>
        <v>0</v>
      </c>
      <c r="U303" s="28">
        <f t="shared" si="71"/>
        <v>0</v>
      </c>
      <c r="V303" s="28" t="s">
        <v>2</v>
      </c>
      <c r="W303" s="28">
        <f t="shared" si="72"/>
        <v>0</v>
      </c>
      <c r="X303" s="28" t="str">
        <f t="shared" si="70"/>
        <v/>
      </c>
    </row>
    <row r="304" spans="1:24" ht="28.9" customHeight="1">
      <c r="A304" s="41" t="str">
        <f>IF(OR(ISNUMBER(E304),ISTEXT(C304)),A303+1," ")</f>
        <v xml:space="preserve"> </v>
      </c>
      <c r="B304" s="42"/>
      <c r="C304" s="43"/>
      <c r="D304" s="44"/>
      <c r="E304" s="44"/>
      <c r="F304" s="43"/>
      <c r="G304" s="43"/>
      <c r="H304" s="26"/>
      <c r="I304" s="26"/>
      <c r="J304" s="26"/>
      <c r="K304" s="26"/>
      <c r="L304" s="52"/>
      <c r="M304" s="50"/>
      <c r="N304" s="28" t="s">
        <v>5</v>
      </c>
      <c r="O304" s="28">
        <f>COUNTIF(C302:C321,"임")</f>
        <v>0</v>
      </c>
      <c r="P304" s="28" t="s">
        <v>2</v>
      </c>
      <c r="Q304" s="28">
        <f>SUMIF(C302:C321,"임",E302:E321)</f>
        <v>0</v>
      </c>
      <c r="R304" s="28">
        <f>COUNTIF(X302:X321,"임국")</f>
        <v>0</v>
      </c>
      <c r="S304" s="28" t="s">
        <v>2</v>
      </c>
      <c r="T304" s="28">
        <f>SUMIF(X302:X321,"임국",E302:E321)</f>
        <v>0</v>
      </c>
      <c r="U304" s="28">
        <f t="shared" si="71"/>
        <v>0</v>
      </c>
      <c r="V304" s="28" t="s">
        <v>2</v>
      </c>
      <c r="W304" s="28">
        <f t="shared" si="72"/>
        <v>0</v>
      </c>
      <c r="X304" s="28" t="str">
        <f t="shared" si="70"/>
        <v/>
      </c>
    </row>
    <row r="305" spans="1:24" ht="28.9" customHeight="1">
      <c r="A305" s="41" t="str">
        <f>IF(OR(ISNUMBER(E305),ISTEXT(C305)),A304+1," ")</f>
        <v xml:space="preserve"> </v>
      </c>
      <c r="B305" s="42"/>
      <c r="C305" s="43"/>
      <c r="D305" s="44"/>
      <c r="E305" s="44"/>
      <c r="F305" s="43"/>
      <c r="G305" s="43"/>
      <c r="H305" s="26"/>
      <c r="I305" s="26"/>
      <c r="J305" s="26"/>
      <c r="K305" s="26"/>
      <c r="L305" s="52"/>
      <c r="M305" s="50"/>
      <c r="N305" s="28" t="s">
        <v>6</v>
      </c>
      <c r="O305" s="28">
        <f>COUNTIF(C302:C321,"대")</f>
        <v>0</v>
      </c>
      <c r="P305" s="28" t="s">
        <v>2</v>
      </c>
      <c r="Q305" s="28">
        <f>SUMIF(C302:C321,"대",E302:E321)</f>
        <v>0</v>
      </c>
      <c r="R305" s="28">
        <f>COUNTIF(X302:X321,"대국")</f>
        <v>0</v>
      </c>
      <c r="S305" s="28" t="s">
        <v>2</v>
      </c>
      <c r="T305" s="28">
        <f>SUMIF(X302:X321,"대국",E302:E321)</f>
        <v>0</v>
      </c>
      <c r="U305" s="28">
        <f t="shared" si="71"/>
        <v>0</v>
      </c>
      <c r="V305" s="28" t="s">
        <v>2</v>
      </c>
      <c r="W305" s="28">
        <f t="shared" si="72"/>
        <v>0</v>
      </c>
      <c r="X305" s="28" t="str">
        <f t="shared" si="70"/>
        <v/>
      </c>
    </row>
    <row r="306" spans="1:24" ht="28.9" customHeight="1">
      <c r="A306" s="41" t="str">
        <f>IF(OR(ISNUMBER(E306),ISTEXT(C306)),A305+1," ")</f>
        <v xml:space="preserve"> </v>
      </c>
      <c r="B306" s="42"/>
      <c r="C306" s="43"/>
      <c r="D306" s="44"/>
      <c r="E306" s="44"/>
      <c r="F306" s="43"/>
      <c r="G306" s="43"/>
      <c r="H306" s="26"/>
      <c r="I306" s="26"/>
      <c r="J306" s="26"/>
      <c r="K306" s="26"/>
      <c r="L306" s="52"/>
      <c r="M306" s="50"/>
      <c r="N306" s="28" t="s">
        <v>7</v>
      </c>
      <c r="O306" s="28">
        <f>COUNTIF(C302:C321,"도")</f>
        <v>0</v>
      </c>
      <c r="P306" s="28" t="s">
        <v>2</v>
      </c>
      <c r="Q306" s="28">
        <f>SUMIF(C302:C321,"도",E302:E321)</f>
        <v>0</v>
      </c>
      <c r="R306" s="28">
        <f>COUNTIF(X302:X321,"도국")</f>
        <v>0</v>
      </c>
      <c r="S306" s="28" t="s">
        <v>2</v>
      </c>
      <c r="T306" s="28">
        <f>SUMIF(X302:X321,"도국",E302:E321)</f>
        <v>0</v>
      </c>
      <c r="U306" s="28">
        <f t="shared" si="71"/>
        <v>0</v>
      </c>
      <c r="V306" s="28" t="s">
        <v>2</v>
      </c>
      <c r="W306" s="28">
        <f t="shared" si="72"/>
        <v>0</v>
      </c>
      <c r="X306" s="28" t="str">
        <f t="shared" si="70"/>
        <v/>
      </c>
    </row>
    <row r="307" spans="1:24" ht="28.9" customHeight="1">
      <c r="A307" s="41" t="str">
        <f t="shared" ref="A307:A319" si="73">IF(OR(ISNUMBER(E307),ISTEXT(C307)),A306+1," ")</f>
        <v xml:space="preserve"> </v>
      </c>
      <c r="B307" s="42"/>
      <c r="C307" s="43"/>
      <c r="D307" s="44"/>
      <c r="E307" s="44"/>
      <c r="F307" s="43"/>
      <c r="G307" s="43"/>
      <c r="H307" s="26"/>
      <c r="I307" s="26"/>
      <c r="J307" s="26"/>
      <c r="K307" s="26"/>
      <c r="L307" s="52"/>
      <c r="M307" s="50"/>
      <c r="N307" s="28" t="s">
        <v>8</v>
      </c>
      <c r="O307" s="28">
        <f>COUNTIF(C302:C321,"천")</f>
        <v>0</v>
      </c>
      <c r="P307" s="28" t="s">
        <v>2</v>
      </c>
      <c r="Q307" s="28">
        <f>SUMIF(C302:C321,"천",E302:E321)</f>
        <v>0</v>
      </c>
      <c r="R307" s="28">
        <f>COUNTIF(X302:X321,"천국")</f>
        <v>0</v>
      </c>
      <c r="S307" s="28" t="s">
        <v>2</v>
      </c>
      <c r="U307" s="28">
        <f t="shared" si="71"/>
        <v>0</v>
      </c>
      <c r="V307" s="28" t="s">
        <v>2</v>
      </c>
      <c r="W307" s="28">
        <f t="shared" si="72"/>
        <v>0</v>
      </c>
      <c r="X307" s="28" t="str">
        <f t="shared" si="70"/>
        <v/>
      </c>
    </row>
    <row r="308" spans="1:24" ht="28.9" customHeight="1">
      <c r="A308" s="41" t="str">
        <f t="shared" si="73"/>
        <v xml:space="preserve"> </v>
      </c>
      <c r="B308" s="42"/>
      <c r="C308" s="43"/>
      <c r="D308" s="44"/>
      <c r="E308" s="44"/>
      <c r="F308" s="43"/>
      <c r="G308" s="43"/>
      <c r="H308" s="26"/>
      <c r="I308" s="26"/>
      <c r="J308" s="26"/>
      <c r="K308" s="26"/>
      <c r="L308" s="52"/>
      <c r="M308" s="50"/>
      <c r="N308" s="28" t="s">
        <v>9</v>
      </c>
      <c r="O308" s="28">
        <f>COUNTIF(C302:C321,"구")</f>
        <v>0</v>
      </c>
      <c r="P308" s="28" t="s">
        <v>2</v>
      </c>
      <c r="Q308" s="28">
        <f>SUMIF(C302:C321,"구",E302:E321)</f>
        <v>0</v>
      </c>
      <c r="R308" s="28">
        <f>COUNTIF(X302:X321,"구국")</f>
        <v>0</v>
      </c>
      <c r="S308" s="28" t="s">
        <v>2</v>
      </c>
      <c r="T308" s="28">
        <f>SUMIF(X302:X321,"구국",E302:E321)</f>
        <v>0</v>
      </c>
      <c r="U308" s="28">
        <f t="shared" si="71"/>
        <v>0</v>
      </c>
      <c r="V308" s="28" t="s">
        <v>2</v>
      </c>
      <c r="W308" s="28">
        <f t="shared" si="72"/>
        <v>0</v>
      </c>
      <c r="X308" s="28" t="str">
        <f t="shared" si="70"/>
        <v/>
      </c>
    </row>
    <row r="309" spans="1:24" ht="28.9" customHeight="1">
      <c r="A309" s="41" t="str">
        <f t="shared" si="73"/>
        <v xml:space="preserve"> </v>
      </c>
      <c r="B309" s="42"/>
      <c r="C309" s="43"/>
      <c r="D309" s="44"/>
      <c r="E309" s="44"/>
      <c r="F309" s="43"/>
      <c r="G309" s="43"/>
      <c r="H309" s="26"/>
      <c r="I309" s="26"/>
      <c r="J309" s="26"/>
      <c r="K309" s="26"/>
      <c r="L309" s="52"/>
      <c r="M309" s="50"/>
      <c r="N309" s="28" t="s">
        <v>10</v>
      </c>
      <c r="O309" s="28">
        <f>COUNTIF(C302:C321,"제")</f>
        <v>0</v>
      </c>
      <c r="P309" s="28" t="s">
        <v>2</v>
      </c>
      <c r="Q309" s="28">
        <f>SUMIF(C302:C321,"제",E302:E321)</f>
        <v>0</v>
      </c>
      <c r="R309" s="28">
        <f>COUNTIF(X302:X321,"제국")</f>
        <v>0</v>
      </c>
      <c r="S309" s="28" t="s">
        <v>2</v>
      </c>
      <c r="T309" s="28">
        <f>SUMIF(X302:X321,"제국",E302:E321)</f>
        <v>0</v>
      </c>
      <c r="U309" s="28">
        <f t="shared" si="71"/>
        <v>0</v>
      </c>
      <c r="V309" s="28" t="s">
        <v>2</v>
      </c>
      <c r="W309" s="28">
        <f t="shared" si="72"/>
        <v>0</v>
      </c>
      <c r="X309" s="28" t="str">
        <f t="shared" si="70"/>
        <v/>
      </c>
    </row>
    <row r="310" spans="1:24" ht="28.9" customHeight="1">
      <c r="A310" s="41" t="str">
        <f t="shared" si="73"/>
        <v xml:space="preserve"> </v>
      </c>
      <c r="B310" s="42"/>
      <c r="C310" s="43"/>
      <c r="D310" s="44"/>
      <c r="E310" s="44"/>
      <c r="F310" s="43"/>
      <c r="G310" s="43"/>
      <c r="H310" s="26"/>
      <c r="I310" s="26"/>
      <c r="J310" s="26"/>
      <c r="K310" s="26"/>
      <c r="L310" s="52"/>
      <c r="M310" s="50"/>
      <c r="N310" s="28" t="s">
        <v>11</v>
      </c>
      <c r="O310" s="28">
        <f>COUNTIF(C302:C321,"유")</f>
        <v>0</v>
      </c>
      <c r="P310" s="28" t="s">
        <v>2</v>
      </c>
      <c r="Q310" s="28">
        <f>SUMIF(C302:C321,"유",E302:E321)</f>
        <v>0</v>
      </c>
      <c r="R310" s="28">
        <f>COUNTIF(X302:X321,"유국")</f>
        <v>0</v>
      </c>
      <c r="S310" s="28" t="s">
        <v>2</v>
      </c>
      <c r="T310" s="28">
        <f>SUMIF(X302:X321,"유국",E302:E321)</f>
        <v>0</v>
      </c>
      <c r="U310" s="28">
        <f t="shared" si="71"/>
        <v>0</v>
      </c>
      <c r="V310" s="28" t="s">
        <v>2</v>
      </c>
      <c r="W310" s="28">
        <f t="shared" si="72"/>
        <v>0</v>
      </c>
      <c r="X310" s="28" t="str">
        <f t="shared" si="70"/>
        <v/>
      </c>
    </row>
    <row r="311" spans="1:24" ht="28.9" customHeight="1">
      <c r="A311" s="41" t="str">
        <f t="shared" si="73"/>
        <v xml:space="preserve"> </v>
      </c>
      <c r="B311" s="42"/>
      <c r="C311" s="43"/>
      <c r="D311" s="44"/>
      <c r="E311" s="44"/>
      <c r="F311" s="43"/>
      <c r="G311" s="43"/>
      <c r="H311" s="26"/>
      <c r="I311" s="26"/>
      <c r="J311" s="26"/>
      <c r="K311" s="26"/>
      <c r="L311" s="52"/>
      <c r="M311" s="50"/>
      <c r="N311" s="28" t="s">
        <v>12</v>
      </c>
      <c r="O311" s="28">
        <f>COUNTIF(C302:C321,"과")</f>
        <v>0</v>
      </c>
      <c r="P311" s="28" t="s">
        <v>2</v>
      </c>
      <c r="Q311" s="28">
        <f>SUMIF(C302:C321,"과",E302:E321)</f>
        <v>0</v>
      </c>
      <c r="R311" s="28">
        <f>COUNTIF(X302:X321,"과국")</f>
        <v>0</v>
      </c>
      <c r="S311" s="28" t="s">
        <v>2</v>
      </c>
      <c r="T311" s="28">
        <f>SUMIF(X302:X321,"과국",E302:E321)</f>
        <v>0</v>
      </c>
      <c r="U311" s="28">
        <f t="shared" si="71"/>
        <v>0</v>
      </c>
      <c r="V311" s="28" t="s">
        <v>2</v>
      </c>
      <c r="W311" s="28">
        <f t="shared" si="72"/>
        <v>0</v>
      </c>
      <c r="X311" s="28" t="str">
        <f t="shared" si="70"/>
        <v/>
      </c>
    </row>
    <row r="312" spans="1:24" ht="28.9" customHeight="1">
      <c r="A312" s="41" t="str">
        <f t="shared" si="73"/>
        <v xml:space="preserve"> </v>
      </c>
      <c r="B312" s="42"/>
      <c r="C312" s="43"/>
      <c r="D312" s="44"/>
      <c r="E312" s="44"/>
      <c r="F312" s="43"/>
      <c r="G312" s="43"/>
      <c r="H312" s="26"/>
      <c r="I312" s="26"/>
      <c r="J312" s="26"/>
      <c r="K312" s="26"/>
      <c r="L312" s="52"/>
      <c r="M312" s="50"/>
      <c r="N312" s="28" t="s">
        <v>13</v>
      </c>
      <c r="O312" s="28">
        <f>COUNTIF(C302:C321,"묘")</f>
        <v>0</v>
      </c>
      <c r="P312" s="28" t="s">
        <v>2</v>
      </c>
      <c r="Q312" s="28">
        <f>SUMIF(C302:C321,"묘",E302:E321)</f>
        <v>0</v>
      </c>
      <c r="R312" s="28">
        <f>COUNTIF(X302:X321,"묘국")</f>
        <v>0</v>
      </c>
      <c r="S312" s="28" t="s">
        <v>2</v>
      </c>
      <c r="T312" s="28">
        <f>SUMIF(X302:X321,"묘국",E302:E321)</f>
        <v>0</v>
      </c>
      <c r="U312" s="28">
        <f t="shared" si="71"/>
        <v>0</v>
      </c>
      <c r="V312" s="28" t="s">
        <v>2</v>
      </c>
      <c r="W312" s="28">
        <f t="shared" si="72"/>
        <v>0</v>
      </c>
      <c r="X312" s="28" t="str">
        <f t="shared" ref="X312:X327" si="74">CONCATENATE(C312,H312)</f>
        <v/>
      </c>
    </row>
    <row r="313" spans="1:24" ht="28.9" customHeight="1">
      <c r="A313" s="41" t="str">
        <f t="shared" si="73"/>
        <v xml:space="preserve"> </v>
      </c>
      <c r="B313" s="42"/>
      <c r="C313" s="43"/>
      <c r="D313" s="44"/>
      <c r="E313" s="44"/>
      <c r="F313" s="43"/>
      <c r="G313" s="43"/>
      <c r="H313" s="26"/>
      <c r="I313" s="26"/>
      <c r="J313" s="26"/>
      <c r="K313" s="26"/>
      <c r="L313" s="52"/>
      <c r="M313" s="50"/>
      <c r="N313" s="28" t="s">
        <v>14</v>
      </c>
      <c r="O313" s="28">
        <f>COUNTIF(C302:C321,"목")</f>
        <v>0</v>
      </c>
      <c r="P313" s="28" t="s">
        <v>2</v>
      </c>
      <c r="Q313" s="28">
        <f>SUMIF(C302:C321,"목",E302:E321)</f>
        <v>0</v>
      </c>
      <c r="R313" s="28">
        <f>COUNTIF(X302:X321,"목국")</f>
        <v>0</v>
      </c>
      <c r="S313" s="28" t="s">
        <v>2</v>
      </c>
      <c r="T313" s="28">
        <f>SUMIF(X302:X321,"목국",E302:E321)</f>
        <v>0</v>
      </c>
      <c r="U313" s="28">
        <f t="shared" si="71"/>
        <v>0</v>
      </c>
      <c r="V313" s="28" t="s">
        <v>2</v>
      </c>
      <c r="W313" s="28">
        <f t="shared" si="72"/>
        <v>0</v>
      </c>
      <c r="X313" s="28" t="str">
        <f t="shared" si="74"/>
        <v/>
      </c>
    </row>
    <row r="314" spans="1:24" ht="28.9" customHeight="1">
      <c r="A314" s="41" t="str">
        <f t="shared" si="73"/>
        <v xml:space="preserve"> </v>
      </c>
      <c r="B314" s="42"/>
      <c r="C314" s="43"/>
      <c r="D314" s="44"/>
      <c r="E314" s="44"/>
      <c r="F314" s="43"/>
      <c r="G314" s="43"/>
      <c r="H314" s="26"/>
      <c r="I314" s="26"/>
      <c r="J314" s="26"/>
      <c r="K314" s="26"/>
      <c r="L314" s="52"/>
      <c r="M314" s="50"/>
      <c r="N314" s="28" t="s">
        <v>15</v>
      </c>
      <c r="O314" s="28">
        <f>COUNTIF(C302:C321,"잡")</f>
        <v>0</v>
      </c>
      <c r="P314" s="28" t="s">
        <v>2</v>
      </c>
      <c r="Q314" s="28">
        <f>SUMIF(C302:C321,"잡",E302:E321)</f>
        <v>0</v>
      </c>
      <c r="R314" s="28">
        <f>COUNTIF(X302:X321,"잡국")</f>
        <v>0</v>
      </c>
      <c r="S314" s="28" t="s">
        <v>2</v>
      </c>
      <c r="T314" s="28">
        <f>SUMIF(X302:X321,"잡국",E302:E321)</f>
        <v>0</v>
      </c>
      <c r="U314" s="28">
        <f t="shared" si="71"/>
        <v>0</v>
      </c>
      <c r="V314" s="28" t="s">
        <v>2</v>
      </c>
      <c r="W314" s="28">
        <f t="shared" si="72"/>
        <v>0</v>
      </c>
      <c r="X314" s="28" t="str">
        <f t="shared" si="74"/>
        <v/>
      </c>
    </row>
    <row r="315" spans="1:24" ht="28.9" customHeight="1">
      <c r="A315" s="41" t="str">
        <f t="shared" si="73"/>
        <v xml:space="preserve"> </v>
      </c>
      <c r="B315" s="42"/>
      <c r="C315" s="43"/>
      <c r="D315" s="44"/>
      <c r="E315" s="44"/>
      <c r="F315" s="43"/>
      <c r="G315" s="43"/>
      <c r="H315" s="26"/>
      <c r="I315" s="26"/>
      <c r="J315" s="26"/>
      <c r="K315" s="26"/>
      <c r="L315" s="52"/>
      <c r="M315" s="50"/>
      <c r="N315" s="28" t="s">
        <v>19</v>
      </c>
      <c r="O315" s="28">
        <f>COUNTIF(C302:C321,"학")</f>
        <v>0</v>
      </c>
      <c r="P315" s="28" t="s">
        <v>2</v>
      </c>
      <c r="Q315" s="28">
        <f>SUMIF(C302:C321,"학",E302:E321)</f>
        <v>0</v>
      </c>
      <c r="R315" s="28">
        <f>COUNTIF(X302:X321,"학국")</f>
        <v>0</v>
      </c>
      <c r="S315" s="28" t="s">
        <v>2</v>
      </c>
      <c r="T315" s="28">
        <f>SUMIF(X302:X321,"학국",E302:E321)</f>
        <v>0</v>
      </c>
      <c r="U315" s="28">
        <f t="shared" si="71"/>
        <v>0</v>
      </c>
      <c r="V315" s="28" t="s">
        <v>2</v>
      </c>
      <c r="W315" s="28">
        <f t="shared" si="72"/>
        <v>0</v>
      </c>
      <c r="X315" s="28" t="str">
        <f t="shared" si="74"/>
        <v/>
      </c>
    </row>
    <row r="316" spans="1:24" ht="28.9" customHeight="1">
      <c r="A316" s="41" t="str">
        <f t="shared" si="73"/>
        <v xml:space="preserve"> </v>
      </c>
      <c r="B316" s="42"/>
      <c r="C316" s="43"/>
      <c r="D316" s="44"/>
      <c r="E316" s="44"/>
      <c r="F316" s="43"/>
      <c r="G316" s="43"/>
      <c r="H316" s="26"/>
      <c r="I316" s="26"/>
      <c r="J316" s="26"/>
      <c r="K316" s="26"/>
      <c r="L316" s="52"/>
      <c r="M316" s="50"/>
      <c r="N316" s="28" t="s">
        <v>16</v>
      </c>
      <c r="O316" s="28">
        <f>COUNTIF(C302:C321,"수")</f>
        <v>0</v>
      </c>
      <c r="P316" s="28" t="s">
        <v>2</v>
      </c>
      <c r="Q316" s="28">
        <f>SUMIF(C302:C321,"수",E302:E321)</f>
        <v>0</v>
      </c>
      <c r="R316" s="28">
        <f>COUNTIF(X302:X321,"수국")</f>
        <v>0</v>
      </c>
      <c r="S316" s="28" t="s">
        <v>2</v>
      </c>
      <c r="T316" s="28">
        <f>SUMIF(X302:X321,"수국",E302:E321)</f>
        <v>0</v>
      </c>
      <c r="U316" s="28">
        <f t="shared" si="71"/>
        <v>0</v>
      </c>
      <c r="V316" s="28" t="s">
        <v>2</v>
      </c>
      <c r="W316" s="28">
        <f t="shared" si="72"/>
        <v>0</v>
      </c>
      <c r="X316" s="28" t="str">
        <f t="shared" si="74"/>
        <v/>
      </c>
    </row>
    <row r="317" spans="1:24" ht="28.9" customHeight="1">
      <c r="A317" s="41" t="str">
        <f t="shared" si="73"/>
        <v xml:space="preserve"> </v>
      </c>
      <c r="B317" s="42"/>
      <c r="C317" s="43"/>
      <c r="D317" s="44"/>
      <c r="E317" s="44"/>
      <c r="F317" s="43"/>
      <c r="G317" s="43"/>
      <c r="H317" s="26"/>
      <c r="I317" s="26"/>
      <c r="J317" s="26"/>
      <c r="K317" s="26"/>
      <c r="L317" s="52"/>
      <c r="M317" s="50"/>
      <c r="N317" s="29" t="s">
        <v>17</v>
      </c>
      <c r="O317" s="28">
        <f>COUNTIF(C302:C321,"장")</f>
        <v>0</v>
      </c>
      <c r="P317" s="28" t="s">
        <v>2</v>
      </c>
      <c r="Q317" s="28">
        <f>SUMIF(C302:C321,"장",E302:E321)</f>
        <v>0</v>
      </c>
      <c r="R317" s="28">
        <f>COUNTIF(X302:X321,"장국")</f>
        <v>0</v>
      </c>
      <c r="S317" s="28" t="s">
        <v>2</v>
      </c>
      <c r="T317" s="28">
        <f>SUMIF(X302:X321,"장국",E302:E321)</f>
        <v>0</v>
      </c>
      <c r="U317" s="28">
        <f t="shared" si="71"/>
        <v>0</v>
      </c>
      <c r="V317" s="28" t="s">
        <v>2</v>
      </c>
      <c r="W317" s="28">
        <f t="shared" si="72"/>
        <v>0</v>
      </c>
      <c r="X317" s="30" t="str">
        <f t="shared" si="74"/>
        <v/>
      </c>
    </row>
    <row r="318" spans="1:24" ht="28.9" customHeight="1">
      <c r="A318" s="41" t="str">
        <f t="shared" si="73"/>
        <v xml:space="preserve"> </v>
      </c>
      <c r="B318" s="42"/>
      <c r="C318" s="43"/>
      <c r="D318" s="44"/>
      <c r="E318" s="44"/>
      <c r="F318" s="43"/>
      <c r="G318" s="43"/>
      <c r="H318" s="26"/>
      <c r="I318" s="26"/>
      <c r="J318" s="26"/>
      <c r="K318" s="26"/>
      <c r="L318" s="52"/>
      <c r="M318" s="50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30" t="str">
        <f t="shared" si="74"/>
        <v/>
      </c>
    </row>
    <row r="319" spans="1:24" ht="28.9" customHeight="1">
      <c r="A319" s="41" t="str">
        <f t="shared" si="73"/>
        <v xml:space="preserve"> </v>
      </c>
      <c r="B319" s="42"/>
      <c r="C319" s="43"/>
      <c r="D319" s="44"/>
      <c r="E319" s="44"/>
      <c r="F319" s="43"/>
      <c r="G319" s="43"/>
      <c r="H319" s="26"/>
      <c r="I319" s="26"/>
      <c r="J319" s="26"/>
      <c r="K319" s="26"/>
      <c r="L319" s="52"/>
      <c r="M319" s="50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30" t="str">
        <f t="shared" si="74"/>
        <v/>
      </c>
    </row>
    <row r="320" spans="1:24" ht="28.9" customHeight="1">
      <c r="A320" s="41" t="str">
        <f>IF(OR(ISNUMBER(E320),ISTEXT(C320)),A319+1," ")</f>
        <v xml:space="preserve"> </v>
      </c>
      <c r="B320" s="42"/>
      <c r="C320" s="43"/>
      <c r="D320" s="44"/>
      <c r="E320" s="44"/>
      <c r="F320" s="43"/>
      <c r="G320" s="43"/>
      <c r="H320" s="26"/>
      <c r="I320" s="26"/>
      <c r="J320" s="26"/>
      <c r="K320" s="26"/>
      <c r="L320" s="52"/>
      <c r="M320" s="50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30" t="str">
        <f t="shared" si="74"/>
        <v/>
      </c>
    </row>
    <row r="321" spans="1:24" ht="28.9" customHeight="1">
      <c r="A321" s="41" t="str">
        <f>IF(OR(ISNUMBER(E321),ISTEXT(C321)),A320+1," ")</f>
        <v xml:space="preserve"> </v>
      </c>
      <c r="B321" s="42"/>
      <c r="C321" s="43"/>
      <c r="D321" s="44"/>
      <c r="E321" s="44"/>
      <c r="F321" s="43"/>
      <c r="G321" s="43"/>
      <c r="H321" s="26"/>
      <c r="I321" s="26"/>
      <c r="J321" s="26"/>
      <c r="K321" s="26"/>
      <c r="L321" s="52"/>
      <c r="M321" s="50"/>
      <c r="N321" s="28" t="s">
        <v>20</v>
      </c>
      <c r="O321" s="28">
        <f>COUNTIF(C302:C321," ")</f>
        <v>0</v>
      </c>
      <c r="P321" s="28" t="s">
        <v>2</v>
      </c>
      <c r="Q321" s="28">
        <f>SUMIF(C302:C321," ",E302:E321)</f>
        <v>0</v>
      </c>
      <c r="R321" s="28"/>
      <c r="S321" s="28" t="s">
        <v>2</v>
      </c>
      <c r="T321" s="28"/>
      <c r="U321" s="28">
        <f>O321</f>
        <v>0</v>
      </c>
      <c r="V321" s="28" t="s">
        <v>2</v>
      </c>
      <c r="W321" s="28">
        <f>Q321</f>
        <v>0</v>
      </c>
      <c r="X321" s="28" t="str">
        <f t="shared" si="74"/>
        <v/>
      </c>
    </row>
    <row r="322" spans="1:24" ht="28.9" customHeight="1">
      <c r="A322" s="45" t="s">
        <v>35</v>
      </c>
      <c r="B322" s="46"/>
      <c r="C322" s="47"/>
      <c r="D322" s="48"/>
      <c r="E322" s="49">
        <f>SUM(E302:E321)</f>
        <v>0</v>
      </c>
      <c r="F322" s="47"/>
      <c r="G322" s="47"/>
      <c r="H322" s="31"/>
      <c r="I322" s="31"/>
      <c r="J322" s="31"/>
      <c r="K322" s="31"/>
      <c r="L322" s="33"/>
      <c r="M322" s="51"/>
      <c r="N322" s="29" t="s">
        <v>1</v>
      </c>
      <c r="O322" s="28">
        <f>SUM(O302:O321)</f>
        <v>0</v>
      </c>
      <c r="P322" s="28" t="s">
        <v>2</v>
      </c>
      <c r="Q322" s="28">
        <f>SUM(Q302:Q321)</f>
        <v>0</v>
      </c>
      <c r="R322" s="28">
        <f>SUM(R302:R321)</f>
        <v>0</v>
      </c>
      <c r="S322" s="28" t="s">
        <v>2</v>
      </c>
      <c r="T322" s="28">
        <f>SUM(T302:T321)</f>
        <v>0</v>
      </c>
      <c r="U322" s="28">
        <f>SUM(U302:U321)</f>
        <v>0</v>
      </c>
      <c r="V322" s="28" t="s">
        <v>2</v>
      </c>
      <c r="W322" s="28">
        <f>SUM(W302:W321)</f>
        <v>0</v>
      </c>
      <c r="X322" s="28" t="str">
        <f t="shared" si="74"/>
        <v/>
      </c>
    </row>
    <row r="323" spans="1:24" ht="28.9" customHeight="1">
      <c r="A323" s="41" t="str">
        <f>IF(OR(ISNUMBER(E323),ISTEXT(C323)),A321+1," ")</f>
        <v xml:space="preserve"> </v>
      </c>
      <c r="B323" s="42"/>
      <c r="C323" s="43"/>
      <c r="D323" s="44"/>
      <c r="E323" s="44"/>
      <c r="F323" s="43"/>
      <c r="G323" s="43"/>
      <c r="H323" s="26"/>
      <c r="I323" s="26"/>
      <c r="J323" s="26"/>
      <c r="K323" s="27"/>
      <c r="L323" s="52"/>
      <c r="M323" s="50"/>
      <c r="N323" s="28" t="s">
        <v>3</v>
      </c>
      <c r="O323" s="28">
        <f>COUNTIF(C323:C342,"전")</f>
        <v>0</v>
      </c>
      <c r="P323" s="28" t="s">
        <v>2</v>
      </c>
      <c r="Q323" s="28">
        <f>SUMIF(C323:C342,"전",E323:E342)</f>
        <v>0</v>
      </c>
      <c r="R323" s="28">
        <f>COUNTIF(X323:X342,"전국")</f>
        <v>0</v>
      </c>
      <c r="S323" s="28" t="s">
        <v>2</v>
      </c>
      <c r="T323" s="28">
        <f>SUMIF(X323:X342,"전국",E323:E342)</f>
        <v>0</v>
      </c>
      <c r="U323" s="28">
        <f t="shared" ref="U323:U338" si="75">O323-R323</f>
        <v>0</v>
      </c>
      <c r="V323" s="28" t="s">
        <v>2</v>
      </c>
      <c r="W323" s="28">
        <f t="shared" ref="W323:W338" si="76">Q323-T323</f>
        <v>0</v>
      </c>
      <c r="X323" s="28" t="str">
        <f t="shared" si="74"/>
        <v/>
      </c>
    </row>
    <row r="324" spans="1:24" ht="28.9" customHeight="1">
      <c r="A324" s="41" t="str">
        <f>IF(OR(ISNUMBER(E324),ISTEXT(C324)),A323+1," ")</f>
        <v xml:space="preserve"> </v>
      </c>
      <c r="B324" s="42"/>
      <c r="C324" s="43"/>
      <c r="D324" s="44"/>
      <c r="E324" s="44"/>
      <c r="F324" s="43"/>
      <c r="G324" s="43"/>
      <c r="H324" s="26"/>
      <c r="I324" s="26"/>
      <c r="J324" s="26"/>
      <c r="K324" s="26"/>
      <c r="L324" s="52"/>
      <c r="M324" s="50"/>
      <c r="N324" s="28" t="s">
        <v>4</v>
      </c>
      <c r="O324" s="28">
        <f>COUNTIF(C323:C342,"답")</f>
        <v>0</v>
      </c>
      <c r="P324" s="28" t="s">
        <v>2</v>
      </c>
      <c r="Q324" s="28">
        <f>SUMIF(C323:C342,"답",E323:E342)</f>
        <v>0</v>
      </c>
      <c r="R324" s="28">
        <f>COUNTIF(X323:X342,"답국")</f>
        <v>0</v>
      </c>
      <c r="S324" s="28" t="s">
        <v>2</v>
      </c>
      <c r="T324" s="28">
        <f>SUMIF(X323:X342,"답국",E323:E342)</f>
        <v>0</v>
      </c>
      <c r="U324" s="28">
        <f t="shared" si="75"/>
        <v>0</v>
      </c>
      <c r="V324" s="28" t="s">
        <v>2</v>
      </c>
      <c r="W324" s="28">
        <f t="shared" si="76"/>
        <v>0</v>
      </c>
      <c r="X324" s="28" t="str">
        <f t="shared" si="74"/>
        <v/>
      </c>
    </row>
    <row r="325" spans="1:24" ht="28.9" customHeight="1">
      <c r="A325" s="41" t="str">
        <f>IF(OR(ISNUMBER(E325),ISTEXT(C325)),A324+1," ")</f>
        <v xml:space="preserve"> </v>
      </c>
      <c r="B325" s="42"/>
      <c r="C325" s="43"/>
      <c r="D325" s="44"/>
      <c r="E325" s="44"/>
      <c r="F325" s="43"/>
      <c r="G325" s="43"/>
      <c r="H325" s="26"/>
      <c r="I325" s="26"/>
      <c r="J325" s="26"/>
      <c r="K325" s="26"/>
      <c r="L325" s="52"/>
      <c r="M325" s="50"/>
      <c r="N325" s="28" t="s">
        <v>5</v>
      </c>
      <c r="O325" s="28">
        <f>COUNTIF(C323:C342,"임")</f>
        <v>0</v>
      </c>
      <c r="P325" s="28" t="s">
        <v>2</v>
      </c>
      <c r="Q325" s="28">
        <f>SUMIF(C323:C342,"임",E323:E342)</f>
        <v>0</v>
      </c>
      <c r="R325" s="28">
        <f>COUNTIF(X323:X342,"임국")</f>
        <v>0</v>
      </c>
      <c r="S325" s="28" t="s">
        <v>2</v>
      </c>
      <c r="T325" s="28">
        <f>SUMIF(X323:X342,"임국",E323:E342)</f>
        <v>0</v>
      </c>
      <c r="U325" s="28">
        <f t="shared" si="75"/>
        <v>0</v>
      </c>
      <c r="V325" s="28" t="s">
        <v>2</v>
      </c>
      <c r="W325" s="28">
        <f t="shared" si="76"/>
        <v>0</v>
      </c>
      <c r="X325" s="28" t="str">
        <f t="shared" si="74"/>
        <v/>
      </c>
    </row>
    <row r="326" spans="1:24" ht="28.9" customHeight="1">
      <c r="A326" s="41" t="str">
        <f>IF(OR(ISNUMBER(E326),ISTEXT(C326)),A325+1," ")</f>
        <v xml:space="preserve"> </v>
      </c>
      <c r="B326" s="42"/>
      <c r="C326" s="43"/>
      <c r="D326" s="44"/>
      <c r="E326" s="44"/>
      <c r="F326" s="43"/>
      <c r="G326" s="43"/>
      <c r="H326" s="26"/>
      <c r="I326" s="26"/>
      <c r="J326" s="26"/>
      <c r="K326" s="26"/>
      <c r="L326" s="52"/>
      <c r="M326" s="50"/>
      <c r="N326" s="28" t="s">
        <v>6</v>
      </c>
      <c r="O326" s="28">
        <f>COUNTIF(C323:C342,"대")</f>
        <v>0</v>
      </c>
      <c r="P326" s="28" t="s">
        <v>2</v>
      </c>
      <c r="Q326" s="28">
        <f>SUMIF(C323:C342,"대",E323:E342)</f>
        <v>0</v>
      </c>
      <c r="R326" s="28">
        <f>COUNTIF(X323:X342,"대국")</f>
        <v>0</v>
      </c>
      <c r="S326" s="28" t="s">
        <v>2</v>
      </c>
      <c r="T326" s="28">
        <f>SUMIF(X323:X342,"대국",E323:E342)</f>
        <v>0</v>
      </c>
      <c r="U326" s="28">
        <f t="shared" si="75"/>
        <v>0</v>
      </c>
      <c r="V326" s="28" t="s">
        <v>2</v>
      </c>
      <c r="W326" s="28">
        <f t="shared" si="76"/>
        <v>0</v>
      </c>
      <c r="X326" s="28" t="str">
        <f t="shared" si="74"/>
        <v/>
      </c>
    </row>
    <row r="327" spans="1:24" ht="28.9" customHeight="1">
      <c r="A327" s="41" t="str">
        <f t="shared" ref="A327:A340" si="77">IF(OR(ISNUMBER(E327),ISTEXT(C327)),A326+1," ")</f>
        <v xml:space="preserve"> </v>
      </c>
      <c r="B327" s="42"/>
      <c r="C327" s="43"/>
      <c r="D327" s="44"/>
      <c r="E327" s="44"/>
      <c r="F327" s="43"/>
      <c r="G327" s="43"/>
      <c r="H327" s="26"/>
      <c r="I327" s="26"/>
      <c r="J327" s="26"/>
      <c r="K327" s="26"/>
      <c r="L327" s="52"/>
      <c r="M327" s="50"/>
      <c r="N327" s="28" t="s">
        <v>7</v>
      </c>
      <c r="O327" s="28">
        <f>COUNTIF(C323:C342,"도")</f>
        <v>0</v>
      </c>
      <c r="P327" s="28" t="s">
        <v>2</v>
      </c>
      <c r="Q327" s="28">
        <f>SUMIF(C323:C342,"도",E323:E342)</f>
        <v>0</v>
      </c>
      <c r="R327" s="28">
        <f>COUNTIF(X323:X342,"도국")</f>
        <v>0</v>
      </c>
      <c r="S327" s="28" t="s">
        <v>2</v>
      </c>
      <c r="T327" s="28">
        <f>SUMIF(X323:X342,"도국",E323:E342)</f>
        <v>0</v>
      </c>
      <c r="U327" s="28">
        <f t="shared" si="75"/>
        <v>0</v>
      </c>
      <c r="V327" s="28" t="s">
        <v>2</v>
      </c>
      <c r="W327" s="28">
        <f t="shared" si="76"/>
        <v>0</v>
      </c>
      <c r="X327" s="28" t="str">
        <f t="shared" si="74"/>
        <v/>
      </c>
    </row>
    <row r="328" spans="1:24" ht="28.9" customHeight="1">
      <c r="A328" s="41" t="str">
        <f t="shared" si="77"/>
        <v xml:space="preserve"> </v>
      </c>
      <c r="B328" s="42"/>
      <c r="C328" s="43"/>
      <c r="D328" s="44"/>
      <c r="E328" s="44"/>
      <c r="F328" s="43"/>
      <c r="G328" s="43"/>
      <c r="H328" s="26"/>
      <c r="I328" s="26"/>
      <c r="J328" s="26"/>
      <c r="K328" s="26"/>
      <c r="L328" s="52"/>
      <c r="M328" s="50"/>
      <c r="N328" s="28" t="s">
        <v>8</v>
      </c>
      <c r="O328" s="28">
        <f>COUNTIF(C323:C342,"천")</f>
        <v>0</v>
      </c>
      <c r="P328" s="28" t="s">
        <v>2</v>
      </c>
      <c r="Q328" s="28">
        <f>SUMIF(C323:C342,"천",E323:E342)</f>
        <v>0</v>
      </c>
      <c r="R328" s="28">
        <f>COUNTIF(X323:X342,"천국")</f>
        <v>0</v>
      </c>
      <c r="S328" s="28" t="s">
        <v>2</v>
      </c>
      <c r="T328" s="28">
        <f>SUMIF(X323:X342,"천국",E323:E342)</f>
        <v>0</v>
      </c>
      <c r="U328" s="28">
        <f t="shared" si="75"/>
        <v>0</v>
      </c>
      <c r="V328" s="28" t="s">
        <v>2</v>
      </c>
      <c r="W328" s="28">
        <f t="shared" si="76"/>
        <v>0</v>
      </c>
      <c r="X328" s="28" t="str">
        <f t="shared" ref="X328:X343" si="78">CONCATENATE(C328,H328)</f>
        <v/>
      </c>
    </row>
    <row r="329" spans="1:24" ht="28.9" customHeight="1">
      <c r="A329" s="41" t="str">
        <f t="shared" si="77"/>
        <v xml:space="preserve"> </v>
      </c>
      <c r="B329" s="42"/>
      <c r="C329" s="43"/>
      <c r="D329" s="44"/>
      <c r="E329" s="44"/>
      <c r="F329" s="43"/>
      <c r="G329" s="43"/>
      <c r="H329" s="26"/>
      <c r="I329" s="26"/>
      <c r="J329" s="26"/>
      <c r="K329" s="26"/>
      <c r="L329" s="52"/>
      <c r="M329" s="50"/>
      <c r="N329" s="28" t="s">
        <v>9</v>
      </c>
      <c r="O329" s="28">
        <f>COUNTIF(C323:C342,"구")</f>
        <v>0</v>
      </c>
      <c r="P329" s="28" t="s">
        <v>2</v>
      </c>
      <c r="Q329" s="28">
        <f>SUMIF(C323:C342,"구",E323:E342)</f>
        <v>0</v>
      </c>
      <c r="R329" s="28">
        <f>COUNTIF(X323:X342,"구국")</f>
        <v>0</v>
      </c>
      <c r="S329" s="28" t="s">
        <v>2</v>
      </c>
      <c r="T329" s="28">
        <f>SUMIF(X323:X342,"구국",E323:E342)</f>
        <v>0</v>
      </c>
      <c r="U329" s="28">
        <f t="shared" si="75"/>
        <v>0</v>
      </c>
      <c r="V329" s="28" t="s">
        <v>2</v>
      </c>
      <c r="W329" s="28">
        <f t="shared" si="76"/>
        <v>0</v>
      </c>
      <c r="X329" s="28" t="str">
        <f t="shared" si="78"/>
        <v/>
      </c>
    </row>
    <row r="330" spans="1:24" ht="28.9" customHeight="1">
      <c r="A330" s="41" t="str">
        <f t="shared" si="77"/>
        <v xml:space="preserve"> </v>
      </c>
      <c r="B330" s="42"/>
      <c r="C330" s="43"/>
      <c r="D330" s="44"/>
      <c r="E330" s="44"/>
      <c r="F330" s="43"/>
      <c r="G330" s="43"/>
      <c r="H330" s="26"/>
      <c r="I330" s="26"/>
      <c r="J330" s="26"/>
      <c r="K330" s="26"/>
      <c r="L330" s="52"/>
      <c r="M330" s="50"/>
      <c r="N330" s="28" t="s">
        <v>10</v>
      </c>
      <c r="O330" s="28">
        <f>COUNTIF(C323:C342,"제")</f>
        <v>0</v>
      </c>
      <c r="P330" s="28" t="s">
        <v>2</v>
      </c>
      <c r="Q330" s="28">
        <f>SUMIF(C323:C342,"제",E323:E342)</f>
        <v>0</v>
      </c>
      <c r="R330" s="28">
        <f>COUNTIF(X323:X342,"제국")</f>
        <v>0</v>
      </c>
      <c r="S330" s="28" t="s">
        <v>2</v>
      </c>
      <c r="T330" s="28">
        <f>SUMIF(X323:X342,"제국",E323:E342)</f>
        <v>0</v>
      </c>
      <c r="U330" s="28">
        <f t="shared" si="75"/>
        <v>0</v>
      </c>
      <c r="V330" s="28" t="s">
        <v>2</v>
      </c>
      <c r="W330" s="28">
        <f t="shared" si="76"/>
        <v>0</v>
      </c>
      <c r="X330" s="28" t="str">
        <f t="shared" si="78"/>
        <v/>
      </c>
    </row>
    <row r="331" spans="1:24" ht="28.9" customHeight="1">
      <c r="A331" s="41" t="str">
        <f t="shared" si="77"/>
        <v xml:space="preserve"> </v>
      </c>
      <c r="B331" s="42"/>
      <c r="C331" s="43"/>
      <c r="D331" s="44"/>
      <c r="E331" s="44"/>
      <c r="F331" s="43"/>
      <c r="G331" s="43"/>
      <c r="H331" s="26"/>
      <c r="I331" s="26"/>
      <c r="J331" s="26"/>
      <c r="K331" s="26"/>
      <c r="L331" s="52"/>
      <c r="M331" s="50"/>
      <c r="N331" s="28" t="s">
        <v>11</v>
      </c>
      <c r="O331" s="28">
        <f>COUNTIF(C323:C342,"유")</f>
        <v>0</v>
      </c>
      <c r="P331" s="28" t="s">
        <v>2</v>
      </c>
      <c r="Q331" s="28">
        <f>SUMIF(C323:C342,"유",E323:E342)</f>
        <v>0</v>
      </c>
      <c r="R331" s="28">
        <f>COUNTIF(X323:X342,"유국")</f>
        <v>0</v>
      </c>
      <c r="S331" s="28" t="s">
        <v>2</v>
      </c>
      <c r="T331" s="28">
        <f>SUMIF(X323:X342,"유국",E323:E342)</f>
        <v>0</v>
      </c>
      <c r="U331" s="28">
        <f t="shared" si="75"/>
        <v>0</v>
      </c>
      <c r="V331" s="28" t="s">
        <v>2</v>
      </c>
      <c r="W331" s="28">
        <f t="shared" si="76"/>
        <v>0</v>
      </c>
      <c r="X331" s="28" t="str">
        <f t="shared" si="78"/>
        <v/>
      </c>
    </row>
    <row r="332" spans="1:24" ht="28.9" customHeight="1">
      <c r="A332" s="41" t="str">
        <f t="shared" si="77"/>
        <v xml:space="preserve"> </v>
      </c>
      <c r="B332" s="42"/>
      <c r="C332" s="43"/>
      <c r="D332" s="44"/>
      <c r="E332" s="44"/>
      <c r="F332" s="43"/>
      <c r="G332" s="43"/>
      <c r="H332" s="26"/>
      <c r="I332" s="26"/>
      <c r="J332" s="26"/>
      <c r="K332" s="26"/>
      <c r="L332" s="52"/>
      <c r="M332" s="50"/>
      <c r="N332" s="28" t="s">
        <v>12</v>
      </c>
      <c r="O332" s="28">
        <f>COUNTIF(C323:C342,"과")</f>
        <v>0</v>
      </c>
      <c r="P332" s="28" t="s">
        <v>2</v>
      </c>
      <c r="Q332" s="28">
        <f>SUMIF(C323:C342,"과",E323:E342)</f>
        <v>0</v>
      </c>
      <c r="R332" s="28">
        <f>COUNTIF(X323:X342,"과국")</f>
        <v>0</v>
      </c>
      <c r="S332" s="28" t="s">
        <v>2</v>
      </c>
      <c r="T332" s="28">
        <f>SUMIF(X323:X342,"과국",E323:E342)</f>
        <v>0</v>
      </c>
      <c r="U332" s="28">
        <f t="shared" si="75"/>
        <v>0</v>
      </c>
      <c r="V332" s="28" t="s">
        <v>2</v>
      </c>
      <c r="W332" s="28">
        <f t="shared" si="76"/>
        <v>0</v>
      </c>
      <c r="X332" s="28" t="str">
        <f t="shared" si="78"/>
        <v/>
      </c>
    </row>
    <row r="333" spans="1:24" ht="28.9" customHeight="1">
      <c r="A333" s="41" t="str">
        <f t="shared" si="77"/>
        <v xml:space="preserve"> </v>
      </c>
      <c r="B333" s="42"/>
      <c r="C333" s="43"/>
      <c r="D333" s="44"/>
      <c r="E333" s="44"/>
      <c r="F333" s="43"/>
      <c r="G333" s="43"/>
      <c r="H333" s="26"/>
      <c r="I333" s="26"/>
      <c r="J333" s="26"/>
      <c r="K333" s="26"/>
      <c r="L333" s="52"/>
      <c r="M333" s="50"/>
      <c r="N333" s="28" t="s">
        <v>13</v>
      </c>
      <c r="O333" s="28">
        <f>COUNTIF(C323:C342,"묘")</f>
        <v>0</v>
      </c>
      <c r="P333" s="28" t="s">
        <v>2</v>
      </c>
      <c r="Q333" s="28">
        <f>SUMIF(C323:C342,"묘",E323:E342)</f>
        <v>0</v>
      </c>
      <c r="R333" s="28">
        <f>COUNTIF(X323:X342,"묘국")</f>
        <v>0</v>
      </c>
      <c r="S333" s="28" t="s">
        <v>2</v>
      </c>
      <c r="T333" s="28">
        <f>SUMIF(X323:X342,"묘국",E323:E342)</f>
        <v>0</v>
      </c>
      <c r="U333" s="28">
        <f t="shared" si="75"/>
        <v>0</v>
      </c>
      <c r="V333" s="28" t="s">
        <v>2</v>
      </c>
      <c r="W333" s="28">
        <f t="shared" si="76"/>
        <v>0</v>
      </c>
      <c r="X333" s="28" t="str">
        <f t="shared" si="78"/>
        <v/>
      </c>
    </row>
    <row r="334" spans="1:24" ht="28.9" customHeight="1">
      <c r="A334" s="41" t="str">
        <f t="shared" si="77"/>
        <v xml:space="preserve"> </v>
      </c>
      <c r="B334" s="42"/>
      <c r="C334" s="43"/>
      <c r="D334" s="44"/>
      <c r="E334" s="44"/>
      <c r="F334" s="43"/>
      <c r="G334" s="43"/>
      <c r="H334" s="26"/>
      <c r="I334" s="26"/>
      <c r="J334" s="26"/>
      <c r="K334" s="26"/>
      <c r="L334" s="52"/>
      <c r="M334" s="50"/>
      <c r="N334" s="28" t="s">
        <v>14</v>
      </c>
      <c r="O334" s="28">
        <f>COUNTIF(C323:C342,"목")</f>
        <v>0</v>
      </c>
      <c r="P334" s="28" t="s">
        <v>2</v>
      </c>
      <c r="Q334" s="28">
        <f>SUMIF(C323:C342,"목",E323:E342)</f>
        <v>0</v>
      </c>
      <c r="R334" s="28">
        <f>COUNTIF(X323:X342,"목국")</f>
        <v>0</v>
      </c>
      <c r="S334" s="28" t="s">
        <v>2</v>
      </c>
      <c r="T334" s="28">
        <f>SUMIF(X323:X342,"목국",E323:E342)</f>
        <v>0</v>
      </c>
      <c r="U334" s="28">
        <f t="shared" si="75"/>
        <v>0</v>
      </c>
      <c r="V334" s="28" t="s">
        <v>2</v>
      </c>
      <c r="W334" s="28">
        <f t="shared" si="76"/>
        <v>0</v>
      </c>
      <c r="X334" s="28" t="str">
        <f t="shared" si="78"/>
        <v/>
      </c>
    </row>
    <row r="335" spans="1:24" ht="28.9" customHeight="1">
      <c r="A335" s="41" t="str">
        <f t="shared" si="77"/>
        <v xml:space="preserve"> </v>
      </c>
      <c r="B335" s="42"/>
      <c r="C335" s="43"/>
      <c r="D335" s="44"/>
      <c r="E335" s="44"/>
      <c r="F335" s="43"/>
      <c r="G335" s="43"/>
      <c r="H335" s="26"/>
      <c r="I335" s="26"/>
      <c r="J335" s="26"/>
      <c r="K335" s="26"/>
      <c r="L335" s="52"/>
      <c r="M335" s="50"/>
      <c r="N335" s="28" t="s">
        <v>15</v>
      </c>
      <c r="O335" s="28">
        <f>COUNTIF(C323:C342,"잡")</f>
        <v>0</v>
      </c>
      <c r="P335" s="28" t="s">
        <v>2</v>
      </c>
      <c r="Q335" s="28">
        <f>SUMIF(C323:C342,"잡",E323:E342)</f>
        <v>0</v>
      </c>
      <c r="R335" s="28">
        <f>COUNTIF(X323:X342,"잡국")</f>
        <v>0</v>
      </c>
      <c r="S335" s="28" t="s">
        <v>2</v>
      </c>
      <c r="T335" s="28">
        <f>SUMIF(X323:X342,"잡국",E323:E342)</f>
        <v>0</v>
      </c>
      <c r="U335" s="28">
        <f t="shared" si="75"/>
        <v>0</v>
      </c>
      <c r="V335" s="28" t="s">
        <v>2</v>
      </c>
      <c r="W335" s="28">
        <f t="shared" si="76"/>
        <v>0</v>
      </c>
      <c r="X335" s="28" t="str">
        <f t="shared" si="78"/>
        <v/>
      </c>
    </row>
    <row r="336" spans="1:24" ht="28.9" customHeight="1">
      <c r="A336" s="41" t="str">
        <f t="shared" si="77"/>
        <v xml:space="preserve"> </v>
      </c>
      <c r="B336" s="42"/>
      <c r="C336" s="43"/>
      <c r="D336" s="44"/>
      <c r="E336" s="44"/>
      <c r="F336" s="43"/>
      <c r="G336" s="43"/>
      <c r="H336" s="26"/>
      <c r="I336" s="26"/>
      <c r="J336" s="26"/>
      <c r="K336" s="26"/>
      <c r="L336" s="52"/>
      <c r="M336" s="50"/>
      <c r="N336" s="28" t="s">
        <v>19</v>
      </c>
      <c r="O336" s="28">
        <f>COUNTIF(C323:C342,"학")</f>
        <v>0</v>
      </c>
      <c r="P336" s="28" t="s">
        <v>2</v>
      </c>
      <c r="Q336" s="28">
        <f>SUMIF(C323:C342,"학",E323:E342)</f>
        <v>0</v>
      </c>
      <c r="R336" s="28">
        <f>COUNTIF(X323:X342,"학국")</f>
        <v>0</v>
      </c>
      <c r="S336" s="28" t="s">
        <v>2</v>
      </c>
      <c r="T336" s="28">
        <f>SUMIF(X323:X342,"학국",E323:E342)</f>
        <v>0</v>
      </c>
      <c r="U336" s="28">
        <f t="shared" si="75"/>
        <v>0</v>
      </c>
      <c r="V336" s="28" t="s">
        <v>2</v>
      </c>
      <c r="W336" s="28">
        <f t="shared" si="76"/>
        <v>0</v>
      </c>
      <c r="X336" s="28" t="str">
        <f t="shared" si="78"/>
        <v/>
      </c>
    </row>
    <row r="337" spans="1:24" ht="28.9" customHeight="1">
      <c r="A337" s="41" t="str">
        <f t="shared" si="77"/>
        <v xml:space="preserve"> </v>
      </c>
      <c r="B337" s="42"/>
      <c r="C337" s="43"/>
      <c r="D337" s="44"/>
      <c r="E337" s="44"/>
      <c r="F337" s="43"/>
      <c r="G337" s="43"/>
      <c r="H337" s="26"/>
      <c r="I337" s="26"/>
      <c r="J337" s="26"/>
      <c r="K337" s="26"/>
      <c r="L337" s="52"/>
      <c r="M337" s="50"/>
      <c r="N337" s="28" t="s">
        <v>16</v>
      </c>
      <c r="O337" s="28">
        <f>COUNTIF(C323:C342,"수")</f>
        <v>0</v>
      </c>
      <c r="P337" s="28" t="s">
        <v>2</v>
      </c>
      <c r="Q337" s="28">
        <f>SUMIF(C323:C342,"수",E323:E342)</f>
        <v>0</v>
      </c>
      <c r="R337" s="28">
        <f>COUNTIF(X323:X342,"수국")</f>
        <v>0</v>
      </c>
      <c r="S337" s="28" t="s">
        <v>2</v>
      </c>
      <c r="T337" s="28">
        <f>SUMIF(X323:X342,"수국",E323:E342)</f>
        <v>0</v>
      </c>
      <c r="U337" s="28">
        <f t="shared" si="75"/>
        <v>0</v>
      </c>
      <c r="V337" s="28" t="s">
        <v>2</v>
      </c>
      <c r="W337" s="28">
        <f t="shared" si="76"/>
        <v>0</v>
      </c>
      <c r="X337" s="28" t="str">
        <f t="shared" si="78"/>
        <v/>
      </c>
    </row>
    <row r="338" spans="1:24" ht="28.9" customHeight="1">
      <c r="A338" s="41" t="str">
        <f t="shared" si="77"/>
        <v xml:space="preserve"> </v>
      </c>
      <c r="B338" s="42"/>
      <c r="C338" s="43"/>
      <c r="D338" s="44"/>
      <c r="E338" s="44"/>
      <c r="F338" s="43"/>
      <c r="G338" s="43"/>
      <c r="H338" s="26"/>
      <c r="I338" s="26"/>
      <c r="J338" s="26"/>
      <c r="K338" s="26"/>
      <c r="L338" s="52"/>
      <c r="M338" s="50"/>
      <c r="N338" s="29" t="s">
        <v>17</v>
      </c>
      <c r="O338" s="28">
        <f>COUNTIF(C323:C342,"장")</f>
        <v>0</v>
      </c>
      <c r="P338" s="28" t="s">
        <v>2</v>
      </c>
      <c r="Q338" s="28">
        <f>SUMIF(C323:C342,"장",E323:E342)</f>
        <v>0</v>
      </c>
      <c r="R338" s="28">
        <f>COUNTIF(X323:X342,"장국")</f>
        <v>0</v>
      </c>
      <c r="S338" s="28" t="s">
        <v>2</v>
      </c>
      <c r="T338" s="28">
        <f>SUMIF(X323:X342,"장국",E323:E342)</f>
        <v>0</v>
      </c>
      <c r="U338" s="28">
        <f t="shared" si="75"/>
        <v>0</v>
      </c>
      <c r="V338" s="28" t="s">
        <v>2</v>
      </c>
      <c r="W338" s="28">
        <f t="shared" si="76"/>
        <v>0</v>
      </c>
      <c r="X338" s="30" t="str">
        <f t="shared" si="78"/>
        <v/>
      </c>
    </row>
    <row r="339" spans="1:24" ht="28.9" customHeight="1">
      <c r="A339" s="41" t="str">
        <f t="shared" si="77"/>
        <v xml:space="preserve"> </v>
      </c>
      <c r="B339" s="42"/>
      <c r="C339" s="43"/>
      <c r="D339" s="44"/>
      <c r="E339" s="44"/>
      <c r="F339" s="43"/>
      <c r="G339" s="43"/>
      <c r="H339" s="26"/>
      <c r="I339" s="26"/>
      <c r="J339" s="26"/>
      <c r="K339" s="26"/>
      <c r="L339" s="52"/>
      <c r="M339" s="50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30" t="str">
        <f t="shared" si="78"/>
        <v/>
      </c>
    </row>
    <row r="340" spans="1:24" ht="28.9" customHeight="1">
      <c r="A340" s="41" t="str">
        <f t="shared" si="77"/>
        <v xml:space="preserve"> </v>
      </c>
      <c r="B340" s="42"/>
      <c r="C340" s="43"/>
      <c r="D340" s="44"/>
      <c r="E340" s="44"/>
      <c r="F340" s="43"/>
      <c r="G340" s="43"/>
      <c r="H340" s="26"/>
      <c r="I340" s="26"/>
      <c r="J340" s="26"/>
      <c r="K340" s="26"/>
      <c r="L340" s="52"/>
      <c r="M340" s="50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30" t="str">
        <f t="shared" si="78"/>
        <v/>
      </c>
    </row>
    <row r="341" spans="1:24" ht="28.9" customHeight="1">
      <c r="A341" s="41" t="str">
        <f>IF(OR(ISNUMBER(E341),ISTEXT(C341)),A340+1," ")</f>
        <v xml:space="preserve"> </v>
      </c>
      <c r="B341" s="42"/>
      <c r="C341" s="43"/>
      <c r="D341" s="44"/>
      <c r="E341" s="44"/>
      <c r="F341" s="43"/>
      <c r="G341" s="43"/>
      <c r="H341" s="26"/>
      <c r="I341" s="26"/>
      <c r="J341" s="26"/>
      <c r="K341" s="26"/>
      <c r="L341" s="52"/>
      <c r="M341" s="50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30" t="str">
        <f t="shared" si="78"/>
        <v/>
      </c>
    </row>
    <row r="342" spans="1:24" ht="28.9" customHeight="1">
      <c r="A342" s="41" t="str">
        <f>IF(OR(ISNUMBER(E342),ISTEXT(C342)),A341+1," ")</f>
        <v xml:space="preserve"> </v>
      </c>
      <c r="B342" s="42"/>
      <c r="C342" s="43"/>
      <c r="D342" s="44"/>
      <c r="E342" s="44"/>
      <c r="F342" s="43"/>
      <c r="G342" s="43"/>
      <c r="H342" s="26"/>
      <c r="I342" s="26"/>
      <c r="J342" s="26"/>
      <c r="K342" s="26"/>
      <c r="L342" s="52"/>
      <c r="M342" s="50"/>
      <c r="N342" s="28" t="s">
        <v>20</v>
      </c>
      <c r="O342" s="28">
        <f>COUNTIF(C323:C342," ")</f>
        <v>0</v>
      </c>
      <c r="P342" s="28" t="s">
        <v>2</v>
      </c>
      <c r="Q342" s="28">
        <f>SUMIF(C323:C342," ",E323:E342)</f>
        <v>0</v>
      </c>
      <c r="R342" s="28"/>
      <c r="S342" s="28" t="s">
        <v>2</v>
      </c>
      <c r="T342" s="28"/>
      <c r="U342" s="28">
        <f>O342</f>
        <v>0</v>
      </c>
      <c r="V342" s="28" t="s">
        <v>2</v>
      </c>
      <c r="W342" s="28">
        <f>Q342</f>
        <v>0</v>
      </c>
      <c r="X342" s="28" t="str">
        <f t="shared" si="78"/>
        <v/>
      </c>
    </row>
    <row r="343" spans="1:24" ht="28.9" customHeight="1">
      <c r="A343" s="45" t="s">
        <v>35</v>
      </c>
      <c r="B343" s="46"/>
      <c r="C343" s="47"/>
      <c r="D343" s="48"/>
      <c r="E343" s="49">
        <f>SUM(E323:E342)</f>
        <v>0</v>
      </c>
      <c r="F343" s="47"/>
      <c r="G343" s="47"/>
      <c r="H343" s="31"/>
      <c r="I343" s="31"/>
      <c r="J343" s="31"/>
      <c r="K343" s="31"/>
      <c r="L343" s="33"/>
      <c r="M343" s="51"/>
      <c r="N343" s="29" t="s">
        <v>1</v>
      </c>
      <c r="O343" s="28">
        <f>SUM(O323:O342)</f>
        <v>0</v>
      </c>
      <c r="P343" s="28" t="s">
        <v>2</v>
      </c>
      <c r="Q343" s="28">
        <f>SUM(Q323:Q342)</f>
        <v>0</v>
      </c>
      <c r="R343" s="28">
        <f>SUM(R323:R342)</f>
        <v>0</v>
      </c>
      <c r="S343" s="28" t="s">
        <v>2</v>
      </c>
      <c r="T343" s="28">
        <f>SUM(T323:T342)</f>
        <v>0</v>
      </c>
      <c r="U343" s="28">
        <f>SUM(U323:U342)</f>
        <v>0</v>
      </c>
      <c r="V343" s="28" t="s">
        <v>2</v>
      </c>
      <c r="W343" s="28">
        <f>SUM(W323:W342)</f>
        <v>0</v>
      </c>
      <c r="X343" s="28" t="str">
        <f t="shared" si="78"/>
        <v/>
      </c>
    </row>
    <row r="344" spans="1:24" ht="28.9" customHeight="1">
      <c r="A344" s="41" t="str">
        <f>IF(OR(ISNUMBER(E344),ISTEXT(C344)),A342+1," ")</f>
        <v xml:space="preserve"> </v>
      </c>
      <c r="B344" s="42"/>
      <c r="C344" s="43"/>
      <c r="D344" s="44"/>
      <c r="E344" s="44"/>
      <c r="F344" s="43"/>
      <c r="G344" s="43"/>
      <c r="H344" s="26"/>
      <c r="I344" s="26"/>
      <c r="J344" s="26"/>
      <c r="K344" s="27"/>
      <c r="L344" s="52"/>
      <c r="M344" s="50"/>
      <c r="N344" s="28" t="s">
        <v>3</v>
      </c>
      <c r="O344" s="28">
        <f>COUNTIF(C344:C363,"전")</f>
        <v>0</v>
      </c>
      <c r="P344" s="28" t="s">
        <v>2</v>
      </c>
      <c r="Q344" s="28">
        <f>SUMIF(C344:C363,"전",E344:E363)</f>
        <v>0</v>
      </c>
      <c r="R344" s="28">
        <f>COUNTIF(X344:X363,"전국")</f>
        <v>0</v>
      </c>
      <c r="S344" s="28" t="s">
        <v>2</v>
      </c>
      <c r="T344" s="28">
        <f>SUMIF(X344:X363,"전국",E344:E363)</f>
        <v>0</v>
      </c>
      <c r="U344" s="28">
        <f t="shared" ref="U344:U359" si="79">O344-R344</f>
        <v>0</v>
      </c>
      <c r="V344" s="28" t="s">
        <v>2</v>
      </c>
      <c r="W344" s="28">
        <f t="shared" ref="W344:W359" si="80">Q344-T344</f>
        <v>0</v>
      </c>
      <c r="X344" s="28" t="str">
        <f t="shared" ref="X344:X359" si="81">CONCATENATE(C344,H344)</f>
        <v/>
      </c>
    </row>
    <row r="345" spans="1:24" ht="28.9" customHeight="1">
      <c r="A345" s="41" t="str">
        <f>IF(OR(ISNUMBER(E345),ISTEXT(C345)),A344+1," ")</f>
        <v xml:space="preserve"> </v>
      </c>
      <c r="B345" s="42"/>
      <c r="C345" s="43"/>
      <c r="D345" s="44"/>
      <c r="E345" s="44"/>
      <c r="F345" s="43"/>
      <c r="G345" s="43"/>
      <c r="H345" s="26"/>
      <c r="I345" s="26"/>
      <c r="J345" s="26"/>
      <c r="K345" s="26"/>
      <c r="L345" s="52"/>
      <c r="M345" s="50"/>
      <c r="N345" s="28" t="s">
        <v>4</v>
      </c>
      <c r="O345" s="28">
        <f>COUNTIF(C344:C363,"답")</f>
        <v>0</v>
      </c>
      <c r="P345" s="28" t="s">
        <v>2</v>
      </c>
      <c r="Q345" s="28">
        <f>SUMIF(C344:C363,"답",E344:E363)</f>
        <v>0</v>
      </c>
      <c r="R345" s="28">
        <f>COUNTIF(X344:X363,"답국")</f>
        <v>0</v>
      </c>
      <c r="S345" s="28" t="s">
        <v>2</v>
      </c>
      <c r="T345" s="28">
        <f>SUMIF(X344:X363,"답국",E344:E363)</f>
        <v>0</v>
      </c>
      <c r="U345" s="28">
        <f t="shared" si="79"/>
        <v>0</v>
      </c>
      <c r="V345" s="28" t="s">
        <v>2</v>
      </c>
      <c r="W345" s="28">
        <f t="shared" si="80"/>
        <v>0</v>
      </c>
      <c r="X345" s="28" t="str">
        <f t="shared" si="81"/>
        <v/>
      </c>
    </row>
    <row r="346" spans="1:24" ht="28.9" customHeight="1">
      <c r="A346" s="41" t="str">
        <f>IF(OR(ISNUMBER(E346),ISTEXT(C346)),A345+1," ")</f>
        <v xml:space="preserve"> </v>
      </c>
      <c r="B346" s="42"/>
      <c r="C346" s="43"/>
      <c r="D346" s="44"/>
      <c r="E346" s="44"/>
      <c r="F346" s="43"/>
      <c r="G346" s="43"/>
      <c r="H346" s="26"/>
      <c r="I346" s="26"/>
      <c r="J346" s="26"/>
      <c r="K346" s="26"/>
      <c r="L346" s="52"/>
      <c r="M346" s="50"/>
      <c r="N346" s="28" t="s">
        <v>5</v>
      </c>
      <c r="O346" s="28">
        <f>COUNTIF(C344:C363,"임")</f>
        <v>0</v>
      </c>
      <c r="P346" s="28" t="s">
        <v>2</v>
      </c>
      <c r="Q346" s="28">
        <f>SUMIF(C344:C363,"임",E344:E363)</f>
        <v>0</v>
      </c>
      <c r="R346" s="28">
        <f>COUNTIF(X344:X363,"임국")</f>
        <v>0</v>
      </c>
      <c r="S346" s="28" t="s">
        <v>2</v>
      </c>
      <c r="T346" s="28">
        <f>SUMIF(X344:X363,"임국",E344:E363)</f>
        <v>0</v>
      </c>
      <c r="U346" s="28">
        <f t="shared" si="79"/>
        <v>0</v>
      </c>
      <c r="V346" s="28" t="s">
        <v>2</v>
      </c>
      <c r="W346" s="28">
        <f t="shared" si="80"/>
        <v>0</v>
      </c>
      <c r="X346" s="28" t="str">
        <f t="shared" si="81"/>
        <v/>
      </c>
    </row>
    <row r="347" spans="1:24" ht="28.9" customHeight="1">
      <c r="A347" s="41" t="str">
        <f t="shared" ref="A347:A361" si="82">IF(OR(ISNUMBER(E347),ISTEXT(C347)),A346+1," ")</f>
        <v xml:space="preserve"> </v>
      </c>
      <c r="B347" s="42"/>
      <c r="C347" s="43"/>
      <c r="D347" s="44"/>
      <c r="E347" s="44"/>
      <c r="F347" s="43"/>
      <c r="G347" s="43"/>
      <c r="H347" s="26"/>
      <c r="I347" s="26"/>
      <c r="J347" s="26"/>
      <c r="K347" s="26"/>
      <c r="L347" s="52"/>
      <c r="M347" s="50"/>
      <c r="N347" s="28" t="s">
        <v>6</v>
      </c>
      <c r="O347" s="28">
        <f>COUNTIF(C344:C363,"대")</f>
        <v>0</v>
      </c>
      <c r="P347" s="28" t="s">
        <v>2</v>
      </c>
      <c r="Q347" s="28">
        <f>SUMIF(C344:C363,"대",E344:E363)</f>
        <v>0</v>
      </c>
      <c r="R347" s="28">
        <f>COUNTIF(X344:X363,"대국")</f>
        <v>0</v>
      </c>
      <c r="S347" s="28" t="s">
        <v>2</v>
      </c>
      <c r="T347" s="28">
        <f>SUMIF(X344:X363,"대국",E344:E363)</f>
        <v>0</v>
      </c>
      <c r="U347" s="28">
        <f t="shared" si="79"/>
        <v>0</v>
      </c>
      <c r="V347" s="28" t="s">
        <v>2</v>
      </c>
      <c r="W347" s="28">
        <f t="shared" si="80"/>
        <v>0</v>
      </c>
      <c r="X347" s="28" t="str">
        <f t="shared" si="81"/>
        <v/>
      </c>
    </row>
    <row r="348" spans="1:24" ht="28.9" customHeight="1">
      <c r="A348" s="41" t="str">
        <f t="shared" si="82"/>
        <v xml:space="preserve"> </v>
      </c>
      <c r="B348" s="42"/>
      <c r="C348" s="43"/>
      <c r="D348" s="44"/>
      <c r="E348" s="44"/>
      <c r="F348" s="43"/>
      <c r="G348" s="43"/>
      <c r="H348" s="26"/>
      <c r="I348" s="26"/>
      <c r="J348" s="26"/>
      <c r="K348" s="26"/>
      <c r="L348" s="52"/>
      <c r="M348" s="50"/>
      <c r="N348" s="28" t="s">
        <v>7</v>
      </c>
      <c r="O348" s="28">
        <f>COUNTIF(C344:C363,"도")</f>
        <v>0</v>
      </c>
      <c r="P348" s="28" t="s">
        <v>2</v>
      </c>
      <c r="Q348" s="28">
        <f>SUMIF(C344:C363,"도",E344:E363)</f>
        <v>0</v>
      </c>
      <c r="R348" s="28">
        <f>COUNTIF(X344:X363,"도국")</f>
        <v>0</v>
      </c>
      <c r="S348" s="28" t="s">
        <v>2</v>
      </c>
      <c r="T348" s="28">
        <f>SUMIF(X344:X363,"도국",E344:E363)</f>
        <v>0</v>
      </c>
      <c r="U348" s="28">
        <f t="shared" si="79"/>
        <v>0</v>
      </c>
      <c r="V348" s="28" t="s">
        <v>2</v>
      </c>
      <c r="W348" s="28">
        <f t="shared" si="80"/>
        <v>0</v>
      </c>
      <c r="X348" s="28" t="str">
        <f t="shared" si="81"/>
        <v/>
      </c>
    </row>
    <row r="349" spans="1:24" ht="28.9" customHeight="1">
      <c r="A349" s="41" t="str">
        <f t="shared" si="82"/>
        <v xml:space="preserve"> </v>
      </c>
      <c r="B349" s="42"/>
      <c r="C349" s="43"/>
      <c r="D349" s="44"/>
      <c r="E349" s="44"/>
      <c r="F349" s="43"/>
      <c r="G349" s="43"/>
      <c r="H349" s="26"/>
      <c r="I349" s="26"/>
      <c r="J349" s="26"/>
      <c r="K349" s="26"/>
      <c r="L349" s="52"/>
      <c r="M349" s="50"/>
      <c r="N349" s="28" t="s">
        <v>8</v>
      </c>
      <c r="O349" s="28">
        <f>COUNTIF(C344:C363,"천")</f>
        <v>0</v>
      </c>
      <c r="P349" s="28" t="s">
        <v>2</v>
      </c>
      <c r="Q349" s="28">
        <f>SUMIF(C344:C363,"천",E344:E363)</f>
        <v>0</v>
      </c>
      <c r="R349" s="28">
        <f>COUNTIF(X344:X363,"천국")</f>
        <v>0</v>
      </c>
      <c r="S349" s="28" t="s">
        <v>2</v>
      </c>
      <c r="T349" s="28">
        <f>SUMIF(X344:X363,"천국",E344:E363)</f>
        <v>0</v>
      </c>
      <c r="U349" s="28">
        <f t="shared" si="79"/>
        <v>0</v>
      </c>
      <c r="V349" s="28" t="s">
        <v>2</v>
      </c>
      <c r="W349" s="28">
        <f t="shared" si="80"/>
        <v>0</v>
      </c>
      <c r="X349" s="28" t="str">
        <f t="shared" si="81"/>
        <v/>
      </c>
    </row>
    <row r="350" spans="1:24" ht="28.9" customHeight="1">
      <c r="A350" s="41" t="str">
        <f t="shared" si="82"/>
        <v xml:space="preserve"> </v>
      </c>
      <c r="B350" s="42"/>
      <c r="C350" s="43"/>
      <c r="D350" s="44"/>
      <c r="E350" s="44"/>
      <c r="F350" s="43"/>
      <c r="G350" s="43"/>
      <c r="H350" s="26"/>
      <c r="I350" s="26"/>
      <c r="J350" s="26"/>
      <c r="K350" s="26"/>
      <c r="L350" s="52"/>
      <c r="M350" s="50"/>
      <c r="N350" s="28" t="s">
        <v>9</v>
      </c>
      <c r="O350" s="28">
        <f>COUNTIF(C344:C363,"구")</f>
        <v>0</v>
      </c>
      <c r="P350" s="28" t="s">
        <v>2</v>
      </c>
      <c r="Q350" s="28">
        <f>SUMIF(C344:C363,"구",E344:E363)</f>
        <v>0</v>
      </c>
      <c r="R350" s="28">
        <f>COUNTIF(X344:X363,"구국")</f>
        <v>0</v>
      </c>
      <c r="S350" s="28" t="s">
        <v>2</v>
      </c>
      <c r="T350" s="28">
        <f>SUMIF(X344:X363,"구국",E344:E363)</f>
        <v>0</v>
      </c>
      <c r="U350" s="28">
        <f t="shared" si="79"/>
        <v>0</v>
      </c>
      <c r="V350" s="28" t="s">
        <v>2</v>
      </c>
      <c r="W350" s="28">
        <f t="shared" si="80"/>
        <v>0</v>
      </c>
      <c r="X350" s="28" t="str">
        <f t="shared" si="81"/>
        <v/>
      </c>
    </row>
    <row r="351" spans="1:24" ht="28.9" customHeight="1">
      <c r="A351" s="41" t="str">
        <f t="shared" si="82"/>
        <v xml:space="preserve"> </v>
      </c>
      <c r="B351" s="42"/>
      <c r="C351" s="43"/>
      <c r="D351" s="44"/>
      <c r="E351" s="44"/>
      <c r="F351" s="43"/>
      <c r="G351" s="43"/>
      <c r="H351" s="26"/>
      <c r="I351" s="26"/>
      <c r="J351" s="26"/>
      <c r="K351" s="26"/>
      <c r="L351" s="52"/>
      <c r="M351" s="50"/>
      <c r="N351" s="28" t="s">
        <v>10</v>
      </c>
      <c r="O351" s="28">
        <f>COUNTIF(C344:C363,"제")</f>
        <v>0</v>
      </c>
      <c r="P351" s="28" t="s">
        <v>2</v>
      </c>
      <c r="Q351" s="28">
        <f>SUMIF(C344:C363,"제",E344:E363)</f>
        <v>0</v>
      </c>
      <c r="R351" s="28">
        <f>COUNTIF(X344:X363,"제국")</f>
        <v>0</v>
      </c>
      <c r="S351" s="28" t="s">
        <v>2</v>
      </c>
      <c r="T351" s="28">
        <f>SUMIF(X344:X363,"제국",E344:E363)</f>
        <v>0</v>
      </c>
      <c r="U351" s="28">
        <f t="shared" si="79"/>
        <v>0</v>
      </c>
      <c r="V351" s="28" t="s">
        <v>2</v>
      </c>
      <c r="W351" s="28">
        <f t="shared" si="80"/>
        <v>0</v>
      </c>
      <c r="X351" s="28" t="str">
        <f t="shared" si="81"/>
        <v/>
      </c>
    </row>
    <row r="352" spans="1:24" ht="28.9" customHeight="1">
      <c r="A352" s="41" t="str">
        <f t="shared" si="82"/>
        <v xml:space="preserve"> </v>
      </c>
      <c r="B352" s="42"/>
      <c r="C352" s="43"/>
      <c r="D352" s="44"/>
      <c r="E352" s="44"/>
      <c r="F352" s="43"/>
      <c r="G352" s="43"/>
      <c r="H352" s="26"/>
      <c r="I352" s="26"/>
      <c r="J352" s="26"/>
      <c r="K352" s="26"/>
      <c r="L352" s="52"/>
      <c r="M352" s="50"/>
      <c r="N352" s="28" t="s">
        <v>11</v>
      </c>
      <c r="O352" s="28">
        <f>COUNTIF(C344:C363,"유")</f>
        <v>0</v>
      </c>
      <c r="P352" s="28" t="s">
        <v>2</v>
      </c>
      <c r="Q352" s="28">
        <f>SUMIF(C344:C363,"유",E344:E363)</f>
        <v>0</v>
      </c>
      <c r="R352" s="28">
        <f>COUNTIF(X344:X363,"유국")</f>
        <v>0</v>
      </c>
      <c r="S352" s="28" t="s">
        <v>2</v>
      </c>
      <c r="T352" s="28">
        <f>SUMIF(X344:X363,"유국",E344:E363)</f>
        <v>0</v>
      </c>
      <c r="U352" s="28">
        <f t="shared" si="79"/>
        <v>0</v>
      </c>
      <c r="V352" s="28" t="s">
        <v>2</v>
      </c>
      <c r="W352" s="28">
        <f t="shared" si="80"/>
        <v>0</v>
      </c>
      <c r="X352" s="28" t="str">
        <f t="shared" si="81"/>
        <v/>
      </c>
    </row>
    <row r="353" spans="1:24" ht="28.9" customHeight="1">
      <c r="A353" s="41" t="str">
        <f t="shared" si="82"/>
        <v xml:space="preserve"> </v>
      </c>
      <c r="B353" s="42"/>
      <c r="C353" s="43"/>
      <c r="D353" s="44"/>
      <c r="E353" s="44"/>
      <c r="F353" s="43"/>
      <c r="G353" s="43"/>
      <c r="H353" s="26"/>
      <c r="I353" s="26"/>
      <c r="J353" s="26"/>
      <c r="K353" s="26"/>
      <c r="L353" s="52"/>
      <c r="M353" s="50"/>
      <c r="N353" s="28" t="s">
        <v>12</v>
      </c>
      <c r="O353" s="28">
        <f>COUNTIF(C344:C363,"과")</f>
        <v>0</v>
      </c>
      <c r="P353" s="28" t="s">
        <v>2</v>
      </c>
      <c r="Q353" s="28">
        <f>SUMIF(C344:C363,"과",E344:E363)</f>
        <v>0</v>
      </c>
      <c r="R353" s="28">
        <f>COUNTIF(X344:X363,"과국")</f>
        <v>0</v>
      </c>
      <c r="S353" s="28" t="s">
        <v>2</v>
      </c>
      <c r="T353" s="28">
        <f>SUMIF(X344:X363,"과국",E344:E363)</f>
        <v>0</v>
      </c>
      <c r="U353" s="28">
        <f t="shared" si="79"/>
        <v>0</v>
      </c>
      <c r="V353" s="28" t="s">
        <v>2</v>
      </c>
      <c r="W353" s="28">
        <f t="shared" si="80"/>
        <v>0</v>
      </c>
      <c r="X353" s="28" t="str">
        <f t="shared" si="81"/>
        <v/>
      </c>
    </row>
    <row r="354" spans="1:24" ht="28.9" customHeight="1">
      <c r="A354" s="41" t="str">
        <f t="shared" si="82"/>
        <v xml:space="preserve"> </v>
      </c>
      <c r="B354" s="42"/>
      <c r="C354" s="43"/>
      <c r="D354" s="44"/>
      <c r="E354" s="44"/>
      <c r="F354" s="43"/>
      <c r="G354" s="43"/>
      <c r="H354" s="26"/>
      <c r="I354" s="26"/>
      <c r="J354" s="26"/>
      <c r="K354" s="26"/>
      <c r="L354" s="52"/>
      <c r="M354" s="50"/>
      <c r="N354" s="28" t="s">
        <v>13</v>
      </c>
      <c r="O354" s="28">
        <f>COUNTIF(C344:C363,"묘")</f>
        <v>0</v>
      </c>
      <c r="P354" s="28" t="s">
        <v>2</v>
      </c>
      <c r="Q354" s="28">
        <f>SUMIF(C344:C363,"묘",E344:E363)</f>
        <v>0</v>
      </c>
      <c r="R354" s="28">
        <f>COUNTIF(X344:X363,"묘국")</f>
        <v>0</v>
      </c>
      <c r="S354" s="28" t="s">
        <v>2</v>
      </c>
      <c r="T354" s="28">
        <f>SUMIF(X344:X363,"묘국",E344:E363)</f>
        <v>0</v>
      </c>
      <c r="U354" s="28">
        <f t="shared" si="79"/>
        <v>0</v>
      </c>
      <c r="V354" s="28" t="s">
        <v>2</v>
      </c>
      <c r="W354" s="28">
        <f t="shared" si="80"/>
        <v>0</v>
      </c>
      <c r="X354" s="28" t="str">
        <f t="shared" si="81"/>
        <v/>
      </c>
    </row>
    <row r="355" spans="1:24" ht="28.9" customHeight="1">
      <c r="A355" s="41" t="str">
        <f t="shared" si="82"/>
        <v xml:space="preserve"> </v>
      </c>
      <c r="B355" s="42"/>
      <c r="C355" s="43"/>
      <c r="D355" s="44"/>
      <c r="E355" s="44"/>
      <c r="F355" s="43"/>
      <c r="G355" s="43"/>
      <c r="H355" s="26"/>
      <c r="I355" s="26"/>
      <c r="J355" s="26"/>
      <c r="K355" s="26"/>
      <c r="L355" s="52"/>
      <c r="M355" s="50"/>
      <c r="N355" s="28" t="s">
        <v>14</v>
      </c>
      <c r="O355" s="28">
        <f>COUNTIF(C344:C363,"목")</f>
        <v>0</v>
      </c>
      <c r="P355" s="28" t="s">
        <v>2</v>
      </c>
      <c r="Q355" s="28">
        <f>SUMIF(C344:C363,"목",E344:E363)</f>
        <v>0</v>
      </c>
      <c r="R355" s="28">
        <f>COUNTIF(X344:X363,"목국")</f>
        <v>0</v>
      </c>
      <c r="S355" s="28" t="s">
        <v>2</v>
      </c>
      <c r="T355" s="28">
        <f>SUMIF(X344:X363,"목국",E344:E363)</f>
        <v>0</v>
      </c>
      <c r="U355" s="28">
        <f t="shared" si="79"/>
        <v>0</v>
      </c>
      <c r="V355" s="28" t="s">
        <v>2</v>
      </c>
      <c r="W355" s="28">
        <f t="shared" si="80"/>
        <v>0</v>
      </c>
      <c r="X355" s="28" t="str">
        <f t="shared" si="81"/>
        <v/>
      </c>
    </row>
    <row r="356" spans="1:24" ht="28.9" customHeight="1">
      <c r="A356" s="41" t="str">
        <f t="shared" si="82"/>
        <v xml:space="preserve"> </v>
      </c>
      <c r="B356" s="42"/>
      <c r="C356" s="43"/>
      <c r="D356" s="44"/>
      <c r="E356" s="44"/>
      <c r="F356" s="43"/>
      <c r="G356" s="43"/>
      <c r="H356" s="26"/>
      <c r="I356" s="26"/>
      <c r="J356" s="26"/>
      <c r="K356" s="26"/>
      <c r="L356" s="52"/>
      <c r="M356" s="50"/>
      <c r="N356" s="28" t="s">
        <v>15</v>
      </c>
      <c r="O356" s="28">
        <f>COUNTIF(C344:C363,"잡")</f>
        <v>0</v>
      </c>
      <c r="P356" s="28" t="s">
        <v>2</v>
      </c>
      <c r="Q356" s="28">
        <f>SUMIF(C344:C363,"잡",E344:E363)</f>
        <v>0</v>
      </c>
      <c r="R356" s="28">
        <f>COUNTIF(X344:X363,"잡국")</f>
        <v>0</v>
      </c>
      <c r="S356" s="28" t="s">
        <v>2</v>
      </c>
      <c r="T356" s="28">
        <f>SUMIF(X344:X363,"잡국",E344:E363)</f>
        <v>0</v>
      </c>
      <c r="U356" s="28">
        <f t="shared" si="79"/>
        <v>0</v>
      </c>
      <c r="V356" s="28" t="s">
        <v>2</v>
      </c>
      <c r="W356" s="28">
        <f t="shared" si="80"/>
        <v>0</v>
      </c>
      <c r="X356" s="28" t="str">
        <f t="shared" si="81"/>
        <v/>
      </c>
    </row>
    <row r="357" spans="1:24" ht="28.9" customHeight="1">
      <c r="A357" s="41" t="str">
        <f t="shared" si="82"/>
        <v xml:space="preserve"> </v>
      </c>
      <c r="B357" s="42"/>
      <c r="C357" s="43"/>
      <c r="D357" s="44"/>
      <c r="E357" s="44"/>
      <c r="F357" s="43"/>
      <c r="G357" s="43"/>
      <c r="H357" s="26"/>
      <c r="I357" s="26"/>
      <c r="J357" s="26"/>
      <c r="K357" s="26"/>
      <c r="L357" s="52"/>
      <c r="M357" s="50"/>
      <c r="N357" s="28" t="s">
        <v>19</v>
      </c>
      <c r="O357" s="28">
        <f>COUNTIF(C344:C363,"학")</f>
        <v>0</v>
      </c>
      <c r="P357" s="28" t="s">
        <v>2</v>
      </c>
      <c r="Q357" s="28">
        <f>SUMIF(C344:C363,"학",E344:E363)</f>
        <v>0</v>
      </c>
      <c r="R357" s="28">
        <f>COUNTIF(X344:X363,"학국")</f>
        <v>0</v>
      </c>
      <c r="S357" s="28" t="s">
        <v>2</v>
      </c>
      <c r="T357" s="28">
        <f>SUMIF(X344:X363,"학국",E344:E363)</f>
        <v>0</v>
      </c>
      <c r="U357" s="28">
        <f t="shared" si="79"/>
        <v>0</v>
      </c>
      <c r="V357" s="28" t="s">
        <v>2</v>
      </c>
      <c r="W357" s="28">
        <f t="shared" si="80"/>
        <v>0</v>
      </c>
      <c r="X357" s="28" t="str">
        <f t="shared" si="81"/>
        <v/>
      </c>
    </row>
    <row r="358" spans="1:24" ht="28.9" customHeight="1">
      <c r="A358" s="41" t="str">
        <f t="shared" si="82"/>
        <v xml:space="preserve"> </v>
      </c>
      <c r="B358" s="42"/>
      <c r="C358" s="43"/>
      <c r="D358" s="44"/>
      <c r="E358" s="44"/>
      <c r="F358" s="43"/>
      <c r="G358" s="43"/>
      <c r="H358" s="26"/>
      <c r="I358" s="26"/>
      <c r="J358" s="26"/>
      <c r="K358" s="26"/>
      <c r="L358" s="52"/>
      <c r="M358" s="50"/>
      <c r="N358" s="28" t="s">
        <v>16</v>
      </c>
      <c r="O358" s="28">
        <f>COUNTIF(C344:C363,"수")</f>
        <v>0</v>
      </c>
      <c r="P358" s="28" t="s">
        <v>2</v>
      </c>
      <c r="Q358" s="28">
        <f>SUMIF(C344:C363,"수",E344:E363)</f>
        <v>0</v>
      </c>
      <c r="R358" s="28">
        <f>COUNTIF(X344:X363,"수국")</f>
        <v>0</v>
      </c>
      <c r="S358" s="28" t="s">
        <v>2</v>
      </c>
      <c r="T358" s="28">
        <f>SUMIF(X344:X363,"수국",E344:E363)</f>
        <v>0</v>
      </c>
      <c r="U358" s="28">
        <f t="shared" si="79"/>
        <v>0</v>
      </c>
      <c r="V358" s="28" t="s">
        <v>2</v>
      </c>
      <c r="W358" s="28">
        <f t="shared" si="80"/>
        <v>0</v>
      </c>
      <c r="X358" s="28" t="str">
        <f t="shared" si="81"/>
        <v/>
      </c>
    </row>
    <row r="359" spans="1:24" ht="28.9" customHeight="1">
      <c r="A359" s="41" t="str">
        <f t="shared" si="82"/>
        <v xml:space="preserve"> </v>
      </c>
      <c r="B359" s="42"/>
      <c r="C359" s="43"/>
      <c r="D359" s="44"/>
      <c r="E359" s="44"/>
      <c r="F359" s="43"/>
      <c r="G359" s="43"/>
      <c r="H359" s="26"/>
      <c r="I359" s="26"/>
      <c r="J359" s="26"/>
      <c r="K359" s="26"/>
      <c r="L359" s="52"/>
      <c r="M359" s="50"/>
      <c r="N359" s="29" t="s">
        <v>17</v>
      </c>
      <c r="O359" s="28">
        <f>COUNTIF(C344:C363,"장")</f>
        <v>0</v>
      </c>
      <c r="P359" s="28" t="s">
        <v>2</v>
      </c>
      <c r="Q359" s="28">
        <f>SUMIF(C344:C363,"장",E344:E363)</f>
        <v>0</v>
      </c>
      <c r="R359" s="28">
        <f>COUNTIF(X344:X363,"장국")</f>
        <v>0</v>
      </c>
      <c r="S359" s="28" t="s">
        <v>2</v>
      </c>
      <c r="T359" s="28">
        <f>SUMIF(X344:X363,"장국",E344:E363)</f>
        <v>0</v>
      </c>
      <c r="U359" s="28">
        <f t="shared" si="79"/>
        <v>0</v>
      </c>
      <c r="V359" s="28" t="s">
        <v>2</v>
      </c>
      <c r="W359" s="28">
        <f t="shared" si="80"/>
        <v>0</v>
      </c>
      <c r="X359" s="30" t="str">
        <f t="shared" si="81"/>
        <v/>
      </c>
    </row>
    <row r="360" spans="1:24" ht="28.9" customHeight="1">
      <c r="A360" s="41" t="str">
        <f t="shared" si="82"/>
        <v xml:space="preserve"> </v>
      </c>
      <c r="B360" s="42"/>
      <c r="C360" s="43"/>
      <c r="D360" s="44"/>
      <c r="E360" s="44"/>
      <c r="F360" s="43"/>
      <c r="G360" s="43"/>
      <c r="H360" s="26"/>
      <c r="I360" s="26"/>
      <c r="J360" s="26"/>
      <c r="K360" s="26"/>
      <c r="L360" s="52"/>
      <c r="M360" s="50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30" t="str">
        <f t="shared" ref="X360:X375" si="83">CONCATENATE(C360,H360)</f>
        <v/>
      </c>
    </row>
    <row r="361" spans="1:24" ht="28.9" customHeight="1">
      <c r="A361" s="41" t="str">
        <f t="shared" si="82"/>
        <v xml:space="preserve"> </v>
      </c>
      <c r="B361" s="42"/>
      <c r="C361" s="43"/>
      <c r="D361" s="44"/>
      <c r="E361" s="44"/>
      <c r="F361" s="43"/>
      <c r="G361" s="43"/>
      <c r="H361" s="26"/>
      <c r="I361" s="26"/>
      <c r="J361" s="26"/>
      <c r="K361" s="26"/>
      <c r="L361" s="52"/>
      <c r="M361" s="50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30" t="str">
        <f t="shared" si="83"/>
        <v/>
      </c>
    </row>
    <row r="362" spans="1:24" ht="28.9" customHeight="1">
      <c r="A362" s="41" t="str">
        <f>IF(OR(ISNUMBER(E362),ISTEXT(C362)),A361+1," ")</f>
        <v xml:space="preserve"> </v>
      </c>
      <c r="B362" s="42"/>
      <c r="C362" s="43"/>
      <c r="D362" s="44"/>
      <c r="E362" s="44"/>
      <c r="F362" s="43"/>
      <c r="G362" s="43"/>
      <c r="H362" s="26"/>
      <c r="I362" s="26"/>
      <c r="J362" s="26"/>
      <c r="K362" s="26"/>
      <c r="L362" s="52"/>
      <c r="M362" s="50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30" t="str">
        <f t="shared" si="83"/>
        <v/>
      </c>
    </row>
    <row r="363" spans="1:24" ht="28.9" customHeight="1">
      <c r="A363" s="41" t="str">
        <f>IF(OR(ISNUMBER(E363),ISTEXT(C363)),A362+1," ")</f>
        <v xml:space="preserve"> </v>
      </c>
      <c r="B363" s="42"/>
      <c r="C363" s="43"/>
      <c r="D363" s="44"/>
      <c r="E363" s="44"/>
      <c r="F363" s="43"/>
      <c r="G363" s="43"/>
      <c r="H363" s="26"/>
      <c r="I363" s="26"/>
      <c r="J363" s="26"/>
      <c r="K363" s="26"/>
      <c r="L363" s="52"/>
      <c r="M363" s="50"/>
      <c r="N363" s="28" t="s">
        <v>20</v>
      </c>
      <c r="O363" s="28">
        <f>COUNTIF(C344:C363," ")</f>
        <v>0</v>
      </c>
      <c r="P363" s="28" t="s">
        <v>2</v>
      </c>
      <c r="Q363" s="28">
        <f>SUMIF(C344:C363," ",E344:E363)</f>
        <v>0</v>
      </c>
      <c r="R363" s="28"/>
      <c r="S363" s="28" t="s">
        <v>2</v>
      </c>
      <c r="T363" s="28"/>
      <c r="U363" s="28">
        <f>O363</f>
        <v>0</v>
      </c>
      <c r="V363" s="28" t="s">
        <v>2</v>
      </c>
      <c r="W363" s="28">
        <f>Q363</f>
        <v>0</v>
      </c>
      <c r="X363" s="28" t="str">
        <f t="shared" si="83"/>
        <v/>
      </c>
    </row>
    <row r="364" spans="1:24" ht="28.9" customHeight="1">
      <c r="A364" s="45" t="s">
        <v>35</v>
      </c>
      <c r="B364" s="46"/>
      <c r="C364" s="47"/>
      <c r="D364" s="48"/>
      <c r="E364" s="49">
        <f>SUM(E344:E363)</f>
        <v>0</v>
      </c>
      <c r="F364" s="47"/>
      <c r="G364" s="47"/>
      <c r="H364" s="31"/>
      <c r="I364" s="31"/>
      <c r="J364" s="31"/>
      <c r="K364" s="31"/>
      <c r="L364" s="33"/>
      <c r="M364" s="51"/>
      <c r="N364" s="29" t="s">
        <v>1</v>
      </c>
      <c r="O364" s="28">
        <f>SUM(O344:O363)</f>
        <v>0</v>
      </c>
      <c r="P364" s="28" t="s">
        <v>2</v>
      </c>
      <c r="Q364" s="28">
        <f>SUM(Q344:Q363)</f>
        <v>0</v>
      </c>
      <c r="R364" s="28">
        <f>SUM(R344:R363)</f>
        <v>0</v>
      </c>
      <c r="S364" s="28" t="s">
        <v>2</v>
      </c>
      <c r="T364" s="28">
        <f>SUM(T344:T363)</f>
        <v>0</v>
      </c>
      <c r="U364" s="28">
        <f>SUM(U344:U363)</f>
        <v>0</v>
      </c>
      <c r="V364" s="28" t="s">
        <v>2</v>
      </c>
      <c r="W364" s="28">
        <f>SUM(W344:W363)</f>
        <v>0</v>
      </c>
      <c r="X364" s="28" t="str">
        <f t="shared" si="83"/>
        <v/>
      </c>
    </row>
    <row r="365" spans="1:24" ht="28.9" customHeight="1">
      <c r="A365" s="41" t="str">
        <f>IF(OR(ISNUMBER(E365),ISTEXT(C365)),A363+1," ")</f>
        <v xml:space="preserve"> </v>
      </c>
      <c r="B365" s="42"/>
      <c r="C365" s="43"/>
      <c r="D365" s="44"/>
      <c r="E365" s="44"/>
      <c r="F365" s="43"/>
      <c r="G365" s="43"/>
      <c r="H365" s="26"/>
      <c r="I365" s="26"/>
      <c r="J365" s="26"/>
      <c r="K365" s="27"/>
      <c r="L365" s="52"/>
      <c r="M365" s="50"/>
      <c r="N365" s="28" t="s">
        <v>3</v>
      </c>
      <c r="O365" s="28">
        <f>COUNTIF(C365:C384,"전")</f>
        <v>0</v>
      </c>
      <c r="P365" s="28" t="s">
        <v>2</v>
      </c>
      <c r="Q365" s="28">
        <f>SUMIF(C365:C384,"전",E365:E384)</f>
        <v>0</v>
      </c>
      <c r="R365" s="28">
        <f>COUNTIF(X365:X384,"전국")</f>
        <v>0</v>
      </c>
      <c r="S365" s="28" t="s">
        <v>2</v>
      </c>
      <c r="T365" s="28">
        <f>SUMIF(X365:X384,"전국",E365:E384)</f>
        <v>0</v>
      </c>
      <c r="U365" s="28">
        <f t="shared" ref="U365:U380" si="84">O365-R365</f>
        <v>0</v>
      </c>
      <c r="V365" s="28" t="s">
        <v>2</v>
      </c>
      <c r="W365" s="28">
        <f t="shared" ref="W365:W380" si="85">Q365-T365</f>
        <v>0</v>
      </c>
      <c r="X365" s="28" t="str">
        <f t="shared" si="83"/>
        <v/>
      </c>
    </row>
    <row r="366" spans="1:24" ht="28.9" customHeight="1">
      <c r="A366" s="41" t="str">
        <f>IF(OR(ISNUMBER(E366),ISTEXT(C366)),A365+1," ")</f>
        <v xml:space="preserve"> </v>
      </c>
      <c r="B366" s="42"/>
      <c r="C366" s="43"/>
      <c r="D366" s="44"/>
      <c r="E366" s="44"/>
      <c r="F366" s="43"/>
      <c r="G366" s="43"/>
      <c r="H366" s="26"/>
      <c r="I366" s="26"/>
      <c r="J366" s="26"/>
      <c r="K366" s="26"/>
      <c r="L366" s="52"/>
      <c r="M366" s="50"/>
      <c r="N366" s="28" t="s">
        <v>4</v>
      </c>
      <c r="O366" s="28">
        <f>COUNTIF(C365:C384,"답")</f>
        <v>0</v>
      </c>
      <c r="P366" s="28" t="s">
        <v>2</v>
      </c>
      <c r="Q366" s="28">
        <f>SUMIF(C365:C384,"답",E365:E384)</f>
        <v>0</v>
      </c>
      <c r="R366" s="28">
        <f>COUNTIF(X365:X384,"답국")</f>
        <v>0</v>
      </c>
      <c r="S366" s="28" t="s">
        <v>2</v>
      </c>
      <c r="T366" s="28">
        <f>SUMIF(X365:X384,"답국",E365:E384)</f>
        <v>0</v>
      </c>
      <c r="U366" s="28">
        <f t="shared" si="84"/>
        <v>0</v>
      </c>
      <c r="V366" s="28" t="s">
        <v>2</v>
      </c>
      <c r="W366" s="28">
        <f t="shared" si="85"/>
        <v>0</v>
      </c>
      <c r="X366" s="28" t="str">
        <f t="shared" si="83"/>
        <v/>
      </c>
    </row>
    <row r="367" spans="1:24" ht="28.9" customHeight="1">
      <c r="A367" s="41" t="str">
        <f t="shared" ref="A367:A382" si="86">IF(OR(ISNUMBER(E367),ISTEXT(C367)),A366+1," ")</f>
        <v xml:space="preserve"> </v>
      </c>
      <c r="B367" s="42"/>
      <c r="C367" s="43"/>
      <c r="D367" s="44"/>
      <c r="E367" s="44"/>
      <c r="F367" s="43"/>
      <c r="G367" s="43"/>
      <c r="H367" s="26"/>
      <c r="I367" s="26"/>
      <c r="J367" s="26"/>
      <c r="K367" s="26"/>
      <c r="L367" s="52"/>
      <c r="M367" s="50"/>
      <c r="N367" s="28" t="s">
        <v>5</v>
      </c>
      <c r="O367" s="28">
        <f>COUNTIF(C365:C384,"임")</f>
        <v>0</v>
      </c>
      <c r="P367" s="28" t="s">
        <v>2</v>
      </c>
      <c r="Q367" s="28">
        <f>SUMIF(C365:C384,"임",E365:E384)</f>
        <v>0</v>
      </c>
      <c r="R367" s="28">
        <f>COUNTIF(X365:X384,"임국")</f>
        <v>0</v>
      </c>
      <c r="S367" s="28" t="s">
        <v>2</v>
      </c>
      <c r="T367" s="28">
        <f>SUMIF(X365:X384,"임국",E365:E384)</f>
        <v>0</v>
      </c>
      <c r="U367" s="28">
        <f t="shared" si="84"/>
        <v>0</v>
      </c>
      <c r="V367" s="28" t="s">
        <v>2</v>
      </c>
      <c r="W367" s="28">
        <f t="shared" si="85"/>
        <v>0</v>
      </c>
      <c r="X367" s="28" t="str">
        <f t="shared" si="83"/>
        <v/>
      </c>
    </row>
    <row r="368" spans="1:24" ht="28.9" customHeight="1">
      <c r="A368" s="41" t="str">
        <f t="shared" si="86"/>
        <v xml:space="preserve"> </v>
      </c>
      <c r="B368" s="42"/>
      <c r="C368" s="43"/>
      <c r="D368" s="44"/>
      <c r="E368" s="44"/>
      <c r="F368" s="43"/>
      <c r="G368" s="43"/>
      <c r="H368" s="26"/>
      <c r="I368" s="26"/>
      <c r="J368" s="26"/>
      <c r="K368" s="26"/>
      <c r="L368" s="52"/>
      <c r="M368" s="50"/>
      <c r="N368" s="28" t="s">
        <v>6</v>
      </c>
      <c r="O368" s="28">
        <f>COUNTIF(C365:C384,"대")</f>
        <v>0</v>
      </c>
      <c r="P368" s="28" t="s">
        <v>2</v>
      </c>
      <c r="Q368" s="28">
        <f>SUMIF(C365:C384,"대",E365:E384)</f>
        <v>0</v>
      </c>
      <c r="R368" s="28">
        <f>COUNTIF(X365:X384,"대국")</f>
        <v>0</v>
      </c>
      <c r="S368" s="28" t="s">
        <v>2</v>
      </c>
      <c r="T368" s="28">
        <f>SUMIF(X365:X384,"대국",E365:E384)</f>
        <v>0</v>
      </c>
      <c r="U368" s="28">
        <f t="shared" si="84"/>
        <v>0</v>
      </c>
      <c r="V368" s="28" t="s">
        <v>2</v>
      </c>
      <c r="W368" s="28">
        <f t="shared" si="85"/>
        <v>0</v>
      </c>
      <c r="X368" s="28" t="str">
        <f t="shared" si="83"/>
        <v/>
      </c>
    </row>
    <row r="369" spans="1:24" ht="28.9" customHeight="1">
      <c r="A369" s="41" t="str">
        <f t="shared" si="86"/>
        <v xml:space="preserve"> </v>
      </c>
      <c r="B369" s="42"/>
      <c r="C369" s="43"/>
      <c r="D369" s="44"/>
      <c r="E369" s="44"/>
      <c r="F369" s="43"/>
      <c r="G369" s="43"/>
      <c r="H369" s="26"/>
      <c r="I369" s="26"/>
      <c r="J369" s="26"/>
      <c r="K369" s="26"/>
      <c r="L369" s="52"/>
      <c r="M369" s="50"/>
      <c r="N369" s="28" t="s">
        <v>7</v>
      </c>
      <c r="O369" s="28">
        <f>COUNTIF(C365:C384,"도")</f>
        <v>0</v>
      </c>
      <c r="P369" s="28" t="s">
        <v>2</v>
      </c>
      <c r="Q369" s="28">
        <f>SUMIF(C365:C384,"도",E365:E384)</f>
        <v>0</v>
      </c>
      <c r="R369" s="28">
        <f>COUNTIF(X365:X384,"도국")</f>
        <v>0</v>
      </c>
      <c r="S369" s="28" t="s">
        <v>2</v>
      </c>
      <c r="T369" s="28">
        <f>SUMIF(X365:X384,"도국",E365:E384)</f>
        <v>0</v>
      </c>
      <c r="U369" s="28">
        <f t="shared" si="84"/>
        <v>0</v>
      </c>
      <c r="V369" s="28" t="s">
        <v>2</v>
      </c>
      <c r="W369" s="28">
        <f t="shared" si="85"/>
        <v>0</v>
      </c>
      <c r="X369" s="28" t="str">
        <f t="shared" si="83"/>
        <v/>
      </c>
    </row>
    <row r="370" spans="1:24" ht="28.9" customHeight="1">
      <c r="A370" s="41" t="str">
        <f t="shared" si="86"/>
        <v xml:space="preserve"> </v>
      </c>
      <c r="B370" s="42"/>
      <c r="C370" s="43"/>
      <c r="D370" s="44"/>
      <c r="E370" s="44"/>
      <c r="F370" s="43"/>
      <c r="G370" s="43"/>
      <c r="H370" s="26"/>
      <c r="I370" s="26"/>
      <c r="J370" s="26"/>
      <c r="K370" s="26"/>
      <c r="L370" s="52"/>
      <c r="M370" s="50"/>
      <c r="N370" s="28" t="s">
        <v>8</v>
      </c>
      <c r="O370" s="28">
        <f>COUNTIF(C365:C384,"천")</f>
        <v>0</v>
      </c>
      <c r="P370" s="28" t="s">
        <v>2</v>
      </c>
      <c r="Q370" s="28">
        <f>SUMIF(C365:C384,"천",E365:E384)</f>
        <v>0</v>
      </c>
      <c r="R370" s="28">
        <f>COUNTIF(X365:X384,"천국")</f>
        <v>0</v>
      </c>
      <c r="S370" s="28" t="s">
        <v>2</v>
      </c>
      <c r="T370" s="28">
        <f>SUMIF(X365:X384,"천국",E365:E384)</f>
        <v>0</v>
      </c>
      <c r="U370" s="28">
        <f t="shared" si="84"/>
        <v>0</v>
      </c>
      <c r="V370" s="28" t="s">
        <v>2</v>
      </c>
      <c r="W370" s="28">
        <f t="shared" si="85"/>
        <v>0</v>
      </c>
      <c r="X370" s="28" t="str">
        <f t="shared" si="83"/>
        <v/>
      </c>
    </row>
    <row r="371" spans="1:24" ht="28.9" customHeight="1">
      <c r="A371" s="41" t="str">
        <f t="shared" si="86"/>
        <v xml:space="preserve"> </v>
      </c>
      <c r="B371" s="42"/>
      <c r="C371" s="43"/>
      <c r="D371" s="44"/>
      <c r="E371" s="44"/>
      <c r="F371" s="43"/>
      <c r="G371" s="43"/>
      <c r="H371" s="26"/>
      <c r="I371" s="26"/>
      <c r="J371" s="26"/>
      <c r="K371" s="26"/>
      <c r="L371" s="52"/>
      <c r="M371" s="50"/>
      <c r="N371" s="28" t="s">
        <v>9</v>
      </c>
      <c r="O371" s="28">
        <f>COUNTIF(C365:C384,"구")</f>
        <v>0</v>
      </c>
      <c r="P371" s="28" t="s">
        <v>2</v>
      </c>
      <c r="Q371" s="28">
        <f>SUMIF(C365:C384,"구",E365:E384)</f>
        <v>0</v>
      </c>
      <c r="R371" s="28">
        <f>COUNTIF(X365:X384,"구국")</f>
        <v>0</v>
      </c>
      <c r="S371" s="28" t="s">
        <v>2</v>
      </c>
      <c r="T371" s="28">
        <f>SUMIF(X365:X384,"구국",E365:E384)</f>
        <v>0</v>
      </c>
      <c r="U371" s="28">
        <f t="shared" si="84"/>
        <v>0</v>
      </c>
      <c r="V371" s="28" t="s">
        <v>2</v>
      </c>
      <c r="W371" s="28">
        <f t="shared" si="85"/>
        <v>0</v>
      </c>
      <c r="X371" s="28" t="str">
        <f t="shared" si="83"/>
        <v/>
      </c>
    </row>
    <row r="372" spans="1:24" ht="28.9" customHeight="1">
      <c r="A372" s="41" t="str">
        <f t="shared" si="86"/>
        <v xml:space="preserve"> </v>
      </c>
      <c r="B372" s="42"/>
      <c r="C372" s="43"/>
      <c r="D372" s="44"/>
      <c r="E372" s="44"/>
      <c r="F372" s="43"/>
      <c r="G372" s="43"/>
      <c r="H372" s="26"/>
      <c r="I372" s="26"/>
      <c r="J372" s="26"/>
      <c r="K372" s="26"/>
      <c r="L372" s="52"/>
      <c r="M372" s="50"/>
      <c r="N372" s="28" t="s">
        <v>10</v>
      </c>
      <c r="O372" s="28">
        <f>COUNTIF(C365:C384,"제")</f>
        <v>0</v>
      </c>
      <c r="P372" s="28" t="s">
        <v>2</v>
      </c>
      <c r="Q372" s="28">
        <f>SUMIF(C365:C384,"제",E365:E384)</f>
        <v>0</v>
      </c>
      <c r="R372" s="28">
        <f>COUNTIF(X365:X384,"제국")</f>
        <v>0</v>
      </c>
      <c r="S372" s="28" t="s">
        <v>2</v>
      </c>
      <c r="T372" s="28">
        <f>SUMIF(X365:X384,"제국",E365:E384)</f>
        <v>0</v>
      </c>
      <c r="U372" s="28">
        <f t="shared" si="84"/>
        <v>0</v>
      </c>
      <c r="V372" s="28" t="s">
        <v>2</v>
      </c>
      <c r="W372" s="28">
        <f t="shared" si="85"/>
        <v>0</v>
      </c>
      <c r="X372" s="28" t="str">
        <f t="shared" si="83"/>
        <v/>
      </c>
    </row>
    <row r="373" spans="1:24" ht="28.9" customHeight="1">
      <c r="A373" s="41" t="str">
        <f t="shared" si="86"/>
        <v xml:space="preserve"> </v>
      </c>
      <c r="B373" s="42"/>
      <c r="C373" s="43"/>
      <c r="D373" s="44"/>
      <c r="E373" s="44"/>
      <c r="F373" s="43"/>
      <c r="G373" s="43"/>
      <c r="H373" s="26"/>
      <c r="I373" s="26"/>
      <c r="J373" s="26"/>
      <c r="K373" s="26"/>
      <c r="L373" s="52"/>
      <c r="M373" s="50"/>
      <c r="N373" s="28" t="s">
        <v>11</v>
      </c>
      <c r="O373" s="28">
        <f>COUNTIF(C365:C384,"유")</f>
        <v>0</v>
      </c>
      <c r="P373" s="28" t="s">
        <v>2</v>
      </c>
      <c r="Q373" s="28">
        <f>SUMIF(C365:C384,"유",E365:E384)</f>
        <v>0</v>
      </c>
      <c r="R373" s="28">
        <f>COUNTIF(X365:X384,"유국")</f>
        <v>0</v>
      </c>
      <c r="S373" s="28" t="s">
        <v>2</v>
      </c>
      <c r="T373" s="28">
        <f>SUMIF(X365:X384,"유국",E365:E384)</f>
        <v>0</v>
      </c>
      <c r="U373" s="28">
        <f t="shared" si="84"/>
        <v>0</v>
      </c>
      <c r="V373" s="28" t="s">
        <v>2</v>
      </c>
      <c r="W373" s="28">
        <f t="shared" si="85"/>
        <v>0</v>
      </c>
      <c r="X373" s="28" t="str">
        <f t="shared" si="83"/>
        <v/>
      </c>
    </row>
    <row r="374" spans="1:24" ht="28.9" customHeight="1">
      <c r="A374" s="41" t="str">
        <f t="shared" si="86"/>
        <v xml:space="preserve"> </v>
      </c>
      <c r="B374" s="42"/>
      <c r="C374" s="43"/>
      <c r="D374" s="44"/>
      <c r="E374" s="44"/>
      <c r="F374" s="43"/>
      <c r="G374" s="43"/>
      <c r="H374" s="26"/>
      <c r="I374" s="26"/>
      <c r="J374" s="26"/>
      <c r="K374" s="26"/>
      <c r="L374" s="52"/>
      <c r="M374" s="50"/>
      <c r="N374" s="28" t="s">
        <v>12</v>
      </c>
      <c r="O374" s="28">
        <f>COUNTIF(C365:C384,"과")</f>
        <v>0</v>
      </c>
      <c r="P374" s="28" t="s">
        <v>2</v>
      </c>
      <c r="Q374" s="28">
        <f>SUMIF(C365:C384,"과",E365:E384)</f>
        <v>0</v>
      </c>
      <c r="R374" s="28">
        <f>COUNTIF(X365:X384,"과국")</f>
        <v>0</v>
      </c>
      <c r="S374" s="28" t="s">
        <v>2</v>
      </c>
      <c r="T374" s="28">
        <f>SUMIF(X365:X384,"과국",E365:E384)</f>
        <v>0</v>
      </c>
      <c r="U374" s="28">
        <f t="shared" si="84"/>
        <v>0</v>
      </c>
      <c r="V374" s="28" t="s">
        <v>2</v>
      </c>
      <c r="W374" s="28">
        <f t="shared" si="85"/>
        <v>0</v>
      </c>
      <c r="X374" s="28" t="str">
        <f t="shared" si="83"/>
        <v/>
      </c>
    </row>
    <row r="375" spans="1:24" ht="28.9" customHeight="1">
      <c r="A375" s="41" t="str">
        <f t="shared" si="86"/>
        <v xml:space="preserve"> </v>
      </c>
      <c r="B375" s="42"/>
      <c r="C375" s="43"/>
      <c r="D375" s="44"/>
      <c r="E375" s="44"/>
      <c r="F375" s="43"/>
      <c r="G375" s="43"/>
      <c r="H375" s="26"/>
      <c r="I375" s="26"/>
      <c r="J375" s="26"/>
      <c r="K375" s="26"/>
      <c r="L375" s="52"/>
      <c r="M375" s="50"/>
      <c r="N375" s="28" t="s">
        <v>13</v>
      </c>
      <c r="O375" s="28">
        <f>COUNTIF(C365:C384,"묘")</f>
        <v>0</v>
      </c>
      <c r="P375" s="28" t="s">
        <v>2</v>
      </c>
      <c r="Q375" s="28">
        <f>SUMIF(C365:C384,"묘",E365:E384)</f>
        <v>0</v>
      </c>
      <c r="R375" s="28">
        <f>COUNTIF(X365:X384,"묘국")</f>
        <v>0</v>
      </c>
      <c r="S375" s="28" t="s">
        <v>2</v>
      </c>
      <c r="T375" s="28">
        <f>SUMIF(X365:X384,"묘국",E365:E384)</f>
        <v>0</v>
      </c>
      <c r="U375" s="28">
        <f t="shared" si="84"/>
        <v>0</v>
      </c>
      <c r="V375" s="28" t="s">
        <v>2</v>
      </c>
      <c r="W375" s="28">
        <f t="shared" si="85"/>
        <v>0</v>
      </c>
      <c r="X375" s="28" t="str">
        <f t="shared" si="83"/>
        <v/>
      </c>
    </row>
    <row r="376" spans="1:24" ht="28.9" customHeight="1">
      <c r="A376" s="41" t="str">
        <f t="shared" si="86"/>
        <v xml:space="preserve"> </v>
      </c>
      <c r="B376" s="42"/>
      <c r="C376" s="43"/>
      <c r="D376" s="44"/>
      <c r="E376" s="44"/>
      <c r="F376" s="43"/>
      <c r="G376" s="43"/>
      <c r="H376" s="26"/>
      <c r="I376" s="26"/>
      <c r="J376" s="26"/>
      <c r="K376" s="26"/>
      <c r="L376" s="52"/>
      <c r="M376" s="50"/>
      <c r="N376" s="28" t="s">
        <v>14</v>
      </c>
      <c r="O376" s="28">
        <f>COUNTIF(C365:C384,"목")</f>
        <v>0</v>
      </c>
      <c r="P376" s="28" t="s">
        <v>2</v>
      </c>
      <c r="Q376" s="28">
        <f>SUMIF(C365:C384,"목",E365:E384)</f>
        <v>0</v>
      </c>
      <c r="R376" s="28">
        <f>COUNTIF(X365:X384,"목국")</f>
        <v>0</v>
      </c>
      <c r="S376" s="28" t="s">
        <v>2</v>
      </c>
      <c r="T376" s="28">
        <f>SUMIF(X365:X384,"목국",E365:E384)</f>
        <v>0</v>
      </c>
      <c r="U376" s="28">
        <f t="shared" si="84"/>
        <v>0</v>
      </c>
      <c r="V376" s="28" t="s">
        <v>2</v>
      </c>
      <c r="W376" s="28">
        <f t="shared" si="85"/>
        <v>0</v>
      </c>
      <c r="X376" s="28" t="str">
        <f t="shared" ref="X376:X391" si="87">CONCATENATE(C376,H376)</f>
        <v/>
      </c>
    </row>
    <row r="377" spans="1:24" ht="28.9" customHeight="1">
      <c r="A377" s="41" t="str">
        <f t="shared" si="86"/>
        <v xml:space="preserve"> </v>
      </c>
      <c r="B377" s="42"/>
      <c r="C377" s="43"/>
      <c r="D377" s="44"/>
      <c r="E377" s="44"/>
      <c r="F377" s="43"/>
      <c r="G377" s="43"/>
      <c r="H377" s="26"/>
      <c r="I377" s="26"/>
      <c r="J377" s="26"/>
      <c r="K377" s="26"/>
      <c r="L377" s="52"/>
      <c r="M377" s="50"/>
      <c r="N377" s="28" t="s">
        <v>15</v>
      </c>
      <c r="O377" s="28">
        <f>COUNTIF(C365:C384,"잡")</f>
        <v>0</v>
      </c>
      <c r="P377" s="28" t="s">
        <v>2</v>
      </c>
      <c r="Q377" s="28">
        <f>SUMIF(C365:C384,"잡",E365:E384)</f>
        <v>0</v>
      </c>
      <c r="R377" s="28">
        <f>COUNTIF(X365:X384,"잡국")</f>
        <v>0</v>
      </c>
      <c r="S377" s="28" t="s">
        <v>2</v>
      </c>
      <c r="T377" s="28">
        <f>SUMIF(X365:X384,"잡국",E365:E384)</f>
        <v>0</v>
      </c>
      <c r="U377" s="28">
        <f t="shared" si="84"/>
        <v>0</v>
      </c>
      <c r="V377" s="28" t="s">
        <v>2</v>
      </c>
      <c r="W377" s="28">
        <f t="shared" si="85"/>
        <v>0</v>
      </c>
      <c r="X377" s="28" t="str">
        <f t="shared" si="87"/>
        <v/>
      </c>
    </row>
    <row r="378" spans="1:24" ht="28.9" customHeight="1">
      <c r="A378" s="41" t="str">
        <f t="shared" si="86"/>
        <v xml:space="preserve"> </v>
      </c>
      <c r="B378" s="42"/>
      <c r="C378" s="43"/>
      <c r="D378" s="44"/>
      <c r="E378" s="44"/>
      <c r="F378" s="43"/>
      <c r="G378" s="43"/>
      <c r="H378" s="26"/>
      <c r="I378" s="26"/>
      <c r="J378" s="26"/>
      <c r="K378" s="26"/>
      <c r="L378" s="52"/>
      <c r="M378" s="50"/>
      <c r="N378" s="28" t="s">
        <v>19</v>
      </c>
      <c r="O378" s="28">
        <f>COUNTIF(C365:C384,"학")</f>
        <v>0</v>
      </c>
      <c r="P378" s="28" t="s">
        <v>2</v>
      </c>
      <c r="Q378" s="28">
        <f>SUMIF(C365:C384,"학",E365:E384)</f>
        <v>0</v>
      </c>
      <c r="R378" s="28">
        <f>COUNTIF(X365:X384,"학국")</f>
        <v>0</v>
      </c>
      <c r="S378" s="28" t="s">
        <v>2</v>
      </c>
      <c r="T378" s="28">
        <f>SUMIF(X365:X384,"학국",E365:E384)</f>
        <v>0</v>
      </c>
      <c r="U378" s="28">
        <f t="shared" si="84"/>
        <v>0</v>
      </c>
      <c r="V378" s="28" t="s">
        <v>2</v>
      </c>
      <c r="W378" s="28">
        <f t="shared" si="85"/>
        <v>0</v>
      </c>
      <c r="X378" s="28" t="str">
        <f t="shared" si="87"/>
        <v/>
      </c>
    </row>
    <row r="379" spans="1:24" ht="28.9" customHeight="1">
      <c r="A379" s="41" t="str">
        <f t="shared" si="86"/>
        <v xml:space="preserve"> </v>
      </c>
      <c r="B379" s="42"/>
      <c r="C379" s="43"/>
      <c r="D379" s="44"/>
      <c r="E379" s="44"/>
      <c r="F379" s="43"/>
      <c r="G379" s="43"/>
      <c r="H379" s="26"/>
      <c r="I379" s="26"/>
      <c r="J379" s="26"/>
      <c r="K379" s="26"/>
      <c r="L379" s="52"/>
      <c r="M379" s="50"/>
      <c r="N379" s="28" t="s">
        <v>16</v>
      </c>
      <c r="O379" s="28">
        <f>COUNTIF(C365:C384,"수")</f>
        <v>0</v>
      </c>
      <c r="P379" s="28" t="s">
        <v>2</v>
      </c>
      <c r="Q379" s="28">
        <f>SUMIF(C365:C384,"수",E365:E384)</f>
        <v>0</v>
      </c>
      <c r="R379" s="28">
        <f>COUNTIF(X365:X384,"수국")</f>
        <v>0</v>
      </c>
      <c r="S379" s="28" t="s">
        <v>2</v>
      </c>
      <c r="T379" s="28">
        <f>SUMIF(X365:X384,"수국",E365:E384)</f>
        <v>0</v>
      </c>
      <c r="U379" s="28">
        <f t="shared" si="84"/>
        <v>0</v>
      </c>
      <c r="V379" s="28" t="s">
        <v>2</v>
      </c>
      <c r="W379" s="28">
        <f t="shared" si="85"/>
        <v>0</v>
      </c>
      <c r="X379" s="28" t="str">
        <f t="shared" si="87"/>
        <v/>
      </c>
    </row>
    <row r="380" spans="1:24" ht="28.9" customHeight="1">
      <c r="A380" s="41" t="str">
        <f t="shared" si="86"/>
        <v xml:space="preserve"> </v>
      </c>
      <c r="B380" s="42"/>
      <c r="C380" s="43"/>
      <c r="D380" s="44"/>
      <c r="E380" s="44"/>
      <c r="F380" s="43"/>
      <c r="G380" s="43"/>
      <c r="H380" s="26"/>
      <c r="I380" s="26"/>
      <c r="J380" s="26"/>
      <c r="K380" s="26"/>
      <c r="L380" s="52"/>
      <c r="M380" s="50"/>
      <c r="N380" s="29" t="s">
        <v>17</v>
      </c>
      <c r="O380" s="28">
        <f>COUNTIF(C365:C384,"장")</f>
        <v>0</v>
      </c>
      <c r="P380" s="28" t="s">
        <v>2</v>
      </c>
      <c r="Q380" s="28">
        <f>SUMIF(C365:C384,"장",E365:E384)</f>
        <v>0</v>
      </c>
      <c r="R380" s="28">
        <f>COUNTIF(X365:X384,"장국")</f>
        <v>0</v>
      </c>
      <c r="S380" s="28" t="s">
        <v>2</v>
      </c>
      <c r="T380" s="28">
        <f>SUMIF(X365:X384,"장국",E365:E384)</f>
        <v>0</v>
      </c>
      <c r="U380" s="28">
        <f t="shared" si="84"/>
        <v>0</v>
      </c>
      <c r="V380" s="28" t="s">
        <v>2</v>
      </c>
      <c r="W380" s="28">
        <f t="shared" si="85"/>
        <v>0</v>
      </c>
      <c r="X380" s="30" t="str">
        <f t="shared" si="87"/>
        <v/>
      </c>
    </row>
    <row r="381" spans="1:24" ht="28.9" customHeight="1">
      <c r="A381" s="41" t="str">
        <f t="shared" si="86"/>
        <v xml:space="preserve"> </v>
      </c>
      <c r="B381" s="42"/>
      <c r="C381" s="43"/>
      <c r="D381" s="44"/>
      <c r="E381" s="44"/>
      <c r="F381" s="43"/>
      <c r="G381" s="43"/>
      <c r="H381" s="26"/>
      <c r="I381" s="26"/>
      <c r="J381" s="26"/>
      <c r="K381" s="26"/>
      <c r="L381" s="52"/>
      <c r="M381" s="50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30" t="str">
        <f t="shared" si="87"/>
        <v/>
      </c>
    </row>
    <row r="382" spans="1:24" ht="28.9" customHeight="1">
      <c r="A382" s="41" t="str">
        <f t="shared" si="86"/>
        <v xml:space="preserve"> </v>
      </c>
      <c r="B382" s="42"/>
      <c r="C382" s="43"/>
      <c r="D382" s="44"/>
      <c r="E382" s="44"/>
      <c r="F382" s="43"/>
      <c r="G382" s="43"/>
      <c r="H382" s="26"/>
      <c r="I382" s="26"/>
      <c r="J382" s="26"/>
      <c r="K382" s="26"/>
      <c r="L382" s="52"/>
      <c r="M382" s="50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30" t="str">
        <f t="shared" si="87"/>
        <v/>
      </c>
    </row>
    <row r="383" spans="1:24" ht="28.9" customHeight="1">
      <c r="A383" s="41" t="str">
        <f>IF(OR(ISNUMBER(E383),ISTEXT(C383)),A382+1," ")</f>
        <v xml:space="preserve"> </v>
      </c>
      <c r="B383" s="42"/>
      <c r="C383" s="43"/>
      <c r="D383" s="44"/>
      <c r="E383" s="44"/>
      <c r="F383" s="43"/>
      <c r="G383" s="43"/>
      <c r="H383" s="26"/>
      <c r="I383" s="26"/>
      <c r="J383" s="26"/>
      <c r="K383" s="26"/>
      <c r="L383" s="52"/>
      <c r="M383" s="50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30" t="str">
        <f t="shared" si="87"/>
        <v/>
      </c>
    </row>
    <row r="384" spans="1:24" ht="28.9" customHeight="1">
      <c r="A384" s="41" t="str">
        <f>IF(OR(ISNUMBER(E384),ISTEXT(C384)),A383+1," ")</f>
        <v xml:space="preserve"> </v>
      </c>
      <c r="B384" s="42"/>
      <c r="C384" s="43"/>
      <c r="D384" s="44"/>
      <c r="E384" s="44"/>
      <c r="F384" s="43"/>
      <c r="G384" s="43"/>
      <c r="H384" s="26"/>
      <c r="I384" s="26"/>
      <c r="J384" s="26"/>
      <c r="K384" s="26"/>
      <c r="L384" s="52"/>
      <c r="M384" s="50"/>
      <c r="N384" s="28" t="s">
        <v>20</v>
      </c>
      <c r="O384" s="28">
        <f>COUNTIF(C365:C384," ")</f>
        <v>0</v>
      </c>
      <c r="P384" s="28" t="s">
        <v>2</v>
      </c>
      <c r="Q384" s="28">
        <f>SUMIF(C365:C384," ",E365:E384)</f>
        <v>0</v>
      </c>
      <c r="R384" s="28"/>
      <c r="S384" s="28" t="s">
        <v>2</v>
      </c>
      <c r="T384" s="28"/>
      <c r="U384" s="28">
        <f>O384</f>
        <v>0</v>
      </c>
      <c r="V384" s="28" t="s">
        <v>2</v>
      </c>
      <c r="W384" s="28">
        <f>Q384</f>
        <v>0</v>
      </c>
      <c r="X384" s="28" t="str">
        <f t="shared" si="87"/>
        <v/>
      </c>
    </row>
    <row r="385" spans="1:24" ht="28.9" customHeight="1">
      <c r="A385" s="45" t="s">
        <v>35</v>
      </c>
      <c r="B385" s="46"/>
      <c r="C385" s="47"/>
      <c r="D385" s="48"/>
      <c r="E385" s="49">
        <f>SUM(E365:E384)</f>
        <v>0</v>
      </c>
      <c r="F385" s="47"/>
      <c r="G385" s="47"/>
      <c r="H385" s="31"/>
      <c r="I385" s="31"/>
      <c r="J385" s="31"/>
      <c r="K385" s="31"/>
      <c r="L385" s="33"/>
      <c r="M385" s="51"/>
      <c r="N385" s="29" t="s">
        <v>1</v>
      </c>
      <c r="O385" s="28">
        <f>SUM(O365:O384)</f>
        <v>0</v>
      </c>
      <c r="P385" s="28" t="s">
        <v>2</v>
      </c>
      <c r="Q385" s="28">
        <f>SUM(Q365:Q384)</f>
        <v>0</v>
      </c>
      <c r="R385" s="28">
        <f>SUM(R365:R384)</f>
        <v>0</v>
      </c>
      <c r="S385" s="28" t="s">
        <v>2</v>
      </c>
      <c r="T385" s="28">
        <f>SUM(T365:T384)</f>
        <v>0</v>
      </c>
      <c r="U385" s="28">
        <f>SUM(U365:U384)</f>
        <v>0</v>
      </c>
      <c r="V385" s="28" t="s">
        <v>2</v>
      </c>
      <c r="W385" s="28">
        <f>SUM(W365:W384)</f>
        <v>0</v>
      </c>
      <c r="X385" s="28" t="str">
        <f t="shared" si="87"/>
        <v/>
      </c>
    </row>
    <row r="386" spans="1:24" ht="28.9" customHeight="1">
      <c r="A386" s="41" t="str">
        <f>IF(OR(ISNUMBER(E386),ISTEXT(C386)),A384+1," ")</f>
        <v xml:space="preserve"> </v>
      </c>
      <c r="B386" s="42"/>
      <c r="C386" s="43"/>
      <c r="D386" s="44"/>
      <c r="E386" s="44"/>
      <c r="F386" s="43"/>
      <c r="G386" s="43"/>
      <c r="H386" s="26"/>
      <c r="I386" s="26"/>
      <c r="J386" s="26"/>
      <c r="K386" s="27"/>
      <c r="L386" s="52"/>
      <c r="M386" s="50"/>
      <c r="N386" s="28" t="s">
        <v>3</v>
      </c>
      <c r="O386" s="28">
        <f>COUNTIF(C386:C405,"전")</f>
        <v>0</v>
      </c>
      <c r="P386" s="28" t="s">
        <v>2</v>
      </c>
      <c r="Q386" s="28">
        <f>SUMIF(C386:C405,"전",E386:E405)</f>
        <v>0</v>
      </c>
      <c r="R386" s="28">
        <f>COUNTIF(X386:X405,"전국")</f>
        <v>0</v>
      </c>
      <c r="S386" s="28" t="s">
        <v>2</v>
      </c>
      <c r="T386" s="28">
        <f>SUMIF(X386:X405,"전국",E386:E405)</f>
        <v>0</v>
      </c>
      <c r="U386" s="28">
        <f t="shared" ref="U386:U401" si="88">O386-R386</f>
        <v>0</v>
      </c>
      <c r="V386" s="28" t="s">
        <v>2</v>
      </c>
      <c r="W386" s="28">
        <f t="shared" ref="W386:W401" si="89">Q386-T386</f>
        <v>0</v>
      </c>
      <c r="X386" s="28" t="str">
        <f t="shared" si="87"/>
        <v/>
      </c>
    </row>
    <row r="387" spans="1:24" ht="28.9" customHeight="1">
      <c r="A387" s="41" t="str">
        <f>IF(OR(ISNUMBER(E387),ISTEXT(C387)),A386+1," ")</f>
        <v xml:space="preserve"> </v>
      </c>
      <c r="B387" s="42"/>
      <c r="C387" s="43"/>
      <c r="D387" s="44"/>
      <c r="E387" s="44"/>
      <c r="F387" s="43"/>
      <c r="G387" s="43"/>
      <c r="H387" s="26"/>
      <c r="I387" s="26"/>
      <c r="J387" s="26"/>
      <c r="K387" s="26"/>
      <c r="L387" s="52"/>
      <c r="M387" s="50"/>
      <c r="N387" s="28" t="s">
        <v>4</v>
      </c>
      <c r="O387" s="28">
        <f>COUNTIF(C386:C405,"답")</f>
        <v>0</v>
      </c>
      <c r="P387" s="28" t="s">
        <v>2</v>
      </c>
      <c r="Q387" s="28">
        <f>SUMIF(C386:C405,"답",E386:E405)</f>
        <v>0</v>
      </c>
      <c r="R387" s="28">
        <f>COUNTIF(X386:X405,"답국")</f>
        <v>0</v>
      </c>
      <c r="S387" s="28" t="s">
        <v>2</v>
      </c>
      <c r="T387" s="28">
        <f>SUMIF(X386:X405,"답국",E386:E405)</f>
        <v>0</v>
      </c>
      <c r="U387" s="28">
        <f t="shared" si="88"/>
        <v>0</v>
      </c>
      <c r="V387" s="28" t="s">
        <v>2</v>
      </c>
      <c r="W387" s="28">
        <f t="shared" si="89"/>
        <v>0</v>
      </c>
      <c r="X387" s="28" t="str">
        <f t="shared" si="87"/>
        <v/>
      </c>
    </row>
    <row r="388" spans="1:24" ht="28.9" customHeight="1">
      <c r="A388" s="41" t="str">
        <f t="shared" ref="A388:A403" si="90">IF(OR(ISNUMBER(E388),ISTEXT(C388)),A387+1," ")</f>
        <v xml:space="preserve"> </v>
      </c>
      <c r="B388" s="42"/>
      <c r="C388" s="43"/>
      <c r="D388" s="44"/>
      <c r="E388" s="44"/>
      <c r="F388" s="43"/>
      <c r="G388" s="43"/>
      <c r="H388" s="26"/>
      <c r="I388" s="26"/>
      <c r="J388" s="26"/>
      <c r="K388" s="26"/>
      <c r="L388" s="52"/>
      <c r="M388" s="50"/>
      <c r="N388" s="28" t="s">
        <v>5</v>
      </c>
      <c r="O388" s="28">
        <f>COUNTIF(C386:C405,"임")</f>
        <v>0</v>
      </c>
      <c r="P388" s="28" t="s">
        <v>2</v>
      </c>
      <c r="Q388" s="28">
        <f>SUMIF(C386:C405,"임",E386:E405)</f>
        <v>0</v>
      </c>
      <c r="R388" s="28">
        <f>COUNTIF(X386:X405,"임국")</f>
        <v>0</v>
      </c>
      <c r="S388" s="28" t="s">
        <v>2</v>
      </c>
      <c r="T388" s="28">
        <f>SUMIF(X386:X405,"임국",E386:E405)</f>
        <v>0</v>
      </c>
      <c r="U388" s="28">
        <f t="shared" si="88"/>
        <v>0</v>
      </c>
      <c r="V388" s="28" t="s">
        <v>2</v>
      </c>
      <c r="W388" s="28">
        <f t="shared" si="89"/>
        <v>0</v>
      </c>
      <c r="X388" s="28" t="str">
        <f t="shared" si="87"/>
        <v/>
      </c>
    </row>
    <row r="389" spans="1:24" ht="28.9" customHeight="1">
      <c r="A389" s="41" t="str">
        <f t="shared" si="90"/>
        <v xml:space="preserve"> </v>
      </c>
      <c r="B389" s="42"/>
      <c r="C389" s="43"/>
      <c r="D389" s="44"/>
      <c r="E389" s="44"/>
      <c r="F389" s="43"/>
      <c r="G389" s="43"/>
      <c r="H389" s="26"/>
      <c r="I389" s="26"/>
      <c r="J389" s="26"/>
      <c r="K389" s="26"/>
      <c r="L389" s="52"/>
      <c r="M389" s="50"/>
      <c r="N389" s="28" t="s">
        <v>6</v>
      </c>
      <c r="O389" s="28">
        <f>COUNTIF(C386:C405,"대")</f>
        <v>0</v>
      </c>
      <c r="P389" s="28" t="s">
        <v>2</v>
      </c>
      <c r="Q389" s="28">
        <f>SUMIF(C386:C405,"대",E386:E405)</f>
        <v>0</v>
      </c>
      <c r="R389" s="28">
        <f>COUNTIF(X386:X405,"대국")</f>
        <v>0</v>
      </c>
      <c r="S389" s="28" t="s">
        <v>2</v>
      </c>
      <c r="T389" s="28">
        <f>SUMIF(X386:X405,"대국",E386:E405)</f>
        <v>0</v>
      </c>
      <c r="U389" s="28">
        <f t="shared" si="88"/>
        <v>0</v>
      </c>
      <c r="V389" s="28" t="s">
        <v>2</v>
      </c>
      <c r="W389" s="28">
        <f t="shared" si="89"/>
        <v>0</v>
      </c>
      <c r="X389" s="28" t="str">
        <f t="shared" si="87"/>
        <v/>
      </c>
    </row>
    <row r="390" spans="1:24" ht="28.9" customHeight="1">
      <c r="A390" s="41" t="str">
        <f t="shared" si="90"/>
        <v xml:space="preserve"> </v>
      </c>
      <c r="B390" s="42"/>
      <c r="C390" s="43"/>
      <c r="D390" s="44"/>
      <c r="E390" s="44"/>
      <c r="F390" s="43"/>
      <c r="G390" s="43"/>
      <c r="H390" s="26"/>
      <c r="I390" s="26"/>
      <c r="J390" s="26"/>
      <c r="K390" s="26"/>
      <c r="L390" s="52"/>
      <c r="M390" s="50"/>
      <c r="N390" s="28" t="s">
        <v>7</v>
      </c>
      <c r="O390" s="28">
        <f>COUNTIF(C386:C405,"도")</f>
        <v>0</v>
      </c>
      <c r="P390" s="28" t="s">
        <v>2</v>
      </c>
      <c r="Q390" s="28">
        <f>SUMIF(C386:C405,"도",E386:E405)</f>
        <v>0</v>
      </c>
      <c r="R390" s="28">
        <f>COUNTIF(X386:X405,"도국")</f>
        <v>0</v>
      </c>
      <c r="S390" s="28" t="s">
        <v>2</v>
      </c>
      <c r="T390" s="28">
        <f>SUMIF(X386:X405,"도국",E386:E405)</f>
        <v>0</v>
      </c>
      <c r="U390" s="28">
        <f t="shared" si="88"/>
        <v>0</v>
      </c>
      <c r="V390" s="28" t="s">
        <v>2</v>
      </c>
      <c r="W390" s="28">
        <f t="shared" si="89"/>
        <v>0</v>
      </c>
      <c r="X390" s="28" t="str">
        <f t="shared" si="87"/>
        <v/>
      </c>
    </row>
    <row r="391" spans="1:24" ht="28.9" customHeight="1">
      <c r="A391" s="41" t="str">
        <f t="shared" si="90"/>
        <v xml:space="preserve"> </v>
      </c>
      <c r="B391" s="42"/>
      <c r="C391" s="43"/>
      <c r="D391" s="44"/>
      <c r="E391" s="44"/>
      <c r="F391" s="43"/>
      <c r="G391" s="43"/>
      <c r="H391" s="26"/>
      <c r="I391" s="26"/>
      <c r="J391" s="26"/>
      <c r="K391" s="26"/>
      <c r="L391" s="52"/>
      <c r="M391" s="50"/>
      <c r="N391" s="28" t="s">
        <v>8</v>
      </c>
      <c r="O391" s="28">
        <f>COUNTIF(C386:C405,"천")</f>
        <v>0</v>
      </c>
      <c r="P391" s="28" t="s">
        <v>2</v>
      </c>
      <c r="Q391" s="28">
        <f>SUMIF(C386:C405,"천",E386:E405)</f>
        <v>0</v>
      </c>
      <c r="R391" s="28">
        <f>COUNTIF(X386:X405,"천국")</f>
        <v>0</v>
      </c>
      <c r="S391" s="28" t="s">
        <v>2</v>
      </c>
      <c r="T391" s="28">
        <f>SUMIF(X386:X405,"천국",E386:E405)</f>
        <v>0</v>
      </c>
      <c r="U391" s="28">
        <f t="shared" si="88"/>
        <v>0</v>
      </c>
      <c r="V391" s="28" t="s">
        <v>2</v>
      </c>
      <c r="W391" s="28">
        <f t="shared" si="89"/>
        <v>0</v>
      </c>
      <c r="X391" s="28" t="str">
        <f t="shared" si="87"/>
        <v/>
      </c>
    </row>
    <row r="392" spans="1:24" ht="28.9" customHeight="1">
      <c r="A392" s="41" t="str">
        <f t="shared" si="90"/>
        <v xml:space="preserve"> </v>
      </c>
      <c r="B392" s="42"/>
      <c r="C392" s="43"/>
      <c r="D392" s="44"/>
      <c r="E392" s="44"/>
      <c r="F392" s="43"/>
      <c r="G392" s="43"/>
      <c r="H392" s="26"/>
      <c r="I392" s="26"/>
      <c r="J392" s="26"/>
      <c r="K392" s="26"/>
      <c r="L392" s="52"/>
      <c r="M392" s="50"/>
      <c r="N392" s="28" t="s">
        <v>9</v>
      </c>
      <c r="O392" s="28">
        <f>COUNTIF(C386:C405,"구")</f>
        <v>0</v>
      </c>
      <c r="P392" s="28" t="s">
        <v>2</v>
      </c>
      <c r="Q392" s="28">
        <f>SUMIF(C386:C405,"구",E386:E405)</f>
        <v>0</v>
      </c>
      <c r="R392" s="28">
        <f>COUNTIF(X386:X405,"구국")</f>
        <v>0</v>
      </c>
      <c r="S392" s="28" t="s">
        <v>2</v>
      </c>
      <c r="T392" s="28">
        <f>SUMIF(X386:X405,"구국",E386:E405)</f>
        <v>0</v>
      </c>
      <c r="U392" s="28">
        <f t="shared" si="88"/>
        <v>0</v>
      </c>
      <c r="V392" s="28" t="s">
        <v>2</v>
      </c>
      <c r="W392" s="28">
        <f t="shared" si="89"/>
        <v>0</v>
      </c>
      <c r="X392" s="28" t="str">
        <f t="shared" ref="X392:X407" si="91">CONCATENATE(C392,H392)</f>
        <v/>
      </c>
    </row>
    <row r="393" spans="1:24" ht="28.9" customHeight="1">
      <c r="A393" s="41" t="str">
        <f t="shared" si="90"/>
        <v xml:space="preserve"> </v>
      </c>
      <c r="B393" s="42"/>
      <c r="C393" s="43"/>
      <c r="D393" s="44"/>
      <c r="E393" s="44"/>
      <c r="F393" s="43"/>
      <c r="G393" s="43"/>
      <c r="H393" s="26"/>
      <c r="I393" s="26"/>
      <c r="J393" s="26"/>
      <c r="K393" s="26"/>
      <c r="L393" s="52"/>
      <c r="M393" s="50"/>
      <c r="N393" s="28" t="s">
        <v>10</v>
      </c>
      <c r="O393" s="28">
        <f>COUNTIF(C386:C405,"제")</f>
        <v>0</v>
      </c>
      <c r="P393" s="28" t="s">
        <v>2</v>
      </c>
      <c r="Q393" s="28">
        <f>SUMIF(C386:C405,"제",E386:E405)</f>
        <v>0</v>
      </c>
      <c r="R393" s="28">
        <f>COUNTIF(X386:X405,"제국")</f>
        <v>0</v>
      </c>
      <c r="S393" s="28" t="s">
        <v>2</v>
      </c>
      <c r="T393" s="28">
        <f>SUMIF(X386:X405,"제국",E386:E405)</f>
        <v>0</v>
      </c>
      <c r="U393" s="28">
        <f t="shared" si="88"/>
        <v>0</v>
      </c>
      <c r="V393" s="28" t="s">
        <v>2</v>
      </c>
      <c r="W393" s="28">
        <f t="shared" si="89"/>
        <v>0</v>
      </c>
      <c r="X393" s="28" t="str">
        <f t="shared" si="91"/>
        <v/>
      </c>
    </row>
    <row r="394" spans="1:24" ht="28.9" customHeight="1">
      <c r="A394" s="41" t="str">
        <f t="shared" si="90"/>
        <v xml:space="preserve"> </v>
      </c>
      <c r="B394" s="42"/>
      <c r="C394" s="43"/>
      <c r="D394" s="44"/>
      <c r="E394" s="44"/>
      <c r="F394" s="43"/>
      <c r="G394" s="43"/>
      <c r="H394" s="26"/>
      <c r="I394" s="26"/>
      <c r="J394" s="26"/>
      <c r="K394" s="26"/>
      <c r="L394" s="52"/>
      <c r="M394" s="50"/>
      <c r="N394" s="28" t="s">
        <v>11</v>
      </c>
      <c r="O394" s="28">
        <f>COUNTIF(C386:C405,"유")</f>
        <v>0</v>
      </c>
      <c r="P394" s="28" t="s">
        <v>2</v>
      </c>
      <c r="Q394" s="28">
        <f>SUMIF(C386:C405,"유",E386:E405)</f>
        <v>0</v>
      </c>
      <c r="R394" s="28">
        <f>COUNTIF(X386:X405,"유국")</f>
        <v>0</v>
      </c>
      <c r="S394" s="28" t="s">
        <v>2</v>
      </c>
      <c r="T394" s="28">
        <f>SUMIF(X386:X405,"유국",E386:E405)</f>
        <v>0</v>
      </c>
      <c r="U394" s="28">
        <f t="shared" si="88"/>
        <v>0</v>
      </c>
      <c r="V394" s="28" t="s">
        <v>2</v>
      </c>
      <c r="W394" s="28">
        <f t="shared" si="89"/>
        <v>0</v>
      </c>
      <c r="X394" s="28" t="str">
        <f t="shared" si="91"/>
        <v/>
      </c>
    </row>
    <row r="395" spans="1:24" ht="28.9" customHeight="1">
      <c r="A395" s="41" t="str">
        <f t="shared" si="90"/>
        <v xml:space="preserve"> </v>
      </c>
      <c r="B395" s="42"/>
      <c r="C395" s="43"/>
      <c r="D395" s="44"/>
      <c r="E395" s="44"/>
      <c r="F395" s="43"/>
      <c r="G395" s="43"/>
      <c r="H395" s="26"/>
      <c r="I395" s="26"/>
      <c r="J395" s="26"/>
      <c r="K395" s="26"/>
      <c r="L395" s="52"/>
      <c r="M395" s="50"/>
      <c r="N395" s="28" t="s">
        <v>12</v>
      </c>
      <c r="O395" s="28">
        <f>COUNTIF(C386:C405,"과")</f>
        <v>0</v>
      </c>
      <c r="P395" s="28" t="s">
        <v>2</v>
      </c>
      <c r="Q395" s="28">
        <f>SUMIF(C386:C405,"과",E386:E405)</f>
        <v>0</v>
      </c>
      <c r="R395" s="28">
        <f>COUNTIF(X386:X405,"과국")</f>
        <v>0</v>
      </c>
      <c r="S395" s="28" t="s">
        <v>2</v>
      </c>
      <c r="T395" s="28">
        <f>SUMIF(X386:X405,"과국",E386:E405)</f>
        <v>0</v>
      </c>
      <c r="U395" s="28">
        <f t="shared" si="88"/>
        <v>0</v>
      </c>
      <c r="V395" s="28" t="s">
        <v>2</v>
      </c>
      <c r="W395" s="28">
        <f t="shared" si="89"/>
        <v>0</v>
      </c>
      <c r="X395" s="28" t="str">
        <f t="shared" si="91"/>
        <v/>
      </c>
    </row>
    <row r="396" spans="1:24" ht="28.9" customHeight="1">
      <c r="A396" s="41" t="str">
        <f t="shared" si="90"/>
        <v xml:space="preserve"> </v>
      </c>
      <c r="B396" s="42"/>
      <c r="C396" s="43"/>
      <c r="D396" s="44"/>
      <c r="E396" s="44"/>
      <c r="F396" s="43"/>
      <c r="G396" s="43"/>
      <c r="H396" s="26"/>
      <c r="I396" s="26"/>
      <c r="J396" s="26"/>
      <c r="K396" s="26"/>
      <c r="L396" s="52"/>
      <c r="M396" s="50"/>
      <c r="N396" s="28" t="s">
        <v>13</v>
      </c>
      <c r="O396" s="28">
        <f>COUNTIF(C386:C405,"묘")</f>
        <v>0</v>
      </c>
      <c r="P396" s="28" t="s">
        <v>2</v>
      </c>
      <c r="Q396" s="28">
        <f>SUMIF(C386:C405,"묘",E386:E405)</f>
        <v>0</v>
      </c>
      <c r="R396" s="28">
        <f>COUNTIF(X386:X405,"묘국")</f>
        <v>0</v>
      </c>
      <c r="S396" s="28" t="s">
        <v>2</v>
      </c>
      <c r="T396" s="28">
        <f>SUMIF(X386:X405,"묘국",E386:E405)</f>
        <v>0</v>
      </c>
      <c r="U396" s="28">
        <f t="shared" si="88"/>
        <v>0</v>
      </c>
      <c r="V396" s="28" t="s">
        <v>2</v>
      </c>
      <c r="W396" s="28">
        <f t="shared" si="89"/>
        <v>0</v>
      </c>
      <c r="X396" s="28" t="str">
        <f t="shared" si="91"/>
        <v/>
      </c>
    </row>
    <row r="397" spans="1:24" ht="28.9" customHeight="1">
      <c r="A397" s="41" t="str">
        <f t="shared" si="90"/>
        <v xml:space="preserve"> </v>
      </c>
      <c r="B397" s="42"/>
      <c r="C397" s="43"/>
      <c r="D397" s="44"/>
      <c r="E397" s="44"/>
      <c r="F397" s="43"/>
      <c r="G397" s="43"/>
      <c r="H397" s="26"/>
      <c r="I397" s="26"/>
      <c r="J397" s="26"/>
      <c r="K397" s="26"/>
      <c r="L397" s="52"/>
      <c r="M397" s="50"/>
      <c r="N397" s="28" t="s">
        <v>14</v>
      </c>
      <c r="O397" s="28">
        <f>COUNTIF(C386:C405,"목")</f>
        <v>0</v>
      </c>
      <c r="P397" s="28" t="s">
        <v>2</v>
      </c>
      <c r="Q397" s="28">
        <f>SUMIF(C386:C405,"목",E386:E405)</f>
        <v>0</v>
      </c>
      <c r="R397" s="28">
        <f>COUNTIF(X386:X405,"목국")</f>
        <v>0</v>
      </c>
      <c r="S397" s="28" t="s">
        <v>2</v>
      </c>
      <c r="T397" s="28">
        <f>SUMIF(X386:X405,"목국",E386:E405)</f>
        <v>0</v>
      </c>
      <c r="U397" s="28">
        <f t="shared" si="88"/>
        <v>0</v>
      </c>
      <c r="V397" s="28" t="s">
        <v>2</v>
      </c>
      <c r="W397" s="28">
        <f t="shared" si="89"/>
        <v>0</v>
      </c>
      <c r="X397" s="28" t="str">
        <f t="shared" si="91"/>
        <v/>
      </c>
    </row>
    <row r="398" spans="1:24" ht="28.9" customHeight="1">
      <c r="A398" s="41" t="str">
        <f t="shared" si="90"/>
        <v xml:space="preserve"> </v>
      </c>
      <c r="B398" s="42"/>
      <c r="C398" s="43"/>
      <c r="D398" s="44"/>
      <c r="E398" s="44"/>
      <c r="F398" s="43"/>
      <c r="G398" s="43"/>
      <c r="H398" s="26"/>
      <c r="I398" s="26"/>
      <c r="J398" s="26"/>
      <c r="K398" s="26"/>
      <c r="L398" s="52"/>
      <c r="M398" s="50"/>
      <c r="N398" s="28" t="s">
        <v>15</v>
      </c>
      <c r="O398" s="28">
        <f>COUNTIF(C386:C405,"잡")</f>
        <v>0</v>
      </c>
      <c r="P398" s="28" t="s">
        <v>2</v>
      </c>
      <c r="Q398" s="28">
        <f>SUMIF(C386:C405,"잡",E386:E405)</f>
        <v>0</v>
      </c>
      <c r="R398" s="28">
        <f>COUNTIF(X386:X405,"잡국")</f>
        <v>0</v>
      </c>
      <c r="S398" s="28" t="s">
        <v>2</v>
      </c>
      <c r="T398" s="28">
        <f>SUMIF(X386:X405,"잡국",E386:E405)</f>
        <v>0</v>
      </c>
      <c r="U398" s="28">
        <f t="shared" si="88"/>
        <v>0</v>
      </c>
      <c r="V398" s="28" t="s">
        <v>2</v>
      </c>
      <c r="W398" s="28">
        <f t="shared" si="89"/>
        <v>0</v>
      </c>
      <c r="X398" s="28" t="str">
        <f t="shared" si="91"/>
        <v/>
      </c>
    </row>
    <row r="399" spans="1:24" ht="28.9" customHeight="1">
      <c r="A399" s="41" t="str">
        <f t="shared" si="90"/>
        <v xml:space="preserve"> </v>
      </c>
      <c r="B399" s="42"/>
      <c r="C399" s="43"/>
      <c r="D399" s="44"/>
      <c r="E399" s="44"/>
      <c r="F399" s="43"/>
      <c r="G399" s="43"/>
      <c r="H399" s="26"/>
      <c r="I399" s="26"/>
      <c r="J399" s="26"/>
      <c r="K399" s="26"/>
      <c r="L399" s="52"/>
      <c r="M399" s="50"/>
      <c r="N399" s="28" t="s">
        <v>19</v>
      </c>
      <c r="O399" s="28">
        <f>COUNTIF(C386:C405,"학")</f>
        <v>0</v>
      </c>
      <c r="P399" s="28" t="s">
        <v>2</v>
      </c>
      <c r="Q399" s="28">
        <f>SUMIF(C386:C405,"학",E386:E405)</f>
        <v>0</v>
      </c>
      <c r="R399" s="28">
        <f>COUNTIF(X386:X405,"학국")</f>
        <v>0</v>
      </c>
      <c r="S399" s="28" t="s">
        <v>2</v>
      </c>
      <c r="T399" s="28">
        <f>SUMIF(X386:X405,"학국",E386:E405)</f>
        <v>0</v>
      </c>
      <c r="U399" s="28">
        <f t="shared" si="88"/>
        <v>0</v>
      </c>
      <c r="V399" s="28" t="s">
        <v>2</v>
      </c>
      <c r="W399" s="28">
        <f t="shared" si="89"/>
        <v>0</v>
      </c>
      <c r="X399" s="28" t="str">
        <f t="shared" si="91"/>
        <v/>
      </c>
    </row>
    <row r="400" spans="1:24" ht="28.9" customHeight="1">
      <c r="A400" s="41" t="str">
        <f t="shared" si="90"/>
        <v xml:space="preserve"> </v>
      </c>
      <c r="B400" s="42"/>
      <c r="C400" s="43"/>
      <c r="D400" s="44"/>
      <c r="E400" s="44"/>
      <c r="F400" s="43"/>
      <c r="G400" s="43"/>
      <c r="H400" s="26"/>
      <c r="I400" s="26"/>
      <c r="J400" s="26"/>
      <c r="K400" s="26"/>
      <c r="L400" s="52"/>
      <c r="M400" s="50"/>
      <c r="N400" s="28" t="s">
        <v>16</v>
      </c>
      <c r="O400" s="28">
        <f>COUNTIF(C386:C405,"수")</f>
        <v>0</v>
      </c>
      <c r="P400" s="28" t="s">
        <v>2</v>
      </c>
      <c r="Q400" s="28">
        <f>SUMIF(C386:C405,"수",E386:E405)</f>
        <v>0</v>
      </c>
      <c r="R400" s="28">
        <f>COUNTIF(X386:X405,"수국")</f>
        <v>0</v>
      </c>
      <c r="S400" s="28" t="s">
        <v>2</v>
      </c>
      <c r="T400" s="28">
        <f>SUMIF(X386:X405,"수국",E386:E405)</f>
        <v>0</v>
      </c>
      <c r="U400" s="28">
        <f t="shared" si="88"/>
        <v>0</v>
      </c>
      <c r="V400" s="28" t="s">
        <v>2</v>
      </c>
      <c r="W400" s="28">
        <f t="shared" si="89"/>
        <v>0</v>
      </c>
      <c r="X400" s="28" t="str">
        <f t="shared" si="91"/>
        <v/>
      </c>
    </row>
    <row r="401" spans="1:24" ht="28.9" customHeight="1">
      <c r="A401" s="41" t="str">
        <f t="shared" si="90"/>
        <v xml:space="preserve"> </v>
      </c>
      <c r="B401" s="42"/>
      <c r="C401" s="43"/>
      <c r="D401" s="44"/>
      <c r="E401" s="44"/>
      <c r="F401" s="43"/>
      <c r="G401" s="43"/>
      <c r="H401" s="26"/>
      <c r="I401" s="26"/>
      <c r="J401" s="26"/>
      <c r="K401" s="26"/>
      <c r="L401" s="52"/>
      <c r="M401" s="50"/>
      <c r="N401" s="29" t="s">
        <v>17</v>
      </c>
      <c r="O401" s="28">
        <f>COUNTIF(C386:C405,"장")</f>
        <v>0</v>
      </c>
      <c r="P401" s="28" t="s">
        <v>2</v>
      </c>
      <c r="Q401" s="28">
        <f>SUMIF(C386:C405,"장",E386:E405)</f>
        <v>0</v>
      </c>
      <c r="R401" s="28">
        <f>COUNTIF(X386:X405,"장국")</f>
        <v>0</v>
      </c>
      <c r="S401" s="28" t="s">
        <v>2</v>
      </c>
      <c r="T401" s="28">
        <f>SUMIF(X386:X405,"장국",E386:E405)</f>
        <v>0</v>
      </c>
      <c r="U401" s="28">
        <f t="shared" si="88"/>
        <v>0</v>
      </c>
      <c r="V401" s="28" t="s">
        <v>2</v>
      </c>
      <c r="W401" s="28">
        <f t="shared" si="89"/>
        <v>0</v>
      </c>
      <c r="X401" s="30" t="str">
        <f t="shared" si="91"/>
        <v/>
      </c>
    </row>
    <row r="402" spans="1:24" ht="28.9" customHeight="1">
      <c r="A402" s="41" t="str">
        <f t="shared" si="90"/>
        <v xml:space="preserve"> </v>
      </c>
      <c r="B402" s="42"/>
      <c r="C402" s="43"/>
      <c r="D402" s="44"/>
      <c r="E402" s="44"/>
      <c r="F402" s="43"/>
      <c r="G402" s="43"/>
      <c r="H402" s="26"/>
      <c r="I402" s="26"/>
      <c r="J402" s="26"/>
      <c r="K402" s="26"/>
      <c r="L402" s="52"/>
      <c r="M402" s="50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30" t="str">
        <f t="shared" si="91"/>
        <v/>
      </c>
    </row>
    <row r="403" spans="1:24" ht="28.9" customHeight="1">
      <c r="A403" s="41" t="str">
        <f t="shared" si="90"/>
        <v xml:space="preserve"> </v>
      </c>
      <c r="B403" s="42"/>
      <c r="C403" s="43"/>
      <c r="D403" s="44"/>
      <c r="E403" s="44"/>
      <c r="F403" s="43"/>
      <c r="G403" s="43"/>
      <c r="H403" s="26"/>
      <c r="I403" s="26"/>
      <c r="J403" s="26"/>
      <c r="K403" s="26"/>
      <c r="L403" s="52"/>
      <c r="M403" s="50"/>
      <c r="N403" s="29"/>
      <c r="O403" s="29"/>
      <c r="P403" s="29"/>
      <c r="Q403" s="29"/>
      <c r="R403" s="29"/>
      <c r="S403" s="29"/>
      <c r="T403" s="29"/>
      <c r="U403" s="29"/>
      <c r="V403" s="29"/>
      <c r="W403" s="29"/>
      <c r="X403" s="30" t="str">
        <f t="shared" si="91"/>
        <v/>
      </c>
    </row>
    <row r="404" spans="1:24" ht="28.9" customHeight="1">
      <c r="A404" s="41" t="str">
        <f>IF(OR(ISNUMBER(E404),ISTEXT(C404)),A403+1," ")</f>
        <v xml:space="preserve"> </v>
      </c>
      <c r="B404" s="42"/>
      <c r="C404" s="43"/>
      <c r="D404" s="44"/>
      <c r="E404" s="44"/>
      <c r="F404" s="43"/>
      <c r="G404" s="43"/>
      <c r="H404" s="26"/>
      <c r="I404" s="26"/>
      <c r="J404" s="26"/>
      <c r="K404" s="26"/>
      <c r="L404" s="52"/>
      <c r="M404" s="50"/>
      <c r="N404" s="29"/>
      <c r="O404" s="29"/>
      <c r="P404" s="29"/>
      <c r="Q404" s="29"/>
      <c r="R404" s="29"/>
      <c r="S404" s="29"/>
      <c r="T404" s="29"/>
      <c r="U404" s="29"/>
      <c r="V404" s="29"/>
      <c r="W404" s="29"/>
      <c r="X404" s="30" t="str">
        <f t="shared" si="91"/>
        <v/>
      </c>
    </row>
    <row r="405" spans="1:24" ht="28.9" customHeight="1">
      <c r="A405" s="41" t="str">
        <f>IF(OR(ISNUMBER(E405),ISTEXT(C405)),A404+1," ")</f>
        <v xml:space="preserve"> </v>
      </c>
      <c r="B405" s="42"/>
      <c r="C405" s="43"/>
      <c r="D405" s="44"/>
      <c r="E405" s="44"/>
      <c r="F405" s="43"/>
      <c r="G405" s="43"/>
      <c r="H405" s="26"/>
      <c r="I405" s="26"/>
      <c r="J405" s="26"/>
      <c r="K405" s="26"/>
      <c r="L405" s="52"/>
      <c r="M405" s="50"/>
      <c r="N405" s="28" t="s">
        <v>20</v>
      </c>
      <c r="O405" s="28">
        <f>COUNTIF(C386:C405," ")</f>
        <v>0</v>
      </c>
      <c r="P405" s="28" t="s">
        <v>2</v>
      </c>
      <c r="Q405" s="28">
        <f>SUMIF(C386:C405," ",E386:E405)</f>
        <v>0</v>
      </c>
      <c r="R405" s="28"/>
      <c r="S405" s="28" t="s">
        <v>2</v>
      </c>
      <c r="T405" s="28"/>
      <c r="U405" s="28">
        <f>O405</f>
        <v>0</v>
      </c>
      <c r="V405" s="28" t="s">
        <v>2</v>
      </c>
      <c r="W405" s="28">
        <f>Q405</f>
        <v>0</v>
      </c>
      <c r="X405" s="28" t="str">
        <f t="shared" si="91"/>
        <v/>
      </c>
    </row>
    <row r="406" spans="1:24" ht="28.9" customHeight="1">
      <c r="A406" s="45" t="s">
        <v>35</v>
      </c>
      <c r="B406" s="46"/>
      <c r="C406" s="47"/>
      <c r="D406" s="48"/>
      <c r="E406" s="49">
        <f>SUM(E386:E405)</f>
        <v>0</v>
      </c>
      <c r="F406" s="47"/>
      <c r="G406" s="47"/>
      <c r="H406" s="31"/>
      <c r="I406" s="31"/>
      <c r="J406" s="31"/>
      <c r="K406" s="31"/>
      <c r="L406" s="33"/>
      <c r="M406" s="51"/>
      <c r="N406" s="29" t="s">
        <v>1</v>
      </c>
      <c r="O406" s="28">
        <f>SUM(O386:O405)</f>
        <v>0</v>
      </c>
      <c r="P406" s="28" t="s">
        <v>2</v>
      </c>
      <c r="Q406" s="28">
        <f>SUM(Q386:Q405)</f>
        <v>0</v>
      </c>
      <c r="R406" s="28">
        <f>SUM(R386:R405)</f>
        <v>0</v>
      </c>
      <c r="S406" s="28" t="s">
        <v>2</v>
      </c>
      <c r="T406" s="28">
        <f>SUM(T386:T405)</f>
        <v>0</v>
      </c>
      <c r="U406" s="28">
        <f>SUM(U386:U405)</f>
        <v>0</v>
      </c>
      <c r="V406" s="28" t="s">
        <v>2</v>
      </c>
      <c r="W406" s="28">
        <f>SUM(W386:W405)</f>
        <v>0</v>
      </c>
      <c r="X406" s="28" t="str">
        <f t="shared" si="91"/>
        <v/>
      </c>
    </row>
    <row r="407" spans="1:24" ht="28.9" customHeight="1">
      <c r="A407" s="41" t="str">
        <f>IF(OR(ISNUMBER(E407),ISTEXT(C407)),A405+1," ")</f>
        <v xml:space="preserve"> </v>
      </c>
      <c r="B407" s="42"/>
      <c r="C407" s="43"/>
      <c r="D407" s="44"/>
      <c r="E407" s="44"/>
      <c r="F407" s="43"/>
      <c r="G407" s="43"/>
      <c r="H407" s="26"/>
      <c r="I407" s="26"/>
      <c r="J407" s="26"/>
      <c r="K407" s="27"/>
      <c r="L407" s="52"/>
      <c r="M407" s="50"/>
      <c r="N407" s="28" t="s">
        <v>3</v>
      </c>
      <c r="O407" s="28">
        <f>COUNTIF(C407:C426,"전")</f>
        <v>0</v>
      </c>
      <c r="P407" s="28" t="s">
        <v>2</v>
      </c>
      <c r="Q407" s="28">
        <f>SUMIF(C407:C426,"전",E407:E426)</f>
        <v>0</v>
      </c>
      <c r="R407" s="28">
        <f>COUNTIF(X407:X426,"전국")</f>
        <v>0</v>
      </c>
      <c r="S407" s="28" t="s">
        <v>2</v>
      </c>
      <c r="T407" s="28">
        <f>SUMIF(X407:X426,"전국",E407:E426)</f>
        <v>0</v>
      </c>
      <c r="U407" s="28">
        <f t="shared" ref="U407:U422" si="92">O407-R407</f>
        <v>0</v>
      </c>
      <c r="V407" s="28" t="s">
        <v>2</v>
      </c>
      <c r="W407" s="28">
        <f t="shared" ref="W407:W422" si="93">Q407-T407</f>
        <v>0</v>
      </c>
      <c r="X407" s="28" t="str">
        <f t="shared" si="91"/>
        <v/>
      </c>
    </row>
    <row r="408" spans="1:24" ht="28.9" customHeight="1">
      <c r="A408" s="41" t="str">
        <f>IF(OR(ISNUMBER(E408),ISTEXT(C408)),A407+1," ")</f>
        <v xml:space="preserve"> </v>
      </c>
      <c r="B408" s="42"/>
      <c r="C408" s="43"/>
      <c r="D408" s="44"/>
      <c r="E408" s="44"/>
      <c r="F408" s="43"/>
      <c r="G408" s="43"/>
      <c r="H408" s="26"/>
      <c r="I408" s="26"/>
      <c r="J408" s="26"/>
      <c r="K408" s="26"/>
      <c r="L408" s="52"/>
      <c r="M408" s="50"/>
      <c r="N408" s="28" t="s">
        <v>4</v>
      </c>
      <c r="O408" s="28">
        <f>COUNTIF(C407:C426,"답")</f>
        <v>0</v>
      </c>
      <c r="P408" s="28" t="s">
        <v>2</v>
      </c>
      <c r="Q408" s="28">
        <f>SUMIF(C407:C426,"답",E407:E426)</f>
        <v>0</v>
      </c>
      <c r="R408" s="28">
        <f>COUNTIF(X407:X426,"답국")</f>
        <v>0</v>
      </c>
      <c r="S408" s="28" t="s">
        <v>2</v>
      </c>
      <c r="T408" s="28">
        <f>SUMIF(X407:X426,"답국",E407:E426)</f>
        <v>0</v>
      </c>
      <c r="U408" s="28">
        <f t="shared" si="92"/>
        <v>0</v>
      </c>
      <c r="V408" s="28" t="s">
        <v>2</v>
      </c>
      <c r="W408" s="28">
        <f t="shared" si="93"/>
        <v>0</v>
      </c>
      <c r="X408" s="28" t="str">
        <f t="shared" ref="X408:X423" si="94">CONCATENATE(C408,H408)</f>
        <v/>
      </c>
    </row>
    <row r="409" spans="1:24" ht="28.9" customHeight="1">
      <c r="A409" s="41" t="str">
        <f t="shared" ref="A409:A424" si="95">IF(OR(ISNUMBER(E409),ISTEXT(C409)),A408+1," ")</f>
        <v xml:space="preserve"> </v>
      </c>
      <c r="B409" s="42"/>
      <c r="C409" s="43"/>
      <c r="D409" s="44"/>
      <c r="E409" s="44"/>
      <c r="F409" s="43"/>
      <c r="G409" s="43"/>
      <c r="H409" s="26"/>
      <c r="I409" s="26"/>
      <c r="J409" s="26"/>
      <c r="K409" s="26"/>
      <c r="L409" s="52"/>
      <c r="M409" s="50"/>
      <c r="N409" s="28" t="s">
        <v>5</v>
      </c>
      <c r="O409" s="28">
        <f>COUNTIF(C407:C426,"임")</f>
        <v>0</v>
      </c>
      <c r="P409" s="28" t="s">
        <v>2</v>
      </c>
      <c r="Q409" s="28">
        <f>SUMIF(C407:C426,"임",E407:E426)</f>
        <v>0</v>
      </c>
      <c r="R409" s="28">
        <f>COUNTIF(X407:X426,"임국")</f>
        <v>0</v>
      </c>
      <c r="S409" s="28" t="s">
        <v>2</v>
      </c>
      <c r="T409" s="28">
        <f>SUMIF(X407:X426,"임국",E407:E426)</f>
        <v>0</v>
      </c>
      <c r="U409" s="28">
        <f t="shared" si="92"/>
        <v>0</v>
      </c>
      <c r="V409" s="28" t="s">
        <v>2</v>
      </c>
      <c r="W409" s="28">
        <f t="shared" si="93"/>
        <v>0</v>
      </c>
      <c r="X409" s="28" t="str">
        <f t="shared" si="94"/>
        <v/>
      </c>
    </row>
    <row r="410" spans="1:24" ht="28.9" customHeight="1">
      <c r="A410" s="41" t="str">
        <f t="shared" si="95"/>
        <v xml:space="preserve"> </v>
      </c>
      <c r="B410" s="42"/>
      <c r="C410" s="43"/>
      <c r="D410" s="44"/>
      <c r="E410" s="44"/>
      <c r="F410" s="43"/>
      <c r="G410" s="43"/>
      <c r="H410" s="26"/>
      <c r="I410" s="26"/>
      <c r="J410" s="26"/>
      <c r="K410" s="26"/>
      <c r="L410" s="52"/>
      <c r="M410" s="50"/>
      <c r="N410" s="28" t="s">
        <v>6</v>
      </c>
      <c r="O410" s="28">
        <f>COUNTIF(C407:C426,"대")</f>
        <v>0</v>
      </c>
      <c r="P410" s="28" t="s">
        <v>2</v>
      </c>
      <c r="Q410" s="28">
        <f>SUMIF(C407:C426,"대",E407:E426)</f>
        <v>0</v>
      </c>
      <c r="R410" s="28">
        <f>COUNTIF(X407:X426,"대국")</f>
        <v>0</v>
      </c>
      <c r="S410" s="28" t="s">
        <v>2</v>
      </c>
      <c r="T410" s="28">
        <f>SUMIF(X407:X426,"대국",E407:E426)</f>
        <v>0</v>
      </c>
      <c r="U410" s="28">
        <f t="shared" si="92"/>
        <v>0</v>
      </c>
      <c r="V410" s="28" t="s">
        <v>2</v>
      </c>
      <c r="W410" s="28">
        <f t="shared" si="93"/>
        <v>0</v>
      </c>
      <c r="X410" s="28" t="str">
        <f t="shared" si="94"/>
        <v/>
      </c>
    </row>
    <row r="411" spans="1:24" ht="28.9" customHeight="1">
      <c r="A411" s="41" t="str">
        <f t="shared" si="95"/>
        <v xml:space="preserve"> </v>
      </c>
      <c r="B411" s="42"/>
      <c r="C411" s="43"/>
      <c r="D411" s="44"/>
      <c r="E411" s="44"/>
      <c r="F411" s="43"/>
      <c r="G411" s="43"/>
      <c r="H411" s="26"/>
      <c r="I411" s="26"/>
      <c r="J411" s="26"/>
      <c r="K411" s="26"/>
      <c r="L411" s="52"/>
      <c r="M411" s="50"/>
      <c r="N411" s="28" t="s">
        <v>7</v>
      </c>
      <c r="O411" s="28">
        <f>COUNTIF(C407:C426,"도")</f>
        <v>0</v>
      </c>
      <c r="P411" s="28" t="s">
        <v>2</v>
      </c>
      <c r="Q411" s="28">
        <f>SUMIF(C407:C426,"도",E407:E426)</f>
        <v>0</v>
      </c>
      <c r="R411" s="28">
        <f>COUNTIF(X407:X426,"도국")</f>
        <v>0</v>
      </c>
      <c r="S411" s="28" t="s">
        <v>2</v>
      </c>
      <c r="T411" s="28">
        <f>SUMIF(X407:X426,"도국",E407:E426)</f>
        <v>0</v>
      </c>
      <c r="U411" s="28">
        <f t="shared" si="92"/>
        <v>0</v>
      </c>
      <c r="V411" s="28" t="s">
        <v>2</v>
      </c>
      <c r="W411" s="28">
        <f t="shared" si="93"/>
        <v>0</v>
      </c>
      <c r="X411" s="28" t="str">
        <f t="shared" si="94"/>
        <v/>
      </c>
    </row>
    <row r="412" spans="1:24" ht="28.9" customHeight="1">
      <c r="A412" s="41" t="str">
        <f t="shared" si="95"/>
        <v xml:space="preserve"> </v>
      </c>
      <c r="B412" s="42"/>
      <c r="C412" s="43"/>
      <c r="D412" s="44"/>
      <c r="E412" s="44"/>
      <c r="F412" s="43"/>
      <c r="G412" s="43"/>
      <c r="H412" s="26"/>
      <c r="I412" s="26"/>
      <c r="J412" s="26"/>
      <c r="K412" s="26"/>
      <c r="L412" s="52"/>
      <c r="M412" s="50"/>
      <c r="N412" s="28" t="s">
        <v>8</v>
      </c>
      <c r="O412" s="28">
        <f>COUNTIF(C407:C426,"천")</f>
        <v>0</v>
      </c>
      <c r="P412" s="28" t="s">
        <v>2</v>
      </c>
      <c r="Q412" s="28">
        <f>SUMIF(C407:C426,"천",E407:E426)</f>
        <v>0</v>
      </c>
      <c r="R412" s="28">
        <f>COUNTIF(X407:X426,"천국")</f>
        <v>0</v>
      </c>
      <c r="S412" s="28" t="s">
        <v>2</v>
      </c>
      <c r="T412" s="28">
        <f>SUMIF(X407:X426,"천국",E407:E426)</f>
        <v>0</v>
      </c>
      <c r="U412" s="28">
        <f t="shared" si="92"/>
        <v>0</v>
      </c>
      <c r="V412" s="28" t="s">
        <v>2</v>
      </c>
      <c r="W412" s="28">
        <f t="shared" si="93"/>
        <v>0</v>
      </c>
      <c r="X412" s="28" t="str">
        <f t="shared" si="94"/>
        <v/>
      </c>
    </row>
    <row r="413" spans="1:24" ht="28.9" customHeight="1">
      <c r="A413" s="41" t="str">
        <f t="shared" si="95"/>
        <v xml:space="preserve"> </v>
      </c>
      <c r="B413" s="42"/>
      <c r="C413" s="43"/>
      <c r="D413" s="44"/>
      <c r="E413" s="44"/>
      <c r="F413" s="43"/>
      <c r="G413" s="43"/>
      <c r="H413" s="26"/>
      <c r="I413" s="26"/>
      <c r="J413" s="26"/>
      <c r="K413" s="26"/>
      <c r="L413" s="52"/>
      <c r="M413" s="50"/>
      <c r="N413" s="28" t="s">
        <v>9</v>
      </c>
      <c r="O413" s="28">
        <f>COUNTIF(C407:C426,"구")</f>
        <v>0</v>
      </c>
      <c r="P413" s="28" t="s">
        <v>2</v>
      </c>
      <c r="Q413" s="28">
        <f>SUMIF(C407:C426,"구",E407:E426)</f>
        <v>0</v>
      </c>
      <c r="R413" s="28">
        <f>COUNTIF(X407:X426,"구국")</f>
        <v>0</v>
      </c>
      <c r="S413" s="28" t="s">
        <v>2</v>
      </c>
      <c r="T413" s="28">
        <f>SUMIF(X407:X426,"구국",E407:E426)</f>
        <v>0</v>
      </c>
      <c r="U413" s="28">
        <f t="shared" si="92"/>
        <v>0</v>
      </c>
      <c r="V413" s="28" t="s">
        <v>2</v>
      </c>
      <c r="W413" s="28">
        <f t="shared" si="93"/>
        <v>0</v>
      </c>
      <c r="X413" s="28" t="str">
        <f t="shared" si="94"/>
        <v/>
      </c>
    </row>
    <row r="414" spans="1:24" ht="28.9" customHeight="1">
      <c r="A414" s="41" t="str">
        <f t="shared" si="95"/>
        <v xml:space="preserve"> </v>
      </c>
      <c r="B414" s="42"/>
      <c r="C414" s="43"/>
      <c r="D414" s="44"/>
      <c r="E414" s="44"/>
      <c r="F414" s="43"/>
      <c r="G414" s="43"/>
      <c r="H414" s="26"/>
      <c r="I414" s="26"/>
      <c r="J414" s="26"/>
      <c r="K414" s="26"/>
      <c r="L414" s="52"/>
      <c r="M414" s="50"/>
      <c r="N414" s="28" t="s">
        <v>10</v>
      </c>
      <c r="O414" s="28">
        <f>COUNTIF(C407:C426,"제")</f>
        <v>0</v>
      </c>
      <c r="P414" s="28" t="s">
        <v>2</v>
      </c>
      <c r="Q414" s="28">
        <f>SUMIF(C407:C426,"제",E407:E426)</f>
        <v>0</v>
      </c>
      <c r="R414" s="28">
        <f>COUNTIF(X407:X426,"제국")</f>
        <v>0</v>
      </c>
      <c r="S414" s="28" t="s">
        <v>2</v>
      </c>
      <c r="T414" s="28">
        <f>SUMIF(X407:X426,"제국",E407:E426)</f>
        <v>0</v>
      </c>
      <c r="U414" s="28">
        <f t="shared" si="92"/>
        <v>0</v>
      </c>
      <c r="V414" s="28" t="s">
        <v>2</v>
      </c>
      <c r="W414" s="28">
        <f t="shared" si="93"/>
        <v>0</v>
      </c>
      <c r="X414" s="28" t="str">
        <f t="shared" si="94"/>
        <v/>
      </c>
    </row>
    <row r="415" spans="1:24" ht="28.9" customHeight="1">
      <c r="A415" s="41" t="str">
        <f t="shared" si="95"/>
        <v xml:space="preserve"> </v>
      </c>
      <c r="B415" s="42"/>
      <c r="C415" s="43"/>
      <c r="D415" s="44"/>
      <c r="E415" s="44"/>
      <c r="F415" s="43"/>
      <c r="G415" s="43"/>
      <c r="H415" s="26"/>
      <c r="I415" s="26"/>
      <c r="J415" s="26"/>
      <c r="K415" s="26"/>
      <c r="L415" s="52"/>
      <c r="M415" s="50"/>
      <c r="N415" s="28" t="s">
        <v>11</v>
      </c>
      <c r="O415" s="28">
        <f>COUNTIF(C407:C426,"유")</f>
        <v>0</v>
      </c>
      <c r="P415" s="28" t="s">
        <v>2</v>
      </c>
      <c r="Q415" s="28">
        <f>SUMIF(C407:C426,"유",E407:E426)</f>
        <v>0</v>
      </c>
      <c r="R415" s="28">
        <f>COUNTIF(X407:X426,"유국")</f>
        <v>0</v>
      </c>
      <c r="S415" s="28" t="s">
        <v>2</v>
      </c>
      <c r="T415" s="28">
        <f>SUMIF(X407:X426,"유국",E407:E426)</f>
        <v>0</v>
      </c>
      <c r="U415" s="28">
        <f t="shared" si="92"/>
        <v>0</v>
      </c>
      <c r="V415" s="28" t="s">
        <v>2</v>
      </c>
      <c r="W415" s="28">
        <f t="shared" si="93"/>
        <v>0</v>
      </c>
      <c r="X415" s="28" t="str">
        <f t="shared" si="94"/>
        <v/>
      </c>
    </row>
    <row r="416" spans="1:24" ht="28.9" customHeight="1">
      <c r="A416" s="41" t="str">
        <f t="shared" si="95"/>
        <v xml:space="preserve"> </v>
      </c>
      <c r="B416" s="42"/>
      <c r="C416" s="43"/>
      <c r="D416" s="44"/>
      <c r="E416" s="44"/>
      <c r="F416" s="43"/>
      <c r="G416" s="43"/>
      <c r="H416" s="26"/>
      <c r="I416" s="26"/>
      <c r="J416" s="26"/>
      <c r="K416" s="26"/>
      <c r="L416" s="52"/>
      <c r="M416" s="50"/>
      <c r="N416" s="28" t="s">
        <v>12</v>
      </c>
      <c r="O416" s="28">
        <f>COUNTIF(C407:C426,"과")</f>
        <v>0</v>
      </c>
      <c r="P416" s="28" t="s">
        <v>2</v>
      </c>
      <c r="Q416" s="28">
        <f>SUMIF(C407:C426,"과",E407:E426)</f>
        <v>0</v>
      </c>
      <c r="R416" s="28">
        <f>COUNTIF(X407:X426,"과국")</f>
        <v>0</v>
      </c>
      <c r="S416" s="28" t="s">
        <v>2</v>
      </c>
      <c r="T416" s="28">
        <f>SUMIF(X407:X426,"과국",E407:E426)</f>
        <v>0</v>
      </c>
      <c r="U416" s="28">
        <f t="shared" si="92"/>
        <v>0</v>
      </c>
      <c r="V416" s="28" t="s">
        <v>2</v>
      </c>
      <c r="W416" s="28">
        <f t="shared" si="93"/>
        <v>0</v>
      </c>
      <c r="X416" s="28" t="str">
        <f t="shared" si="94"/>
        <v/>
      </c>
    </row>
    <row r="417" spans="1:24" ht="28.9" customHeight="1">
      <c r="A417" s="41" t="str">
        <f t="shared" si="95"/>
        <v xml:space="preserve"> </v>
      </c>
      <c r="B417" s="42"/>
      <c r="C417" s="43"/>
      <c r="D417" s="44"/>
      <c r="E417" s="44"/>
      <c r="F417" s="43"/>
      <c r="G417" s="43"/>
      <c r="H417" s="26"/>
      <c r="I417" s="26"/>
      <c r="J417" s="26"/>
      <c r="K417" s="26"/>
      <c r="L417" s="52"/>
      <c r="M417" s="50"/>
      <c r="N417" s="28" t="s">
        <v>13</v>
      </c>
      <c r="O417" s="28">
        <f>COUNTIF(C407:C426,"묘")</f>
        <v>0</v>
      </c>
      <c r="P417" s="28" t="s">
        <v>2</v>
      </c>
      <c r="Q417" s="28">
        <f>SUMIF(C407:C426,"묘",E407:E426)</f>
        <v>0</v>
      </c>
      <c r="R417" s="28">
        <f>COUNTIF(X407:X426,"묘국")</f>
        <v>0</v>
      </c>
      <c r="S417" s="28" t="s">
        <v>2</v>
      </c>
      <c r="T417" s="28">
        <f>SUMIF(X407:X426,"묘국",E407:E426)</f>
        <v>0</v>
      </c>
      <c r="U417" s="28">
        <f t="shared" si="92"/>
        <v>0</v>
      </c>
      <c r="V417" s="28" t="s">
        <v>2</v>
      </c>
      <c r="W417" s="28">
        <f t="shared" si="93"/>
        <v>0</v>
      </c>
      <c r="X417" s="28" t="str">
        <f t="shared" si="94"/>
        <v/>
      </c>
    </row>
    <row r="418" spans="1:24" ht="28.9" customHeight="1">
      <c r="A418" s="41" t="str">
        <f t="shared" si="95"/>
        <v xml:space="preserve"> </v>
      </c>
      <c r="B418" s="42"/>
      <c r="C418" s="43"/>
      <c r="D418" s="44"/>
      <c r="E418" s="44"/>
      <c r="F418" s="43"/>
      <c r="G418" s="43"/>
      <c r="H418" s="26"/>
      <c r="I418" s="26"/>
      <c r="J418" s="26"/>
      <c r="K418" s="26"/>
      <c r="L418" s="52"/>
      <c r="M418" s="50"/>
      <c r="N418" s="28" t="s">
        <v>14</v>
      </c>
      <c r="O418" s="28">
        <f>COUNTIF(C407:C426,"목")</f>
        <v>0</v>
      </c>
      <c r="P418" s="28" t="s">
        <v>2</v>
      </c>
      <c r="Q418" s="28">
        <f>SUMIF(C407:C426,"목",E407:E426)</f>
        <v>0</v>
      </c>
      <c r="R418" s="28">
        <f>COUNTIF(X407:X426,"목국")</f>
        <v>0</v>
      </c>
      <c r="S418" s="28" t="s">
        <v>2</v>
      </c>
      <c r="T418" s="28">
        <f>SUMIF(X407:X426,"목국",E407:E426)</f>
        <v>0</v>
      </c>
      <c r="U418" s="28">
        <f t="shared" si="92"/>
        <v>0</v>
      </c>
      <c r="V418" s="28" t="s">
        <v>2</v>
      </c>
      <c r="W418" s="28">
        <f t="shared" si="93"/>
        <v>0</v>
      </c>
      <c r="X418" s="28" t="str">
        <f t="shared" si="94"/>
        <v/>
      </c>
    </row>
    <row r="419" spans="1:24" ht="28.9" customHeight="1">
      <c r="A419" s="41" t="str">
        <f t="shared" si="95"/>
        <v xml:space="preserve"> </v>
      </c>
      <c r="B419" s="42"/>
      <c r="C419" s="43"/>
      <c r="D419" s="44"/>
      <c r="E419" s="44"/>
      <c r="F419" s="43"/>
      <c r="G419" s="43"/>
      <c r="H419" s="26"/>
      <c r="I419" s="26"/>
      <c r="J419" s="26"/>
      <c r="K419" s="26"/>
      <c r="L419" s="52"/>
      <c r="M419" s="50"/>
      <c r="N419" s="28" t="s">
        <v>15</v>
      </c>
      <c r="O419" s="28">
        <f>COUNTIF(C407:C426,"잡")</f>
        <v>0</v>
      </c>
      <c r="P419" s="28" t="s">
        <v>2</v>
      </c>
      <c r="Q419" s="28">
        <f>SUMIF(C407:C426,"잡",E407:E426)</f>
        <v>0</v>
      </c>
      <c r="R419" s="28">
        <f>COUNTIF(X407:X426,"잡국")</f>
        <v>0</v>
      </c>
      <c r="S419" s="28" t="s">
        <v>2</v>
      </c>
      <c r="T419" s="28">
        <f>SUMIF(X407:X426,"잡국",E407:E426)</f>
        <v>0</v>
      </c>
      <c r="U419" s="28">
        <f t="shared" si="92"/>
        <v>0</v>
      </c>
      <c r="V419" s="28" t="s">
        <v>2</v>
      </c>
      <c r="W419" s="28">
        <f t="shared" si="93"/>
        <v>0</v>
      </c>
      <c r="X419" s="28" t="str">
        <f t="shared" si="94"/>
        <v/>
      </c>
    </row>
    <row r="420" spans="1:24" ht="28.9" customHeight="1">
      <c r="A420" s="41" t="str">
        <f t="shared" si="95"/>
        <v xml:space="preserve"> </v>
      </c>
      <c r="B420" s="42"/>
      <c r="C420" s="43"/>
      <c r="D420" s="44"/>
      <c r="E420" s="44"/>
      <c r="F420" s="43"/>
      <c r="G420" s="43"/>
      <c r="H420" s="26"/>
      <c r="I420" s="26"/>
      <c r="J420" s="26"/>
      <c r="K420" s="26"/>
      <c r="L420" s="52"/>
      <c r="M420" s="50"/>
      <c r="N420" s="28" t="s">
        <v>19</v>
      </c>
      <c r="O420" s="28">
        <f>COUNTIF(C407:C426,"학")</f>
        <v>0</v>
      </c>
      <c r="P420" s="28" t="s">
        <v>2</v>
      </c>
      <c r="Q420" s="28">
        <f>SUMIF(C407:C426,"학",E407:E426)</f>
        <v>0</v>
      </c>
      <c r="R420" s="28">
        <f>COUNTIF(X407:X426,"학국")</f>
        <v>0</v>
      </c>
      <c r="S420" s="28" t="s">
        <v>2</v>
      </c>
      <c r="T420" s="28">
        <f>SUMIF(X407:X426,"학국",E407:E426)</f>
        <v>0</v>
      </c>
      <c r="U420" s="28">
        <f t="shared" si="92"/>
        <v>0</v>
      </c>
      <c r="V420" s="28" t="s">
        <v>2</v>
      </c>
      <c r="W420" s="28">
        <f t="shared" si="93"/>
        <v>0</v>
      </c>
      <c r="X420" s="28" t="str">
        <f t="shared" si="94"/>
        <v/>
      </c>
    </row>
    <row r="421" spans="1:24" ht="28.9" customHeight="1">
      <c r="A421" s="41" t="str">
        <f t="shared" si="95"/>
        <v xml:space="preserve"> </v>
      </c>
      <c r="B421" s="42"/>
      <c r="C421" s="43"/>
      <c r="D421" s="44"/>
      <c r="E421" s="44"/>
      <c r="F421" s="43"/>
      <c r="G421" s="43"/>
      <c r="H421" s="26"/>
      <c r="I421" s="26"/>
      <c r="J421" s="26"/>
      <c r="K421" s="26"/>
      <c r="L421" s="52"/>
      <c r="M421" s="50"/>
      <c r="N421" s="28" t="s">
        <v>16</v>
      </c>
      <c r="O421" s="28">
        <f>COUNTIF(C407:C426,"수")</f>
        <v>0</v>
      </c>
      <c r="P421" s="28" t="s">
        <v>2</v>
      </c>
      <c r="Q421" s="28">
        <f>SUMIF(C407:C426,"수",E407:E426)</f>
        <v>0</v>
      </c>
      <c r="R421" s="28">
        <f>COUNTIF(X407:X426,"수국")</f>
        <v>0</v>
      </c>
      <c r="S421" s="28" t="s">
        <v>2</v>
      </c>
      <c r="T421" s="28">
        <f>SUMIF(X407:X426,"수국",E407:E426)</f>
        <v>0</v>
      </c>
      <c r="U421" s="28">
        <f t="shared" si="92"/>
        <v>0</v>
      </c>
      <c r="V421" s="28" t="s">
        <v>2</v>
      </c>
      <c r="W421" s="28">
        <f t="shared" si="93"/>
        <v>0</v>
      </c>
      <c r="X421" s="28" t="str">
        <f t="shared" si="94"/>
        <v/>
      </c>
    </row>
    <row r="422" spans="1:24" ht="28.9" customHeight="1">
      <c r="A422" s="41" t="str">
        <f t="shared" si="95"/>
        <v xml:space="preserve"> </v>
      </c>
      <c r="B422" s="42"/>
      <c r="C422" s="43"/>
      <c r="D422" s="44"/>
      <c r="E422" s="44"/>
      <c r="F422" s="43"/>
      <c r="G422" s="43"/>
      <c r="H422" s="26"/>
      <c r="I422" s="26"/>
      <c r="J422" s="26"/>
      <c r="K422" s="26"/>
      <c r="L422" s="52"/>
      <c r="M422" s="50"/>
      <c r="N422" s="29" t="s">
        <v>17</v>
      </c>
      <c r="O422" s="28">
        <f>COUNTIF(C407:C426,"장")</f>
        <v>0</v>
      </c>
      <c r="P422" s="28" t="s">
        <v>2</v>
      </c>
      <c r="Q422" s="28">
        <f>SUMIF(C407:C426,"장",E407:E426)</f>
        <v>0</v>
      </c>
      <c r="R422" s="28">
        <f>COUNTIF(X407:X426,"장국")</f>
        <v>0</v>
      </c>
      <c r="S422" s="28" t="s">
        <v>2</v>
      </c>
      <c r="T422" s="28">
        <f>SUMIF(X407:X426,"장국",E407:E426)</f>
        <v>0</v>
      </c>
      <c r="U422" s="28">
        <f t="shared" si="92"/>
        <v>0</v>
      </c>
      <c r="V422" s="28" t="s">
        <v>2</v>
      </c>
      <c r="W422" s="28">
        <f t="shared" si="93"/>
        <v>0</v>
      </c>
      <c r="X422" s="30" t="str">
        <f t="shared" si="94"/>
        <v/>
      </c>
    </row>
    <row r="423" spans="1:24" ht="28.9" customHeight="1">
      <c r="A423" s="41" t="str">
        <f t="shared" si="95"/>
        <v xml:space="preserve"> </v>
      </c>
      <c r="B423" s="42"/>
      <c r="C423" s="43"/>
      <c r="D423" s="44"/>
      <c r="E423" s="44"/>
      <c r="F423" s="43"/>
      <c r="G423" s="43"/>
      <c r="H423" s="26"/>
      <c r="I423" s="26"/>
      <c r="J423" s="26"/>
      <c r="K423" s="26"/>
      <c r="L423" s="52"/>
      <c r="M423" s="50"/>
      <c r="N423" s="29"/>
      <c r="O423" s="29"/>
      <c r="P423" s="29"/>
      <c r="Q423" s="29"/>
      <c r="R423" s="29"/>
      <c r="S423" s="29"/>
      <c r="T423" s="29"/>
      <c r="U423" s="29"/>
      <c r="V423" s="29"/>
      <c r="W423" s="29"/>
      <c r="X423" s="30" t="str">
        <f t="shared" si="94"/>
        <v/>
      </c>
    </row>
    <row r="424" spans="1:24" ht="28.9" customHeight="1">
      <c r="A424" s="41" t="str">
        <f t="shared" si="95"/>
        <v xml:space="preserve"> </v>
      </c>
      <c r="B424" s="42"/>
      <c r="C424" s="43"/>
      <c r="D424" s="44"/>
      <c r="E424" s="44"/>
      <c r="F424" s="43"/>
      <c r="G424" s="43"/>
      <c r="H424" s="26"/>
      <c r="I424" s="26"/>
      <c r="J424" s="26"/>
      <c r="K424" s="26"/>
      <c r="L424" s="52"/>
      <c r="M424" s="50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30" t="str">
        <f>CONCATENATE(C424,H424)</f>
        <v/>
      </c>
    </row>
    <row r="425" spans="1:24" ht="28.9" customHeight="1">
      <c r="A425" s="41" t="str">
        <f>IF(OR(ISNUMBER(E425),ISTEXT(C425)),A424+1," ")</f>
        <v xml:space="preserve"> </v>
      </c>
      <c r="B425" s="42"/>
      <c r="C425" s="43"/>
      <c r="D425" s="44"/>
      <c r="E425" s="44"/>
      <c r="F425" s="43"/>
      <c r="G425" s="43"/>
      <c r="H425" s="26"/>
      <c r="I425" s="26"/>
      <c r="J425" s="26"/>
      <c r="K425" s="26"/>
      <c r="L425" s="52"/>
      <c r="M425" s="50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30" t="str">
        <f>CONCATENATE(C425,H425)</f>
        <v/>
      </c>
    </row>
    <row r="426" spans="1:24" ht="28.9" customHeight="1">
      <c r="A426" s="41" t="str">
        <f>IF(OR(ISNUMBER(E426),ISTEXT(C426)),A425+1," ")</f>
        <v xml:space="preserve"> </v>
      </c>
      <c r="B426" s="42"/>
      <c r="C426" s="43"/>
      <c r="D426" s="44"/>
      <c r="E426" s="44"/>
      <c r="F426" s="43"/>
      <c r="G426" s="43"/>
      <c r="H426" s="26"/>
      <c r="I426" s="26"/>
      <c r="J426" s="26"/>
      <c r="K426" s="26"/>
      <c r="L426" s="52"/>
      <c r="M426" s="50"/>
      <c r="N426" s="28" t="s">
        <v>20</v>
      </c>
      <c r="O426" s="28">
        <f>COUNTIF(C407:C426," ")</f>
        <v>0</v>
      </c>
      <c r="P426" s="28" t="s">
        <v>2</v>
      </c>
      <c r="Q426" s="28">
        <f>SUMIF(C407:C426," ",E407:E426)</f>
        <v>0</v>
      </c>
      <c r="R426" s="28"/>
      <c r="S426" s="28" t="s">
        <v>2</v>
      </c>
      <c r="T426" s="28"/>
      <c r="U426" s="28">
        <f>O426</f>
        <v>0</v>
      </c>
      <c r="V426" s="28" t="s">
        <v>2</v>
      </c>
      <c r="W426" s="28">
        <f>Q426</f>
        <v>0</v>
      </c>
      <c r="X426" s="28" t="str">
        <f>CONCATENATE(C426,H426)</f>
        <v/>
      </c>
    </row>
    <row r="427" spans="1:24" ht="28.9" customHeight="1">
      <c r="A427" s="45" t="s">
        <v>35</v>
      </c>
      <c r="B427" s="46"/>
      <c r="C427" s="47"/>
      <c r="D427" s="48"/>
      <c r="E427" s="49">
        <f>SUM(E407:E426)</f>
        <v>0</v>
      </c>
      <c r="F427" s="47"/>
      <c r="G427" s="47"/>
      <c r="H427" s="31"/>
      <c r="I427" s="31"/>
      <c r="J427" s="31"/>
      <c r="K427" s="31"/>
      <c r="L427" s="33"/>
      <c r="M427" s="51"/>
      <c r="N427" s="29" t="s">
        <v>1</v>
      </c>
      <c r="O427" s="28">
        <f>SUM(O407:O426)</f>
        <v>0</v>
      </c>
      <c r="P427" s="28" t="s">
        <v>2</v>
      </c>
      <c r="Q427" s="28">
        <f>SUM(Q407:Q426)</f>
        <v>0</v>
      </c>
      <c r="R427" s="28">
        <f>SUM(R407:R426)</f>
        <v>0</v>
      </c>
      <c r="S427" s="28" t="s">
        <v>2</v>
      </c>
      <c r="T427" s="28">
        <f>SUM(T407:T426)</f>
        <v>0</v>
      </c>
      <c r="U427" s="28">
        <f>SUM(U407:U426)</f>
        <v>0</v>
      </c>
      <c r="V427" s="28" t="s">
        <v>2</v>
      </c>
      <c r="W427" s="28">
        <f>SUM(W407:W426)</f>
        <v>0</v>
      </c>
      <c r="X427" s="28" t="str">
        <f>CONCATENATE(C427,H427)</f>
        <v/>
      </c>
    </row>
    <row r="428" spans="1:24" hidden="1">
      <c r="N428" s="32"/>
      <c r="O428" s="32"/>
      <c r="P428" s="32"/>
      <c r="Q428" s="32"/>
      <c r="R428" s="32"/>
      <c r="S428" s="32"/>
      <c r="T428" s="32"/>
      <c r="U428" s="32"/>
      <c r="V428" s="32"/>
      <c r="W428" s="32"/>
      <c r="X428" s="32"/>
    </row>
    <row r="429" spans="1:24" hidden="1">
      <c r="N429" s="32"/>
      <c r="O429" s="32"/>
      <c r="P429" s="32"/>
      <c r="Q429" s="32"/>
      <c r="R429" s="32"/>
      <c r="S429" s="32"/>
      <c r="T429" s="32"/>
      <c r="U429" s="32"/>
      <c r="V429" s="32"/>
      <c r="W429" s="32"/>
      <c r="X429" s="32"/>
    </row>
  </sheetData>
  <phoneticPr fontId="12" type="noConversion"/>
  <printOptions horizontalCentered="1"/>
  <pageMargins left="0.39370078740157483" right="0.39370078740157483" top="0.59055118110236227" bottom="0.59055118110236227" header="0" footer="0"/>
  <pageSetup paperSize="9" orientation="portrait" horizontalDpi="300" verticalDpi="300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2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X429"/>
  <sheetViews>
    <sheetView showZeros="0" workbookViewId="0">
      <selection activeCell="C10" sqref="C10"/>
    </sheetView>
  </sheetViews>
  <sheetFormatPr defaultRowHeight="11.25" zeroHeight="1"/>
  <cols>
    <col min="1" max="1" width="3.6640625" style="5" customWidth="1"/>
    <col min="2" max="2" width="6" style="40" customWidth="1"/>
    <col min="3" max="3" width="3.6640625" style="5" customWidth="1"/>
    <col min="4" max="4" width="7.109375" style="5" customWidth="1"/>
    <col min="5" max="5" width="6" style="5" customWidth="1"/>
    <col min="6" max="6" width="3.6640625" style="5" customWidth="1"/>
    <col min="7" max="8" width="6" style="5" customWidth="1"/>
    <col min="9" max="9" width="11.44140625" style="5" customWidth="1"/>
    <col min="10" max="10" width="6" style="5" customWidth="1"/>
    <col min="11" max="11" width="11.44140625" style="5" customWidth="1"/>
    <col min="12" max="12" width="6.77734375" style="5" customWidth="1"/>
    <col min="13" max="13" width="4.44140625" style="5" customWidth="1"/>
    <col min="14" max="14" width="6.77734375" style="5" hidden="1" customWidth="1"/>
    <col min="15" max="15" width="8.33203125" style="5" hidden="1" customWidth="1"/>
    <col min="16" max="16" width="1.33203125" style="5" hidden="1" customWidth="1"/>
    <col min="17" max="17" width="10.6640625" style="5" hidden="1" customWidth="1"/>
    <col min="18" max="18" width="8.33203125" style="5" hidden="1" customWidth="1"/>
    <col min="19" max="19" width="1.33203125" style="5" hidden="1" customWidth="1"/>
    <col min="20" max="20" width="10.6640625" style="5" hidden="1" customWidth="1"/>
    <col min="21" max="21" width="8.33203125" style="5" hidden="1" customWidth="1"/>
    <col min="22" max="22" width="1.33203125" style="5" hidden="1" customWidth="1"/>
    <col min="23" max="24" width="10.6640625" style="5" hidden="1" customWidth="1"/>
    <col min="25" max="16384" width="8.88671875" style="5"/>
  </cols>
  <sheetData>
    <row r="1" spans="1:24" ht="33" customHeight="1">
      <c r="A1" s="1" t="s">
        <v>21</v>
      </c>
      <c r="B1" s="35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24" ht="15" customHeight="1">
      <c r="A2" s="6"/>
      <c r="B2" s="3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24" ht="19.899999999999999" customHeight="1">
      <c r="A3" s="6"/>
      <c r="B3" s="36"/>
      <c r="C3" s="6"/>
      <c r="D3" s="6"/>
      <c r="E3" s="6"/>
      <c r="F3" s="6"/>
      <c r="G3" s="6"/>
      <c r="H3" s="6"/>
      <c r="I3" s="6"/>
      <c r="J3" s="6"/>
      <c r="K3" s="34"/>
      <c r="L3" s="6"/>
      <c r="M3" s="7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24" ht="10.15" customHeight="1">
      <c r="A4" s="6"/>
      <c r="B4" s="3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"/>
      <c r="O4" s="4"/>
      <c r="P4" s="4"/>
      <c r="Q4" s="4"/>
      <c r="R4" s="4"/>
      <c r="S4" s="4"/>
      <c r="T4" s="4"/>
      <c r="U4" s="4"/>
      <c r="V4" s="4"/>
      <c r="W4" s="4"/>
      <c r="X4" s="4"/>
    </row>
    <row r="5" spans="1:24" ht="13.15" customHeight="1">
      <c r="A5" s="8"/>
      <c r="B5" s="37"/>
      <c r="C5" s="9"/>
      <c r="D5" s="9"/>
      <c r="E5" s="9"/>
      <c r="F5" s="10"/>
      <c r="G5" s="10"/>
      <c r="H5" s="11"/>
      <c r="I5" s="10"/>
      <c r="J5" s="11"/>
      <c r="K5" s="10"/>
      <c r="L5" s="10"/>
      <c r="M5" s="12"/>
      <c r="N5" s="4"/>
      <c r="O5" s="4"/>
      <c r="P5" s="4"/>
      <c r="Q5" s="4"/>
      <c r="R5" s="4"/>
      <c r="S5" s="4"/>
      <c r="T5" s="4"/>
      <c r="U5" s="4"/>
      <c r="V5" s="4"/>
      <c r="W5" s="4"/>
      <c r="X5" s="4"/>
    </row>
    <row r="6" spans="1:24" ht="19.899999999999999" customHeight="1">
      <c r="A6" s="13" t="s">
        <v>22</v>
      </c>
      <c r="B6" s="38" t="s">
        <v>23</v>
      </c>
      <c r="C6" s="14" t="s">
        <v>24</v>
      </c>
      <c r="D6" s="14" t="s">
        <v>25</v>
      </c>
      <c r="E6" s="15" t="s">
        <v>26</v>
      </c>
      <c r="F6" s="16" t="s">
        <v>27</v>
      </c>
      <c r="G6" s="16"/>
      <c r="H6" s="17" t="s">
        <v>28</v>
      </c>
      <c r="I6" s="18"/>
      <c r="J6" s="17" t="s">
        <v>29</v>
      </c>
      <c r="K6" s="16"/>
      <c r="L6" s="19"/>
      <c r="M6" s="20" t="s">
        <v>18</v>
      </c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25.15" customHeight="1">
      <c r="A7" s="21" t="s">
        <v>30</v>
      </c>
      <c r="B7" s="39"/>
      <c r="C7" s="22"/>
      <c r="D7" s="23" t="s">
        <v>36</v>
      </c>
      <c r="E7" s="23" t="s">
        <v>36</v>
      </c>
      <c r="F7" s="2" t="s">
        <v>24</v>
      </c>
      <c r="G7" s="24" t="s">
        <v>31</v>
      </c>
      <c r="H7" s="24" t="s">
        <v>32</v>
      </c>
      <c r="I7" s="24" t="s">
        <v>33</v>
      </c>
      <c r="J7" s="24" t="s">
        <v>32</v>
      </c>
      <c r="K7" s="24" t="s">
        <v>33</v>
      </c>
      <c r="L7" s="2" t="s">
        <v>34</v>
      </c>
      <c r="M7" s="25"/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spans="1:24" ht="28.9" customHeight="1">
      <c r="A8" s="41" t="str">
        <f>IF(OR(ISNUMBER(E8),ISTEXT(C8)),1," ")</f>
        <v xml:space="preserve"> </v>
      </c>
      <c r="B8" s="42"/>
      <c r="C8" s="43"/>
      <c r="D8" s="44"/>
      <c r="E8" s="44"/>
      <c r="F8" s="43"/>
      <c r="G8" s="43"/>
      <c r="H8" s="26"/>
      <c r="I8" s="26"/>
      <c r="J8" s="26"/>
      <c r="K8" s="27"/>
      <c r="L8" s="52"/>
      <c r="M8" s="50"/>
      <c r="N8" s="28" t="s">
        <v>3</v>
      </c>
      <c r="O8" s="28">
        <f>COUNTIF(C8:C27,"전")</f>
        <v>0</v>
      </c>
      <c r="P8" s="28" t="s">
        <v>2</v>
      </c>
      <c r="Q8" s="28">
        <f>SUMIF(C8:C27,"전",E8:E27)</f>
        <v>0</v>
      </c>
      <c r="R8" s="28">
        <f>COUNTIF(X8:X27,"전국")</f>
        <v>0</v>
      </c>
      <c r="S8" s="28" t="s">
        <v>2</v>
      </c>
      <c r="T8" s="28">
        <f>SUMIF(X8:X27,"전국",E8:E27)</f>
        <v>0</v>
      </c>
      <c r="U8" s="28">
        <f t="shared" ref="U8:U23" si="0">O8-R8</f>
        <v>0</v>
      </c>
      <c r="V8" s="28" t="s">
        <v>2</v>
      </c>
      <c r="W8" s="28">
        <f t="shared" ref="W8:W23" si="1">Q8-T8</f>
        <v>0</v>
      </c>
      <c r="X8" s="28" t="str">
        <f t="shared" ref="X8:X23" si="2">CONCATENATE(C8,H8)</f>
        <v/>
      </c>
    </row>
    <row r="9" spans="1:24" ht="28.9" customHeight="1">
      <c r="A9" s="41" t="str">
        <f>IF(OR(ISNUMBER(E9),ISTEXT(C9)),A8+1," ")</f>
        <v xml:space="preserve"> </v>
      </c>
      <c r="B9" s="42"/>
      <c r="C9" s="43"/>
      <c r="D9" s="44"/>
      <c r="E9" s="44"/>
      <c r="F9" s="43"/>
      <c r="G9" s="43"/>
      <c r="H9" s="26"/>
      <c r="I9" s="26"/>
      <c r="J9" s="26"/>
      <c r="K9" s="26"/>
      <c r="L9" s="52"/>
      <c r="M9" s="50"/>
      <c r="N9" s="28" t="s">
        <v>4</v>
      </c>
      <c r="O9" s="28">
        <f>COUNTIF(C8:C27,"답")</f>
        <v>0</v>
      </c>
      <c r="P9" s="28" t="s">
        <v>2</v>
      </c>
      <c r="Q9" s="28">
        <f>SUMIF(C8:C27,"답",E8:E27)</f>
        <v>0</v>
      </c>
      <c r="R9" s="28">
        <f>COUNTIF(X8:X27,"답국")</f>
        <v>0</v>
      </c>
      <c r="S9" s="28" t="s">
        <v>2</v>
      </c>
      <c r="T9" s="28">
        <f>SUMIF(X8:X27,"답국",E8:E27)</f>
        <v>0</v>
      </c>
      <c r="U9" s="28">
        <f t="shared" si="0"/>
        <v>0</v>
      </c>
      <c r="V9" s="28" t="s">
        <v>2</v>
      </c>
      <c r="W9" s="28">
        <f t="shared" si="1"/>
        <v>0</v>
      </c>
      <c r="X9" s="28" t="str">
        <f t="shared" si="2"/>
        <v/>
      </c>
    </row>
    <row r="10" spans="1:24" ht="28.9" customHeight="1">
      <c r="A10" s="41" t="str">
        <f>IF(OR(ISNUMBER(E10),ISTEXT(C10)),A9+1," ")</f>
        <v xml:space="preserve"> </v>
      </c>
      <c r="B10" s="42"/>
      <c r="C10" s="43"/>
      <c r="D10" s="44"/>
      <c r="E10" s="44"/>
      <c r="F10" s="43"/>
      <c r="G10" s="43"/>
      <c r="H10" s="26"/>
      <c r="I10" s="26"/>
      <c r="J10" s="26"/>
      <c r="K10" s="26"/>
      <c r="L10" s="52"/>
      <c r="M10" s="50"/>
      <c r="N10" s="28" t="s">
        <v>5</v>
      </c>
      <c r="O10" s="28">
        <f>COUNTIF(C8:C27,"임")</f>
        <v>0</v>
      </c>
      <c r="P10" s="28" t="s">
        <v>2</v>
      </c>
      <c r="Q10" s="28">
        <f>SUMIF(C8:C27,"임",E8:E27)</f>
        <v>0</v>
      </c>
      <c r="R10" s="28">
        <f>COUNTIF(X8:X27,"임국")</f>
        <v>0</v>
      </c>
      <c r="S10" s="28" t="s">
        <v>2</v>
      </c>
      <c r="T10" s="28">
        <f>SUMIF(X8:X27,"임국",E8:E27)</f>
        <v>0</v>
      </c>
      <c r="U10" s="28">
        <f t="shared" si="0"/>
        <v>0</v>
      </c>
      <c r="V10" s="28" t="s">
        <v>2</v>
      </c>
      <c r="W10" s="28">
        <f t="shared" si="1"/>
        <v>0</v>
      </c>
      <c r="X10" s="28" t="str">
        <f t="shared" si="2"/>
        <v/>
      </c>
    </row>
    <row r="11" spans="1:24" ht="28.9" customHeight="1">
      <c r="A11" s="41" t="str">
        <f t="shared" ref="A11:A25" si="3">IF(OR(ISNUMBER(E11),ISTEXT(C11)),A10+1," ")</f>
        <v xml:space="preserve"> </v>
      </c>
      <c r="B11" s="42"/>
      <c r="C11" s="43"/>
      <c r="D11" s="44"/>
      <c r="E11" s="44"/>
      <c r="F11" s="43"/>
      <c r="G11" s="43"/>
      <c r="H11" s="26"/>
      <c r="I11" s="26"/>
      <c r="J11" s="26"/>
      <c r="K11" s="26"/>
      <c r="L11" s="52"/>
      <c r="M11" s="50"/>
      <c r="N11" s="28" t="s">
        <v>6</v>
      </c>
      <c r="O11" s="28">
        <f>COUNTIF(C8:C27,"대")</f>
        <v>0</v>
      </c>
      <c r="P11" s="28" t="s">
        <v>2</v>
      </c>
      <c r="Q11" s="28">
        <f>SUMIF(C8:C27,"대",E8:E27)</f>
        <v>0</v>
      </c>
      <c r="R11" s="28">
        <f>COUNTIF(X8:X27,"대국")</f>
        <v>0</v>
      </c>
      <c r="S11" s="28" t="s">
        <v>2</v>
      </c>
      <c r="T11" s="28">
        <f>SUMIF(X8:X27,"대국",E8:E27)</f>
        <v>0</v>
      </c>
      <c r="U11" s="28">
        <f t="shared" si="0"/>
        <v>0</v>
      </c>
      <c r="V11" s="28" t="s">
        <v>2</v>
      </c>
      <c r="W11" s="28">
        <f t="shared" si="1"/>
        <v>0</v>
      </c>
      <c r="X11" s="28" t="str">
        <f t="shared" si="2"/>
        <v/>
      </c>
    </row>
    <row r="12" spans="1:24" ht="28.9" customHeight="1">
      <c r="A12" s="41" t="str">
        <f t="shared" si="3"/>
        <v xml:space="preserve"> </v>
      </c>
      <c r="B12" s="42"/>
      <c r="C12" s="43"/>
      <c r="D12" s="44"/>
      <c r="E12" s="44"/>
      <c r="F12" s="43"/>
      <c r="G12" s="43"/>
      <c r="H12" s="26"/>
      <c r="I12" s="26"/>
      <c r="J12" s="26"/>
      <c r="K12" s="26"/>
      <c r="L12" s="52"/>
      <c r="M12" s="50"/>
      <c r="N12" s="28" t="s">
        <v>7</v>
      </c>
      <c r="O12" s="28">
        <f>COUNTIF(C8:C27,"도")</f>
        <v>0</v>
      </c>
      <c r="P12" s="28" t="s">
        <v>2</v>
      </c>
      <c r="Q12" s="28">
        <f>SUMIF(C8:C27,"도",E8:E27)</f>
        <v>0</v>
      </c>
      <c r="R12" s="28">
        <f>COUNTIF(X8:X27,"도국")</f>
        <v>0</v>
      </c>
      <c r="S12" s="28" t="s">
        <v>2</v>
      </c>
      <c r="T12" s="28">
        <f>SUMIF(X8:X27,"도국",E8:E27)</f>
        <v>0</v>
      </c>
      <c r="U12" s="28">
        <f t="shared" si="0"/>
        <v>0</v>
      </c>
      <c r="V12" s="28" t="s">
        <v>2</v>
      </c>
      <c r="W12" s="28">
        <f t="shared" si="1"/>
        <v>0</v>
      </c>
      <c r="X12" s="28" t="str">
        <f t="shared" si="2"/>
        <v/>
      </c>
    </row>
    <row r="13" spans="1:24" ht="28.9" customHeight="1">
      <c r="A13" s="41" t="str">
        <f t="shared" si="3"/>
        <v xml:space="preserve"> </v>
      </c>
      <c r="B13" s="42"/>
      <c r="C13" s="43"/>
      <c r="D13" s="44"/>
      <c r="E13" s="44"/>
      <c r="F13" s="43"/>
      <c r="G13" s="43"/>
      <c r="H13" s="26"/>
      <c r="I13" s="26"/>
      <c r="J13" s="26"/>
      <c r="K13" s="26"/>
      <c r="L13" s="52"/>
      <c r="M13" s="50"/>
      <c r="N13" s="28" t="s">
        <v>8</v>
      </c>
      <c r="O13" s="28">
        <f>COUNTIF(C8:C27,"천")</f>
        <v>0</v>
      </c>
      <c r="P13" s="28" t="s">
        <v>2</v>
      </c>
      <c r="Q13" s="28">
        <f>SUMIF(C8:C27,"천",E8:E27)</f>
        <v>0</v>
      </c>
      <c r="R13" s="28">
        <f>COUNTIF(X8:X27,"천국")</f>
        <v>0</v>
      </c>
      <c r="S13" s="28" t="s">
        <v>2</v>
      </c>
      <c r="T13" s="28">
        <f>SUMIF(X8:X27,"천국",E8:E27)</f>
        <v>0</v>
      </c>
      <c r="U13" s="28">
        <f t="shared" si="0"/>
        <v>0</v>
      </c>
      <c r="V13" s="28" t="s">
        <v>2</v>
      </c>
      <c r="W13" s="28">
        <f t="shared" si="1"/>
        <v>0</v>
      </c>
      <c r="X13" s="28" t="str">
        <f t="shared" si="2"/>
        <v/>
      </c>
    </row>
    <row r="14" spans="1:24" ht="28.9" customHeight="1">
      <c r="A14" s="41" t="str">
        <f t="shared" si="3"/>
        <v xml:space="preserve"> </v>
      </c>
      <c r="B14" s="42"/>
      <c r="C14" s="43"/>
      <c r="D14" s="44"/>
      <c r="E14" s="44"/>
      <c r="F14" s="43"/>
      <c r="G14" s="43"/>
      <c r="H14" s="26"/>
      <c r="I14" s="26"/>
      <c r="J14" s="26"/>
      <c r="K14" s="26"/>
      <c r="L14" s="52"/>
      <c r="M14" s="50"/>
      <c r="N14" s="28" t="s">
        <v>9</v>
      </c>
      <c r="O14" s="28">
        <f>COUNTIF(C8:C27,"구")</f>
        <v>0</v>
      </c>
      <c r="P14" s="28" t="s">
        <v>2</v>
      </c>
      <c r="Q14" s="28">
        <f>SUMIF(C8:C27,"구",E8:E27)</f>
        <v>0</v>
      </c>
      <c r="R14" s="28">
        <f>COUNTIF(X8:X27,"구국")</f>
        <v>0</v>
      </c>
      <c r="S14" s="28" t="s">
        <v>2</v>
      </c>
      <c r="T14" s="28">
        <f>SUMIF(X8:X27,"구국",E8:E27)</f>
        <v>0</v>
      </c>
      <c r="U14" s="28">
        <f t="shared" si="0"/>
        <v>0</v>
      </c>
      <c r="V14" s="28" t="s">
        <v>2</v>
      </c>
      <c r="W14" s="28">
        <f t="shared" si="1"/>
        <v>0</v>
      </c>
      <c r="X14" s="28" t="str">
        <f t="shared" si="2"/>
        <v/>
      </c>
    </row>
    <row r="15" spans="1:24" ht="28.9" customHeight="1">
      <c r="A15" s="41" t="str">
        <f t="shared" si="3"/>
        <v xml:space="preserve"> </v>
      </c>
      <c r="B15" s="42"/>
      <c r="C15" s="43"/>
      <c r="D15" s="44"/>
      <c r="E15" s="44"/>
      <c r="F15" s="43"/>
      <c r="G15" s="43"/>
      <c r="H15" s="26"/>
      <c r="I15" s="26"/>
      <c r="J15" s="26"/>
      <c r="K15" s="26"/>
      <c r="L15" s="52"/>
      <c r="M15" s="50"/>
      <c r="N15" s="28" t="s">
        <v>10</v>
      </c>
      <c r="O15" s="28">
        <f>COUNTIF(C8:C27,"제")</f>
        <v>0</v>
      </c>
      <c r="P15" s="28" t="s">
        <v>2</v>
      </c>
      <c r="Q15" s="28">
        <f>SUMIF(C8:C27,"제",E8:E27)</f>
        <v>0</v>
      </c>
      <c r="R15" s="28">
        <f>COUNTIF(X8:X27,"제국")</f>
        <v>0</v>
      </c>
      <c r="S15" s="28" t="s">
        <v>2</v>
      </c>
      <c r="T15" s="28">
        <f>SUMIF(X8:X27,"제국",E8:E27)</f>
        <v>0</v>
      </c>
      <c r="U15" s="28">
        <f t="shared" si="0"/>
        <v>0</v>
      </c>
      <c r="V15" s="28" t="s">
        <v>2</v>
      </c>
      <c r="W15" s="28">
        <f t="shared" si="1"/>
        <v>0</v>
      </c>
      <c r="X15" s="28" t="str">
        <f t="shared" si="2"/>
        <v/>
      </c>
    </row>
    <row r="16" spans="1:24" ht="28.9" customHeight="1">
      <c r="A16" s="41" t="str">
        <f t="shared" si="3"/>
        <v xml:space="preserve"> </v>
      </c>
      <c r="B16" s="42"/>
      <c r="C16" s="43"/>
      <c r="D16" s="44"/>
      <c r="E16" s="44"/>
      <c r="F16" s="43"/>
      <c r="G16" s="43"/>
      <c r="H16" s="26"/>
      <c r="I16" s="26"/>
      <c r="J16" s="26"/>
      <c r="K16" s="26"/>
      <c r="L16" s="52"/>
      <c r="M16" s="50"/>
      <c r="N16" s="28" t="s">
        <v>11</v>
      </c>
      <c r="O16" s="28">
        <f>COUNTIF(C8:C27,"유")</f>
        <v>0</v>
      </c>
      <c r="P16" s="28" t="s">
        <v>2</v>
      </c>
      <c r="Q16" s="28">
        <f>SUMIF(C8:C27,"유",E8:E27)</f>
        <v>0</v>
      </c>
      <c r="R16" s="28">
        <f>COUNTIF(X8:X27,"유국")</f>
        <v>0</v>
      </c>
      <c r="S16" s="28" t="s">
        <v>2</v>
      </c>
      <c r="T16" s="28">
        <f>SUMIF(X8:X27,"유국",E8:E27)</f>
        <v>0</v>
      </c>
      <c r="U16" s="28">
        <f t="shared" si="0"/>
        <v>0</v>
      </c>
      <c r="V16" s="28" t="s">
        <v>2</v>
      </c>
      <c r="W16" s="28">
        <f t="shared" si="1"/>
        <v>0</v>
      </c>
      <c r="X16" s="28" t="str">
        <f t="shared" si="2"/>
        <v/>
      </c>
    </row>
    <row r="17" spans="1:24" ht="28.9" customHeight="1">
      <c r="A17" s="41" t="str">
        <f t="shared" si="3"/>
        <v xml:space="preserve"> </v>
      </c>
      <c r="B17" s="42"/>
      <c r="C17" s="43"/>
      <c r="D17" s="44"/>
      <c r="E17" s="44"/>
      <c r="F17" s="43"/>
      <c r="G17" s="43"/>
      <c r="H17" s="26"/>
      <c r="I17" s="26"/>
      <c r="J17" s="26"/>
      <c r="K17" s="26"/>
      <c r="L17" s="52"/>
      <c r="M17" s="50"/>
      <c r="N17" s="28" t="s">
        <v>12</v>
      </c>
      <c r="O17" s="28">
        <f>COUNTIF(C8:C27,"과")</f>
        <v>0</v>
      </c>
      <c r="P17" s="28" t="s">
        <v>2</v>
      </c>
      <c r="Q17" s="28">
        <f>SUMIF(C8:C27,"과",E8:E27)</f>
        <v>0</v>
      </c>
      <c r="R17" s="28">
        <f>COUNTIF(X8:X27,"과국")</f>
        <v>0</v>
      </c>
      <c r="S17" s="28" t="s">
        <v>2</v>
      </c>
      <c r="T17" s="28">
        <f>SUMIF(X8:X27,"과국",E8:E27)</f>
        <v>0</v>
      </c>
      <c r="U17" s="28">
        <f t="shared" si="0"/>
        <v>0</v>
      </c>
      <c r="V17" s="28" t="s">
        <v>2</v>
      </c>
      <c r="W17" s="28">
        <f t="shared" si="1"/>
        <v>0</v>
      </c>
      <c r="X17" s="28" t="str">
        <f t="shared" si="2"/>
        <v/>
      </c>
    </row>
    <row r="18" spans="1:24" ht="28.9" customHeight="1">
      <c r="A18" s="41" t="str">
        <f t="shared" si="3"/>
        <v xml:space="preserve"> </v>
      </c>
      <c r="B18" s="42"/>
      <c r="C18" s="43"/>
      <c r="D18" s="44"/>
      <c r="E18" s="44"/>
      <c r="F18" s="43"/>
      <c r="G18" s="43"/>
      <c r="H18" s="26"/>
      <c r="I18" s="26"/>
      <c r="J18" s="26"/>
      <c r="K18" s="26"/>
      <c r="L18" s="52"/>
      <c r="M18" s="50"/>
      <c r="N18" s="28" t="s">
        <v>13</v>
      </c>
      <c r="O18" s="28">
        <f>COUNTIF(C8:C27,"묘")</f>
        <v>0</v>
      </c>
      <c r="P18" s="28" t="s">
        <v>2</v>
      </c>
      <c r="Q18" s="28">
        <f>SUMIF(C8:C27,"묘",E8:E27)</f>
        <v>0</v>
      </c>
      <c r="R18" s="28">
        <f>COUNTIF(X8:X27,"묘국")</f>
        <v>0</v>
      </c>
      <c r="S18" s="28" t="s">
        <v>2</v>
      </c>
      <c r="T18" s="28">
        <f>SUMIF(X8:X27,"묘국",E8:E27)</f>
        <v>0</v>
      </c>
      <c r="U18" s="28">
        <f t="shared" si="0"/>
        <v>0</v>
      </c>
      <c r="V18" s="28" t="s">
        <v>2</v>
      </c>
      <c r="W18" s="28">
        <f t="shared" si="1"/>
        <v>0</v>
      </c>
      <c r="X18" s="28" t="str">
        <f t="shared" si="2"/>
        <v/>
      </c>
    </row>
    <row r="19" spans="1:24" ht="28.9" customHeight="1">
      <c r="A19" s="41" t="str">
        <f t="shared" si="3"/>
        <v xml:space="preserve"> </v>
      </c>
      <c r="B19" s="42"/>
      <c r="C19" s="43"/>
      <c r="D19" s="44"/>
      <c r="E19" s="44"/>
      <c r="F19" s="43"/>
      <c r="G19" s="43"/>
      <c r="H19" s="26"/>
      <c r="I19" s="26"/>
      <c r="J19" s="26"/>
      <c r="K19" s="26"/>
      <c r="L19" s="52"/>
      <c r="M19" s="50"/>
      <c r="N19" s="28" t="s">
        <v>14</v>
      </c>
      <c r="O19" s="28">
        <f>COUNTIF(C8:C27,"목")</f>
        <v>0</v>
      </c>
      <c r="P19" s="28" t="s">
        <v>2</v>
      </c>
      <c r="Q19" s="28">
        <f>SUMIF(C8:C27,"목",E8:E27)</f>
        <v>0</v>
      </c>
      <c r="R19" s="28">
        <f>COUNTIF(X8:X27,"목국")</f>
        <v>0</v>
      </c>
      <c r="S19" s="28" t="s">
        <v>2</v>
      </c>
      <c r="T19" s="28">
        <f>SUMIF(X8:X27,"목국",E8:E27)</f>
        <v>0</v>
      </c>
      <c r="U19" s="28">
        <f t="shared" si="0"/>
        <v>0</v>
      </c>
      <c r="V19" s="28" t="s">
        <v>2</v>
      </c>
      <c r="W19" s="28">
        <f t="shared" si="1"/>
        <v>0</v>
      </c>
      <c r="X19" s="28" t="str">
        <f t="shared" si="2"/>
        <v/>
      </c>
    </row>
    <row r="20" spans="1:24" ht="28.9" customHeight="1">
      <c r="A20" s="41" t="str">
        <f t="shared" si="3"/>
        <v xml:space="preserve"> </v>
      </c>
      <c r="B20" s="42"/>
      <c r="C20" s="43"/>
      <c r="D20" s="44"/>
      <c r="E20" s="44"/>
      <c r="F20" s="43"/>
      <c r="G20" s="43"/>
      <c r="H20" s="26"/>
      <c r="I20" s="26"/>
      <c r="J20" s="26"/>
      <c r="K20" s="26"/>
      <c r="L20" s="52"/>
      <c r="M20" s="50"/>
      <c r="N20" s="28" t="s">
        <v>15</v>
      </c>
      <c r="O20" s="28">
        <f>COUNTIF(C8:C27,"잡")</f>
        <v>0</v>
      </c>
      <c r="P20" s="28" t="s">
        <v>2</v>
      </c>
      <c r="Q20" s="28">
        <f>SUMIF(C8:C27,"잡",E8:E27)</f>
        <v>0</v>
      </c>
      <c r="R20" s="28">
        <f>COUNTIF(X8:X27,"잡국")</f>
        <v>0</v>
      </c>
      <c r="S20" s="28" t="s">
        <v>2</v>
      </c>
      <c r="T20" s="28">
        <f>SUMIF(X8:X27,"잡국",E8:E27)</f>
        <v>0</v>
      </c>
      <c r="U20" s="28">
        <f t="shared" si="0"/>
        <v>0</v>
      </c>
      <c r="V20" s="28" t="s">
        <v>2</v>
      </c>
      <c r="W20" s="28">
        <f t="shared" si="1"/>
        <v>0</v>
      </c>
      <c r="X20" s="28" t="str">
        <f t="shared" si="2"/>
        <v/>
      </c>
    </row>
    <row r="21" spans="1:24" ht="28.9" customHeight="1">
      <c r="A21" s="41" t="str">
        <f t="shared" si="3"/>
        <v xml:space="preserve"> </v>
      </c>
      <c r="B21" s="42"/>
      <c r="C21" s="43"/>
      <c r="D21" s="44"/>
      <c r="E21" s="44"/>
      <c r="F21" s="43"/>
      <c r="G21" s="43"/>
      <c r="H21" s="26"/>
      <c r="I21" s="26"/>
      <c r="J21" s="26"/>
      <c r="K21" s="26"/>
      <c r="L21" s="52"/>
      <c r="M21" s="50"/>
      <c r="N21" s="28" t="s">
        <v>19</v>
      </c>
      <c r="O21" s="28">
        <f>COUNTIF(C8:C27,"학")</f>
        <v>0</v>
      </c>
      <c r="P21" s="28" t="s">
        <v>2</v>
      </c>
      <c r="Q21" s="28">
        <f>SUMIF(C8:C27,"학",E8:E27)</f>
        <v>0</v>
      </c>
      <c r="R21" s="28">
        <f>COUNTIF(X8:X27,"학국")</f>
        <v>0</v>
      </c>
      <c r="S21" s="28" t="s">
        <v>2</v>
      </c>
      <c r="T21" s="28">
        <f>SUMIF(X8:X27,"학국",E8:E27)</f>
        <v>0</v>
      </c>
      <c r="U21" s="28">
        <f t="shared" si="0"/>
        <v>0</v>
      </c>
      <c r="V21" s="28" t="s">
        <v>2</v>
      </c>
      <c r="W21" s="28">
        <f t="shared" si="1"/>
        <v>0</v>
      </c>
      <c r="X21" s="28" t="str">
        <f t="shared" si="2"/>
        <v/>
      </c>
    </row>
    <row r="22" spans="1:24" ht="28.9" customHeight="1">
      <c r="A22" s="41" t="str">
        <f t="shared" si="3"/>
        <v xml:space="preserve"> </v>
      </c>
      <c r="B22" s="42"/>
      <c r="C22" s="43"/>
      <c r="D22" s="44"/>
      <c r="E22" s="44"/>
      <c r="F22" s="43"/>
      <c r="G22" s="43"/>
      <c r="H22" s="26"/>
      <c r="I22" s="26"/>
      <c r="J22" s="26"/>
      <c r="K22" s="26"/>
      <c r="L22" s="52"/>
      <c r="M22" s="50"/>
      <c r="N22" s="28" t="s">
        <v>16</v>
      </c>
      <c r="O22" s="28">
        <f>COUNTIF(C8:C27,"수")</f>
        <v>0</v>
      </c>
      <c r="P22" s="28" t="s">
        <v>2</v>
      </c>
      <c r="Q22" s="28">
        <f>SUMIF(C8:C27,"수",E8:E27)</f>
        <v>0</v>
      </c>
      <c r="R22" s="28">
        <f>COUNTIF(X8:X27,"수국")</f>
        <v>0</v>
      </c>
      <c r="S22" s="28" t="s">
        <v>2</v>
      </c>
      <c r="T22" s="28">
        <f>SUMIF(X8:X27,"수국",E8:E27)</f>
        <v>0</v>
      </c>
      <c r="U22" s="28">
        <f t="shared" si="0"/>
        <v>0</v>
      </c>
      <c r="V22" s="28" t="s">
        <v>2</v>
      </c>
      <c r="W22" s="28">
        <f t="shared" si="1"/>
        <v>0</v>
      </c>
      <c r="X22" s="28" t="str">
        <f t="shared" si="2"/>
        <v/>
      </c>
    </row>
    <row r="23" spans="1:24" ht="28.9" customHeight="1">
      <c r="A23" s="41" t="str">
        <f t="shared" si="3"/>
        <v xml:space="preserve"> </v>
      </c>
      <c r="B23" s="42"/>
      <c r="C23" s="43"/>
      <c r="D23" s="44"/>
      <c r="E23" s="44"/>
      <c r="F23" s="43"/>
      <c r="G23" s="43"/>
      <c r="H23" s="26"/>
      <c r="I23" s="26"/>
      <c r="J23" s="26"/>
      <c r="K23" s="26"/>
      <c r="L23" s="52"/>
      <c r="M23" s="50"/>
      <c r="N23" s="29" t="s">
        <v>17</v>
      </c>
      <c r="O23" s="28">
        <f>COUNTIF(C8:C27,"장")</f>
        <v>0</v>
      </c>
      <c r="P23" s="28" t="s">
        <v>2</v>
      </c>
      <c r="Q23" s="28">
        <f>SUMIF(C8:C27,"장",E8:E27)</f>
        <v>0</v>
      </c>
      <c r="R23" s="28">
        <f>COUNTIF(X8:X27,"장국")</f>
        <v>0</v>
      </c>
      <c r="S23" s="28" t="s">
        <v>2</v>
      </c>
      <c r="T23" s="28">
        <f>SUMIF(X8:X27,"장국",E8:E27)</f>
        <v>0</v>
      </c>
      <c r="U23" s="28">
        <f t="shared" si="0"/>
        <v>0</v>
      </c>
      <c r="V23" s="28" t="s">
        <v>2</v>
      </c>
      <c r="W23" s="28">
        <f t="shared" si="1"/>
        <v>0</v>
      </c>
      <c r="X23" s="30" t="str">
        <f t="shared" si="2"/>
        <v/>
      </c>
    </row>
    <row r="24" spans="1:24" ht="28.9" customHeight="1">
      <c r="A24" s="41" t="str">
        <f t="shared" si="3"/>
        <v xml:space="preserve"> </v>
      </c>
      <c r="B24" s="42"/>
      <c r="C24" s="43"/>
      <c r="D24" s="44"/>
      <c r="E24" s="44"/>
      <c r="F24" s="43"/>
      <c r="G24" s="43"/>
      <c r="H24" s="26"/>
      <c r="I24" s="26"/>
      <c r="J24" s="26"/>
      <c r="K24" s="26"/>
      <c r="L24" s="52"/>
      <c r="M24" s="50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30" t="str">
        <f t="shared" ref="X24:X39" si="4">CONCATENATE(C24,H24)</f>
        <v/>
      </c>
    </row>
    <row r="25" spans="1:24" ht="28.9" customHeight="1">
      <c r="A25" s="41" t="str">
        <f t="shared" si="3"/>
        <v xml:space="preserve"> </v>
      </c>
      <c r="B25" s="42"/>
      <c r="C25" s="43"/>
      <c r="D25" s="44"/>
      <c r="E25" s="44"/>
      <c r="F25" s="43"/>
      <c r="G25" s="43"/>
      <c r="H25" s="26"/>
      <c r="I25" s="26"/>
      <c r="J25" s="26"/>
      <c r="K25" s="26"/>
      <c r="L25" s="52"/>
      <c r="M25" s="50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30" t="str">
        <f t="shared" si="4"/>
        <v/>
      </c>
    </row>
    <row r="26" spans="1:24" ht="28.9" customHeight="1">
      <c r="A26" s="41" t="str">
        <f>IF(OR(ISNUMBER(E26),ISTEXT(C26)),A25+1," ")</f>
        <v xml:space="preserve"> </v>
      </c>
      <c r="B26" s="42"/>
      <c r="C26" s="43"/>
      <c r="D26" s="44"/>
      <c r="E26" s="44"/>
      <c r="F26" s="43"/>
      <c r="G26" s="43"/>
      <c r="H26" s="26"/>
      <c r="I26" s="26"/>
      <c r="J26" s="26"/>
      <c r="K26" s="26"/>
      <c r="L26" s="52"/>
      <c r="M26" s="50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30" t="str">
        <f t="shared" si="4"/>
        <v/>
      </c>
    </row>
    <row r="27" spans="1:24" ht="28.9" customHeight="1">
      <c r="A27" s="41" t="str">
        <f>IF(OR(ISNUMBER(E27),ISTEXT(C27)),A26+1," ")</f>
        <v xml:space="preserve"> </v>
      </c>
      <c r="B27" s="42"/>
      <c r="C27" s="43"/>
      <c r="D27" s="44"/>
      <c r="E27" s="44"/>
      <c r="F27" s="43"/>
      <c r="G27" s="43"/>
      <c r="H27" s="26"/>
      <c r="I27" s="26"/>
      <c r="J27" s="26"/>
      <c r="K27" s="26"/>
      <c r="L27" s="52"/>
      <c r="M27" s="50"/>
      <c r="N27" s="28" t="s">
        <v>20</v>
      </c>
      <c r="O27" s="28">
        <f>COUNTIF(C8:C27," ")</f>
        <v>0</v>
      </c>
      <c r="P27" s="28" t="s">
        <v>2</v>
      </c>
      <c r="Q27" s="28">
        <f>SUMIF(C8:C27," ",E8:E27)</f>
        <v>0</v>
      </c>
      <c r="R27" s="28"/>
      <c r="S27" s="28" t="s">
        <v>2</v>
      </c>
      <c r="T27" s="28"/>
      <c r="U27" s="28">
        <f>O27</f>
        <v>0</v>
      </c>
      <c r="V27" s="28" t="s">
        <v>2</v>
      </c>
      <c r="W27" s="28">
        <f>Q27</f>
        <v>0</v>
      </c>
      <c r="X27" s="28" t="str">
        <f t="shared" si="4"/>
        <v/>
      </c>
    </row>
    <row r="28" spans="1:24" ht="28.9" customHeight="1">
      <c r="A28" s="45" t="s">
        <v>35</v>
      </c>
      <c r="B28" s="46"/>
      <c r="C28" s="47"/>
      <c r="D28" s="48"/>
      <c r="E28" s="49">
        <f>SUM(E8:E27)</f>
        <v>0</v>
      </c>
      <c r="F28" s="47"/>
      <c r="G28" s="47"/>
      <c r="H28" s="31"/>
      <c r="I28" s="31"/>
      <c r="J28" s="31"/>
      <c r="K28" s="31"/>
      <c r="L28" s="33"/>
      <c r="M28" s="51"/>
      <c r="N28" s="29" t="s">
        <v>1</v>
      </c>
      <c r="O28" s="28">
        <f>SUM(O8:O27)</f>
        <v>0</v>
      </c>
      <c r="P28" s="28" t="s">
        <v>2</v>
      </c>
      <c r="Q28" s="28">
        <f>SUM(Q8:Q27)</f>
        <v>0</v>
      </c>
      <c r="R28" s="28">
        <f>SUM(R8:R27)</f>
        <v>0</v>
      </c>
      <c r="S28" s="28" t="s">
        <v>2</v>
      </c>
      <c r="T28" s="28">
        <f>SUM(T8:T27)</f>
        <v>0</v>
      </c>
      <c r="U28" s="28">
        <f>SUM(U8:U27)</f>
        <v>0</v>
      </c>
      <c r="V28" s="28" t="s">
        <v>2</v>
      </c>
      <c r="W28" s="28">
        <f>SUM(W8:W27)</f>
        <v>0</v>
      </c>
      <c r="X28" s="28" t="str">
        <f t="shared" si="4"/>
        <v/>
      </c>
    </row>
    <row r="29" spans="1:24" ht="28.9" customHeight="1">
      <c r="A29" s="41" t="str">
        <f>IF(OR(ISNUMBER(E29),ISTEXT(C29)),A27+1," ")</f>
        <v xml:space="preserve"> </v>
      </c>
      <c r="B29" s="42"/>
      <c r="C29" s="43"/>
      <c r="D29" s="44"/>
      <c r="E29" s="44"/>
      <c r="F29" s="43"/>
      <c r="G29" s="43"/>
      <c r="H29" s="26"/>
      <c r="I29" s="26"/>
      <c r="J29" s="26"/>
      <c r="K29" s="27"/>
      <c r="L29" s="52"/>
      <c r="M29" s="50"/>
      <c r="N29" s="28" t="s">
        <v>3</v>
      </c>
      <c r="O29" s="28">
        <f>COUNTIF(C29:C48,"전")</f>
        <v>0</v>
      </c>
      <c r="P29" s="28" t="s">
        <v>2</v>
      </c>
      <c r="Q29" s="28">
        <f>SUMIF(C29:C48,"전",E29:E48)</f>
        <v>0</v>
      </c>
      <c r="R29" s="28">
        <f>COUNTIF(X29:X48,"전국")</f>
        <v>0</v>
      </c>
      <c r="S29" s="28" t="s">
        <v>2</v>
      </c>
      <c r="T29" s="28">
        <f>SUMIF(X29:X48,"전국",E29:E48)</f>
        <v>0</v>
      </c>
      <c r="U29" s="28">
        <f t="shared" ref="U29:U44" si="5">O29-R29</f>
        <v>0</v>
      </c>
      <c r="V29" s="28" t="s">
        <v>2</v>
      </c>
      <c r="W29" s="28">
        <f t="shared" ref="W29:W44" si="6">Q29-T29</f>
        <v>0</v>
      </c>
      <c r="X29" s="28" t="str">
        <f t="shared" si="4"/>
        <v/>
      </c>
    </row>
    <row r="30" spans="1:24" ht="28.9" customHeight="1">
      <c r="A30" s="41" t="str">
        <f>IF(OR(ISNUMBER(E30),ISTEXT(C30)),A29+1," ")</f>
        <v xml:space="preserve"> </v>
      </c>
      <c r="B30" s="42"/>
      <c r="C30" s="43"/>
      <c r="D30" s="44"/>
      <c r="E30" s="44"/>
      <c r="F30" s="43"/>
      <c r="G30" s="43"/>
      <c r="H30" s="26"/>
      <c r="I30" s="26"/>
      <c r="J30" s="26"/>
      <c r="K30" s="26"/>
      <c r="L30" s="52"/>
      <c r="M30" s="50"/>
      <c r="N30" s="28" t="s">
        <v>4</v>
      </c>
      <c r="O30" s="28">
        <f>COUNTIF(C29:C48,"답")</f>
        <v>0</v>
      </c>
      <c r="P30" s="28" t="s">
        <v>2</v>
      </c>
      <c r="Q30" s="28">
        <f>SUMIF(C29:C48,"답",E29:E48)</f>
        <v>0</v>
      </c>
      <c r="R30" s="28">
        <f>COUNTIF(X29:X48,"답국")</f>
        <v>0</v>
      </c>
      <c r="S30" s="28" t="s">
        <v>2</v>
      </c>
      <c r="T30" s="28">
        <f>SUMIF(X29:X48,"답국",E29:E48)</f>
        <v>0</v>
      </c>
      <c r="U30" s="28">
        <f t="shared" si="5"/>
        <v>0</v>
      </c>
      <c r="V30" s="28" t="s">
        <v>2</v>
      </c>
      <c r="W30" s="28">
        <f t="shared" si="6"/>
        <v>0</v>
      </c>
      <c r="X30" s="28" t="str">
        <f t="shared" si="4"/>
        <v/>
      </c>
    </row>
    <row r="31" spans="1:24" ht="28.9" customHeight="1">
      <c r="A31" s="41" t="str">
        <f t="shared" ref="A31:A45" si="7">IF(OR(ISNUMBER(E31),ISTEXT(C31)),A30+1," ")</f>
        <v xml:space="preserve"> </v>
      </c>
      <c r="B31" s="42"/>
      <c r="C31" s="43"/>
      <c r="D31" s="44"/>
      <c r="E31" s="44"/>
      <c r="F31" s="43"/>
      <c r="G31" s="43"/>
      <c r="H31" s="26"/>
      <c r="I31" s="26"/>
      <c r="J31" s="26"/>
      <c r="K31" s="26"/>
      <c r="L31" s="52"/>
      <c r="M31" s="50"/>
      <c r="N31" s="28" t="s">
        <v>5</v>
      </c>
      <c r="O31" s="28">
        <f>COUNTIF(C29:C48,"임")</f>
        <v>0</v>
      </c>
      <c r="P31" s="28" t="s">
        <v>2</v>
      </c>
      <c r="Q31" s="28">
        <f>SUMIF(C29:C48,"임",E29:E48)</f>
        <v>0</v>
      </c>
      <c r="R31" s="28">
        <f>COUNTIF(X29:X48,"임국")</f>
        <v>0</v>
      </c>
      <c r="S31" s="28" t="s">
        <v>2</v>
      </c>
      <c r="T31" s="28">
        <f>SUMIF(X29:X48,"임국",E29:E48)</f>
        <v>0</v>
      </c>
      <c r="U31" s="28">
        <f t="shared" si="5"/>
        <v>0</v>
      </c>
      <c r="V31" s="28" t="s">
        <v>2</v>
      </c>
      <c r="W31" s="28">
        <f t="shared" si="6"/>
        <v>0</v>
      </c>
      <c r="X31" s="28" t="str">
        <f t="shared" si="4"/>
        <v/>
      </c>
    </row>
    <row r="32" spans="1:24" ht="28.9" customHeight="1">
      <c r="A32" s="41" t="str">
        <f t="shared" si="7"/>
        <v xml:space="preserve"> </v>
      </c>
      <c r="B32" s="42"/>
      <c r="C32" s="43"/>
      <c r="D32" s="44"/>
      <c r="E32" s="44"/>
      <c r="F32" s="43"/>
      <c r="G32" s="43"/>
      <c r="H32" s="26"/>
      <c r="I32" s="26"/>
      <c r="J32" s="26"/>
      <c r="K32" s="26"/>
      <c r="L32" s="52"/>
      <c r="M32" s="50"/>
      <c r="N32" s="28" t="s">
        <v>6</v>
      </c>
      <c r="O32" s="28">
        <f>COUNTIF(C29:C48,"대")</f>
        <v>0</v>
      </c>
      <c r="P32" s="28" t="s">
        <v>2</v>
      </c>
      <c r="Q32" s="28">
        <f>SUMIF(C29:C48,"대",E29:E48)</f>
        <v>0</v>
      </c>
      <c r="R32" s="28">
        <f>COUNTIF(X29:X48,"대국")</f>
        <v>0</v>
      </c>
      <c r="S32" s="28" t="s">
        <v>2</v>
      </c>
      <c r="T32" s="28">
        <f>SUMIF(X29:X48,"대국",E29:E48)</f>
        <v>0</v>
      </c>
      <c r="U32" s="28">
        <f t="shared" si="5"/>
        <v>0</v>
      </c>
      <c r="V32" s="28" t="s">
        <v>2</v>
      </c>
      <c r="W32" s="28">
        <f t="shared" si="6"/>
        <v>0</v>
      </c>
      <c r="X32" s="28" t="str">
        <f t="shared" si="4"/>
        <v/>
      </c>
    </row>
    <row r="33" spans="1:24" ht="28.9" customHeight="1">
      <c r="A33" s="41" t="str">
        <f t="shared" si="7"/>
        <v xml:space="preserve"> </v>
      </c>
      <c r="B33" s="42"/>
      <c r="C33" s="43"/>
      <c r="D33" s="44"/>
      <c r="E33" s="44"/>
      <c r="F33" s="43"/>
      <c r="G33" s="43"/>
      <c r="H33" s="26"/>
      <c r="I33" s="26"/>
      <c r="J33" s="26"/>
      <c r="K33" s="26"/>
      <c r="L33" s="52"/>
      <c r="M33" s="50"/>
      <c r="N33" s="28" t="s">
        <v>7</v>
      </c>
      <c r="O33" s="28">
        <f>COUNTIF(C29:C48,"도")</f>
        <v>0</v>
      </c>
      <c r="P33" s="28" t="s">
        <v>2</v>
      </c>
      <c r="Q33" s="28">
        <f>SUMIF(C29:C48,"도",E29:E48)</f>
        <v>0</v>
      </c>
      <c r="R33" s="28">
        <f>COUNTIF(X29:X48,"도국")</f>
        <v>0</v>
      </c>
      <c r="S33" s="28" t="s">
        <v>2</v>
      </c>
      <c r="T33" s="28">
        <f>SUMIF(X29:X48,"도국",E29:E48)</f>
        <v>0</v>
      </c>
      <c r="U33" s="28">
        <f t="shared" si="5"/>
        <v>0</v>
      </c>
      <c r="V33" s="28" t="s">
        <v>2</v>
      </c>
      <c r="W33" s="28">
        <f t="shared" si="6"/>
        <v>0</v>
      </c>
      <c r="X33" s="28" t="str">
        <f t="shared" si="4"/>
        <v/>
      </c>
    </row>
    <row r="34" spans="1:24" ht="28.9" customHeight="1">
      <c r="A34" s="41" t="str">
        <f t="shared" si="7"/>
        <v xml:space="preserve"> </v>
      </c>
      <c r="B34" s="42"/>
      <c r="C34" s="43"/>
      <c r="D34" s="44"/>
      <c r="E34" s="44"/>
      <c r="F34" s="43"/>
      <c r="G34" s="43"/>
      <c r="H34" s="26"/>
      <c r="I34" s="26"/>
      <c r="J34" s="26"/>
      <c r="K34" s="26"/>
      <c r="L34" s="52"/>
      <c r="M34" s="50"/>
      <c r="N34" s="28" t="s">
        <v>8</v>
      </c>
      <c r="O34" s="28">
        <f>COUNTIF(C29:C48,"천")</f>
        <v>0</v>
      </c>
      <c r="P34" s="28" t="s">
        <v>2</v>
      </c>
      <c r="Q34" s="28">
        <f>SUMIF(C29:C48,"천",E29:E48)</f>
        <v>0</v>
      </c>
      <c r="R34" s="28">
        <f>COUNTIF(X29:X48,"천국")</f>
        <v>0</v>
      </c>
      <c r="S34" s="28" t="s">
        <v>2</v>
      </c>
      <c r="T34" s="28">
        <f>SUMIF(X29:X48,"천국",E29:E48)</f>
        <v>0</v>
      </c>
      <c r="U34" s="28">
        <f t="shared" si="5"/>
        <v>0</v>
      </c>
      <c r="V34" s="28" t="s">
        <v>2</v>
      </c>
      <c r="W34" s="28">
        <f t="shared" si="6"/>
        <v>0</v>
      </c>
      <c r="X34" s="28" t="str">
        <f t="shared" si="4"/>
        <v/>
      </c>
    </row>
    <row r="35" spans="1:24" ht="28.9" customHeight="1">
      <c r="A35" s="41" t="str">
        <f t="shared" si="7"/>
        <v xml:space="preserve"> </v>
      </c>
      <c r="B35" s="42"/>
      <c r="C35" s="43"/>
      <c r="D35" s="44"/>
      <c r="E35" s="44"/>
      <c r="F35" s="43"/>
      <c r="G35" s="43"/>
      <c r="H35" s="26"/>
      <c r="I35" s="26"/>
      <c r="J35" s="26"/>
      <c r="K35" s="26"/>
      <c r="L35" s="52"/>
      <c r="M35" s="50"/>
      <c r="N35" s="28" t="s">
        <v>9</v>
      </c>
      <c r="O35" s="28">
        <f>COUNTIF(C29:C48,"구")</f>
        <v>0</v>
      </c>
      <c r="P35" s="28" t="s">
        <v>2</v>
      </c>
      <c r="Q35" s="28">
        <f>SUMIF(C29:C48,"구",E29:E48)</f>
        <v>0</v>
      </c>
      <c r="R35" s="28">
        <f>COUNTIF(X29:X48,"구국")</f>
        <v>0</v>
      </c>
      <c r="S35" s="28" t="s">
        <v>2</v>
      </c>
      <c r="T35" s="28">
        <f>SUMIF(X29:X48,"구국",E29:E48)</f>
        <v>0</v>
      </c>
      <c r="U35" s="28">
        <f t="shared" si="5"/>
        <v>0</v>
      </c>
      <c r="V35" s="28" t="s">
        <v>2</v>
      </c>
      <c r="W35" s="28">
        <f t="shared" si="6"/>
        <v>0</v>
      </c>
      <c r="X35" s="28" t="str">
        <f t="shared" si="4"/>
        <v/>
      </c>
    </row>
    <row r="36" spans="1:24" ht="28.9" customHeight="1">
      <c r="A36" s="41" t="str">
        <f t="shared" si="7"/>
        <v xml:space="preserve"> </v>
      </c>
      <c r="B36" s="42"/>
      <c r="C36" s="43"/>
      <c r="D36" s="44"/>
      <c r="E36" s="44"/>
      <c r="F36" s="43"/>
      <c r="G36" s="43"/>
      <c r="H36" s="26"/>
      <c r="I36" s="26"/>
      <c r="J36" s="26"/>
      <c r="K36" s="26"/>
      <c r="L36" s="52"/>
      <c r="M36" s="50"/>
      <c r="N36" s="28" t="s">
        <v>10</v>
      </c>
      <c r="O36" s="28">
        <f>COUNTIF(C29:C48,"제")</f>
        <v>0</v>
      </c>
      <c r="P36" s="28" t="s">
        <v>2</v>
      </c>
      <c r="Q36" s="28">
        <f>SUMIF(C29:C48,"제",E29:E48)</f>
        <v>0</v>
      </c>
      <c r="R36" s="28">
        <f>COUNTIF(X29:X48,"제국")</f>
        <v>0</v>
      </c>
      <c r="S36" s="28" t="s">
        <v>2</v>
      </c>
      <c r="T36" s="28">
        <f>SUMIF(X29:X48,"제국",E29:E48)</f>
        <v>0</v>
      </c>
      <c r="U36" s="28">
        <f t="shared" si="5"/>
        <v>0</v>
      </c>
      <c r="V36" s="28" t="s">
        <v>2</v>
      </c>
      <c r="W36" s="28">
        <f t="shared" si="6"/>
        <v>0</v>
      </c>
      <c r="X36" s="28" t="str">
        <f t="shared" si="4"/>
        <v/>
      </c>
    </row>
    <row r="37" spans="1:24" ht="28.9" customHeight="1">
      <c r="A37" s="41" t="str">
        <f t="shared" si="7"/>
        <v xml:space="preserve"> </v>
      </c>
      <c r="B37" s="42"/>
      <c r="C37" s="43"/>
      <c r="D37" s="44"/>
      <c r="E37" s="44"/>
      <c r="F37" s="43"/>
      <c r="G37" s="43"/>
      <c r="H37" s="26"/>
      <c r="I37" s="26"/>
      <c r="J37" s="26"/>
      <c r="K37" s="26"/>
      <c r="L37" s="52"/>
      <c r="M37" s="50"/>
      <c r="N37" s="28" t="s">
        <v>11</v>
      </c>
      <c r="O37" s="28">
        <f>COUNTIF(C29:C48,"유")</f>
        <v>0</v>
      </c>
      <c r="P37" s="28" t="s">
        <v>2</v>
      </c>
      <c r="Q37" s="28">
        <f>SUMIF(C29:C48,"유",E29:E48)</f>
        <v>0</v>
      </c>
      <c r="R37" s="28">
        <f>COUNTIF(X29:X48,"유국")</f>
        <v>0</v>
      </c>
      <c r="S37" s="28" t="s">
        <v>2</v>
      </c>
      <c r="T37" s="28">
        <f>SUMIF(X29:X48,"유국",E29:E48)</f>
        <v>0</v>
      </c>
      <c r="U37" s="28">
        <f t="shared" si="5"/>
        <v>0</v>
      </c>
      <c r="V37" s="28" t="s">
        <v>2</v>
      </c>
      <c r="W37" s="28">
        <f t="shared" si="6"/>
        <v>0</v>
      </c>
      <c r="X37" s="28" t="str">
        <f t="shared" si="4"/>
        <v/>
      </c>
    </row>
    <row r="38" spans="1:24" ht="28.9" customHeight="1">
      <c r="A38" s="41" t="str">
        <f t="shared" si="7"/>
        <v xml:space="preserve"> </v>
      </c>
      <c r="B38" s="42"/>
      <c r="C38" s="43"/>
      <c r="D38" s="44"/>
      <c r="E38" s="44"/>
      <c r="F38" s="43"/>
      <c r="G38" s="43"/>
      <c r="H38" s="26"/>
      <c r="I38" s="26"/>
      <c r="J38" s="26"/>
      <c r="K38" s="26"/>
      <c r="L38" s="52"/>
      <c r="M38" s="50"/>
      <c r="N38" s="28" t="s">
        <v>12</v>
      </c>
      <c r="O38" s="28">
        <f>COUNTIF(C29:C48,"과")</f>
        <v>0</v>
      </c>
      <c r="P38" s="28" t="s">
        <v>2</v>
      </c>
      <c r="Q38" s="28">
        <f>SUMIF(C29:C48,"과",E29:E48)</f>
        <v>0</v>
      </c>
      <c r="R38" s="28">
        <f>COUNTIF(X29:X48,"과국")</f>
        <v>0</v>
      </c>
      <c r="S38" s="28" t="s">
        <v>2</v>
      </c>
      <c r="T38" s="28">
        <f>SUMIF(X29:X48,"과국",E29:E48)</f>
        <v>0</v>
      </c>
      <c r="U38" s="28">
        <f t="shared" si="5"/>
        <v>0</v>
      </c>
      <c r="V38" s="28" t="s">
        <v>2</v>
      </c>
      <c r="W38" s="28">
        <f t="shared" si="6"/>
        <v>0</v>
      </c>
      <c r="X38" s="28" t="str">
        <f t="shared" si="4"/>
        <v/>
      </c>
    </row>
    <row r="39" spans="1:24" ht="28.9" customHeight="1">
      <c r="A39" s="41" t="str">
        <f t="shared" si="7"/>
        <v xml:space="preserve"> </v>
      </c>
      <c r="B39" s="42"/>
      <c r="C39" s="43"/>
      <c r="D39" s="44"/>
      <c r="E39" s="44"/>
      <c r="F39" s="43"/>
      <c r="G39" s="43"/>
      <c r="H39" s="26"/>
      <c r="I39" s="26"/>
      <c r="J39" s="26"/>
      <c r="K39" s="26"/>
      <c r="L39" s="52"/>
      <c r="M39" s="50"/>
      <c r="N39" s="28" t="s">
        <v>13</v>
      </c>
      <c r="O39" s="28">
        <f>COUNTIF(C29:C48,"묘")</f>
        <v>0</v>
      </c>
      <c r="P39" s="28" t="s">
        <v>2</v>
      </c>
      <c r="Q39" s="28">
        <f>SUMIF(C29:C48,"묘",E29:E48)</f>
        <v>0</v>
      </c>
      <c r="R39" s="28">
        <f>COUNTIF(X29:X48,"묘국")</f>
        <v>0</v>
      </c>
      <c r="S39" s="28" t="s">
        <v>2</v>
      </c>
      <c r="T39" s="28">
        <f>SUMIF(X29:X48,"묘국",E29:E48)</f>
        <v>0</v>
      </c>
      <c r="U39" s="28">
        <f t="shared" si="5"/>
        <v>0</v>
      </c>
      <c r="V39" s="28" t="s">
        <v>2</v>
      </c>
      <c r="W39" s="28">
        <f t="shared" si="6"/>
        <v>0</v>
      </c>
      <c r="X39" s="28" t="str">
        <f t="shared" si="4"/>
        <v/>
      </c>
    </row>
    <row r="40" spans="1:24" ht="28.9" customHeight="1">
      <c r="A40" s="41" t="str">
        <f t="shared" si="7"/>
        <v xml:space="preserve"> </v>
      </c>
      <c r="B40" s="42"/>
      <c r="C40" s="43"/>
      <c r="D40" s="44"/>
      <c r="E40" s="44"/>
      <c r="F40" s="43"/>
      <c r="G40" s="43"/>
      <c r="H40" s="26"/>
      <c r="I40" s="26"/>
      <c r="J40" s="26"/>
      <c r="K40" s="26"/>
      <c r="L40" s="52"/>
      <c r="M40" s="50"/>
      <c r="N40" s="28" t="s">
        <v>14</v>
      </c>
      <c r="O40" s="28">
        <f>COUNTIF(C29:C48,"목")</f>
        <v>0</v>
      </c>
      <c r="P40" s="28" t="s">
        <v>2</v>
      </c>
      <c r="Q40" s="28">
        <f>SUMIF(C29:C48,"목",E29:E48)</f>
        <v>0</v>
      </c>
      <c r="R40" s="28">
        <f>COUNTIF(X29:X48,"목국")</f>
        <v>0</v>
      </c>
      <c r="S40" s="28" t="s">
        <v>2</v>
      </c>
      <c r="T40" s="28">
        <f>SUMIF(X29:X48,"목국",E29:E48)</f>
        <v>0</v>
      </c>
      <c r="U40" s="28">
        <f t="shared" si="5"/>
        <v>0</v>
      </c>
      <c r="V40" s="28" t="s">
        <v>2</v>
      </c>
      <c r="W40" s="28">
        <f t="shared" si="6"/>
        <v>0</v>
      </c>
      <c r="X40" s="28" t="str">
        <f t="shared" ref="X40:X55" si="8">CONCATENATE(C40,H40)</f>
        <v/>
      </c>
    </row>
    <row r="41" spans="1:24" ht="28.9" customHeight="1">
      <c r="A41" s="41" t="str">
        <f t="shared" si="7"/>
        <v xml:space="preserve"> </v>
      </c>
      <c r="B41" s="42"/>
      <c r="C41" s="43"/>
      <c r="D41" s="44"/>
      <c r="E41" s="44"/>
      <c r="F41" s="43"/>
      <c r="G41" s="43"/>
      <c r="H41" s="26"/>
      <c r="I41" s="26"/>
      <c r="J41" s="26"/>
      <c r="K41" s="26"/>
      <c r="L41" s="52"/>
      <c r="M41" s="50"/>
      <c r="N41" s="28" t="s">
        <v>15</v>
      </c>
      <c r="O41" s="28">
        <f>COUNTIF(C29:C48,"잡")</f>
        <v>0</v>
      </c>
      <c r="P41" s="28" t="s">
        <v>2</v>
      </c>
      <c r="Q41" s="28">
        <f>SUMIF(C29:C48,"잡",E29:E48)</f>
        <v>0</v>
      </c>
      <c r="R41" s="28">
        <f>COUNTIF(X29:X48,"잡국")</f>
        <v>0</v>
      </c>
      <c r="S41" s="28" t="s">
        <v>2</v>
      </c>
      <c r="T41" s="28">
        <f>SUMIF(X29:X48,"잡국",E29:E48)</f>
        <v>0</v>
      </c>
      <c r="U41" s="28">
        <f t="shared" si="5"/>
        <v>0</v>
      </c>
      <c r="V41" s="28" t="s">
        <v>2</v>
      </c>
      <c r="W41" s="28">
        <f t="shared" si="6"/>
        <v>0</v>
      </c>
      <c r="X41" s="28" t="str">
        <f t="shared" si="8"/>
        <v/>
      </c>
    </row>
    <row r="42" spans="1:24" ht="28.9" customHeight="1">
      <c r="A42" s="41" t="str">
        <f t="shared" si="7"/>
        <v xml:space="preserve"> </v>
      </c>
      <c r="B42" s="42"/>
      <c r="C42" s="43"/>
      <c r="D42" s="44"/>
      <c r="E42" s="44"/>
      <c r="F42" s="43"/>
      <c r="G42" s="43"/>
      <c r="H42" s="26"/>
      <c r="I42" s="26"/>
      <c r="J42" s="26"/>
      <c r="K42" s="26"/>
      <c r="L42" s="52"/>
      <c r="M42" s="50"/>
      <c r="N42" s="28" t="s">
        <v>19</v>
      </c>
      <c r="O42" s="28">
        <f>COUNTIF(C29:C48,"학")</f>
        <v>0</v>
      </c>
      <c r="P42" s="28" t="s">
        <v>2</v>
      </c>
      <c r="Q42" s="28">
        <f>SUMIF(C29:C48,"학",E29:E48)</f>
        <v>0</v>
      </c>
      <c r="R42" s="28">
        <f>COUNTIF(X29:X48,"학국")</f>
        <v>0</v>
      </c>
      <c r="S42" s="28" t="s">
        <v>2</v>
      </c>
      <c r="T42" s="28">
        <f>SUMIF(X29:X48,"학국",E29:E48)</f>
        <v>0</v>
      </c>
      <c r="U42" s="28">
        <f t="shared" si="5"/>
        <v>0</v>
      </c>
      <c r="V42" s="28" t="s">
        <v>2</v>
      </c>
      <c r="W42" s="28">
        <f t="shared" si="6"/>
        <v>0</v>
      </c>
      <c r="X42" s="28" t="str">
        <f t="shared" si="8"/>
        <v/>
      </c>
    </row>
    <row r="43" spans="1:24" ht="28.9" customHeight="1">
      <c r="A43" s="41" t="str">
        <f t="shared" si="7"/>
        <v xml:space="preserve"> </v>
      </c>
      <c r="B43" s="42"/>
      <c r="C43" s="43"/>
      <c r="D43" s="44"/>
      <c r="E43" s="44"/>
      <c r="F43" s="43"/>
      <c r="G43" s="43"/>
      <c r="H43" s="26"/>
      <c r="I43" s="26"/>
      <c r="J43" s="26"/>
      <c r="K43" s="26"/>
      <c r="L43" s="52"/>
      <c r="M43" s="50"/>
      <c r="N43" s="28" t="s">
        <v>16</v>
      </c>
      <c r="O43" s="28">
        <f>COUNTIF(C29:C48,"수")</f>
        <v>0</v>
      </c>
      <c r="P43" s="28" t="s">
        <v>2</v>
      </c>
      <c r="Q43" s="28">
        <f>SUMIF(C29:C48,"수",E29:E48)</f>
        <v>0</v>
      </c>
      <c r="R43" s="28">
        <f>COUNTIF(X29:X48,"수국")</f>
        <v>0</v>
      </c>
      <c r="S43" s="28" t="s">
        <v>2</v>
      </c>
      <c r="T43" s="28">
        <f>SUMIF(X29:X48,"수국",E29:E48)</f>
        <v>0</v>
      </c>
      <c r="U43" s="28">
        <f t="shared" si="5"/>
        <v>0</v>
      </c>
      <c r="V43" s="28" t="s">
        <v>2</v>
      </c>
      <c r="W43" s="28">
        <f t="shared" si="6"/>
        <v>0</v>
      </c>
      <c r="X43" s="28" t="str">
        <f t="shared" si="8"/>
        <v/>
      </c>
    </row>
    <row r="44" spans="1:24" ht="28.9" customHeight="1">
      <c r="A44" s="41" t="str">
        <f t="shared" si="7"/>
        <v xml:space="preserve"> </v>
      </c>
      <c r="B44" s="42"/>
      <c r="C44" s="43"/>
      <c r="D44" s="44"/>
      <c r="E44" s="44"/>
      <c r="F44" s="43"/>
      <c r="G44" s="43"/>
      <c r="H44" s="26"/>
      <c r="I44" s="26"/>
      <c r="J44" s="26"/>
      <c r="K44" s="26"/>
      <c r="L44" s="52"/>
      <c r="M44" s="50"/>
      <c r="N44" s="29" t="s">
        <v>17</v>
      </c>
      <c r="O44" s="28">
        <f>COUNTIF(C29:C48,"장")</f>
        <v>0</v>
      </c>
      <c r="P44" s="28" t="s">
        <v>2</v>
      </c>
      <c r="Q44" s="28">
        <f>SUMIF(C29:C48,"장",E29:E48)</f>
        <v>0</v>
      </c>
      <c r="R44" s="28">
        <f>COUNTIF(X29:X48,"장국")</f>
        <v>0</v>
      </c>
      <c r="S44" s="28" t="s">
        <v>2</v>
      </c>
      <c r="T44" s="28">
        <f>SUMIF(X29:X48,"장국",E29:E48)</f>
        <v>0</v>
      </c>
      <c r="U44" s="28">
        <f t="shared" si="5"/>
        <v>0</v>
      </c>
      <c r="V44" s="28" t="s">
        <v>2</v>
      </c>
      <c r="W44" s="28">
        <f t="shared" si="6"/>
        <v>0</v>
      </c>
      <c r="X44" s="30" t="str">
        <f t="shared" si="8"/>
        <v/>
      </c>
    </row>
    <row r="45" spans="1:24" ht="28.9" customHeight="1">
      <c r="A45" s="41" t="str">
        <f t="shared" si="7"/>
        <v xml:space="preserve"> </v>
      </c>
      <c r="B45" s="42"/>
      <c r="C45" s="43"/>
      <c r="D45" s="44"/>
      <c r="E45" s="44"/>
      <c r="F45" s="43"/>
      <c r="G45" s="43"/>
      <c r="H45" s="26"/>
      <c r="I45" s="26"/>
      <c r="J45" s="26"/>
      <c r="K45" s="26"/>
      <c r="L45" s="52"/>
      <c r="M45" s="50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30" t="str">
        <f t="shared" si="8"/>
        <v/>
      </c>
    </row>
    <row r="46" spans="1:24" ht="28.9" customHeight="1">
      <c r="A46" s="41" t="str">
        <f>IF(OR(ISNUMBER(E46),ISTEXT(C46)),A45+1," ")</f>
        <v xml:space="preserve"> </v>
      </c>
      <c r="B46" s="42"/>
      <c r="C46" s="43"/>
      <c r="D46" s="44"/>
      <c r="E46" s="44"/>
      <c r="F46" s="43"/>
      <c r="G46" s="43"/>
      <c r="H46" s="26"/>
      <c r="I46" s="26"/>
      <c r="J46" s="26"/>
      <c r="K46" s="26"/>
      <c r="L46" s="52"/>
      <c r="M46" s="50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30" t="str">
        <f t="shared" si="8"/>
        <v/>
      </c>
    </row>
    <row r="47" spans="1:24" ht="28.9" customHeight="1">
      <c r="A47" s="41" t="str">
        <f>IF(OR(ISNUMBER(E47),ISTEXT(C47)),A46+1," ")</f>
        <v xml:space="preserve"> </v>
      </c>
      <c r="B47" s="42"/>
      <c r="C47" s="43"/>
      <c r="D47" s="44"/>
      <c r="E47" s="44"/>
      <c r="F47" s="43"/>
      <c r="G47" s="43"/>
      <c r="H47" s="26"/>
      <c r="I47" s="26"/>
      <c r="J47" s="26"/>
      <c r="K47" s="26"/>
      <c r="L47" s="52"/>
      <c r="M47" s="50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30" t="str">
        <f t="shared" si="8"/>
        <v/>
      </c>
    </row>
    <row r="48" spans="1:24" ht="28.9" customHeight="1">
      <c r="A48" s="41" t="str">
        <f>IF(OR(ISNUMBER(E48),ISTEXT(C48)),A47+1," ")</f>
        <v xml:space="preserve"> </v>
      </c>
      <c r="B48" s="42"/>
      <c r="C48" s="43"/>
      <c r="D48" s="44"/>
      <c r="E48" s="44"/>
      <c r="F48" s="43"/>
      <c r="G48" s="43"/>
      <c r="H48" s="26"/>
      <c r="I48" s="26"/>
      <c r="J48" s="26"/>
      <c r="K48" s="26"/>
      <c r="L48" s="52"/>
      <c r="M48" s="50"/>
      <c r="N48" s="28" t="s">
        <v>20</v>
      </c>
      <c r="O48" s="28">
        <f>COUNTIF(C29:C48," ")</f>
        <v>0</v>
      </c>
      <c r="P48" s="28" t="s">
        <v>2</v>
      </c>
      <c r="Q48" s="28">
        <f>SUMIF(C29:C48," ",E29:E48)</f>
        <v>0</v>
      </c>
      <c r="R48" s="28"/>
      <c r="S48" s="28" t="s">
        <v>2</v>
      </c>
      <c r="T48" s="28"/>
      <c r="U48" s="28">
        <f>O48</f>
        <v>0</v>
      </c>
      <c r="V48" s="28" t="s">
        <v>2</v>
      </c>
      <c r="W48" s="28">
        <f>Q48</f>
        <v>0</v>
      </c>
      <c r="X48" s="28" t="str">
        <f t="shared" si="8"/>
        <v/>
      </c>
    </row>
    <row r="49" spans="1:24" ht="28.9" customHeight="1">
      <c r="A49" s="45" t="s">
        <v>35</v>
      </c>
      <c r="B49" s="46"/>
      <c r="C49" s="47"/>
      <c r="D49" s="48"/>
      <c r="E49" s="49">
        <f>SUM(E29:E48)</f>
        <v>0</v>
      </c>
      <c r="F49" s="47"/>
      <c r="G49" s="47"/>
      <c r="H49" s="31"/>
      <c r="I49" s="31"/>
      <c r="J49" s="31"/>
      <c r="K49" s="31"/>
      <c r="L49" s="33"/>
      <c r="M49" s="51"/>
      <c r="N49" s="29" t="s">
        <v>1</v>
      </c>
      <c r="O49" s="28">
        <f>SUM(O29:O48)</f>
        <v>0</v>
      </c>
      <c r="P49" s="28" t="s">
        <v>2</v>
      </c>
      <c r="Q49" s="28">
        <f>SUM(Q29:Q48)</f>
        <v>0</v>
      </c>
      <c r="R49" s="28">
        <f>SUM(R29:R48)</f>
        <v>0</v>
      </c>
      <c r="S49" s="28" t="s">
        <v>2</v>
      </c>
      <c r="T49" s="28">
        <f>SUM(T29:T48)</f>
        <v>0</v>
      </c>
      <c r="U49" s="28">
        <f>SUM(U29:U48)</f>
        <v>0</v>
      </c>
      <c r="V49" s="28" t="s">
        <v>2</v>
      </c>
      <c r="W49" s="28">
        <f>SUM(W29:W48)</f>
        <v>0</v>
      </c>
      <c r="X49" s="28" t="str">
        <f t="shared" si="8"/>
        <v/>
      </c>
    </row>
    <row r="50" spans="1:24" ht="28.9" customHeight="1">
      <c r="A50" s="41" t="str">
        <f>IF(OR(ISNUMBER(E50),ISTEXT(C50)),A48+1," ")</f>
        <v xml:space="preserve"> </v>
      </c>
      <c r="B50" s="42"/>
      <c r="C50" s="43"/>
      <c r="D50" s="44"/>
      <c r="E50" s="44"/>
      <c r="F50" s="43"/>
      <c r="G50" s="43"/>
      <c r="H50" s="26"/>
      <c r="I50" s="26"/>
      <c r="J50" s="26"/>
      <c r="K50" s="27"/>
      <c r="L50" s="52"/>
      <c r="M50" s="50"/>
      <c r="N50" s="28" t="s">
        <v>3</v>
      </c>
      <c r="O50" s="28">
        <f>COUNTIF(C50:C69,"전")</f>
        <v>0</v>
      </c>
      <c r="P50" s="28" t="s">
        <v>2</v>
      </c>
      <c r="Q50" s="28">
        <f>SUMIF(C50:C69,"전",E50:E69)</f>
        <v>0</v>
      </c>
      <c r="R50" s="28">
        <f>COUNTIF(X50:X69,"전국")</f>
        <v>0</v>
      </c>
      <c r="S50" s="28" t="s">
        <v>2</v>
      </c>
      <c r="T50" s="28">
        <f>SUMIF(X50:X69,"전국",E50:E69)</f>
        <v>0</v>
      </c>
      <c r="U50" s="28">
        <f t="shared" ref="U50:U65" si="9">O50-R50</f>
        <v>0</v>
      </c>
      <c r="V50" s="28" t="s">
        <v>2</v>
      </c>
      <c r="W50" s="28">
        <f t="shared" ref="W50:W65" si="10">Q50-T50</f>
        <v>0</v>
      </c>
      <c r="X50" s="28" t="str">
        <f t="shared" si="8"/>
        <v/>
      </c>
    </row>
    <row r="51" spans="1:24" ht="28.9" customHeight="1">
      <c r="A51" s="41" t="str">
        <f>IF(OR(ISNUMBER(E51),ISTEXT(C51)),A50+1," ")</f>
        <v xml:space="preserve"> </v>
      </c>
      <c r="B51" s="42"/>
      <c r="C51" s="43"/>
      <c r="D51" s="44"/>
      <c r="E51" s="44"/>
      <c r="F51" s="43"/>
      <c r="G51" s="43"/>
      <c r="H51" s="26"/>
      <c r="I51" s="26"/>
      <c r="J51" s="26"/>
      <c r="K51" s="26"/>
      <c r="L51" s="52"/>
      <c r="M51" s="50"/>
      <c r="N51" s="28" t="s">
        <v>4</v>
      </c>
      <c r="O51" s="28">
        <f>COUNTIF(C50:C69,"답")</f>
        <v>0</v>
      </c>
      <c r="P51" s="28" t="s">
        <v>2</v>
      </c>
      <c r="Q51" s="28">
        <f>SUMIF(C50:C69,"답",E50:E69)</f>
        <v>0</v>
      </c>
      <c r="R51" s="28">
        <f>COUNTIF(X50:X69,"답국")</f>
        <v>0</v>
      </c>
      <c r="S51" s="28" t="s">
        <v>2</v>
      </c>
      <c r="T51" s="28">
        <f>SUMIF(X50:X69,"답국",E50:E69)</f>
        <v>0</v>
      </c>
      <c r="U51" s="28">
        <f t="shared" si="9"/>
        <v>0</v>
      </c>
      <c r="V51" s="28" t="s">
        <v>2</v>
      </c>
      <c r="W51" s="28">
        <f t="shared" si="10"/>
        <v>0</v>
      </c>
      <c r="X51" s="28" t="str">
        <f t="shared" si="8"/>
        <v/>
      </c>
    </row>
    <row r="52" spans="1:24" ht="28.9" customHeight="1">
      <c r="A52" s="41" t="str">
        <f t="shared" ref="A52:A64" si="11">IF(OR(ISNUMBER(E52),ISTEXT(C52)),A51+1," ")</f>
        <v xml:space="preserve"> </v>
      </c>
      <c r="B52" s="42"/>
      <c r="C52" s="43"/>
      <c r="D52" s="44"/>
      <c r="E52" s="44"/>
      <c r="F52" s="43"/>
      <c r="G52" s="43"/>
      <c r="H52" s="26"/>
      <c r="I52" s="26"/>
      <c r="J52" s="26"/>
      <c r="K52" s="26"/>
      <c r="L52" s="52"/>
      <c r="M52" s="50"/>
      <c r="N52" s="28" t="s">
        <v>5</v>
      </c>
      <c r="O52" s="28">
        <f>COUNTIF(C50:C69,"임")</f>
        <v>0</v>
      </c>
      <c r="P52" s="28" t="s">
        <v>2</v>
      </c>
      <c r="Q52" s="28">
        <f>SUMIF(C50:C69,"임",E50:E69)</f>
        <v>0</v>
      </c>
      <c r="R52" s="28">
        <f>COUNTIF(X50:X69,"임국")</f>
        <v>0</v>
      </c>
      <c r="S52" s="28" t="s">
        <v>2</v>
      </c>
      <c r="T52" s="28">
        <f>SUMIF(X50:X69,"임국",E50:E69)</f>
        <v>0</v>
      </c>
      <c r="U52" s="28">
        <f t="shared" si="9"/>
        <v>0</v>
      </c>
      <c r="V52" s="28" t="s">
        <v>2</v>
      </c>
      <c r="W52" s="28">
        <f t="shared" si="10"/>
        <v>0</v>
      </c>
      <c r="X52" s="28" t="str">
        <f t="shared" si="8"/>
        <v/>
      </c>
    </row>
    <row r="53" spans="1:24" ht="28.9" customHeight="1">
      <c r="A53" s="41" t="str">
        <f t="shared" si="11"/>
        <v xml:space="preserve"> </v>
      </c>
      <c r="B53" s="42"/>
      <c r="C53" s="43"/>
      <c r="D53" s="44"/>
      <c r="E53" s="44"/>
      <c r="F53" s="43"/>
      <c r="G53" s="43"/>
      <c r="H53" s="26"/>
      <c r="I53" s="26"/>
      <c r="J53" s="26"/>
      <c r="K53" s="26"/>
      <c r="L53" s="52"/>
      <c r="M53" s="50"/>
      <c r="N53" s="28" t="s">
        <v>6</v>
      </c>
      <c r="O53" s="28">
        <f>COUNTIF(C50:C69,"대")</f>
        <v>0</v>
      </c>
      <c r="P53" s="28" t="s">
        <v>2</v>
      </c>
      <c r="Q53" s="28">
        <f>SUMIF(C50:C69,"대",E50:E69)</f>
        <v>0</v>
      </c>
      <c r="R53" s="28">
        <f>COUNTIF(X50:X69,"대국")</f>
        <v>0</v>
      </c>
      <c r="S53" s="28" t="s">
        <v>2</v>
      </c>
      <c r="T53" s="28">
        <f>SUMIF(X50:X69,"대국",E50:E69)</f>
        <v>0</v>
      </c>
      <c r="U53" s="28">
        <f t="shared" si="9"/>
        <v>0</v>
      </c>
      <c r="V53" s="28" t="s">
        <v>2</v>
      </c>
      <c r="W53" s="28">
        <f t="shared" si="10"/>
        <v>0</v>
      </c>
      <c r="X53" s="28" t="str">
        <f t="shared" si="8"/>
        <v/>
      </c>
    </row>
    <row r="54" spans="1:24" ht="28.9" customHeight="1">
      <c r="A54" s="41" t="str">
        <f t="shared" si="11"/>
        <v xml:space="preserve"> </v>
      </c>
      <c r="B54" s="42"/>
      <c r="C54" s="43"/>
      <c r="D54" s="44"/>
      <c r="E54" s="44"/>
      <c r="F54" s="43"/>
      <c r="G54" s="43"/>
      <c r="H54" s="26"/>
      <c r="I54" s="26"/>
      <c r="J54" s="26"/>
      <c r="K54" s="26"/>
      <c r="L54" s="52"/>
      <c r="M54" s="50"/>
      <c r="N54" s="28" t="s">
        <v>7</v>
      </c>
      <c r="O54" s="28">
        <f>COUNTIF(C50:C69,"도")</f>
        <v>0</v>
      </c>
      <c r="P54" s="28" t="s">
        <v>2</v>
      </c>
      <c r="Q54" s="28">
        <f>SUMIF(C50:C69,"도",E50:E69)</f>
        <v>0</v>
      </c>
      <c r="R54" s="28">
        <f>COUNTIF(X50:X69,"도국")</f>
        <v>0</v>
      </c>
      <c r="S54" s="28" t="s">
        <v>2</v>
      </c>
      <c r="T54" s="28">
        <f>SUMIF(X50:X69,"도국",E50:E69)</f>
        <v>0</v>
      </c>
      <c r="U54" s="28">
        <f t="shared" si="9"/>
        <v>0</v>
      </c>
      <c r="V54" s="28" t="s">
        <v>2</v>
      </c>
      <c r="W54" s="28">
        <f t="shared" si="10"/>
        <v>0</v>
      </c>
      <c r="X54" s="28" t="str">
        <f t="shared" si="8"/>
        <v/>
      </c>
    </row>
    <row r="55" spans="1:24" ht="28.9" customHeight="1">
      <c r="A55" s="41" t="str">
        <f t="shared" si="11"/>
        <v xml:space="preserve"> </v>
      </c>
      <c r="B55" s="42"/>
      <c r="C55" s="43"/>
      <c r="D55" s="44"/>
      <c r="E55" s="44"/>
      <c r="F55" s="43"/>
      <c r="G55" s="43"/>
      <c r="H55" s="26"/>
      <c r="I55" s="26"/>
      <c r="J55" s="26"/>
      <c r="K55" s="26"/>
      <c r="L55" s="52"/>
      <c r="M55" s="50"/>
      <c r="N55" s="28" t="s">
        <v>8</v>
      </c>
      <c r="O55" s="28">
        <f>COUNTIF(C50:C69,"천")</f>
        <v>0</v>
      </c>
      <c r="P55" s="28" t="s">
        <v>2</v>
      </c>
      <c r="Q55" s="28">
        <f>SUMIF(C50:C69,"천",E50:E69)</f>
        <v>0</v>
      </c>
      <c r="R55" s="28">
        <f>COUNTIF(X50:X69,"천국")</f>
        <v>0</v>
      </c>
      <c r="S55" s="28" t="s">
        <v>2</v>
      </c>
      <c r="T55" s="28">
        <f>SUMIF(X50:X69,"천국",E50:E69)</f>
        <v>0</v>
      </c>
      <c r="U55" s="28">
        <f t="shared" si="9"/>
        <v>0</v>
      </c>
      <c r="V55" s="28" t="s">
        <v>2</v>
      </c>
      <c r="W55" s="28">
        <f t="shared" si="10"/>
        <v>0</v>
      </c>
      <c r="X55" s="28" t="str">
        <f t="shared" si="8"/>
        <v/>
      </c>
    </row>
    <row r="56" spans="1:24" ht="28.9" customHeight="1">
      <c r="A56" s="41" t="str">
        <f t="shared" si="11"/>
        <v xml:space="preserve"> </v>
      </c>
      <c r="B56" s="42"/>
      <c r="C56" s="43"/>
      <c r="D56" s="44"/>
      <c r="E56" s="44"/>
      <c r="F56" s="43"/>
      <c r="G56" s="43"/>
      <c r="H56" s="26"/>
      <c r="I56" s="26"/>
      <c r="J56" s="26"/>
      <c r="K56" s="26"/>
      <c r="L56" s="52"/>
      <c r="M56" s="50"/>
      <c r="N56" s="28" t="s">
        <v>9</v>
      </c>
      <c r="O56" s="28">
        <f>COUNTIF(C50:C69,"구")</f>
        <v>0</v>
      </c>
      <c r="P56" s="28" t="s">
        <v>2</v>
      </c>
      <c r="Q56" s="28">
        <f>SUMIF(C50:C69,"구",E50:E69)</f>
        <v>0</v>
      </c>
      <c r="R56" s="28">
        <f>COUNTIF(X50:X69,"구국")</f>
        <v>0</v>
      </c>
      <c r="S56" s="28" t="s">
        <v>2</v>
      </c>
      <c r="T56" s="28">
        <f>SUMIF(X50:X69,"구국",E50:E69)</f>
        <v>0</v>
      </c>
      <c r="U56" s="28">
        <f t="shared" si="9"/>
        <v>0</v>
      </c>
      <c r="V56" s="28" t="s">
        <v>2</v>
      </c>
      <c r="W56" s="28">
        <f t="shared" si="10"/>
        <v>0</v>
      </c>
      <c r="X56" s="28" t="str">
        <f t="shared" ref="X56:X71" si="12">CONCATENATE(C56,H56)</f>
        <v/>
      </c>
    </row>
    <row r="57" spans="1:24" ht="28.9" customHeight="1">
      <c r="A57" s="41" t="str">
        <f t="shared" si="11"/>
        <v xml:space="preserve"> </v>
      </c>
      <c r="B57" s="42"/>
      <c r="C57" s="43"/>
      <c r="D57" s="44"/>
      <c r="E57" s="44"/>
      <c r="F57" s="43"/>
      <c r="G57" s="43"/>
      <c r="H57" s="26"/>
      <c r="I57" s="26"/>
      <c r="J57" s="26"/>
      <c r="K57" s="26"/>
      <c r="L57" s="52"/>
      <c r="M57" s="50"/>
      <c r="N57" s="28" t="s">
        <v>10</v>
      </c>
      <c r="O57" s="28">
        <f>COUNTIF(C50:C69,"제")</f>
        <v>0</v>
      </c>
      <c r="P57" s="28" t="s">
        <v>2</v>
      </c>
      <c r="Q57" s="28">
        <f>SUMIF(C50:C69,"제",E50:E69)</f>
        <v>0</v>
      </c>
      <c r="R57" s="28">
        <f>COUNTIF(X50:X69,"제국")</f>
        <v>0</v>
      </c>
      <c r="S57" s="28" t="s">
        <v>2</v>
      </c>
      <c r="T57" s="28">
        <f>SUMIF(X50:X69,"제국",E50:E69)</f>
        <v>0</v>
      </c>
      <c r="U57" s="28">
        <f t="shared" si="9"/>
        <v>0</v>
      </c>
      <c r="V57" s="28" t="s">
        <v>2</v>
      </c>
      <c r="W57" s="28">
        <f t="shared" si="10"/>
        <v>0</v>
      </c>
      <c r="X57" s="28" t="str">
        <f t="shared" si="12"/>
        <v/>
      </c>
    </row>
    <row r="58" spans="1:24" ht="28.9" customHeight="1">
      <c r="A58" s="41" t="str">
        <f t="shared" si="11"/>
        <v xml:space="preserve"> </v>
      </c>
      <c r="B58" s="42"/>
      <c r="C58" s="43"/>
      <c r="D58" s="44"/>
      <c r="E58" s="44"/>
      <c r="F58" s="43"/>
      <c r="G58" s="43"/>
      <c r="H58" s="26"/>
      <c r="I58" s="26"/>
      <c r="J58" s="26"/>
      <c r="K58" s="26"/>
      <c r="L58" s="52"/>
      <c r="M58" s="50"/>
      <c r="N58" s="28" t="s">
        <v>11</v>
      </c>
      <c r="O58" s="28">
        <f>COUNTIF(C50:C69,"유")</f>
        <v>0</v>
      </c>
      <c r="P58" s="28" t="s">
        <v>2</v>
      </c>
      <c r="Q58" s="28">
        <f>SUMIF(C50:C69,"유",E50:E69)</f>
        <v>0</v>
      </c>
      <c r="R58" s="28">
        <f>COUNTIF(X50:X69,"유국")</f>
        <v>0</v>
      </c>
      <c r="S58" s="28" t="s">
        <v>2</v>
      </c>
      <c r="T58" s="28">
        <f>SUMIF(X50:X69,"유국",E50:E69)</f>
        <v>0</v>
      </c>
      <c r="U58" s="28">
        <f t="shared" si="9"/>
        <v>0</v>
      </c>
      <c r="V58" s="28" t="s">
        <v>2</v>
      </c>
      <c r="W58" s="28">
        <f t="shared" si="10"/>
        <v>0</v>
      </c>
      <c r="X58" s="28" t="str">
        <f t="shared" si="12"/>
        <v/>
      </c>
    </row>
    <row r="59" spans="1:24" ht="28.9" customHeight="1">
      <c r="A59" s="41" t="str">
        <f t="shared" si="11"/>
        <v xml:space="preserve"> </v>
      </c>
      <c r="B59" s="42"/>
      <c r="C59" s="43"/>
      <c r="D59" s="44"/>
      <c r="E59" s="44"/>
      <c r="F59" s="43"/>
      <c r="G59" s="43"/>
      <c r="H59" s="26"/>
      <c r="I59" s="26"/>
      <c r="J59" s="26"/>
      <c r="K59" s="26"/>
      <c r="L59" s="52"/>
      <c r="M59" s="50"/>
      <c r="N59" s="28" t="s">
        <v>12</v>
      </c>
      <c r="O59" s="28">
        <f>COUNTIF(C50:C69,"과")</f>
        <v>0</v>
      </c>
      <c r="P59" s="28" t="s">
        <v>2</v>
      </c>
      <c r="Q59" s="28">
        <f>SUMIF(C50:C69,"과",E50:E69)</f>
        <v>0</v>
      </c>
      <c r="R59" s="28">
        <f>COUNTIF(X50:X69,"과국")</f>
        <v>0</v>
      </c>
      <c r="S59" s="28" t="s">
        <v>2</v>
      </c>
      <c r="T59" s="28">
        <f>SUMIF(X50:X69,"과국",E50:E69)</f>
        <v>0</v>
      </c>
      <c r="U59" s="28">
        <f t="shared" si="9"/>
        <v>0</v>
      </c>
      <c r="V59" s="28" t="s">
        <v>2</v>
      </c>
      <c r="W59" s="28">
        <f t="shared" si="10"/>
        <v>0</v>
      </c>
      <c r="X59" s="28" t="str">
        <f t="shared" si="12"/>
        <v/>
      </c>
    </row>
    <row r="60" spans="1:24" ht="28.9" customHeight="1">
      <c r="A60" s="41" t="str">
        <f t="shared" si="11"/>
        <v xml:space="preserve"> </v>
      </c>
      <c r="B60" s="42"/>
      <c r="C60" s="43"/>
      <c r="D60" s="44"/>
      <c r="E60" s="44"/>
      <c r="F60" s="43"/>
      <c r="G60" s="43"/>
      <c r="H60" s="26"/>
      <c r="I60" s="26"/>
      <c r="J60" s="26"/>
      <c r="K60" s="26"/>
      <c r="L60" s="52"/>
      <c r="M60" s="50"/>
      <c r="N60" s="28" t="s">
        <v>13</v>
      </c>
      <c r="O60" s="28">
        <f>COUNTIF(C50:C69,"묘")</f>
        <v>0</v>
      </c>
      <c r="P60" s="28" t="s">
        <v>2</v>
      </c>
      <c r="Q60" s="28">
        <f>SUMIF(C50:C69,"묘",E50:E69)</f>
        <v>0</v>
      </c>
      <c r="R60" s="28">
        <f>COUNTIF(X50:X69,"묘국")</f>
        <v>0</v>
      </c>
      <c r="S60" s="28" t="s">
        <v>2</v>
      </c>
      <c r="T60" s="28">
        <f>SUMIF(X50:X69,"묘국",E50:E69)</f>
        <v>0</v>
      </c>
      <c r="U60" s="28">
        <f t="shared" si="9"/>
        <v>0</v>
      </c>
      <c r="V60" s="28" t="s">
        <v>2</v>
      </c>
      <c r="W60" s="28">
        <f t="shared" si="10"/>
        <v>0</v>
      </c>
      <c r="X60" s="28" t="str">
        <f t="shared" si="12"/>
        <v/>
      </c>
    </row>
    <row r="61" spans="1:24" ht="28.9" customHeight="1">
      <c r="A61" s="41" t="str">
        <f t="shared" si="11"/>
        <v xml:space="preserve"> </v>
      </c>
      <c r="B61" s="42"/>
      <c r="C61" s="43"/>
      <c r="D61" s="44"/>
      <c r="E61" s="44"/>
      <c r="F61" s="43"/>
      <c r="G61" s="43"/>
      <c r="H61" s="26"/>
      <c r="I61" s="26"/>
      <c r="J61" s="26"/>
      <c r="K61" s="26"/>
      <c r="L61" s="52"/>
      <c r="M61" s="50"/>
      <c r="N61" s="28" t="s">
        <v>14</v>
      </c>
      <c r="O61" s="28">
        <f>COUNTIF(C50:C69,"목")</f>
        <v>0</v>
      </c>
      <c r="P61" s="28" t="s">
        <v>2</v>
      </c>
      <c r="Q61" s="28">
        <f>SUMIF(C50:C69,"목",E50:E69)</f>
        <v>0</v>
      </c>
      <c r="R61" s="28">
        <f>COUNTIF(X50:X69,"목국")</f>
        <v>0</v>
      </c>
      <c r="S61" s="28" t="s">
        <v>2</v>
      </c>
      <c r="T61" s="28">
        <f>SUMIF(X50:X69,"목국",E50:E69)</f>
        <v>0</v>
      </c>
      <c r="U61" s="28">
        <f t="shared" si="9"/>
        <v>0</v>
      </c>
      <c r="V61" s="28" t="s">
        <v>2</v>
      </c>
      <c r="W61" s="28">
        <f t="shared" si="10"/>
        <v>0</v>
      </c>
      <c r="X61" s="28" t="str">
        <f t="shared" si="12"/>
        <v/>
      </c>
    </row>
    <row r="62" spans="1:24" ht="28.9" customHeight="1">
      <c r="A62" s="41" t="str">
        <f t="shared" si="11"/>
        <v xml:space="preserve"> </v>
      </c>
      <c r="B62" s="42"/>
      <c r="C62" s="43"/>
      <c r="D62" s="44"/>
      <c r="E62" s="44"/>
      <c r="F62" s="43"/>
      <c r="G62" s="43"/>
      <c r="H62" s="26"/>
      <c r="I62" s="26"/>
      <c r="J62" s="26"/>
      <c r="K62" s="26"/>
      <c r="L62" s="52"/>
      <c r="M62" s="50"/>
      <c r="N62" s="28" t="s">
        <v>15</v>
      </c>
      <c r="O62" s="28">
        <f>COUNTIF(C50:C69,"잡")</f>
        <v>0</v>
      </c>
      <c r="P62" s="28" t="s">
        <v>2</v>
      </c>
      <c r="Q62" s="28">
        <f>SUMIF(C50:C69,"잡",E50:E69)</f>
        <v>0</v>
      </c>
      <c r="R62" s="28">
        <f>COUNTIF(X50:X69,"잡국")</f>
        <v>0</v>
      </c>
      <c r="S62" s="28" t="s">
        <v>2</v>
      </c>
      <c r="T62" s="28">
        <f>SUMIF(X50:X69,"잡국",E50:E69)</f>
        <v>0</v>
      </c>
      <c r="U62" s="28">
        <f t="shared" si="9"/>
        <v>0</v>
      </c>
      <c r="V62" s="28" t="s">
        <v>2</v>
      </c>
      <c r="W62" s="28">
        <f t="shared" si="10"/>
        <v>0</v>
      </c>
      <c r="X62" s="28" t="str">
        <f t="shared" si="12"/>
        <v/>
      </c>
    </row>
    <row r="63" spans="1:24" ht="28.9" customHeight="1">
      <c r="A63" s="41" t="str">
        <f t="shared" si="11"/>
        <v xml:space="preserve"> </v>
      </c>
      <c r="B63" s="42"/>
      <c r="C63" s="43"/>
      <c r="D63" s="44"/>
      <c r="E63" s="44"/>
      <c r="F63" s="43"/>
      <c r="G63" s="43"/>
      <c r="H63" s="26"/>
      <c r="I63" s="26"/>
      <c r="J63" s="26"/>
      <c r="K63" s="26"/>
      <c r="L63" s="52"/>
      <c r="M63" s="50"/>
      <c r="N63" s="28" t="s">
        <v>19</v>
      </c>
      <c r="O63" s="28">
        <f>COUNTIF(C50:C69,"학")</f>
        <v>0</v>
      </c>
      <c r="P63" s="28" t="s">
        <v>2</v>
      </c>
      <c r="Q63" s="28">
        <f>SUMIF(C50:C69,"학",E50:E69)</f>
        <v>0</v>
      </c>
      <c r="R63" s="28">
        <f>COUNTIF(X50:X69,"학국")</f>
        <v>0</v>
      </c>
      <c r="S63" s="28" t="s">
        <v>2</v>
      </c>
      <c r="T63" s="28">
        <f>SUMIF(X50:X69,"학국",E50:E69)</f>
        <v>0</v>
      </c>
      <c r="U63" s="28">
        <f t="shared" si="9"/>
        <v>0</v>
      </c>
      <c r="V63" s="28" t="s">
        <v>2</v>
      </c>
      <c r="W63" s="28">
        <f t="shared" si="10"/>
        <v>0</v>
      </c>
      <c r="X63" s="28" t="str">
        <f t="shared" si="12"/>
        <v/>
      </c>
    </row>
    <row r="64" spans="1:24" ht="28.9" customHeight="1">
      <c r="A64" s="41" t="str">
        <f t="shared" si="11"/>
        <v xml:space="preserve"> </v>
      </c>
      <c r="B64" s="42"/>
      <c r="C64" s="43"/>
      <c r="D64" s="44"/>
      <c r="E64" s="44"/>
      <c r="F64" s="43"/>
      <c r="G64" s="43"/>
      <c r="H64" s="26"/>
      <c r="I64" s="26"/>
      <c r="J64" s="26"/>
      <c r="K64" s="26"/>
      <c r="L64" s="52"/>
      <c r="M64" s="50"/>
      <c r="N64" s="28" t="s">
        <v>16</v>
      </c>
      <c r="O64" s="28">
        <f>COUNTIF(C50:C69,"수")</f>
        <v>0</v>
      </c>
      <c r="P64" s="28" t="s">
        <v>2</v>
      </c>
      <c r="Q64" s="28">
        <f>SUMIF(C50:C69,"수",E50:E69)</f>
        <v>0</v>
      </c>
      <c r="R64" s="28">
        <f>COUNTIF(X50:X69,"수국")</f>
        <v>0</v>
      </c>
      <c r="S64" s="28" t="s">
        <v>2</v>
      </c>
      <c r="T64" s="28">
        <f>SUMIF(X50:X69,"수국",E50:E69)</f>
        <v>0</v>
      </c>
      <c r="U64" s="28">
        <f t="shared" si="9"/>
        <v>0</v>
      </c>
      <c r="V64" s="28" t="s">
        <v>2</v>
      </c>
      <c r="W64" s="28">
        <f t="shared" si="10"/>
        <v>0</v>
      </c>
      <c r="X64" s="28" t="str">
        <f t="shared" si="12"/>
        <v/>
      </c>
    </row>
    <row r="65" spans="1:24" ht="28.9" customHeight="1">
      <c r="A65" s="41" t="str">
        <f>IF(OR(ISNUMBER(E65),ISTEXT(C65)),A64+1," ")</f>
        <v xml:space="preserve"> </v>
      </c>
      <c r="B65" s="42"/>
      <c r="C65" s="43"/>
      <c r="D65" s="44"/>
      <c r="E65" s="44"/>
      <c r="F65" s="43"/>
      <c r="G65" s="43"/>
      <c r="H65" s="26"/>
      <c r="I65" s="26"/>
      <c r="J65" s="26"/>
      <c r="K65" s="26"/>
      <c r="L65" s="52"/>
      <c r="M65" s="50"/>
      <c r="N65" s="29" t="s">
        <v>17</v>
      </c>
      <c r="O65" s="28">
        <f>COUNTIF(C50:C69,"장")</f>
        <v>0</v>
      </c>
      <c r="P65" s="28" t="s">
        <v>2</v>
      </c>
      <c r="Q65" s="28">
        <f>SUMIF(C50:C69,"장",E50:E69)</f>
        <v>0</v>
      </c>
      <c r="R65" s="28">
        <f>COUNTIF(X50:X69,"장국")</f>
        <v>0</v>
      </c>
      <c r="S65" s="28" t="s">
        <v>2</v>
      </c>
      <c r="T65" s="28">
        <f>SUMIF(X50:X69,"장국",E50:E69)</f>
        <v>0</v>
      </c>
      <c r="U65" s="28">
        <f t="shared" si="9"/>
        <v>0</v>
      </c>
      <c r="V65" s="28" t="s">
        <v>2</v>
      </c>
      <c r="W65" s="28">
        <f t="shared" si="10"/>
        <v>0</v>
      </c>
      <c r="X65" s="30" t="str">
        <f t="shared" si="12"/>
        <v/>
      </c>
    </row>
    <row r="66" spans="1:24" ht="28.9" customHeight="1">
      <c r="A66" s="41" t="str">
        <f>IF(OR(ISNUMBER(E66),ISTEXT(C66)),A65+1," ")</f>
        <v xml:space="preserve"> </v>
      </c>
      <c r="B66" s="42"/>
      <c r="C66" s="43"/>
      <c r="D66" s="44"/>
      <c r="E66" s="44"/>
      <c r="F66" s="43"/>
      <c r="G66" s="43"/>
      <c r="H66" s="26"/>
      <c r="I66" s="26"/>
      <c r="J66" s="26"/>
      <c r="K66" s="26"/>
      <c r="L66" s="52"/>
      <c r="M66" s="50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30" t="str">
        <f t="shared" si="12"/>
        <v/>
      </c>
    </row>
    <row r="67" spans="1:24" ht="28.9" customHeight="1">
      <c r="A67" s="41" t="str">
        <f>IF(OR(ISNUMBER(E67),ISTEXT(C67)),A66+1," ")</f>
        <v xml:space="preserve"> </v>
      </c>
      <c r="B67" s="42"/>
      <c r="C67" s="43"/>
      <c r="D67" s="44"/>
      <c r="E67" s="44"/>
      <c r="F67" s="43"/>
      <c r="G67" s="43"/>
      <c r="H67" s="26"/>
      <c r="I67" s="26"/>
      <c r="J67" s="26"/>
      <c r="K67" s="26"/>
      <c r="L67" s="52"/>
      <c r="M67" s="50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30" t="str">
        <f t="shared" si="12"/>
        <v/>
      </c>
    </row>
    <row r="68" spans="1:24" ht="28.9" customHeight="1">
      <c r="A68" s="41" t="str">
        <f>IF(OR(ISNUMBER(E68),ISTEXT(C68)),A67+1," ")</f>
        <v xml:space="preserve"> </v>
      </c>
      <c r="B68" s="42"/>
      <c r="C68" s="43"/>
      <c r="D68" s="44"/>
      <c r="E68" s="44"/>
      <c r="F68" s="43"/>
      <c r="G68" s="43"/>
      <c r="H68" s="26"/>
      <c r="I68" s="26"/>
      <c r="J68" s="26"/>
      <c r="K68" s="26"/>
      <c r="L68" s="52"/>
      <c r="M68" s="50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30" t="str">
        <f t="shared" si="12"/>
        <v/>
      </c>
    </row>
    <row r="69" spans="1:24" ht="28.9" customHeight="1">
      <c r="A69" s="41" t="str">
        <f>IF(OR(ISNUMBER(E69),ISTEXT(C69)),A68+1," ")</f>
        <v xml:space="preserve"> </v>
      </c>
      <c r="B69" s="42"/>
      <c r="C69" s="43"/>
      <c r="D69" s="44"/>
      <c r="E69" s="44"/>
      <c r="F69" s="43"/>
      <c r="G69" s="43"/>
      <c r="H69" s="26"/>
      <c r="I69" s="26"/>
      <c r="J69" s="26"/>
      <c r="K69" s="26"/>
      <c r="L69" s="52"/>
      <c r="M69" s="50"/>
      <c r="N69" s="28" t="s">
        <v>20</v>
      </c>
      <c r="O69" s="28">
        <f>COUNTIF(C50:C69," ")</f>
        <v>0</v>
      </c>
      <c r="P69" s="28" t="s">
        <v>2</v>
      </c>
      <c r="Q69" s="28">
        <f>SUMIF(C50:C69," ",E50:E69)</f>
        <v>0</v>
      </c>
      <c r="R69" s="28"/>
      <c r="S69" s="28" t="s">
        <v>2</v>
      </c>
      <c r="T69" s="28"/>
      <c r="U69" s="28">
        <f>O69</f>
        <v>0</v>
      </c>
      <c r="V69" s="28" t="s">
        <v>2</v>
      </c>
      <c r="W69" s="28">
        <f>Q69</f>
        <v>0</v>
      </c>
      <c r="X69" s="28" t="str">
        <f t="shared" si="12"/>
        <v/>
      </c>
    </row>
    <row r="70" spans="1:24" ht="28.9" customHeight="1">
      <c r="A70" s="45" t="s">
        <v>35</v>
      </c>
      <c r="B70" s="46"/>
      <c r="C70" s="47"/>
      <c r="D70" s="48"/>
      <c r="E70" s="49">
        <f>SUM(E50:E69)</f>
        <v>0</v>
      </c>
      <c r="F70" s="47"/>
      <c r="G70" s="47"/>
      <c r="H70" s="31"/>
      <c r="I70" s="31"/>
      <c r="J70" s="31"/>
      <c r="K70" s="31"/>
      <c r="L70" s="33"/>
      <c r="M70" s="51"/>
      <c r="N70" s="29" t="s">
        <v>1</v>
      </c>
      <c r="O70" s="28">
        <f>SUM(O50:O69)</f>
        <v>0</v>
      </c>
      <c r="P70" s="28" t="s">
        <v>2</v>
      </c>
      <c r="Q70" s="28">
        <f>SUM(Q50:Q69)</f>
        <v>0</v>
      </c>
      <c r="R70" s="28">
        <f>SUM(R50:R69)</f>
        <v>0</v>
      </c>
      <c r="S70" s="28" t="s">
        <v>2</v>
      </c>
      <c r="T70" s="28">
        <f>SUM(T50:T69)</f>
        <v>0</v>
      </c>
      <c r="U70" s="28">
        <f>SUM(U50:U69)</f>
        <v>0</v>
      </c>
      <c r="V70" s="28" t="s">
        <v>2</v>
      </c>
      <c r="W70" s="28">
        <f>SUM(W50:W69)</f>
        <v>0</v>
      </c>
      <c r="X70" s="28" t="str">
        <f t="shared" si="12"/>
        <v/>
      </c>
    </row>
    <row r="71" spans="1:24" ht="28.9" customHeight="1">
      <c r="A71" s="41" t="str">
        <f>IF(OR(ISNUMBER(E71),ISTEXT(C71)),A69+1," ")</f>
        <v xml:space="preserve"> </v>
      </c>
      <c r="B71" s="42"/>
      <c r="C71" s="43"/>
      <c r="D71" s="44"/>
      <c r="E71" s="44"/>
      <c r="F71" s="43"/>
      <c r="G71" s="43"/>
      <c r="H71" s="26"/>
      <c r="I71" s="26"/>
      <c r="J71" s="26"/>
      <c r="K71" s="27"/>
      <c r="L71" s="52"/>
      <c r="M71" s="50"/>
      <c r="N71" s="28" t="s">
        <v>3</v>
      </c>
      <c r="O71" s="28">
        <f>COUNTIF(C71:C90,"전")</f>
        <v>0</v>
      </c>
      <c r="P71" s="28" t="s">
        <v>2</v>
      </c>
      <c r="Q71" s="28">
        <f>SUMIF(C71:C90,"전",E71:E90)</f>
        <v>0</v>
      </c>
      <c r="R71" s="28">
        <f>COUNTIF(X71:X90,"전국")</f>
        <v>0</v>
      </c>
      <c r="S71" s="28" t="s">
        <v>2</v>
      </c>
      <c r="T71" s="28">
        <f>SUMIF(X71:X90,"전국",E71:E90)</f>
        <v>0</v>
      </c>
      <c r="U71" s="28">
        <f t="shared" ref="U71:U86" si="13">O71-R71</f>
        <v>0</v>
      </c>
      <c r="V71" s="28" t="s">
        <v>2</v>
      </c>
      <c r="W71" s="28">
        <f t="shared" ref="W71:W86" si="14">Q71-T71</f>
        <v>0</v>
      </c>
      <c r="X71" s="28" t="str">
        <f t="shared" si="12"/>
        <v/>
      </c>
    </row>
    <row r="72" spans="1:24" ht="28.9" customHeight="1">
      <c r="A72" s="41" t="str">
        <f>IF(OR(ISNUMBER(E72),ISTEXT(C72)),A71+1," ")</f>
        <v xml:space="preserve"> </v>
      </c>
      <c r="B72" s="42"/>
      <c r="C72" s="43"/>
      <c r="D72" s="44"/>
      <c r="E72" s="44"/>
      <c r="F72" s="43"/>
      <c r="G72" s="43"/>
      <c r="H72" s="26"/>
      <c r="I72" s="26"/>
      <c r="J72" s="26"/>
      <c r="K72" s="26"/>
      <c r="L72" s="52"/>
      <c r="M72" s="50"/>
      <c r="N72" s="28" t="s">
        <v>4</v>
      </c>
      <c r="O72" s="28">
        <f>COUNTIF(C71:C90,"답")</f>
        <v>0</v>
      </c>
      <c r="P72" s="28" t="s">
        <v>2</v>
      </c>
      <c r="Q72" s="28">
        <f>SUMIF(C71:C90,"답",E71:E90)</f>
        <v>0</v>
      </c>
      <c r="R72" s="28">
        <f>COUNTIF(X71:X90,"답국")</f>
        <v>0</v>
      </c>
      <c r="S72" s="28" t="s">
        <v>2</v>
      </c>
      <c r="T72" s="28">
        <f>SUMIF(X71:X90,"답국",E71:E90)</f>
        <v>0</v>
      </c>
      <c r="U72" s="28">
        <f t="shared" si="13"/>
        <v>0</v>
      </c>
      <c r="V72" s="28" t="s">
        <v>2</v>
      </c>
      <c r="W72" s="28">
        <f t="shared" si="14"/>
        <v>0</v>
      </c>
      <c r="X72" s="28" t="str">
        <f t="shared" ref="X72:X87" si="15">CONCATENATE(C72,H72)</f>
        <v/>
      </c>
    </row>
    <row r="73" spans="1:24" ht="28.9" customHeight="1">
      <c r="A73" s="41" t="str">
        <f t="shared" ref="A73:A84" si="16">IF(OR(ISNUMBER(E73),ISTEXT(C73)),A72+1," ")</f>
        <v xml:space="preserve"> </v>
      </c>
      <c r="B73" s="42"/>
      <c r="C73" s="43"/>
      <c r="D73" s="44"/>
      <c r="E73" s="44"/>
      <c r="F73" s="43"/>
      <c r="G73" s="43"/>
      <c r="H73" s="26"/>
      <c r="I73" s="26"/>
      <c r="J73" s="26"/>
      <c r="K73" s="26"/>
      <c r="L73" s="52"/>
      <c r="M73" s="50"/>
      <c r="N73" s="28" t="s">
        <v>5</v>
      </c>
      <c r="O73" s="28">
        <f>COUNTIF(C71:C90,"임")</f>
        <v>0</v>
      </c>
      <c r="P73" s="28" t="s">
        <v>2</v>
      </c>
      <c r="Q73" s="28">
        <f>SUMIF(C71:C90,"임",E71:E90)</f>
        <v>0</v>
      </c>
      <c r="R73" s="28">
        <f>COUNTIF(X71:X90,"임국")</f>
        <v>0</v>
      </c>
      <c r="S73" s="28" t="s">
        <v>2</v>
      </c>
      <c r="T73" s="28">
        <f>SUMIF(X71:X90,"임국",E71:E90)</f>
        <v>0</v>
      </c>
      <c r="U73" s="28">
        <f t="shared" si="13"/>
        <v>0</v>
      </c>
      <c r="V73" s="28" t="s">
        <v>2</v>
      </c>
      <c r="W73" s="28">
        <f t="shared" si="14"/>
        <v>0</v>
      </c>
      <c r="X73" s="28" t="str">
        <f t="shared" si="15"/>
        <v/>
      </c>
    </row>
    <row r="74" spans="1:24" ht="28.9" customHeight="1">
      <c r="A74" s="41" t="str">
        <f t="shared" si="16"/>
        <v xml:space="preserve"> </v>
      </c>
      <c r="B74" s="42"/>
      <c r="C74" s="43"/>
      <c r="D74" s="44"/>
      <c r="E74" s="44"/>
      <c r="F74" s="43"/>
      <c r="G74" s="43"/>
      <c r="H74" s="26"/>
      <c r="I74" s="26"/>
      <c r="J74" s="26"/>
      <c r="K74" s="26"/>
      <c r="L74" s="52"/>
      <c r="M74" s="50"/>
      <c r="N74" s="28" t="s">
        <v>6</v>
      </c>
      <c r="O74" s="28">
        <f>COUNTIF(C71:C90,"대")</f>
        <v>0</v>
      </c>
      <c r="P74" s="28" t="s">
        <v>2</v>
      </c>
      <c r="Q74" s="28">
        <f>SUMIF(C71:C90,"대",E71:E90)</f>
        <v>0</v>
      </c>
      <c r="R74" s="28">
        <f>COUNTIF(X71:X90,"대국")</f>
        <v>0</v>
      </c>
      <c r="S74" s="28" t="s">
        <v>2</v>
      </c>
      <c r="T74" s="28">
        <f>SUMIF(X71:X90,"대국",E71:E90)</f>
        <v>0</v>
      </c>
      <c r="U74" s="28">
        <f t="shared" si="13"/>
        <v>0</v>
      </c>
      <c r="V74" s="28" t="s">
        <v>2</v>
      </c>
      <c r="W74" s="28">
        <f t="shared" si="14"/>
        <v>0</v>
      </c>
      <c r="X74" s="28" t="str">
        <f t="shared" si="15"/>
        <v/>
      </c>
    </row>
    <row r="75" spans="1:24" ht="28.9" customHeight="1">
      <c r="A75" s="41" t="str">
        <f t="shared" si="16"/>
        <v xml:space="preserve"> </v>
      </c>
      <c r="B75" s="42"/>
      <c r="C75" s="43"/>
      <c r="D75" s="44"/>
      <c r="E75" s="44"/>
      <c r="F75" s="43"/>
      <c r="G75" s="43"/>
      <c r="H75" s="26"/>
      <c r="I75" s="26"/>
      <c r="J75" s="26"/>
      <c r="K75" s="26"/>
      <c r="L75" s="52"/>
      <c r="M75" s="50"/>
      <c r="N75" s="28" t="s">
        <v>7</v>
      </c>
      <c r="O75" s="28">
        <f>COUNTIF(C71:C90,"도")</f>
        <v>0</v>
      </c>
      <c r="P75" s="28" t="s">
        <v>2</v>
      </c>
      <c r="Q75" s="28">
        <f>SUMIF(C71:C90,"도",E71:E90)</f>
        <v>0</v>
      </c>
      <c r="R75" s="28">
        <f>COUNTIF(X71:X90,"도국")</f>
        <v>0</v>
      </c>
      <c r="S75" s="28" t="s">
        <v>2</v>
      </c>
      <c r="T75" s="28">
        <f>SUMIF(X71:X90,"도국",E71:E90)</f>
        <v>0</v>
      </c>
      <c r="U75" s="28">
        <f t="shared" si="13"/>
        <v>0</v>
      </c>
      <c r="V75" s="28" t="s">
        <v>2</v>
      </c>
      <c r="W75" s="28">
        <f t="shared" si="14"/>
        <v>0</v>
      </c>
      <c r="X75" s="28" t="str">
        <f t="shared" si="15"/>
        <v/>
      </c>
    </row>
    <row r="76" spans="1:24" ht="28.9" customHeight="1">
      <c r="A76" s="41" t="str">
        <f t="shared" si="16"/>
        <v xml:space="preserve"> </v>
      </c>
      <c r="B76" s="42"/>
      <c r="C76" s="43"/>
      <c r="D76" s="44"/>
      <c r="E76" s="44"/>
      <c r="F76" s="43"/>
      <c r="G76" s="43"/>
      <c r="H76" s="26"/>
      <c r="I76" s="26"/>
      <c r="J76" s="26"/>
      <c r="K76" s="26"/>
      <c r="L76" s="52"/>
      <c r="M76" s="50"/>
      <c r="N76" s="28" t="s">
        <v>8</v>
      </c>
      <c r="O76" s="28">
        <f>COUNTIF(C71:C90,"천")</f>
        <v>0</v>
      </c>
      <c r="P76" s="28" t="s">
        <v>2</v>
      </c>
      <c r="Q76" s="28">
        <f>SUMIF(C71:C90,"천",E71:E90)</f>
        <v>0</v>
      </c>
      <c r="R76" s="28">
        <f>COUNTIF(X71:X90,"천국")</f>
        <v>0</v>
      </c>
      <c r="S76" s="28" t="s">
        <v>2</v>
      </c>
      <c r="T76" s="28">
        <f>SUMIF(X71:X90,"천국",E71:E90)</f>
        <v>0</v>
      </c>
      <c r="U76" s="28">
        <f t="shared" si="13"/>
        <v>0</v>
      </c>
      <c r="V76" s="28" t="s">
        <v>2</v>
      </c>
      <c r="W76" s="28">
        <f t="shared" si="14"/>
        <v>0</v>
      </c>
      <c r="X76" s="28" t="str">
        <f t="shared" si="15"/>
        <v/>
      </c>
    </row>
    <row r="77" spans="1:24" ht="28.9" customHeight="1">
      <c r="A77" s="41" t="str">
        <f t="shared" si="16"/>
        <v xml:space="preserve"> </v>
      </c>
      <c r="B77" s="42"/>
      <c r="C77" s="43"/>
      <c r="D77" s="44"/>
      <c r="E77" s="44"/>
      <c r="F77" s="43"/>
      <c r="G77" s="43"/>
      <c r="H77" s="26"/>
      <c r="I77" s="26"/>
      <c r="J77" s="26"/>
      <c r="K77" s="26"/>
      <c r="L77" s="52"/>
      <c r="M77" s="50"/>
      <c r="N77" s="28" t="s">
        <v>9</v>
      </c>
      <c r="O77" s="28">
        <f>COUNTIF(C71:C90,"구")</f>
        <v>0</v>
      </c>
      <c r="P77" s="28" t="s">
        <v>2</v>
      </c>
      <c r="Q77" s="28">
        <f>SUMIF(C71:C90,"구",E71:E90)</f>
        <v>0</v>
      </c>
      <c r="R77" s="28">
        <f>COUNTIF(X71:X90,"구국")</f>
        <v>0</v>
      </c>
      <c r="S77" s="28" t="s">
        <v>2</v>
      </c>
      <c r="T77" s="28">
        <f>SUMIF(X71:X90,"구국",E71:E90)</f>
        <v>0</v>
      </c>
      <c r="U77" s="28">
        <f t="shared" si="13"/>
        <v>0</v>
      </c>
      <c r="V77" s="28" t="s">
        <v>2</v>
      </c>
      <c r="W77" s="28">
        <f t="shared" si="14"/>
        <v>0</v>
      </c>
      <c r="X77" s="28" t="str">
        <f t="shared" si="15"/>
        <v/>
      </c>
    </row>
    <row r="78" spans="1:24" ht="28.9" customHeight="1">
      <c r="A78" s="41" t="str">
        <f t="shared" si="16"/>
        <v xml:space="preserve"> </v>
      </c>
      <c r="B78" s="42"/>
      <c r="C78" s="43"/>
      <c r="D78" s="44"/>
      <c r="E78" s="44"/>
      <c r="F78" s="43"/>
      <c r="G78" s="43"/>
      <c r="H78" s="26"/>
      <c r="I78" s="26"/>
      <c r="J78" s="26"/>
      <c r="K78" s="26"/>
      <c r="L78" s="52"/>
      <c r="M78" s="50"/>
      <c r="N78" s="28" t="s">
        <v>10</v>
      </c>
      <c r="O78" s="28">
        <f>COUNTIF(C71:C90,"제")</f>
        <v>0</v>
      </c>
      <c r="P78" s="28" t="s">
        <v>2</v>
      </c>
      <c r="Q78" s="28">
        <f>SUMIF(C71:C90,"제",E71:E90)</f>
        <v>0</v>
      </c>
      <c r="R78" s="28">
        <f>COUNTIF(X71:X90,"제국")</f>
        <v>0</v>
      </c>
      <c r="S78" s="28" t="s">
        <v>2</v>
      </c>
      <c r="T78" s="28">
        <f>SUMIF(X71:X90,"제국",E71:E90)</f>
        <v>0</v>
      </c>
      <c r="U78" s="28">
        <f t="shared" si="13"/>
        <v>0</v>
      </c>
      <c r="V78" s="28" t="s">
        <v>2</v>
      </c>
      <c r="W78" s="28">
        <f t="shared" si="14"/>
        <v>0</v>
      </c>
      <c r="X78" s="28" t="str">
        <f t="shared" si="15"/>
        <v/>
      </c>
    </row>
    <row r="79" spans="1:24" ht="28.9" customHeight="1">
      <c r="A79" s="41" t="str">
        <f t="shared" si="16"/>
        <v xml:space="preserve"> </v>
      </c>
      <c r="B79" s="42"/>
      <c r="C79" s="43"/>
      <c r="D79" s="44"/>
      <c r="E79" s="44"/>
      <c r="F79" s="43"/>
      <c r="G79" s="43"/>
      <c r="H79" s="26"/>
      <c r="I79" s="26"/>
      <c r="J79" s="26"/>
      <c r="K79" s="26"/>
      <c r="L79" s="52"/>
      <c r="M79" s="50"/>
      <c r="N79" s="28" t="s">
        <v>11</v>
      </c>
      <c r="O79" s="28">
        <f>COUNTIF(C71:C90,"유")</f>
        <v>0</v>
      </c>
      <c r="P79" s="28" t="s">
        <v>2</v>
      </c>
      <c r="Q79" s="28">
        <f>SUMIF(C71:C90,"유",E71:E90)</f>
        <v>0</v>
      </c>
      <c r="R79" s="28">
        <f>COUNTIF(X71:X90,"유국")</f>
        <v>0</v>
      </c>
      <c r="S79" s="28" t="s">
        <v>2</v>
      </c>
      <c r="T79" s="28">
        <f>SUMIF(X71:X90,"유국",E71:E90)</f>
        <v>0</v>
      </c>
      <c r="U79" s="28">
        <f t="shared" si="13"/>
        <v>0</v>
      </c>
      <c r="V79" s="28" t="s">
        <v>2</v>
      </c>
      <c r="W79" s="28">
        <f t="shared" si="14"/>
        <v>0</v>
      </c>
      <c r="X79" s="28" t="str">
        <f t="shared" si="15"/>
        <v/>
      </c>
    </row>
    <row r="80" spans="1:24" ht="28.9" customHeight="1">
      <c r="A80" s="41" t="str">
        <f t="shared" si="16"/>
        <v xml:space="preserve"> </v>
      </c>
      <c r="B80" s="42"/>
      <c r="C80" s="43"/>
      <c r="D80" s="44"/>
      <c r="E80" s="44"/>
      <c r="F80" s="43"/>
      <c r="G80" s="43"/>
      <c r="H80" s="26"/>
      <c r="I80" s="26"/>
      <c r="J80" s="26"/>
      <c r="K80" s="26"/>
      <c r="L80" s="52"/>
      <c r="M80" s="50"/>
      <c r="N80" s="28" t="s">
        <v>12</v>
      </c>
      <c r="O80" s="28">
        <f>COUNTIF(C71:C90,"과")</f>
        <v>0</v>
      </c>
      <c r="P80" s="28" t="s">
        <v>2</v>
      </c>
      <c r="Q80" s="28">
        <f>SUMIF(C71:C90,"과",E71:E90)</f>
        <v>0</v>
      </c>
      <c r="R80" s="28">
        <f>COUNTIF(X71:X90,"과국")</f>
        <v>0</v>
      </c>
      <c r="S80" s="28" t="s">
        <v>2</v>
      </c>
      <c r="T80" s="28">
        <f>SUMIF(X71:X90,"과국",E71:E90)</f>
        <v>0</v>
      </c>
      <c r="U80" s="28">
        <f t="shared" si="13"/>
        <v>0</v>
      </c>
      <c r="V80" s="28" t="s">
        <v>2</v>
      </c>
      <c r="W80" s="28">
        <f t="shared" si="14"/>
        <v>0</v>
      </c>
      <c r="X80" s="28" t="str">
        <f t="shared" si="15"/>
        <v/>
      </c>
    </row>
    <row r="81" spans="1:24" ht="28.9" customHeight="1">
      <c r="A81" s="41" t="str">
        <f t="shared" si="16"/>
        <v xml:space="preserve"> </v>
      </c>
      <c r="B81" s="42"/>
      <c r="C81" s="43"/>
      <c r="D81" s="44"/>
      <c r="E81" s="44"/>
      <c r="F81" s="43"/>
      <c r="G81" s="43"/>
      <c r="H81" s="26"/>
      <c r="I81" s="26"/>
      <c r="J81" s="26"/>
      <c r="K81" s="26"/>
      <c r="L81" s="52"/>
      <c r="M81" s="50"/>
      <c r="N81" s="28" t="s">
        <v>13</v>
      </c>
      <c r="O81" s="28">
        <f>COUNTIF(C71:C90,"묘")</f>
        <v>0</v>
      </c>
      <c r="P81" s="28" t="s">
        <v>2</v>
      </c>
      <c r="Q81" s="28">
        <f>SUMIF(C71:C90,"묘",E71:E90)</f>
        <v>0</v>
      </c>
      <c r="R81" s="28">
        <f>COUNTIF(X71:X90,"묘국")</f>
        <v>0</v>
      </c>
      <c r="S81" s="28" t="s">
        <v>2</v>
      </c>
      <c r="T81" s="28">
        <f>SUMIF(X71:X90,"묘국",E71:E90)</f>
        <v>0</v>
      </c>
      <c r="U81" s="28">
        <f t="shared" si="13"/>
        <v>0</v>
      </c>
      <c r="V81" s="28" t="s">
        <v>2</v>
      </c>
      <c r="W81" s="28">
        <f t="shared" si="14"/>
        <v>0</v>
      </c>
      <c r="X81" s="28" t="str">
        <f t="shared" si="15"/>
        <v/>
      </c>
    </row>
    <row r="82" spans="1:24" ht="28.9" customHeight="1">
      <c r="A82" s="41" t="str">
        <f t="shared" si="16"/>
        <v xml:space="preserve"> </v>
      </c>
      <c r="B82" s="42"/>
      <c r="C82" s="43"/>
      <c r="D82" s="44"/>
      <c r="E82" s="44"/>
      <c r="F82" s="43"/>
      <c r="G82" s="43"/>
      <c r="H82" s="26"/>
      <c r="I82" s="26"/>
      <c r="J82" s="26"/>
      <c r="K82" s="26"/>
      <c r="L82" s="52"/>
      <c r="M82" s="50"/>
      <c r="N82" s="28" t="s">
        <v>14</v>
      </c>
      <c r="O82" s="28">
        <f>COUNTIF(C71:C90,"목")</f>
        <v>0</v>
      </c>
      <c r="P82" s="28" t="s">
        <v>2</v>
      </c>
      <c r="Q82" s="28">
        <f>SUMIF(C71:C90,"목",E71:E90)</f>
        <v>0</v>
      </c>
      <c r="R82" s="28">
        <f>COUNTIF(X71:X90,"목국")</f>
        <v>0</v>
      </c>
      <c r="S82" s="28" t="s">
        <v>2</v>
      </c>
      <c r="T82" s="28">
        <f>SUMIF(X71:X90,"목국",E71:E90)</f>
        <v>0</v>
      </c>
      <c r="U82" s="28">
        <f t="shared" si="13"/>
        <v>0</v>
      </c>
      <c r="V82" s="28" t="s">
        <v>2</v>
      </c>
      <c r="W82" s="28">
        <f t="shared" si="14"/>
        <v>0</v>
      </c>
      <c r="X82" s="28" t="str">
        <f t="shared" si="15"/>
        <v/>
      </c>
    </row>
    <row r="83" spans="1:24" ht="28.9" customHeight="1">
      <c r="A83" s="41" t="str">
        <f t="shared" si="16"/>
        <v xml:space="preserve"> </v>
      </c>
      <c r="B83" s="42"/>
      <c r="C83" s="43"/>
      <c r="D83" s="44"/>
      <c r="E83" s="44"/>
      <c r="F83" s="43"/>
      <c r="G83" s="43"/>
      <c r="H83" s="26"/>
      <c r="I83" s="26"/>
      <c r="J83" s="26"/>
      <c r="K83" s="26"/>
      <c r="L83" s="52"/>
      <c r="M83" s="50"/>
      <c r="N83" s="28" t="s">
        <v>15</v>
      </c>
      <c r="O83" s="28">
        <f>COUNTIF(C71:C90,"잡")</f>
        <v>0</v>
      </c>
      <c r="P83" s="28" t="s">
        <v>2</v>
      </c>
      <c r="Q83" s="28">
        <f>SUMIF(C71:C90,"잡",E71:E90)</f>
        <v>0</v>
      </c>
      <c r="R83" s="28">
        <f>COUNTIF(X71:X90,"잡국")</f>
        <v>0</v>
      </c>
      <c r="S83" s="28" t="s">
        <v>2</v>
      </c>
      <c r="T83" s="28">
        <f>SUMIF(X71:X90,"잡국",E71:E90)</f>
        <v>0</v>
      </c>
      <c r="U83" s="28">
        <f t="shared" si="13"/>
        <v>0</v>
      </c>
      <c r="V83" s="28" t="s">
        <v>2</v>
      </c>
      <c r="W83" s="28">
        <f t="shared" si="14"/>
        <v>0</v>
      </c>
      <c r="X83" s="28" t="str">
        <f t="shared" si="15"/>
        <v/>
      </c>
    </row>
    <row r="84" spans="1:24" ht="28.9" customHeight="1">
      <c r="A84" s="41" t="str">
        <f t="shared" si="16"/>
        <v xml:space="preserve"> </v>
      </c>
      <c r="B84" s="42"/>
      <c r="C84" s="43"/>
      <c r="D84" s="44"/>
      <c r="E84" s="44"/>
      <c r="F84" s="43"/>
      <c r="G84" s="43"/>
      <c r="H84" s="26"/>
      <c r="I84" s="26"/>
      <c r="J84" s="26"/>
      <c r="K84" s="26"/>
      <c r="L84" s="52"/>
      <c r="M84" s="50"/>
      <c r="N84" s="28" t="s">
        <v>19</v>
      </c>
      <c r="O84" s="28">
        <f>COUNTIF(C71:C90,"학")</f>
        <v>0</v>
      </c>
      <c r="P84" s="28" t="s">
        <v>2</v>
      </c>
      <c r="Q84" s="28">
        <f>SUMIF(C71:C90,"학",E71:E90)</f>
        <v>0</v>
      </c>
      <c r="R84" s="28">
        <f>COUNTIF(X71:X90,"학국")</f>
        <v>0</v>
      </c>
      <c r="S84" s="28" t="s">
        <v>2</v>
      </c>
      <c r="T84" s="28">
        <f>SUMIF(X71:X90,"학국",E71:E90)</f>
        <v>0</v>
      </c>
      <c r="U84" s="28">
        <f t="shared" si="13"/>
        <v>0</v>
      </c>
      <c r="V84" s="28" t="s">
        <v>2</v>
      </c>
      <c r="W84" s="28">
        <f t="shared" si="14"/>
        <v>0</v>
      </c>
      <c r="X84" s="28" t="str">
        <f t="shared" si="15"/>
        <v/>
      </c>
    </row>
    <row r="85" spans="1:24" ht="28.9" customHeight="1">
      <c r="A85" s="41" t="str">
        <f t="shared" ref="A85:A90" si="17">IF(OR(ISNUMBER(E85),ISTEXT(C85)),A84+1," ")</f>
        <v xml:space="preserve"> </v>
      </c>
      <c r="B85" s="42"/>
      <c r="C85" s="43"/>
      <c r="D85" s="44"/>
      <c r="E85" s="44"/>
      <c r="F85" s="43"/>
      <c r="G85" s="43"/>
      <c r="H85" s="26"/>
      <c r="I85" s="26"/>
      <c r="J85" s="26"/>
      <c r="K85" s="26"/>
      <c r="L85" s="52"/>
      <c r="M85" s="50"/>
      <c r="N85" s="28" t="s">
        <v>16</v>
      </c>
      <c r="O85" s="28">
        <f>COUNTIF(C71:C90,"수")</f>
        <v>0</v>
      </c>
      <c r="P85" s="28" t="s">
        <v>2</v>
      </c>
      <c r="Q85" s="28">
        <f>SUMIF(C71:C90,"수",E71:E90)</f>
        <v>0</v>
      </c>
      <c r="R85" s="28">
        <f>COUNTIF(X71:X90,"수국")</f>
        <v>0</v>
      </c>
      <c r="S85" s="28" t="s">
        <v>2</v>
      </c>
      <c r="T85" s="28">
        <f>SUMIF(X71:X90,"수국",E71:E90)</f>
        <v>0</v>
      </c>
      <c r="U85" s="28">
        <f t="shared" si="13"/>
        <v>0</v>
      </c>
      <c r="V85" s="28" t="s">
        <v>2</v>
      </c>
      <c r="W85" s="28">
        <f t="shared" si="14"/>
        <v>0</v>
      </c>
      <c r="X85" s="28" t="str">
        <f t="shared" si="15"/>
        <v/>
      </c>
    </row>
    <row r="86" spans="1:24" ht="28.9" customHeight="1">
      <c r="A86" s="41" t="str">
        <f t="shared" si="17"/>
        <v xml:space="preserve"> </v>
      </c>
      <c r="B86" s="42"/>
      <c r="C86" s="43"/>
      <c r="D86" s="44"/>
      <c r="E86" s="44"/>
      <c r="F86" s="43"/>
      <c r="G86" s="43"/>
      <c r="H86" s="26"/>
      <c r="I86" s="26"/>
      <c r="J86" s="26"/>
      <c r="K86" s="26"/>
      <c r="L86" s="52"/>
      <c r="M86" s="50"/>
      <c r="N86" s="29" t="s">
        <v>17</v>
      </c>
      <c r="O86" s="28">
        <f>COUNTIF(C71:C90,"장")</f>
        <v>0</v>
      </c>
      <c r="P86" s="28" t="s">
        <v>2</v>
      </c>
      <c r="Q86" s="28">
        <f>SUMIF(C71:C90,"장",E71:E90)</f>
        <v>0</v>
      </c>
      <c r="R86" s="28">
        <f>COUNTIF(X71:X90,"장국")</f>
        <v>0</v>
      </c>
      <c r="S86" s="28" t="s">
        <v>2</v>
      </c>
      <c r="T86" s="28">
        <f>SUMIF(X71:X90,"장국",E71:E90)</f>
        <v>0</v>
      </c>
      <c r="U86" s="28">
        <f t="shared" si="13"/>
        <v>0</v>
      </c>
      <c r="V86" s="28" t="s">
        <v>2</v>
      </c>
      <c r="W86" s="28">
        <f t="shared" si="14"/>
        <v>0</v>
      </c>
      <c r="X86" s="30" t="str">
        <f t="shared" si="15"/>
        <v/>
      </c>
    </row>
    <row r="87" spans="1:24" ht="28.9" customHeight="1">
      <c r="A87" s="41" t="str">
        <f t="shared" si="17"/>
        <v xml:space="preserve"> </v>
      </c>
      <c r="B87" s="42"/>
      <c r="C87" s="43"/>
      <c r="D87" s="44"/>
      <c r="E87" s="44"/>
      <c r="F87" s="43"/>
      <c r="G87" s="43"/>
      <c r="H87" s="26"/>
      <c r="I87" s="26"/>
      <c r="J87" s="26"/>
      <c r="K87" s="26"/>
      <c r="L87" s="52"/>
      <c r="M87" s="50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30" t="str">
        <f t="shared" si="15"/>
        <v/>
      </c>
    </row>
    <row r="88" spans="1:24" ht="28.9" customHeight="1">
      <c r="A88" s="41" t="str">
        <f t="shared" si="17"/>
        <v xml:space="preserve"> </v>
      </c>
      <c r="B88" s="42"/>
      <c r="C88" s="43"/>
      <c r="D88" s="44"/>
      <c r="E88" s="44"/>
      <c r="F88" s="43"/>
      <c r="G88" s="43"/>
      <c r="H88" s="26"/>
      <c r="I88" s="26"/>
      <c r="J88" s="26"/>
      <c r="K88" s="26"/>
      <c r="L88" s="52"/>
      <c r="M88" s="50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30" t="str">
        <f t="shared" ref="X88:X103" si="18">CONCATENATE(C88,H88)</f>
        <v/>
      </c>
    </row>
    <row r="89" spans="1:24" ht="28.9" customHeight="1">
      <c r="A89" s="41" t="str">
        <f t="shared" si="17"/>
        <v xml:space="preserve"> </v>
      </c>
      <c r="B89" s="42"/>
      <c r="C89" s="43"/>
      <c r="D89" s="44"/>
      <c r="E89" s="44"/>
      <c r="F89" s="43"/>
      <c r="G89" s="43"/>
      <c r="H89" s="26"/>
      <c r="I89" s="26"/>
      <c r="J89" s="26"/>
      <c r="K89" s="26"/>
      <c r="L89" s="52"/>
      <c r="M89" s="50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30" t="str">
        <f t="shared" si="18"/>
        <v/>
      </c>
    </row>
    <row r="90" spans="1:24" ht="28.9" customHeight="1">
      <c r="A90" s="41" t="str">
        <f t="shared" si="17"/>
        <v xml:space="preserve"> </v>
      </c>
      <c r="B90" s="42"/>
      <c r="C90" s="43"/>
      <c r="D90" s="44"/>
      <c r="E90" s="44"/>
      <c r="F90" s="43"/>
      <c r="G90" s="43"/>
      <c r="H90" s="26"/>
      <c r="I90" s="26"/>
      <c r="J90" s="26"/>
      <c r="K90" s="26"/>
      <c r="L90" s="52"/>
      <c r="M90" s="50"/>
      <c r="N90" s="28" t="s">
        <v>20</v>
      </c>
      <c r="O90" s="28">
        <f>COUNTIF(C71:C90," ")</f>
        <v>0</v>
      </c>
      <c r="P90" s="28" t="s">
        <v>2</v>
      </c>
      <c r="Q90" s="28">
        <f>SUMIF(C71:C90," ",E71:E90)</f>
        <v>0</v>
      </c>
      <c r="R90" s="28"/>
      <c r="S90" s="28" t="s">
        <v>2</v>
      </c>
      <c r="T90" s="28"/>
      <c r="U90" s="28">
        <f>O90</f>
        <v>0</v>
      </c>
      <c r="V90" s="28" t="s">
        <v>2</v>
      </c>
      <c r="W90" s="28">
        <f>Q90</f>
        <v>0</v>
      </c>
      <c r="X90" s="28" t="str">
        <f t="shared" si="18"/>
        <v/>
      </c>
    </row>
    <row r="91" spans="1:24" ht="28.9" customHeight="1">
      <c r="A91" s="45" t="s">
        <v>35</v>
      </c>
      <c r="B91" s="46"/>
      <c r="C91" s="47"/>
      <c r="D91" s="48"/>
      <c r="E91" s="49">
        <f>SUM(E71:E90)</f>
        <v>0</v>
      </c>
      <c r="F91" s="47"/>
      <c r="G91" s="47"/>
      <c r="H91" s="31"/>
      <c r="I91" s="31"/>
      <c r="J91" s="31"/>
      <c r="K91" s="31"/>
      <c r="L91" s="33"/>
      <c r="M91" s="51"/>
      <c r="N91" s="29" t="s">
        <v>1</v>
      </c>
      <c r="O91" s="28">
        <f>SUM(O71:O90)</f>
        <v>0</v>
      </c>
      <c r="P91" s="28" t="s">
        <v>2</v>
      </c>
      <c r="Q91" s="28">
        <f>SUM(Q71:Q90)</f>
        <v>0</v>
      </c>
      <c r="R91" s="28">
        <f>SUM(R71:R90)</f>
        <v>0</v>
      </c>
      <c r="S91" s="28" t="s">
        <v>2</v>
      </c>
      <c r="T91" s="28">
        <f>SUM(T71:T90)</f>
        <v>0</v>
      </c>
      <c r="U91" s="28">
        <f>SUM(U71:U90)</f>
        <v>0</v>
      </c>
      <c r="V91" s="28" t="s">
        <v>2</v>
      </c>
      <c r="W91" s="28">
        <f>SUM(W71:W90)</f>
        <v>0</v>
      </c>
      <c r="X91" s="28" t="str">
        <f t="shared" si="18"/>
        <v/>
      </c>
    </row>
    <row r="92" spans="1:24" ht="28.9" customHeight="1">
      <c r="A92" s="41" t="str">
        <f>IF(OR(ISNUMBER(E92),ISTEXT(C92)),A90+1," ")</f>
        <v xml:space="preserve"> </v>
      </c>
      <c r="B92" s="42"/>
      <c r="C92" s="43"/>
      <c r="D92" s="44"/>
      <c r="E92" s="44"/>
      <c r="F92" s="43"/>
      <c r="G92" s="43"/>
      <c r="H92" s="26"/>
      <c r="I92" s="26"/>
      <c r="J92" s="26"/>
      <c r="K92" s="27"/>
      <c r="L92" s="52"/>
      <c r="M92" s="50"/>
      <c r="N92" s="28" t="s">
        <v>3</v>
      </c>
      <c r="O92" s="28">
        <f>COUNTIF(C92:C111,"전")</f>
        <v>0</v>
      </c>
      <c r="P92" s="28" t="s">
        <v>2</v>
      </c>
      <c r="Q92" s="28">
        <f>SUMIF(C92:C111,"전",E92:E111)</f>
        <v>0</v>
      </c>
      <c r="R92" s="28">
        <f>COUNTIF(X92:X111,"전국")</f>
        <v>0</v>
      </c>
      <c r="S92" s="28" t="s">
        <v>2</v>
      </c>
      <c r="T92" s="28">
        <f>SUMIF(X92:X111,"전국",E92:E111)</f>
        <v>0</v>
      </c>
      <c r="U92" s="28">
        <f t="shared" ref="U92:U107" si="19">O92-R92</f>
        <v>0</v>
      </c>
      <c r="V92" s="28" t="s">
        <v>2</v>
      </c>
      <c r="W92" s="28">
        <f t="shared" ref="W92:W107" si="20">Q92-T92</f>
        <v>0</v>
      </c>
      <c r="X92" s="28" t="str">
        <f t="shared" si="18"/>
        <v/>
      </c>
    </row>
    <row r="93" spans="1:24" ht="28.9" customHeight="1">
      <c r="A93" s="41" t="str">
        <f>IF(OR(ISNUMBER(E93),ISTEXT(C93)),A92+1," ")</f>
        <v xml:space="preserve"> </v>
      </c>
      <c r="B93" s="42"/>
      <c r="C93" s="43"/>
      <c r="D93" s="44"/>
      <c r="E93" s="44"/>
      <c r="F93" s="43"/>
      <c r="G93" s="43"/>
      <c r="H93" s="26"/>
      <c r="I93" s="26"/>
      <c r="J93" s="26"/>
      <c r="K93" s="26"/>
      <c r="L93" s="52"/>
      <c r="M93" s="50"/>
      <c r="N93" s="28" t="s">
        <v>4</v>
      </c>
      <c r="O93" s="28">
        <f>COUNTIF(C92:C111,"답")</f>
        <v>0</v>
      </c>
      <c r="P93" s="28" t="s">
        <v>2</v>
      </c>
      <c r="Q93" s="28">
        <f>SUMIF(C92:C111,"답",E92:E111)</f>
        <v>0</v>
      </c>
      <c r="R93" s="28">
        <f>COUNTIF(X92:X111,"답국")</f>
        <v>0</v>
      </c>
      <c r="S93" s="28" t="s">
        <v>2</v>
      </c>
      <c r="T93" s="28">
        <f>SUMIF(X92:X111,"답국",E92:E111)</f>
        <v>0</v>
      </c>
      <c r="U93" s="28">
        <f t="shared" si="19"/>
        <v>0</v>
      </c>
      <c r="V93" s="28" t="s">
        <v>2</v>
      </c>
      <c r="W93" s="28">
        <f t="shared" si="20"/>
        <v>0</v>
      </c>
      <c r="X93" s="28" t="str">
        <f t="shared" si="18"/>
        <v/>
      </c>
    </row>
    <row r="94" spans="1:24" ht="28.9" customHeight="1">
      <c r="A94" s="41" t="str">
        <f t="shared" ref="A94:A104" si="21">IF(OR(ISNUMBER(E94),ISTEXT(C94)),A93+1," ")</f>
        <v xml:space="preserve"> </v>
      </c>
      <c r="B94" s="42"/>
      <c r="C94" s="43"/>
      <c r="D94" s="44"/>
      <c r="E94" s="44"/>
      <c r="F94" s="43"/>
      <c r="G94" s="43"/>
      <c r="H94" s="26"/>
      <c r="I94" s="26"/>
      <c r="J94" s="26"/>
      <c r="K94" s="26"/>
      <c r="L94" s="52"/>
      <c r="M94" s="50"/>
      <c r="N94" s="28" t="s">
        <v>5</v>
      </c>
      <c r="O94" s="28">
        <f>COUNTIF(C92:C111,"임")</f>
        <v>0</v>
      </c>
      <c r="P94" s="28" t="s">
        <v>2</v>
      </c>
      <c r="Q94" s="28">
        <f>SUMIF(C92:C111,"임",E92:E111)</f>
        <v>0</v>
      </c>
      <c r="R94" s="28">
        <f>COUNTIF(X92:X111,"임국")</f>
        <v>0</v>
      </c>
      <c r="S94" s="28" t="s">
        <v>2</v>
      </c>
      <c r="T94" s="28">
        <f>SUMIF(X92:X111,"임국",E92:E111)</f>
        <v>0</v>
      </c>
      <c r="U94" s="28">
        <f t="shared" si="19"/>
        <v>0</v>
      </c>
      <c r="V94" s="28" t="s">
        <v>2</v>
      </c>
      <c r="W94" s="28">
        <f t="shared" si="20"/>
        <v>0</v>
      </c>
      <c r="X94" s="28" t="str">
        <f t="shared" si="18"/>
        <v/>
      </c>
    </row>
    <row r="95" spans="1:24" ht="28.9" customHeight="1">
      <c r="A95" s="41" t="str">
        <f t="shared" si="21"/>
        <v xml:space="preserve"> </v>
      </c>
      <c r="B95" s="42"/>
      <c r="C95" s="43"/>
      <c r="D95" s="44"/>
      <c r="E95" s="44"/>
      <c r="F95" s="43"/>
      <c r="G95" s="43"/>
      <c r="H95" s="26"/>
      <c r="I95" s="26"/>
      <c r="J95" s="26"/>
      <c r="K95" s="26"/>
      <c r="L95" s="52"/>
      <c r="M95" s="50"/>
      <c r="N95" s="28" t="s">
        <v>6</v>
      </c>
      <c r="O95" s="28">
        <f>COUNTIF(C92:C111,"대")</f>
        <v>0</v>
      </c>
      <c r="P95" s="28" t="s">
        <v>2</v>
      </c>
      <c r="Q95" s="28">
        <f>SUMIF(C92:C111,"대",E92:E111)</f>
        <v>0</v>
      </c>
      <c r="R95" s="28">
        <f>COUNTIF(X92:X111,"대국")</f>
        <v>0</v>
      </c>
      <c r="S95" s="28" t="s">
        <v>2</v>
      </c>
      <c r="T95" s="28">
        <f>SUMIF(X92:X111,"대국",E92:E111)</f>
        <v>0</v>
      </c>
      <c r="U95" s="28">
        <f t="shared" si="19"/>
        <v>0</v>
      </c>
      <c r="V95" s="28" t="s">
        <v>2</v>
      </c>
      <c r="W95" s="28">
        <f t="shared" si="20"/>
        <v>0</v>
      </c>
      <c r="X95" s="28" t="str">
        <f t="shared" si="18"/>
        <v/>
      </c>
    </row>
    <row r="96" spans="1:24" ht="28.9" customHeight="1">
      <c r="A96" s="41" t="str">
        <f t="shared" si="21"/>
        <v xml:space="preserve"> </v>
      </c>
      <c r="B96" s="42"/>
      <c r="C96" s="43"/>
      <c r="D96" s="44"/>
      <c r="E96" s="44"/>
      <c r="F96" s="43"/>
      <c r="G96" s="43"/>
      <c r="H96" s="26"/>
      <c r="I96" s="26"/>
      <c r="J96" s="26"/>
      <c r="K96" s="26"/>
      <c r="L96" s="52"/>
      <c r="M96" s="50"/>
      <c r="N96" s="28" t="s">
        <v>7</v>
      </c>
      <c r="O96" s="28">
        <f>COUNTIF(C92:C111,"도")</f>
        <v>0</v>
      </c>
      <c r="P96" s="28" t="s">
        <v>2</v>
      </c>
      <c r="Q96" s="28">
        <f>SUMIF(C92:C111,"도",E92:E111)</f>
        <v>0</v>
      </c>
      <c r="R96" s="28">
        <f>COUNTIF(X92:X111,"도국")</f>
        <v>0</v>
      </c>
      <c r="S96" s="28" t="s">
        <v>2</v>
      </c>
      <c r="T96" s="28">
        <f>SUMIF(X92:X111,"도국",E92:E111)</f>
        <v>0</v>
      </c>
      <c r="U96" s="28">
        <f t="shared" si="19"/>
        <v>0</v>
      </c>
      <c r="V96" s="28" t="s">
        <v>2</v>
      </c>
      <c r="W96" s="28">
        <f t="shared" si="20"/>
        <v>0</v>
      </c>
      <c r="X96" s="28" t="str">
        <f t="shared" si="18"/>
        <v/>
      </c>
    </row>
    <row r="97" spans="1:24" ht="28.9" customHeight="1">
      <c r="A97" s="41" t="str">
        <f t="shared" si="21"/>
        <v xml:space="preserve"> </v>
      </c>
      <c r="B97" s="42"/>
      <c r="C97" s="43"/>
      <c r="D97" s="44"/>
      <c r="E97" s="44"/>
      <c r="F97" s="43"/>
      <c r="G97" s="43"/>
      <c r="H97" s="26"/>
      <c r="I97" s="26"/>
      <c r="J97" s="26"/>
      <c r="K97" s="26"/>
      <c r="L97" s="52"/>
      <c r="M97" s="50"/>
      <c r="N97" s="28" t="s">
        <v>8</v>
      </c>
      <c r="O97" s="28">
        <f>COUNTIF(C92:C111,"천")</f>
        <v>0</v>
      </c>
      <c r="P97" s="28" t="s">
        <v>2</v>
      </c>
      <c r="Q97" s="28">
        <f>SUMIF(C92:C111,"천",E92:E111)</f>
        <v>0</v>
      </c>
      <c r="R97" s="28">
        <f>COUNTIF(X92:X111,"천국")</f>
        <v>0</v>
      </c>
      <c r="S97" s="28" t="s">
        <v>2</v>
      </c>
      <c r="T97" s="28">
        <f>SUMIF(X92:X111,"천국",E92:E111)</f>
        <v>0</v>
      </c>
      <c r="U97" s="28">
        <f t="shared" si="19"/>
        <v>0</v>
      </c>
      <c r="V97" s="28" t="s">
        <v>2</v>
      </c>
      <c r="W97" s="28">
        <f t="shared" si="20"/>
        <v>0</v>
      </c>
      <c r="X97" s="28" t="str">
        <f t="shared" si="18"/>
        <v/>
      </c>
    </row>
    <row r="98" spans="1:24" ht="28.9" customHeight="1">
      <c r="A98" s="41" t="str">
        <f t="shared" si="21"/>
        <v xml:space="preserve"> </v>
      </c>
      <c r="B98" s="42"/>
      <c r="C98" s="43"/>
      <c r="D98" s="44"/>
      <c r="E98" s="44"/>
      <c r="F98" s="43"/>
      <c r="G98" s="43"/>
      <c r="H98" s="26"/>
      <c r="I98" s="26"/>
      <c r="J98" s="26"/>
      <c r="K98" s="26"/>
      <c r="L98" s="52"/>
      <c r="M98" s="50"/>
      <c r="N98" s="28" t="s">
        <v>9</v>
      </c>
      <c r="O98" s="28">
        <f>COUNTIF(C92:C111,"구")</f>
        <v>0</v>
      </c>
      <c r="P98" s="28" t="s">
        <v>2</v>
      </c>
      <c r="Q98" s="28">
        <f>SUMIF(C92:C111,"구",E92:E111)</f>
        <v>0</v>
      </c>
      <c r="R98" s="28">
        <f>COUNTIF(X92:X111,"구국")</f>
        <v>0</v>
      </c>
      <c r="S98" s="28" t="s">
        <v>2</v>
      </c>
      <c r="T98" s="28">
        <f>SUMIF(X92:X111,"구국",E92:E111)</f>
        <v>0</v>
      </c>
      <c r="U98" s="28">
        <f t="shared" si="19"/>
        <v>0</v>
      </c>
      <c r="V98" s="28" t="s">
        <v>2</v>
      </c>
      <c r="W98" s="28">
        <f t="shared" si="20"/>
        <v>0</v>
      </c>
      <c r="X98" s="28" t="str">
        <f t="shared" si="18"/>
        <v/>
      </c>
    </row>
    <row r="99" spans="1:24" ht="28.9" customHeight="1">
      <c r="A99" s="41" t="str">
        <f t="shared" si="21"/>
        <v xml:space="preserve"> </v>
      </c>
      <c r="B99" s="42"/>
      <c r="C99" s="43"/>
      <c r="D99" s="44"/>
      <c r="E99" s="44"/>
      <c r="F99" s="43"/>
      <c r="G99" s="43"/>
      <c r="H99" s="26"/>
      <c r="I99" s="26"/>
      <c r="J99" s="26"/>
      <c r="K99" s="26"/>
      <c r="L99" s="52"/>
      <c r="M99" s="50"/>
      <c r="N99" s="28" t="s">
        <v>10</v>
      </c>
      <c r="O99" s="28">
        <f>COUNTIF(C92:C111,"제")</f>
        <v>0</v>
      </c>
      <c r="P99" s="28" t="s">
        <v>2</v>
      </c>
      <c r="Q99" s="28">
        <f>SUMIF(C92:C111,"제",E92:E111)</f>
        <v>0</v>
      </c>
      <c r="R99" s="28">
        <f>COUNTIF(X92:X111,"제국")</f>
        <v>0</v>
      </c>
      <c r="S99" s="28" t="s">
        <v>2</v>
      </c>
      <c r="T99" s="28">
        <f>SUMIF(X92:X111,"제국",E92:E111)</f>
        <v>0</v>
      </c>
      <c r="U99" s="28">
        <f t="shared" si="19"/>
        <v>0</v>
      </c>
      <c r="V99" s="28" t="s">
        <v>2</v>
      </c>
      <c r="W99" s="28">
        <f t="shared" si="20"/>
        <v>0</v>
      </c>
      <c r="X99" s="28" t="str">
        <f t="shared" si="18"/>
        <v/>
      </c>
    </row>
    <row r="100" spans="1:24" ht="28.9" customHeight="1">
      <c r="A100" s="41" t="str">
        <f t="shared" si="21"/>
        <v xml:space="preserve"> </v>
      </c>
      <c r="B100" s="42"/>
      <c r="C100" s="43"/>
      <c r="D100" s="44"/>
      <c r="E100" s="44"/>
      <c r="F100" s="43"/>
      <c r="G100" s="43"/>
      <c r="H100" s="26"/>
      <c r="I100" s="26"/>
      <c r="J100" s="26"/>
      <c r="K100" s="26"/>
      <c r="L100" s="52"/>
      <c r="M100" s="50"/>
      <c r="N100" s="28" t="s">
        <v>11</v>
      </c>
      <c r="O100" s="28">
        <f>COUNTIF(C92:C111,"유")</f>
        <v>0</v>
      </c>
      <c r="P100" s="28" t="s">
        <v>2</v>
      </c>
      <c r="Q100" s="28">
        <f>SUMIF(C92:C111,"유",E92:E111)</f>
        <v>0</v>
      </c>
      <c r="R100" s="28">
        <f>COUNTIF(X92:X111,"유국")</f>
        <v>0</v>
      </c>
      <c r="S100" s="28" t="s">
        <v>2</v>
      </c>
      <c r="T100" s="28">
        <f>SUMIF(X92:X111,"유국",E92:E111)</f>
        <v>0</v>
      </c>
      <c r="U100" s="28">
        <f t="shared" si="19"/>
        <v>0</v>
      </c>
      <c r="V100" s="28" t="s">
        <v>2</v>
      </c>
      <c r="W100" s="28">
        <f t="shared" si="20"/>
        <v>0</v>
      </c>
      <c r="X100" s="28" t="str">
        <f t="shared" si="18"/>
        <v/>
      </c>
    </row>
    <row r="101" spans="1:24" ht="28.9" customHeight="1">
      <c r="A101" s="41" t="str">
        <f t="shared" si="21"/>
        <v xml:space="preserve"> </v>
      </c>
      <c r="B101" s="42"/>
      <c r="C101" s="43"/>
      <c r="D101" s="44"/>
      <c r="E101" s="44"/>
      <c r="F101" s="43"/>
      <c r="G101" s="43"/>
      <c r="H101" s="26"/>
      <c r="I101" s="26"/>
      <c r="J101" s="26"/>
      <c r="K101" s="26"/>
      <c r="L101" s="52"/>
      <c r="M101" s="50"/>
      <c r="N101" s="28" t="s">
        <v>12</v>
      </c>
      <c r="O101" s="28">
        <f>COUNTIF(C92:C111,"과")</f>
        <v>0</v>
      </c>
      <c r="P101" s="28" t="s">
        <v>2</v>
      </c>
      <c r="Q101" s="28">
        <f>SUMIF(C92:C111,"과",E92:E111)</f>
        <v>0</v>
      </c>
      <c r="R101" s="28">
        <f>COUNTIF(X92:X111,"과국")</f>
        <v>0</v>
      </c>
      <c r="S101" s="28" t="s">
        <v>2</v>
      </c>
      <c r="T101" s="28">
        <f>SUMIF(X92:X111,"과국",E92:E111)</f>
        <v>0</v>
      </c>
      <c r="U101" s="28">
        <f t="shared" si="19"/>
        <v>0</v>
      </c>
      <c r="V101" s="28" t="s">
        <v>2</v>
      </c>
      <c r="W101" s="28">
        <f t="shared" si="20"/>
        <v>0</v>
      </c>
      <c r="X101" s="28" t="str">
        <f t="shared" si="18"/>
        <v/>
      </c>
    </row>
    <row r="102" spans="1:24" ht="28.9" customHeight="1">
      <c r="A102" s="41" t="str">
        <f t="shared" si="21"/>
        <v xml:space="preserve"> </v>
      </c>
      <c r="B102" s="42"/>
      <c r="C102" s="43"/>
      <c r="D102" s="44"/>
      <c r="E102" s="44"/>
      <c r="F102" s="43"/>
      <c r="G102" s="43"/>
      <c r="H102" s="26"/>
      <c r="I102" s="26"/>
      <c r="J102" s="26"/>
      <c r="K102" s="26"/>
      <c r="L102" s="52"/>
      <c r="M102" s="50"/>
      <c r="N102" s="28" t="s">
        <v>13</v>
      </c>
      <c r="O102" s="28">
        <f>COUNTIF(C92:C111,"묘")</f>
        <v>0</v>
      </c>
      <c r="P102" s="28" t="s">
        <v>2</v>
      </c>
      <c r="Q102" s="28">
        <f>SUMIF(C92:C111,"묘",E92:E111)</f>
        <v>0</v>
      </c>
      <c r="R102" s="28">
        <f>COUNTIF(X92:X111,"묘국")</f>
        <v>0</v>
      </c>
      <c r="S102" s="28" t="s">
        <v>2</v>
      </c>
      <c r="T102" s="28">
        <f>SUMIF(X92:X111,"묘국",E92:E111)</f>
        <v>0</v>
      </c>
      <c r="U102" s="28">
        <f t="shared" si="19"/>
        <v>0</v>
      </c>
      <c r="V102" s="28" t="s">
        <v>2</v>
      </c>
      <c r="W102" s="28">
        <f t="shared" si="20"/>
        <v>0</v>
      </c>
      <c r="X102" s="28" t="str">
        <f t="shared" si="18"/>
        <v/>
      </c>
    </row>
    <row r="103" spans="1:24" ht="28.9" customHeight="1">
      <c r="A103" s="41" t="str">
        <f t="shared" si="21"/>
        <v xml:space="preserve"> </v>
      </c>
      <c r="B103" s="42"/>
      <c r="C103" s="43"/>
      <c r="D103" s="44"/>
      <c r="E103" s="44"/>
      <c r="F103" s="43"/>
      <c r="G103" s="43"/>
      <c r="H103" s="26"/>
      <c r="I103" s="26"/>
      <c r="J103" s="26"/>
      <c r="K103" s="26"/>
      <c r="L103" s="52"/>
      <c r="M103" s="50"/>
      <c r="N103" s="28" t="s">
        <v>14</v>
      </c>
      <c r="O103" s="28">
        <f>COUNTIF(C92:C111,"목")</f>
        <v>0</v>
      </c>
      <c r="P103" s="28" t="s">
        <v>2</v>
      </c>
      <c r="Q103" s="28">
        <f>SUMIF(C92:C111,"목",E92:E111)</f>
        <v>0</v>
      </c>
      <c r="R103" s="28">
        <f>COUNTIF(X92:X111,"목국")</f>
        <v>0</v>
      </c>
      <c r="S103" s="28" t="s">
        <v>2</v>
      </c>
      <c r="T103" s="28">
        <f>SUMIF(X92:X111,"목국",E92:E111)</f>
        <v>0</v>
      </c>
      <c r="U103" s="28">
        <f t="shared" si="19"/>
        <v>0</v>
      </c>
      <c r="V103" s="28" t="s">
        <v>2</v>
      </c>
      <c r="W103" s="28">
        <f t="shared" si="20"/>
        <v>0</v>
      </c>
      <c r="X103" s="28" t="str">
        <f t="shared" si="18"/>
        <v/>
      </c>
    </row>
    <row r="104" spans="1:24" ht="28.9" customHeight="1">
      <c r="A104" s="41" t="str">
        <f t="shared" si="21"/>
        <v xml:space="preserve"> </v>
      </c>
      <c r="B104" s="42"/>
      <c r="C104" s="43"/>
      <c r="D104" s="44"/>
      <c r="E104" s="44"/>
      <c r="F104" s="43"/>
      <c r="G104" s="43"/>
      <c r="H104" s="26"/>
      <c r="I104" s="26"/>
      <c r="J104" s="26"/>
      <c r="K104" s="26"/>
      <c r="L104" s="52"/>
      <c r="M104" s="50"/>
      <c r="N104" s="28" t="s">
        <v>15</v>
      </c>
      <c r="O104" s="28">
        <f>COUNTIF(C92:C111,"잡")</f>
        <v>0</v>
      </c>
      <c r="P104" s="28" t="s">
        <v>2</v>
      </c>
      <c r="Q104" s="28">
        <f>SUMIF(C92:C111,"잡",E92:E111)</f>
        <v>0</v>
      </c>
      <c r="R104" s="28">
        <f>COUNTIF(X92:X111,"잡국")</f>
        <v>0</v>
      </c>
      <c r="S104" s="28" t="s">
        <v>2</v>
      </c>
      <c r="T104" s="28">
        <f>SUMIF(X92:X111,"잡국",E92:E111)</f>
        <v>0</v>
      </c>
      <c r="U104" s="28">
        <f t="shared" si="19"/>
        <v>0</v>
      </c>
      <c r="V104" s="28" t="s">
        <v>2</v>
      </c>
      <c r="W104" s="28">
        <f t="shared" si="20"/>
        <v>0</v>
      </c>
      <c r="X104" s="28" t="str">
        <f t="shared" ref="X104:X119" si="22">CONCATENATE(C104,H104)</f>
        <v/>
      </c>
    </row>
    <row r="105" spans="1:24" ht="28.9" customHeight="1">
      <c r="A105" s="41" t="str">
        <f t="shared" ref="A105:A111" si="23">IF(OR(ISNUMBER(E105),ISTEXT(C105)),A104+1," ")</f>
        <v xml:space="preserve"> </v>
      </c>
      <c r="B105" s="42"/>
      <c r="C105" s="43"/>
      <c r="D105" s="44"/>
      <c r="E105" s="44"/>
      <c r="F105" s="43"/>
      <c r="G105" s="43"/>
      <c r="H105" s="26"/>
      <c r="I105" s="26"/>
      <c r="J105" s="26"/>
      <c r="K105" s="26"/>
      <c r="L105" s="52"/>
      <c r="M105" s="50"/>
      <c r="N105" s="28" t="s">
        <v>19</v>
      </c>
      <c r="O105" s="28">
        <f>COUNTIF(C92:C111,"학")</f>
        <v>0</v>
      </c>
      <c r="P105" s="28" t="s">
        <v>2</v>
      </c>
      <c r="Q105" s="28">
        <f>SUMIF(C92:C111,"학",E92:E111)</f>
        <v>0</v>
      </c>
      <c r="R105" s="28">
        <f>COUNTIF(X92:X111,"학국")</f>
        <v>0</v>
      </c>
      <c r="S105" s="28" t="s">
        <v>2</v>
      </c>
      <c r="T105" s="28">
        <f>SUMIF(X92:X111,"학국",E92:E111)</f>
        <v>0</v>
      </c>
      <c r="U105" s="28">
        <f t="shared" si="19"/>
        <v>0</v>
      </c>
      <c r="V105" s="28" t="s">
        <v>2</v>
      </c>
      <c r="W105" s="28">
        <f t="shared" si="20"/>
        <v>0</v>
      </c>
      <c r="X105" s="28" t="str">
        <f t="shared" si="22"/>
        <v/>
      </c>
    </row>
    <row r="106" spans="1:24" ht="28.9" customHeight="1">
      <c r="A106" s="41" t="str">
        <f t="shared" si="23"/>
        <v xml:space="preserve"> </v>
      </c>
      <c r="B106" s="42"/>
      <c r="C106" s="43"/>
      <c r="D106" s="44"/>
      <c r="E106" s="44"/>
      <c r="F106" s="43"/>
      <c r="G106" s="43"/>
      <c r="H106" s="26"/>
      <c r="I106" s="26"/>
      <c r="J106" s="26"/>
      <c r="K106" s="26"/>
      <c r="L106" s="52"/>
      <c r="M106" s="50"/>
      <c r="N106" s="28" t="s">
        <v>16</v>
      </c>
      <c r="O106" s="28">
        <f>COUNTIF(C92:C111,"수")</f>
        <v>0</v>
      </c>
      <c r="P106" s="28" t="s">
        <v>2</v>
      </c>
      <c r="Q106" s="28">
        <f>SUMIF(C92:C111,"수",E92:E111)</f>
        <v>0</v>
      </c>
      <c r="R106" s="28">
        <f>COUNTIF(X92:X111,"수국")</f>
        <v>0</v>
      </c>
      <c r="S106" s="28" t="s">
        <v>2</v>
      </c>
      <c r="T106" s="28">
        <f>SUMIF(X92:X111,"수국",E92:E111)</f>
        <v>0</v>
      </c>
      <c r="U106" s="28">
        <f t="shared" si="19"/>
        <v>0</v>
      </c>
      <c r="V106" s="28" t="s">
        <v>2</v>
      </c>
      <c r="W106" s="28">
        <f t="shared" si="20"/>
        <v>0</v>
      </c>
      <c r="X106" s="28" t="str">
        <f t="shared" si="22"/>
        <v/>
      </c>
    </row>
    <row r="107" spans="1:24" ht="28.9" customHeight="1">
      <c r="A107" s="41" t="str">
        <f t="shared" si="23"/>
        <v xml:space="preserve"> </v>
      </c>
      <c r="B107" s="42"/>
      <c r="C107" s="43"/>
      <c r="D107" s="44"/>
      <c r="E107" s="44"/>
      <c r="F107" s="43"/>
      <c r="G107" s="43"/>
      <c r="H107" s="26"/>
      <c r="I107" s="26"/>
      <c r="J107" s="26"/>
      <c r="K107" s="26"/>
      <c r="L107" s="52"/>
      <c r="M107" s="50"/>
      <c r="N107" s="29" t="s">
        <v>17</v>
      </c>
      <c r="O107" s="28">
        <f>COUNTIF(C92:C111,"장")</f>
        <v>0</v>
      </c>
      <c r="P107" s="28" t="s">
        <v>2</v>
      </c>
      <c r="Q107" s="28">
        <f>SUMIF(C92:C111,"장",E92:E111)</f>
        <v>0</v>
      </c>
      <c r="R107" s="28">
        <f>COUNTIF(X92:X111,"장국")</f>
        <v>0</v>
      </c>
      <c r="S107" s="28" t="s">
        <v>2</v>
      </c>
      <c r="T107" s="28">
        <f>SUMIF(X92:X111,"장국",E92:E111)</f>
        <v>0</v>
      </c>
      <c r="U107" s="28">
        <f t="shared" si="19"/>
        <v>0</v>
      </c>
      <c r="V107" s="28" t="s">
        <v>2</v>
      </c>
      <c r="W107" s="28">
        <f t="shared" si="20"/>
        <v>0</v>
      </c>
      <c r="X107" s="30" t="str">
        <f t="shared" si="22"/>
        <v/>
      </c>
    </row>
    <row r="108" spans="1:24" ht="28.9" customHeight="1">
      <c r="A108" s="41" t="str">
        <f t="shared" si="23"/>
        <v xml:space="preserve"> </v>
      </c>
      <c r="B108" s="42"/>
      <c r="C108" s="43"/>
      <c r="D108" s="44"/>
      <c r="E108" s="44"/>
      <c r="F108" s="43"/>
      <c r="G108" s="43"/>
      <c r="H108" s="26"/>
      <c r="I108" s="26"/>
      <c r="J108" s="26"/>
      <c r="K108" s="26"/>
      <c r="L108" s="52"/>
      <c r="M108" s="50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30" t="str">
        <f t="shared" si="22"/>
        <v/>
      </c>
    </row>
    <row r="109" spans="1:24" ht="28.9" customHeight="1">
      <c r="A109" s="41" t="str">
        <f t="shared" si="23"/>
        <v xml:space="preserve"> </v>
      </c>
      <c r="B109" s="42"/>
      <c r="C109" s="43"/>
      <c r="D109" s="44"/>
      <c r="E109" s="44"/>
      <c r="F109" s="43"/>
      <c r="G109" s="43"/>
      <c r="H109" s="26"/>
      <c r="I109" s="26"/>
      <c r="J109" s="26"/>
      <c r="K109" s="26"/>
      <c r="L109" s="52"/>
      <c r="M109" s="50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30" t="str">
        <f t="shared" si="22"/>
        <v/>
      </c>
    </row>
    <row r="110" spans="1:24" ht="28.9" customHeight="1">
      <c r="A110" s="41" t="str">
        <f t="shared" si="23"/>
        <v xml:space="preserve"> </v>
      </c>
      <c r="B110" s="42"/>
      <c r="C110" s="43"/>
      <c r="D110" s="44"/>
      <c r="E110" s="44"/>
      <c r="F110" s="43"/>
      <c r="G110" s="43"/>
      <c r="H110" s="26"/>
      <c r="I110" s="26"/>
      <c r="J110" s="26"/>
      <c r="K110" s="26"/>
      <c r="L110" s="52"/>
      <c r="M110" s="50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30" t="str">
        <f t="shared" si="22"/>
        <v/>
      </c>
    </row>
    <row r="111" spans="1:24" ht="28.9" customHeight="1">
      <c r="A111" s="41" t="str">
        <f t="shared" si="23"/>
        <v xml:space="preserve"> </v>
      </c>
      <c r="B111" s="42"/>
      <c r="C111" s="43"/>
      <c r="D111" s="44"/>
      <c r="E111" s="44"/>
      <c r="F111" s="43"/>
      <c r="G111" s="43"/>
      <c r="H111" s="26"/>
      <c r="I111" s="26"/>
      <c r="J111" s="26"/>
      <c r="K111" s="26"/>
      <c r="L111" s="52"/>
      <c r="M111" s="50"/>
      <c r="N111" s="28" t="s">
        <v>20</v>
      </c>
      <c r="O111" s="28">
        <f>COUNTIF(C92:C111," ")</f>
        <v>0</v>
      </c>
      <c r="P111" s="28" t="s">
        <v>2</v>
      </c>
      <c r="Q111" s="28">
        <f>SUMIF(C92:C111," ",E92:E111)</f>
        <v>0</v>
      </c>
      <c r="R111" s="28"/>
      <c r="S111" s="28" t="s">
        <v>2</v>
      </c>
      <c r="T111" s="28"/>
      <c r="U111" s="28">
        <f>O111</f>
        <v>0</v>
      </c>
      <c r="V111" s="28" t="s">
        <v>2</v>
      </c>
      <c r="W111" s="28">
        <f>Q111</f>
        <v>0</v>
      </c>
      <c r="X111" s="28" t="str">
        <f t="shared" si="22"/>
        <v/>
      </c>
    </row>
    <row r="112" spans="1:24" ht="28.9" customHeight="1">
      <c r="A112" s="45" t="s">
        <v>35</v>
      </c>
      <c r="B112" s="46"/>
      <c r="C112" s="47"/>
      <c r="D112" s="48"/>
      <c r="E112" s="49">
        <f>SUM(E92:E111)</f>
        <v>0</v>
      </c>
      <c r="F112" s="47"/>
      <c r="G112" s="47"/>
      <c r="H112" s="31"/>
      <c r="I112" s="31"/>
      <c r="J112" s="31"/>
      <c r="K112" s="31"/>
      <c r="L112" s="33"/>
      <c r="M112" s="51"/>
      <c r="N112" s="29" t="s">
        <v>1</v>
      </c>
      <c r="O112" s="28">
        <f>SUM(O92:O111)</f>
        <v>0</v>
      </c>
      <c r="P112" s="28" t="s">
        <v>2</v>
      </c>
      <c r="Q112" s="28">
        <f>SUM(Q92:Q111)</f>
        <v>0</v>
      </c>
      <c r="R112" s="28">
        <f>SUM(R92:R111)</f>
        <v>0</v>
      </c>
      <c r="S112" s="28" t="s">
        <v>2</v>
      </c>
      <c r="T112" s="28">
        <f>SUM(T92:T111)</f>
        <v>0</v>
      </c>
      <c r="U112" s="28">
        <f>SUM(U92:U111)</f>
        <v>0</v>
      </c>
      <c r="V112" s="28" t="s">
        <v>2</v>
      </c>
      <c r="W112" s="28">
        <f>SUM(W92:W111)</f>
        <v>0</v>
      </c>
      <c r="X112" s="28" t="str">
        <f t="shared" si="22"/>
        <v/>
      </c>
    </row>
    <row r="113" spans="1:24" ht="28.9" customHeight="1">
      <c r="A113" s="41" t="str">
        <f>IF(OR(ISNUMBER(E113),ISTEXT(C113)),A111+1," ")</f>
        <v xml:space="preserve"> </v>
      </c>
      <c r="B113" s="42"/>
      <c r="C113" s="43"/>
      <c r="D113" s="44"/>
      <c r="E113" s="44"/>
      <c r="F113" s="43"/>
      <c r="G113" s="43"/>
      <c r="H113" s="26"/>
      <c r="I113" s="26"/>
      <c r="J113" s="26"/>
      <c r="K113" s="27"/>
      <c r="L113" s="52"/>
      <c r="M113" s="50"/>
      <c r="N113" s="28" t="s">
        <v>3</v>
      </c>
      <c r="O113" s="28">
        <f>COUNTIF(C113:C132,"전")</f>
        <v>0</v>
      </c>
      <c r="P113" s="28" t="s">
        <v>2</v>
      </c>
      <c r="Q113" s="28">
        <f>SUMIF(C113:C132,"전",E113:E132)</f>
        <v>0</v>
      </c>
      <c r="R113" s="28">
        <f>COUNTIF(X113:X132,"전국")</f>
        <v>0</v>
      </c>
      <c r="S113" s="28" t="s">
        <v>2</v>
      </c>
      <c r="T113" s="28">
        <f>SUMIF(X113:X132,"전국",E113:E132)</f>
        <v>0</v>
      </c>
      <c r="U113" s="28">
        <f t="shared" ref="U113:U128" si="24">O113-R113</f>
        <v>0</v>
      </c>
      <c r="V113" s="28" t="s">
        <v>2</v>
      </c>
      <c r="W113" s="28">
        <f t="shared" ref="W113:W128" si="25">Q113-T113</f>
        <v>0</v>
      </c>
      <c r="X113" s="28" t="str">
        <f t="shared" si="22"/>
        <v/>
      </c>
    </row>
    <row r="114" spans="1:24" ht="28.9" customHeight="1">
      <c r="A114" s="41" t="str">
        <f>IF(OR(ISNUMBER(E114),ISTEXT(C114)),A113+1," ")</f>
        <v xml:space="preserve"> </v>
      </c>
      <c r="B114" s="42"/>
      <c r="C114" s="43"/>
      <c r="D114" s="44"/>
      <c r="E114" s="44"/>
      <c r="F114" s="43"/>
      <c r="G114" s="43"/>
      <c r="H114" s="26"/>
      <c r="I114" s="26"/>
      <c r="J114" s="26"/>
      <c r="K114" s="26"/>
      <c r="L114" s="52"/>
      <c r="M114" s="50"/>
      <c r="N114" s="28" t="s">
        <v>4</v>
      </c>
      <c r="O114" s="28">
        <f>COUNTIF(C113:C132,"답")</f>
        <v>0</v>
      </c>
      <c r="P114" s="28" t="s">
        <v>2</v>
      </c>
      <c r="Q114" s="28">
        <f>SUMIF(C113:C132,"답",E113:E132)</f>
        <v>0</v>
      </c>
      <c r="R114" s="28">
        <f>COUNTIF(X113:X132,"답국")</f>
        <v>0</v>
      </c>
      <c r="S114" s="28" t="s">
        <v>2</v>
      </c>
      <c r="T114" s="28">
        <f>SUMIF(X113:X132,"답국",E113:E132)</f>
        <v>0</v>
      </c>
      <c r="U114" s="28">
        <f t="shared" si="24"/>
        <v>0</v>
      </c>
      <c r="V114" s="28" t="s">
        <v>2</v>
      </c>
      <c r="W114" s="28">
        <f t="shared" si="25"/>
        <v>0</v>
      </c>
      <c r="X114" s="28" t="str">
        <f t="shared" si="22"/>
        <v/>
      </c>
    </row>
    <row r="115" spans="1:24" ht="28.9" customHeight="1">
      <c r="A115" s="41" t="str">
        <f t="shared" ref="A115:A124" si="26">IF(OR(ISNUMBER(E115),ISTEXT(C115)),A114+1," ")</f>
        <v xml:space="preserve"> </v>
      </c>
      <c r="B115" s="42"/>
      <c r="C115" s="43"/>
      <c r="D115" s="44"/>
      <c r="E115" s="44"/>
      <c r="F115" s="43"/>
      <c r="G115" s="43"/>
      <c r="H115" s="26"/>
      <c r="I115" s="26"/>
      <c r="J115" s="26"/>
      <c r="K115" s="26"/>
      <c r="L115" s="52"/>
      <c r="M115" s="50"/>
      <c r="N115" s="28" t="s">
        <v>5</v>
      </c>
      <c r="O115" s="28">
        <f>COUNTIF(C113:C132,"임")</f>
        <v>0</v>
      </c>
      <c r="P115" s="28" t="s">
        <v>2</v>
      </c>
      <c r="Q115" s="28">
        <f>SUMIF(C113:C132,"임",E113:E132)</f>
        <v>0</v>
      </c>
      <c r="R115" s="28">
        <f>COUNTIF(X113:X132,"임국")</f>
        <v>0</v>
      </c>
      <c r="S115" s="28" t="s">
        <v>2</v>
      </c>
      <c r="T115" s="28">
        <f>SUMIF(X113:X132,"임국",E113:E132)</f>
        <v>0</v>
      </c>
      <c r="U115" s="28">
        <f t="shared" si="24"/>
        <v>0</v>
      </c>
      <c r="V115" s="28" t="s">
        <v>2</v>
      </c>
      <c r="W115" s="28">
        <f t="shared" si="25"/>
        <v>0</v>
      </c>
      <c r="X115" s="28" t="str">
        <f t="shared" si="22"/>
        <v/>
      </c>
    </row>
    <row r="116" spans="1:24" ht="28.9" customHeight="1">
      <c r="A116" s="41" t="str">
        <f t="shared" si="26"/>
        <v xml:space="preserve"> </v>
      </c>
      <c r="B116" s="42"/>
      <c r="C116" s="43"/>
      <c r="D116" s="44"/>
      <c r="E116" s="44"/>
      <c r="F116" s="43"/>
      <c r="G116" s="43"/>
      <c r="H116" s="26"/>
      <c r="I116" s="26"/>
      <c r="J116" s="26"/>
      <c r="K116" s="26"/>
      <c r="L116" s="52"/>
      <c r="M116" s="50"/>
      <c r="N116" s="28" t="s">
        <v>6</v>
      </c>
      <c r="O116" s="28">
        <f>COUNTIF(C113:C132,"대")</f>
        <v>0</v>
      </c>
      <c r="P116" s="28" t="s">
        <v>2</v>
      </c>
      <c r="Q116" s="28">
        <f>SUMIF(C113:C132,"대",E113:E132)</f>
        <v>0</v>
      </c>
      <c r="R116" s="28">
        <f>COUNTIF(X113:X132,"대국")</f>
        <v>0</v>
      </c>
      <c r="S116" s="28" t="s">
        <v>2</v>
      </c>
      <c r="T116" s="28">
        <f>SUMIF(X113:X132,"대국",E113:E132)</f>
        <v>0</v>
      </c>
      <c r="U116" s="28">
        <f t="shared" si="24"/>
        <v>0</v>
      </c>
      <c r="V116" s="28" t="s">
        <v>2</v>
      </c>
      <c r="W116" s="28">
        <f t="shared" si="25"/>
        <v>0</v>
      </c>
      <c r="X116" s="28" t="str">
        <f t="shared" si="22"/>
        <v/>
      </c>
    </row>
    <row r="117" spans="1:24" ht="28.9" customHeight="1">
      <c r="A117" s="41" t="str">
        <f t="shared" si="26"/>
        <v xml:space="preserve"> </v>
      </c>
      <c r="B117" s="42"/>
      <c r="C117" s="43"/>
      <c r="D117" s="44"/>
      <c r="E117" s="44"/>
      <c r="F117" s="43"/>
      <c r="G117" s="43"/>
      <c r="H117" s="26"/>
      <c r="I117" s="26"/>
      <c r="J117" s="26"/>
      <c r="K117" s="26"/>
      <c r="L117" s="52"/>
      <c r="M117" s="50"/>
      <c r="N117" s="28" t="s">
        <v>7</v>
      </c>
      <c r="O117" s="28">
        <f>COUNTIF(C113:C132,"도")</f>
        <v>0</v>
      </c>
      <c r="P117" s="28" t="s">
        <v>2</v>
      </c>
      <c r="Q117" s="28">
        <f>SUMIF(C113:C132,"도",E113:E132)</f>
        <v>0</v>
      </c>
      <c r="R117" s="28">
        <f>COUNTIF(X113:X132,"도국")</f>
        <v>0</v>
      </c>
      <c r="S117" s="28" t="s">
        <v>2</v>
      </c>
      <c r="T117" s="28">
        <f>SUMIF(X113:X132,"도국",E113:E132)</f>
        <v>0</v>
      </c>
      <c r="U117" s="28">
        <f t="shared" si="24"/>
        <v>0</v>
      </c>
      <c r="V117" s="28" t="s">
        <v>2</v>
      </c>
      <c r="W117" s="28">
        <f t="shared" si="25"/>
        <v>0</v>
      </c>
      <c r="X117" s="28" t="str">
        <f t="shared" si="22"/>
        <v/>
      </c>
    </row>
    <row r="118" spans="1:24" ht="28.9" customHeight="1">
      <c r="A118" s="41" t="str">
        <f t="shared" si="26"/>
        <v xml:space="preserve"> </v>
      </c>
      <c r="B118" s="42"/>
      <c r="C118" s="43"/>
      <c r="D118" s="44"/>
      <c r="E118" s="44"/>
      <c r="F118" s="43"/>
      <c r="G118" s="43"/>
      <c r="H118" s="26"/>
      <c r="I118" s="26"/>
      <c r="J118" s="26"/>
      <c r="K118" s="26"/>
      <c r="L118" s="52"/>
      <c r="M118" s="50"/>
      <c r="N118" s="28" t="s">
        <v>8</v>
      </c>
      <c r="O118" s="28">
        <f>COUNTIF(C113:C132,"천")</f>
        <v>0</v>
      </c>
      <c r="P118" s="28" t="s">
        <v>2</v>
      </c>
      <c r="Q118" s="28">
        <f>SUMIF(C113:C132,"천",E113:E132)</f>
        <v>0</v>
      </c>
      <c r="R118" s="28">
        <f>COUNTIF(X113:X132,"천국")</f>
        <v>0</v>
      </c>
      <c r="S118" s="28" t="s">
        <v>2</v>
      </c>
      <c r="T118" s="28">
        <f>SUMIF(X113:X132,"천국",E113:E132)</f>
        <v>0</v>
      </c>
      <c r="U118" s="28">
        <f t="shared" si="24"/>
        <v>0</v>
      </c>
      <c r="V118" s="28" t="s">
        <v>2</v>
      </c>
      <c r="W118" s="28">
        <f t="shared" si="25"/>
        <v>0</v>
      </c>
      <c r="X118" s="28" t="str">
        <f t="shared" si="22"/>
        <v/>
      </c>
    </row>
    <row r="119" spans="1:24" ht="28.9" customHeight="1">
      <c r="A119" s="41" t="str">
        <f t="shared" si="26"/>
        <v xml:space="preserve"> </v>
      </c>
      <c r="B119" s="42"/>
      <c r="C119" s="43"/>
      <c r="D119" s="44"/>
      <c r="E119" s="44"/>
      <c r="F119" s="43"/>
      <c r="G119" s="43"/>
      <c r="H119" s="26"/>
      <c r="I119" s="26"/>
      <c r="J119" s="26"/>
      <c r="K119" s="26"/>
      <c r="L119" s="52"/>
      <c r="M119" s="50"/>
      <c r="N119" s="28" t="s">
        <v>9</v>
      </c>
      <c r="O119" s="28">
        <f>COUNTIF(C113:C132,"구")</f>
        <v>0</v>
      </c>
      <c r="P119" s="28" t="s">
        <v>2</v>
      </c>
      <c r="Q119" s="28">
        <f>SUMIF(C113:C132,"구",E113:E132)</f>
        <v>0</v>
      </c>
      <c r="R119" s="28">
        <f>COUNTIF(X113:X132,"구국")</f>
        <v>0</v>
      </c>
      <c r="S119" s="28" t="s">
        <v>2</v>
      </c>
      <c r="T119" s="28">
        <f>SUMIF(X113:X132,"구국",E113:E132)</f>
        <v>0</v>
      </c>
      <c r="U119" s="28">
        <f t="shared" si="24"/>
        <v>0</v>
      </c>
      <c r="V119" s="28" t="s">
        <v>2</v>
      </c>
      <c r="W119" s="28">
        <f t="shared" si="25"/>
        <v>0</v>
      </c>
      <c r="X119" s="28" t="str">
        <f t="shared" si="22"/>
        <v/>
      </c>
    </row>
    <row r="120" spans="1:24" ht="28.9" customHeight="1">
      <c r="A120" s="41" t="str">
        <f t="shared" si="26"/>
        <v xml:space="preserve"> </v>
      </c>
      <c r="B120" s="42"/>
      <c r="C120" s="43"/>
      <c r="D120" s="44"/>
      <c r="E120" s="44"/>
      <c r="F120" s="43"/>
      <c r="G120" s="43"/>
      <c r="H120" s="26"/>
      <c r="I120" s="26"/>
      <c r="J120" s="26"/>
      <c r="K120" s="26"/>
      <c r="L120" s="52"/>
      <c r="M120" s="50"/>
      <c r="N120" s="28" t="s">
        <v>10</v>
      </c>
      <c r="O120" s="28">
        <f>COUNTIF(C113:C132,"제")</f>
        <v>0</v>
      </c>
      <c r="P120" s="28" t="s">
        <v>2</v>
      </c>
      <c r="Q120" s="28">
        <f>SUMIF(C113:C132,"제",E113:E132)</f>
        <v>0</v>
      </c>
      <c r="R120" s="28">
        <f>COUNTIF(X113:X132,"제국")</f>
        <v>0</v>
      </c>
      <c r="S120" s="28" t="s">
        <v>2</v>
      </c>
      <c r="T120" s="28">
        <f>SUMIF(X113:X132,"제국",E113:E132)</f>
        <v>0</v>
      </c>
      <c r="U120" s="28">
        <f t="shared" si="24"/>
        <v>0</v>
      </c>
      <c r="V120" s="28" t="s">
        <v>2</v>
      </c>
      <c r="W120" s="28">
        <f t="shared" si="25"/>
        <v>0</v>
      </c>
      <c r="X120" s="28" t="str">
        <f t="shared" ref="X120:X135" si="27">CONCATENATE(C120,H120)</f>
        <v/>
      </c>
    </row>
    <row r="121" spans="1:24" ht="28.9" customHeight="1">
      <c r="A121" s="41" t="str">
        <f t="shared" si="26"/>
        <v xml:space="preserve"> </v>
      </c>
      <c r="B121" s="42"/>
      <c r="C121" s="43"/>
      <c r="D121" s="44"/>
      <c r="E121" s="44"/>
      <c r="F121" s="43"/>
      <c r="G121" s="43"/>
      <c r="H121" s="26"/>
      <c r="I121" s="26"/>
      <c r="J121" s="26"/>
      <c r="K121" s="26"/>
      <c r="L121" s="52"/>
      <c r="M121" s="50"/>
      <c r="N121" s="28" t="s">
        <v>11</v>
      </c>
      <c r="O121" s="28">
        <f>COUNTIF(C113:C132,"유")</f>
        <v>0</v>
      </c>
      <c r="P121" s="28" t="s">
        <v>2</v>
      </c>
      <c r="Q121" s="28">
        <f>SUMIF(C113:C132,"유",E113:E132)</f>
        <v>0</v>
      </c>
      <c r="R121" s="28">
        <f>COUNTIF(X113:X132,"유국")</f>
        <v>0</v>
      </c>
      <c r="S121" s="28" t="s">
        <v>2</v>
      </c>
      <c r="T121" s="28">
        <f>SUMIF(X113:X132,"유국",E113:E132)</f>
        <v>0</v>
      </c>
      <c r="U121" s="28">
        <f t="shared" si="24"/>
        <v>0</v>
      </c>
      <c r="V121" s="28" t="s">
        <v>2</v>
      </c>
      <c r="W121" s="28">
        <f t="shared" si="25"/>
        <v>0</v>
      </c>
      <c r="X121" s="28" t="str">
        <f t="shared" si="27"/>
        <v/>
      </c>
    </row>
    <row r="122" spans="1:24" ht="28.9" customHeight="1">
      <c r="A122" s="41" t="str">
        <f t="shared" si="26"/>
        <v xml:space="preserve"> </v>
      </c>
      <c r="B122" s="42"/>
      <c r="C122" s="43"/>
      <c r="D122" s="44"/>
      <c r="E122" s="44"/>
      <c r="F122" s="43"/>
      <c r="G122" s="43"/>
      <c r="H122" s="26"/>
      <c r="I122" s="26"/>
      <c r="J122" s="26"/>
      <c r="K122" s="26"/>
      <c r="L122" s="52"/>
      <c r="M122" s="50"/>
      <c r="N122" s="28" t="s">
        <v>12</v>
      </c>
      <c r="O122" s="28">
        <f>COUNTIF(C113:C132,"과")</f>
        <v>0</v>
      </c>
      <c r="P122" s="28" t="s">
        <v>2</v>
      </c>
      <c r="Q122" s="28">
        <f>SUMIF(C113:C132,"과",E113:E132)</f>
        <v>0</v>
      </c>
      <c r="R122" s="28">
        <f>COUNTIF(X113:X132,"과국")</f>
        <v>0</v>
      </c>
      <c r="S122" s="28" t="s">
        <v>2</v>
      </c>
      <c r="T122" s="28">
        <f>SUMIF(X113:X132,"과국",E113:E132)</f>
        <v>0</v>
      </c>
      <c r="U122" s="28">
        <f t="shared" si="24"/>
        <v>0</v>
      </c>
      <c r="V122" s="28" t="s">
        <v>2</v>
      </c>
      <c r="W122" s="28">
        <f t="shared" si="25"/>
        <v>0</v>
      </c>
      <c r="X122" s="28" t="str">
        <f t="shared" si="27"/>
        <v/>
      </c>
    </row>
    <row r="123" spans="1:24" ht="28.9" customHeight="1">
      <c r="A123" s="41" t="str">
        <f t="shared" si="26"/>
        <v xml:space="preserve"> </v>
      </c>
      <c r="B123" s="42"/>
      <c r="C123" s="43"/>
      <c r="D123" s="44"/>
      <c r="E123" s="44"/>
      <c r="F123" s="43"/>
      <c r="G123" s="43"/>
      <c r="H123" s="26"/>
      <c r="I123" s="26"/>
      <c r="J123" s="26"/>
      <c r="K123" s="26"/>
      <c r="L123" s="52"/>
      <c r="M123" s="50"/>
      <c r="N123" s="28" t="s">
        <v>13</v>
      </c>
      <c r="O123" s="28">
        <f>COUNTIF(C113:C132,"묘")</f>
        <v>0</v>
      </c>
      <c r="P123" s="28" t="s">
        <v>2</v>
      </c>
      <c r="Q123" s="28">
        <f>SUMIF(C113:C132,"묘",E113:E132)</f>
        <v>0</v>
      </c>
      <c r="R123" s="28">
        <f>COUNTIF(X113:X132,"묘국")</f>
        <v>0</v>
      </c>
      <c r="S123" s="28" t="s">
        <v>2</v>
      </c>
      <c r="T123" s="28">
        <f>SUMIF(X113:X132,"묘국",E113:E132)</f>
        <v>0</v>
      </c>
      <c r="U123" s="28">
        <f t="shared" si="24"/>
        <v>0</v>
      </c>
      <c r="V123" s="28" t="s">
        <v>2</v>
      </c>
      <c r="W123" s="28">
        <f t="shared" si="25"/>
        <v>0</v>
      </c>
      <c r="X123" s="28" t="str">
        <f t="shared" si="27"/>
        <v/>
      </c>
    </row>
    <row r="124" spans="1:24" ht="28.9" customHeight="1">
      <c r="A124" s="41" t="str">
        <f t="shared" si="26"/>
        <v xml:space="preserve"> </v>
      </c>
      <c r="B124" s="42"/>
      <c r="C124" s="43"/>
      <c r="D124" s="44"/>
      <c r="E124" s="44"/>
      <c r="F124" s="43"/>
      <c r="G124" s="43"/>
      <c r="H124" s="26"/>
      <c r="I124" s="26"/>
      <c r="J124" s="26"/>
      <c r="K124" s="26"/>
      <c r="L124" s="52"/>
      <c r="M124" s="50"/>
      <c r="N124" s="28" t="s">
        <v>14</v>
      </c>
      <c r="O124" s="28">
        <f>COUNTIF(C113:C132,"목")</f>
        <v>0</v>
      </c>
      <c r="P124" s="28" t="s">
        <v>2</v>
      </c>
      <c r="Q124" s="28">
        <f>SUMIF(C113:C132,"목",E113:E132)</f>
        <v>0</v>
      </c>
      <c r="R124" s="28">
        <f>COUNTIF(X113:X132,"목국")</f>
        <v>0</v>
      </c>
      <c r="S124" s="28" t="s">
        <v>2</v>
      </c>
      <c r="T124" s="28">
        <f>SUMIF(X113:X132,"목국",E113:E132)</f>
        <v>0</v>
      </c>
      <c r="U124" s="28">
        <f t="shared" si="24"/>
        <v>0</v>
      </c>
      <c r="V124" s="28" t="s">
        <v>2</v>
      </c>
      <c r="W124" s="28">
        <f t="shared" si="25"/>
        <v>0</v>
      </c>
      <c r="X124" s="28" t="str">
        <f t="shared" si="27"/>
        <v/>
      </c>
    </row>
    <row r="125" spans="1:24" ht="28.9" customHeight="1">
      <c r="A125" s="41" t="str">
        <f t="shared" ref="A125:A132" si="28">IF(OR(ISNUMBER(E125),ISTEXT(C125)),A124+1," ")</f>
        <v xml:space="preserve"> </v>
      </c>
      <c r="B125" s="42"/>
      <c r="C125" s="43"/>
      <c r="D125" s="44"/>
      <c r="E125" s="44"/>
      <c r="F125" s="43"/>
      <c r="G125" s="43"/>
      <c r="H125" s="26"/>
      <c r="I125" s="26"/>
      <c r="J125" s="26"/>
      <c r="K125" s="26"/>
      <c r="L125" s="52"/>
      <c r="M125" s="50"/>
      <c r="N125" s="28" t="s">
        <v>15</v>
      </c>
      <c r="O125" s="28">
        <f>COUNTIF(C113:C132,"잡")</f>
        <v>0</v>
      </c>
      <c r="P125" s="28" t="s">
        <v>2</v>
      </c>
      <c r="Q125" s="28">
        <f>SUMIF(C113:C132,"잡",E113:E132)</f>
        <v>0</v>
      </c>
      <c r="R125" s="28">
        <f>COUNTIF(X113:X132,"잡국")</f>
        <v>0</v>
      </c>
      <c r="S125" s="28" t="s">
        <v>2</v>
      </c>
      <c r="T125" s="28">
        <f>SUMIF(X113:X132,"잡국",E113:E132)</f>
        <v>0</v>
      </c>
      <c r="U125" s="28">
        <f t="shared" si="24"/>
        <v>0</v>
      </c>
      <c r="V125" s="28" t="s">
        <v>2</v>
      </c>
      <c r="W125" s="28">
        <f t="shared" si="25"/>
        <v>0</v>
      </c>
      <c r="X125" s="28" t="str">
        <f t="shared" si="27"/>
        <v/>
      </c>
    </row>
    <row r="126" spans="1:24" ht="28.9" customHeight="1">
      <c r="A126" s="41" t="str">
        <f t="shared" si="28"/>
        <v xml:space="preserve"> </v>
      </c>
      <c r="B126" s="42"/>
      <c r="C126" s="43"/>
      <c r="D126" s="44"/>
      <c r="E126" s="44"/>
      <c r="F126" s="43"/>
      <c r="G126" s="43"/>
      <c r="H126" s="26"/>
      <c r="I126" s="26"/>
      <c r="J126" s="26"/>
      <c r="K126" s="26"/>
      <c r="L126" s="52"/>
      <c r="M126" s="50"/>
      <c r="N126" s="28" t="s">
        <v>19</v>
      </c>
      <c r="O126" s="28">
        <f>COUNTIF(C113:C132,"학")</f>
        <v>0</v>
      </c>
      <c r="P126" s="28" t="s">
        <v>2</v>
      </c>
      <c r="Q126" s="28">
        <f>SUMIF(C113:C132,"학",E113:E132)</f>
        <v>0</v>
      </c>
      <c r="R126" s="28">
        <f>COUNTIF(X113:X132,"학국")</f>
        <v>0</v>
      </c>
      <c r="S126" s="28" t="s">
        <v>2</v>
      </c>
      <c r="T126" s="28">
        <f>SUMIF(X113:X132,"학국",E113:E132)</f>
        <v>0</v>
      </c>
      <c r="U126" s="28">
        <f t="shared" si="24"/>
        <v>0</v>
      </c>
      <c r="V126" s="28" t="s">
        <v>2</v>
      </c>
      <c r="W126" s="28">
        <f t="shared" si="25"/>
        <v>0</v>
      </c>
      <c r="X126" s="28" t="str">
        <f t="shared" si="27"/>
        <v/>
      </c>
    </row>
    <row r="127" spans="1:24" ht="28.9" customHeight="1">
      <c r="A127" s="41" t="str">
        <f t="shared" si="28"/>
        <v xml:space="preserve"> </v>
      </c>
      <c r="B127" s="42"/>
      <c r="C127" s="43"/>
      <c r="D127" s="44"/>
      <c r="E127" s="44"/>
      <c r="F127" s="43"/>
      <c r="G127" s="43"/>
      <c r="H127" s="26"/>
      <c r="I127" s="26"/>
      <c r="J127" s="26"/>
      <c r="K127" s="26"/>
      <c r="L127" s="52"/>
      <c r="M127" s="50"/>
      <c r="N127" s="28" t="s">
        <v>16</v>
      </c>
      <c r="O127" s="28">
        <f>COUNTIF(C113:C132,"수")</f>
        <v>0</v>
      </c>
      <c r="P127" s="28" t="s">
        <v>2</v>
      </c>
      <c r="Q127" s="28">
        <f>SUMIF(C113:C132,"수",E113:E132)</f>
        <v>0</v>
      </c>
      <c r="R127" s="28">
        <f>COUNTIF(X113:X132,"수국")</f>
        <v>0</v>
      </c>
      <c r="S127" s="28" t="s">
        <v>2</v>
      </c>
      <c r="T127" s="28">
        <f>SUMIF(X113:X132,"수국",E113:E132)</f>
        <v>0</v>
      </c>
      <c r="U127" s="28">
        <f t="shared" si="24"/>
        <v>0</v>
      </c>
      <c r="V127" s="28" t="s">
        <v>2</v>
      </c>
      <c r="W127" s="28">
        <f t="shared" si="25"/>
        <v>0</v>
      </c>
      <c r="X127" s="28" t="str">
        <f t="shared" si="27"/>
        <v/>
      </c>
    </row>
    <row r="128" spans="1:24" ht="28.9" customHeight="1">
      <c r="A128" s="41" t="str">
        <f t="shared" si="28"/>
        <v xml:space="preserve"> </v>
      </c>
      <c r="B128" s="42"/>
      <c r="C128" s="43"/>
      <c r="D128" s="44"/>
      <c r="E128" s="44"/>
      <c r="F128" s="43"/>
      <c r="G128" s="43"/>
      <c r="H128" s="26"/>
      <c r="I128" s="26"/>
      <c r="J128" s="26"/>
      <c r="K128" s="26"/>
      <c r="L128" s="52"/>
      <c r="M128" s="50"/>
      <c r="N128" s="29" t="s">
        <v>17</v>
      </c>
      <c r="O128" s="28">
        <f>COUNTIF(C113:C132,"장")</f>
        <v>0</v>
      </c>
      <c r="P128" s="28" t="s">
        <v>2</v>
      </c>
      <c r="Q128" s="28">
        <f>SUMIF(C113:C132,"장",E113:E132)</f>
        <v>0</v>
      </c>
      <c r="R128" s="28">
        <f>COUNTIF(X113:X132,"장국")</f>
        <v>0</v>
      </c>
      <c r="S128" s="28" t="s">
        <v>2</v>
      </c>
      <c r="T128" s="28">
        <f>SUMIF(X113:X132,"장국",E113:E132)</f>
        <v>0</v>
      </c>
      <c r="U128" s="28">
        <f t="shared" si="24"/>
        <v>0</v>
      </c>
      <c r="V128" s="28" t="s">
        <v>2</v>
      </c>
      <c r="W128" s="28">
        <f t="shared" si="25"/>
        <v>0</v>
      </c>
      <c r="X128" s="30" t="str">
        <f t="shared" si="27"/>
        <v/>
      </c>
    </row>
    <row r="129" spans="1:24" ht="28.9" customHeight="1">
      <c r="A129" s="41" t="str">
        <f t="shared" si="28"/>
        <v xml:space="preserve"> </v>
      </c>
      <c r="B129" s="42"/>
      <c r="C129" s="43"/>
      <c r="D129" s="44"/>
      <c r="E129" s="44"/>
      <c r="F129" s="43"/>
      <c r="G129" s="43"/>
      <c r="H129" s="26"/>
      <c r="I129" s="26"/>
      <c r="J129" s="26"/>
      <c r="K129" s="26"/>
      <c r="L129" s="52"/>
      <c r="M129" s="50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30" t="str">
        <f t="shared" si="27"/>
        <v/>
      </c>
    </row>
    <row r="130" spans="1:24" ht="28.9" customHeight="1">
      <c r="A130" s="41" t="str">
        <f t="shared" si="28"/>
        <v xml:space="preserve"> </v>
      </c>
      <c r="B130" s="42"/>
      <c r="C130" s="43"/>
      <c r="D130" s="44"/>
      <c r="E130" s="44"/>
      <c r="F130" s="43"/>
      <c r="G130" s="43"/>
      <c r="H130" s="26"/>
      <c r="I130" s="26"/>
      <c r="J130" s="26"/>
      <c r="K130" s="26"/>
      <c r="L130" s="52"/>
      <c r="M130" s="50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30" t="str">
        <f t="shared" si="27"/>
        <v/>
      </c>
    </row>
    <row r="131" spans="1:24" ht="28.9" customHeight="1">
      <c r="A131" s="41" t="str">
        <f t="shared" si="28"/>
        <v xml:space="preserve"> </v>
      </c>
      <c r="B131" s="42"/>
      <c r="C131" s="43"/>
      <c r="D131" s="44"/>
      <c r="E131" s="44"/>
      <c r="F131" s="43"/>
      <c r="G131" s="43"/>
      <c r="H131" s="26"/>
      <c r="I131" s="26"/>
      <c r="J131" s="26"/>
      <c r="K131" s="26"/>
      <c r="L131" s="52"/>
      <c r="M131" s="50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30" t="str">
        <f t="shared" si="27"/>
        <v/>
      </c>
    </row>
    <row r="132" spans="1:24" ht="28.9" customHeight="1">
      <c r="A132" s="41" t="str">
        <f t="shared" si="28"/>
        <v xml:space="preserve"> </v>
      </c>
      <c r="B132" s="42"/>
      <c r="C132" s="43"/>
      <c r="D132" s="44"/>
      <c r="E132" s="44"/>
      <c r="F132" s="43"/>
      <c r="G132" s="43"/>
      <c r="H132" s="26"/>
      <c r="I132" s="26"/>
      <c r="J132" s="26"/>
      <c r="K132" s="26"/>
      <c r="L132" s="52"/>
      <c r="M132" s="50"/>
      <c r="N132" s="28" t="s">
        <v>20</v>
      </c>
      <c r="O132" s="28">
        <f>COUNTIF(C113:C132," ")</f>
        <v>0</v>
      </c>
      <c r="P132" s="28" t="s">
        <v>2</v>
      </c>
      <c r="Q132" s="28">
        <f>SUMIF(C113:C132," ",E113:E132)</f>
        <v>0</v>
      </c>
      <c r="R132" s="28"/>
      <c r="S132" s="28" t="s">
        <v>2</v>
      </c>
      <c r="T132" s="28"/>
      <c r="U132" s="28">
        <f>O132</f>
        <v>0</v>
      </c>
      <c r="V132" s="28" t="s">
        <v>2</v>
      </c>
      <c r="W132" s="28">
        <f>Q132</f>
        <v>0</v>
      </c>
      <c r="X132" s="28" t="str">
        <f t="shared" si="27"/>
        <v/>
      </c>
    </row>
    <row r="133" spans="1:24" ht="28.9" customHeight="1">
      <c r="A133" s="45" t="s">
        <v>35</v>
      </c>
      <c r="B133" s="46"/>
      <c r="C133" s="47"/>
      <c r="D133" s="48"/>
      <c r="E133" s="49">
        <f>SUM(E113:E132)</f>
        <v>0</v>
      </c>
      <c r="F133" s="47"/>
      <c r="G133" s="47"/>
      <c r="H133" s="31"/>
      <c r="I133" s="31"/>
      <c r="J133" s="31"/>
      <c r="K133" s="31"/>
      <c r="L133" s="33"/>
      <c r="M133" s="51"/>
      <c r="N133" s="29" t="s">
        <v>1</v>
      </c>
      <c r="O133" s="28">
        <f>SUM(O113:O132)</f>
        <v>0</v>
      </c>
      <c r="P133" s="28" t="s">
        <v>2</v>
      </c>
      <c r="Q133" s="28">
        <f>SUM(Q113:Q132)</f>
        <v>0</v>
      </c>
      <c r="R133" s="28">
        <f>SUM(R113:R132)</f>
        <v>0</v>
      </c>
      <c r="S133" s="28" t="s">
        <v>2</v>
      </c>
      <c r="T133" s="28">
        <f>SUM(T113:T132)</f>
        <v>0</v>
      </c>
      <c r="U133" s="28">
        <f>SUM(U113:U132)</f>
        <v>0</v>
      </c>
      <c r="V133" s="28" t="s">
        <v>2</v>
      </c>
      <c r="W133" s="28">
        <f>SUM(W113:W132)</f>
        <v>0</v>
      </c>
      <c r="X133" s="28" t="str">
        <f t="shared" si="27"/>
        <v/>
      </c>
    </row>
    <row r="134" spans="1:24" ht="28.9" customHeight="1">
      <c r="A134" s="41" t="str">
        <f>IF(OR(ISNUMBER(E134),ISTEXT(C134)),A132+1," ")</f>
        <v xml:space="preserve"> </v>
      </c>
      <c r="B134" s="42"/>
      <c r="C134" s="43"/>
      <c r="D134" s="44"/>
      <c r="E134" s="44"/>
      <c r="F134" s="43"/>
      <c r="G134" s="43"/>
      <c r="H134" s="26"/>
      <c r="I134" s="26"/>
      <c r="J134" s="26"/>
      <c r="K134" s="27"/>
      <c r="L134" s="52"/>
      <c r="M134" s="50"/>
      <c r="N134" s="28" t="s">
        <v>3</v>
      </c>
      <c r="O134" s="28">
        <f>COUNTIF(C134:C153,"전")</f>
        <v>0</v>
      </c>
      <c r="P134" s="28" t="s">
        <v>2</v>
      </c>
      <c r="Q134" s="28">
        <f>SUMIF(C134:C153,"전",E134:E153)</f>
        <v>0</v>
      </c>
      <c r="R134" s="28">
        <f>COUNTIF(X134:X153,"전국")</f>
        <v>0</v>
      </c>
      <c r="S134" s="28" t="s">
        <v>2</v>
      </c>
      <c r="T134" s="28">
        <f>SUMIF(X134:X153,"전국",E134:E153)</f>
        <v>0</v>
      </c>
      <c r="U134" s="28">
        <f t="shared" ref="U134:U149" si="29">O134-R134</f>
        <v>0</v>
      </c>
      <c r="V134" s="28" t="s">
        <v>2</v>
      </c>
      <c r="W134" s="28">
        <f t="shared" ref="W134:W149" si="30">Q134-T134</f>
        <v>0</v>
      </c>
      <c r="X134" s="28" t="str">
        <f t="shared" si="27"/>
        <v/>
      </c>
    </row>
    <row r="135" spans="1:24" ht="28.9" customHeight="1">
      <c r="A135" s="41" t="str">
        <f>IF(OR(ISNUMBER(E135),ISTEXT(C135)),A134+1," ")</f>
        <v xml:space="preserve"> </v>
      </c>
      <c r="B135" s="42"/>
      <c r="C135" s="43"/>
      <c r="D135" s="44"/>
      <c r="E135" s="44"/>
      <c r="F135" s="43"/>
      <c r="G135" s="43"/>
      <c r="H135" s="26"/>
      <c r="I135" s="26"/>
      <c r="J135" s="26"/>
      <c r="K135" s="26"/>
      <c r="L135" s="52"/>
      <c r="M135" s="50"/>
      <c r="N135" s="28" t="s">
        <v>4</v>
      </c>
      <c r="O135" s="28">
        <f>COUNTIF(C134:C153,"답")</f>
        <v>0</v>
      </c>
      <c r="P135" s="28" t="s">
        <v>2</v>
      </c>
      <c r="Q135" s="28">
        <f>SUMIF(C134:C153,"답",E134:E153)</f>
        <v>0</v>
      </c>
      <c r="R135" s="28">
        <f>COUNTIF(X134:X153,"답국")</f>
        <v>0</v>
      </c>
      <c r="S135" s="28" t="s">
        <v>2</v>
      </c>
      <c r="T135" s="28">
        <f>SUMIF(X134:X153,"답국",E134:E153)</f>
        <v>0</v>
      </c>
      <c r="U135" s="28">
        <f t="shared" si="29"/>
        <v>0</v>
      </c>
      <c r="V135" s="28" t="s">
        <v>2</v>
      </c>
      <c r="W135" s="28">
        <f t="shared" si="30"/>
        <v>0</v>
      </c>
      <c r="X135" s="28" t="str">
        <f t="shared" si="27"/>
        <v/>
      </c>
    </row>
    <row r="136" spans="1:24" ht="28.9" customHeight="1">
      <c r="A136" s="41" t="str">
        <f t="shared" ref="A136:A144" si="31">IF(OR(ISNUMBER(E136),ISTEXT(C136)),A135+1," ")</f>
        <v xml:space="preserve"> </v>
      </c>
      <c r="B136" s="42"/>
      <c r="C136" s="43"/>
      <c r="D136" s="44"/>
      <c r="E136" s="44"/>
      <c r="F136" s="43"/>
      <c r="G136" s="43"/>
      <c r="H136" s="26"/>
      <c r="I136" s="26"/>
      <c r="J136" s="26"/>
      <c r="K136" s="26"/>
      <c r="L136" s="52"/>
      <c r="M136" s="50"/>
      <c r="N136" s="28" t="s">
        <v>5</v>
      </c>
      <c r="O136" s="28">
        <f>COUNTIF(C134:C153,"임")</f>
        <v>0</v>
      </c>
      <c r="P136" s="28" t="s">
        <v>2</v>
      </c>
      <c r="Q136" s="28">
        <f>SUMIF(C134:C153,"임",E134:E153)</f>
        <v>0</v>
      </c>
      <c r="R136" s="28">
        <f>COUNTIF(X134:X153,"임국")</f>
        <v>0</v>
      </c>
      <c r="S136" s="28" t="s">
        <v>2</v>
      </c>
      <c r="T136" s="28">
        <f>SUMIF(X134:X153,"임국",E134:E153)</f>
        <v>0</v>
      </c>
      <c r="U136" s="28">
        <f t="shared" si="29"/>
        <v>0</v>
      </c>
      <c r="V136" s="28" t="s">
        <v>2</v>
      </c>
      <c r="W136" s="28">
        <f t="shared" si="30"/>
        <v>0</v>
      </c>
      <c r="X136" s="28" t="str">
        <f t="shared" ref="X136:X151" si="32">CONCATENATE(C136,H136)</f>
        <v/>
      </c>
    </row>
    <row r="137" spans="1:24" ht="28.9" customHeight="1">
      <c r="A137" s="41" t="str">
        <f t="shared" si="31"/>
        <v xml:space="preserve"> </v>
      </c>
      <c r="B137" s="42"/>
      <c r="C137" s="43"/>
      <c r="D137" s="44"/>
      <c r="E137" s="44"/>
      <c r="F137" s="43"/>
      <c r="G137" s="43"/>
      <c r="H137" s="26"/>
      <c r="I137" s="26"/>
      <c r="J137" s="26"/>
      <c r="K137" s="26"/>
      <c r="L137" s="52"/>
      <c r="M137" s="50"/>
      <c r="N137" s="28" t="s">
        <v>6</v>
      </c>
      <c r="O137" s="28">
        <f>COUNTIF(C134:C153,"대")</f>
        <v>0</v>
      </c>
      <c r="P137" s="28" t="s">
        <v>2</v>
      </c>
      <c r="Q137" s="28">
        <f>SUMIF(C134:C153,"대",E134:E153)</f>
        <v>0</v>
      </c>
      <c r="R137" s="28">
        <f>COUNTIF(X134:X153,"대국")</f>
        <v>0</v>
      </c>
      <c r="S137" s="28" t="s">
        <v>2</v>
      </c>
      <c r="T137" s="28">
        <f>SUMIF(X134:X153,"대국",E134:E153)</f>
        <v>0</v>
      </c>
      <c r="U137" s="28">
        <f t="shared" si="29"/>
        <v>0</v>
      </c>
      <c r="V137" s="28" t="s">
        <v>2</v>
      </c>
      <c r="W137" s="28">
        <f t="shared" si="30"/>
        <v>0</v>
      </c>
      <c r="X137" s="28" t="str">
        <f t="shared" si="32"/>
        <v/>
      </c>
    </row>
    <row r="138" spans="1:24" ht="28.9" customHeight="1">
      <c r="A138" s="41" t="str">
        <f t="shared" si="31"/>
        <v xml:space="preserve"> </v>
      </c>
      <c r="B138" s="42"/>
      <c r="C138" s="43"/>
      <c r="D138" s="44"/>
      <c r="E138" s="44"/>
      <c r="F138" s="43"/>
      <c r="G138" s="43"/>
      <c r="H138" s="26"/>
      <c r="I138" s="26"/>
      <c r="J138" s="26"/>
      <c r="K138" s="26"/>
      <c r="L138" s="52"/>
      <c r="M138" s="50"/>
      <c r="N138" s="28" t="s">
        <v>7</v>
      </c>
      <c r="O138" s="28">
        <f>COUNTIF(C134:C153,"도")</f>
        <v>0</v>
      </c>
      <c r="P138" s="28" t="s">
        <v>2</v>
      </c>
      <c r="Q138" s="28">
        <f>SUMIF(C134:C153,"도",E134:E153)</f>
        <v>0</v>
      </c>
      <c r="R138" s="28">
        <f>COUNTIF(X134:X153,"도국")</f>
        <v>0</v>
      </c>
      <c r="S138" s="28" t="s">
        <v>2</v>
      </c>
      <c r="T138" s="28">
        <f>SUMIF(X134:X153,"도국",E134:E153)</f>
        <v>0</v>
      </c>
      <c r="U138" s="28">
        <f t="shared" si="29"/>
        <v>0</v>
      </c>
      <c r="V138" s="28" t="s">
        <v>2</v>
      </c>
      <c r="W138" s="28">
        <f t="shared" si="30"/>
        <v>0</v>
      </c>
      <c r="X138" s="28" t="str">
        <f t="shared" si="32"/>
        <v/>
      </c>
    </row>
    <row r="139" spans="1:24" ht="28.9" customHeight="1">
      <c r="A139" s="41" t="str">
        <f t="shared" si="31"/>
        <v xml:space="preserve"> </v>
      </c>
      <c r="B139" s="42"/>
      <c r="C139" s="43"/>
      <c r="D139" s="44"/>
      <c r="E139" s="44"/>
      <c r="F139" s="43"/>
      <c r="G139" s="43"/>
      <c r="H139" s="26"/>
      <c r="I139" s="26"/>
      <c r="J139" s="26"/>
      <c r="K139" s="26"/>
      <c r="L139" s="52"/>
      <c r="M139" s="50"/>
      <c r="N139" s="28" t="s">
        <v>8</v>
      </c>
      <c r="O139" s="28">
        <f>COUNTIF(C134:C153,"천")</f>
        <v>0</v>
      </c>
      <c r="P139" s="28" t="s">
        <v>2</v>
      </c>
      <c r="Q139" s="28">
        <f>SUMIF(C134:C153,"천",E134:E153)</f>
        <v>0</v>
      </c>
      <c r="R139" s="28">
        <f>COUNTIF(X134:X153,"천국")</f>
        <v>0</v>
      </c>
      <c r="S139" s="28" t="s">
        <v>2</v>
      </c>
      <c r="T139" s="28">
        <f>SUMIF(X134:X153,"천국",E134:E153)</f>
        <v>0</v>
      </c>
      <c r="U139" s="28">
        <f t="shared" si="29"/>
        <v>0</v>
      </c>
      <c r="V139" s="28" t="s">
        <v>2</v>
      </c>
      <c r="W139" s="28">
        <f t="shared" si="30"/>
        <v>0</v>
      </c>
      <c r="X139" s="28" t="str">
        <f t="shared" si="32"/>
        <v/>
      </c>
    </row>
    <row r="140" spans="1:24" ht="28.9" customHeight="1">
      <c r="A140" s="41" t="str">
        <f t="shared" si="31"/>
        <v xml:space="preserve"> </v>
      </c>
      <c r="B140" s="42"/>
      <c r="C140" s="43"/>
      <c r="D140" s="44"/>
      <c r="E140" s="44"/>
      <c r="F140" s="43"/>
      <c r="G140" s="43"/>
      <c r="H140" s="26"/>
      <c r="I140" s="26"/>
      <c r="J140" s="26"/>
      <c r="K140" s="26"/>
      <c r="L140" s="52"/>
      <c r="M140" s="50"/>
      <c r="N140" s="28" t="s">
        <v>9</v>
      </c>
      <c r="O140" s="28">
        <f>COUNTIF(C134:C153,"구")</f>
        <v>0</v>
      </c>
      <c r="P140" s="28" t="s">
        <v>2</v>
      </c>
      <c r="Q140" s="28">
        <f>SUMIF(C134:C153,"구",E134:E153)</f>
        <v>0</v>
      </c>
      <c r="R140" s="28">
        <f>COUNTIF(X134:X153,"구국")</f>
        <v>0</v>
      </c>
      <c r="S140" s="28" t="s">
        <v>2</v>
      </c>
      <c r="T140" s="28">
        <f>SUMIF(X134:X153,"구국",E134:E153)</f>
        <v>0</v>
      </c>
      <c r="U140" s="28">
        <f t="shared" si="29"/>
        <v>0</v>
      </c>
      <c r="V140" s="28" t="s">
        <v>2</v>
      </c>
      <c r="W140" s="28">
        <f t="shared" si="30"/>
        <v>0</v>
      </c>
      <c r="X140" s="28" t="str">
        <f t="shared" si="32"/>
        <v/>
      </c>
    </row>
    <row r="141" spans="1:24" ht="28.9" customHeight="1">
      <c r="A141" s="41" t="str">
        <f t="shared" si="31"/>
        <v xml:space="preserve"> </v>
      </c>
      <c r="B141" s="42"/>
      <c r="C141" s="43"/>
      <c r="D141" s="44"/>
      <c r="E141" s="44"/>
      <c r="F141" s="43"/>
      <c r="G141" s="43"/>
      <c r="H141" s="26"/>
      <c r="I141" s="26"/>
      <c r="J141" s="26"/>
      <c r="K141" s="26"/>
      <c r="L141" s="52"/>
      <c r="M141" s="50"/>
      <c r="N141" s="28" t="s">
        <v>10</v>
      </c>
      <c r="O141" s="28">
        <f>COUNTIF(C134:C153,"제")</f>
        <v>0</v>
      </c>
      <c r="P141" s="28" t="s">
        <v>2</v>
      </c>
      <c r="Q141" s="28">
        <f>SUMIF(C134:C153,"제",E134:E153)</f>
        <v>0</v>
      </c>
      <c r="R141" s="28">
        <f>COUNTIF(X134:X153,"제국")</f>
        <v>0</v>
      </c>
      <c r="S141" s="28" t="s">
        <v>2</v>
      </c>
      <c r="T141" s="28">
        <f>SUMIF(X134:X153,"제국",E134:E153)</f>
        <v>0</v>
      </c>
      <c r="U141" s="28">
        <f t="shared" si="29"/>
        <v>0</v>
      </c>
      <c r="V141" s="28" t="s">
        <v>2</v>
      </c>
      <c r="W141" s="28">
        <f t="shared" si="30"/>
        <v>0</v>
      </c>
      <c r="X141" s="28" t="str">
        <f t="shared" si="32"/>
        <v/>
      </c>
    </row>
    <row r="142" spans="1:24" ht="28.9" customHeight="1">
      <c r="A142" s="41" t="str">
        <f t="shared" si="31"/>
        <v xml:space="preserve"> </v>
      </c>
      <c r="B142" s="42"/>
      <c r="C142" s="43"/>
      <c r="D142" s="44"/>
      <c r="E142" s="44"/>
      <c r="F142" s="43"/>
      <c r="G142" s="43"/>
      <c r="H142" s="26"/>
      <c r="I142" s="26"/>
      <c r="J142" s="26"/>
      <c r="K142" s="26"/>
      <c r="L142" s="52"/>
      <c r="M142" s="50"/>
      <c r="N142" s="28" t="s">
        <v>11</v>
      </c>
      <c r="O142" s="28">
        <f>COUNTIF(C134:C153,"유")</f>
        <v>0</v>
      </c>
      <c r="P142" s="28" t="s">
        <v>2</v>
      </c>
      <c r="Q142" s="28">
        <f>SUMIF(C134:C153,"유",E134:E153)</f>
        <v>0</v>
      </c>
      <c r="R142" s="28">
        <f>COUNTIF(X134:X153,"유국")</f>
        <v>0</v>
      </c>
      <c r="S142" s="28" t="s">
        <v>2</v>
      </c>
      <c r="T142" s="28">
        <f>SUMIF(X134:X153,"유국",E134:E153)</f>
        <v>0</v>
      </c>
      <c r="U142" s="28">
        <f t="shared" si="29"/>
        <v>0</v>
      </c>
      <c r="V142" s="28" t="s">
        <v>2</v>
      </c>
      <c r="W142" s="28">
        <f t="shared" si="30"/>
        <v>0</v>
      </c>
      <c r="X142" s="28" t="str">
        <f t="shared" si="32"/>
        <v/>
      </c>
    </row>
    <row r="143" spans="1:24" ht="28.9" customHeight="1">
      <c r="A143" s="41" t="str">
        <f t="shared" si="31"/>
        <v xml:space="preserve"> </v>
      </c>
      <c r="B143" s="42"/>
      <c r="C143" s="43"/>
      <c r="D143" s="44"/>
      <c r="E143" s="44"/>
      <c r="F143" s="43"/>
      <c r="G143" s="43"/>
      <c r="H143" s="26"/>
      <c r="I143" s="26"/>
      <c r="J143" s="26"/>
      <c r="K143" s="26"/>
      <c r="L143" s="52"/>
      <c r="M143" s="50"/>
      <c r="N143" s="28" t="s">
        <v>12</v>
      </c>
      <c r="O143" s="28">
        <f>COUNTIF(C134:C153,"과")</f>
        <v>0</v>
      </c>
      <c r="P143" s="28" t="s">
        <v>2</v>
      </c>
      <c r="Q143" s="28">
        <f>SUMIF(C134:C153,"과",E134:E153)</f>
        <v>0</v>
      </c>
      <c r="R143" s="28">
        <f>COUNTIF(X134:X153,"과국")</f>
        <v>0</v>
      </c>
      <c r="S143" s="28" t="s">
        <v>2</v>
      </c>
      <c r="T143" s="28">
        <f>SUMIF(X134:X153,"과국",E134:E153)</f>
        <v>0</v>
      </c>
      <c r="U143" s="28">
        <f t="shared" si="29"/>
        <v>0</v>
      </c>
      <c r="V143" s="28" t="s">
        <v>2</v>
      </c>
      <c r="W143" s="28">
        <f t="shared" si="30"/>
        <v>0</v>
      </c>
      <c r="X143" s="28" t="str">
        <f t="shared" si="32"/>
        <v/>
      </c>
    </row>
    <row r="144" spans="1:24" ht="28.9" customHeight="1">
      <c r="A144" s="41" t="str">
        <f t="shared" si="31"/>
        <v xml:space="preserve"> </v>
      </c>
      <c r="B144" s="42"/>
      <c r="C144" s="43"/>
      <c r="D144" s="44"/>
      <c r="E144" s="44"/>
      <c r="F144" s="43"/>
      <c r="G144" s="43"/>
      <c r="H144" s="26"/>
      <c r="I144" s="26"/>
      <c r="J144" s="26"/>
      <c r="K144" s="26"/>
      <c r="L144" s="52"/>
      <c r="M144" s="50"/>
      <c r="N144" s="28" t="s">
        <v>13</v>
      </c>
      <c r="O144" s="28">
        <f>COUNTIF(C134:C153,"묘")</f>
        <v>0</v>
      </c>
      <c r="P144" s="28" t="s">
        <v>2</v>
      </c>
      <c r="Q144" s="28">
        <f>SUMIF(C134:C153,"묘",E134:E153)</f>
        <v>0</v>
      </c>
      <c r="R144" s="28">
        <f>COUNTIF(X134:X153,"묘국")</f>
        <v>0</v>
      </c>
      <c r="S144" s="28" t="s">
        <v>2</v>
      </c>
      <c r="T144" s="28">
        <f>SUMIF(X134:X153,"묘국",E134:E153)</f>
        <v>0</v>
      </c>
      <c r="U144" s="28">
        <f t="shared" si="29"/>
        <v>0</v>
      </c>
      <c r="V144" s="28" t="s">
        <v>2</v>
      </c>
      <c r="W144" s="28">
        <f t="shared" si="30"/>
        <v>0</v>
      </c>
      <c r="X144" s="28" t="str">
        <f t="shared" si="32"/>
        <v/>
      </c>
    </row>
    <row r="145" spans="1:24" ht="28.9" customHeight="1">
      <c r="A145" s="41" t="str">
        <f t="shared" ref="A145:A153" si="33">IF(OR(ISNUMBER(E145),ISTEXT(C145)),A144+1," ")</f>
        <v xml:space="preserve"> </v>
      </c>
      <c r="B145" s="42"/>
      <c r="C145" s="43"/>
      <c r="D145" s="44"/>
      <c r="E145" s="44"/>
      <c r="F145" s="43"/>
      <c r="G145" s="43"/>
      <c r="H145" s="26"/>
      <c r="I145" s="26"/>
      <c r="J145" s="26"/>
      <c r="K145" s="26"/>
      <c r="L145" s="52"/>
      <c r="M145" s="50"/>
      <c r="N145" s="28" t="s">
        <v>14</v>
      </c>
      <c r="O145" s="28">
        <f>COUNTIF(C134:C153,"목")</f>
        <v>0</v>
      </c>
      <c r="P145" s="28" t="s">
        <v>2</v>
      </c>
      <c r="Q145" s="28">
        <f>SUMIF(C134:C153,"목",E134:E153)</f>
        <v>0</v>
      </c>
      <c r="R145" s="28">
        <f>COUNTIF(X134:X153,"목국")</f>
        <v>0</v>
      </c>
      <c r="S145" s="28" t="s">
        <v>2</v>
      </c>
      <c r="T145" s="28">
        <f>SUMIF(X134:X153,"목국",E134:E153)</f>
        <v>0</v>
      </c>
      <c r="U145" s="28">
        <f t="shared" si="29"/>
        <v>0</v>
      </c>
      <c r="V145" s="28" t="s">
        <v>2</v>
      </c>
      <c r="W145" s="28">
        <f t="shared" si="30"/>
        <v>0</v>
      </c>
      <c r="X145" s="28" t="str">
        <f t="shared" si="32"/>
        <v/>
      </c>
    </row>
    <row r="146" spans="1:24" ht="28.9" customHeight="1">
      <c r="A146" s="41" t="str">
        <f t="shared" si="33"/>
        <v xml:space="preserve"> </v>
      </c>
      <c r="B146" s="42"/>
      <c r="C146" s="43"/>
      <c r="D146" s="44"/>
      <c r="E146" s="44"/>
      <c r="F146" s="43"/>
      <c r="G146" s="43"/>
      <c r="H146" s="26"/>
      <c r="I146" s="26"/>
      <c r="J146" s="26"/>
      <c r="K146" s="26"/>
      <c r="L146" s="52"/>
      <c r="M146" s="50"/>
      <c r="N146" s="28" t="s">
        <v>15</v>
      </c>
      <c r="O146" s="28">
        <f>COUNTIF(C134:C153,"잡")</f>
        <v>0</v>
      </c>
      <c r="P146" s="28" t="s">
        <v>2</v>
      </c>
      <c r="Q146" s="28">
        <f>SUMIF(C134:C153,"잡",E134:E153)</f>
        <v>0</v>
      </c>
      <c r="R146" s="28">
        <f>COUNTIF(X134:X153,"잡국")</f>
        <v>0</v>
      </c>
      <c r="S146" s="28" t="s">
        <v>2</v>
      </c>
      <c r="T146" s="28">
        <f>SUMIF(X134:X153,"잡국",E134:E153)</f>
        <v>0</v>
      </c>
      <c r="U146" s="28">
        <f t="shared" si="29"/>
        <v>0</v>
      </c>
      <c r="V146" s="28" t="s">
        <v>2</v>
      </c>
      <c r="W146" s="28">
        <f t="shared" si="30"/>
        <v>0</v>
      </c>
      <c r="X146" s="28" t="str">
        <f t="shared" si="32"/>
        <v/>
      </c>
    </row>
    <row r="147" spans="1:24" ht="28.9" customHeight="1">
      <c r="A147" s="41" t="str">
        <f t="shared" si="33"/>
        <v xml:space="preserve"> </v>
      </c>
      <c r="B147" s="42"/>
      <c r="C147" s="43"/>
      <c r="D147" s="44"/>
      <c r="E147" s="44"/>
      <c r="F147" s="43"/>
      <c r="G147" s="43"/>
      <c r="H147" s="26"/>
      <c r="I147" s="26"/>
      <c r="J147" s="26"/>
      <c r="K147" s="26"/>
      <c r="L147" s="52"/>
      <c r="M147" s="50"/>
      <c r="N147" s="28" t="s">
        <v>19</v>
      </c>
      <c r="O147" s="28">
        <f>COUNTIF(C134:C153,"학")</f>
        <v>0</v>
      </c>
      <c r="P147" s="28" t="s">
        <v>2</v>
      </c>
      <c r="Q147" s="28">
        <f>SUMIF(C134:C153,"학",E134:E153)</f>
        <v>0</v>
      </c>
      <c r="R147" s="28">
        <f>COUNTIF(X134:X153,"학국")</f>
        <v>0</v>
      </c>
      <c r="S147" s="28" t="s">
        <v>2</v>
      </c>
      <c r="T147" s="28">
        <f>SUMIF(X134:X153,"학국",E134:E153)</f>
        <v>0</v>
      </c>
      <c r="U147" s="28">
        <f t="shared" si="29"/>
        <v>0</v>
      </c>
      <c r="V147" s="28" t="s">
        <v>2</v>
      </c>
      <c r="W147" s="28">
        <f t="shared" si="30"/>
        <v>0</v>
      </c>
      <c r="X147" s="28" t="str">
        <f t="shared" si="32"/>
        <v/>
      </c>
    </row>
    <row r="148" spans="1:24" ht="28.9" customHeight="1">
      <c r="A148" s="41" t="str">
        <f t="shared" si="33"/>
        <v xml:space="preserve"> </v>
      </c>
      <c r="B148" s="42"/>
      <c r="C148" s="43"/>
      <c r="D148" s="44"/>
      <c r="E148" s="44"/>
      <c r="F148" s="43"/>
      <c r="G148" s="43"/>
      <c r="H148" s="26"/>
      <c r="I148" s="26"/>
      <c r="J148" s="26"/>
      <c r="K148" s="26"/>
      <c r="L148" s="52"/>
      <c r="M148" s="50"/>
      <c r="N148" s="28" t="s">
        <v>16</v>
      </c>
      <c r="O148" s="28">
        <f>COUNTIF(C134:C153,"수")</f>
        <v>0</v>
      </c>
      <c r="P148" s="28" t="s">
        <v>2</v>
      </c>
      <c r="Q148" s="28">
        <f>SUMIF(C134:C153,"수",E134:E153)</f>
        <v>0</v>
      </c>
      <c r="R148" s="28">
        <f>COUNTIF(X134:X153,"수국")</f>
        <v>0</v>
      </c>
      <c r="S148" s="28" t="s">
        <v>2</v>
      </c>
      <c r="T148" s="28">
        <f>SUMIF(X134:X153,"수국",E134:E153)</f>
        <v>0</v>
      </c>
      <c r="U148" s="28">
        <f t="shared" si="29"/>
        <v>0</v>
      </c>
      <c r="V148" s="28" t="s">
        <v>2</v>
      </c>
      <c r="W148" s="28">
        <f t="shared" si="30"/>
        <v>0</v>
      </c>
      <c r="X148" s="28" t="str">
        <f t="shared" si="32"/>
        <v/>
      </c>
    </row>
    <row r="149" spans="1:24" ht="28.9" customHeight="1">
      <c r="A149" s="41" t="str">
        <f t="shared" si="33"/>
        <v xml:space="preserve"> </v>
      </c>
      <c r="B149" s="42"/>
      <c r="C149" s="43"/>
      <c r="D149" s="44"/>
      <c r="E149" s="44"/>
      <c r="F149" s="43"/>
      <c r="G149" s="43"/>
      <c r="H149" s="26"/>
      <c r="I149" s="26"/>
      <c r="J149" s="26"/>
      <c r="K149" s="26"/>
      <c r="L149" s="52"/>
      <c r="M149" s="50"/>
      <c r="N149" s="29" t="s">
        <v>17</v>
      </c>
      <c r="O149" s="28">
        <f>COUNTIF(C134:C153,"장")</f>
        <v>0</v>
      </c>
      <c r="P149" s="28" t="s">
        <v>2</v>
      </c>
      <c r="Q149" s="28">
        <f>SUMIF(C134:C153,"장",E134:E153)</f>
        <v>0</v>
      </c>
      <c r="R149" s="28">
        <f>COUNTIF(X134:X153,"장국")</f>
        <v>0</v>
      </c>
      <c r="S149" s="28" t="s">
        <v>2</v>
      </c>
      <c r="T149" s="28">
        <f>SUMIF(X134:X153,"장국",E134:E153)</f>
        <v>0</v>
      </c>
      <c r="U149" s="28">
        <f t="shared" si="29"/>
        <v>0</v>
      </c>
      <c r="V149" s="28" t="s">
        <v>2</v>
      </c>
      <c r="W149" s="28">
        <f t="shared" si="30"/>
        <v>0</v>
      </c>
      <c r="X149" s="30" t="str">
        <f t="shared" si="32"/>
        <v/>
      </c>
    </row>
    <row r="150" spans="1:24" ht="28.9" customHeight="1">
      <c r="A150" s="41" t="str">
        <f t="shared" si="33"/>
        <v xml:space="preserve"> </v>
      </c>
      <c r="B150" s="42"/>
      <c r="C150" s="43"/>
      <c r="D150" s="44"/>
      <c r="E150" s="44"/>
      <c r="F150" s="43"/>
      <c r="G150" s="43"/>
      <c r="H150" s="26"/>
      <c r="I150" s="26"/>
      <c r="J150" s="26"/>
      <c r="K150" s="26"/>
      <c r="L150" s="52"/>
      <c r="M150" s="50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30" t="str">
        <f t="shared" si="32"/>
        <v/>
      </c>
    </row>
    <row r="151" spans="1:24" ht="28.9" customHeight="1">
      <c r="A151" s="41" t="str">
        <f t="shared" si="33"/>
        <v xml:space="preserve"> </v>
      </c>
      <c r="B151" s="42"/>
      <c r="C151" s="43"/>
      <c r="D151" s="44"/>
      <c r="E151" s="44"/>
      <c r="F151" s="43"/>
      <c r="G151" s="43"/>
      <c r="H151" s="26"/>
      <c r="I151" s="26"/>
      <c r="J151" s="26"/>
      <c r="K151" s="26"/>
      <c r="L151" s="52"/>
      <c r="M151" s="50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30" t="str">
        <f t="shared" si="32"/>
        <v/>
      </c>
    </row>
    <row r="152" spans="1:24" ht="28.9" customHeight="1">
      <c r="A152" s="41" t="str">
        <f t="shared" si="33"/>
        <v xml:space="preserve"> </v>
      </c>
      <c r="B152" s="42"/>
      <c r="C152" s="43"/>
      <c r="D152" s="44"/>
      <c r="E152" s="44"/>
      <c r="F152" s="43"/>
      <c r="G152" s="43"/>
      <c r="H152" s="26"/>
      <c r="I152" s="26"/>
      <c r="J152" s="26"/>
      <c r="K152" s="26"/>
      <c r="L152" s="52"/>
      <c r="M152" s="50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30" t="str">
        <f t="shared" ref="X152:X167" si="34">CONCATENATE(C152,H152)</f>
        <v/>
      </c>
    </row>
    <row r="153" spans="1:24" ht="28.9" customHeight="1">
      <c r="A153" s="41" t="str">
        <f t="shared" si="33"/>
        <v xml:space="preserve"> </v>
      </c>
      <c r="B153" s="42"/>
      <c r="C153" s="43"/>
      <c r="D153" s="44"/>
      <c r="E153" s="44"/>
      <c r="F153" s="43"/>
      <c r="G153" s="43"/>
      <c r="H153" s="26"/>
      <c r="I153" s="26"/>
      <c r="J153" s="26"/>
      <c r="K153" s="26"/>
      <c r="L153" s="52"/>
      <c r="M153" s="50"/>
      <c r="N153" s="28" t="s">
        <v>20</v>
      </c>
      <c r="O153" s="28">
        <f>COUNTIF(C134:C153," ")</f>
        <v>0</v>
      </c>
      <c r="P153" s="28" t="s">
        <v>2</v>
      </c>
      <c r="Q153" s="28">
        <f>SUMIF(C134:C153," ",E134:E153)</f>
        <v>0</v>
      </c>
      <c r="R153" s="28"/>
      <c r="S153" s="28" t="s">
        <v>2</v>
      </c>
      <c r="T153" s="28"/>
      <c r="U153" s="28">
        <f>O153</f>
        <v>0</v>
      </c>
      <c r="V153" s="28" t="s">
        <v>2</v>
      </c>
      <c r="W153" s="28">
        <f>Q153</f>
        <v>0</v>
      </c>
      <c r="X153" s="28" t="str">
        <f t="shared" si="34"/>
        <v/>
      </c>
    </row>
    <row r="154" spans="1:24" ht="28.9" customHeight="1">
      <c r="A154" s="45" t="s">
        <v>35</v>
      </c>
      <c r="B154" s="46"/>
      <c r="C154" s="47"/>
      <c r="D154" s="48"/>
      <c r="E154" s="49">
        <f>SUM(E134:E153)</f>
        <v>0</v>
      </c>
      <c r="F154" s="47"/>
      <c r="G154" s="47"/>
      <c r="H154" s="31"/>
      <c r="I154" s="31"/>
      <c r="J154" s="31"/>
      <c r="K154" s="31"/>
      <c r="L154" s="33"/>
      <c r="M154" s="51"/>
      <c r="N154" s="29" t="s">
        <v>1</v>
      </c>
      <c r="O154" s="28">
        <f>SUM(O134:O153)</f>
        <v>0</v>
      </c>
      <c r="P154" s="28" t="s">
        <v>2</v>
      </c>
      <c r="Q154" s="28">
        <f>SUM(Q134:Q153)</f>
        <v>0</v>
      </c>
      <c r="R154" s="28">
        <f>SUM(R134:R153)</f>
        <v>0</v>
      </c>
      <c r="S154" s="28" t="s">
        <v>2</v>
      </c>
      <c r="T154" s="28">
        <f>SUM(T134:T153)</f>
        <v>0</v>
      </c>
      <c r="U154" s="28">
        <f>SUM(U134:U153)</f>
        <v>0</v>
      </c>
      <c r="V154" s="28" t="s">
        <v>2</v>
      </c>
      <c r="W154" s="28">
        <f>SUM(W134:W153)</f>
        <v>0</v>
      </c>
      <c r="X154" s="28" t="str">
        <f t="shared" si="34"/>
        <v/>
      </c>
    </row>
    <row r="155" spans="1:24" ht="28.9" customHeight="1">
      <c r="A155" s="41" t="str">
        <f>IF(OR(ISNUMBER(E155),ISTEXT(C155)),A153+1," ")</f>
        <v xml:space="preserve"> </v>
      </c>
      <c r="B155" s="42"/>
      <c r="C155" s="43"/>
      <c r="D155" s="44"/>
      <c r="E155" s="44"/>
      <c r="F155" s="43"/>
      <c r="G155" s="43"/>
      <c r="H155" s="26"/>
      <c r="I155" s="26"/>
      <c r="J155" s="26"/>
      <c r="K155" s="27"/>
      <c r="L155" s="52"/>
      <c r="M155" s="50"/>
      <c r="N155" s="28" t="s">
        <v>3</v>
      </c>
      <c r="O155" s="28">
        <f>COUNTIF(C155:C174,"전")</f>
        <v>0</v>
      </c>
      <c r="P155" s="28" t="s">
        <v>2</v>
      </c>
      <c r="Q155" s="28">
        <f>SUMIF(C155:C174,"전",E155:E174)</f>
        <v>0</v>
      </c>
      <c r="R155" s="28">
        <f>COUNTIF(X155:X174,"전국")</f>
        <v>0</v>
      </c>
      <c r="S155" s="28" t="s">
        <v>2</v>
      </c>
      <c r="T155" s="28">
        <f>SUMIF(X155:X174,"전국",E155:E174)</f>
        <v>0</v>
      </c>
      <c r="U155" s="28">
        <f t="shared" ref="U155:U170" si="35">O155-R155</f>
        <v>0</v>
      </c>
      <c r="V155" s="28" t="s">
        <v>2</v>
      </c>
      <c r="W155" s="28">
        <f t="shared" ref="W155:W170" si="36">Q155-T155</f>
        <v>0</v>
      </c>
      <c r="X155" s="28" t="str">
        <f t="shared" si="34"/>
        <v/>
      </c>
    </row>
    <row r="156" spans="1:24" ht="28.9" customHeight="1">
      <c r="A156" s="41" t="str">
        <f>IF(OR(ISNUMBER(E156),ISTEXT(C156)),A155+1," ")</f>
        <v xml:space="preserve"> </v>
      </c>
      <c r="B156" s="42"/>
      <c r="C156" s="43"/>
      <c r="D156" s="44"/>
      <c r="E156" s="44"/>
      <c r="F156" s="43"/>
      <c r="G156" s="43"/>
      <c r="H156" s="26"/>
      <c r="I156" s="26"/>
      <c r="J156" s="26"/>
      <c r="K156" s="26"/>
      <c r="L156" s="52"/>
      <c r="M156" s="50"/>
      <c r="N156" s="28" t="s">
        <v>4</v>
      </c>
      <c r="O156" s="28">
        <f>COUNTIF(C155:C174,"답")</f>
        <v>0</v>
      </c>
      <c r="P156" s="28" t="s">
        <v>2</v>
      </c>
      <c r="Q156" s="28">
        <f>SUMIF(C155:C174,"답",E155:E174)</f>
        <v>0</v>
      </c>
      <c r="R156" s="28">
        <f>COUNTIF(X155:X174,"답국")</f>
        <v>0</v>
      </c>
      <c r="S156" s="28" t="s">
        <v>2</v>
      </c>
      <c r="T156" s="28">
        <f>SUMIF(X155:X174,"답국",E155:E174)</f>
        <v>0</v>
      </c>
      <c r="U156" s="28">
        <f t="shared" si="35"/>
        <v>0</v>
      </c>
      <c r="V156" s="28" t="s">
        <v>2</v>
      </c>
      <c r="W156" s="28">
        <f t="shared" si="36"/>
        <v>0</v>
      </c>
      <c r="X156" s="28" t="str">
        <f t="shared" si="34"/>
        <v/>
      </c>
    </row>
    <row r="157" spans="1:24" ht="28.9" customHeight="1">
      <c r="A157" s="41" t="str">
        <f t="shared" ref="A157:A164" si="37">IF(OR(ISNUMBER(E157),ISTEXT(C157)),A156+1," ")</f>
        <v xml:space="preserve"> </v>
      </c>
      <c r="B157" s="42"/>
      <c r="C157" s="43"/>
      <c r="D157" s="44"/>
      <c r="E157" s="44"/>
      <c r="F157" s="43"/>
      <c r="G157" s="43"/>
      <c r="H157" s="26"/>
      <c r="I157" s="26"/>
      <c r="J157" s="26"/>
      <c r="K157" s="26"/>
      <c r="L157" s="52"/>
      <c r="M157" s="50"/>
      <c r="N157" s="28" t="s">
        <v>5</v>
      </c>
      <c r="O157" s="28">
        <f>COUNTIF(C155:C174,"임")</f>
        <v>0</v>
      </c>
      <c r="P157" s="28" t="s">
        <v>2</v>
      </c>
      <c r="Q157" s="28">
        <f>SUMIF(C155:C174,"임",E155:E174)</f>
        <v>0</v>
      </c>
      <c r="R157" s="28">
        <f>COUNTIF(X155:X174,"임국")</f>
        <v>0</v>
      </c>
      <c r="S157" s="28" t="s">
        <v>2</v>
      </c>
      <c r="T157" s="28">
        <f>SUMIF(X155:X174,"임국",E155:E174)</f>
        <v>0</v>
      </c>
      <c r="U157" s="28">
        <f t="shared" si="35"/>
        <v>0</v>
      </c>
      <c r="V157" s="28" t="s">
        <v>2</v>
      </c>
      <c r="W157" s="28">
        <f t="shared" si="36"/>
        <v>0</v>
      </c>
      <c r="X157" s="28" t="str">
        <f t="shared" si="34"/>
        <v/>
      </c>
    </row>
    <row r="158" spans="1:24" ht="28.9" customHeight="1">
      <c r="A158" s="41" t="str">
        <f t="shared" si="37"/>
        <v xml:space="preserve"> </v>
      </c>
      <c r="B158" s="42"/>
      <c r="C158" s="43"/>
      <c r="D158" s="44"/>
      <c r="E158" s="44"/>
      <c r="F158" s="43"/>
      <c r="G158" s="43"/>
      <c r="H158" s="26"/>
      <c r="I158" s="26"/>
      <c r="J158" s="26"/>
      <c r="K158" s="26"/>
      <c r="L158" s="52"/>
      <c r="M158" s="50"/>
      <c r="N158" s="28" t="s">
        <v>6</v>
      </c>
      <c r="O158" s="28">
        <f>COUNTIF(C155:C174,"대")</f>
        <v>0</v>
      </c>
      <c r="P158" s="28" t="s">
        <v>2</v>
      </c>
      <c r="Q158" s="28">
        <f>SUMIF(C155:C174,"대",E155:E174)</f>
        <v>0</v>
      </c>
      <c r="R158" s="28">
        <f>COUNTIF(X155:X174,"대국")</f>
        <v>0</v>
      </c>
      <c r="S158" s="28" t="s">
        <v>2</v>
      </c>
      <c r="T158" s="28">
        <f>SUMIF(X155:X174,"대국",E155:E174)</f>
        <v>0</v>
      </c>
      <c r="U158" s="28">
        <f t="shared" si="35"/>
        <v>0</v>
      </c>
      <c r="V158" s="28" t="s">
        <v>2</v>
      </c>
      <c r="W158" s="28">
        <f t="shared" si="36"/>
        <v>0</v>
      </c>
      <c r="X158" s="28" t="str">
        <f t="shared" si="34"/>
        <v/>
      </c>
    </row>
    <row r="159" spans="1:24" ht="28.9" customHeight="1">
      <c r="A159" s="41" t="str">
        <f t="shared" si="37"/>
        <v xml:space="preserve"> </v>
      </c>
      <c r="B159" s="42"/>
      <c r="C159" s="43"/>
      <c r="D159" s="44"/>
      <c r="E159" s="44"/>
      <c r="F159" s="43"/>
      <c r="G159" s="43"/>
      <c r="H159" s="26"/>
      <c r="I159" s="26"/>
      <c r="J159" s="26"/>
      <c r="K159" s="26"/>
      <c r="L159" s="52"/>
      <c r="M159" s="50"/>
      <c r="N159" s="28" t="s">
        <v>7</v>
      </c>
      <c r="O159" s="28">
        <f>COUNTIF(C155:C174,"도")</f>
        <v>0</v>
      </c>
      <c r="P159" s="28" t="s">
        <v>2</v>
      </c>
      <c r="Q159" s="28">
        <f>SUMIF(C155:C174,"도",E155:E174)</f>
        <v>0</v>
      </c>
      <c r="R159" s="28">
        <f>COUNTIF(X155:X174,"도국")</f>
        <v>0</v>
      </c>
      <c r="S159" s="28" t="s">
        <v>2</v>
      </c>
      <c r="T159" s="28">
        <f>SUMIF(X155:X174,"도국",E155:E174)</f>
        <v>0</v>
      </c>
      <c r="U159" s="28">
        <f t="shared" si="35"/>
        <v>0</v>
      </c>
      <c r="V159" s="28" t="s">
        <v>2</v>
      </c>
      <c r="W159" s="28">
        <f t="shared" si="36"/>
        <v>0</v>
      </c>
      <c r="X159" s="28" t="str">
        <f t="shared" si="34"/>
        <v/>
      </c>
    </row>
    <row r="160" spans="1:24" ht="28.9" customHeight="1">
      <c r="A160" s="41" t="str">
        <f t="shared" si="37"/>
        <v xml:space="preserve"> </v>
      </c>
      <c r="B160" s="42"/>
      <c r="C160" s="43"/>
      <c r="D160" s="44"/>
      <c r="E160" s="44"/>
      <c r="F160" s="43"/>
      <c r="G160" s="43"/>
      <c r="H160" s="26"/>
      <c r="I160" s="26"/>
      <c r="J160" s="26"/>
      <c r="K160" s="26"/>
      <c r="L160" s="52"/>
      <c r="M160" s="50"/>
      <c r="N160" s="28" t="s">
        <v>8</v>
      </c>
      <c r="O160" s="28">
        <f>COUNTIF(C155:C174,"천")</f>
        <v>0</v>
      </c>
      <c r="P160" s="28" t="s">
        <v>2</v>
      </c>
      <c r="Q160" s="28">
        <f>SUMIF(C155:C174,"천",E155:E174)</f>
        <v>0</v>
      </c>
      <c r="R160" s="28">
        <f>COUNTIF(X155:X174,"천국")</f>
        <v>0</v>
      </c>
      <c r="S160" s="28" t="s">
        <v>2</v>
      </c>
      <c r="T160" s="28">
        <f>SUMIF(X155:X174,"천국",E155:E174)</f>
        <v>0</v>
      </c>
      <c r="U160" s="28">
        <f t="shared" si="35"/>
        <v>0</v>
      </c>
      <c r="V160" s="28" t="s">
        <v>2</v>
      </c>
      <c r="W160" s="28">
        <f t="shared" si="36"/>
        <v>0</v>
      </c>
      <c r="X160" s="28" t="str">
        <f t="shared" si="34"/>
        <v/>
      </c>
    </row>
    <row r="161" spans="1:24" ht="28.9" customHeight="1">
      <c r="A161" s="41" t="str">
        <f t="shared" si="37"/>
        <v xml:space="preserve"> </v>
      </c>
      <c r="B161" s="42"/>
      <c r="C161" s="43"/>
      <c r="D161" s="44"/>
      <c r="E161" s="44"/>
      <c r="F161" s="43"/>
      <c r="G161" s="43"/>
      <c r="H161" s="26"/>
      <c r="I161" s="26"/>
      <c r="J161" s="26"/>
      <c r="K161" s="26"/>
      <c r="L161" s="52"/>
      <c r="M161" s="50"/>
      <c r="N161" s="28" t="s">
        <v>9</v>
      </c>
      <c r="O161" s="28">
        <f>COUNTIF(C155:C174,"구")</f>
        <v>0</v>
      </c>
      <c r="P161" s="28" t="s">
        <v>2</v>
      </c>
      <c r="Q161" s="28">
        <f>SUMIF(C155:C174,"구",E155:E174)</f>
        <v>0</v>
      </c>
      <c r="R161" s="28">
        <f>COUNTIF(X155:X174,"구국")</f>
        <v>0</v>
      </c>
      <c r="S161" s="28" t="s">
        <v>2</v>
      </c>
      <c r="T161" s="28">
        <f>SUMIF(X155:X174,"구국",E155:E174)</f>
        <v>0</v>
      </c>
      <c r="U161" s="28">
        <f t="shared" si="35"/>
        <v>0</v>
      </c>
      <c r="V161" s="28" t="s">
        <v>2</v>
      </c>
      <c r="W161" s="28">
        <f t="shared" si="36"/>
        <v>0</v>
      </c>
      <c r="X161" s="28" t="str">
        <f t="shared" si="34"/>
        <v/>
      </c>
    </row>
    <row r="162" spans="1:24" ht="28.9" customHeight="1">
      <c r="A162" s="41" t="str">
        <f t="shared" si="37"/>
        <v xml:space="preserve"> </v>
      </c>
      <c r="B162" s="42"/>
      <c r="C162" s="43"/>
      <c r="D162" s="44"/>
      <c r="E162" s="44"/>
      <c r="F162" s="43"/>
      <c r="G162" s="43"/>
      <c r="H162" s="26"/>
      <c r="I162" s="26"/>
      <c r="J162" s="26"/>
      <c r="K162" s="26"/>
      <c r="L162" s="52"/>
      <c r="M162" s="50"/>
      <c r="N162" s="28" t="s">
        <v>10</v>
      </c>
      <c r="O162" s="28">
        <f>COUNTIF(C155:C174,"제")</f>
        <v>0</v>
      </c>
      <c r="P162" s="28" t="s">
        <v>2</v>
      </c>
      <c r="Q162" s="28">
        <f>SUMIF(C155:C174,"제",E155:E174)</f>
        <v>0</v>
      </c>
      <c r="R162" s="28">
        <f>COUNTIF(X155:X174,"제국")</f>
        <v>0</v>
      </c>
      <c r="S162" s="28" t="s">
        <v>2</v>
      </c>
      <c r="T162" s="28">
        <f>SUMIF(X155:X174,"제국",E155:E174)</f>
        <v>0</v>
      </c>
      <c r="U162" s="28">
        <f t="shared" si="35"/>
        <v>0</v>
      </c>
      <c r="V162" s="28" t="s">
        <v>2</v>
      </c>
      <c r="W162" s="28">
        <f t="shared" si="36"/>
        <v>0</v>
      </c>
      <c r="X162" s="28" t="str">
        <f t="shared" si="34"/>
        <v/>
      </c>
    </row>
    <row r="163" spans="1:24" ht="28.9" customHeight="1">
      <c r="A163" s="41" t="str">
        <f t="shared" si="37"/>
        <v xml:space="preserve"> </v>
      </c>
      <c r="B163" s="42"/>
      <c r="C163" s="43"/>
      <c r="D163" s="44"/>
      <c r="E163" s="44"/>
      <c r="F163" s="43"/>
      <c r="G163" s="43"/>
      <c r="H163" s="26"/>
      <c r="I163" s="26"/>
      <c r="J163" s="26"/>
      <c r="K163" s="26"/>
      <c r="L163" s="52"/>
      <c r="M163" s="50"/>
      <c r="N163" s="28" t="s">
        <v>11</v>
      </c>
      <c r="O163" s="28">
        <f>COUNTIF(C155:C174,"유")</f>
        <v>0</v>
      </c>
      <c r="P163" s="28" t="s">
        <v>2</v>
      </c>
      <c r="Q163" s="28">
        <f>SUMIF(C155:C174,"유",E155:E174)</f>
        <v>0</v>
      </c>
      <c r="R163" s="28">
        <f>COUNTIF(X155:X174,"유국")</f>
        <v>0</v>
      </c>
      <c r="S163" s="28" t="s">
        <v>2</v>
      </c>
      <c r="T163" s="28">
        <f>SUMIF(X155:X174,"유국",E155:E174)</f>
        <v>0</v>
      </c>
      <c r="U163" s="28">
        <f t="shared" si="35"/>
        <v>0</v>
      </c>
      <c r="V163" s="28" t="s">
        <v>2</v>
      </c>
      <c r="W163" s="28">
        <f t="shared" si="36"/>
        <v>0</v>
      </c>
      <c r="X163" s="28" t="str">
        <f t="shared" si="34"/>
        <v/>
      </c>
    </row>
    <row r="164" spans="1:24" ht="28.9" customHeight="1">
      <c r="A164" s="41" t="str">
        <f t="shared" si="37"/>
        <v xml:space="preserve"> </v>
      </c>
      <c r="B164" s="42"/>
      <c r="C164" s="43"/>
      <c r="D164" s="44"/>
      <c r="E164" s="44"/>
      <c r="F164" s="43"/>
      <c r="G164" s="43"/>
      <c r="H164" s="26"/>
      <c r="I164" s="26"/>
      <c r="J164" s="26"/>
      <c r="K164" s="26"/>
      <c r="L164" s="52"/>
      <c r="M164" s="50"/>
      <c r="N164" s="28" t="s">
        <v>12</v>
      </c>
      <c r="O164" s="28">
        <f>COUNTIF(C155:C174,"과")</f>
        <v>0</v>
      </c>
      <c r="P164" s="28" t="s">
        <v>2</v>
      </c>
      <c r="Q164" s="28">
        <f>SUMIF(C155:C174,"과",E155:E174)</f>
        <v>0</v>
      </c>
      <c r="R164" s="28">
        <f>COUNTIF(X155:X174,"과국")</f>
        <v>0</v>
      </c>
      <c r="S164" s="28" t="s">
        <v>2</v>
      </c>
      <c r="T164" s="28">
        <f>SUMIF(X155:X174,"과국",E155:E174)</f>
        <v>0</v>
      </c>
      <c r="U164" s="28">
        <f t="shared" si="35"/>
        <v>0</v>
      </c>
      <c r="V164" s="28" t="s">
        <v>2</v>
      </c>
      <c r="W164" s="28">
        <f t="shared" si="36"/>
        <v>0</v>
      </c>
      <c r="X164" s="28" t="str">
        <f t="shared" si="34"/>
        <v/>
      </c>
    </row>
    <row r="165" spans="1:24" ht="28.9" customHeight="1">
      <c r="A165" s="41" t="str">
        <f>IF(OR(ISNUMBER(E165),ISTEXT(C165)),A164+1," ")</f>
        <v xml:space="preserve"> </v>
      </c>
      <c r="B165" s="42"/>
      <c r="C165" s="43"/>
      <c r="D165" s="44"/>
      <c r="E165" s="44"/>
      <c r="F165" s="43"/>
      <c r="G165" s="43"/>
      <c r="H165" s="26"/>
      <c r="I165" s="26"/>
      <c r="J165" s="26"/>
      <c r="K165" s="26"/>
      <c r="L165" s="52"/>
      <c r="M165" s="50"/>
      <c r="N165" s="28" t="s">
        <v>13</v>
      </c>
      <c r="O165" s="28">
        <f>COUNTIF(C155:C174,"묘")</f>
        <v>0</v>
      </c>
      <c r="P165" s="28" t="s">
        <v>2</v>
      </c>
      <c r="Q165" s="28">
        <f>SUMIF(C155:C174,"묘",E155:E174)</f>
        <v>0</v>
      </c>
      <c r="R165" s="28">
        <f>COUNTIF(X155:X174,"묘국")</f>
        <v>0</v>
      </c>
      <c r="S165" s="28" t="s">
        <v>2</v>
      </c>
      <c r="T165" s="28">
        <f>SUMIF(X155:X174,"묘국",E155:E174)</f>
        <v>0</v>
      </c>
      <c r="U165" s="28">
        <f t="shared" si="35"/>
        <v>0</v>
      </c>
      <c r="V165" s="28" t="s">
        <v>2</v>
      </c>
      <c r="W165" s="28">
        <f t="shared" si="36"/>
        <v>0</v>
      </c>
      <c r="X165" s="28" t="str">
        <f t="shared" si="34"/>
        <v/>
      </c>
    </row>
    <row r="166" spans="1:24" ht="28.9" customHeight="1">
      <c r="A166" s="41" t="str">
        <f>IF(OR(ISNUMBER(E166),ISTEXT(C166)),A165+1," ")</f>
        <v xml:space="preserve"> </v>
      </c>
      <c r="B166" s="42"/>
      <c r="C166" s="43"/>
      <c r="D166" s="44"/>
      <c r="E166" s="44"/>
      <c r="F166" s="43"/>
      <c r="G166" s="43"/>
      <c r="H166" s="26"/>
      <c r="I166" s="26"/>
      <c r="J166" s="26"/>
      <c r="K166" s="26"/>
      <c r="L166" s="52"/>
      <c r="M166" s="50"/>
      <c r="N166" s="28" t="s">
        <v>14</v>
      </c>
      <c r="O166" s="28">
        <f>COUNTIF(C155:C174,"목")</f>
        <v>0</v>
      </c>
      <c r="P166" s="28" t="s">
        <v>2</v>
      </c>
      <c r="Q166" s="28">
        <f>SUMIF(C155:C174,"목",E155:E174)</f>
        <v>0</v>
      </c>
      <c r="R166" s="28">
        <f>COUNTIF(X155:X174,"목국")</f>
        <v>0</v>
      </c>
      <c r="S166" s="28" t="s">
        <v>2</v>
      </c>
      <c r="T166" s="28">
        <f>SUMIF(X155:X174,"목국",E155:E174)</f>
        <v>0</v>
      </c>
      <c r="U166" s="28">
        <f t="shared" si="35"/>
        <v>0</v>
      </c>
      <c r="V166" s="28" t="s">
        <v>2</v>
      </c>
      <c r="W166" s="28">
        <f t="shared" si="36"/>
        <v>0</v>
      </c>
      <c r="X166" s="28" t="str">
        <f t="shared" si="34"/>
        <v/>
      </c>
    </row>
    <row r="167" spans="1:24" ht="28.9" customHeight="1">
      <c r="A167" s="41" t="str">
        <f t="shared" ref="A167:A172" si="38">IF(OR(ISNUMBER(E167),ISTEXT(C167)),A166+1," ")</f>
        <v xml:space="preserve"> </v>
      </c>
      <c r="B167" s="42"/>
      <c r="C167" s="43"/>
      <c r="D167" s="44"/>
      <c r="E167" s="44"/>
      <c r="F167" s="43"/>
      <c r="G167" s="43"/>
      <c r="H167" s="26"/>
      <c r="I167" s="26"/>
      <c r="J167" s="26"/>
      <c r="K167" s="26"/>
      <c r="L167" s="52"/>
      <c r="M167" s="50"/>
      <c r="N167" s="28" t="s">
        <v>15</v>
      </c>
      <c r="O167" s="28">
        <f>COUNTIF(C155:C174,"잡")</f>
        <v>0</v>
      </c>
      <c r="P167" s="28" t="s">
        <v>2</v>
      </c>
      <c r="Q167" s="28">
        <f>SUMIF(C155:C174,"잡",E155:E174)</f>
        <v>0</v>
      </c>
      <c r="R167" s="28">
        <f>COUNTIF(X155:X174,"잡국")</f>
        <v>0</v>
      </c>
      <c r="S167" s="28" t="s">
        <v>2</v>
      </c>
      <c r="T167" s="28">
        <f>SUMIF(X155:X174,"잡국",E155:E174)</f>
        <v>0</v>
      </c>
      <c r="U167" s="28">
        <f t="shared" si="35"/>
        <v>0</v>
      </c>
      <c r="V167" s="28" t="s">
        <v>2</v>
      </c>
      <c r="W167" s="28">
        <f t="shared" si="36"/>
        <v>0</v>
      </c>
      <c r="X167" s="28" t="str">
        <f t="shared" si="34"/>
        <v/>
      </c>
    </row>
    <row r="168" spans="1:24" ht="28.9" customHeight="1">
      <c r="A168" s="41" t="str">
        <f t="shared" si="38"/>
        <v xml:space="preserve"> </v>
      </c>
      <c r="B168" s="42"/>
      <c r="C168" s="43"/>
      <c r="D168" s="44"/>
      <c r="E168" s="44"/>
      <c r="F168" s="43"/>
      <c r="G168" s="43"/>
      <c r="H168" s="26"/>
      <c r="I168" s="26"/>
      <c r="J168" s="26"/>
      <c r="K168" s="26"/>
      <c r="L168" s="52"/>
      <c r="M168" s="50"/>
      <c r="N168" s="28" t="s">
        <v>19</v>
      </c>
      <c r="O168" s="28">
        <f>COUNTIF(C155:C174,"학")</f>
        <v>0</v>
      </c>
      <c r="P168" s="28" t="s">
        <v>2</v>
      </c>
      <c r="Q168" s="28">
        <f>SUMIF(C155:C174,"학",E155:E174)</f>
        <v>0</v>
      </c>
      <c r="R168" s="28">
        <f>COUNTIF(X155:X174,"학국")</f>
        <v>0</v>
      </c>
      <c r="S168" s="28" t="s">
        <v>2</v>
      </c>
      <c r="T168" s="28">
        <f>SUMIF(X155:X174,"학국",E155:E174)</f>
        <v>0</v>
      </c>
      <c r="U168" s="28">
        <f t="shared" si="35"/>
        <v>0</v>
      </c>
      <c r="V168" s="28" t="s">
        <v>2</v>
      </c>
      <c r="W168" s="28">
        <f t="shared" si="36"/>
        <v>0</v>
      </c>
      <c r="X168" s="28" t="str">
        <f t="shared" ref="X168:X183" si="39">CONCATENATE(C168,H168)</f>
        <v/>
      </c>
    </row>
    <row r="169" spans="1:24" ht="28.9" customHeight="1">
      <c r="A169" s="41" t="str">
        <f t="shared" si="38"/>
        <v xml:space="preserve"> </v>
      </c>
      <c r="B169" s="42"/>
      <c r="C169" s="43"/>
      <c r="D169" s="44"/>
      <c r="E169" s="44"/>
      <c r="F169" s="43"/>
      <c r="G169" s="43"/>
      <c r="H169" s="26"/>
      <c r="I169" s="26"/>
      <c r="J169" s="26"/>
      <c r="K169" s="26"/>
      <c r="L169" s="52"/>
      <c r="M169" s="50"/>
      <c r="N169" s="28" t="s">
        <v>16</v>
      </c>
      <c r="O169" s="28">
        <f>COUNTIF(C155:C174,"수")</f>
        <v>0</v>
      </c>
      <c r="P169" s="28" t="s">
        <v>2</v>
      </c>
      <c r="Q169" s="28">
        <f>SUMIF(C155:C174,"수",E155:E174)</f>
        <v>0</v>
      </c>
      <c r="R169" s="28">
        <f>COUNTIF(X155:X174,"수국")</f>
        <v>0</v>
      </c>
      <c r="S169" s="28" t="s">
        <v>2</v>
      </c>
      <c r="T169" s="28">
        <f>SUMIF(X155:X174,"수국",E155:E174)</f>
        <v>0</v>
      </c>
      <c r="U169" s="28">
        <f t="shared" si="35"/>
        <v>0</v>
      </c>
      <c r="V169" s="28" t="s">
        <v>2</v>
      </c>
      <c r="W169" s="28">
        <f t="shared" si="36"/>
        <v>0</v>
      </c>
      <c r="X169" s="28" t="str">
        <f t="shared" si="39"/>
        <v/>
      </c>
    </row>
    <row r="170" spans="1:24" ht="28.9" customHeight="1">
      <c r="A170" s="41" t="str">
        <f t="shared" si="38"/>
        <v xml:space="preserve"> </v>
      </c>
      <c r="B170" s="42"/>
      <c r="C170" s="43"/>
      <c r="D170" s="44"/>
      <c r="E170" s="44"/>
      <c r="F170" s="43"/>
      <c r="G170" s="43"/>
      <c r="H170" s="26"/>
      <c r="I170" s="26"/>
      <c r="J170" s="26"/>
      <c r="K170" s="26"/>
      <c r="L170" s="52"/>
      <c r="M170" s="50"/>
      <c r="N170" s="29" t="s">
        <v>17</v>
      </c>
      <c r="O170" s="28">
        <f>COUNTIF(C155:C174,"장")</f>
        <v>0</v>
      </c>
      <c r="P170" s="28" t="s">
        <v>2</v>
      </c>
      <c r="Q170" s="28">
        <f>SUMIF(C155:C174,"장",E155:E174)</f>
        <v>0</v>
      </c>
      <c r="R170" s="28">
        <f>COUNTIF(X155:X174,"장국")</f>
        <v>0</v>
      </c>
      <c r="S170" s="28" t="s">
        <v>2</v>
      </c>
      <c r="T170" s="28">
        <f>SUMIF(X155:X174,"장국",E155:E174)</f>
        <v>0</v>
      </c>
      <c r="U170" s="28">
        <f t="shared" si="35"/>
        <v>0</v>
      </c>
      <c r="V170" s="28" t="s">
        <v>2</v>
      </c>
      <c r="W170" s="28">
        <f t="shared" si="36"/>
        <v>0</v>
      </c>
      <c r="X170" s="30" t="str">
        <f t="shared" si="39"/>
        <v/>
      </c>
    </row>
    <row r="171" spans="1:24" ht="28.9" customHeight="1">
      <c r="A171" s="41" t="str">
        <f t="shared" si="38"/>
        <v xml:space="preserve"> </v>
      </c>
      <c r="B171" s="42"/>
      <c r="C171" s="43"/>
      <c r="D171" s="44"/>
      <c r="E171" s="44"/>
      <c r="F171" s="43"/>
      <c r="G171" s="43"/>
      <c r="H171" s="26"/>
      <c r="I171" s="26"/>
      <c r="J171" s="26"/>
      <c r="K171" s="26"/>
      <c r="L171" s="52"/>
      <c r="M171" s="50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30" t="str">
        <f t="shared" si="39"/>
        <v/>
      </c>
    </row>
    <row r="172" spans="1:24" ht="28.9" customHeight="1">
      <c r="A172" s="41" t="str">
        <f t="shared" si="38"/>
        <v xml:space="preserve"> </v>
      </c>
      <c r="B172" s="42"/>
      <c r="C172" s="43"/>
      <c r="D172" s="44"/>
      <c r="E172" s="44"/>
      <c r="F172" s="43"/>
      <c r="G172" s="43"/>
      <c r="H172" s="26"/>
      <c r="I172" s="26"/>
      <c r="J172" s="26"/>
      <c r="K172" s="26"/>
      <c r="L172" s="52"/>
      <c r="M172" s="50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30" t="str">
        <f t="shared" si="39"/>
        <v/>
      </c>
    </row>
    <row r="173" spans="1:24" ht="28.9" customHeight="1">
      <c r="A173" s="41" t="str">
        <f>IF(OR(ISNUMBER(E173),ISTEXT(C173)),A172+1," ")</f>
        <v xml:space="preserve"> </v>
      </c>
      <c r="B173" s="42"/>
      <c r="C173" s="43"/>
      <c r="D173" s="44"/>
      <c r="E173" s="44"/>
      <c r="F173" s="43"/>
      <c r="G173" s="43"/>
      <c r="H173" s="26"/>
      <c r="I173" s="26"/>
      <c r="J173" s="26"/>
      <c r="K173" s="26"/>
      <c r="L173" s="52"/>
      <c r="M173" s="50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30" t="str">
        <f t="shared" si="39"/>
        <v/>
      </c>
    </row>
    <row r="174" spans="1:24" ht="28.9" customHeight="1">
      <c r="A174" s="41" t="str">
        <f>IF(OR(ISNUMBER(E174),ISTEXT(C174)),A173+1," ")</f>
        <v xml:space="preserve"> </v>
      </c>
      <c r="B174" s="42"/>
      <c r="C174" s="43"/>
      <c r="D174" s="44"/>
      <c r="E174" s="44"/>
      <c r="F174" s="43"/>
      <c r="G174" s="43"/>
      <c r="H174" s="26"/>
      <c r="I174" s="26"/>
      <c r="J174" s="26"/>
      <c r="K174" s="26"/>
      <c r="L174" s="52"/>
      <c r="M174" s="50"/>
      <c r="N174" s="28" t="s">
        <v>20</v>
      </c>
      <c r="O174" s="28">
        <f>COUNTIF(C155:C174," ")</f>
        <v>0</v>
      </c>
      <c r="P174" s="28" t="s">
        <v>2</v>
      </c>
      <c r="Q174" s="28">
        <f>SUMIF(C155:C174," ",E155:E174)</f>
        <v>0</v>
      </c>
      <c r="R174" s="28"/>
      <c r="S174" s="28" t="s">
        <v>2</v>
      </c>
      <c r="T174" s="28"/>
      <c r="U174" s="28">
        <f>O174</f>
        <v>0</v>
      </c>
      <c r="V174" s="28" t="s">
        <v>2</v>
      </c>
      <c r="W174" s="28">
        <f>Q174</f>
        <v>0</v>
      </c>
      <c r="X174" s="28" t="str">
        <f t="shared" si="39"/>
        <v/>
      </c>
    </row>
    <row r="175" spans="1:24" ht="28.9" customHeight="1">
      <c r="A175" s="45" t="s">
        <v>35</v>
      </c>
      <c r="B175" s="46"/>
      <c r="C175" s="47"/>
      <c r="D175" s="48"/>
      <c r="E175" s="49">
        <f>SUM(E155:E174)</f>
        <v>0</v>
      </c>
      <c r="F175" s="47"/>
      <c r="G175" s="47"/>
      <c r="H175" s="31"/>
      <c r="I175" s="31"/>
      <c r="J175" s="31"/>
      <c r="K175" s="31"/>
      <c r="L175" s="33"/>
      <c r="M175" s="51"/>
      <c r="N175" s="29" t="s">
        <v>1</v>
      </c>
      <c r="O175" s="28">
        <f>SUM(O155:O174)</f>
        <v>0</v>
      </c>
      <c r="P175" s="28" t="s">
        <v>2</v>
      </c>
      <c r="Q175" s="28">
        <f>SUM(Q155:Q174)</f>
        <v>0</v>
      </c>
      <c r="R175" s="28">
        <f>SUM(R155:R174)</f>
        <v>0</v>
      </c>
      <c r="S175" s="28" t="s">
        <v>2</v>
      </c>
      <c r="T175" s="28">
        <f>SUM(T155:T174)</f>
        <v>0</v>
      </c>
      <c r="U175" s="28">
        <f>SUM(U155:U174)</f>
        <v>0</v>
      </c>
      <c r="V175" s="28" t="s">
        <v>2</v>
      </c>
      <c r="W175" s="28">
        <f>SUM(W155:W174)</f>
        <v>0</v>
      </c>
      <c r="X175" s="28" t="str">
        <f t="shared" si="39"/>
        <v/>
      </c>
    </row>
    <row r="176" spans="1:24" ht="28.9" customHeight="1">
      <c r="A176" s="41" t="str">
        <f>IF(OR(ISNUMBER(E176),ISTEXT(C176)),A174+1," ")</f>
        <v xml:space="preserve"> </v>
      </c>
      <c r="B176" s="42"/>
      <c r="C176" s="43"/>
      <c r="D176" s="44"/>
      <c r="E176" s="44"/>
      <c r="F176" s="43"/>
      <c r="G176" s="43"/>
      <c r="H176" s="26"/>
      <c r="I176" s="26"/>
      <c r="J176" s="26"/>
      <c r="K176" s="27"/>
      <c r="L176" s="52"/>
      <c r="M176" s="50"/>
      <c r="N176" s="28" t="s">
        <v>3</v>
      </c>
      <c r="O176" s="28">
        <f>COUNTIF(C176:C195,"전")</f>
        <v>0</v>
      </c>
      <c r="P176" s="28" t="s">
        <v>2</v>
      </c>
      <c r="Q176" s="28">
        <f>SUMIF(C176:C195,"전",E176:E195)</f>
        <v>0</v>
      </c>
      <c r="R176" s="28">
        <f>COUNTIF(X176:X195,"전국")</f>
        <v>0</v>
      </c>
      <c r="S176" s="28" t="s">
        <v>2</v>
      </c>
      <c r="T176" s="28">
        <f>SUMIF(X176:X195,"전국",E176:E195)</f>
        <v>0</v>
      </c>
      <c r="U176" s="28">
        <f t="shared" ref="U176:U191" si="40">O176-R176</f>
        <v>0</v>
      </c>
      <c r="V176" s="28" t="s">
        <v>2</v>
      </c>
      <c r="W176" s="28">
        <f t="shared" ref="W176:W191" si="41">Q176-T176</f>
        <v>0</v>
      </c>
      <c r="X176" s="28" t="str">
        <f t="shared" si="39"/>
        <v/>
      </c>
    </row>
    <row r="177" spans="1:24" ht="28.9" customHeight="1">
      <c r="A177" s="41" t="str">
        <f>IF(OR(ISNUMBER(E177),ISTEXT(C177)),A176+1," ")</f>
        <v xml:space="preserve"> </v>
      </c>
      <c r="B177" s="42"/>
      <c r="C177" s="43"/>
      <c r="D177" s="44"/>
      <c r="E177" s="44"/>
      <c r="F177" s="43"/>
      <c r="G177" s="43"/>
      <c r="H177" s="26"/>
      <c r="I177" s="26"/>
      <c r="J177" s="26"/>
      <c r="K177" s="26"/>
      <c r="L177" s="52"/>
      <c r="M177" s="50"/>
      <c r="N177" s="28" t="s">
        <v>4</v>
      </c>
      <c r="O177" s="28">
        <f>COUNTIF(C176:C195,"답")</f>
        <v>0</v>
      </c>
      <c r="P177" s="28" t="s">
        <v>2</v>
      </c>
      <c r="Q177" s="28">
        <f>SUMIF(C176:C195,"답",E176:E195)</f>
        <v>0</v>
      </c>
      <c r="R177" s="28">
        <f>COUNTIF(X176:X195,"답국")</f>
        <v>0</v>
      </c>
      <c r="S177" s="28" t="s">
        <v>2</v>
      </c>
      <c r="T177" s="28">
        <f>SUMIF(X176:X195,"답국",E176:E195)</f>
        <v>0</v>
      </c>
      <c r="U177" s="28">
        <f t="shared" si="40"/>
        <v>0</v>
      </c>
      <c r="V177" s="28" t="s">
        <v>2</v>
      </c>
      <c r="W177" s="28">
        <f t="shared" si="41"/>
        <v>0</v>
      </c>
      <c r="X177" s="28" t="str">
        <f t="shared" si="39"/>
        <v/>
      </c>
    </row>
    <row r="178" spans="1:24" ht="28.9" customHeight="1">
      <c r="A178" s="41" t="str">
        <f t="shared" ref="A178:A184" si="42">IF(OR(ISNUMBER(E178),ISTEXT(C178)),A177+1," ")</f>
        <v xml:space="preserve"> </v>
      </c>
      <c r="B178" s="42"/>
      <c r="C178" s="43"/>
      <c r="D178" s="44"/>
      <c r="E178" s="44"/>
      <c r="F178" s="43"/>
      <c r="G178" s="43"/>
      <c r="H178" s="26"/>
      <c r="I178" s="26"/>
      <c r="J178" s="26"/>
      <c r="K178" s="26"/>
      <c r="L178" s="52"/>
      <c r="M178" s="50"/>
      <c r="N178" s="28" t="s">
        <v>5</v>
      </c>
      <c r="O178" s="28">
        <f>COUNTIF(C176:C195,"임")</f>
        <v>0</v>
      </c>
      <c r="P178" s="28" t="s">
        <v>2</v>
      </c>
      <c r="Q178" s="28">
        <f>SUMIF(C176:C195,"임",E176:E195)</f>
        <v>0</v>
      </c>
      <c r="R178" s="28">
        <f>COUNTIF(X176:X195,"임국")</f>
        <v>0</v>
      </c>
      <c r="S178" s="28" t="s">
        <v>2</v>
      </c>
      <c r="T178" s="28">
        <f>SUMIF(X176:X195,"임국",E176:E195)</f>
        <v>0</v>
      </c>
      <c r="U178" s="28">
        <f t="shared" si="40"/>
        <v>0</v>
      </c>
      <c r="V178" s="28" t="s">
        <v>2</v>
      </c>
      <c r="W178" s="28">
        <f t="shared" si="41"/>
        <v>0</v>
      </c>
      <c r="X178" s="28" t="str">
        <f t="shared" si="39"/>
        <v/>
      </c>
    </row>
    <row r="179" spans="1:24" ht="28.9" customHeight="1">
      <c r="A179" s="41" t="str">
        <f t="shared" si="42"/>
        <v xml:space="preserve"> </v>
      </c>
      <c r="B179" s="42"/>
      <c r="C179" s="43"/>
      <c r="D179" s="44"/>
      <c r="E179" s="44"/>
      <c r="F179" s="43"/>
      <c r="G179" s="43"/>
      <c r="H179" s="26"/>
      <c r="I179" s="26"/>
      <c r="J179" s="26"/>
      <c r="K179" s="26"/>
      <c r="L179" s="52"/>
      <c r="M179" s="50"/>
      <c r="N179" s="28" t="s">
        <v>6</v>
      </c>
      <c r="O179" s="28">
        <f>COUNTIF(C176:C195,"대")</f>
        <v>0</v>
      </c>
      <c r="P179" s="28" t="s">
        <v>2</v>
      </c>
      <c r="Q179" s="28">
        <f>SUMIF(C176:C195,"대",E176:E195)</f>
        <v>0</v>
      </c>
      <c r="R179" s="28">
        <f>COUNTIF(X176:X195,"대국")</f>
        <v>0</v>
      </c>
      <c r="S179" s="28" t="s">
        <v>2</v>
      </c>
      <c r="T179" s="28">
        <f>SUMIF(X176:X195,"대국",E176:E195)</f>
        <v>0</v>
      </c>
      <c r="U179" s="28">
        <f t="shared" si="40"/>
        <v>0</v>
      </c>
      <c r="V179" s="28" t="s">
        <v>2</v>
      </c>
      <c r="W179" s="28">
        <f t="shared" si="41"/>
        <v>0</v>
      </c>
      <c r="X179" s="28" t="str">
        <f t="shared" si="39"/>
        <v/>
      </c>
    </row>
    <row r="180" spans="1:24" ht="28.9" customHeight="1">
      <c r="A180" s="41" t="str">
        <f t="shared" si="42"/>
        <v xml:space="preserve"> </v>
      </c>
      <c r="B180" s="42"/>
      <c r="C180" s="43"/>
      <c r="D180" s="44"/>
      <c r="E180" s="44"/>
      <c r="F180" s="43"/>
      <c r="G180" s="43"/>
      <c r="H180" s="26"/>
      <c r="I180" s="26"/>
      <c r="J180" s="26"/>
      <c r="K180" s="26"/>
      <c r="L180" s="52"/>
      <c r="M180" s="50"/>
      <c r="N180" s="28" t="s">
        <v>7</v>
      </c>
      <c r="O180" s="28">
        <f>COUNTIF(C176:C195,"도")</f>
        <v>0</v>
      </c>
      <c r="P180" s="28" t="s">
        <v>2</v>
      </c>
      <c r="Q180" s="28">
        <f>SUMIF(C176:C195,"도",E176:E195)</f>
        <v>0</v>
      </c>
      <c r="R180" s="28">
        <f>COUNTIF(X176:X195,"도국")</f>
        <v>0</v>
      </c>
      <c r="S180" s="28" t="s">
        <v>2</v>
      </c>
      <c r="T180" s="28">
        <f>SUMIF(X176:X195,"도국",E176:E195)</f>
        <v>0</v>
      </c>
      <c r="U180" s="28">
        <f t="shared" si="40"/>
        <v>0</v>
      </c>
      <c r="V180" s="28" t="s">
        <v>2</v>
      </c>
      <c r="W180" s="28">
        <f t="shared" si="41"/>
        <v>0</v>
      </c>
      <c r="X180" s="28" t="str">
        <f t="shared" si="39"/>
        <v/>
      </c>
    </row>
    <row r="181" spans="1:24" ht="28.9" customHeight="1">
      <c r="A181" s="41" t="str">
        <f t="shared" si="42"/>
        <v xml:space="preserve"> </v>
      </c>
      <c r="B181" s="42"/>
      <c r="C181" s="43"/>
      <c r="D181" s="44"/>
      <c r="E181" s="44"/>
      <c r="F181" s="43"/>
      <c r="G181" s="43"/>
      <c r="H181" s="26"/>
      <c r="I181" s="26"/>
      <c r="J181" s="26"/>
      <c r="K181" s="26"/>
      <c r="L181" s="52"/>
      <c r="M181" s="50"/>
      <c r="N181" s="28" t="s">
        <v>8</v>
      </c>
      <c r="O181" s="28">
        <f>COUNTIF(C176:C195,"천")</f>
        <v>0</v>
      </c>
      <c r="P181" s="28" t="s">
        <v>2</v>
      </c>
      <c r="Q181" s="28">
        <f>SUMIF(C176:C195,"천",E176:E195)</f>
        <v>0</v>
      </c>
      <c r="R181" s="28">
        <f>COUNTIF(X176:X195,"천국")</f>
        <v>0</v>
      </c>
      <c r="S181" s="28" t="s">
        <v>2</v>
      </c>
      <c r="T181" s="28">
        <f>SUMIF(X176:X195,"천국",E176:E195)</f>
        <v>0</v>
      </c>
      <c r="U181" s="28">
        <f t="shared" si="40"/>
        <v>0</v>
      </c>
      <c r="V181" s="28" t="s">
        <v>2</v>
      </c>
      <c r="W181" s="28">
        <f t="shared" si="41"/>
        <v>0</v>
      </c>
      <c r="X181" s="28" t="str">
        <f t="shared" si="39"/>
        <v/>
      </c>
    </row>
    <row r="182" spans="1:24" ht="28.9" customHeight="1">
      <c r="A182" s="41" t="str">
        <f t="shared" si="42"/>
        <v xml:space="preserve"> </v>
      </c>
      <c r="B182" s="42"/>
      <c r="C182" s="43"/>
      <c r="D182" s="44"/>
      <c r="E182" s="44"/>
      <c r="F182" s="43"/>
      <c r="G182" s="43"/>
      <c r="H182" s="26"/>
      <c r="I182" s="26"/>
      <c r="J182" s="26"/>
      <c r="K182" s="26"/>
      <c r="L182" s="52"/>
      <c r="M182" s="50"/>
      <c r="N182" s="28" t="s">
        <v>9</v>
      </c>
      <c r="O182" s="28">
        <f>COUNTIF(C176:C195,"구")</f>
        <v>0</v>
      </c>
      <c r="P182" s="28" t="s">
        <v>2</v>
      </c>
      <c r="Q182" s="28">
        <f>SUMIF(C176:C195,"구",E176:E195)</f>
        <v>0</v>
      </c>
      <c r="R182" s="28">
        <f>COUNTIF(X176:X195,"구국")</f>
        <v>0</v>
      </c>
      <c r="S182" s="28" t="s">
        <v>2</v>
      </c>
      <c r="T182" s="28">
        <f>SUMIF(X176:X195,"구국",E176:E195)</f>
        <v>0</v>
      </c>
      <c r="U182" s="28">
        <f t="shared" si="40"/>
        <v>0</v>
      </c>
      <c r="V182" s="28" t="s">
        <v>2</v>
      </c>
      <c r="W182" s="28">
        <f t="shared" si="41"/>
        <v>0</v>
      </c>
      <c r="X182" s="28" t="str">
        <f t="shared" si="39"/>
        <v/>
      </c>
    </row>
    <row r="183" spans="1:24" ht="28.9" customHeight="1">
      <c r="A183" s="41" t="str">
        <f t="shared" si="42"/>
        <v xml:space="preserve"> </v>
      </c>
      <c r="B183" s="42"/>
      <c r="C183" s="43"/>
      <c r="D183" s="44"/>
      <c r="E183" s="44"/>
      <c r="F183" s="43"/>
      <c r="G183" s="43"/>
      <c r="H183" s="26"/>
      <c r="I183" s="26"/>
      <c r="J183" s="26"/>
      <c r="K183" s="26"/>
      <c r="L183" s="52"/>
      <c r="M183" s="50"/>
      <c r="N183" s="28" t="s">
        <v>10</v>
      </c>
      <c r="O183" s="28">
        <f>COUNTIF(C176:C195,"제")</f>
        <v>0</v>
      </c>
      <c r="P183" s="28" t="s">
        <v>2</v>
      </c>
      <c r="Q183" s="28">
        <f>SUMIF(C176:C195,"제",E176:E195)</f>
        <v>0</v>
      </c>
      <c r="R183" s="28">
        <f>COUNTIF(X176:X195,"제국")</f>
        <v>0</v>
      </c>
      <c r="S183" s="28" t="s">
        <v>2</v>
      </c>
      <c r="T183" s="28">
        <f>SUMIF(X176:X195,"제국",E176:E195)</f>
        <v>0</v>
      </c>
      <c r="U183" s="28">
        <f t="shared" si="40"/>
        <v>0</v>
      </c>
      <c r="V183" s="28" t="s">
        <v>2</v>
      </c>
      <c r="W183" s="28">
        <f t="shared" si="41"/>
        <v>0</v>
      </c>
      <c r="X183" s="28" t="str">
        <f t="shared" si="39"/>
        <v/>
      </c>
    </row>
    <row r="184" spans="1:24" ht="28.9" customHeight="1">
      <c r="A184" s="41" t="str">
        <f t="shared" si="42"/>
        <v xml:space="preserve"> </v>
      </c>
      <c r="B184" s="42"/>
      <c r="C184" s="43"/>
      <c r="D184" s="44"/>
      <c r="E184" s="44"/>
      <c r="F184" s="43"/>
      <c r="G184" s="43"/>
      <c r="H184" s="26"/>
      <c r="I184" s="26"/>
      <c r="J184" s="26"/>
      <c r="K184" s="26"/>
      <c r="L184" s="52"/>
      <c r="M184" s="50"/>
      <c r="N184" s="28" t="s">
        <v>11</v>
      </c>
      <c r="O184" s="28">
        <f>COUNTIF(C176:C195,"유")</f>
        <v>0</v>
      </c>
      <c r="P184" s="28" t="s">
        <v>2</v>
      </c>
      <c r="Q184" s="28">
        <f>SUMIF(C176:C195,"유",E176:E195)</f>
        <v>0</v>
      </c>
      <c r="R184" s="28">
        <f>COUNTIF(X176:X195,"유국")</f>
        <v>0</v>
      </c>
      <c r="S184" s="28" t="s">
        <v>2</v>
      </c>
      <c r="T184" s="28">
        <f>SUMIF(X176:X195,"유국",E176:E195)</f>
        <v>0</v>
      </c>
      <c r="U184" s="28">
        <f t="shared" si="40"/>
        <v>0</v>
      </c>
      <c r="V184" s="28" t="s">
        <v>2</v>
      </c>
      <c r="W184" s="28">
        <f t="shared" si="41"/>
        <v>0</v>
      </c>
      <c r="X184" s="28" t="str">
        <f t="shared" ref="X184:X199" si="43">CONCATENATE(C184,H184)</f>
        <v/>
      </c>
    </row>
    <row r="185" spans="1:24" ht="28.9" customHeight="1">
      <c r="A185" s="41" t="str">
        <f>IF(OR(ISNUMBER(E185),ISTEXT(C185)),A184+1," ")</f>
        <v xml:space="preserve"> </v>
      </c>
      <c r="B185" s="42"/>
      <c r="C185" s="43"/>
      <c r="D185" s="44"/>
      <c r="E185" s="44"/>
      <c r="F185" s="43"/>
      <c r="G185" s="43"/>
      <c r="H185" s="26"/>
      <c r="I185" s="26"/>
      <c r="J185" s="26"/>
      <c r="K185" s="26"/>
      <c r="L185" s="52"/>
      <c r="M185" s="50"/>
      <c r="N185" s="28" t="s">
        <v>12</v>
      </c>
      <c r="O185" s="28">
        <f>COUNTIF(C176:C195,"과")</f>
        <v>0</v>
      </c>
      <c r="P185" s="28" t="s">
        <v>2</v>
      </c>
      <c r="Q185" s="28">
        <f>SUMIF(C176:C195,"과",E176:E195)</f>
        <v>0</v>
      </c>
      <c r="R185" s="28">
        <f>COUNTIF(X176:X195,"과국")</f>
        <v>0</v>
      </c>
      <c r="S185" s="28" t="s">
        <v>2</v>
      </c>
      <c r="T185" s="28">
        <f>SUMIF(X176:X195,"과국",E176:E195)</f>
        <v>0</v>
      </c>
      <c r="U185" s="28">
        <f t="shared" si="40"/>
        <v>0</v>
      </c>
      <c r="V185" s="28" t="s">
        <v>2</v>
      </c>
      <c r="W185" s="28">
        <f t="shared" si="41"/>
        <v>0</v>
      </c>
      <c r="X185" s="28" t="str">
        <f t="shared" si="43"/>
        <v/>
      </c>
    </row>
    <row r="186" spans="1:24" ht="28.9" customHeight="1">
      <c r="A186" s="41" t="str">
        <f>IF(OR(ISNUMBER(E186),ISTEXT(C186)),A185+1," ")</f>
        <v xml:space="preserve"> </v>
      </c>
      <c r="B186" s="42"/>
      <c r="C186" s="43"/>
      <c r="D186" s="44"/>
      <c r="E186" s="44"/>
      <c r="F186" s="43"/>
      <c r="G186" s="43"/>
      <c r="H186" s="26"/>
      <c r="I186" s="26"/>
      <c r="J186" s="26"/>
      <c r="K186" s="26"/>
      <c r="L186" s="52"/>
      <c r="M186" s="50"/>
      <c r="N186" s="28" t="s">
        <v>13</v>
      </c>
      <c r="O186" s="28">
        <f>COUNTIF(C176:C195,"묘")</f>
        <v>0</v>
      </c>
      <c r="P186" s="28" t="s">
        <v>2</v>
      </c>
      <c r="Q186" s="28">
        <f>SUMIF(C176:C195,"묘",E176:E195)</f>
        <v>0</v>
      </c>
      <c r="R186" s="28">
        <f>COUNTIF(X176:X195,"묘국")</f>
        <v>0</v>
      </c>
      <c r="S186" s="28" t="s">
        <v>2</v>
      </c>
      <c r="T186" s="28">
        <f>SUMIF(X176:X195,"묘국",E176:E195)</f>
        <v>0</v>
      </c>
      <c r="U186" s="28">
        <f t="shared" si="40"/>
        <v>0</v>
      </c>
      <c r="V186" s="28" t="s">
        <v>2</v>
      </c>
      <c r="W186" s="28">
        <f t="shared" si="41"/>
        <v>0</v>
      </c>
      <c r="X186" s="28" t="str">
        <f t="shared" si="43"/>
        <v/>
      </c>
    </row>
    <row r="187" spans="1:24" ht="28.9" customHeight="1">
      <c r="A187" s="41" t="str">
        <f t="shared" ref="A187:A193" si="44">IF(OR(ISNUMBER(E187),ISTEXT(C187)),A186+1," ")</f>
        <v xml:space="preserve"> </v>
      </c>
      <c r="B187" s="42"/>
      <c r="C187" s="43"/>
      <c r="D187" s="44"/>
      <c r="E187" s="44"/>
      <c r="F187" s="43"/>
      <c r="G187" s="43"/>
      <c r="H187" s="26"/>
      <c r="I187" s="26"/>
      <c r="J187" s="26"/>
      <c r="K187" s="26"/>
      <c r="L187" s="52"/>
      <c r="M187" s="50"/>
      <c r="N187" s="28" t="s">
        <v>14</v>
      </c>
      <c r="O187" s="28">
        <f>COUNTIF(C176:C195,"목")</f>
        <v>0</v>
      </c>
      <c r="P187" s="28" t="s">
        <v>2</v>
      </c>
      <c r="Q187" s="28">
        <f>SUMIF(C176:C195,"목",E176:E195)</f>
        <v>0</v>
      </c>
      <c r="R187" s="28">
        <f>COUNTIF(X176:X195,"목국")</f>
        <v>0</v>
      </c>
      <c r="S187" s="28" t="s">
        <v>2</v>
      </c>
      <c r="T187" s="28">
        <f>SUMIF(X176:X195,"목국",E176:E195)</f>
        <v>0</v>
      </c>
      <c r="U187" s="28">
        <f t="shared" si="40"/>
        <v>0</v>
      </c>
      <c r="V187" s="28" t="s">
        <v>2</v>
      </c>
      <c r="W187" s="28">
        <f t="shared" si="41"/>
        <v>0</v>
      </c>
      <c r="X187" s="28" t="str">
        <f t="shared" si="43"/>
        <v/>
      </c>
    </row>
    <row r="188" spans="1:24" ht="28.9" customHeight="1">
      <c r="A188" s="41" t="str">
        <f t="shared" si="44"/>
        <v xml:space="preserve"> </v>
      </c>
      <c r="B188" s="42"/>
      <c r="C188" s="43"/>
      <c r="D188" s="44"/>
      <c r="E188" s="44"/>
      <c r="F188" s="43"/>
      <c r="G188" s="43"/>
      <c r="H188" s="26"/>
      <c r="I188" s="26"/>
      <c r="J188" s="26"/>
      <c r="K188" s="26"/>
      <c r="L188" s="52"/>
      <c r="M188" s="50"/>
      <c r="N188" s="28" t="s">
        <v>15</v>
      </c>
      <c r="O188" s="28">
        <f>COUNTIF(C176:C195,"잡")</f>
        <v>0</v>
      </c>
      <c r="P188" s="28" t="s">
        <v>2</v>
      </c>
      <c r="Q188" s="28">
        <f>SUMIF(C176:C195,"잡",E176:E195)</f>
        <v>0</v>
      </c>
      <c r="R188" s="28">
        <f>COUNTIF(X176:X195,"잡국")</f>
        <v>0</v>
      </c>
      <c r="S188" s="28" t="s">
        <v>2</v>
      </c>
      <c r="T188" s="28">
        <f>SUMIF(X176:X195,"잡국",E176:E195)</f>
        <v>0</v>
      </c>
      <c r="U188" s="28">
        <f t="shared" si="40"/>
        <v>0</v>
      </c>
      <c r="V188" s="28" t="s">
        <v>2</v>
      </c>
      <c r="W188" s="28">
        <f t="shared" si="41"/>
        <v>0</v>
      </c>
      <c r="X188" s="28" t="str">
        <f t="shared" si="43"/>
        <v/>
      </c>
    </row>
    <row r="189" spans="1:24" ht="28.9" customHeight="1">
      <c r="A189" s="41" t="str">
        <f t="shared" si="44"/>
        <v xml:space="preserve"> </v>
      </c>
      <c r="B189" s="42"/>
      <c r="C189" s="43"/>
      <c r="D189" s="44"/>
      <c r="E189" s="44"/>
      <c r="F189" s="43"/>
      <c r="G189" s="43"/>
      <c r="H189" s="26"/>
      <c r="I189" s="26"/>
      <c r="J189" s="26"/>
      <c r="K189" s="26"/>
      <c r="L189" s="52"/>
      <c r="M189" s="50"/>
      <c r="N189" s="28" t="s">
        <v>19</v>
      </c>
      <c r="O189" s="28">
        <f>COUNTIF(C176:C195,"학")</f>
        <v>0</v>
      </c>
      <c r="P189" s="28" t="s">
        <v>2</v>
      </c>
      <c r="Q189" s="28">
        <f>SUMIF(C176:C195,"학",E176:E195)</f>
        <v>0</v>
      </c>
      <c r="R189" s="28">
        <f>COUNTIF(X176:X195,"학국")</f>
        <v>0</v>
      </c>
      <c r="S189" s="28" t="s">
        <v>2</v>
      </c>
      <c r="T189" s="28">
        <f>SUMIF(X176:X195,"학국",E176:E195)</f>
        <v>0</v>
      </c>
      <c r="U189" s="28">
        <f t="shared" si="40"/>
        <v>0</v>
      </c>
      <c r="V189" s="28" t="s">
        <v>2</v>
      </c>
      <c r="W189" s="28">
        <f t="shared" si="41"/>
        <v>0</v>
      </c>
      <c r="X189" s="28" t="str">
        <f t="shared" si="43"/>
        <v/>
      </c>
    </row>
    <row r="190" spans="1:24" ht="28.9" customHeight="1">
      <c r="A190" s="41" t="str">
        <f t="shared" si="44"/>
        <v xml:space="preserve"> </v>
      </c>
      <c r="B190" s="42"/>
      <c r="C190" s="43"/>
      <c r="D190" s="44"/>
      <c r="E190" s="44"/>
      <c r="F190" s="43"/>
      <c r="G190" s="43"/>
      <c r="H190" s="26"/>
      <c r="I190" s="26"/>
      <c r="J190" s="26"/>
      <c r="K190" s="26"/>
      <c r="L190" s="52"/>
      <c r="M190" s="50"/>
      <c r="N190" s="28" t="s">
        <v>16</v>
      </c>
      <c r="O190" s="28">
        <f>COUNTIF(C176:C195,"수")</f>
        <v>0</v>
      </c>
      <c r="P190" s="28" t="s">
        <v>2</v>
      </c>
      <c r="Q190" s="28">
        <f>SUMIF(C176:C195,"수",E176:E195)</f>
        <v>0</v>
      </c>
      <c r="R190" s="28">
        <f>COUNTIF(X176:X195,"수국")</f>
        <v>0</v>
      </c>
      <c r="S190" s="28" t="s">
        <v>2</v>
      </c>
      <c r="T190" s="28">
        <f>SUMIF(X176:X195,"수국",E176:E195)</f>
        <v>0</v>
      </c>
      <c r="U190" s="28">
        <f t="shared" si="40"/>
        <v>0</v>
      </c>
      <c r="V190" s="28" t="s">
        <v>2</v>
      </c>
      <c r="W190" s="28">
        <f t="shared" si="41"/>
        <v>0</v>
      </c>
      <c r="X190" s="28" t="str">
        <f t="shared" si="43"/>
        <v/>
      </c>
    </row>
    <row r="191" spans="1:24" ht="28.9" customHeight="1">
      <c r="A191" s="41" t="str">
        <f t="shared" si="44"/>
        <v xml:space="preserve"> </v>
      </c>
      <c r="B191" s="42"/>
      <c r="C191" s="43"/>
      <c r="D191" s="44"/>
      <c r="E191" s="44"/>
      <c r="F191" s="43"/>
      <c r="G191" s="43"/>
      <c r="H191" s="26"/>
      <c r="I191" s="26"/>
      <c r="J191" s="26"/>
      <c r="K191" s="26"/>
      <c r="L191" s="52"/>
      <c r="M191" s="50"/>
      <c r="N191" s="29" t="s">
        <v>17</v>
      </c>
      <c r="O191" s="28">
        <f>COUNTIF(C176:C195,"장")</f>
        <v>0</v>
      </c>
      <c r="P191" s="28" t="s">
        <v>2</v>
      </c>
      <c r="Q191" s="28">
        <f>SUMIF(C176:C195,"장",E176:E195)</f>
        <v>0</v>
      </c>
      <c r="R191" s="28">
        <f>COUNTIF(X176:X195,"장국")</f>
        <v>0</v>
      </c>
      <c r="S191" s="28" t="s">
        <v>2</v>
      </c>
      <c r="T191" s="28">
        <f>SUMIF(X176:X195,"장국",E176:E195)</f>
        <v>0</v>
      </c>
      <c r="U191" s="28">
        <f t="shared" si="40"/>
        <v>0</v>
      </c>
      <c r="V191" s="28" t="s">
        <v>2</v>
      </c>
      <c r="W191" s="28">
        <f t="shared" si="41"/>
        <v>0</v>
      </c>
      <c r="X191" s="30" t="str">
        <f t="shared" si="43"/>
        <v/>
      </c>
    </row>
    <row r="192" spans="1:24" ht="28.9" customHeight="1">
      <c r="A192" s="41" t="str">
        <f t="shared" si="44"/>
        <v xml:space="preserve"> </v>
      </c>
      <c r="B192" s="42"/>
      <c r="C192" s="43"/>
      <c r="D192" s="44"/>
      <c r="E192" s="44"/>
      <c r="F192" s="43"/>
      <c r="G192" s="43"/>
      <c r="H192" s="26"/>
      <c r="I192" s="26"/>
      <c r="J192" s="26"/>
      <c r="K192" s="26"/>
      <c r="L192" s="52"/>
      <c r="M192" s="50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30" t="str">
        <f t="shared" si="43"/>
        <v/>
      </c>
    </row>
    <row r="193" spans="1:24" ht="28.9" customHeight="1">
      <c r="A193" s="41" t="str">
        <f t="shared" si="44"/>
        <v xml:space="preserve"> </v>
      </c>
      <c r="B193" s="42"/>
      <c r="C193" s="43"/>
      <c r="D193" s="44"/>
      <c r="E193" s="44"/>
      <c r="F193" s="43"/>
      <c r="G193" s="43"/>
      <c r="H193" s="26"/>
      <c r="I193" s="26"/>
      <c r="J193" s="26"/>
      <c r="K193" s="26"/>
      <c r="L193" s="52"/>
      <c r="M193" s="50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30" t="str">
        <f t="shared" si="43"/>
        <v/>
      </c>
    </row>
    <row r="194" spans="1:24" ht="28.9" customHeight="1">
      <c r="A194" s="41" t="str">
        <f>IF(OR(ISNUMBER(E194),ISTEXT(C194)),A193+1," ")</f>
        <v xml:space="preserve"> </v>
      </c>
      <c r="B194" s="42"/>
      <c r="C194" s="43"/>
      <c r="D194" s="44"/>
      <c r="E194" s="44"/>
      <c r="F194" s="43"/>
      <c r="G194" s="43"/>
      <c r="H194" s="26"/>
      <c r="I194" s="26"/>
      <c r="J194" s="26"/>
      <c r="K194" s="26"/>
      <c r="L194" s="52"/>
      <c r="M194" s="50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30" t="str">
        <f t="shared" si="43"/>
        <v/>
      </c>
    </row>
    <row r="195" spans="1:24" ht="28.9" customHeight="1">
      <c r="A195" s="41" t="str">
        <f>IF(OR(ISNUMBER(E195),ISTEXT(C195)),A194+1," ")</f>
        <v xml:space="preserve"> </v>
      </c>
      <c r="B195" s="42"/>
      <c r="C195" s="43"/>
      <c r="D195" s="44"/>
      <c r="E195" s="44"/>
      <c r="F195" s="43"/>
      <c r="G195" s="43"/>
      <c r="H195" s="26"/>
      <c r="I195" s="26"/>
      <c r="J195" s="26"/>
      <c r="K195" s="26"/>
      <c r="L195" s="52"/>
      <c r="M195" s="50"/>
      <c r="N195" s="28" t="s">
        <v>20</v>
      </c>
      <c r="O195" s="28">
        <f>COUNTIF(C176:C195," ")</f>
        <v>0</v>
      </c>
      <c r="P195" s="28" t="s">
        <v>2</v>
      </c>
      <c r="Q195" s="28">
        <f>SUMIF(C176:C195," ",E176:E195)</f>
        <v>0</v>
      </c>
      <c r="R195" s="28"/>
      <c r="S195" s="28" t="s">
        <v>2</v>
      </c>
      <c r="T195" s="28"/>
      <c r="U195" s="28">
        <f>O195</f>
        <v>0</v>
      </c>
      <c r="V195" s="28" t="s">
        <v>2</v>
      </c>
      <c r="W195" s="28">
        <f>Q195</f>
        <v>0</v>
      </c>
      <c r="X195" s="28" t="str">
        <f t="shared" si="43"/>
        <v/>
      </c>
    </row>
    <row r="196" spans="1:24" ht="28.9" customHeight="1">
      <c r="A196" s="45" t="s">
        <v>35</v>
      </c>
      <c r="B196" s="46"/>
      <c r="C196" s="47"/>
      <c r="D196" s="48"/>
      <c r="E196" s="49">
        <f>SUM(E176:E195)</f>
        <v>0</v>
      </c>
      <c r="F196" s="47"/>
      <c r="G196" s="47"/>
      <c r="H196" s="31"/>
      <c r="I196" s="31"/>
      <c r="J196" s="31"/>
      <c r="K196" s="31"/>
      <c r="L196" s="33"/>
      <c r="M196" s="51"/>
      <c r="N196" s="29" t="s">
        <v>1</v>
      </c>
      <c r="O196" s="28">
        <f>SUM(O176:O195)</f>
        <v>0</v>
      </c>
      <c r="P196" s="28" t="s">
        <v>2</v>
      </c>
      <c r="Q196" s="28">
        <f>SUM(Q176:Q195)</f>
        <v>0</v>
      </c>
      <c r="R196" s="28">
        <f>SUM(R176:R195)</f>
        <v>0</v>
      </c>
      <c r="S196" s="28" t="s">
        <v>2</v>
      </c>
      <c r="T196" s="28">
        <f>SUM(T176:T195)</f>
        <v>0</v>
      </c>
      <c r="U196" s="28">
        <f>SUM(U176:U195)</f>
        <v>0</v>
      </c>
      <c r="V196" s="28" t="s">
        <v>2</v>
      </c>
      <c r="W196" s="28">
        <f>SUM(W176:W195)</f>
        <v>0</v>
      </c>
      <c r="X196" s="28" t="str">
        <f t="shared" si="43"/>
        <v/>
      </c>
    </row>
    <row r="197" spans="1:24" ht="28.9" customHeight="1">
      <c r="A197" s="41" t="str">
        <f>IF(OR(ISNUMBER(E197),ISTEXT(C197)),A195+1," ")</f>
        <v xml:space="preserve"> </v>
      </c>
      <c r="B197" s="42"/>
      <c r="C197" s="43"/>
      <c r="D197" s="44"/>
      <c r="E197" s="44"/>
      <c r="F197" s="43"/>
      <c r="G197" s="43"/>
      <c r="H197" s="26"/>
      <c r="I197" s="26"/>
      <c r="J197" s="26"/>
      <c r="K197" s="27"/>
      <c r="L197" s="52"/>
      <c r="M197" s="50"/>
      <c r="N197" s="28" t="s">
        <v>3</v>
      </c>
      <c r="O197" s="28">
        <f>COUNTIF(C197:C216,"전")</f>
        <v>0</v>
      </c>
      <c r="P197" s="28" t="s">
        <v>2</v>
      </c>
      <c r="Q197" s="28">
        <f>SUMIF(C197:C216,"전",E197:E216)</f>
        <v>0</v>
      </c>
      <c r="R197" s="28">
        <f>COUNTIF(X197:X216,"전국")</f>
        <v>0</v>
      </c>
      <c r="S197" s="28" t="s">
        <v>2</v>
      </c>
      <c r="T197" s="28">
        <f>SUMIF(X197:X216,"전국",E197:E216)</f>
        <v>0</v>
      </c>
      <c r="U197" s="28">
        <f t="shared" ref="U197:U212" si="45">O197-R197</f>
        <v>0</v>
      </c>
      <c r="V197" s="28" t="s">
        <v>2</v>
      </c>
      <c r="W197" s="28">
        <f t="shared" ref="W197:W212" si="46">Q197-T197</f>
        <v>0</v>
      </c>
      <c r="X197" s="28" t="str">
        <f t="shared" si="43"/>
        <v/>
      </c>
    </row>
    <row r="198" spans="1:24" ht="28.9" customHeight="1">
      <c r="A198" s="41" t="str">
        <f>IF(OR(ISNUMBER(E198),ISTEXT(C198)),A197+1," ")</f>
        <v xml:space="preserve"> </v>
      </c>
      <c r="B198" s="42"/>
      <c r="C198" s="43"/>
      <c r="D198" s="44"/>
      <c r="E198" s="44"/>
      <c r="F198" s="43"/>
      <c r="G198" s="43"/>
      <c r="H198" s="26"/>
      <c r="I198" s="26"/>
      <c r="J198" s="26"/>
      <c r="K198" s="26"/>
      <c r="L198" s="52"/>
      <c r="M198" s="50"/>
      <c r="N198" s="28" t="s">
        <v>4</v>
      </c>
      <c r="O198" s="28">
        <f>COUNTIF(C197:C216,"답")</f>
        <v>0</v>
      </c>
      <c r="P198" s="28" t="s">
        <v>2</v>
      </c>
      <c r="Q198" s="28">
        <f>SUMIF(C197:C216,"답",E197:E216)</f>
        <v>0</v>
      </c>
      <c r="R198" s="28">
        <f>COUNTIF(X197:X216,"답국")</f>
        <v>0</v>
      </c>
      <c r="S198" s="28" t="s">
        <v>2</v>
      </c>
      <c r="T198" s="28">
        <f>SUMIF(X197:X216,"답국",E197:E216)</f>
        <v>0</v>
      </c>
      <c r="U198" s="28">
        <f t="shared" si="45"/>
        <v>0</v>
      </c>
      <c r="V198" s="28" t="s">
        <v>2</v>
      </c>
      <c r="W198" s="28">
        <f t="shared" si="46"/>
        <v>0</v>
      </c>
      <c r="X198" s="28" t="str">
        <f t="shared" si="43"/>
        <v/>
      </c>
    </row>
    <row r="199" spans="1:24" ht="28.9" customHeight="1">
      <c r="A199" s="41" t="str">
        <f t="shared" ref="A199:A204" si="47">IF(OR(ISNUMBER(E199),ISTEXT(C199)),A198+1," ")</f>
        <v xml:space="preserve"> </v>
      </c>
      <c r="B199" s="42"/>
      <c r="C199" s="43"/>
      <c r="D199" s="44"/>
      <c r="E199" s="44"/>
      <c r="F199" s="43"/>
      <c r="G199" s="43"/>
      <c r="H199" s="26"/>
      <c r="I199" s="26"/>
      <c r="J199" s="26"/>
      <c r="K199" s="26"/>
      <c r="L199" s="52"/>
      <c r="M199" s="50"/>
      <c r="N199" s="28" t="s">
        <v>5</v>
      </c>
      <c r="O199" s="28">
        <f>COUNTIF(C197:C216,"임")</f>
        <v>0</v>
      </c>
      <c r="P199" s="28" t="s">
        <v>2</v>
      </c>
      <c r="Q199" s="28">
        <f>SUMIF(C197:C216,"임",E197:E216)</f>
        <v>0</v>
      </c>
      <c r="R199" s="28">
        <f>COUNTIF(X197:X216,"임국")</f>
        <v>0</v>
      </c>
      <c r="S199" s="28" t="s">
        <v>2</v>
      </c>
      <c r="T199" s="28">
        <f>SUMIF(X197:X216,"임국",E197:E216)</f>
        <v>0</v>
      </c>
      <c r="U199" s="28">
        <f t="shared" si="45"/>
        <v>0</v>
      </c>
      <c r="V199" s="28" t="s">
        <v>2</v>
      </c>
      <c r="W199" s="28">
        <f t="shared" si="46"/>
        <v>0</v>
      </c>
      <c r="X199" s="28" t="str">
        <f t="shared" si="43"/>
        <v/>
      </c>
    </row>
    <row r="200" spans="1:24" ht="28.9" customHeight="1">
      <c r="A200" s="41" t="str">
        <f t="shared" si="47"/>
        <v xml:space="preserve"> </v>
      </c>
      <c r="B200" s="42"/>
      <c r="C200" s="43"/>
      <c r="D200" s="44"/>
      <c r="E200" s="44"/>
      <c r="F200" s="43"/>
      <c r="G200" s="43"/>
      <c r="H200" s="26"/>
      <c r="I200" s="26"/>
      <c r="J200" s="26"/>
      <c r="K200" s="26"/>
      <c r="L200" s="52"/>
      <c r="M200" s="50"/>
      <c r="N200" s="28" t="s">
        <v>6</v>
      </c>
      <c r="O200" s="28">
        <f>COUNTIF(C197:C216,"대")</f>
        <v>0</v>
      </c>
      <c r="P200" s="28" t="s">
        <v>2</v>
      </c>
      <c r="Q200" s="28">
        <f>SUMIF(C197:C216,"대",E197:E216)</f>
        <v>0</v>
      </c>
      <c r="R200" s="28">
        <f>COUNTIF(X197:X216,"대국")</f>
        <v>0</v>
      </c>
      <c r="S200" s="28" t="s">
        <v>2</v>
      </c>
      <c r="T200" s="28">
        <f>SUMIF(X197:X216,"대국",E197:E216)</f>
        <v>0</v>
      </c>
      <c r="U200" s="28">
        <f t="shared" si="45"/>
        <v>0</v>
      </c>
      <c r="V200" s="28" t="s">
        <v>2</v>
      </c>
      <c r="W200" s="28">
        <f t="shared" si="46"/>
        <v>0</v>
      </c>
      <c r="X200" s="28" t="str">
        <f t="shared" ref="X200:X215" si="48">CONCATENATE(C200,H200)</f>
        <v/>
      </c>
    </row>
    <row r="201" spans="1:24" ht="28.9" customHeight="1">
      <c r="A201" s="41" t="str">
        <f t="shared" si="47"/>
        <v xml:space="preserve"> </v>
      </c>
      <c r="B201" s="42"/>
      <c r="C201" s="43"/>
      <c r="D201" s="44"/>
      <c r="E201" s="44"/>
      <c r="F201" s="43"/>
      <c r="G201" s="43"/>
      <c r="H201" s="26"/>
      <c r="I201" s="26"/>
      <c r="J201" s="26"/>
      <c r="K201" s="26"/>
      <c r="L201" s="52"/>
      <c r="M201" s="50"/>
      <c r="N201" s="28" t="s">
        <v>7</v>
      </c>
      <c r="O201" s="28">
        <f>COUNTIF(C197:C216,"도")</f>
        <v>0</v>
      </c>
      <c r="P201" s="28" t="s">
        <v>2</v>
      </c>
      <c r="Q201" s="28">
        <f>SUMIF(C197:C216,"도",E197:E216)</f>
        <v>0</v>
      </c>
      <c r="R201" s="28">
        <f>COUNTIF(X197:X216,"도국")</f>
        <v>0</v>
      </c>
      <c r="S201" s="28" t="s">
        <v>2</v>
      </c>
      <c r="T201" s="28">
        <f>SUMIF(X197:X216,"도국",E197:E216)</f>
        <v>0</v>
      </c>
      <c r="U201" s="28">
        <f t="shared" si="45"/>
        <v>0</v>
      </c>
      <c r="V201" s="28" t="s">
        <v>2</v>
      </c>
      <c r="W201" s="28">
        <f t="shared" si="46"/>
        <v>0</v>
      </c>
      <c r="X201" s="28" t="str">
        <f t="shared" si="48"/>
        <v/>
      </c>
    </row>
    <row r="202" spans="1:24" ht="28.9" customHeight="1">
      <c r="A202" s="41" t="str">
        <f t="shared" si="47"/>
        <v xml:space="preserve"> </v>
      </c>
      <c r="B202" s="42"/>
      <c r="C202" s="43"/>
      <c r="D202" s="44"/>
      <c r="E202" s="44"/>
      <c r="F202" s="43"/>
      <c r="G202" s="43"/>
      <c r="H202" s="26"/>
      <c r="I202" s="26"/>
      <c r="J202" s="26"/>
      <c r="K202" s="26"/>
      <c r="L202" s="52"/>
      <c r="M202" s="50"/>
      <c r="N202" s="28" t="s">
        <v>8</v>
      </c>
      <c r="O202" s="28">
        <f>COUNTIF(C197:C216,"천")</f>
        <v>0</v>
      </c>
      <c r="P202" s="28" t="s">
        <v>2</v>
      </c>
      <c r="Q202" s="28">
        <f>SUMIF(C197:C216,"천",E197:E216)</f>
        <v>0</v>
      </c>
      <c r="R202" s="28">
        <f>COUNTIF(X197:X216,"천국")</f>
        <v>0</v>
      </c>
      <c r="S202" s="28" t="s">
        <v>2</v>
      </c>
      <c r="T202" s="28">
        <f>SUMIF(X197:X216,"천국",E197:E216)</f>
        <v>0</v>
      </c>
      <c r="U202" s="28">
        <f t="shared" si="45"/>
        <v>0</v>
      </c>
      <c r="V202" s="28" t="s">
        <v>2</v>
      </c>
      <c r="W202" s="28">
        <f t="shared" si="46"/>
        <v>0</v>
      </c>
      <c r="X202" s="28" t="str">
        <f t="shared" si="48"/>
        <v/>
      </c>
    </row>
    <row r="203" spans="1:24" ht="28.9" customHeight="1">
      <c r="A203" s="41" t="str">
        <f t="shared" si="47"/>
        <v xml:space="preserve"> </v>
      </c>
      <c r="B203" s="42"/>
      <c r="C203" s="43"/>
      <c r="D203" s="44"/>
      <c r="E203" s="44"/>
      <c r="F203" s="43"/>
      <c r="G203" s="43"/>
      <c r="H203" s="26"/>
      <c r="I203" s="26"/>
      <c r="J203" s="26"/>
      <c r="K203" s="26"/>
      <c r="L203" s="52"/>
      <c r="M203" s="50"/>
      <c r="N203" s="28" t="s">
        <v>9</v>
      </c>
      <c r="O203" s="28">
        <f>COUNTIF(C197:C216,"구")</f>
        <v>0</v>
      </c>
      <c r="P203" s="28" t="s">
        <v>2</v>
      </c>
      <c r="Q203" s="28">
        <f>SUMIF(C197:C216,"구",E197:E216)</f>
        <v>0</v>
      </c>
      <c r="R203" s="28">
        <f>COUNTIF(X197:X216,"구국")</f>
        <v>0</v>
      </c>
      <c r="S203" s="28" t="s">
        <v>2</v>
      </c>
      <c r="T203" s="28">
        <f>SUMIF(X197:X216,"구국",E197:E216)</f>
        <v>0</v>
      </c>
      <c r="U203" s="28">
        <f t="shared" si="45"/>
        <v>0</v>
      </c>
      <c r="V203" s="28" t="s">
        <v>2</v>
      </c>
      <c r="W203" s="28">
        <f t="shared" si="46"/>
        <v>0</v>
      </c>
      <c r="X203" s="28" t="str">
        <f t="shared" si="48"/>
        <v/>
      </c>
    </row>
    <row r="204" spans="1:24" ht="28.9" customHeight="1">
      <c r="A204" s="41" t="str">
        <f t="shared" si="47"/>
        <v xml:space="preserve"> </v>
      </c>
      <c r="B204" s="42"/>
      <c r="C204" s="43"/>
      <c r="D204" s="44"/>
      <c r="E204" s="44"/>
      <c r="F204" s="43"/>
      <c r="G204" s="43"/>
      <c r="H204" s="26"/>
      <c r="I204" s="26"/>
      <c r="J204" s="26"/>
      <c r="K204" s="26"/>
      <c r="L204" s="52"/>
      <c r="M204" s="50"/>
      <c r="N204" s="28" t="s">
        <v>10</v>
      </c>
      <c r="O204" s="28">
        <f>COUNTIF(C197:C216,"제")</f>
        <v>0</v>
      </c>
      <c r="P204" s="28" t="s">
        <v>2</v>
      </c>
      <c r="Q204" s="28">
        <f>SUMIF(C197:C216,"제",E197:E216)</f>
        <v>0</v>
      </c>
      <c r="R204" s="28">
        <f>COUNTIF(X197:X216,"제국")</f>
        <v>0</v>
      </c>
      <c r="S204" s="28" t="s">
        <v>2</v>
      </c>
      <c r="T204" s="28">
        <f>SUMIF(X197:X216,"제국",E197:E216)</f>
        <v>0</v>
      </c>
      <c r="U204" s="28">
        <f t="shared" si="45"/>
        <v>0</v>
      </c>
      <c r="V204" s="28" t="s">
        <v>2</v>
      </c>
      <c r="W204" s="28">
        <f t="shared" si="46"/>
        <v>0</v>
      </c>
      <c r="X204" s="28" t="str">
        <f t="shared" si="48"/>
        <v/>
      </c>
    </row>
    <row r="205" spans="1:24" ht="28.9" customHeight="1">
      <c r="A205" s="41" t="str">
        <f>IF(OR(ISNUMBER(E205),ISTEXT(C205)),A204+1," ")</f>
        <v xml:space="preserve"> </v>
      </c>
      <c r="B205" s="42"/>
      <c r="C205" s="43"/>
      <c r="D205" s="44"/>
      <c r="E205" s="44"/>
      <c r="F205" s="43"/>
      <c r="G205" s="43"/>
      <c r="H205" s="26"/>
      <c r="I205" s="26"/>
      <c r="J205" s="26"/>
      <c r="K205" s="26"/>
      <c r="L205" s="52"/>
      <c r="M205" s="50"/>
      <c r="N205" s="28" t="s">
        <v>11</v>
      </c>
      <c r="O205" s="28">
        <f>COUNTIF(C197:C216,"유")</f>
        <v>0</v>
      </c>
      <c r="P205" s="28" t="s">
        <v>2</v>
      </c>
      <c r="Q205" s="28">
        <f>SUMIF(C197:C216,"유",E197:E216)</f>
        <v>0</v>
      </c>
      <c r="R205" s="28">
        <f>COUNTIF(X197:X216,"유국")</f>
        <v>0</v>
      </c>
      <c r="S205" s="28" t="s">
        <v>2</v>
      </c>
      <c r="T205" s="28">
        <f>SUMIF(X197:X216,"유국",E197:E216)</f>
        <v>0</v>
      </c>
      <c r="U205" s="28">
        <f t="shared" si="45"/>
        <v>0</v>
      </c>
      <c r="V205" s="28" t="s">
        <v>2</v>
      </c>
      <c r="W205" s="28">
        <f t="shared" si="46"/>
        <v>0</v>
      </c>
      <c r="X205" s="28" t="str">
        <f t="shared" si="48"/>
        <v/>
      </c>
    </row>
    <row r="206" spans="1:24" ht="28.9" customHeight="1">
      <c r="A206" s="41" t="str">
        <f>IF(OR(ISNUMBER(E206),ISTEXT(C206)),A205+1," ")</f>
        <v xml:space="preserve"> </v>
      </c>
      <c r="B206" s="42"/>
      <c r="C206" s="43"/>
      <c r="D206" s="44"/>
      <c r="E206" s="44"/>
      <c r="F206" s="43"/>
      <c r="G206" s="43"/>
      <c r="H206" s="26"/>
      <c r="I206" s="26"/>
      <c r="J206" s="26"/>
      <c r="K206" s="26"/>
      <c r="L206" s="52"/>
      <c r="M206" s="50"/>
      <c r="N206" s="28" t="s">
        <v>12</v>
      </c>
      <c r="O206" s="28">
        <f>COUNTIF(C197:C216,"과")</f>
        <v>0</v>
      </c>
      <c r="P206" s="28" t="s">
        <v>2</v>
      </c>
      <c r="Q206" s="28">
        <f>SUMIF(C197:C216,"과",E197:E216)</f>
        <v>0</v>
      </c>
      <c r="R206" s="28">
        <f>COUNTIF(X197:X216,"과국")</f>
        <v>0</v>
      </c>
      <c r="S206" s="28" t="s">
        <v>2</v>
      </c>
      <c r="T206" s="28">
        <f>SUMIF(X197:X216,"과국",E197:E216)</f>
        <v>0</v>
      </c>
      <c r="U206" s="28">
        <f t="shared" si="45"/>
        <v>0</v>
      </c>
      <c r="V206" s="28" t="s">
        <v>2</v>
      </c>
      <c r="W206" s="28">
        <f t="shared" si="46"/>
        <v>0</v>
      </c>
      <c r="X206" s="28" t="str">
        <f t="shared" si="48"/>
        <v/>
      </c>
    </row>
    <row r="207" spans="1:24" ht="28.9" customHeight="1">
      <c r="A207" s="41" t="str">
        <f t="shared" ref="A207:A214" si="49">IF(OR(ISNUMBER(E207),ISTEXT(C207)),A206+1," ")</f>
        <v xml:space="preserve"> </v>
      </c>
      <c r="B207" s="42"/>
      <c r="C207" s="43"/>
      <c r="D207" s="44"/>
      <c r="E207" s="44"/>
      <c r="F207" s="43"/>
      <c r="G207" s="43"/>
      <c r="H207" s="26"/>
      <c r="I207" s="26"/>
      <c r="J207" s="26"/>
      <c r="K207" s="26"/>
      <c r="L207" s="52"/>
      <c r="M207" s="50"/>
      <c r="N207" s="28" t="s">
        <v>13</v>
      </c>
      <c r="O207" s="28">
        <f>COUNTIF(C197:C216,"묘")</f>
        <v>0</v>
      </c>
      <c r="P207" s="28" t="s">
        <v>2</v>
      </c>
      <c r="Q207" s="28">
        <f>SUMIF(C197:C216,"묘",E197:E216)</f>
        <v>0</v>
      </c>
      <c r="R207" s="28">
        <f>COUNTIF(X197:X216,"묘국")</f>
        <v>0</v>
      </c>
      <c r="S207" s="28" t="s">
        <v>2</v>
      </c>
      <c r="T207" s="28">
        <f>SUMIF(X197:X216,"묘국",E197:E216)</f>
        <v>0</v>
      </c>
      <c r="U207" s="28">
        <f t="shared" si="45"/>
        <v>0</v>
      </c>
      <c r="V207" s="28" t="s">
        <v>2</v>
      </c>
      <c r="W207" s="28">
        <f t="shared" si="46"/>
        <v>0</v>
      </c>
      <c r="X207" s="28" t="str">
        <f t="shared" si="48"/>
        <v/>
      </c>
    </row>
    <row r="208" spans="1:24" ht="28.9" customHeight="1">
      <c r="A208" s="41" t="str">
        <f t="shared" si="49"/>
        <v xml:space="preserve"> </v>
      </c>
      <c r="B208" s="42"/>
      <c r="C208" s="43"/>
      <c r="D208" s="44"/>
      <c r="E208" s="44"/>
      <c r="F208" s="43"/>
      <c r="G208" s="43"/>
      <c r="H208" s="26"/>
      <c r="I208" s="26"/>
      <c r="J208" s="26"/>
      <c r="K208" s="26"/>
      <c r="L208" s="52"/>
      <c r="M208" s="50"/>
      <c r="N208" s="28" t="s">
        <v>14</v>
      </c>
      <c r="O208" s="28">
        <f>COUNTIF(C197:C216,"목")</f>
        <v>0</v>
      </c>
      <c r="P208" s="28" t="s">
        <v>2</v>
      </c>
      <c r="Q208" s="28">
        <f>SUMIF(C197:C216,"목",E197:E216)</f>
        <v>0</v>
      </c>
      <c r="R208" s="28">
        <f>COUNTIF(X197:X216,"목국")</f>
        <v>0</v>
      </c>
      <c r="S208" s="28" t="s">
        <v>2</v>
      </c>
      <c r="T208" s="28">
        <f>SUMIF(X197:X216,"목국",E197:E216)</f>
        <v>0</v>
      </c>
      <c r="U208" s="28">
        <f t="shared" si="45"/>
        <v>0</v>
      </c>
      <c r="V208" s="28" t="s">
        <v>2</v>
      </c>
      <c r="W208" s="28">
        <f t="shared" si="46"/>
        <v>0</v>
      </c>
      <c r="X208" s="28" t="str">
        <f t="shared" si="48"/>
        <v/>
      </c>
    </row>
    <row r="209" spans="1:24" ht="28.9" customHeight="1">
      <c r="A209" s="41" t="str">
        <f t="shared" si="49"/>
        <v xml:space="preserve"> </v>
      </c>
      <c r="B209" s="42"/>
      <c r="C209" s="43"/>
      <c r="D209" s="44"/>
      <c r="E209" s="44"/>
      <c r="F209" s="43"/>
      <c r="G209" s="43"/>
      <c r="H209" s="26"/>
      <c r="I209" s="26"/>
      <c r="J209" s="26"/>
      <c r="K209" s="26"/>
      <c r="L209" s="52"/>
      <c r="M209" s="50"/>
      <c r="N209" s="28" t="s">
        <v>15</v>
      </c>
      <c r="O209" s="28">
        <f>COUNTIF(C197:C216,"잡")</f>
        <v>0</v>
      </c>
      <c r="P209" s="28" t="s">
        <v>2</v>
      </c>
      <c r="Q209" s="28">
        <f>SUMIF(C197:C216,"잡",E197:E216)</f>
        <v>0</v>
      </c>
      <c r="R209" s="28">
        <f>COUNTIF(X197:X216,"잡국")</f>
        <v>0</v>
      </c>
      <c r="S209" s="28" t="s">
        <v>2</v>
      </c>
      <c r="T209" s="28">
        <f>SUMIF(X197:X216,"잡국",E197:E216)</f>
        <v>0</v>
      </c>
      <c r="U209" s="28">
        <f t="shared" si="45"/>
        <v>0</v>
      </c>
      <c r="V209" s="28" t="s">
        <v>2</v>
      </c>
      <c r="W209" s="28">
        <f t="shared" si="46"/>
        <v>0</v>
      </c>
      <c r="X209" s="28" t="str">
        <f t="shared" si="48"/>
        <v/>
      </c>
    </row>
    <row r="210" spans="1:24" ht="28.9" customHeight="1">
      <c r="A210" s="41" t="str">
        <f t="shared" si="49"/>
        <v xml:space="preserve"> </v>
      </c>
      <c r="B210" s="42"/>
      <c r="C210" s="43"/>
      <c r="D210" s="44"/>
      <c r="E210" s="44"/>
      <c r="F210" s="43"/>
      <c r="G210" s="43"/>
      <c r="H210" s="26"/>
      <c r="I210" s="26"/>
      <c r="J210" s="26"/>
      <c r="K210" s="26"/>
      <c r="L210" s="52"/>
      <c r="M210" s="50"/>
      <c r="N210" s="28" t="s">
        <v>19</v>
      </c>
      <c r="O210" s="28">
        <f>COUNTIF(C197:C216,"학")</f>
        <v>0</v>
      </c>
      <c r="P210" s="28" t="s">
        <v>2</v>
      </c>
      <c r="Q210" s="28">
        <f>SUMIF(C197:C216,"학",E197:E216)</f>
        <v>0</v>
      </c>
      <c r="R210" s="28">
        <f>COUNTIF(X197:X216,"학국")</f>
        <v>0</v>
      </c>
      <c r="S210" s="28" t="s">
        <v>2</v>
      </c>
      <c r="T210" s="28">
        <f>SUMIF(X197:X216,"학국",E197:E216)</f>
        <v>0</v>
      </c>
      <c r="U210" s="28">
        <f t="shared" si="45"/>
        <v>0</v>
      </c>
      <c r="V210" s="28" t="s">
        <v>2</v>
      </c>
      <c r="W210" s="28">
        <f t="shared" si="46"/>
        <v>0</v>
      </c>
      <c r="X210" s="28" t="str">
        <f t="shared" si="48"/>
        <v/>
      </c>
    </row>
    <row r="211" spans="1:24" ht="28.9" customHeight="1">
      <c r="A211" s="41" t="str">
        <f t="shared" si="49"/>
        <v xml:space="preserve"> </v>
      </c>
      <c r="B211" s="42"/>
      <c r="C211" s="43"/>
      <c r="D211" s="44"/>
      <c r="E211" s="44"/>
      <c r="F211" s="43"/>
      <c r="G211" s="43"/>
      <c r="H211" s="26"/>
      <c r="I211" s="26"/>
      <c r="J211" s="26"/>
      <c r="K211" s="26"/>
      <c r="L211" s="52"/>
      <c r="M211" s="50"/>
      <c r="N211" s="28" t="s">
        <v>16</v>
      </c>
      <c r="O211" s="28">
        <f>COUNTIF(C197:C216,"수")</f>
        <v>0</v>
      </c>
      <c r="P211" s="28" t="s">
        <v>2</v>
      </c>
      <c r="Q211" s="28">
        <f>SUMIF(C197:C216,"수",E197:E216)</f>
        <v>0</v>
      </c>
      <c r="R211" s="28">
        <f>COUNTIF(X197:X216,"수국")</f>
        <v>0</v>
      </c>
      <c r="S211" s="28" t="s">
        <v>2</v>
      </c>
      <c r="T211" s="28">
        <f>SUMIF(X197:X216,"수국",E197:E216)</f>
        <v>0</v>
      </c>
      <c r="U211" s="28">
        <f t="shared" si="45"/>
        <v>0</v>
      </c>
      <c r="V211" s="28" t="s">
        <v>2</v>
      </c>
      <c r="W211" s="28">
        <f t="shared" si="46"/>
        <v>0</v>
      </c>
      <c r="X211" s="28" t="str">
        <f t="shared" si="48"/>
        <v/>
      </c>
    </row>
    <row r="212" spans="1:24" ht="28.9" customHeight="1">
      <c r="A212" s="41" t="str">
        <f t="shared" si="49"/>
        <v xml:space="preserve"> </v>
      </c>
      <c r="B212" s="42"/>
      <c r="C212" s="43"/>
      <c r="D212" s="44"/>
      <c r="E212" s="44"/>
      <c r="F212" s="43"/>
      <c r="G212" s="43"/>
      <c r="H212" s="26"/>
      <c r="I212" s="26"/>
      <c r="J212" s="26"/>
      <c r="K212" s="26"/>
      <c r="L212" s="52"/>
      <c r="M212" s="50"/>
      <c r="N212" s="29" t="s">
        <v>17</v>
      </c>
      <c r="O212" s="28">
        <f>COUNTIF(C197:C216,"장")</f>
        <v>0</v>
      </c>
      <c r="P212" s="28" t="s">
        <v>2</v>
      </c>
      <c r="Q212" s="28">
        <f>SUMIF(C197:C216,"장",E197:E216)</f>
        <v>0</v>
      </c>
      <c r="R212" s="28">
        <f>COUNTIF(X197:X216,"장국")</f>
        <v>0</v>
      </c>
      <c r="S212" s="28" t="s">
        <v>2</v>
      </c>
      <c r="T212" s="28">
        <f>SUMIF(X197:X216,"장국",E197:E216)</f>
        <v>0</v>
      </c>
      <c r="U212" s="28">
        <f t="shared" si="45"/>
        <v>0</v>
      </c>
      <c r="V212" s="28" t="s">
        <v>2</v>
      </c>
      <c r="W212" s="28">
        <f t="shared" si="46"/>
        <v>0</v>
      </c>
      <c r="X212" s="30" t="str">
        <f t="shared" si="48"/>
        <v/>
      </c>
    </row>
    <row r="213" spans="1:24" ht="28.9" customHeight="1">
      <c r="A213" s="41" t="str">
        <f t="shared" si="49"/>
        <v xml:space="preserve"> </v>
      </c>
      <c r="B213" s="42"/>
      <c r="C213" s="43"/>
      <c r="D213" s="44"/>
      <c r="E213" s="44"/>
      <c r="F213" s="43"/>
      <c r="G213" s="43"/>
      <c r="H213" s="26"/>
      <c r="I213" s="26"/>
      <c r="J213" s="26"/>
      <c r="K213" s="26"/>
      <c r="L213" s="52"/>
      <c r="M213" s="50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30" t="str">
        <f t="shared" si="48"/>
        <v/>
      </c>
    </row>
    <row r="214" spans="1:24" ht="28.9" customHeight="1">
      <c r="A214" s="41" t="str">
        <f t="shared" si="49"/>
        <v xml:space="preserve"> </v>
      </c>
      <c r="B214" s="42"/>
      <c r="C214" s="43"/>
      <c r="D214" s="44"/>
      <c r="E214" s="44"/>
      <c r="F214" s="43"/>
      <c r="G214" s="43"/>
      <c r="H214" s="26"/>
      <c r="I214" s="26"/>
      <c r="J214" s="26"/>
      <c r="K214" s="26"/>
      <c r="L214" s="52"/>
      <c r="M214" s="50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30" t="str">
        <f t="shared" si="48"/>
        <v/>
      </c>
    </row>
    <row r="215" spans="1:24" ht="28.9" customHeight="1">
      <c r="A215" s="41" t="str">
        <f>IF(OR(ISNUMBER(E215),ISTEXT(C215)),A214+1," ")</f>
        <v xml:space="preserve"> </v>
      </c>
      <c r="B215" s="42"/>
      <c r="C215" s="43"/>
      <c r="D215" s="44"/>
      <c r="E215" s="44"/>
      <c r="F215" s="43"/>
      <c r="G215" s="43"/>
      <c r="H215" s="26"/>
      <c r="I215" s="26"/>
      <c r="J215" s="26"/>
      <c r="K215" s="26"/>
      <c r="L215" s="52"/>
      <c r="M215" s="50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30" t="str">
        <f t="shared" si="48"/>
        <v/>
      </c>
    </row>
    <row r="216" spans="1:24" ht="28.9" customHeight="1">
      <c r="A216" s="41" t="str">
        <f>IF(OR(ISNUMBER(E216),ISTEXT(C216)),A215+1," ")</f>
        <v xml:space="preserve"> </v>
      </c>
      <c r="B216" s="42"/>
      <c r="C216" s="43"/>
      <c r="D216" s="44"/>
      <c r="E216" s="44"/>
      <c r="F216" s="43"/>
      <c r="G216" s="43"/>
      <c r="H216" s="26"/>
      <c r="I216" s="26"/>
      <c r="J216" s="26"/>
      <c r="K216" s="26"/>
      <c r="L216" s="52"/>
      <c r="M216" s="50"/>
      <c r="N216" s="28" t="s">
        <v>20</v>
      </c>
      <c r="O216" s="28">
        <f>COUNTIF(C197:C216," ")</f>
        <v>0</v>
      </c>
      <c r="P216" s="28" t="s">
        <v>2</v>
      </c>
      <c r="Q216" s="28">
        <f>SUMIF(C197:C216," ",E197:E216)</f>
        <v>0</v>
      </c>
      <c r="R216" s="28"/>
      <c r="S216" s="28" t="s">
        <v>2</v>
      </c>
      <c r="T216" s="28"/>
      <c r="U216" s="28">
        <f>O216</f>
        <v>0</v>
      </c>
      <c r="V216" s="28" t="s">
        <v>2</v>
      </c>
      <c r="W216" s="28">
        <f>Q216</f>
        <v>0</v>
      </c>
      <c r="X216" s="28" t="str">
        <f t="shared" ref="X216:X231" si="50">CONCATENATE(C216,H216)</f>
        <v/>
      </c>
    </row>
    <row r="217" spans="1:24" ht="28.9" customHeight="1">
      <c r="A217" s="45" t="s">
        <v>35</v>
      </c>
      <c r="B217" s="46"/>
      <c r="C217" s="47"/>
      <c r="D217" s="48"/>
      <c r="E217" s="49">
        <f>SUM(E197:E216)</f>
        <v>0</v>
      </c>
      <c r="F217" s="47"/>
      <c r="G217" s="47"/>
      <c r="H217" s="31"/>
      <c r="I217" s="31"/>
      <c r="J217" s="31"/>
      <c r="K217" s="31"/>
      <c r="L217" s="33"/>
      <c r="M217" s="51"/>
      <c r="N217" s="29" t="s">
        <v>1</v>
      </c>
      <c r="O217" s="28">
        <f>SUM(O197:O216)</f>
        <v>0</v>
      </c>
      <c r="P217" s="28" t="s">
        <v>2</v>
      </c>
      <c r="Q217" s="28">
        <f>SUM(Q197:Q216)</f>
        <v>0</v>
      </c>
      <c r="R217" s="28">
        <f>SUM(R197:R216)</f>
        <v>0</v>
      </c>
      <c r="S217" s="28" t="s">
        <v>2</v>
      </c>
      <c r="T217" s="28">
        <f>SUM(T197:T216)</f>
        <v>0</v>
      </c>
      <c r="U217" s="28">
        <f>SUM(U197:U216)</f>
        <v>0</v>
      </c>
      <c r="V217" s="28" t="s">
        <v>2</v>
      </c>
      <c r="W217" s="28">
        <f>SUM(W197:W216)</f>
        <v>0</v>
      </c>
      <c r="X217" s="28" t="str">
        <f t="shared" si="50"/>
        <v/>
      </c>
    </row>
    <row r="218" spans="1:24" ht="28.9" customHeight="1">
      <c r="A218" s="41" t="str">
        <f>IF(OR(ISNUMBER(E218),ISTEXT(C218)),A216+1," ")</f>
        <v xml:space="preserve"> </v>
      </c>
      <c r="B218" s="42"/>
      <c r="C218" s="43"/>
      <c r="D218" s="44"/>
      <c r="E218" s="44"/>
      <c r="F218" s="43"/>
      <c r="G218" s="43"/>
      <c r="H218" s="26"/>
      <c r="I218" s="26"/>
      <c r="J218" s="26"/>
      <c r="K218" s="27"/>
      <c r="L218" s="52"/>
      <c r="M218" s="50"/>
      <c r="N218" s="28" t="s">
        <v>3</v>
      </c>
      <c r="O218" s="28">
        <f>COUNTIF(C218:C237,"전")</f>
        <v>0</v>
      </c>
      <c r="P218" s="28" t="s">
        <v>2</v>
      </c>
      <c r="Q218" s="28">
        <f>SUMIF(C218:C237,"전",E218:E237)</f>
        <v>0</v>
      </c>
      <c r="R218" s="28">
        <f>COUNTIF(X218:X237,"전국")</f>
        <v>0</v>
      </c>
      <c r="S218" s="28" t="s">
        <v>2</v>
      </c>
      <c r="T218" s="28">
        <f>SUMIF(X218:X237,"전국",E218:E237)</f>
        <v>0</v>
      </c>
      <c r="U218" s="28">
        <f t="shared" ref="U218:U233" si="51">O218-R218</f>
        <v>0</v>
      </c>
      <c r="V218" s="28" t="s">
        <v>2</v>
      </c>
      <c r="W218" s="28">
        <f t="shared" ref="W218:W233" si="52">Q218-T218</f>
        <v>0</v>
      </c>
      <c r="X218" s="28" t="str">
        <f t="shared" si="50"/>
        <v/>
      </c>
    </row>
    <row r="219" spans="1:24" ht="28.9" customHeight="1">
      <c r="A219" s="41" t="str">
        <f t="shared" ref="A219:A226" si="53">IF(OR(ISNUMBER(E219),ISTEXT(C219)),A218+1," ")</f>
        <v xml:space="preserve"> </v>
      </c>
      <c r="B219" s="42"/>
      <c r="C219" s="43"/>
      <c r="D219" s="44"/>
      <c r="E219" s="44"/>
      <c r="F219" s="43"/>
      <c r="G219" s="43"/>
      <c r="H219" s="26"/>
      <c r="I219" s="26"/>
      <c r="J219" s="26"/>
      <c r="K219" s="26"/>
      <c r="L219" s="52"/>
      <c r="M219" s="50"/>
      <c r="N219" s="28" t="s">
        <v>4</v>
      </c>
      <c r="O219" s="28">
        <f>COUNTIF(C218:C237,"답")</f>
        <v>0</v>
      </c>
      <c r="P219" s="28" t="s">
        <v>2</v>
      </c>
      <c r="Q219" s="28">
        <f>SUMIF(C218:C237,"답",E218:E237)</f>
        <v>0</v>
      </c>
      <c r="R219" s="28">
        <f>COUNTIF(X218:X237,"답국")</f>
        <v>0</v>
      </c>
      <c r="S219" s="28" t="s">
        <v>2</v>
      </c>
      <c r="T219" s="28">
        <f>SUMIF(X218:X237,"답국",E218:E237)</f>
        <v>0</v>
      </c>
      <c r="U219" s="28">
        <f t="shared" si="51"/>
        <v>0</v>
      </c>
      <c r="V219" s="28" t="s">
        <v>2</v>
      </c>
      <c r="W219" s="28">
        <f t="shared" si="52"/>
        <v>0</v>
      </c>
      <c r="X219" s="28" t="str">
        <f t="shared" si="50"/>
        <v/>
      </c>
    </row>
    <row r="220" spans="1:24" ht="28.9" customHeight="1">
      <c r="A220" s="41" t="str">
        <f t="shared" si="53"/>
        <v xml:space="preserve"> </v>
      </c>
      <c r="B220" s="42"/>
      <c r="C220" s="43"/>
      <c r="D220" s="44"/>
      <c r="E220" s="44"/>
      <c r="F220" s="43"/>
      <c r="G220" s="43"/>
      <c r="H220" s="26"/>
      <c r="I220" s="26"/>
      <c r="J220" s="26"/>
      <c r="K220" s="26"/>
      <c r="L220" s="52"/>
      <c r="M220" s="50"/>
      <c r="N220" s="28" t="s">
        <v>5</v>
      </c>
      <c r="O220" s="28">
        <f>COUNTIF(C218:C237,"임")</f>
        <v>0</v>
      </c>
      <c r="P220" s="28" t="s">
        <v>2</v>
      </c>
      <c r="Q220" s="28">
        <f>SUMIF(C218:C237,"임",E218:E237)</f>
        <v>0</v>
      </c>
      <c r="R220" s="28">
        <f>COUNTIF(X218:X237,"임국")</f>
        <v>0</v>
      </c>
      <c r="S220" s="28" t="s">
        <v>2</v>
      </c>
      <c r="T220" s="28">
        <f>SUMIF(X218:X237,"임국",E218:E237)</f>
        <v>0</v>
      </c>
      <c r="U220" s="28">
        <f t="shared" si="51"/>
        <v>0</v>
      </c>
      <c r="V220" s="28" t="s">
        <v>2</v>
      </c>
      <c r="W220" s="28">
        <f t="shared" si="52"/>
        <v>0</v>
      </c>
      <c r="X220" s="28" t="str">
        <f t="shared" si="50"/>
        <v/>
      </c>
    </row>
    <row r="221" spans="1:24" ht="28.9" customHeight="1">
      <c r="A221" s="41" t="str">
        <f t="shared" si="53"/>
        <v xml:space="preserve"> </v>
      </c>
      <c r="B221" s="42"/>
      <c r="C221" s="43"/>
      <c r="D221" s="44"/>
      <c r="E221" s="44"/>
      <c r="F221" s="43"/>
      <c r="G221" s="43"/>
      <c r="H221" s="26"/>
      <c r="I221" s="26"/>
      <c r="J221" s="26"/>
      <c r="K221" s="26"/>
      <c r="L221" s="52"/>
      <c r="M221" s="50"/>
      <c r="N221" s="28" t="s">
        <v>6</v>
      </c>
      <c r="O221" s="28">
        <f>COUNTIF(C218:C237,"대")</f>
        <v>0</v>
      </c>
      <c r="P221" s="28" t="s">
        <v>2</v>
      </c>
      <c r="Q221" s="28">
        <f>SUMIF(C218:C237,"대",E218:E237)</f>
        <v>0</v>
      </c>
      <c r="R221" s="28">
        <f>COUNTIF(X218:X237,"대국")</f>
        <v>0</v>
      </c>
      <c r="S221" s="28" t="s">
        <v>2</v>
      </c>
      <c r="T221" s="28">
        <f>SUMIF(X218:X237,"대국",E218:E237)</f>
        <v>0</v>
      </c>
      <c r="U221" s="28">
        <f t="shared" si="51"/>
        <v>0</v>
      </c>
      <c r="V221" s="28" t="s">
        <v>2</v>
      </c>
      <c r="W221" s="28">
        <f t="shared" si="52"/>
        <v>0</v>
      </c>
      <c r="X221" s="28" t="str">
        <f t="shared" si="50"/>
        <v/>
      </c>
    </row>
    <row r="222" spans="1:24" ht="28.9" customHeight="1">
      <c r="A222" s="41" t="str">
        <f t="shared" si="53"/>
        <v xml:space="preserve"> </v>
      </c>
      <c r="B222" s="42"/>
      <c r="C222" s="43"/>
      <c r="D222" s="44"/>
      <c r="E222" s="44"/>
      <c r="F222" s="43"/>
      <c r="G222" s="43"/>
      <c r="H222" s="26"/>
      <c r="I222" s="26"/>
      <c r="J222" s="26"/>
      <c r="K222" s="26"/>
      <c r="L222" s="52"/>
      <c r="M222" s="50"/>
      <c r="N222" s="28" t="s">
        <v>7</v>
      </c>
      <c r="O222" s="28">
        <f>COUNTIF(C218:C237,"도")</f>
        <v>0</v>
      </c>
      <c r="P222" s="28" t="s">
        <v>2</v>
      </c>
      <c r="Q222" s="28">
        <f>SUMIF(C218:C237,"도",E218:E237)</f>
        <v>0</v>
      </c>
      <c r="R222" s="28">
        <f>COUNTIF(X218:X237,"도국")</f>
        <v>0</v>
      </c>
      <c r="S222" s="28" t="s">
        <v>2</v>
      </c>
      <c r="T222" s="28">
        <f>SUMIF(X218:X237,"도국",E218:E237)</f>
        <v>0</v>
      </c>
      <c r="U222" s="28">
        <f t="shared" si="51"/>
        <v>0</v>
      </c>
      <c r="V222" s="28" t="s">
        <v>2</v>
      </c>
      <c r="W222" s="28">
        <f t="shared" si="52"/>
        <v>0</v>
      </c>
      <c r="X222" s="28" t="str">
        <f t="shared" si="50"/>
        <v/>
      </c>
    </row>
    <row r="223" spans="1:24" ht="28.9" customHeight="1">
      <c r="A223" s="41" t="str">
        <f t="shared" si="53"/>
        <v xml:space="preserve"> </v>
      </c>
      <c r="B223" s="42"/>
      <c r="C223" s="43"/>
      <c r="D223" s="44"/>
      <c r="E223" s="44"/>
      <c r="F223" s="43"/>
      <c r="G223" s="43"/>
      <c r="H223" s="26"/>
      <c r="I223" s="26"/>
      <c r="J223" s="26"/>
      <c r="K223" s="26"/>
      <c r="L223" s="52"/>
      <c r="M223" s="50"/>
      <c r="N223" s="28" t="s">
        <v>8</v>
      </c>
      <c r="O223" s="28">
        <f>COUNTIF(C218:C237,"천")</f>
        <v>0</v>
      </c>
      <c r="P223" s="28" t="s">
        <v>2</v>
      </c>
      <c r="Q223" s="28">
        <f>SUMIF(C218:C237,"천",E218:E237)</f>
        <v>0</v>
      </c>
      <c r="R223" s="28">
        <f>COUNTIF(X218:X237,"천국")</f>
        <v>0</v>
      </c>
      <c r="S223" s="28" t="s">
        <v>2</v>
      </c>
      <c r="T223" s="28">
        <f>SUMIF(X218:X237,"천국",E218:E237)</f>
        <v>0</v>
      </c>
      <c r="U223" s="28">
        <f t="shared" si="51"/>
        <v>0</v>
      </c>
      <c r="V223" s="28" t="s">
        <v>2</v>
      </c>
      <c r="W223" s="28">
        <f t="shared" si="52"/>
        <v>0</v>
      </c>
      <c r="X223" s="28" t="str">
        <f t="shared" si="50"/>
        <v/>
      </c>
    </row>
    <row r="224" spans="1:24" ht="28.9" customHeight="1">
      <c r="A224" s="41" t="str">
        <f t="shared" si="53"/>
        <v xml:space="preserve"> </v>
      </c>
      <c r="B224" s="42"/>
      <c r="C224" s="43"/>
      <c r="D224" s="44"/>
      <c r="E224" s="44"/>
      <c r="F224" s="43"/>
      <c r="G224" s="43"/>
      <c r="H224" s="26"/>
      <c r="I224" s="26"/>
      <c r="J224" s="26"/>
      <c r="K224" s="26"/>
      <c r="L224" s="52"/>
      <c r="M224" s="50"/>
      <c r="N224" s="28" t="s">
        <v>9</v>
      </c>
      <c r="O224" s="28">
        <f>COUNTIF(C218:C237,"구")</f>
        <v>0</v>
      </c>
      <c r="P224" s="28" t="s">
        <v>2</v>
      </c>
      <c r="Q224" s="28">
        <f>SUMIF(C218:C237,"구",E218:E237)</f>
        <v>0</v>
      </c>
      <c r="R224" s="28">
        <f>COUNTIF(X218:X237,"구국")</f>
        <v>0</v>
      </c>
      <c r="S224" s="28" t="s">
        <v>2</v>
      </c>
      <c r="T224" s="28">
        <f>SUMIF(X218:X237,"구국",E218:E237)</f>
        <v>0</v>
      </c>
      <c r="U224" s="28">
        <f t="shared" si="51"/>
        <v>0</v>
      </c>
      <c r="V224" s="28" t="s">
        <v>2</v>
      </c>
      <c r="W224" s="28">
        <f t="shared" si="52"/>
        <v>0</v>
      </c>
      <c r="X224" s="28" t="str">
        <f t="shared" si="50"/>
        <v/>
      </c>
    </row>
    <row r="225" spans="1:24" ht="28.9" customHeight="1">
      <c r="A225" s="41" t="str">
        <f t="shared" si="53"/>
        <v xml:space="preserve"> </v>
      </c>
      <c r="B225" s="42"/>
      <c r="C225" s="43"/>
      <c r="D225" s="44"/>
      <c r="E225" s="44"/>
      <c r="F225" s="43"/>
      <c r="G225" s="43"/>
      <c r="H225" s="26"/>
      <c r="I225" s="26"/>
      <c r="J225" s="26"/>
      <c r="K225" s="26"/>
      <c r="L225" s="52"/>
      <c r="M225" s="50"/>
      <c r="N225" s="28" t="s">
        <v>10</v>
      </c>
      <c r="O225" s="28">
        <f>COUNTIF(C218:C237,"제")</f>
        <v>0</v>
      </c>
      <c r="P225" s="28" t="s">
        <v>2</v>
      </c>
      <c r="Q225" s="28">
        <f>SUMIF(C218:C237,"제",E218:E237)</f>
        <v>0</v>
      </c>
      <c r="R225" s="28">
        <f>COUNTIF(X218:X237,"제국")</f>
        <v>0</v>
      </c>
      <c r="S225" s="28" t="s">
        <v>2</v>
      </c>
      <c r="T225" s="28">
        <f>SUMIF(X218:X237,"제국",E218:E237)</f>
        <v>0</v>
      </c>
      <c r="U225" s="28">
        <f t="shared" si="51"/>
        <v>0</v>
      </c>
      <c r="V225" s="28" t="s">
        <v>2</v>
      </c>
      <c r="W225" s="28">
        <f t="shared" si="52"/>
        <v>0</v>
      </c>
      <c r="X225" s="28" t="str">
        <f t="shared" si="50"/>
        <v/>
      </c>
    </row>
    <row r="226" spans="1:24" ht="28.9" customHeight="1">
      <c r="A226" s="41" t="str">
        <f t="shared" si="53"/>
        <v xml:space="preserve"> </v>
      </c>
      <c r="B226" s="42"/>
      <c r="C226" s="43"/>
      <c r="D226" s="44"/>
      <c r="E226" s="44"/>
      <c r="F226" s="43"/>
      <c r="G226" s="43"/>
      <c r="H226" s="26"/>
      <c r="I226" s="26"/>
      <c r="J226" s="26"/>
      <c r="K226" s="26"/>
      <c r="L226" s="52"/>
      <c r="M226" s="50"/>
      <c r="N226" s="28" t="s">
        <v>11</v>
      </c>
      <c r="O226" s="28">
        <f>COUNTIF(C218:C237,"유")</f>
        <v>0</v>
      </c>
      <c r="P226" s="28" t="s">
        <v>2</v>
      </c>
      <c r="Q226" s="28">
        <f>SUMIF(C218:C237,"유",E218:E237)</f>
        <v>0</v>
      </c>
      <c r="R226" s="28">
        <f>COUNTIF(X218:X237,"유국")</f>
        <v>0</v>
      </c>
      <c r="S226" s="28" t="s">
        <v>2</v>
      </c>
      <c r="T226" s="28">
        <f>SUMIF(X218:X237,"유국",E218:E237)</f>
        <v>0</v>
      </c>
      <c r="U226" s="28">
        <f t="shared" si="51"/>
        <v>0</v>
      </c>
      <c r="V226" s="28" t="s">
        <v>2</v>
      </c>
      <c r="W226" s="28">
        <f t="shared" si="52"/>
        <v>0</v>
      </c>
      <c r="X226" s="28" t="str">
        <f t="shared" si="50"/>
        <v/>
      </c>
    </row>
    <row r="227" spans="1:24" ht="28.9" customHeight="1">
      <c r="A227" s="41" t="str">
        <f t="shared" ref="A227:A235" si="54">IF(OR(ISNUMBER(E227),ISTEXT(C227)),A226+1," ")</f>
        <v xml:space="preserve"> </v>
      </c>
      <c r="B227" s="42"/>
      <c r="C227" s="43"/>
      <c r="D227" s="44"/>
      <c r="E227" s="44"/>
      <c r="F227" s="43"/>
      <c r="G227" s="43"/>
      <c r="H227" s="26"/>
      <c r="I227" s="26"/>
      <c r="J227" s="26"/>
      <c r="K227" s="26"/>
      <c r="L227" s="52"/>
      <c r="M227" s="50"/>
      <c r="N227" s="28" t="s">
        <v>12</v>
      </c>
      <c r="O227" s="28">
        <f>COUNTIF(C218:C237,"과")</f>
        <v>0</v>
      </c>
      <c r="P227" s="28" t="s">
        <v>2</v>
      </c>
      <c r="Q227" s="28">
        <f>SUMIF(C218:C237,"과",E218:E237)</f>
        <v>0</v>
      </c>
      <c r="R227" s="28">
        <f>COUNTIF(X218:X237,"과국")</f>
        <v>0</v>
      </c>
      <c r="S227" s="28" t="s">
        <v>2</v>
      </c>
      <c r="T227" s="28">
        <f>SUMIF(X218:X237,"과국",E218:E237)</f>
        <v>0</v>
      </c>
      <c r="U227" s="28">
        <f t="shared" si="51"/>
        <v>0</v>
      </c>
      <c r="V227" s="28" t="s">
        <v>2</v>
      </c>
      <c r="W227" s="28">
        <f t="shared" si="52"/>
        <v>0</v>
      </c>
      <c r="X227" s="28" t="str">
        <f t="shared" si="50"/>
        <v/>
      </c>
    </row>
    <row r="228" spans="1:24" ht="28.9" customHeight="1">
      <c r="A228" s="41" t="str">
        <f t="shared" si="54"/>
        <v xml:space="preserve"> </v>
      </c>
      <c r="B228" s="42"/>
      <c r="C228" s="43"/>
      <c r="D228" s="44"/>
      <c r="E228" s="44"/>
      <c r="F228" s="43"/>
      <c r="G228" s="43"/>
      <c r="H228" s="26"/>
      <c r="I228" s="26"/>
      <c r="J228" s="26"/>
      <c r="K228" s="26"/>
      <c r="L228" s="52"/>
      <c r="M228" s="50"/>
      <c r="N228" s="28" t="s">
        <v>13</v>
      </c>
      <c r="O228" s="28">
        <f>COUNTIF(C218:C237,"묘")</f>
        <v>0</v>
      </c>
      <c r="P228" s="28" t="s">
        <v>2</v>
      </c>
      <c r="Q228" s="28">
        <f>SUMIF(C218:C237,"묘",E218:E237)</f>
        <v>0</v>
      </c>
      <c r="R228" s="28">
        <f>COUNTIF(X218:X237,"묘국")</f>
        <v>0</v>
      </c>
      <c r="S228" s="28" t="s">
        <v>2</v>
      </c>
      <c r="T228" s="28">
        <f>SUMIF(X218:X237,"묘국",E218:E237)</f>
        <v>0</v>
      </c>
      <c r="U228" s="28">
        <f t="shared" si="51"/>
        <v>0</v>
      </c>
      <c r="V228" s="28" t="s">
        <v>2</v>
      </c>
      <c r="W228" s="28">
        <f t="shared" si="52"/>
        <v>0</v>
      </c>
      <c r="X228" s="28" t="str">
        <f t="shared" si="50"/>
        <v/>
      </c>
    </row>
    <row r="229" spans="1:24" ht="28.9" customHeight="1">
      <c r="A229" s="41" t="str">
        <f t="shared" si="54"/>
        <v xml:space="preserve"> </v>
      </c>
      <c r="B229" s="42"/>
      <c r="C229" s="43"/>
      <c r="D229" s="44"/>
      <c r="E229" s="44"/>
      <c r="F229" s="43"/>
      <c r="G229" s="43"/>
      <c r="H229" s="26"/>
      <c r="I229" s="26"/>
      <c r="J229" s="26"/>
      <c r="K229" s="26"/>
      <c r="L229" s="52"/>
      <c r="M229" s="50"/>
      <c r="N229" s="28" t="s">
        <v>14</v>
      </c>
      <c r="O229" s="28">
        <f>COUNTIF(C218:C237,"목")</f>
        <v>0</v>
      </c>
      <c r="P229" s="28" t="s">
        <v>2</v>
      </c>
      <c r="Q229" s="28">
        <f>SUMIF(C218:C237,"목",E218:E237)</f>
        <v>0</v>
      </c>
      <c r="R229" s="28">
        <f>COUNTIF(X218:X237,"목국")</f>
        <v>0</v>
      </c>
      <c r="S229" s="28" t="s">
        <v>2</v>
      </c>
      <c r="T229" s="28">
        <f>SUMIF(X218:X237,"목국",E218:E237)</f>
        <v>0</v>
      </c>
      <c r="U229" s="28">
        <f t="shared" si="51"/>
        <v>0</v>
      </c>
      <c r="V229" s="28" t="s">
        <v>2</v>
      </c>
      <c r="W229" s="28">
        <f t="shared" si="52"/>
        <v>0</v>
      </c>
      <c r="X229" s="28" t="str">
        <f t="shared" si="50"/>
        <v/>
      </c>
    </row>
    <row r="230" spans="1:24" ht="28.9" customHeight="1">
      <c r="A230" s="41" t="str">
        <f t="shared" si="54"/>
        <v xml:space="preserve"> </v>
      </c>
      <c r="B230" s="42"/>
      <c r="C230" s="43"/>
      <c r="D230" s="44"/>
      <c r="E230" s="44"/>
      <c r="F230" s="43"/>
      <c r="G230" s="43"/>
      <c r="H230" s="26"/>
      <c r="I230" s="26"/>
      <c r="J230" s="26"/>
      <c r="K230" s="26"/>
      <c r="L230" s="52"/>
      <c r="M230" s="50"/>
      <c r="N230" s="28" t="s">
        <v>15</v>
      </c>
      <c r="O230" s="28">
        <f>COUNTIF(C218:C237,"잡")</f>
        <v>0</v>
      </c>
      <c r="P230" s="28" t="s">
        <v>2</v>
      </c>
      <c r="Q230" s="28">
        <f>SUMIF(C218:C237,"잡",E218:E237)</f>
        <v>0</v>
      </c>
      <c r="R230" s="28">
        <f>COUNTIF(X218:X237,"잡국")</f>
        <v>0</v>
      </c>
      <c r="S230" s="28" t="s">
        <v>2</v>
      </c>
      <c r="T230" s="28">
        <f>SUMIF(X218:X237,"잡국",E218:E237)</f>
        <v>0</v>
      </c>
      <c r="U230" s="28">
        <f t="shared" si="51"/>
        <v>0</v>
      </c>
      <c r="V230" s="28" t="s">
        <v>2</v>
      </c>
      <c r="W230" s="28">
        <f t="shared" si="52"/>
        <v>0</v>
      </c>
      <c r="X230" s="28" t="str">
        <f t="shared" si="50"/>
        <v/>
      </c>
    </row>
    <row r="231" spans="1:24" ht="28.9" customHeight="1">
      <c r="A231" s="41" t="str">
        <f t="shared" si="54"/>
        <v xml:space="preserve"> </v>
      </c>
      <c r="B231" s="42"/>
      <c r="C231" s="43"/>
      <c r="D231" s="44"/>
      <c r="E231" s="44"/>
      <c r="F231" s="43"/>
      <c r="G231" s="43"/>
      <c r="H231" s="26"/>
      <c r="I231" s="26"/>
      <c r="J231" s="26"/>
      <c r="K231" s="26"/>
      <c r="L231" s="52"/>
      <c r="M231" s="50"/>
      <c r="N231" s="28" t="s">
        <v>19</v>
      </c>
      <c r="O231" s="28">
        <f>COUNTIF(C218:C237,"학")</f>
        <v>0</v>
      </c>
      <c r="P231" s="28" t="s">
        <v>2</v>
      </c>
      <c r="Q231" s="28">
        <f>SUMIF(C218:C237,"학",E218:E237)</f>
        <v>0</v>
      </c>
      <c r="R231" s="28">
        <f>COUNTIF(X218:X237,"학국")</f>
        <v>0</v>
      </c>
      <c r="S231" s="28" t="s">
        <v>2</v>
      </c>
      <c r="T231" s="28">
        <f>SUMIF(X218:X237,"학국",E218:E237)</f>
        <v>0</v>
      </c>
      <c r="U231" s="28">
        <f t="shared" si="51"/>
        <v>0</v>
      </c>
      <c r="V231" s="28" t="s">
        <v>2</v>
      </c>
      <c r="W231" s="28">
        <f t="shared" si="52"/>
        <v>0</v>
      </c>
      <c r="X231" s="28" t="str">
        <f t="shared" si="50"/>
        <v/>
      </c>
    </row>
    <row r="232" spans="1:24" ht="28.9" customHeight="1">
      <c r="A232" s="41" t="str">
        <f t="shared" si="54"/>
        <v xml:space="preserve"> </v>
      </c>
      <c r="B232" s="42"/>
      <c r="C232" s="43"/>
      <c r="D232" s="44"/>
      <c r="E232" s="44"/>
      <c r="F232" s="43"/>
      <c r="G232" s="43"/>
      <c r="H232" s="26"/>
      <c r="I232" s="26"/>
      <c r="J232" s="26"/>
      <c r="K232" s="26"/>
      <c r="L232" s="52"/>
      <c r="M232" s="50"/>
      <c r="N232" s="28" t="s">
        <v>16</v>
      </c>
      <c r="O232" s="28">
        <f>COUNTIF(C218:C237,"수")</f>
        <v>0</v>
      </c>
      <c r="P232" s="28" t="s">
        <v>2</v>
      </c>
      <c r="Q232" s="28">
        <f>SUMIF(C218:C237,"수",E218:E237)</f>
        <v>0</v>
      </c>
      <c r="R232" s="28">
        <f>COUNTIF(X218:X237,"수국")</f>
        <v>0</v>
      </c>
      <c r="S232" s="28" t="s">
        <v>2</v>
      </c>
      <c r="T232" s="28">
        <f>SUMIF(X218:X237,"수국",E218:E237)</f>
        <v>0</v>
      </c>
      <c r="U232" s="28">
        <f t="shared" si="51"/>
        <v>0</v>
      </c>
      <c r="V232" s="28" t="s">
        <v>2</v>
      </c>
      <c r="W232" s="28">
        <f t="shared" si="52"/>
        <v>0</v>
      </c>
      <c r="X232" s="28" t="str">
        <f t="shared" ref="X232:X247" si="55">CONCATENATE(C232,H232)</f>
        <v/>
      </c>
    </row>
    <row r="233" spans="1:24" ht="28.9" customHeight="1">
      <c r="A233" s="41" t="str">
        <f t="shared" si="54"/>
        <v xml:space="preserve"> </v>
      </c>
      <c r="B233" s="42"/>
      <c r="C233" s="43"/>
      <c r="D233" s="44"/>
      <c r="E233" s="44"/>
      <c r="F233" s="43"/>
      <c r="G233" s="43"/>
      <c r="H233" s="26"/>
      <c r="I233" s="26"/>
      <c r="J233" s="26"/>
      <c r="K233" s="26"/>
      <c r="L233" s="52"/>
      <c r="M233" s="50"/>
      <c r="N233" s="29" t="s">
        <v>17</v>
      </c>
      <c r="O233" s="28">
        <f>COUNTIF(C218:C237,"장")</f>
        <v>0</v>
      </c>
      <c r="P233" s="28" t="s">
        <v>2</v>
      </c>
      <c r="Q233" s="28">
        <f>SUMIF(C218:C237,"장",E218:E237)</f>
        <v>0</v>
      </c>
      <c r="R233" s="28">
        <f>COUNTIF(X218:X237,"장국")</f>
        <v>0</v>
      </c>
      <c r="S233" s="28" t="s">
        <v>2</v>
      </c>
      <c r="T233" s="28">
        <f>SUMIF(X218:X237,"장국",E218:E237)</f>
        <v>0</v>
      </c>
      <c r="U233" s="28">
        <f t="shared" si="51"/>
        <v>0</v>
      </c>
      <c r="V233" s="28" t="s">
        <v>2</v>
      </c>
      <c r="W233" s="28">
        <f t="shared" si="52"/>
        <v>0</v>
      </c>
      <c r="X233" s="30" t="str">
        <f t="shared" si="55"/>
        <v/>
      </c>
    </row>
    <row r="234" spans="1:24" ht="28.9" customHeight="1">
      <c r="A234" s="41" t="str">
        <f t="shared" si="54"/>
        <v xml:space="preserve"> </v>
      </c>
      <c r="B234" s="42"/>
      <c r="C234" s="43"/>
      <c r="D234" s="44"/>
      <c r="E234" s="44"/>
      <c r="F234" s="43"/>
      <c r="G234" s="43"/>
      <c r="H234" s="26"/>
      <c r="I234" s="26"/>
      <c r="J234" s="26"/>
      <c r="K234" s="26"/>
      <c r="L234" s="52"/>
      <c r="M234" s="50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30" t="str">
        <f t="shared" si="55"/>
        <v/>
      </c>
    </row>
    <row r="235" spans="1:24" ht="28.9" customHeight="1">
      <c r="A235" s="41" t="str">
        <f t="shared" si="54"/>
        <v xml:space="preserve"> </v>
      </c>
      <c r="B235" s="42"/>
      <c r="C235" s="43"/>
      <c r="D235" s="44"/>
      <c r="E235" s="44"/>
      <c r="F235" s="43"/>
      <c r="G235" s="43"/>
      <c r="H235" s="26"/>
      <c r="I235" s="26"/>
      <c r="J235" s="26"/>
      <c r="K235" s="26"/>
      <c r="L235" s="52"/>
      <c r="M235" s="50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30" t="str">
        <f t="shared" si="55"/>
        <v/>
      </c>
    </row>
    <row r="236" spans="1:24" ht="28.9" customHeight="1">
      <c r="A236" s="41" t="str">
        <f>IF(OR(ISNUMBER(E236),ISTEXT(C236)),A235+1," ")</f>
        <v xml:space="preserve"> </v>
      </c>
      <c r="B236" s="42"/>
      <c r="C236" s="43"/>
      <c r="D236" s="44"/>
      <c r="E236" s="44"/>
      <c r="F236" s="43"/>
      <c r="G236" s="43"/>
      <c r="H236" s="26"/>
      <c r="I236" s="26"/>
      <c r="J236" s="26"/>
      <c r="K236" s="26"/>
      <c r="L236" s="52"/>
      <c r="M236" s="50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30" t="str">
        <f t="shared" si="55"/>
        <v/>
      </c>
    </row>
    <row r="237" spans="1:24" ht="28.9" customHeight="1">
      <c r="A237" s="41" t="str">
        <f>IF(OR(ISNUMBER(E237),ISTEXT(C237)),A236+1," ")</f>
        <v xml:space="preserve"> </v>
      </c>
      <c r="B237" s="42"/>
      <c r="C237" s="43"/>
      <c r="D237" s="44"/>
      <c r="E237" s="44"/>
      <c r="F237" s="43"/>
      <c r="G237" s="43"/>
      <c r="H237" s="26"/>
      <c r="I237" s="26"/>
      <c r="J237" s="26"/>
      <c r="K237" s="26"/>
      <c r="L237" s="52"/>
      <c r="M237" s="50"/>
      <c r="N237" s="28" t="s">
        <v>20</v>
      </c>
      <c r="O237" s="28">
        <f>COUNTIF(C218:C237," ")</f>
        <v>0</v>
      </c>
      <c r="P237" s="28" t="s">
        <v>2</v>
      </c>
      <c r="Q237" s="28">
        <f>SUMIF(C218:C237," ",E218:E237)</f>
        <v>0</v>
      </c>
      <c r="R237" s="28"/>
      <c r="S237" s="28" t="s">
        <v>2</v>
      </c>
      <c r="T237" s="28"/>
      <c r="U237" s="28">
        <f>O237</f>
        <v>0</v>
      </c>
      <c r="V237" s="28" t="s">
        <v>2</v>
      </c>
      <c r="W237" s="28">
        <f>Q237</f>
        <v>0</v>
      </c>
      <c r="X237" s="28" t="str">
        <f t="shared" si="55"/>
        <v/>
      </c>
    </row>
    <row r="238" spans="1:24" ht="28.9" customHeight="1">
      <c r="A238" s="45" t="s">
        <v>35</v>
      </c>
      <c r="B238" s="46"/>
      <c r="C238" s="47"/>
      <c r="D238" s="48"/>
      <c r="E238" s="49">
        <f>SUM(E218:E237)</f>
        <v>0</v>
      </c>
      <c r="F238" s="47"/>
      <c r="G238" s="47"/>
      <c r="H238" s="31"/>
      <c r="I238" s="31"/>
      <c r="J238" s="31"/>
      <c r="K238" s="31"/>
      <c r="L238" s="33"/>
      <c r="M238" s="51"/>
      <c r="N238" s="29" t="s">
        <v>1</v>
      </c>
      <c r="O238" s="28">
        <f>SUM(O218:O237)</f>
        <v>0</v>
      </c>
      <c r="P238" s="28" t="s">
        <v>2</v>
      </c>
      <c r="Q238" s="28">
        <f>SUM(Q218:Q237)</f>
        <v>0</v>
      </c>
      <c r="R238" s="28">
        <f>SUM(R218:R237)</f>
        <v>0</v>
      </c>
      <c r="S238" s="28" t="s">
        <v>2</v>
      </c>
      <c r="T238" s="28">
        <f>SUM(T218:T237)</f>
        <v>0</v>
      </c>
      <c r="U238" s="28">
        <f>SUM(U218:U237)</f>
        <v>0</v>
      </c>
      <c r="V238" s="28" t="s">
        <v>2</v>
      </c>
      <c r="W238" s="28">
        <f>SUM(W218:W237)</f>
        <v>0</v>
      </c>
      <c r="X238" s="28" t="str">
        <f t="shared" si="55"/>
        <v/>
      </c>
    </row>
    <row r="239" spans="1:24" ht="28.9" customHeight="1">
      <c r="A239" s="41" t="str">
        <f>IF(OR(ISNUMBER(E239),ISTEXT(C239)),A237+1," ")</f>
        <v xml:space="preserve"> </v>
      </c>
      <c r="B239" s="42"/>
      <c r="C239" s="43"/>
      <c r="D239" s="44"/>
      <c r="E239" s="44"/>
      <c r="F239" s="43"/>
      <c r="G239" s="43"/>
      <c r="H239" s="26"/>
      <c r="I239" s="26"/>
      <c r="J239" s="26"/>
      <c r="K239" s="27"/>
      <c r="L239" s="52"/>
      <c r="M239" s="50"/>
      <c r="N239" s="28" t="s">
        <v>3</v>
      </c>
      <c r="O239" s="28">
        <f>COUNTIF(C239:C258,"전")</f>
        <v>0</v>
      </c>
      <c r="P239" s="28" t="s">
        <v>2</v>
      </c>
      <c r="Q239" s="28">
        <f>SUMIF(C239:C258,"전",E239:E258)</f>
        <v>0</v>
      </c>
      <c r="R239" s="28">
        <f>COUNTIF(X239:X258,"전국")</f>
        <v>0</v>
      </c>
      <c r="S239" s="28" t="s">
        <v>2</v>
      </c>
      <c r="T239" s="28">
        <f>SUMIF(X239:X258,"전국",E239:E258)</f>
        <v>0</v>
      </c>
      <c r="U239" s="28">
        <f t="shared" ref="U239:U254" si="56">O239-R239</f>
        <v>0</v>
      </c>
      <c r="V239" s="28" t="s">
        <v>2</v>
      </c>
      <c r="W239" s="28">
        <f t="shared" ref="W239:W254" si="57">Q239-T239</f>
        <v>0</v>
      </c>
      <c r="X239" s="28" t="str">
        <f t="shared" si="55"/>
        <v/>
      </c>
    </row>
    <row r="240" spans="1:24" ht="28.9" customHeight="1">
      <c r="A240" s="41" t="str">
        <f t="shared" ref="A240:A246" si="58">IF(OR(ISNUMBER(E240),ISTEXT(C240)),A239+1," ")</f>
        <v xml:space="preserve"> </v>
      </c>
      <c r="B240" s="42"/>
      <c r="C240" s="43"/>
      <c r="D240" s="44"/>
      <c r="E240" s="44"/>
      <c r="F240" s="43"/>
      <c r="G240" s="43"/>
      <c r="H240" s="26"/>
      <c r="I240" s="26"/>
      <c r="J240" s="26"/>
      <c r="K240" s="26"/>
      <c r="L240" s="52"/>
      <c r="M240" s="50"/>
      <c r="N240" s="28" t="s">
        <v>4</v>
      </c>
      <c r="O240" s="28">
        <f>COUNTIF(C239:C258,"답")</f>
        <v>0</v>
      </c>
      <c r="P240" s="28" t="s">
        <v>2</v>
      </c>
      <c r="Q240" s="28">
        <f>SUMIF(C239:C258,"답",E239:E258)</f>
        <v>0</v>
      </c>
      <c r="R240" s="28">
        <f>COUNTIF(X239:X258,"답국")</f>
        <v>0</v>
      </c>
      <c r="S240" s="28" t="s">
        <v>2</v>
      </c>
      <c r="T240" s="28">
        <f>SUMIF(X239:X258,"답국",E239:E258)</f>
        <v>0</v>
      </c>
      <c r="U240" s="28">
        <f t="shared" si="56"/>
        <v>0</v>
      </c>
      <c r="V240" s="28" t="s">
        <v>2</v>
      </c>
      <c r="W240" s="28">
        <f t="shared" si="57"/>
        <v>0</v>
      </c>
      <c r="X240" s="28" t="str">
        <f t="shared" si="55"/>
        <v/>
      </c>
    </row>
    <row r="241" spans="1:24" ht="28.9" customHeight="1">
      <c r="A241" s="41" t="str">
        <f t="shared" si="58"/>
        <v xml:space="preserve"> </v>
      </c>
      <c r="B241" s="42"/>
      <c r="C241" s="43"/>
      <c r="D241" s="44"/>
      <c r="E241" s="44"/>
      <c r="F241" s="43"/>
      <c r="G241" s="43"/>
      <c r="H241" s="26"/>
      <c r="I241" s="26"/>
      <c r="J241" s="26"/>
      <c r="K241" s="26"/>
      <c r="L241" s="52"/>
      <c r="M241" s="50"/>
      <c r="N241" s="28" t="s">
        <v>5</v>
      </c>
      <c r="O241" s="28">
        <f>COUNTIF(C239:C258,"임")</f>
        <v>0</v>
      </c>
      <c r="P241" s="28" t="s">
        <v>2</v>
      </c>
      <c r="Q241" s="28">
        <f>SUMIF(C239:C258,"임",E239:E258)</f>
        <v>0</v>
      </c>
      <c r="R241" s="28">
        <f>COUNTIF(X239:X258,"임국")</f>
        <v>0</v>
      </c>
      <c r="S241" s="28" t="s">
        <v>2</v>
      </c>
      <c r="T241" s="28">
        <f>SUMIF(X239:X258,"임국",E239:E258)</f>
        <v>0</v>
      </c>
      <c r="U241" s="28">
        <f t="shared" si="56"/>
        <v>0</v>
      </c>
      <c r="V241" s="28" t="s">
        <v>2</v>
      </c>
      <c r="W241" s="28">
        <f t="shared" si="57"/>
        <v>0</v>
      </c>
      <c r="X241" s="28" t="str">
        <f t="shared" si="55"/>
        <v/>
      </c>
    </row>
    <row r="242" spans="1:24" ht="28.9" customHeight="1">
      <c r="A242" s="41" t="str">
        <f t="shared" si="58"/>
        <v xml:space="preserve"> </v>
      </c>
      <c r="B242" s="42"/>
      <c r="C242" s="43"/>
      <c r="D242" s="44"/>
      <c r="E242" s="44"/>
      <c r="F242" s="43"/>
      <c r="G242" s="43"/>
      <c r="H242" s="26"/>
      <c r="I242" s="26"/>
      <c r="J242" s="26"/>
      <c r="K242" s="26"/>
      <c r="L242" s="52"/>
      <c r="M242" s="50"/>
      <c r="N242" s="28" t="s">
        <v>6</v>
      </c>
      <c r="O242" s="28">
        <f>COUNTIF(C239:C258,"대")</f>
        <v>0</v>
      </c>
      <c r="P242" s="28" t="s">
        <v>2</v>
      </c>
      <c r="Q242" s="28">
        <f>SUMIF(C239:C258,"대",E239:E258)</f>
        <v>0</v>
      </c>
      <c r="R242" s="28">
        <f>COUNTIF(X239:X258,"대국")</f>
        <v>0</v>
      </c>
      <c r="S242" s="28" t="s">
        <v>2</v>
      </c>
      <c r="T242" s="28">
        <f>SUMIF(X239:X258,"대국",E239:E258)</f>
        <v>0</v>
      </c>
      <c r="U242" s="28">
        <f t="shared" si="56"/>
        <v>0</v>
      </c>
      <c r="V242" s="28" t="s">
        <v>2</v>
      </c>
      <c r="W242" s="28">
        <f t="shared" si="57"/>
        <v>0</v>
      </c>
      <c r="X242" s="28" t="str">
        <f t="shared" si="55"/>
        <v/>
      </c>
    </row>
    <row r="243" spans="1:24" ht="28.9" customHeight="1">
      <c r="A243" s="41" t="str">
        <f t="shared" si="58"/>
        <v xml:space="preserve"> </v>
      </c>
      <c r="B243" s="42"/>
      <c r="C243" s="43"/>
      <c r="D243" s="44"/>
      <c r="E243" s="44"/>
      <c r="F243" s="43"/>
      <c r="G243" s="43"/>
      <c r="H243" s="26"/>
      <c r="I243" s="26"/>
      <c r="J243" s="26"/>
      <c r="K243" s="26"/>
      <c r="L243" s="52"/>
      <c r="M243" s="50"/>
      <c r="N243" s="28" t="s">
        <v>7</v>
      </c>
      <c r="O243" s="28">
        <f>COUNTIF(C239:C258,"도")</f>
        <v>0</v>
      </c>
      <c r="P243" s="28" t="s">
        <v>2</v>
      </c>
      <c r="Q243" s="28">
        <f>SUMIF(C239:C258,"도",E239:E258)</f>
        <v>0</v>
      </c>
      <c r="R243" s="28">
        <f>COUNTIF(X239:X258,"도국")</f>
        <v>0</v>
      </c>
      <c r="S243" s="28" t="s">
        <v>2</v>
      </c>
      <c r="T243" s="28">
        <f>SUMIF(X239:X258,"도국",E239:E258)</f>
        <v>0</v>
      </c>
      <c r="U243" s="28">
        <f t="shared" si="56"/>
        <v>0</v>
      </c>
      <c r="V243" s="28" t="s">
        <v>2</v>
      </c>
      <c r="W243" s="28">
        <f t="shared" si="57"/>
        <v>0</v>
      </c>
      <c r="X243" s="28" t="str">
        <f t="shared" si="55"/>
        <v/>
      </c>
    </row>
    <row r="244" spans="1:24" ht="28.9" customHeight="1">
      <c r="A244" s="41" t="str">
        <f t="shared" si="58"/>
        <v xml:space="preserve"> </v>
      </c>
      <c r="B244" s="42"/>
      <c r="C244" s="43"/>
      <c r="D244" s="44"/>
      <c r="E244" s="44"/>
      <c r="F244" s="43"/>
      <c r="G244" s="43"/>
      <c r="H244" s="26"/>
      <c r="I244" s="26"/>
      <c r="J244" s="26"/>
      <c r="K244" s="26"/>
      <c r="L244" s="52"/>
      <c r="M244" s="50"/>
      <c r="N244" s="28" t="s">
        <v>8</v>
      </c>
      <c r="O244" s="28">
        <f>COUNTIF(C239:C258,"천")</f>
        <v>0</v>
      </c>
      <c r="P244" s="28" t="s">
        <v>2</v>
      </c>
      <c r="Q244" s="28">
        <f>SUMIF(C239:C258,"천",E239:E258)</f>
        <v>0</v>
      </c>
      <c r="R244" s="28">
        <f>COUNTIF(X239:X258,"천국")</f>
        <v>0</v>
      </c>
      <c r="S244" s="28" t="s">
        <v>2</v>
      </c>
      <c r="T244" s="28">
        <f>SUMIF(X239:X258,"천국",E239:E258)</f>
        <v>0</v>
      </c>
      <c r="U244" s="28">
        <f t="shared" si="56"/>
        <v>0</v>
      </c>
      <c r="V244" s="28" t="s">
        <v>2</v>
      </c>
      <c r="W244" s="28">
        <f t="shared" si="57"/>
        <v>0</v>
      </c>
      <c r="X244" s="28" t="str">
        <f t="shared" si="55"/>
        <v/>
      </c>
    </row>
    <row r="245" spans="1:24" ht="28.9" customHeight="1">
      <c r="A245" s="41" t="str">
        <f t="shared" si="58"/>
        <v xml:space="preserve"> </v>
      </c>
      <c r="B245" s="42"/>
      <c r="C245" s="43"/>
      <c r="D245" s="44"/>
      <c r="E245" s="44"/>
      <c r="F245" s="43"/>
      <c r="G245" s="43"/>
      <c r="H245" s="26"/>
      <c r="I245" s="26"/>
      <c r="J245" s="26"/>
      <c r="K245" s="26"/>
      <c r="L245" s="52"/>
      <c r="M245" s="50"/>
      <c r="N245" s="28" t="s">
        <v>9</v>
      </c>
      <c r="O245" s="28">
        <f>COUNTIF(C239:C258,"구")</f>
        <v>0</v>
      </c>
      <c r="P245" s="28" t="s">
        <v>2</v>
      </c>
      <c r="Q245" s="28">
        <f>SUMIF(C239:C258,"구",E239:E258)</f>
        <v>0</v>
      </c>
      <c r="R245" s="28">
        <f>COUNTIF(X239:X258,"구국")</f>
        <v>0</v>
      </c>
      <c r="S245" s="28" t="s">
        <v>2</v>
      </c>
      <c r="T245" s="28">
        <f>SUMIF(X239:X258,"구국",E239:E258)</f>
        <v>0</v>
      </c>
      <c r="U245" s="28">
        <f t="shared" si="56"/>
        <v>0</v>
      </c>
      <c r="V245" s="28" t="s">
        <v>2</v>
      </c>
      <c r="W245" s="28">
        <f t="shared" si="57"/>
        <v>0</v>
      </c>
      <c r="X245" s="28" t="str">
        <f t="shared" si="55"/>
        <v/>
      </c>
    </row>
    <row r="246" spans="1:24" ht="28.9" customHeight="1">
      <c r="A246" s="41" t="str">
        <f t="shared" si="58"/>
        <v xml:space="preserve"> </v>
      </c>
      <c r="B246" s="42"/>
      <c r="C246" s="43"/>
      <c r="D246" s="44"/>
      <c r="E246" s="44"/>
      <c r="F246" s="43"/>
      <c r="G246" s="43"/>
      <c r="H246" s="26"/>
      <c r="I246" s="26"/>
      <c r="J246" s="26"/>
      <c r="K246" s="26"/>
      <c r="L246" s="52"/>
      <c r="M246" s="50"/>
      <c r="N246" s="28" t="s">
        <v>10</v>
      </c>
      <c r="O246" s="28">
        <f>COUNTIF(C239:C258,"제")</f>
        <v>0</v>
      </c>
      <c r="P246" s="28" t="s">
        <v>2</v>
      </c>
      <c r="Q246" s="28">
        <f>SUMIF(C239:C258,"제",E239:E258)</f>
        <v>0</v>
      </c>
      <c r="R246" s="28">
        <f>COUNTIF(X239:X258,"제국")</f>
        <v>0</v>
      </c>
      <c r="S246" s="28" t="s">
        <v>2</v>
      </c>
      <c r="T246" s="28">
        <f>SUMIF(X239:X258,"제국",E239:E258)</f>
        <v>0</v>
      </c>
      <c r="U246" s="28">
        <f t="shared" si="56"/>
        <v>0</v>
      </c>
      <c r="V246" s="28" t="s">
        <v>2</v>
      </c>
      <c r="W246" s="28">
        <f t="shared" si="57"/>
        <v>0</v>
      </c>
      <c r="X246" s="28" t="str">
        <f t="shared" si="55"/>
        <v/>
      </c>
    </row>
    <row r="247" spans="1:24" ht="28.9" customHeight="1">
      <c r="A247" s="41" t="str">
        <f t="shared" ref="A247:A256" si="59">IF(OR(ISNUMBER(E247),ISTEXT(C247)),A246+1," ")</f>
        <v xml:space="preserve"> </v>
      </c>
      <c r="B247" s="42"/>
      <c r="C247" s="43"/>
      <c r="D247" s="44"/>
      <c r="E247" s="44"/>
      <c r="F247" s="43"/>
      <c r="G247" s="43"/>
      <c r="H247" s="26"/>
      <c r="I247" s="26"/>
      <c r="J247" s="26"/>
      <c r="K247" s="26"/>
      <c r="L247" s="52"/>
      <c r="M247" s="50"/>
      <c r="N247" s="28" t="s">
        <v>11</v>
      </c>
      <c r="O247" s="28">
        <f>COUNTIF(C239:C258,"유")</f>
        <v>0</v>
      </c>
      <c r="P247" s="28" t="s">
        <v>2</v>
      </c>
      <c r="Q247" s="28">
        <f>SUMIF(C239:C258,"유",E239:E258)</f>
        <v>0</v>
      </c>
      <c r="R247" s="28">
        <f>COUNTIF(X239:X258,"유국")</f>
        <v>0</v>
      </c>
      <c r="S247" s="28" t="s">
        <v>2</v>
      </c>
      <c r="T247" s="28">
        <f>SUMIF(X239:X258,"유국",E239:E258)</f>
        <v>0</v>
      </c>
      <c r="U247" s="28">
        <f t="shared" si="56"/>
        <v>0</v>
      </c>
      <c r="V247" s="28" t="s">
        <v>2</v>
      </c>
      <c r="W247" s="28">
        <f t="shared" si="57"/>
        <v>0</v>
      </c>
      <c r="X247" s="28" t="str">
        <f t="shared" si="55"/>
        <v/>
      </c>
    </row>
    <row r="248" spans="1:24" ht="28.9" customHeight="1">
      <c r="A248" s="41" t="str">
        <f t="shared" si="59"/>
        <v xml:space="preserve"> </v>
      </c>
      <c r="B248" s="42"/>
      <c r="C248" s="43"/>
      <c r="D248" s="44"/>
      <c r="E248" s="44"/>
      <c r="F248" s="43"/>
      <c r="G248" s="43"/>
      <c r="H248" s="26"/>
      <c r="I248" s="26"/>
      <c r="J248" s="26"/>
      <c r="K248" s="26"/>
      <c r="L248" s="52"/>
      <c r="M248" s="50"/>
      <c r="N248" s="28" t="s">
        <v>12</v>
      </c>
      <c r="O248" s="28">
        <f>COUNTIF(C239:C258,"과")</f>
        <v>0</v>
      </c>
      <c r="P248" s="28" t="s">
        <v>2</v>
      </c>
      <c r="Q248" s="28">
        <f>SUMIF(C239:C258,"과",E239:E258)</f>
        <v>0</v>
      </c>
      <c r="R248" s="28">
        <f>COUNTIF(X239:X258,"과국")</f>
        <v>0</v>
      </c>
      <c r="S248" s="28" t="s">
        <v>2</v>
      </c>
      <c r="T248" s="28">
        <f>SUMIF(X239:X258,"과국",E239:E258)</f>
        <v>0</v>
      </c>
      <c r="U248" s="28">
        <f t="shared" si="56"/>
        <v>0</v>
      </c>
      <c r="V248" s="28" t="s">
        <v>2</v>
      </c>
      <c r="W248" s="28">
        <f t="shared" si="57"/>
        <v>0</v>
      </c>
      <c r="X248" s="28" t="str">
        <f t="shared" ref="X248:X263" si="60">CONCATENATE(C248,H248)</f>
        <v/>
      </c>
    </row>
    <row r="249" spans="1:24" ht="28.9" customHeight="1">
      <c r="A249" s="41" t="str">
        <f t="shared" si="59"/>
        <v xml:space="preserve"> </v>
      </c>
      <c r="B249" s="42"/>
      <c r="C249" s="43"/>
      <c r="D249" s="44"/>
      <c r="E249" s="44"/>
      <c r="F249" s="43"/>
      <c r="G249" s="43"/>
      <c r="H249" s="26"/>
      <c r="I249" s="26"/>
      <c r="J249" s="26"/>
      <c r="K249" s="26"/>
      <c r="L249" s="52"/>
      <c r="M249" s="50"/>
      <c r="N249" s="28" t="s">
        <v>13</v>
      </c>
      <c r="O249" s="28">
        <f>COUNTIF(C239:C258,"묘")</f>
        <v>0</v>
      </c>
      <c r="P249" s="28" t="s">
        <v>2</v>
      </c>
      <c r="Q249" s="28">
        <f>SUMIF(C239:C258,"묘",E239:E258)</f>
        <v>0</v>
      </c>
      <c r="R249" s="28">
        <f>COUNTIF(X239:X258,"묘국")</f>
        <v>0</v>
      </c>
      <c r="S249" s="28" t="s">
        <v>2</v>
      </c>
      <c r="T249" s="28">
        <f>SUMIF(X239:X258,"묘국",E239:E258)</f>
        <v>0</v>
      </c>
      <c r="U249" s="28">
        <f t="shared" si="56"/>
        <v>0</v>
      </c>
      <c r="V249" s="28" t="s">
        <v>2</v>
      </c>
      <c r="W249" s="28">
        <f t="shared" si="57"/>
        <v>0</v>
      </c>
      <c r="X249" s="28" t="str">
        <f t="shared" si="60"/>
        <v/>
      </c>
    </row>
    <row r="250" spans="1:24" ht="28.9" customHeight="1">
      <c r="A250" s="41" t="str">
        <f t="shared" si="59"/>
        <v xml:space="preserve"> </v>
      </c>
      <c r="B250" s="42"/>
      <c r="C250" s="43"/>
      <c r="D250" s="44"/>
      <c r="E250" s="44"/>
      <c r="F250" s="43"/>
      <c r="G250" s="43"/>
      <c r="H250" s="26"/>
      <c r="I250" s="26"/>
      <c r="J250" s="26"/>
      <c r="K250" s="26"/>
      <c r="L250" s="52"/>
      <c r="M250" s="50"/>
      <c r="N250" s="28" t="s">
        <v>14</v>
      </c>
      <c r="O250" s="28">
        <f>COUNTIF(C239:C258,"목")</f>
        <v>0</v>
      </c>
      <c r="P250" s="28" t="s">
        <v>2</v>
      </c>
      <c r="Q250" s="28">
        <f>SUMIF(C239:C258,"목",E239:E258)</f>
        <v>0</v>
      </c>
      <c r="R250" s="28">
        <f>COUNTIF(X239:X258,"목국")</f>
        <v>0</v>
      </c>
      <c r="S250" s="28" t="s">
        <v>2</v>
      </c>
      <c r="T250" s="28">
        <f>SUMIF(X239:X258,"목국",E239:E258)</f>
        <v>0</v>
      </c>
      <c r="U250" s="28">
        <f t="shared" si="56"/>
        <v>0</v>
      </c>
      <c r="V250" s="28" t="s">
        <v>2</v>
      </c>
      <c r="W250" s="28">
        <f t="shared" si="57"/>
        <v>0</v>
      </c>
      <c r="X250" s="28" t="str">
        <f t="shared" si="60"/>
        <v/>
      </c>
    </row>
    <row r="251" spans="1:24" ht="28.9" customHeight="1">
      <c r="A251" s="41" t="str">
        <f t="shared" si="59"/>
        <v xml:space="preserve"> </v>
      </c>
      <c r="B251" s="42"/>
      <c r="C251" s="43"/>
      <c r="D251" s="44"/>
      <c r="E251" s="44"/>
      <c r="F251" s="43"/>
      <c r="G251" s="43"/>
      <c r="H251" s="26"/>
      <c r="I251" s="26"/>
      <c r="J251" s="26"/>
      <c r="K251" s="26"/>
      <c r="L251" s="52"/>
      <c r="M251" s="50"/>
      <c r="N251" s="28" t="s">
        <v>15</v>
      </c>
      <c r="O251" s="28">
        <f>COUNTIF(C239:C258,"잡")</f>
        <v>0</v>
      </c>
      <c r="P251" s="28" t="s">
        <v>2</v>
      </c>
      <c r="Q251" s="28">
        <f>SUMIF(C239:C258,"잡",E239:E258)</f>
        <v>0</v>
      </c>
      <c r="R251" s="28">
        <f>COUNTIF(X239:X258,"잡국")</f>
        <v>0</v>
      </c>
      <c r="S251" s="28" t="s">
        <v>2</v>
      </c>
      <c r="T251" s="28">
        <f>SUMIF(X239:X258,"잡국",E239:E258)</f>
        <v>0</v>
      </c>
      <c r="U251" s="28">
        <f t="shared" si="56"/>
        <v>0</v>
      </c>
      <c r="V251" s="28" t="s">
        <v>2</v>
      </c>
      <c r="W251" s="28">
        <f t="shared" si="57"/>
        <v>0</v>
      </c>
      <c r="X251" s="28" t="str">
        <f t="shared" si="60"/>
        <v/>
      </c>
    </row>
    <row r="252" spans="1:24" ht="28.9" customHeight="1">
      <c r="A252" s="41" t="str">
        <f t="shared" si="59"/>
        <v xml:space="preserve"> </v>
      </c>
      <c r="B252" s="42"/>
      <c r="C252" s="43"/>
      <c r="D252" s="44"/>
      <c r="E252" s="44"/>
      <c r="F252" s="43"/>
      <c r="G252" s="43"/>
      <c r="H252" s="26"/>
      <c r="I252" s="26"/>
      <c r="J252" s="26"/>
      <c r="K252" s="26"/>
      <c r="L252" s="52"/>
      <c r="M252" s="50"/>
      <c r="N252" s="28" t="s">
        <v>19</v>
      </c>
      <c r="O252" s="28">
        <f>COUNTIF(C239:C258,"학")</f>
        <v>0</v>
      </c>
      <c r="P252" s="28" t="s">
        <v>2</v>
      </c>
      <c r="Q252" s="28">
        <f>SUMIF(C239:C258,"학",E239:E258)</f>
        <v>0</v>
      </c>
      <c r="R252" s="28">
        <f>COUNTIF(X239:X258,"학국")</f>
        <v>0</v>
      </c>
      <c r="S252" s="28" t="s">
        <v>2</v>
      </c>
      <c r="T252" s="28">
        <f>SUMIF(X239:X258,"학국",E239:E258)</f>
        <v>0</v>
      </c>
      <c r="U252" s="28">
        <f t="shared" si="56"/>
        <v>0</v>
      </c>
      <c r="V252" s="28" t="s">
        <v>2</v>
      </c>
      <c r="W252" s="28">
        <f t="shared" si="57"/>
        <v>0</v>
      </c>
      <c r="X252" s="28" t="str">
        <f t="shared" si="60"/>
        <v/>
      </c>
    </row>
    <row r="253" spans="1:24" ht="28.9" customHeight="1">
      <c r="A253" s="41" t="str">
        <f t="shared" si="59"/>
        <v xml:space="preserve"> </v>
      </c>
      <c r="B253" s="42"/>
      <c r="C253" s="43"/>
      <c r="D253" s="44"/>
      <c r="E253" s="44"/>
      <c r="F253" s="43"/>
      <c r="G253" s="43"/>
      <c r="H253" s="26"/>
      <c r="I253" s="26"/>
      <c r="J253" s="26"/>
      <c r="K253" s="26"/>
      <c r="L253" s="52"/>
      <c r="M253" s="50"/>
      <c r="N253" s="28" t="s">
        <v>16</v>
      </c>
      <c r="O253" s="28">
        <f>COUNTIF(C239:C258,"수")</f>
        <v>0</v>
      </c>
      <c r="P253" s="28" t="s">
        <v>2</v>
      </c>
      <c r="Q253" s="28">
        <f>SUMIF(C239:C258,"수",E239:E258)</f>
        <v>0</v>
      </c>
      <c r="R253" s="28">
        <f>COUNTIF(X239:X258,"수국")</f>
        <v>0</v>
      </c>
      <c r="S253" s="28" t="s">
        <v>2</v>
      </c>
      <c r="T253" s="28">
        <f>SUMIF(X239:X258,"수국",E239:E258)</f>
        <v>0</v>
      </c>
      <c r="U253" s="28">
        <f t="shared" si="56"/>
        <v>0</v>
      </c>
      <c r="V253" s="28" t="s">
        <v>2</v>
      </c>
      <c r="W253" s="28">
        <f t="shared" si="57"/>
        <v>0</v>
      </c>
      <c r="X253" s="28" t="str">
        <f t="shared" si="60"/>
        <v/>
      </c>
    </row>
    <row r="254" spans="1:24" ht="28.9" customHeight="1">
      <c r="A254" s="41" t="str">
        <f t="shared" si="59"/>
        <v xml:space="preserve"> </v>
      </c>
      <c r="B254" s="42"/>
      <c r="C254" s="43"/>
      <c r="D254" s="44"/>
      <c r="E254" s="44"/>
      <c r="F254" s="43"/>
      <c r="G254" s="43"/>
      <c r="H254" s="26"/>
      <c r="I254" s="26"/>
      <c r="J254" s="26"/>
      <c r="K254" s="26"/>
      <c r="L254" s="52"/>
      <c r="M254" s="50"/>
      <c r="N254" s="29" t="s">
        <v>17</v>
      </c>
      <c r="O254" s="28">
        <f>COUNTIF(C239:C258,"장")</f>
        <v>0</v>
      </c>
      <c r="P254" s="28" t="s">
        <v>2</v>
      </c>
      <c r="Q254" s="28">
        <f>SUMIF(C239:C258,"장",E239:E258)</f>
        <v>0</v>
      </c>
      <c r="R254" s="28">
        <f>COUNTIF(X239:X258,"장국")</f>
        <v>0</v>
      </c>
      <c r="S254" s="28" t="s">
        <v>2</v>
      </c>
      <c r="T254" s="28">
        <f>SUMIF(X239:X258,"장국",E239:E258)</f>
        <v>0</v>
      </c>
      <c r="U254" s="28">
        <f t="shared" si="56"/>
        <v>0</v>
      </c>
      <c r="V254" s="28" t="s">
        <v>2</v>
      </c>
      <c r="W254" s="28">
        <f t="shared" si="57"/>
        <v>0</v>
      </c>
      <c r="X254" s="30" t="str">
        <f t="shared" si="60"/>
        <v/>
      </c>
    </row>
    <row r="255" spans="1:24" ht="28.9" customHeight="1">
      <c r="A255" s="41" t="str">
        <f t="shared" si="59"/>
        <v xml:space="preserve"> </v>
      </c>
      <c r="B255" s="42"/>
      <c r="C255" s="43"/>
      <c r="D255" s="44"/>
      <c r="E255" s="44"/>
      <c r="F255" s="43"/>
      <c r="G255" s="43"/>
      <c r="H255" s="26"/>
      <c r="I255" s="26"/>
      <c r="J255" s="26"/>
      <c r="K255" s="26"/>
      <c r="L255" s="52"/>
      <c r="M255" s="50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30" t="str">
        <f t="shared" si="60"/>
        <v/>
      </c>
    </row>
    <row r="256" spans="1:24" ht="28.9" customHeight="1">
      <c r="A256" s="41" t="str">
        <f t="shared" si="59"/>
        <v xml:space="preserve"> </v>
      </c>
      <c r="B256" s="42"/>
      <c r="C256" s="43"/>
      <c r="D256" s="44"/>
      <c r="E256" s="44"/>
      <c r="F256" s="43"/>
      <c r="G256" s="43"/>
      <c r="H256" s="26"/>
      <c r="I256" s="26"/>
      <c r="J256" s="26"/>
      <c r="K256" s="26"/>
      <c r="L256" s="52"/>
      <c r="M256" s="50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30" t="str">
        <f t="shared" si="60"/>
        <v/>
      </c>
    </row>
    <row r="257" spans="1:24" ht="28.9" customHeight="1">
      <c r="A257" s="41" t="str">
        <f>IF(OR(ISNUMBER(E257),ISTEXT(C257)),A256+1," ")</f>
        <v xml:space="preserve"> </v>
      </c>
      <c r="B257" s="42"/>
      <c r="C257" s="43"/>
      <c r="D257" s="44"/>
      <c r="E257" s="44"/>
      <c r="F257" s="43"/>
      <c r="G257" s="43"/>
      <c r="H257" s="26"/>
      <c r="I257" s="26"/>
      <c r="J257" s="26"/>
      <c r="K257" s="26"/>
      <c r="L257" s="52"/>
      <c r="M257" s="50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30" t="str">
        <f t="shared" si="60"/>
        <v/>
      </c>
    </row>
    <row r="258" spans="1:24" ht="28.9" customHeight="1">
      <c r="A258" s="41" t="str">
        <f>IF(OR(ISNUMBER(E258),ISTEXT(C258)),A257+1," ")</f>
        <v xml:space="preserve"> </v>
      </c>
      <c r="B258" s="42"/>
      <c r="C258" s="43"/>
      <c r="D258" s="44"/>
      <c r="E258" s="44"/>
      <c r="F258" s="43"/>
      <c r="G258" s="43"/>
      <c r="H258" s="26"/>
      <c r="I258" s="26"/>
      <c r="J258" s="26"/>
      <c r="K258" s="26"/>
      <c r="L258" s="52"/>
      <c r="M258" s="50"/>
      <c r="N258" s="28" t="s">
        <v>20</v>
      </c>
      <c r="O258" s="28">
        <f>COUNTIF(C239:C258," ")</f>
        <v>0</v>
      </c>
      <c r="P258" s="28" t="s">
        <v>2</v>
      </c>
      <c r="Q258" s="28">
        <f>SUMIF(C239:C258," ",E239:E258)</f>
        <v>0</v>
      </c>
      <c r="R258" s="28"/>
      <c r="S258" s="28" t="s">
        <v>2</v>
      </c>
      <c r="T258" s="28"/>
      <c r="U258" s="28">
        <f>O258</f>
        <v>0</v>
      </c>
      <c r="V258" s="28" t="s">
        <v>2</v>
      </c>
      <c r="W258" s="28">
        <f>Q258</f>
        <v>0</v>
      </c>
      <c r="X258" s="28" t="str">
        <f t="shared" si="60"/>
        <v/>
      </c>
    </row>
    <row r="259" spans="1:24" ht="28.9" customHeight="1">
      <c r="A259" s="45" t="s">
        <v>35</v>
      </c>
      <c r="B259" s="46"/>
      <c r="C259" s="47"/>
      <c r="D259" s="48"/>
      <c r="E259" s="49">
        <f>SUM(E239:E258)</f>
        <v>0</v>
      </c>
      <c r="F259" s="47"/>
      <c r="G259" s="47"/>
      <c r="H259" s="31"/>
      <c r="I259" s="31"/>
      <c r="J259" s="31"/>
      <c r="K259" s="31"/>
      <c r="L259" s="33"/>
      <c r="M259" s="51"/>
      <c r="N259" s="29" t="s">
        <v>1</v>
      </c>
      <c r="O259" s="28">
        <f>SUM(O239:O258)</f>
        <v>0</v>
      </c>
      <c r="P259" s="28" t="s">
        <v>2</v>
      </c>
      <c r="Q259" s="28">
        <f>SUM(Q239:Q258)</f>
        <v>0</v>
      </c>
      <c r="R259" s="28">
        <f>SUM(R239:R258)</f>
        <v>0</v>
      </c>
      <c r="S259" s="28" t="s">
        <v>2</v>
      </c>
      <c r="T259" s="28">
        <f>SUM(T239:T258)</f>
        <v>0</v>
      </c>
      <c r="U259" s="28">
        <f>SUM(U239:U258)</f>
        <v>0</v>
      </c>
      <c r="V259" s="28" t="s">
        <v>2</v>
      </c>
      <c r="W259" s="28">
        <f>SUM(W239:W258)</f>
        <v>0</v>
      </c>
      <c r="X259" s="28" t="str">
        <f t="shared" si="60"/>
        <v/>
      </c>
    </row>
    <row r="260" spans="1:24" ht="28.9" customHeight="1">
      <c r="A260" s="41" t="str">
        <f>IF(OR(ISNUMBER(E260),ISTEXT(C260)),A258+1," ")</f>
        <v xml:space="preserve"> </v>
      </c>
      <c r="B260" s="42"/>
      <c r="C260" s="43"/>
      <c r="D260" s="44"/>
      <c r="E260" s="44"/>
      <c r="F260" s="43"/>
      <c r="G260" s="43"/>
      <c r="H260" s="26"/>
      <c r="I260" s="26"/>
      <c r="J260" s="26"/>
      <c r="K260" s="27"/>
      <c r="L260" s="52"/>
      <c r="M260" s="50"/>
      <c r="N260" s="28" t="s">
        <v>3</v>
      </c>
      <c r="O260" s="28">
        <f>COUNTIF(C260:C279,"전")</f>
        <v>0</v>
      </c>
      <c r="P260" s="28" t="s">
        <v>2</v>
      </c>
      <c r="Q260" s="28">
        <f>SUMIF(C260:C279,"전",E260:E279)</f>
        <v>0</v>
      </c>
      <c r="R260" s="28">
        <f>COUNTIF(X260:X279,"전국")</f>
        <v>0</v>
      </c>
      <c r="S260" s="28" t="s">
        <v>2</v>
      </c>
      <c r="T260" s="28">
        <f>SUMIF(X260:X279,"전국",E260:E279)</f>
        <v>0</v>
      </c>
      <c r="U260" s="28">
        <f t="shared" ref="U260:U275" si="61">O260-R260</f>
        <v>0</v>
      </c>
      <c r="V260" s="28" t="s">
        <v>2</v>
      </c>
      <c r="W260" s="28">
        <f t="shared" ref="W260:W275" si="62">Q260-T260</f>
        <v>0</v>
      </c>
      <c r="X260" s="28" t="str">
        <f t="shared" si="60"/>
        <v/>
      </c>
    </row>
    <row r="261" spans="1:24" ht="28.9" customHeight="1">
      <c r="A261" s="41" t="str">
        <f t="shared" ref="A261:A266" si="63">IF(OR(ISNUMBER(E261),ISTEXT(C261)),A260+1," ")</f>
        <v xml:space="preserve"> </v>
      </c>
      <c r="B261" s="42"/>
      <c r="C261" s="43"/>
      <c r="D261" s="44"/>
      <c r="E261" s="44"/>
      <c r="F261" s="43"/>
      <c r="G261" s="43"/>
      <c r="H261" s="26"/>
      <c r="I261" s="26"/>
      <c r="J261" s="26"/>
      <c r="K261" s="26"/>
      <c r="L261" s="52"/>
      <c r="M261" s="50"/>
      <c r="N261" s="28" t="s">
        <v>4</v>
      </c>
      <c r="O261" s="28">
        <f>COUNTIF(C260:C279,"답")</f>
        <v>0</v>
      </c>
      <c r="P261" s="28" t="s">
        <v>2</v>
      </c>
      <c r="Q261" s="28">
        <f>SUMIF(C260:C279,"답",E260:E279)</f>
        <v>0</v>
      </c>
      <c r="R261" s="28">
        <f>COUNTIF(X260:X279,"답국")</f>
        <v>0</v>
      </c>
      <c r="S261" s="28" t="s">
        <v>2</v>
      </c>
      <c r="T261" s="28">
        <f>SUMIF(X260:X279,"답국",E260:E279)</f>
        <v>0</v>
      </c>
      <c r="U261" s="28">
        <f t="shared" si="61"/>
        <v>0</v>
      </c>
      <c r="V261" s="28" t="s">
        <v>2</v>
      </c>
      <c r="W261" s="28">
        <f t="shared" si="62"/>
        <v>0</v>
      </c>
      <c r="X261" s="28" t="str">
        <f t="shared" si="60"/>
        <v/>
      </c>
    </row>
    <row r="262" spans="1:24" ht="28.9" customHeight="1">
      <c r="A262" s="41" t="str">
        <f t="shared" si="63"/>
        <v xml:space="preserve"> </v>
      </c>
      <c r="B262" s="42"/>
      <c r="C262" s="43"/>
      <c r="D262" s="44"/>
      <c r="E262" s="44"/>
      <c r="F262" s="43"/>
      <c r="G262" s="43"/>
      <c r="H262" s="26"/>
      <c r="I262" s="26"/>
      <c r="J262" s="26"/>
      <c r="K262" s="26"/>
      <c r="L262" s="52"/>
      <c r="M262" s="50"/>
      <c r="N262" s="28" t="s">
        <v>5</v>
      </c>
      <c r="O262" s="28">
        <f>COUNTIF(C260:C279,"임")</f>
        <v>0</v>
      </c>
      <c r="P262" s="28" t="s">
        <v>2</v>
      </c>
      <c r="Q262" s="28">
        <f>SUMIF(C260:C279,"임",E260:E279)</f>
        <v>0</v>
      </c>
      <c r="R262" s="28">
        <f>COUNTIF(X260:X279,"임국")</f>
        <v>0</v>
      </c>
      <c r="S262" s="28" t="s">
        <v>2</v>
      </c>
      <c r="T262" s="28">
        <f>SUMIF(X260:X279,"임국",E260:E279)</f>
        <v>0</v>
      </c>
      <c r="U262" s="28">
        <f t="shared" si="61"/>
        <v>0</v>
      </c>
      <c r="V262" s="28" t="s">
        <v>2</v>
      </c>
      <c r="W262" s="28">
        <f t="shared" si="62"/>
        <v>0</v>
      </c>
      <c r="X262" s="28" t="str">
        <f t="shared" si="60"/>
        <v/>
      </c>
    </row>
    <row r="263" spans="1:24" ht="28.9" customHeight="1">
      <c r="A263" s="41" t="str">
        <f t="shared" si="63"/>
        <v xml:space="preserve"> </v>
      </c>
      <c r="B263" s="42"/>
      <c r="C263" s="43"/>
      <c r="D263" s="44"/>
      <c r="E263" s="44"/>
      <c r="F263" s="43"/>
      <c r="G263" s="43"/>
      <c r="H263" s="26"/>
      <c r="I263" s="26"/>
      <c r="J263" s="26"/>
      <c r="K263" s="26"/>
      <c r="L263" s="52"/>
      <c r="M263" s="50"/>
      <c r="N263" s="28" t="s">
        <v>6</v>
      </c>
      <c r="O263" s="28">
        <f>COUNTIF(C260:C279,"대")</f>
        <v>0</v>
      </c>
      <c r="P263" s="28" t="s">
        <v>2</v>
      </c>
      <c r="Q263" s="28">
        <f>SUMIF(C260:C279,"대",E260:E279)</f>
        <v>0</v>
      </c>
      <c r="R263" s="28">
        <f>COUNTIF(X260:X279,"대국")</f>
        <v>0</v>
      </c>
      <c r="S263" s="28" t="s">
        <v>2</v>
      </c>
      <c r="T263" s="28">
        <f>SUMIF(X260:X279,"대국",E260:E279)</f>
        <v>0</v>
      </c>
      <c r="U263" s="28">
        <f t="shared" si="61"/>
        <v>0</v>
      </c>
      <c r="V263" s="28" t="s">
        <v>2</v>
      </c>
      <c r="W263" s="28">
        <f t="shared" si="62"/>
        <v>0</v>
      </c>
      <c r="X263" s="28" t="str">
        <f t="shared" si="60"/>
        <v/>
      </c>
    </row>
    <row r="264" spans="1:24" ht="28.9" customHeight="1">
      <c r="A264" s="41" t="str">
        <f t="shared" si="63"/>
        <v xml:space="preserve"> </v>
      </c>
      <c r="B264" s="42"/>
      <c r="C264" s="43"/>
      <c r="D264" s="44"/>
      <c r="E264" s="44"/>
      <c r="F264" s="43"/>
      <c r="G264" s="43"/>
      <c r="H264" s="26"/>
      <c r="I264" s="26"/>
      <c r="J264" s="26"/>
      <c r="K264" s="26"/>
      <c r="L264" s="52"/>
      <c r="M264" s="50"/>
      <c r="N264" s="28" t="s">
        <v>7</v>
      </c>
      <c r="O264" s="28">
        <f>COUNTIF(C260:C279,"도")</f>
        <v>0</v>
      </c>
      <c r="P264" s="28" t="s">
        <v>2</v>
      </c>
      <c r="Q264" s="28">
        <f>SUMIF(C260:C279,"도",E260:E279)</f>
        <v>0</v>
      </c>
      <c r="R264" s="28">
        <f>COUNTIF(X260:X279,"도국")</f>
        <v>0</v>
      </c>
      <c r="S264" s="28" t="s">
        <v>2</v>
      </c>
      <c r="T264" s="28">
        <f>SUMIF(X260:X279,"도국",E260:E279)</f>
        <v>0</v>
      </c>
      <c r="U264" s="28">
        <f t="shared" si="61"/>
        <v>0</v>
      </c>
      <c r="V264" s="28" t="s">
        <v>2</v>
      </c>
      <c r="W264" s="28">
        <f t="shared" si="62"/>
        <v>0</v>
      </c>
      <c r="X264" s="28" t="str">
        <f t="shared" ref="X264:X279" si="64">CONCATENATE(C264,H264)</f>
        <v/>
      </c>
    </row>
    <row r="265" spans="1:24" ht="28.9" customHeight="1">
      <c r="A265" s="41" t="str">
        <f t="shared" si="63"/>
        <v xml:space="preserve"> </v>
      </c>
      <c r="B265" s="42"/>
      <c r="C265" s="43"/>
      <c r="D265" s="44"/>
      <c r="E265" s="44"/>
      <c r="F265" s="43"/>
      <c r="G265" s="43"/>
      <c r="H265" s="26"/>
      <c r="I265" s="26"/>
      <c r="J265" s="26"/>
      <c r="K265" s="26"/>
      <c r="L265" s="52"/>
      <c r="M265" s="50"/>
      <c r="N265" s="28" t="s">
        <v>8</v>
      </c>
      <c r="O265" s="28">
        <f>COUNTIF(C260:C279,"천")</f>
        <v>0</v>
      </c>
      <c r="P265" s="28" t="s">
        <v>2</v>
      </c>
      <c r="Q265" s="28">
        <f>SUMIF(C260:C279,"천",E260:E279)</f>
        <v>0</v>
      </c>
      <c r="R265" s="28">
        <f>COUNTIF(X260:X279,"천국")</f>
        <v>0</v>
      </c>
      <c r="S265" s="28" t="s">
        <v>2</v>
      </c>
      <c r="T265" s="28">
        <f>SUMIF(X260:X279,"천국",E260:E279)</f>
        <v>0</v>
      </c>
      <c r="U265" s="28">
        <f t="shared" si="61"/>
        <v>0</v>
      </c>
      <c r="V265" s="28" t="s">
        <v>2</v>
      </c>
      <c r="W265" s="28">
        <f t="shared" si="62"/>
        <v>0</v>
      </c>
      <c r="X265" s="28" t="str">
        <f t="shared" si="64"/>
        <v/>
      </c>
    </row>
    <row r="266" spans="1:24" ht="28.9" customHeight="1">
      <c r="A266" s="41" t="str">
        <f t="shared" si="63"/>
        <v xml:space="preserve"> </v>
      </c>
      <c r="B266" s="42"/>
      <c r="C266" s="43"/>
      <c r="D266" s="44"/>
      <c r="E266" s="44"/>
      <c r="F266" s="43"/>
      <c r="G266" s="43"/>
      <c r="H266" s="26"/>
      <c r="I266" s="26"/>
      <c r="J266" s="26"/>
      <c r="K266" s="26"/>
      <c r="L266" s="52"/>
      <c r="M266" s="50"/>
      <c r="N266" s="28" t="s">
        <v>9</v>
      </c>
      <c r="O266" s="28">
        <f>COUNTIF(C260:C279,"구")</f>
        <v>0</v>
      </c>
      <c r="P266" s="28" t="s">
        <v>2</v>
      </c>
      <c r="Q266" s="28">
        <f>SUMIF(C260:C279,"구",E260:E279)</f>
        <v>0</v>
      </c>
      <c r="R266" s="28">
        <f>COUNTIF(X260:X279,"구국")</f>
        <v>0</v>
      </c>
      <c r="S266" s="28" t="s">
        <v>2</v>
      </c>
      <c r="T266" s="28">
        <f>SUMIF(X260:X279,"구국",E260:E279)</f>
        <v>0</v>
      </c>
      <c r="U266" s="28">
        <f t="shared" si="61"/>
        <v>0</v>
      </c>
      <c r="V266" s="28" t="s">
        <v>2</v>
      </c>
      <c r="W266" s="28">
        <f t="shared" si="62"/>
        <v>0</v>
      </c>
      <c r="X266" s="28" t="str">
        <f t="shared" si="64"/>
        <v/>
      </c>
    </row>
    <row r="267" spans="1:24" ht="28.9" customHeight="1">
      <c r="A267" s="41" t="str">
        <f t="shared" ref="A267:A277" si="65">IF(OR(ISNUMBER(E267),ISTEXT(C267)),A266+1," ")</f>
        <v xml:space="preserve"> </v>
      </c>
      <c r="B267" s="42"/>
      <c r="C267" s="43"/>
      <c r="D267" s="44"/>
      <c r="E267" s="44"/>
      <c r="F267" s="43"/>
      <c r="G267" s="43"/>
      <c r="H267" s="26"/>
      <c r="I267" s="26"/>
      <c r="J267" s="26"/>
      <c r="K267" s="26"/>
      <c r="L267" s="52"/>
      <c r="M267" s="50"/>
      <c r="N267" s="28" t="s">
        <v>10</v>
      </c>
      <c r="O267" s="28">
        <f>COUNTIF(C260:C279,"제")</f>
        <v>0</v>
      </c>
      <c r="P267" s="28" t="s">
        <v>2</v>
      </c>
      <c r="Q267" s="28">
        <f>SUMIF(C260:C279,"제",E260:E279)</f>
        <v>0</v>
      </c>
      <c r="R267" s="28">
        <f>COUNTIF(X260:X279,"제국")</f>
        <v>0</v>
      </c>
      <c r="S267" s="28" t="s">
        <v>2</v>
      </c>
      <c r="T267" s="28">
        <f>SUMIF(X260:X279,"제국",E260:E279)</f>
        <v>0</v>
      </c>
      <c r="U267" s="28">
        <f t="shared" si="61"/>
        <v>0</v>
      </c>
      <c r="V267" s="28" t="s">
        <v>2</v>
      </c>
      <c r="W267" s="28">
        <f t="shared" si="62"/>
        <v>0</v>
      </c>
      <c r="X267" s="28" t="str">
        <f t="shared" si="64"/>
        <v/>
      </c>
    </row>
    <row r="268" spans="1:24" ht="28.9" customHeight="1">
      <c r="A268" s="41" t="str">
        <f t="shared" si="65"/>
        <v xml:space="preserve"> </v>
      </c>
      <c r="B268" s="42"/>
      <c r="C268" s="43"/>
      <c r="D268" s="44"/>
      <c r="E268" s="44"/>
      <c r="F268" s="43"/>
      <c r="G268" s="43"/>
      <c r="H268" s="26"/>
      <c r="I268" s="26"/>
      <c r="J268" s="26"/>
      <c r="K268" s="26"/>
      <c r="L268" s="52"/>
      <c r="M268" s="50"/>
      <c r="N268" s="28" t="s">
        <v>11</v>
      </c>
      <c r="O268" s="28">
        <f>COUNTIF(C260:C279,"유")</f>
        <v>0</v>
      </c>
      <c r="P268" s="28" t="s">
        <v>2</v>
      </c>
      <c r="Q268" s="28">
        <f>SUMIF(C260:C279,"유",E260:E279)</f>
        <v>0</v>
      </c>
      <c r="R268" s="28">
        <f>COUNTIF(X260:X279,"유국")</f>
        <v>0</v>
      </c>
      <c r="S268" s="28" t="s">
        <v>2</v>
      </c>
      <c r="T268" s="28">
        <f>SUMIF(X260:X279,"유국",E260:E279)</f>
        <v>0</v>
      </c>
      <c r="U268" s="28">
        <f t="shared" si="61"/>
        <v>0</v>
      </c>
      <c r="V268" s="28" t="s">
        <v>2</v>
      </c>
      <c r="W268" s="28">
        <f t="shared" si="62"/>
        <v>0</v>
      </c>
      <c r="X268" s="28" t="str">
        <f t="shared" si="64"/>
        <v/>
      </c>
    </row>
    <row r="269" spans="1:24" ht="28.9" customHeight="1">
      <c r="A269" s="41" t="str">
        <f t="shared" si="65"/>
        <v xml:space="preserve"> </v>
      </c>
      <c r="B269" s="42"/>
      <c r="C269" s="43"/>
      <c r="D269" s="44"/>
      <c r="E269" s="44"/>
      <c r="F269" s="43"/>
      <c r="G269" s="43"/>
      <c r="H269" s="26"/>
      <c r="I269" s="26"/>
      <c r="J269" s="26"/>
      <c r="K269" s="26"/>
      <c r="L269" s="52"/>
      <c r="M269" s="50"/>
      <c r="N269" s="28" t="s">
        <v>12</v>
      </c>
      <c r="O269" s="28">
        <f>COUNTIF(C260:C279,"과")</f>
        <v>0</v>
      </c>
      <c r="P269" s="28" t="s">
        <v>2</v>
      </c>
      <c r="Q269" s="28">
        <f>SUMIF(C260:C279,"과",E260:E279)</f>
        <v>0</v>
      </c>
      <c r="R269" s="28">
        <f>COUNTIF(X260:X279,"과국")</f>
        <v>0</v>
      </c>
      <c r="S269" s="28" t="s">
        <v>2</v>
      </c>
      <c r="T269" s="28">
        <f>SUMIF(X260:X279,"과국",E260:E279)</f>
        <v>0</v>
      </c>
      <c r="U269" s="28">
        <f t="shared" si="61"/>
        <v>0</v>
      </c>
      <c r="V269" s="28" t="s">
        <v>2</v>
      </c>
      <c r="W269" s="28">
        <f t="shared" si="62"/>
        <v>0</v>
      </c>
      <c r="X269" s="28" t="str">
        <f t="shared" si="64"/>
        <v/>
      </c>
    </row>
    <row r="270" spans="1:24" ht="28.9" customHeight="1">
      <c r="A270" s="41" t="str">
        <f t="shared" si="65"/>
        <v xml:space="preserve"> </v>
      </c>
      <c r="B270" s="42"/>
      <c r="C270" s="43"/>
      <c r="D270" s="44"/>
      <c r="E270" s="44"/>
      <c r="F270" s="43"/>
      <c r="G270" s="43"/>
      <c r="H270" s="26"/>
      <c r="I270" s="26"/>
      <c r="J270" s="26"/>
      <c r="K270" s="26"/>
      <c r="L270" s="52"/>
      <c r="M270" s="50"/>
      <c r="N270" s="28" t="s">
        <v>13</v>
      </c>
      <c r="O270" s="28">
        <f>COUNTIF(C260:C279,"묘")</f>
        <v>0</v>
      </c>
      <c r="P270" s="28" t="s">
        <v>2</v>
      </c>
      <c r="Q270" s="28">
        <f>SUMIF(C260:C279,"묘",E260:E279)</f>
        <v>0</v>
      </c>
      <c r="R270" s="28">
        <f>COUNTIF(X260:X279,"묘국")</f>
        <v>0</v>
      </c>
      <c r="S270" s="28" t="s">
        <v>2</v>
      </c>
      <c r="T270" s="28">
        <f>SUMIF(X260:X279,"묘국",E260:E279)</f>
        <v>0</v>
      </c>
      <c r="U270" s="28">
        <f t="shared" si="61"/>
        <v>0</v>
      </c>
      <c r="V270" s="28" t="s">
        <v>2</v>
      </c>
      <c r="W270" s="28">
        <f t="shared" si="62"/>
        <v>0</v>
      </c>
      <c r="X270" s="28" t="str">
        <f t="shared" si="64"/>
        <v/>
      </c>
    </row>
    <row r="271" spans="1:24" ht="28.9" customHeight="1">
      <c r="A271" s="41" t="str">
        <f t="shared" si="65"/>
        <v xml:space="preserve"> </v>
      </c>
      <c r="B271" s="42"/>
      <c r="C271" s="43"/>
      <c r="D271" s="44"/>
      <c r="E271" s="44"/>
      <c r="F271" s="43"/>
      <c r="G271" s="43"/>
      <c r="H271" s="26"/>
      <c r="I271" s="26"/>
      <c r="J271" s="26"/>
      <c r="K271" s="26"/>
      <c r="L271" s="52"/>
      <c r="M271" s="50"/>
      <c r="N271" s="28" t="s">
        <v>14</v>
      </c>
      <c r="O271" s="28">
        <f>COUNTIF(C260:C279,"목")</f>
        <v>0</v>
      </c>
      <c r="P271" s="28" t="s">
        <v>2</v>
      </c>
      <c r="Q271" s="28">
        <f>SUMIF(C260:C279,"목",E260:E279)</f>
        <v>0</v>
      </c>
      <c r="R271" s="28">
        <f>COUNTIF(X260:X279,"목국")</f>
        <v>0</v>
      </c>
      <c r="S271" s="28" t="s">
        <v>2</v>
      </c>
      <c r="T271" s="28">
        <f>SUMIF(X260:X279,"목국",E260:E279)</f>
        <v>0</v>
      </c>
      <c r="U271" s="28">
        <f t="shared" si="61"/>
        <v>0</v>
      </c>
      <c r="V271" s="28" t="s">
        <v>2</v>
      </c>
      <c r="W271" s="28">
        <f t="shared" si="62"/>
        <v>0</v>
      </c>
      <c r="X271" s="28" t="str">
        <f t="shared" si="64"/>
        <v/>
      </c>
    </row>
    <row r="272" spans="1:24" ht="28.9" customHeight="1">
      <c r="A272" s="41" t="str">
        <f t="shared" si="65"/>
        <v xml:space="preserve"> </v>
      </c>
      <c r="B272" s="42"/>
      <c r="C272" s="43"/>
      <c r="D272" s="44"/>
      <c r="E272" s="44"/>
      <c r="F272" s="43"/>
      <c r="G272" s="43"/>
      <c r="H272" s="26"/>
      <c r="I272" s="26"/>
      <c r="J272" s="26"/>
      <c r="K272" s="26"/>
      <c r="L272" s="52"/>
      <c r="M272" s="50"/>
      <c r="N272" s="28" t="s">
        <v>15</v>
      </c>
      <c r="O272" s="28">
        <f>COUNTIF(C260:C279,"잡")</f>
        <v>0</v>
      </c>
      <c r="P272" s="28" t="s">
        <v>2</v>
      </c>
      <c r="Q272" s="28">
        <f>SUMIF(C260:C279,"잡",E260:E279)</f>
        <v>0</v>
      </c>
      <c r="R272" s="28">
        <f>COUNTIF(X260:X279,"잡국")</f>
        <v>0</v>
      </c>
      <c r="S272" s="28" t="s">
        <v>2</v>
      </c>
      <c r="T272" s="28">
        <f>SUMIF(X260:X279,"잡국",E260:E279)</f>
        <v>0</v>
      </c>
      <c r="U272" s="28">
        <f t="shared" si="61"/>
        <v>0</v>
      </c>
      <c r="V272" s="28" t="s">
        <v>2</v>
      </c>
      <c r="W272" s="28">
        <f t="shared" si="62"/>
        <v>0</v>
      </c>
      <c r="X272" s="28" t="str">
        <f t="shared" si="64"/>
        <v/>
      </c>
    </row>
    <row r="273" spans="1:24" ht="28.9" customHeight="1">
      <c r="A273" s="41" t="str">
        <f t="shared" si="65"/>
        <v xml:space="preserve"> </v>
      </c>
      <c r="B273" s="42"/>
      <c r="C273" s="43"/>
      <c r="D273" s="44"/>
      <c r="E273" s="44"/>
      <c r="F273" s="43"/>
      <c r="G273" s="43"/>
      <c r="H273" s="26"/>
      <c r="I273" s="26"/>
      <c r="J273" s="26"/>
      <c r="K273" s="26"/>
      <c r="L273" s="52"/>
      <c r="M273" s="50"/>
      <c r="N273" s="28" t="s">
        <v>19</v>
      </c>
      <c r="O273" s="28">
        <f>COUNTIF(C260:C279,"학")</f>
        <v>0</v>
      </c>
      <c r="P273" s="28" t="s">
        <v>2</v>
      </c>
      <c r="Q273" s="28">
        <f>SUMIF(C260:C279,"학",E260:E279)</f>
        <v>0</v>
      </c>
      <c r="R273" s="28">
        <f>COUNTIF(X260:X279,"학국")</f>
        <v>0</v>
      </c>
      <c r="S273" s="28" t="s">
        <v>2</v>
      </c>
      <c r="T273" s="28">
        <f>SUMIF(X260:X279,"학국",E260:E279)</f>
        <v>0</v>
      </c>
      <c r="U273" s="28">
        <f t="shared" si="61"/>
        <v>0</v>
      </c>
      <c r="V273" s="28" t="s">
        <v>2</v>
      </c>
      <c r="W273" s="28">
        <f t="shared" si="62"/>
        <v>0</v>
      </c>
      <c r="X273" s="28" t="str">
        <f t="shared" si="64"/>
        <v/>
      </c>
    </row>
    <row r="274" spans="1:24" ht="28.9" customHeight="1">
      <c r="A274" s="41" t="str">
        <f t="shared" si="65"/>
        <v xml:space="preserve"> </v>
      </c>
      <c r="B274" s="42"/>
      <c r="C274" s="43"/>
      <c r="D274" s="44"/>
      <c r="E274" s="44"/>
      <c r="F274" s="43"/>
      <c r="G274" s="43"/>
      <c r="H274" s="26"/>
      <c r="I274" s="26"/>
      <c r="J274" s="26"/>
      <c r="K274" s="26"/>
      <c r="L274" s="52"/>
      <c r="M274" s="50"/>
      <c r="N274" s="28" t="s">
        <v>16</v>
      </c>
      <c r="O274" s="28">
        <f>COUNTIF(C260:C279,"수")</f>
        <v>0</v>
      </c>
      <c r="P274" s="28" t="s">
        <v>2</v>
      </c>
      <c r="Q274" s="28">
        <f>SUMIF(C260:C279,"수",E260:E279)</f>
        <v>0</v>
      </c>
      <c r="R274" s="28">
        <f>COUNTIF(X260:X279,"수국")</f>
        <v>0</v>
      </c>
      <c r="S274" s="28" t="s">
        <v>2</v>
      </c>
      <c r="T274" s="28">
        <f>SUMIF(X260:X279,"수국",E260:E279)</f>
        <v>0</v>
      </c>
      <c r="U274" s="28">
        <f t="shared" si="61"/>
        <v>0</v>
      </c>
      <c r="V274" s="28" t="s">
        <v>2</v>
      </c>
      <c r="W274" s="28">
        <f t="shared" si="62"/>
        <v>0</v>
      </c>
      <c r="X274" s="28" t="str">
        <f t="shared" si="64"/>
        <v/>
      </c>
    </row>
    <row r="275" spans="1:24" ht="28.9" customHeight="1">
      <c r="A275" s="41" t="str">
        <f t="shared" si="65"/>
        <v xml:space="preserve"> </v>
      </c>
      <c r="B275" s="42"/>
      <c r="C275" s="43"/>
      <c r="D275" s="44"/>
      <c r="E275" s="44"/>
      <c r="F275" s="43"/>
      <c r="G275" s="43"/>
      <c r="H275" s="26"/>
      <c r="I275" s="26"/>
      <c r="J275" s="26"/>
      <c r="K275" s="26"/>
      <c r="L275" s="52"/>
      <c r="M275" s="50"/>
      <c r="N275" s="29" t="s">
        <v>17</v>
      </c>
      <c r="O275" s="28">
        <f>COUNTIF(C260:C279,"장")</f>
        <v>0</v>
      </c>
      <c r="P275" s="28" t="s">
        <v>2</v>
      </c>
      <c r="Q275" s="28">
        <f>SUMIF(C260:C279,"장",E260:E279)</f>
        <v>0</v>
      </c>
      <c r="R275" s="28">
        <f>COUNTIF(X260:X279,"장국")</f>
        <v>0</v>
      </c>
      <c r="S275" s="28" t="s">
        <v>2</v>
      </c>
      <c r="T275" s="28">
        <f>SUMIF(X260:X279,"장국",E260:E279)</f>
        <v>0</v>
      </c>
      <c r="U275" s="28">
        <f t="shared" si="61"/>
        <v>0</v>
      </c>
      <c r="V275" s="28" t="s">
        <v>2</v>
      </c>
      <c r="W275" s="28">
        <f t="shared" si="62"/>
        <v>0</v>
      </c>
      <c r="X275" s="30" t="str">
        <f t="shared" si="64"/>
        <v/>
      </c>
    </row>
    <row r="276" spans="1:24" ht="28.9" customHeight="1">
      <c r="A276" s="41" t="str">
        <f t="shared" si="65"/>
        <v xml:space="preserve"> </v>
      </c>
      <c r="B276" s="42"/>
      <c r="C276" s="43"/>
      <c r="D276" s="44"/>
      <c r="E276" s="44"/>
      <c r="F276" s="43"/>
      <c r="G276" s="43"/>
      <c r="H276" s="26"/>
      <c r="I276" s="26"/>
      <c r="J276" s="26"/>
      <c r="K276" s="26"/>
      <c r="L276" s="52"/>
      <c r="M276" s="50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30" t="str">
        <f t="shared" si="64"/>
        <v/>
      </c>
    </row>
    <row r="277" spans="1:24" ht="28.9" customHeight="1">
      <c r="A277" s="41" t="str">
        <f t="shared" si="65"/>
        <v xml:space="preserve"> </v>
      </c>
      <c r="B277" s="42"/>
      <c r="C277" s="43"/>
      <c r="D277" s="44"/>
      <c r="E277" s="44"/>
      <c r="F277" s="43"/>
      <c r="G277" s="43"/>
      <c r="H277" s="26"/>
      <c r="I277" s="26"/>
      <c r="J277" s="26"/>
      <c r="K277" s="26"/>
      <c r="L277" s="52"/>
      <c r="M277" s="50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30" t="str">
        <f t="shared" si="64"/>
        <v/>
      </c>
    </row>
    <row r="278" spans="1:24" ht="28.9" customHeight="1">
      <c r="A278" s="41" t="str">
        <f>IF(OR(ISNUMBER(E278),ISTEXT(C278)),A277+1," ")</f>
        <v xml:space="preserve"> </v>
      </c>
      <c r="B278" s="42"/>
      <c r="C278" s="43"/>
      <c r="D278" s="44"/>
      <c r="E278" s="44"/>
      <c r="F278" s="43"/>
      <c r="G278" s="43"/>
      <c r="H278" s="26"/>
      <c r="I278" s="26"/>
      <c r="J278" s="26"/>
      <c r="K278" s="26"/>
      <c r="L278" s="52"/>
      <c r="M278" s="50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30" t="str">
        <f t="shared" si="64"/>
        <v/>
      </c>
    </row>
    <row r="279" spans="1:24" ht="28.9" customHeight="1">
      <c r="A279" s="41" t="str">
        <f>IF(OR(ISNUMBER(E279),ISTEXT(C279)),A278+1," ")</f>
        <v xml:space="preserve"> </v>
      </c>
      <c r="B279" s="42"/>
      <c r="C279" s="43"/>
      <c r="D279" s="44"/>
      <c r="E279" s="44"/>
      <c r="F279" s="43"/>
      <c r="G279" s="43"/>
      <c r="H279" s="26"/>
      <c r="I279" s="26"/>
      <c r="J279" s="26"/>
      <c r="K279" s="26"/>
      <c r="L279" s="52"/>
      <c r="M279" s="50"/>
      <c r="N279" s="28" t="s">
        <v>20</v>
      </c>
      <c r="O279" s="28">
        <f>COUNTIF(C260:C279," ")</f>
        <v>0</v>
      </c>
      <c r="P279" s="28" t="s">
        <v>2</v>
      </c>
      <c r="Q279" s="28">
        <f>SUMIF(C260:C279," ",E260:E279)</f>
        <v>0</v>
      </c>
      <c r="R279" s="28"/>
      <c r="S279" s="28" t="s">
        <v>2</v>
      </c>
      <c r="T279" s="28"/>
      <c r="U279" s="28">
        <f>O279</f>
        <v>0</v>
      </c>
      <c r="V279" s="28" t="s">
        <v>2</v>
      </c>
      <c r="W279" s="28">
        <f>Q279</f>
        <v>0</v>
      </c>
      <c r="X279" s="28" t="str">
        <f t="shared" si="64"/>
        <v/>
      </c>
    </row>
    <row r="280" spans="1:24" ht="28.9" customHeight="1">
      <c r="A280" s="45" t="s">
        <v>35</v>
      </c>
      <c r="B280" s="46"/>
      <c r="C280" s="47"/>
      <c r="D280" s="48"/>
      <c r="E280" s="49">
        <f>SUM(E260:E279)</f>
        <v>0</v>
      </c>
      <c r="F280" s="47"/>
      <c r="G280" s="47"/>
      <c r="H280" s="31"/>
      <c r="I280" s="31"/>
      <c r="J280" s="31"/>
      <c r="K280" s="31"/>
      <c r="L280" s="33"/>
      <c r="M280" s="51"/>
      <c r="N280" s="29" t="s">
        <v>1</v>
      </c>
      <c r="O280" s="28">
        <f>SUM(O260:O279)</f>
        <v>0</v>
      </c>
      <c r="P280" s="28" t="s">
        <v>2</v>
      </c>
      <c r="Q280" s="28">
        <f>SUM(Q260:Q279)</f>
        <v>0</v>
      </c>
      <c r="R280" s="28">
        <f>SUM(R260:R279)</f>
        <v>0</v>
      </c>
      <c r="S280" s="28" t="s">
        <v>2</v>
      </c>
      <c r="T280" s="28">
        <f>SUM(T260:T279)</f>
        <v>0</v>
      </c>
      <c r="U280" s="28">
        <f>SUM(U260:U279)</f>
        <v>0</v>
      </c>
      <c r="V280" s="28" t="s">
        <v>2</v>
      </c>
      <c r="W280" s="28">
        <f>SUM(W260:W279)</f>
        <v>0</v>
      </c>
      <c r="X280" s="28" t="str">
        <f t="shared" ref="X280:X295" si="66">CONCATENATE(C280,H280)</f>
        <v/>
      </c>
    </row>
    <row r="281" spans="1:24" ht="28.9" customHeight="1">
      <c r="A281" s="41" t="str">
        <f>IF(OR(ISNUMBER(E281),ISTEXT(C281)),A279+1," ")</f>
        <v xml:space="preserve"> </v>
      </c>
      <c r="B281" s="42"/>
      <c r="C281" s="43"/>
      <c r="D281" s="44"/>
      <c r="E281" s="44"/>
      <c r="F281" s="43"/>
      <c r="G281" s="43"/>
      <c r="H281" s="26"/>
      <c r="I281" s="26"/>
      <c r="J281" s="26"/>
      <c r="K281" s="27"/>
      <c r="L281" s="52"/>
      <c r="M281" s="50"/>
      <c r="N281" s="28" t="s">
        <v>3</v>
      </c>
      <c r="O281" s="28">
        <f>COUNTIF(C281:C300,"전")</f>
        <v>0</v>
      </c>
      <c r="P281" s="28" t="s">
        <v>2</v>
      </c>
      <c r="Q281" s="28">
        <f>SUMIF(C281:C300,"전",E281:E300)</f>
        <v>0</v>
      </c>
      <c r="R281" s="28">
        <f>COUNTIF(X281:X300,"전국")</f>
        <v>0</v>
      </c>
      <c r="S281" s="28" t="s">
        <v>2</v>
      </c>
      <c r="T281" s="28">
        <f>SUMIF(X281:X300,"전국",E281:E300)</f>
        <v>0</v>
      </c>
      <c r="U281" s="28">
        <f t="shared" ref="U281:U296" si="67">O281-R281</f>
        <v>0</v>
      </c>
      <c r="V281" s="28" t="s">
        <v>2</v>
      </c>
      <c r="W281" s="28">
        <f t="shared" ref="W281:W296" si="68">Q281-T281</f>
        <v>0</v>
      </c>
      <c r="X281" s="28" t="str">
        <f t="shared" si="66"/>
        <v/>
      </c>
    </row>
    <row r="282" spans="1:24" ht="28.9" customHeight="1">
      <c r="A282" s="41" t="str">
        <f>IF(OR(ISNUMBER(E282),ISTEXT(C282)),A281+1," ")</f>
        <v xml:space="preserve"> </v>
      </c>
      <c r="B282" s="42"/>
      <c r="C282" s="43"/>
      <c r="D282" s="44"/>
      <c r="E282" s="44"/>
      <c r="F282" s="43"/>
      <c r="G282" s="43"/>
      <c r="H282" s="26"/>
      <c r="I282" s="26"/>
      <c r="J282" s="26"/>
      <c r="K282" s="26"/>
      <c r="L282" s="52"/>
      <c r="M282" s="50"/>
      <c r="N282" s="28" t="s">
        <v>4</v>
      </c>
      <c r="O282" s="28">
        <f>COUNTIF(C281:C300,"답")</f>
        <v>0</v>
      </c>
      <c r="P282" s="28" t="s">
        <v>2</v>
      </c>
      <c r="Q282" s="28">
        <f>SUMIF(C281:C300,"답",E281:E300)</f>
        <v>0</v>
      </c>
      <c r="R282" s="28">
        <f>COUNTIF(X281:X300,"답국")</f>
        <v>0</v>
      </c>
      <c r="S282" s="28" t="s">
        <v>2</v>
      </c>
      <c r="T282" s="28">
        <f>SUMIF(X281:X300,"답국",E281:E300)</f>
        <v>0</v>
      </c>
      <c r="U282" s="28">
        <f t="shared" si="67"/>
        <v>0</v>
      </c>
      <c r="V282" s="28" t="s">
        <v>2</v>
      </c>
      <c r="W282" s="28">
        <f t="shared" si="68"/>
        <v>0</v>
      </c>
      <c r="X282" s="28" t="str">
        <f t="shared" si="66"/>
        <v/>
      </c>
    </row>
    <row r="283" spans="1:24" ht="28.9" customHeight="1">
      <c r="A283" s="41" t="str">
        <f>IF(OR(ISNUMBER(E283),ISTEXT(C283)),A282+1," ")</f>
        <v xml:space="preserve"> </v>
      </c>
      <c r="B283" s="42"/>
      <c r="C283" s="43"/>
      <c r="D283" s="44"/>
      <c r="E283" s="44"/>
      <c r="F283" s="43"/>
      <c r="G283" s="43"/>
      <c r="H283" s="26"/>
      <c r="I283" s="26"/>
      <c r="J283" s="26"/>
      <c r="K283" s="26"/>
      <c r="L283" s="52"/>
      <c r="M283" s="50"/>
      <c r="N283" s="28" t="s">
        <v>5</v>
      </c>
      <c r="O283" s="28">
        <f>COUNTIF(C281:C300,"임")</f>
        <v>0</v>
      </c>
      <c r="P283" s="28" t="s">
        <v>2</v>
      </c>
      <c r="Q283" s="28">
        <f>SUMIF(C281:C300,"임",E281:E300)</f>
        <v>0</v>
      </c>
      <c r="R283" s="28">
        <f>COUNTIF(X281:X300,"임국")</f>
        <v>0</v>
      </c>
      <c r="S283" s="28" t="s">
        <v>2</v>
      </c>
      <c r="T283" s="28">
        <f>SUMIF(X281:X300,"임국",E281:E300)</f>
        <v>0</v>
      </c>
      <c r="U283" s="28">
        <f t="shared" si="67"/>
        <v>0</v>
      </c>
      <c r="V283" s="28" t="s">
        <v>2</v>
      </c>
      <c r="W283" s="28">
        <f t="shared" si="68"/>
        <v>0</v>
      </c>
      <c r="X283" s="28" t="str">
        <f t="shared" si="66"/>
        <v/>
      </c>
    </row>
    <row r="284" spans="1:24" ht="28.9" customHeight="1">
      <c r="A284" s="41" t="str">
        <f>IF(OR(ISNUMBER(E284),ISTEXT(C284)),A283+1," ")</f>
        <v xml:space="preserve"> </v>
      </c>
      <c r="B284" s="42"/>
      <c r="C284" s="43"/>
      <c r="D284" s="44"/>
      <c r="E284" s="44"/>
      <c r="F284" s="43"/>
      <c r="G284" s="43"/>
      <c r="H284" s="26"/>
      <c r="I284" s="26"/>
      <c r="J284" s="26"/>
      <c r="K284" s="26"/>
      <c r="L284" s="52"/>
      <c r="M284" s="50"/>
      <c r="N284" s="28" t="s">
        <v>6</v>
      </c>
      <c r="O284" s="28">
        <f>COUNTIF(C281:C300,"대")</f>
        <v>0</v>
      </c>
      <c r="P284" s="28" t="s">
        <v>2</v>
      </c>
      <c r="Q284" s="28">
        <f>SUMIF(C281:C300,"대",E281:E300)</f>
        <v>0</v>
      </c>
      <c r="R284" s="28">
        <f>COUNTIF(X281:X300,"대국")</f>
        <v>0</v>
      </c>
      <c r="S284" s="28" t="s">
        <v>2</v>
      </c>
      <c r="T284" s="28">
        <f>SUMIF(X281:X300,"대국",E281:E300)</f>
        <v>0</v>
      </c>
      <c r="U284" s="28">
        <f t="shared" si="67"/>
        <v>0</v>
      </c>
      <c r="V284" s="28" t="s">
        <v>2</v>
      </c>
      <c r="W284" s="28">
        <f t="shared" si="68"/>
        <v>0</v>
      </c>
      <c r="X284" s="28" t="str">
        <f t="shared" si="66"/>
        <v/>
      </c>
    </row>
    <row r="285" spans="1:24" ht="28.9" customHeight="1">
      <c r="A285" s="41" t="str">
        <f>IF(OR(ISNUMBER(E285),ISTEXT(C285)),A284+1," ")</f>
        <v xml:space="preserve"> </v>
      </c>
      <c r="B285" s="42"/>
      <c r="C285" s="43"/>
      <c r="D285" s="44"/>
      <c r="E285" s="44"/>
      <c r="F285" s="43"/>
      <c r="G285" s="43"/>
      <c r="H285" s="26"/>
      <c r="I285" s="26"/>
      <c r="J285" s="26"/>
      <c r="K285" s="26"/>
      <c r="L285" s="52"/>
      <c r="M285" s="50"/>
      <c r="N285" s="28" t="s">
        <v>7</v>
      </c>
      <c r="O285" s="28">
        <f>COUNTIF(C281:C300,"도")</f>
        <v>0</v>
      </c>
      <c r="P285" s="28" t="s">
        <v>2</v>
      </c>
      <c r="Q285" s="28">
        <f>SUMIF(C281:C300,"도",E281:E300)</f>
        <v>0</v>
      </c>
      <c r="R285" s="28">
        <f>COUNTIF(X281:X300,"도국")</f>
        <v>0</v>
      </c>
      <c r="S285" s="28" t="s">
        <v>2</v>
      </c>
      <c r="T285" s="28">
        <f>SUMIF(X281:X300,"도국",E281:E300)</f>
        <v>0</v>
      </c>
      <c r="U285" s="28">
        <f t="shared" si="67"/>
        <v>0</v>
      </c>
      <c r="V285" s="28" t="s">
        <v>2</v>
      </c>
      <c r="W285" s="28">
        <f t="shared" si="68"/>
        <v>0</v>
      </c>
      <c r="X285" s="28" t="str">
        <f t="shared" si="66"/>
        <v/>
      </c>
    </row>
    <row r="286" spans="1:24" ht="28.9" customHeight="1">
      <c r="A286" s="41" t="str">
        <f>IF(OR(ISNUMBER(E286),ISTEXT(C286)),A285+1," ")</f>
        <v xml:space="preserve"> </v>
      </c>
      <c r="B286" s="42"/>
      <c r="C286" s="43"/>
      <c r="D286" s="44"/>
      <c r="E286" s="44"/>
      <c r="F286" s="43"/>
      <c r="G286" s="43"/>
      <c r="H286" s="26"/>
      <c r="I286" s="26"/>
      <c r="J286" s="26"/>
      <c r="K286" s="26"/>
      <c r="L286" s="52"/>
      <c r="M286" s="50"/>
      <c r="N286" s="28" t="s">
        <v>8</v>
      </c>
      <c r="O286" s="28">
        <f>COUNTIF(C281:C300,"천")</f>
        <v>0</v>
      </c>
      <c r="P286" s="28" t="s">
        <v>2</v>
      </c>
      <c r="Q286" s="28">
        <f>SUMIF(C281:C300,"천",E281:E300)</f>
        <v>0</v>
      </c>
      <c r="R286" s="28">
        <f>COUNTIF(X281:X300,"천국")</f>
        <v>0</v>
      </c>
      <c r="S286" s="28" t="s">
        <v>2</v>
      </c>
      <c r="T286" s="28">
        <f>SUMIF(X281:X300,"천국",E281:E300)</f>
        <v>0</v>
      </c>
      <c r="U286" s="28">
        <f t="shared" si="67"/>
        <v>0</v>
      </c>
      <c r="V286" s="28" t="s">
        <v>2</v>
      </c>
      <c r="W286" s="28">
        <f t="shared" si="68"/>
        <v>0</v>
      </c>
      <c r="X286" s="28" t="str">
        <f t="shared" si="66"/>
        <v/>
      </c>
    </row>
    <row r="287" spans="1:24" ht="28.9" customHeight="1">
      <c r="A287" s="41" t="str">
        <f t="shared" ref="A287:A298" si="69">IF(OR(ISNUMBER(E287),ISTEXT(C287)),A286+1," ")</f>
        <v xml:space="preserve"> </v>
      </c>
      <c r="B287" s="42"/>
      <c r="C287" s="43"/>
      <c r="D287" s="44"/>
      <c r="E287" s="44"/>
      <c r="F287" s="43"/>
      <c r="G287" s="43"/>
      <c r="H287" s="26"/>
      <c r="I287" s="26"/>
      <c r="J287" s="26"/>
      <c r="K287" s="26"/>
      <c r="L287" s="52"/>
      <c r="M287" s="50"/>
      <c r="N287" s="28" t="s">
        <v>9</v>
      </c>
      <c r="O287" s="28">
        <f>COUNTIF(C281:C300,"구")</f>
        <v>0</v>
      </c>
      <c r="P287" s="28" t="s">
        <v>2</v>
      </c>
      <c r="Q287" s="28">
        <f>SUMIF(C281:C300,"구",E281:E300)</f>
        <v>0</v>
      </c>
      <c r="R287" s="28">
        <f>COUNTIF(X281:X300,"구국")</f>
        <v>0</v>
      </c>
      <c r="S287" s="28" t="s">
        <v>2</v>
      </c>
      <c r="T287" s="28">
        <f>SUMIF(X281:X300,"구국",E281:E300)</f>
        <v>0</v>
      </c>
      <c r="U287" s="28">
        <f t="shared" si="67"/>
        <v>0</v>
      </c>
      <c r="V287" s="28" t="s">
        <v>2</v>
      </c>
      <c r="W287" s="28">
        <f t="shared" si="68"/>
        <v>0</v>
      </c>
      <c r="X287" s="28" t="str">
        <f t="shared" si="66"/>
        <v/>
      </c>
    </row>
    <row r="288" spans="1:24" ht="28.9" customHeight="1">
      <c r="A288" s="41" t="str">
        <f t="shared" si="69"/>
        <v xml:space="preserve"> </v>
      </c>
      <c r="B288" s="42"/>
      <c r="C288" s="43"/>
      <c r="D288" s="44"/>
      <c r="E288" s="44"/>
      <c r="F288" s="43"/>
      <c r="G288" s="43"/>
      <c r="H288" s="26"/>
      <c r="I288" s="26"/>
      <c r="J288" s="26"/>
      <c r="K288" s="26"/>
      <c r="L288" s="52"/>
      <c r="M288" s="50"/>
      <c r="N288" s="28" t="s">
        <v>10</v>
      </c>
      <c r="O288" s="28">
        <f>COUNTIF(C281:C300,"제")</f>
        <v>0</v>
      </c>
      <c r="P288" s="28" t="s">
        <v>2</v>
      </c>
      <c r="Q288" s="28">
        <f>SUMIF(C281:C300,"제",E281:E300)</f>
        <v>0</v>
      </c>
      <c r="R288" s="28">
        <f>COUNTIF(X281:X300,"제국")</f>
        <v>0</v>
      </c>
      <c r="S288" s="28" t="s">
        <v>2</v>
      </c>
      <c r="T288" s="28">
        <f>SUMIF(X281:X300,"제국",E281:E300)</f>
        <v>0</v>
      </c>
      <c r="U288" s="28">
        <f t="shared" si="67"/>
        <v>0</v>
      </c>
      <c r="V288" s="28" t="s">
        <v>2</v>
      </c>
      <c r="W288" s="28">
        <f t="shared" si="68"/>
        <v>0</v>
      </c>
      <c r="X288" s="28" t="str">
        <f t="shared" si="66"/>
        <v/>
      </c>
    </row>
    <row r="289" spans="1:24" ht="28.9" customHeight="1">
      <c r="A289" s="41" t="str">
        <f t="shared" si="69"/>
        <v xml:space="preserve"> </v>
      </c>
      <c r="B289" s="42"/>
      <c r="C289" s="43"/>
      <c r="D289" s="44"/>
      <c r="E289" s="44"/>
      <c r="F289" s="43"/>
      <c r="G289" s="43"/>
      <c r="H289" s="26"/>
      <c r="I289" s="26"/>
      <c r="J289" s="26"/>
      <c r="K289" s="26"/>
      <c r="L289" s="52"/>
      <c r="M289" s="50"/>
      <c r="N289" s="28" t="s">
        <v>11</v>
      </c>
      <c r="O289" s="28">
        <f>COUNTIF(C281:C300,"유")</f>
        <v>0</v>
      </c>
      <c r="P289" s="28" t="s">
        <v>2</v>
      </c>
      <c r="Q289" s="28">
        <f>SUMIF(C281:C300,"유",E281:E300)</f>
        <v>0</v>
      </c>
      <c r="R289" s="28">
        <f>COUNTIF(X281:X300,"유국")</f>
        <v>0</v>
      </c>
      <c r="S289" s="28" t="s">
        <v>2</v>
      </c>
      <c r="T289" s="28">
        <f>SUMIF(X281:X300,"유국",E281:E300)</f>
        <v>0</v>
      </c>
      <c r="U289" s="28">
        <f t="shared" si="67"/>
        <v>0</v>
      </c>
      <c r="V289" s="28" t="s">
        <v>2</v>
      </c>
      <c r="W289" s="28">
        <f t="shared" si="68"/>
        <v>0</v>
      </c>
      <c r="X289" s="28" t="str">
        <f t="shared" si="66"/>
        <v/>
      </c>
    </row>
    <row r="290" spans="1:24" ht="28.9" customHeight="1">
      <c r="A290" s="41" t="str">
        <f t="shared" si="69"/>
        <v xml:space="preserve"> </v>
      </c>
      <c r="B290" s="42"/>
      <c r="C290" s="43"/>
      <c r="D290" s="44"/>
      <c r="E290" s="44"/>
      <c r="F290" s="43"/>
      <c r="G290" s="43"/>
      <c r="H290" s="26"/>
      <c r="I290" s="26"/>
      <c r="J290" s="26"/>
      <c r="K290" s="26"/>
      <c r="L290" s="52"/>
      <c r="M290" s="50"/>
      <c r="N290" s="28" t="s">
        <v>12</v>
      </c>
      <c r="O290" s="28">
        <f>COUNTIF(C281:C300,"과")</f>
        <v>0</v>
      </c>
      <c r="P290" s="28" t="s">
        <v>2</v>
      </c>
      <c r="Q290" s="28">
        <f>SUMIF(C281:C300,"과",E281:E300)</f>
        <v>0</v>
      </c>
      <c r="R290" s="28">
        <f>COUNTIF(X281:X300,"과국")</f>
        <v>0</v>
      </c>
      <c r="S290" s="28" t="s">
        <v>2</v>
      </c>
      <c r="T290" s="28">
        <f>SUMIF(X281:X300,"과국",E281:E300)</f>
        <v>0</v>
      </c>
      <c r="U290" s="28">
        <f t="shared" si="67"/>
        <v>0</v>
      </c>
      <c r="V290" s="28" t="s">
        <v>2</v>
      </c>
      <c r="W290" s="28">
        <f t="shared" si="68"/>
        <v>0</v>
      </c>
      <c r="X290" s="28" t="str">
        <f t="shared" si="66"/>
        <v/>
      </c>
    </row>
    <row r="291" spans="1:24" ht="28.9" customHeight="1">
      <c r="A291" s="41" t="str">
        <f t="shared" si="69"/>
        <v xml:space="preserve"> </v>
      </c>
      <c r="B291" s="42"/>
      <c r="C291" s="43"/>
      <c r="D291" s="44"/>
      <c r="E291" s="44"/>
      <c r="F291" s="43"/>
      <c r="G291" s="43"/>
      <c r="H291" s="26"/>
      <c r="I291" s="26"/>
      <c r="J291" s="26"/>
      <c r="K291" s="26"/>
      <c r="L291" s="52"/>
      <c r="M291" s="50"/>
      <c r="N291" s="28" t="s">
        <v>13</v>
      </c>
      <c r="O291" s="28">
        <f>COUNTIF(C281:C300,"묘")</f>
        <v>0</v>
      </c>
      <c r="P291" s="28" t="s">
        <v>2</v>
      </c>
      <c r="Q291" s="28">
        <f>SUMIF(C281:C300,"묘",E281:E300)</f>
        <v>0</v>
      </c>
      <c r="R291" s="28">
        <f>COUNTIF(X281:X300,"묘국")</f>
        <v>0</v>
      </c>
      <c r="S291" s="28" t="s">
        <v>2</v>
      </c>
      <c r="T291" s="28">
        <f>SUMIF(X281:X300,"묘국",E281:E300)</f>
        <v>0</v>
      </c>
      <c r="U291" s="28">
        <f t="shared" si="67"/>
        <v>0</v>
      </c>
      <c r="V291" s="28" t="s">
        <v>2</v>
      </c>
      <c r="W291" s="28">
        <f t="shared" si="68"/>
        <v>0</v>
      </c>
      <c r="X291" s="28" t="str">
        <f t="shared" si="66"/>
        <v/>
      </c>
    </row>
    <row r="292" spans="1:24" ht="28.9" customHeight="1">
      <c r="A292" s="41" t="str">
        <f t="shared" si="69"/>
        <v xml:space="preserve"> </v>
      </c>
      <c r="B292" s="42"/>
      <c r="C292" s="43"/>
      <c r="D292" s="44"/>
      <c r="E292" s="44"/>
      <c r="F292" s="43"/>
      <c r="G292" s="43"/>
      <c r="H292" s="26"/>
      <c r="I292" s="26"/>
      <c r="J292" s="26"/>
      <c r="K292" s="26"/>
      <c r="L292" s="52"/>
      <c r="M292" s="50"/>
      <c r="N292" s="28" t="s">
        <v>14</v>
      </c>
      <c r="O292" s="28">
        <f>COUNTIF(C281:C300,"목")</f>
        <v>0</v>
      </c>
      <c r="P292" s="28" t="s">
        <v>2</v>
      </c>
      <c r="Q292" s="28">
        <f>SUMIF(C281:C300,"목",E281:E300)</f>
        <v>0</v>
      </c>
      <c r="R292" s="28">
        <f>COUNTIF(X281:X300,"목국")</f>
        <v>0</v>
      </c>
      <c r="S292" s="28" t="s">
        <v>2</v>
      </c>
      <c r="T292" s="28">
        <f>SUMIF(X281:X300,"목국",E281:E300)</f>
        <v>0</v>
      </c>
      <c r="U292" s="28">
        <f t="shared" si="67"/>
        <v>0</v>
      </c>
      <c r="V292" s="28" t="s">
        <v>2</v>
      </c>
      <c r="W292" s="28">
        <f t="shared" si="68"/>
        <v>0</v>
      </c>
      <c r="X292" s="28" t="str">
        <f t="shared" si="66"/>
        <v/>
      </c>
    </row>
    <row r="293" spans="1:24" ht="28.9" customHeight="1">
      <c r="A293" s="41" t="str">
        <f t="shared" si="69"/>
        <v xml:space="preserve"> </v>
      </c>
      <c r="B293" s="42"/>
      <c r="C293" s="43"/>
      <c r="D293" s="44"/>
      <c r="E293" s="44"/>
      <c r="F293" s="43"/>
      <c r="G293" s="43"/>
      <c r="H293" s="26"/>
      <c r="I293" s="26"/>
      <c r="J293" s="26"/>
      <c r="K293" s="26"/>
      <c r="L293" s="52"/>
      <c r="M293" s="50"/>
      <c r="N293" s="28" t="s">
        <v>15</v>
      </c>
      <c r="O293" s="28">
        <f>COUNTIF(C281:C300,"잡")</f>
        <v>0</v>
      </c>
      <c r="P293" s="28" t="s">
        <v>2</v>
      </c>
      <c r="Q293" s="28">
        <f>SUMIF(C281:C300,"잡",E281:E300)</f>
        <v>0</v>
      </c>
      <c r="R293" s="28">
        <f>COUNTIF(X281:X300,"잡국")</f>
        <v>0</v>
      </c>
      <c r="S293" s="28" t="s">
        <v>2</v>
      </c>
      <c r="T293" s="28">
        <f>SUMIF(X281:X300,"잡국",E281:E300)</f>
        <v>0</v>
      </c>
      <c r="U293" s="28">
        <f t="shared" si="67"/>
        <v>0</v>
      </c>
      <c r="V293" s="28" t="s">
        <v>2</v>
      </c>
      <c r="W293" s="28">
        <f t="shared" si="68"/>
        <v>0</v>
      </c>
      <c r="X293" s="28" t="str">
        <f t="shared" si="66"/>
        <v/>
      </c>
    </row>
    <row r="294" spans="1:24" ht="28.9" customHeight="1">
      <c r="A294" s="41" t="str">
        <f t="shared" si="69"/>
        <v xml:space="preserve"> </v>
      </c>
      <c r="B294" s="42"/>
      <c r="C294" s="43"/>
      <c r="D294" s="44"/>
      <c r="E294" s="44"/>
      <c r="F294" s="43"/>
      <c r="G294" s="43"/>
      <c r="H294" s="26"/>
      <c r="I294" s="26"/>
      <c r="J294" s="26"/>
      <c r="K294" s="26"/>
      <c r="L294" s="52"/>
      <c r="M294" s="50"/>
      <c r="N294" s="28" t="s">
        <v>19</v>
      </c>
      <c r="O294" s="28">
        <f>COUNTIF(C281:C300,"학")</f>
        <v>0</v>
      </c>
      <c r="P294" s="28" t="s">
        <v>2</v>
      </c>
      <c r="Q294" s="28">
        <f>SUMIF(C281:C300,"학",E281:E300)</f>
        <v>0</v>
      </c>
      <c r="R294" s="28">
        <f>COUNTIF(X281:X300,"학국")</f>
        <v>0</v>
      </c>
      <c r="S294" s="28" t="s">
        <v>2</v>
      </c>
      <c r="T294" s="28">
        <f>SUMIF(X281:X300,"학국",E281:E300)</f>
        <v>0</v>
      </c>
      <c r="U294" s="28">
        <f t="shared" si="67"/>
        <v>0</v>
      </c>
      <c r="V294" s="28" t="s">
        <v>2</v>
      </c>
      <c r="W294" s="28">
        <f t="shared" si="68"/>
        <v>0</v>
      </c>
      <c r="X294" s="28" t="str">
        <f t="shared" si="66"/>
        <v/>
      </c>
    </row>
    <row r="295" spans="1:24" ht="28.9" customHeight="1">
      <c r="A295" s="41" t="str">
        <f t="shared" si="69"/>
        <v xml:space="preserve"> </v>
      </c>
      <c r="B295" s="42"/>
      <c r="C295" s="43"/>
      <c r="D295" s="44"/>
      <c r="E295" s="44"/>
      <c r="F295" s="43"/>
      <c r="G295" s="43"/>
      <c r="H295" s="26"/>
      <c r="I295" s="26"/>
      <c r="J295" s="26"/>
      <c r="K295" s="26"/>
      <c r="L295" s="52"/>
      <c r="M295" s="50"/>
      <c r="N295" s="28" t="s">
        <v>16</v>
      </c>
      <c r="O295" s="28">
        <f>COUNTIF(C281:C300,"수")</f>
        <v>0</v>
      </c>
      <c r="P295" s="28" t="s">
        <v>2</v>
      </c>
      <c r="Q295" s="28">
        <f>SUMIF(C281:C300,"수",E281:E300)</f>
        <v>0</v>
      </c>
      <c r="R295" s="28">
        <f>COUNTIF(X281:X300,"수국")</f>
        <v>0</v>
      </c>
      <c r="S295" s="28" t="s">
        <v>2</v>
      </c>
      <c r="T295" s="28">
        <f>SUMIF(X281:X300,"수국",E281:E300)</f>
        <v>0</v>
      </c>
      <c r="U295" s="28">
        <f t="shared" si="67"/>
        <v>0</v>
      </c>
      <c r="V295" s="28" t="s">
        <v>2</v>
      </c>
      <c r="W295" s="28">
        <f t="shared" si="68"/>
        <v>0</v>
      </c>
      <c r="X295" s="28" t="str">
        <f t="shared" si="66"/>
        <v/>
      </c>
    </row>
    <row r="296" spans="1:24" ht="28.9" customHeight="1">
      <c r="A296" s="41" t="str">
        <f t="shared" si="69"/>
        <v xml:space="preserve"> </v>
      </c>
      <c r="B296" s="42"/>
      <c r="C296" s="43"/>
      <c r="D296" s="44"/>
      <c r="E296" s="44"/>
      <c r="F296" s="43"/>
      <c r="G296" s="43"/>
      <c r="H296" s="26"/>
      <c r="I296" s="26"/>
      <c r="J296" s="26"/>
      <c r="K296" s="26"/>
      <c r="L296" s="52"/>
      <c r="M296" s="50"/>
      <c r="N296" s="29" t="s">
        <v>17</v>
      </c>
      <c r="O296" s="28">
        <f>COUNTIF(C281:C300,"장")</f>
        <v>0</v>
      </c>
      <c r="P296" s="28" t="s">
        <v>2</v>
      </c>
      <c r="Q296" s="28">
        <f>SUMIF(C281:C300,"장",E281:E300)</f>
        <v>0</v>
      </c>
      <c r="R296" s="28">
        <f>COUNTIF(X281:X300,"장국")</f>
        <v>0</v>
      </c>
      <c r="S296" s="28" t="s">
        <v>2</v>
      </c>
      <c r="T296" s="28">
        <f>SUMIF(X281:X300,"장국",E281:E300)</f>
        <v>0</v>
      </c>
      <c r="U296" s="28">
        <f t="shared" si="67"/>
        <v>0</v>
      </c>
      <c r="V296" s="28" t="s">
        <v>2</v>
      </c>
      <c r="W296" s="28">
        <f t="shared" si="68"/>
        <v>0</v>
      </c>
      <c r="X296" s="30" t="str">
        <f t="shared" ref="X296:X311" si="70">CONCATENATE(C296,H296)</f>
        <v/>
      </c>
    </row>
    <row r="297" spans="1:24" ht="28.9" customHeight="1">
      <c r="A297" s="41" t="str">
        <f t="shared" si="69"/>
        <v xml:space="preserve"> </v>
      </c>
      <c r="B297" s="42"/>
      <c r="C297" s="43"/>
      <c r="D297" s="44"/>
      <c r="E297" s="44"/>
      <c r="F297" s="43"/>
      <c r="G297" s="43"/>
      <c r="H297" s="26"/>
      <c r="I297" s="26"/>
      <c r="J297" s="26"/>
      <c r="K297" s="26"/>
      <c r="L297" s="52"/>
      <c r="M297" s="50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30" t="str">
        <f t="shared" si="70"/>
        <v/>
      </c>
    </row>
    <row r="298" spans="1:24" ht="28.9" customHeight="1">
      <c r="A298" s="41" t="str">
        <f t="shared" si="69"/>
        <v xml:space="preserve"> </v>
      </c>
      <c r="B298" s="42"/>
      <c r="C298" s="43"/>
      <c r="D298" s="44"/>
      <c r="E298" s="44"/>
      <c r="F298" s="43"/>
      <c r="G298" s="43"/>
      <c r="H298" s="26"/>
      <c r="I298" s="26"/>
      <c r="J298" s="26"/>
      <c r="K298" s="26"/>
      <c r="L298" s="52"/>
      <c r="M298" s="50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30" t="str">
        <f t="shared" si="70"/>
        <v/>
      </c>
    </row>
    <row r="299" spans="1:24" ht="28.9" customHeight="1">
      <c r="A299" s="41" t="str">
        <f>IF(OR(ISNUMBER(E299),ISTEXT(C299)),A298+1," ")</f>
        <v xml:space="preserve"> </v>
      </c>
      <c r="B299" s="42"/>
      <c r="C299" s="43"/>
      <c r="D299" s="44"/>
      <c r="E299" s="44"/>
      <c r="F299" s="43"/>
      <c r="G299" s="43"/>
      <c r="H299" s="26"/>
      <c r="I299" s="26"/>
      <c r="J299" s="26"/>
      <c r="K299" s="26"/>
      <c r="L299" s="52"/>
      <c r="M299" s="50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30" t="str">
        <f t="shared" si="70"/>
        <v/>
      </c>
    </row>
    <row r="300" spans="1:24" ht="28.9" customHeight="1">
      <c r="A300" s="41" t="str">
        <f>IF(OR(ISNUMBER(E300),ISTEXT(C300)),A299+1," ")</f>
        <v xml:space="preserve"> </v>
      </c>
      <c r="B300" s="42"/>
      <c r="C300" s="43"/>
      <c r="D300" s="44"/>
      <c r="E300" s="44"/>
      <c r="F300" s="43"/>
      <c r="G300" s="43"/>
      <c r="H300" s="26"/>
      <c r="I300" s="26"/>
      <c r="J300" s="26"/>
      <c r="K300" s="26"/>
      <c r="L300" s="52"/>
      <c r="M300" s="50"/>
      <c r="N300" s="28" t="s">
        <v>20</v>
      </c>
      <c r="O300" s="28">
        <f>COUNTIF(C281:C300," ")</f>
        <v>0</v>
      </c>
      <c r="P300" s="28" t="s">
        <v>2</v>
      </c>
      <c r="Q300" s="28">
        <f>SUMIF(C281:C300," ",E281:E300)</f>
        <v>0</v>
      </c>
      <c r="R300" s="28"/>
      <c r="S300" s="28" t="s">
        <v>2</v>
      </c>
      <c r="T300" s="28"/>
      <c r="U300" s="28">
        <f>O300</f>
        <v>0</v>
      </c>
      <c r="V300" s="28" t="s">
        <v>2</v>
      </c>
      <c r="W300" s="28">
        <f>Q300</f>
        <v>0</v>
      </c>
      <c r="X300" s="28" t="str">
        <f t="shared" si="70"/>
        <v/>
      </c>
    </row>
    <row r="301" spans="1:24" ht="28.9" customHeight="1">
      <c r="A301" s="45" t="s">
        <v>35</v>
      </c>
      <c r="B301" s="46"/>
      <c r="C301" s="47"/>
      <c r="D301" s="48"/>
      <c r="E301" s="49">
        <f>SUM(E281:E300)</f>
        <v>0</v>
      </c>
      <c r="F301" s="47"/>
      <c r="G301" s="47"/>
      <c r="H301" s="31"/>
      <c r="I301" s="31"/>
      <c r="J301" s="31"/>
      <c r="K301" s="31"/>
      <c r="L301" s="33"/>
      <c r="M301" s="51"/>
      <c r="N301" s="29" t="s">
        <v>1</v>
      </c>
      <c r="O301" s="28">
        <f>SUM(O281:O300)</f>
        <v>0</v>
      </c>
      <c r="P301" s="28" t="s">
        <v>2</v>
      </c>
      <c r="Q301" s="28">
        <f>SUM(Q281:Q300)</f>
        <v>0</v>
      </c>
      <c r="R301" s="28">
        <f>SUM(R281:R300)</f>
        <v>0</v>
      </c>
      <c r="S301" s="28" t="s">
        <v>2</v>
      </c>
      <c r="T301" s="28">
        <f>SUM(T281:T300)</f>
        <v>0</v>
      </c>
      <c r="U301" s="28">
        <f>SUM(U281:U300)</f>
        <v>0</v>
      </c>
      <c r="V301" s="28" t="s">
        <v>2</v>
      </c>
      <c r="W301" s="28">
        <f>SUM(W281:W300)</f>
        <v>0</v>
      </c>
      <c r="X301" s="28" t="str">
        <f t="shared" si="70"/>
        <v/>
      </c>
    </row>
    <row r="302" spans="1:24" ht="28.9" customHeight="1">
      <c r="A302" s="41" t="str">
        <f>IF(OR(ISNUMBER(E302),ISTEXT(C302)),A300+1," ")</f>
        <v xml:space="preserve"> </v>
      </c>
      <c r="B302" s="42"/>
      <c r="C302" s="43"/>
      <c r="D302" s="44"/>
      <c r="E302" s="44"/>
      <c r="F302" s="43"/>
      <c r="G302" s="43"/>
      <c r="H302" s="26"/>
      <c r="I302" s="26"/>
      <c r="J302" s="26"/>
      <c r="K302" s="27"/>
      <c r="L302" s="52"/>
      <c r="M302" s="50"/>
      <c r="N302" s="28" t="s">
        <v>3</v>
      </c>
      <c r="O302" s="28">
        <f>COUNTIF(C302:C321,"전")</f>
        <v>0</v>
      </c>
      <c r="P302" s="28" t="s">
        <v>2</v>
      </c>
      <c r="Q302" s="28">
        <f>SUMIF(C302:C321,"전",E302:E321)</f>
        <v>0</v>
      </c>
      <c r="R302" s="28">
        <f>COUNTIF(X302:X321,"전국")</f>
        <v>0</v>
      </c>
      <c r="S302" s="28" t="s">
        <v>2</v>
      </c>
      <c r="T302" s="28">
        <f>SUMIF(X302:X321,"전국",E302:E321)</f>
        <v>0</v>
      </c>
      <c r="U302" s="28">
        <f t="shared" ref="U302:U317" si="71">O302-R302</f>
        <v>0</v>
      </c>
      <c r="V302" s="28" t="s">
        <v>2</v>
      </c>
      <c r="W302" s="28">
        <f t="shared" ref="W302:W317" si="72">Q302-T302</f>
        <v>0</v>
      </c>
      <c r="X302" s="28" t="str">
        <f t="shared" si="70"/>
        <v/>
      </c>
    </row>
    <row r="303" spans="1:24" ht="28.9" customHeight="1">
      <c r="A303" s="41" t="str">
        <f>IF(OR(ISNUMBER(E303),ISTEXT(C303)),A302+1," ")</f>
        <v xml:space="preserve"> </v>
      </c>
      <c r="B303" s="42"/>
      <c r="C303" s="43"/>
      <c r="D303" s="44"/>
      <c r="E303" s="44"/>
      <c r="F303" s="43"/>
      <c r="G303" s="43"/>
      <c r="H303" s="26"/>
      <c r="I303" s="26"/>
      <c r="J303" s="26"/>
      <c r="K303" s="26"/>
      <c r="L303" s="52"/>
      <c r="M303" s="50"/>
      <c r="N303" s="28" t="s">
        <v>4</v>
      </c>
      <c r="O303" s="28">
        <f>COUNTIF(C302:C321,"답")</f>
        <v>0</v>
      </c>
      <c r="P303" s="28" t="s">
        <v>2</v>
      </c>
      <c r="Q303" s="28">
        <f>SUMIF(C302:C321,"답",E302:E321)</f>
        <v>0</v>
      </c>
      <c r="R303" s="28">
        <f>COUNTIF(X302:X321,"답국")</f>
        <v>0</v>
      </c>
      <c r="S303" s="28" t="s">
        <v>2</v>
      </c>
      <c r="T303" s="28">
        <f>SUMIF(X302:X321,"답국",E302:E321)</f>
        <v>0</v>
      </c>
      <c r="U303" s="28">
        <f t="shared" si="71"/>
        <v>0</v>
      </c>
      <c r="V303" s="28" t="s">
        <v>2</v>
      </c>
      <c r="W303" s="28">
        <f t="shared" si="72"/>
        <v>0</v>
      </c>
      <c r="X303" s="28" t="str">
        <f t="shared" si="70"/>
        <v/>
      </c>
    </row>
    <row r="304" spans="1:24" ht="28.9" customHeight="1">
      <c r="A304" s="41" t="str">
        <f>IF(OR(ISNUMBER(E304),ISTEXT(C304)),A303+1," ")</f>
        <v xml:space="preserve"> </v>
      </c>
      <c r="B304" s="42"/>
      <c r="C304" s="43"/>
      <c r="D304" s="44"/>
      <c r="E304" s="44"/>
      <c r="F304" s="43"/>
      <c r="G304" s="43"/>
      <c r="H304" s="26"/>
      <c r="I304" s="26"/>
      <c r="J304" s="26"/>
      <c r="K304" s="26"/>
      <c r="L304" s="52"/>
      <c r="M304" s="50"/>
      <c r="N304" s="28" t="s">
        <v>5</v>
      </c>
      <c r="O304" s="28">
        <f>COUNTIF(C302:C321,"임")</f>
        <v>0</v>
      </c>
      <c r="P304" s="28" t="s">
        <v>2</v>
      </c>
      <c r="Q304" s="28">
        <f>SUMIF(C302:C321,"임",E302:E321)</f>
        <v>0</v>
      </c>
      <c r="R304" s="28">
        <f>COUNTIF(X302:X321,"임국")</f>
        <v>0</v>
      </c>
      <c r="S304" s="28" t="s">
        <v>2</v>
      </c>
      <c r="T304" s="28">
        <f>SUMIF(X302:X321,"임국",E302:E321)</f>
        <v>0</v>
      </c>
      <c r="U304" s="28">
        <f t="shared" si="71"/>
        <v>0</v>
      </c>
      <c r="V304" s="28" t="s">
        <v>2</v>
      </c>
      <c r="W304" s="28">
        <f t="shared" si="72"/>
        <v>0</v>
      </c>
      <c r="X304" s="28" t="str">
        <f t="shared" si="70"/>
        <v/>
      </c>
    </row>
    <row r="305" spans="1:24" ht="28.9" customHeight="1">
      <c r="A305" s="41" t="str">
        <f>IF(OR(ISNUMBER(E305),ISTEXT(C305)),A304+1," ")</f>
        <v xml:space="preserve"> </v>
      </c>
      <c r="B305" s="42"/>
      <c r="C305" s="43"/>
      <c r="D305" s="44"/>
      <c r="E305" s="44"/>
      <c r="F305" s="43"/>
      <c r="G305" s="43"/>
      <c r="H305" s="26"/>
      <c r="I305" s="26"/>
      <c r="J305" s="26"/>
      <c r="K305" s="26"/>
      <c r="L305" s="52"/>
      <c r="M305" s="50"/>
      <c r="N305" s="28" t="s">
        <v>6</v>
      </c>
      <c r="O305" s="28">
        <f>COUNTIF(C302:C321,"대")</f>
        <v>0</v>
      </c>
      <c r="P305" s="28" t="s">
        <v>2</v>
      </c>
      <c r="Q305" s="28">
        <f>SUMIF(C302:C321,"대",E302:E321)</f>
        <v>0</v>
      </c>
      <c r="R305" s="28">
        <f>COUNTIF(X302:X321,"대국")</f>
        <v>0</v>
      </c>
      <c r="S305" s="28" t="s">
        <v>2</v>
      </c>
      <c r="T305" s="28">
        <f>SUMIF(X302:X321,"대국",E302:E321)</f>
        <v>0</v>
      </c>
      <c r="U305" s="28">
        <f t="shared" si="71"/>
        <v>0</v>
      </c>
      <c r="V305" s="28" t="s">
        <v>2</v>
      </c>
      <c r="W305" s="28">
        <f t="shared" si="72"/>
        <v>0</v>
      </c>
      <c r="X305" s="28" t="str">
        <f t="shared" si="70"/>
        <v/>
      </c>
    </row>
    <row r="306" spans="1:24" ht="28.9" customHeight="1">
      <c r="A306" s="41" t="str">
        <f>IF(OR(ISNUMBER(E306),ISTEXT(C306)),A305+1," ")</f>
        <v xml:space="preserve"> </v>
      </c>
      <c r="B306" s="42"/>
      <c r="C306" s="43"/>
      <c r="D306" s="44"/>
      <c r="E306" s="44"/>
      <c r="F306" s="43"/>
      <c r="G306" s="43"/>
      <c r="H306" s="26"/>
      <c r="I306" s="26"/>
      <c r="J306" s="26"/>
      <c r="K306" s="26"/>
      <c r="L306" s="52"/>
      <c r="M306" s="50"/>
      <c r="N306" s="28" t="s">
        <v>7</v>
      </c>
      <c r="O306" s="28">
        <f>COUNTIF(C302:C321,"도")</f>
        <v>0</v>
      </c>
      <c r="P306" s="28" t="s">
        <v>2</v>
      </c>
      <c r="Q306" s="28">
        <f>SUMIF(C302:C321,"도",E302:E321)</f>
        <v>0</v>
      </c>
      <c r="R306" s="28">
        <f>COUNTIF(X302:X321,"도국")</f>
        <v>0</v>
      </c>
      <c r="S306" s="28" t="s">
        <v>2</v>
      </c>
      <c r="T306" s="28">
        <f>SUMIF(X302:X321,"도국",E302:E321)</f>
        <v>0</v>
      </c>
      <c r="U306" s="28">
        <f t="shared" si="71"/>
        <v>0</v>
      </c>
      <c r="V306" s="28" t="s">
        <v>2</v>
      </c>
      <c r="W306" s="28">
        <f t="shared" si="72"/>
        <v>0</v>
      </c>
      <c r="X306" s="28" t="str">
        <f t="shared" si="70"/>
        <v/>
      </c>
    </row>
    <row r="307" spans="1:24" ht="28.9" customHeight="1">
      <c r="A307" s="41" t="str">
        <f t="shared" ref="A307:A319" si="73">IF(OR(ISNUMBER(E307),ISTEXT(C307)),A306+1," ")</f>
        <v xml:space="preserve"> </v>
      </c>
      <c r="B307" s="42"/>
      <c r="C307" s="43"/>
      <c r="D307" s="44"/>
      <c r="E307" s="44"/>
      <c r="F307" s="43"/>
      <c r="G307" s="43"/>
      <c r="H307" s="26"/>
      <c r="I307" s="26"/>
      <c r="J307" s="26"/>
      <c r="K307" s="26"/>
      <c r="L307" s="52"/>
      <c r="M307" s="50"/>
      <c r="N307" s="28" t="s">
        <v>8</v>
      </c>
      <c r="O307" s="28">
        <f>COUNTIF(C302:C321,"천")</f>
        <v>0</v>
      </c>
      <c r="P307" s="28" t="s">
        <v>2</v>
      </c>
      <c r="Q307" s="28">
        <f>SUMIF(C302:C321,"천",E302:E321)</f>
        <v>0</v>
      </c>
      <c r="R307" s="28">
        <f>COUNTIF(X302:X321,"천국")</f>
        <v>0</v>
      </c>
      <c r="S307" s="28" t="s">
        <v>2</v>
      </c>
      <c r="T307" s="28">
        <f>SUMIF(X302:X321,"천국",E302:E321)</f>
        <v>0</v>
      </c>
      <c r="U307" s="28">
        <f t="shared" si="71"/>
        <v>0</v>
      </c>
      <c r="V307" s="28" t="s">
        <v>2</v>
      </c>
      <c r="W307" s="28">
        <f t="shared" si="72"/>
        <v>0</v>
      </c>
      <c r="X307" s="28" t="str">
        <f t="shared" si="70"/>
        <v/>
      </c>
    </row>
    <row r="308" spans="1:24" ht="28.9" customHeight="1">
      <c r="A308" s="41" t="str">
        <f t="shared" si="73"/>
        <v xml:space="preserve"> </v>
      </c>
      <c r="B308" s="42"/>
      <c r="C308" s="43"/>
      <c r="D308" s="44"/>
      <c r="E308" s="44"/>
      <c r="F308" s="43"/>
      <c r="G308" s="43"/>
      <c r="H308" s="26"/>
      <c r="I308" s="26"/>
      <c r="J308" s="26"/>
      <c r="K308" s="26"/>
      <c r="L308" s="52"/>
      <c r="M308" s="50"/>
      <c r="N308" s="28" t="s">
        <v>9</v>
      </c>
      <c r="O308" s="28">
        <f>COUNTIF(C302:C321,"구")</f>
        <v>0</v>
      </c>
      <c r="P308" s="28" t="s">
        <v>2</v>
      </c>
      <c r="Q308" s="28">
        <f>SUMIF(C302:C321,"구",E302:E321)</f>
        <v>0</v>
      </c>
      <c r="R308" s="28">
        <f>COUNTIF(X302:X321,"구국")</f>
        <v>0</v>
      </c>
      <c r="S308" s="28" t="s">
        <v>2</v>
      </c>
      <c r="T308" s="28">
        <f>SUMIF(X302:X321,"구국",E302:E321)</f>
        <v>0</v>
      </c>
      <c r="U308" s="28">
        <f t="shared" si="71"/>
        <v>0</v>
      </c>
      <c r="V308" s="28" t="s">
        <v>2</v>
      </c>
      <c r="W308" s="28">
        <f t="shared" si="72"/>
        <v>0</v>
      </c>
      <c r="X308" s="28" t="str">
        <f t="shared" si="70"/>
        <v/>
      </c>
    </row>
    <row r="309" spans="1:24" ht="28.9" customHeight="1">
      <c r="A309" s="41" t="str">
        <f t="shared" si="73"/>
        <v xml:space="preserve"> </v>
      </c>
      <c r="B309" s="42"/>
      <c r="C309" s="43"/>
      <c r="D309" s="44"/>
      <c r="E309" s="44"/>
      <c r="F309" s="43"/>
      <c r="G309" s="43"/>
      <c r="H309" s="26"/>
      <c r="I309" s="26"/>
      <c r="J309" s="26"/>
      <c r="K309" s="26"/>
      <c r="L309" s="52"/>
      <c r="M309" s="50"/>
      <c r="N309" s="28" t="s">
        <v>10</v>
      </c>
      <c r="O309" s="28">
        <f>COUNTIF(C302:C321,"제")</f>
        <v>0</v>
      </c>
      <c r="P309" s="28" t="s">
        <v>2</v>
      </c>
      <c r="Q309" s="28">
        <f>SUMIF(C302:C321,"제",E302:E321)</f>
        <v>0</v>
      </c>
      <c r="R309" s="28">
        <f>COUNTIF(X302:X321,"제국")</f>
        <v>0</v>
      </c>
      <c r="S309" s="28" t="s">
        <v>2</v>
      </c>
      <c r="T309" s="28">
        <f>SUMIF(X302:X321,"제국",E302:E321)</f>
        <v>0</v>
      </c>
      <c r="U309" s="28">
        <f t="shared" si="71"/>
        <v>0</v>
      </c>
      <c r="V309" s="28" t="s">
        <v>2</v>
      </c>
      <c r="W309" s="28">
        <f t="shared" si="72"/>
        <v>0</v>
      </c>
      <c r="X309" s="28" t="str">
        <f t="shared" si="70"/>
        <v/>
      </c>
    </row>
    <row r="310" spans="1:24" ht="28.9" customHeight="1">
      <c r="A310" s="41" t="str">
        <f t="shared" si="73"/>
        <v xml:space="preserve"> </v>
      </c>
      <c r="B310" s="42"/>
      <c r="C310" s="43"/>
      <c r="D310" s="44"/>
      <c r="E310" s="44"/>
      <c r="F310" s="43"/>
      <c r="G310" s="43"/>
      <c r="H310" s="26"/>
      <c r="I310" s="26"/>
      <c r="J310" s="26"/>
      <c r="K310" s="26"/>
      <c r="L310" s="52"/>
      <c r="M310" s="50"/>
      <c r="N310" s="28" t="s">
        <v>11</v>
      </c>
      <c r="O310" s="28">
        <f>COUNTIF(C302:C321,"유")</f>
        <v>0</v>
      </c>
      <c r="P310" s="28" t="s">
        <v>2</v>
      </c>
      <c r="Q310" s="28">
        <f>SUMIF(C302:C321,"유",E302:E321)</f>
        <v>0</v>
      </c>
      <c r="R310" s="28">
        <f>COUNTIF(X302:X321,"유국")</f>
        <v>0</v>
      </c>
      <c r="S310" s="28" t="s">
        <v>2</v>
      </c>
      <c r="T310" s="28">
        <f>SUMIF(X302:X321,"유국",E302:E321)</f>
        <v>0</v>
      </c>
      <c r="U310" s="28">
        <f t="shared" si="71"/>
        <v>0</v>
      </c>
      <c r="V310" s="28" t="s">
        <v>2</v>
      </c>
      <c r="W310" s="28">
        <f t="shared" si="72"/>
        <v>0</v>
      </c>
      <c r="X310" s="28" t="str">
        <f t="shared" si="70"/>
        <v/>
      </c>
    </row>
    <row r="311" spans="1:24" ht="28.9" customHeight="1">
      <c r="A311" s="41" t="str">
        <f t="shared" si="73"/>
        <v xml:space="preserve"> </v>
      </c>
      <c r="B311" s="42"/>
      <c r="C311" s="43"/>
      <c r="D311" s="44"/>
      <c r="E311" s="44"/>
      <c r="F311" s="43"/>
      <c r="G311" s="43"/>
      <c r="H311" s="26"/>
      <c r="I311" s="26"/>
      <c r="J311" s="26"/>
      <c r="K311" s="26"/>
      <c r="L311" s="52"/>
      <c r="M311" s="50"/>
      <c r="N311" s="28" t="s">
        <v>12</v>
      </c>
      <c r="O311" s="28">
        <f>COUNTIF(C302:C321,"과")</f>
        <v>0</v>
      </c>
      <c r="P311" s="28" t="s">
        <v>2</v>
      </c>
      <c r="Q311" s="28">
        <f>SUMIF(C302:C321,"과",E302:E321)</f>
        <v>0</v>
      </c>
      <c r="R311" s="28">
        <f>COUNTIF(X302:X321,"과국")</f>
        <v>0</v>
      </c>
      <c r="S311" s="28" t="s">
        <v>2</v>
      </c>
      <c r="T311" s="28">
        <f>SUMIF(X302:X321,"과국",E302:E321)</f>
        <v>0</v>
      </c>
      <c r="U311" s="28">
        <f t="shared" si="71"/>
        <v>0</v>
      </c>
      <c r="V311" s="28" t="s">
        <v>2</v>
      </c>
      <c r="W311" s="28">
        <f t="shared" si="72"/>
        <v>0</v>
      </c>
      <c r="X311" s="28" t="str">
        <f t="shared" si="70"/>
        <v/>
      </c>
    </row>
    <row r="312" spans="1:24" ht="28.9" customHeight="1">
      <c r="A312" s="41" t="str">
        <f t="shared" si="73"/>
        <v xml:space="preserve"> </v>
      </c>
      <c r="B312" s="42"/>
      <c r="C312" s="43"/>
      <c r="D312" s="44"/>
      <c r="E312" s="44"/>
      <c r="F312" s="43"/>
      <c r="G312" s="43"/>
      <c r="H312" s="26"/>
      <c r="I312" s="26"/>
      <c r="J312" s="26"/>
      <c r="K312" s="26"/>
      <c r="L312" s="52"/>
      <c r="M312" s="50"/>
      <c r="N312" s="28" t="s">
        <v>13</v>
      </c>
      <c r="O312" s="28">
        <f>COUNTIF(C302:C321,"묘")</f>
        <v>0</v>
      </c>
      <c r="P312" s="28" t="s">
        <v>2</v>
      </c>
      <c r="Q312" s="28">
        <f>SUMIF(C302:C321,"묘",E302:E321)</f>
        <v>0</v>
      </c>
      <c r="R312" s="28">
        <f>COUNTIF(X302:X321,"묘국")</f>
        <v>0</v>
      </c>
      <c r="S312" s="28" t="s">
        <v>2</v>
      </c>
      <c r="T312" s="28">
        <f>SUMIF(X302:X321,"묘국",E302:E321)</f>
        <v>0</v>
      </c>
      <c r="U312" s="28">
        <f t="shared" si="71"/>
        <v>0</v>
      </c>
      <c r="V312" s="28" t="s">
        <v>2</v>
      </c>
      <c r="W312" s="28">
        <f t="shared" si="72"/>
        <v>0</v>
      </c>
      <c r="X312" s="28" t="str">
        <f t="shared" ref="X312:X327" si="74">CONCATENATE(C312,H312)</f>
        <v/>
      </c>
    </row>
    <row r="313" spans="1:24" ht="28.9" customHeight="1">
      <c r="A313" s="41" t="str">
        <f t="shared" si="73"/>
        <v xml:space="preserve"> </v>
      </c>
      <c r="B313" s="42"/>
      <c r="C313" s="43"/>
      <c r="D313" s="44"/>
      <c r="E313" s="44"/>
      <c r="F313" s="43"/>
      <c r="G313" s="43"/>
      <c r="H313" s="26"/>
      <c r="I313" s="26"/>
      <c r="J313" s="26"/>
      <c r="K313" s="26"/>
      <c r="L313" s="52"/>
      <c r="M313" s="50"/>
      <c r="N313" s="28" t="s">
        <v>14</v>
      </c>
      <c r="O313" s="28">
        <f>COUNTIF(C302:C321,"목")</f>
        <v>0</v>
      </c>
      <c r="P313" s="28" t="s">
        <v>2</v>
      </c>
      <c r="Q313" s="28">
        <f>SUMIF(C302:C321,"목",E302:E321)</f>
        <v>0</v>
      </c>
      <c r="R313" s="28">
        <f>COUNTIF(X302:X321,"목국")</f>
        <v>0</v>
      </c>
      <c r="S313" s="28" t="s">
        <v>2</v>
      </c>
      <c r="T313" s="28">
        <f>SUMIF(X302:X321,"목국",E302:E321)</f>
        <v>0</v>
      </c>
      <c r="U313" s="28">
        <f t="shared" si="71"/>
        <v>0</v>
      </c>
      <c r="V313" s="28" t="s">
        <v>2</v>
      </c>
      <c r="W313" s="28">
        <f t="shared" si="72"/>
        <v>0</v>
      </c>
      <c r="X313" s="28" t="str">
        <f t="shared" si="74"/>
        <v/>
      </c>
    </row>
    <row r="314" spans="1:24" ht="28.9" customHeight="1">
      <c r="A314" s="41" t="str">
        <f t="shared" si="73"/>
        <v xml:space="preserve"> </v>
      </c>
      <c r="B314" s="42"/>
      <c r="C314" s="43"/>
      <c r="D314" s="44"/>
      <c r="E314" s="44"/>
      <c r="F314" s="43"/>
      <c r="G314" s="43"/>
      <c r="H314" s="26"/>
      <c r="I314" s="26"/>
      <c r="J314" s="26"/>
      <c r="K314" s="26"/>
      <c r="L314" s="52"/>
      <c r="M314" s="50"/>
      <c r="N314" s="28" t="s">
        <v>15</v>
      </c>
      <c r="O314" s="28">
        <f>COUNTIF(C302:C321,"잡")</f>
        <v>0</v>
      </c>
      <c r="P314" s="28" t="s">
        <v>2</v>
      </c>
      <c r="Q314" s="28">
        <f>SUMIF(C302:C321,"잡",E302:E321)</f>
        <v>0</v>
      </c>
      <c r="R314" s="28">
        <f>COUNTIF(X302:X321,"잡국")</f>
        <v>0</v>
      </c>
      <c r="S314" s="28" t="s">
        <v>2</v>
      </c>
      <c r="T314" s="28">
        <f>SUMIF(X302:X321,"잡국",E302:E321)</f>
        <v>0</v>
      </c>
      <c r="U314" s="28">
        <f t="shared" si="71"/>
        <v>0</v>
      </c>
      <c r="V314" s="28" t="s">
        <v>2</v>
      </c>
      <c r="W314" s="28">
        <f t="shared" si="72"/>
        <v>0</v>
      </c>
      <c r="X314" s="28" t="str">
        <f t="shared" si="74"/>
        <v/>
      </c>
    </row>
    <row r="315" spans="1:24" ht="28.9" customHeight="1">
      <c r="A315" s="41" t="str">
        <f t="shared" si="73"/>
        <v xml:space="preserve"> </v>
      </c>
      <c r="B315" s="42"/>
      <c r="C315" s="43"/>
      <c r="D315" s="44"/>
      <c r="E315" s="44"/>
      <c r="F315" s="43"/>
      <c r="G315" s="43"/>
      <c r="H315" s="26"/>
      <c r="I315" s="26"/>
      <c r="J315" s="26"/>
      <c r="K315" s="26"/>
      <c r="L315" s="52"/>
      <c r="M315" s="50"/>
      <c r="N315" s="28" t="s">
        <v>19</v>
      </c>
      <c r="O315" s="28">
        <f>COUNTIF(C302:C321,"학")</f>
        <v>0</v>
      </c>
      <c r="P315" s="28" t="s">
        <v>2</v>
      </c>
      <c r="Q315" s="28">
        <f>SUMIF(C302:C321,"학",E302:E321)</f>
        <v>0</v>
      </c>
      <c r="R315" s="28">
        <f>COUNTIF(X302:X321,"학국")</f>
        <v>0</v>
      </c>
      <c r="S315" s="28" t="s">
        <v>2</v>
      </c>
      <c r="T315" s="28">
        <f>SUMIF(X302:X321,"학국",E302:E321)</f>
        <v>0</v>
      </c>
      <c r="U315" s="28">
        <f t="shared" si="71"/>
        <v>0</v>
      </c>
      <c r="V315" s="28" t="s">
        <v>2</v>
      </c>
      <c r="W315" s="28">
        <f t="shared" si="72"/>
        <v>0</v>
      </c>
      <c r="X315" s="28" t="str">
        <f t="shared" si="74"/>
        <v/>
      </c>
    </row>
    <row r="316" spans="1:24" ht="28.9" customHeight="1">
      <c r="A316" s="41" t="str">
        <f t="shared" si="73"/>
        <v xml:space="preserve"> </v>
      </c>
      <c r="B316" s="42"/>
      <c r="C316" s="43"/>
      <c r="D316" s="44"/>
      <c r="E316" s="44"/>
      <c r="F316" s="43"/>
      <c r="G316" s="43"/>
      <c r="H316" s="26"/>
      <c r="I316" s="26"/>
      <c r="J316" s="26"/>
      <c r="K316" s="26"/>
      <c r="L316" s="52"/>
      <c r="M316" s="50"/>
      <c r="N316" s="28" t="s">
        <v>16</v>
      </c>
      <c r="O316" s="28">
        <f>COUNTIF(C302:C321,"수")</f>
        <v>0</v>
      </c>
      <c r="P316" s="28" t="s">
        <v>2</v>
      </c>
      <c r="Q316" s="28">
        <f>SUMIF(C302:C321,"수",E302:E321)</f>
        <v>0</v>
      </c>
      <c r="R316" s="28">
        <f>COUNTIF(X302:X321,"수국")</f>
        <v>0</v>
      </c>
      <c r="S316" s="28" t="s">
        <v>2</v>
      </c>
      <c r="T316" s="28">
        <f>SUMIF(X302:X321,"수국",E302:E321)</f>
        <v>0</v>
      </c>
      <c r="U316" s="28">
        <f t="shared" si="71"/>
        <v>0</v>
      </c>
      <c r="V316" s="28" t="s">
        <v>2</v>
      </c>
      <c r="W316" s="28">
        <f t="shared" si="72"/>
        <v>0</v>
      </c>
      <c r="X316" s="28" t="str">
        <f t="shared" si="74"/>
        <v/>
      </c>
    </row>
    <row r="317" spans="1:24" ht="28.9" customHeight="1">
      <c r="A317" s="41" t="str">
        <f t="shared" si="73"/>
        <v xml:space="preserve"> </v>
      </c>
      <c r="B317" s="42"/>
      <c r="C317" s="43"/>
      <c r="D317" s="44"/>
      <c r="E317" s="44"/>
      <c r="F317" s="43"/>
      <c r="G317" s="43"/>
      <c r="H317" s="26"/>
      <c r="I317" s="26"/>
      <c r="J317" s="26"/>
      <c r="K317" s="26"/>
      <c r="L317" s="52"/>
      <c r="M317" s="50"/>
      <c r="N317" s="29" t="s">
        <v>17</v>
      </c>
      <c r="O317" s="28">
        <f>COUNTIF(C302:C321,"장")</f>
        <v>0</v>
      </c>
      <c r="P317" s="28" t="s">
        <v>2</v>
      </c>
      <c r="Q317" s="28">
        <f>SUMIF(C302:C321,"장",E302:E321)</f>
        <v>0</v>
      </c>
      <c r="R317" s="28">
        <f>COUNTIF(X302:X321,"장국")</f>
        <v>0</v>
      </c>
      <c r="S317" s="28" t="s">
        <v>2</v>
      </c>
      <c r="T317" s="28">
        <f>SUMIF(X302:X321,"장국",E302:E321)</f>
        <v>0</v>
      </c>
      <c r="U317" s="28">
        <f t="shared" si="71"/>
        <v>0</v>
      </c>
      <c r="V317" s="28" t="s">
        <v>2</v>
      </c>
      <c r="W317" s="28">
        <f t="shared" si="72"/>
        <v>0</v>
      </c>
      <c r="X317" s="30" t="str">
        <f t="shared" si="74"/>
        <v/>
      </c>
    </row>
    <row r="318" spans="1:24" ht="28.9" customHeight="1">
      <c r="A318" s="41" t="str">
        <f t="shared" si="73"/>
        <v xml:space="preserve"> </v>
      </c>
      <c r="B318" s="42"/>
      <c r="C318" s="43"/>
      <c r="D318" s="44"/>
      <c r="E318" s="44"/>
      <c r="F318" s="43"/>
      <c r="G318" s="43"/>
      <c r="H318" s="26"/>
      <c r="I318" s="26"/>
      <c r="J318" s="26"/>
      <c r="K318" s="26"/>
      <c r="L318" s="52"/>
      <c r="M318" s="50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30" t="str">
        <f t="shared" si="74"/>
        <v/>
      </c>
    </row>
    <row r="319" spans="1:24" ht="28.9" customHeight="1">
      <c r="A319" s="41" t="str">
        <f t="shared" si="73"/>
        <v xml:space="preserve"> </v>
      </c>
      <c r="B319" s="42"/>
      <c r="C319" s="43"/>
      <c r="D319" s="44"/>
      <c r="E319" s="44"/>
      <c r="F319" s="43"/>
      <c r="G319" s="43"/>
      <c r="H319" s="26"/>
      <c r="I319" s="26"/>
      <c r="J319" s="26"/>
      <c r="K319" s="26"/>
      <c r="L319" s="52"/>
      <c r="M319" s="50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30" t="str">
        <f t="shared" si="74"/>
        <v/>
      </c>
    </row>
    <row r="320" spans="1:24" ht="28.9" customHeight="1">
      <c r="A320" s="41" t="str">
        <f>IF(OR(ISNUMBER(E320),ISTEXT(C320)),A319+1," ")</f>
        <v xml:space="preserve"> </v>
      </c>
      <c r="B320" s="42"/>
      <c r="C320" s="43"/>
      <c r="D320" s="44"/>
      <c r="E320" s="44"/>
      <c r="F320" s="43"/>
      <c r="G320" s="43"/>
      <c r="H320" s="26"/>
      <c r="I320" s="26"/>
      <c r="J320" s="26"/>
      <c r="K320" s="26"/>
      <c r="L320" s="52"/>
      <c r="M320" s="50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30" t="str">
        <f t="shared" si="74"/>
        <v/>
      </c>
    </row>
    <row r="321" spans="1:24" ht="28.9" customHeight="1">
      <c r="A321" s="41" t="str">
        <f>IF(OR(ISNUMBER(E321),ISTEXT(C321)),A320+1," ")</f>
        <v xml:space="preserve"> </v>
      </c>
      <c r="B321" s="42"/>
      <c r="C321" s="43"/>
      <c r="D321" s="44"/>
      <c r="E321" s="44"/>
      <c r="F321" s="43"/>
      <c r="G321" s="43"/>
      <c r="H321" s="26"/>
      <c r="I321" s="26"/>
      <c r="J321" s="26"/>
      <c r="K321" s="26"/>
      <c r="L321" s="52"/>
      <c r="M321" s="50"/>
      <c r="N321" s="28" t="s">
        <v>20</v>
      </c>
      <c r="O321" s="28">
        <f>COUNTIF(C302:C321," ")</f>
        <v>0</v>
      </c>
      <c r="P321" s="28" t="s">
        <v>2</v>
      </c>
      <c r="Q321" s="28">
        <f>SUMIF(C302:C321," ",E302:E321)</f>
        <v>0</v>
      </c>
      <c r="R321" s="28"/>
      <c r="S321" s="28" t="s">
        <v>2</v>
      </c>
      <c r="T321" s="28"/>
      <c r="U321" s="28">
        <f>O321</f>
        <v>0</v>
      </c>
      <c r="V321" s="28" t="s">
        <v>2</v>
      </c>
      <c r="W321" s="28">
        <f>Q321</f>
        <v>0</v>
      </c>
      <c r="X321" s="28" t="str">
        <f t="shared" si="74"/>
        <v/>
      </c>
    </row>
    <row r="322" spans="1:24" ht="28.9" customHeight="1">
      <c r="A322" s="45" t="s">
        <v>35</v>
      </c>
      <c r="B322" s="46"/>
      <c r="C322" s="47"/>
      <c r="D322" s="48"/>
      <c r="E322" s="49">
        <f>SUM(E302:E321)</f>
        <v>0</v>
      </c>
      <c r="F322" s="47"/>
      <c r="G322" s="47"/>
      <c r="H322" s="31"/>
      <c r="I322" s="31"/>
      <c r="J322" s="31"/>
      <c r="K322" s="31"/>
      <c r="L322" s="33"/>
      <c r="M322" s="51"/>
      <c r="N322" s="29" t="s">
        <v>1</v>
      </c>
      <c r="O322" s="28">
        <f>SUM(O302:O321)</f>
        <v>0</v>
      </c>
      <c r="P322" s="28" t="s">
        <v>2</v>
      </c>
      <c r="Q322" s="28">
        <f>SUM(Q302:Q321)</f>
        <v>0</v>
      </c>
      <c r="R322" s="28">
        <f>SUM(R302:R321)</f>
        <v>0</v>
      </c>
      <c r="S322" s="28" t="s">
        <v>2</v>
      </c>
      <c r="T322" s="28">
        <f>SUM(T302:T321)</f>
        <v>0</v>
      </c>
      <c r="U322" s="28">
        <f>SUM(U302:U321)</f>
        <v>0</v>
      </c>
      <c r="V322" s="28" t="s">
        <v>2</v>
      </c>
      <c r="W322" s="28">
        <f>SUM(W302:W321)</f>
        <v>0</v>
      </c>
      <c r="X322" s="28" t="str">
        <f t="shared" si="74"/>
        <v/>
      </c>
    </row>
    <row r="323" spans="1:24" ht="28.9" customHeight="1">
      <c r="A323" s="41" t="str">
        <f>IF(OR(ISNUMBER(E323),ISTEXT(C323)),A321+1," ")</f>
        <v xml:space="preserve"> </v>
      </c>
      <c r="B323" s="42"/>
      <c r="C323" s="43"/>
      <c r="D323" s="44"/>
      <c r="E323" s="44"/>
      <c r="F323" s="43"/>
      <c r="G323" s="43"/>
      <c r="H323" s="26"/>
      <c r="I323" s="26"/>
      <c r="J323" s="26"/>
      <c r="K323" s="27"/>
      <c r="L323" s="52"/>
      <c r="M323" s="50"/>
      <c r="N323" s="28" t="s">
        <v>3</v>
      </c>
      <c r="O323" s="28">
        <f>COUNTIF(C323:C342,"전")</f>
        <v>0</v>
      </c>
      <c r="P323" s="28" t="s">
        <v>2</v>
      </c>
      <c r="Q323" s="28">
        <f>SUMIF(C323:C342,"전",E323:E342)</f>
        <v>0</v>
      </c>
      <c r="R323" s="28">
        <f>COUNTIF(X323:X342,"전국")</f>
        <v>0</v>
      </c>
      <c r="S323" s="28" t="s">
        <v>2</v>
      </c>
      <c r="T323" s="28">
        <f>SUMIF(X323:X342,"전국",E323:E342)</f>
        <v>0</v>
      </c>
      <c r="U323" s="28">
        <f t="shared" ref="U323:U338" si="75">O323-R323</f>
        <v>0</v>
      </c>
      <c r="V323" s="28" t="s">
        <v>2</v>
      </c>
      <c r="W323" s="28">
        <f t="shared" ref="W323:W338" si="76">Q323-T323</f>
        <v>0</v>
      </c>
      <c r="X323" s="28" t="str">
        <f t="shared" si="74"/>
        <v/>
      </c>
    </row>
    <row r="324" spans="1:24" ht="28.9" customHeight="1">
      <c r="A324" s="41" t="str">
        <f>IF(OR(ISNUMBER(E324),ISTEXT(C324)),A323+1," ")</f>
        <v xml:space="preserve"> </v>
      </c>
      <c r="B324" s="42"/>
      <c r="C324" s="43"/>
      <c r="D324" s="44"/>
      <c r="E324" s="44"/>
      <c r="F324" s="43"/>
      <c r="G324" s="43"/>
      <c r="H324" s="26"/>
      <c r="I324" s="26"/>
      <c r="J324" s="26"/>
      <c r="K324" s="26"/>
      <c r="L324" s="52"/>
      <c r="M324" s="50"/>
      <c r="N324" s="28" t="s">
        <v>4</v>
      </c>
      <c r="O324" s="28">
        <f>COUNTIF(C323:C342,"답")</f>
        <v>0</v>
      </c>
      <c r="P324" s="28" t="s">
        <v>2</v>
      </c>
      <c r="Q324" s="28">
        <f>SUMIF(C323:C342,"답",E323:E342)</f>
        <v>0</v>
      </c>
      <c r="R324" s="28">
        <f>COUNTIF(X323:X342,"답국")</f>
        <v>0</v>
      </c>
      <c r="S324" s="28" t="s">
        <v>2</v>
      </c>
      <c r="T324" s="28">
        <f>SUMIF(X323:X342,"답국",E323:E342)</f>
        <v>0</v>
      </c>
      <c r="U324" s="28">
        <f t="shared" si="75"/>
        <v>0</v>
      </c>
      <c r="V324" s="28" t="s">
        <v>2</v>
      </c>
      <c r="W324" s="28">
        <f t="shared" si="76"/>
        <v>0</v>
      </c>
      <c r="X324" s="28" t="str">
        <f t="shared" si="74"/>
        <v/>
      </c>
    </row>
    <row r="325" spans="1:24" ht="28.9" customHeight="1">
      <c r="A325" s="41" t="str">
        <f>IF(OR(ISNUMBER(E325),ISTEXT(C325)),A324+1," ")</f>
        <v xml:space="preserve"> </v>
      </c>
      <c r="B325" s="42"/>
      <c r="C325" s="43"/>
      <c r="D325" s="44"/>
      <c r="E325" s="44"/>
      <c r="F325" s="43"/>
      <c r="G325" s="43"/>
      <c r="H325" s="26"/>
      <c r="I325" s="26"/>
      <c r="J325" s="26"/>
      <c r="K325" s="26"/>
      <c r="L325" s="52"/>
      <c r="M325" s="50"/>
      <c r="N325" s="28" t="s">
        <v>5</v>
      </c>
      <c r="O325" s="28">
        <f>COUNTIF(C323:C342,"임")</f>
        <v>0</v>
      </c>
      <c r="P325" s="28" t="s">
        <v>2</v>
      </c>
      <c r="Q325" s="28">
        <f>SUMIF(C323:C342,"임",E323:E342)</f>
        <v>0</v>
      </c>
      <c r="R325" s="28">
        <f>COUNTIF(X323:X342,"임국")</f>
        <v>0</v>
      </c>
      <c r="S325" s="28" t="s">
        <v>2</v>
      </c>
      <c r="T325" s="28">
        <f>SUMIF(X323:X342,"임국",E323:E342)</f>
        <v>0</v>
      </c>
      <c r="U325" s="28">
        <f t="shared" si="75"/>
        <v>0</v>
      </c>
      <c r="V325" s="28" t="s">
        <v>2</v>
      </c>
      <c r="W325" s="28">
        <f t="shared" si="76"/>
        <v>0</v>
      </c>
      <c r="X325" s="28" t="str">
        <f t="shared" si="74"/>
        <v/>
      </c>
    </row>
    <row r="326" spans="1:24" ht="28.9" customHeight="1">
      <c r="A326" s="41" t="str">
        <f>IF(OR(ISNUMBER(E326),ISTEXT(C326)),A325+1," ")</f>
        <v xml:space="preserve"> </v>
      </c>
      <c r="B326" s="42"/>
      <c r="C326" s="43"/>
      <c r="D326" s="44"/>
      <c r="E326" s="44"/>
      <c r="F326" s="43"/>
      <c r="G326" s="43"/>
      <c r="H326" s="26"/>
      <c r="I326" s="26"/>
      <c r="J326" s="26"/>
      <c r="K326" s="26"/>
      <c r="L326" s="52"/>
      <c r="M326" s="50"/>
      <c r="N326" s="28" t="s">
        <v>6</v>
      </c>
      <c r="O326" s="28">
        <f>COUNTIF(C323:C342,"대")</f>
        <v>0</v>
      </c>
      <c r="P326" s="28" t="s">
        <v>2</v>
      </c>
      <c r="Q326" s="28">
        <f>SUMIF(C323:C342,"대",E323:E342)</f>
        <v>0</v>
      </c>
      <c r="R326" s="28">
        <f>COUNTIF(X323:X342,"대국")</f>
        <v>0</v>
      </c>
      <c r="S326" s="28" t="s">
        <v>2</v>
      </c>
      <c r="T326" s="28">
        <f>SUMIF(X323:X342,"대국",E323:E342)</f>
        <v>0</v>
      </c>
      <c r="U326" s="28">
        <f t="shared" si="75"/>
        <v>0</v>
      </c>
      <c r="V326" s="28" t="s">
        <v>2</v>
      </c>
      <c r="W326" s="28">
        <f t="shared" si="76"/>
        <v>0</v>
      </c>
      <c r="X326" s="28" t="str">
        <f t="shared" si="74"/>
        <v/>
      </c>
    </row>
    <row r="327" spans="1:24" ht="28.9" customHeight="1">
      <c r="A327" s="41" t="str">
        <f t="shared" ref="A327:A340" si="77">IF(OR(ISNUMBER(E327),ISTEXT(C327)),A326+1," ")</f>
        <v xml:space="preserve"> </v>
      </c>
      <c r="B327" s="42"/>
      <c r="C327" s="43"/>
      <c r="D327" s="44"/>
      <c r="E327" s="44"/>
      <c r="F327" s="43"/>
      <c r="G327" s="43"/>
      <c r="H327" s="26"/>
      <c r="I327" s="26"/>
      <c r="J327" s="26"/>
      <c r="K327" s="26"/>
      <c r="L327" s="52"/>
      <c r="M327" s="50"/>
      <c r="N327" s="28" t="s">
        <v>7</v>
      </c>
      <c r="O327" s="28">
        <f>COUNTIF(C323:C342,"도")</f>
        <v>0</v>
      </c>
      <c r="P327" s="28" t="s">
        <v>2</v>
      </c>
      <c r="Q327" s="28">
        <f>SUMIF(C323:C342,"도",E323:E342)</f>
        <v>0</v>
      </c>
      <c r="R327" s="28">
        <f>COUNTIF(X323:X342,"도국")</f>
        <v>0</v>
      </c>
      <c r="S327" s="28" t="s">
        <v>2</v>
      </c>
      <c r="T327" s="28">
        <f>SUMIF(X323:X342,"도국",E323:E342)</f>
        <v>0</v>
      </c>
      <c r="U327" s="28">
        <f t="shared" si="75"/>
        <v>0</v>
      </c>
      <c r="V327" s="28" t="s">
        <v>2</v>
      </c>
      <c r="W327" s="28">
        <f t="shared" si="76"/>
        <v>0</v>
      </c>
      <c r="X327" s="28" t="str">
        <f t="shared" si="74"/>
        <v/>
      </c>
    </row>
    <row r="328" spans="1:24" ht="28.9" customHeight="1">
      <c r="A328" s="41" t="str">
        <f t="shared" si="77"/>
        <v xml:space="preserve"> </v>
      </c>
      <c r="B328" s="42"/>
      <c r="C328" s="43"/>
      <c r="D328" s="44"/>
      <c r="E328" s="44"/>
      <c r="F328" s="43"/>
      <c r="G328" s="43"/>
      <c r="H328" s="26"/>
      <c r="I328" s="26"/>
      <c r="J328" s="26"/>
      <c r="K328" s="26"/>
      <c r="L328" s="52"/>
      <c r="M328" s="50"/>
      <c r="N328" s="28" t="s">
        <v>8</v>
      </c>
      <c r="O328" s="28">
        <f>COUNTIF(C323:C342,"천")</f>
        <v>0</v>
      </c>
      <c r="P328" s="28" t="s">
        <v>2</v>
      </c>
      <c r="Q328" s="28">
        <f>SUMIF(C323:C342,"천",E323:E342)</f>
        <v>0</v>
      </c>
      <c r="R328" s="28">
        <f>COUNTIF(X323:X342,"천국")</f>
        <v>0</v>
      </c>
      <c r="S328" s="28" t="s">
        <v>2</v>
      </c>
      <c r="T328" s="28">
        <f>SUMIF(X323:X342,"천국",E323:E342)</f>
        <v>0</v>
      </c>
      <c r="U328" s="28">
        <f t="shared" si="75"/>
        <v>0</v>
      </c>
      <c r="V328" s="28" t="s">
        <v>2</v>
      </c>
      <c r="W328" s="28">
        <f t="shared" si="76"/>
        <v>0</v>
      </c>
      <c r="X328" s="28" t="str">
        <f t="shared" ref="X328:X343" si="78">CONCATENATE(C328,H328)</f>
        <v/>
      </c>
    </row>
    <row r="329" spans="1:24" ht="28.9" customHeight="1">
      <c r="A329" s="41" t="str">
        <f t="shared" si="77"/>
        <v xml:space="preserve"> </v>
      </c>
      <c r="B329" s="42"/>
      <c r="C329" s="43"/>
      <c r="D329" s="44"/>
      <c r="E329" s="44"/>
      <c r="F329" s="43"/>
      <c r="G329" s="43"/>
      <c r="H329" s="26"/>
      <c r="I329" s="26"/>
      <c r="J329" s="26"/>
      <c r="K329" s="26"/>
      <c r="L329" s="52"/>
      <c r="M329" s="50"/>
      <c r="N329" s="28" t="s">
        <v>9</v>
      </c>
      <c r="O329" s="28">
        <f>COUNTIF(C323:C342,"구")</f>
        <v>0</v>
      </c>
      <c r="P329" s="28" t="s">
        <v>2</v>
      </c>
      <c r="Q329" s="28">
        <f>SUMIF(C323:C342,"구",E323:E342)</f>
        <v>0</v>
      </c>
      <c r="R329" s="28">
        <f>COUNTIF(X323:X342,"구국")</f>
        <v>0</v>
      </c>
      <c r="S329" s="28" t="s">
        <v>2</v>
      </c>
      <c r="T329" s="28">
        <f>SUMIF(X323:X342,"구국",E323:E342)</f>
        <v>0</v>
      </c>
      <c r="U329" s="28">
        <f t="shared" si="75"/>
        <v>0</v>
      </c>
      <c r="V329" s="28" t="s">
        <v>2</v>
      </c>
      <c r="W329" s="28">
        <f t="shared" si="76"/>
        <v>0</v>
      </c>
      <c r="X329" s="28" t="str">
        <f t="shared" si="78"/>
        <v/>
      </c>
    </row>
    <row r="330" spans="1:24" ht="28.9" customHeight="1">
      <c r="A330" s="41" t="str">
        <f t="shared" si="77"/>
        <v xml:space="preserve"> </v>
      </c>
      <c r="B330" s="42"/>
      <c r="C330" s="43"/>
      <c r="D330" s="44"/>
      <c r="E330" s="44"/>
      <c r="F330" s="43"/>
      <c r="G330" s="43"/>
      <c r="H330" s="26"/>
      <c r="I330" s="26"/>
      <c r="J330" s="26"/>
      <c r="K330" s="26"/>
      <c r="L330" s="52"/>
      <c r="M330" s="50"/>
      <c r="N330" s="28" t="s">
        <v>10</v>
      </c>
      <c r="O330" s="28">
        <f>COUNTIF(C323:C342,"제")</f>
        <v>0</v>
      </c>
      <c r="P330" s="28" t="s">
        <v>2</v>
      </c>
      <c r="Q330" s="28">
        <f>SUMIF(C323:C342,"제",E323:E342)</f>
        <v>0</v>
      </c>
      <c r="R330" s="28">
        <f>COUNTIF(X323:X342,"제국")</f>
        <v>0</v>
      </c>
      <c r="S330" s="28" t="s">
        <v>2</v>
      </c>
      <c r="T330" s="28">
        <f>SUMIF(X323:X342,"제국",E323:E342)</f>
        <v>0</v>
      </c>
      <c r="U330" s="28">
        <f t="shared" si="75"/>
        <v>0</v>
      </c>
      <c r="V330" s="28" t="s">
        <v>2</v>
      </c>
      <c r="W330" s="28">
        <f t="shared" si="76"/>
        <v>0</v>
      </c>
      <c r="X330" s="28" t="str">
        <f t="shared" si="78"/>
        <v/>
      </c>
    </row>
    <row r="331" spans="1:24" ht="28.9" customHeight="1">
      <c r="A331" s="41" t="str">
        <f t="shared" si="77"/>
        <v xml:space="preserve"> </v>
      </c>
      <c r="B331" s="42"/>
      <c r="C331" s="43"/>
      <c r="D331" s="44"/>
      <c r="E331" s="44"/>
      <c r="F331" s="43"/>
      <c r="G331" s="43"/>
      <c r="H331" s="26"/>
      <c r="I331" s="26"/>
      <c r="J331" s="26"/>
      <c r="K331" s="26"/>
      <c r="L331" s="52"/>
      <c r="M331" s="50"/>
      <c r="N331" s="28" t="s">
        <v>11</v>
      </c>
      <c r="O331" s="28">
        <f>COUNTIF(C323:C342,"유")</f>
        <v>0</v>
      </c>
      <c r="P331" s="28" t="s">
        <v>2</v>
      </c>
      <c r="Q331" s="28">
        <f>SUMIF(C323:C342,"유",E323:E342)</f>
        <v>0</v>
      </c>
      <c r="R331" s="28">
        <f>COUNTIF(X323:X342,"유국")</f>
        <v>0</v>
      </c>
      <c r="S331" s="28" t="s">
        <v>2</v>
      </c>
      <c r="T331" s="28">
        <f>SUMIF(X323:X342,"유국",E323:E342)</f>
        <v>0</v>
      </c>
      <c r="U331" s="28">
        <f t="shared" si="75"/>
        <v>0</v>
      </c>
      <c r="V331" s="28" t="s">
        <v>2</v>
      </c>
      <c r="W331" s="28">
        <f t="shared" si="76"/>
        <v>0</v>
      </c>
      <c r="X331" s="28" t="str">
        <f t="shared" si="78"/>
        <v/>
      </c>
    </row>
    <row r="332" spans="1:24" ht="28.9" customHeight="1">
      <c r="A332" s="41" t="str">
        <f t="shared" si="77"/>
        <v xml:space="preserve"> </v>
      </c>
      <c r="B332" s="42"/>
      <c r="C332" s="43"/>
      <c r="D332" s="44"/>
      <c r="E332" s="44"/>
      <c r="F332" s="43"/>
      <c r="G332" s="43"/>
      <c r="H332" s="26"/>
      <c r="I332" s="26"/>
      <c r="J332" s="26"/>
      <c r="K332" s="26"/>
      <c r="L332" s="52"/>
      <c r="M332" s="50"/>
      <c r="N332" s="28" t="s">
        <v>12</v>
      </c>
      <c r="O332" s="28">
        <f>COUNTIF(C323:C342,"과")</f>
        <v>0</v>
      </c>
      <c r="P332" s="28" t="s">
        <v>2</v>
      </c>
      <c r="Q332" s="28">
        <f>SUMIF(C323:C342,"과",E323:E342)</f>
        <v>0</v>
      </c>
      <c r="R332" s="28">
        <f>COUNTIF(X323:X342,"과국")</f>
        <v>0</v>
      </c>
      <c r="S332" s="28" t="s">
        <v>2</v>
      </c>
      <c r="T332" s="28">
        <f>SUMIF(X323:X342,"과국",E323:E342)</f>
        <v>0</v>
      </c>
      <c r="U332" s="28">
        <f t="shared" si="75"/>
        <v>0</v>
      </c>
      <c r="V332" s="28" t="s">
        <v>2</v>
      </c>
      <c r="W332" s="28">
        <f t="shared" si="76"/>
        <v>0</v>
      </c>
      <c r="X332" s="28" t="str">
        <f t="shared" si="78"/>
        <v/>
      </c>
    </row>
    <row r="333" spans="1:24" ht="28.9" customHeight="1">
      <c r="A333" s="41" t="str">
        <f t="shared" si="77"/>
        <v xml:space="preserve"> </v>
      </c>
      <c r="B333" s="42"/>
      <c r="C333" s="43"/>
      <c r="D333" s="44"/>
      <c r="E333" s="44"/>
      <c r="F333" s="43"/>
      <c r="G333" s="43"/>
      <c r="H333" s="26"/>
      <c r="I333" s="26"/>
      <c r="J333" s="26"/>
      <c r="K333" s="26"/>
      <c r="L333" s="52"/>
      <c r="M333" s="50"/>
      <c r="N333" s="28" t="s">
        <v>13</v>
      </c>
      <c r="O333" s="28">
        <f>COUNTIF(C323:C342,"묘")</f>
        <v>0</v>
      </c>
      <c r="P333" s="28" t="s">
        <v>2</v>
      </c>
      <c r="Q333" s="28">
        <f>SUMIF(C323:C342,"묘",E323:E342)</f>
        <v>0</v>
      </c>
      <c r="R333" s="28">
        <f>COUNTIF(X323:X342,"묘국")</f>
        <v>0</v>
      </c>
      <c r="S333" s="28" t="s">
        <v>2</v>
      </c>
      <c r="T333" s="28">
        <f>SUMIF(X323:X342,"묘국",E323:E342)</f>
        <v>0</v>
      </c>
      <c r="U333" s="28">
        <f t="shared" si="75"/>
        <v>0</v>
      </c>
      <c r="V333" s="28" t="s">
        <v>2</v>
      </c>
      <c r="W333" s="28">
        <f t="shared" si="76"/>
        <v>0</v>
      </c>
      <c r="X333" s="28" t="str">
        <f t="shared" si="78"/>
        <v/>
      </c>
    </row>
    <row r="334" spans="1:24" ht="28.9" customHeight="1">
      <c r="A334" s="41" t="str">
        <f t="shared" si="77"/>
        <v xml:space="preserve"> </v>
      </c>
      <c r="B334" s="42"/>
      <c r="C334" s="43"/>
      <c r="D334" s="44"/>
      <c r="E334" s="44"/>
      <c r="F334" s="43"/>
      <c r="G334" s="43"/>
      <c r="H334" s="26"/>
      <c r="I334" s="26"/>
      <c r="J334" s="26"/>
      <c r="K334" s="26"/>
      <c r="L334" s="52"/>
      <c r="M334" s="50"/>
      <c r="N334" s="28" t="s">
        <v>14</v>
      </c>
      <c r="O334" s="28">
        <f>COUNTIF(C323:C342,"목")</f>
        <v>0</v>
      </c>
      <c r="P334" s="28" t="s">
        <v>2</v>
      </c>
      <c r="Q334" s="28">
        <f>SUMIF(C323:C342,"목",E323:E342)</f>
        <v>0</v>
      </c>
      <c r="R334" s="28">
        <f>COUNTIF(X323:X342,"목국")</f>
        <v>0</v>
      </c>
      <c r="S334" s="28" t="s">
        <v>2</v>
      </c>
      <c r="T334" s="28">
        <f>SUMIF(X323:X342,"목국",E323:E342)</f>
        <v>0</v>
      </c>
      <c r="U334" s="28">
        <f t="shared" si="75"/>
        <v>0</v>
      </c>
      <c r="V334" s="28" t="s">
        <v>2</v>
      </c>
      <c r="W334" s="28">
        <f t="shared" si="76"/>
        <v>0</v>
      </c>
      <c r="X334" s="28" t="str">
        <f t="shared" si="78"/>
        <v/>
      </c>
    </row>
    <row r="335" spans="1:24" ht="28.9" customHeight="1">
      <c r="A335" s="41" t="str">
        <f t="shared" si="77"/>
        <v xml:space="preserve"> </v>
      </c>
      <c r="B335" s="42"/>
      <c r="C335" s="43"/>
      <c r="D335" s="44"/>
      <c r="E335" s="44"/>
      <c r="F335" s="43"/>
      <c r="G335" s="43"/>
      <c r="H335" s="26"/>
      <c r="I335" s="26"/>
      <c r="J335" s="26"/>
      <c r="K335" s="26"/>
      <c r="L335" s="52"/>
      <c r="M335" s="50"/>
      <c r="N335" s="28" t="s">
        <v>15</v>
      </c>
      <c r="O335" s="28">
        <f>COUNTIF(C323:C342,"잡")</f>
        <v>0</v>
      </c>
      <c r="P335" s="28" t="s">
        <v>2</v>
      </c>
      <c r="Q335" s="28">
        <f>SUMIF(C323:C342,"잡",E323:E342)</f>
        <v>0</v>
      </c>
      <c r="R335" s="28">
        <f>COUNTIF(X323:X342,"잡국")</f>
        <v>0</v>
      </c>
      <c r="S335" s="28" t="s">
        <v>2</v>
      </c>
      <c r="T335" s="28">
        <f>SUMIF(X323:X342,"잡국",E323:E342)</f>
        <v>0</v>
      </c>
      <c r="U335" s="28">
        <f t="shared" si="75"/>
        <v>0</v>
      </c>
      <c r="V335" s="28" t="s">
        <v>2</v>
      </c>
      <c r="W335" s="28">
        <f t="shared" si="76"/>
        <v>0</v>
      </c>
      <c r="X335" s="28" t="str">
        <f t="shared" si="78"/>
        <v/>
      </c>
    </row>
    <row r="336" spans="1:24" ht="28.9" customHeight="1">
      <c r="A336" s="41" t="str">
        <f t="shared" si="77"/>
        <v xml:space="preserve"> </v>
      </c>
      <c r="B336" s="42"/>
      <c r="C336" s="43"/>
      <c r="D336" s="44"/>
      <c r="E336" s="44"/>
      <c r="F336" s="43"/>
      <c r="G336" s="43"/>
      <c r="H336" s="26"/>
      <c r="I336" s="26"/>
      <c r="J336" s="26"/>
      <c r="K336" s="26"/>
      <c r="L336" s="52"/>
      <c r="M336" s="50"/>
      <c r="N336" s="28" t="s">
        <v>19</v>
      </c>
      <c r="O336" s="28">
        <f>COUNTIF(C323:C342,"학")</f>
        <v>0</v>
      </c>
      <c r="P336" s="28" t="s">
        <v>2</v>
      </c>
      <c r="Q336" s="28">
        <f>SUMIF(C323:C342,"학",E323:E342)</f>
        <v>0</v>
      </c>
      <c r="R336" s="28">
        <f>COUNTIF(X323:X342,"학국")</f>
        <v>0</v>
      </c>
      <c r="S336" s="28" t="s">
        <v>2</v>
      </c>
      <c r="T336" s="28">
        <f>SUMIF(X323:X342,"학국",E323:E342)</f>
        <v>0</v>
      </c>
      <c r="U336" s="28">
        <f t="shared" si="75"/>
        <v>0</v>
      </c>
      <c r="V336" s="28" t="s">
        <v>2</v>
      </c>
      <c r="W336" s="28">
        <f t="shared" si="76"/>
        <v>0</v>
      </c>
      <c r="X336" s="28" t="str">
        <f t="shared" si="78"/>
        <v/>
      </c>
    </row>
    <row r="337" spans="1:24" ht="28.9" customHeight="1">
      <c r="A337" s="41" t="str">
        <f t="shared" si="77"/>
        <v xml:space="preserve"> </v>
      </c>
      <c r="B337" s="42"/>
      <c r="C337" s="43"/>
      <c r="D337" s="44"/>
      <c r="E337" s="44"/>
      <c r="F337" s="43"/>
      <c r="G337" s="43"/>
      <c r="H337" s="26"/>
      <c r="I337" s="26"/>
      <c r="J337" s="26"/>
      <c r="K337" s="26"/>
      <c r="L337" s="52"/>
      <c r="M337" s="50"/>
      <c r="N337" s="28" t="s">
        <v>16</v>
      </c>
      <c r="O337" s="28">
        <f>COUNTIF(C323:C342,"수")</f>
        <v>0</v>
      </c>
      <c r="P337" s="28" t="s">
        <v>2</v>
      </c>
      <c r="Q337" s="28">
        <f>SUMIF(C323:C342,"수",E323:E342)</f>
        <v>0</v>
      </c>
      <c r="R337" s="28">
        <f>COUNTIF(X323:X342,"수국")</f>
        <v>0</v>
      </c>
      <c r="S337" s="28" t="s">
        <v>2</v>
      </c>
      <c r="T337" s="28">
        <f>SUMIF(X323:X342,"수국",E323:E342)</f>
        <v>0</v>
      </c>
      <c r="U337" s="28">
        <f t="shared" si="75"/>
        <v>0</v>
      </c>
      <c r="V337" s="28" t="s">
        <v>2</v>
      </c>
      <c r="W337" s="28">
        <f t="shared" si="76"/>
        <v>0</v>
      </c>
      <c r="X337" s="28" t="str">
        <f t="shared" si="78"/>
        <v/>
      </c>
    </row>
    <row r="338" spans="1:24" ht="28.9" customHeight="1">
      <c r="A338" s="41" t="str">
        <f t="shared" si="77"/>
        <v xml:space="preserve"> </v>
      </c>
      <c r="B338" s="42"/>
      <c r="C338" s="43"/>
      <c r="D338" s="44"/>
      <c r="E338" s="44"/>
      <c r="F338" s="43"/>
      <c r="G338" s="43"/>
      <c r="H338" s="26"/>
      <c r="I338" s="26"/>
      <c r="J338" s="26"/>
      <c r="K338" s="26"/>
      <c r="L338" s="52"/>
      <c r="M338" s="50"/>
      <c r="N338" s="29" t="s">
        <v>17</v>
      </c>
      <c r="O338" s="28">
        <f>COUNTIF(C323:C342,"장")</f>
        <v>0</v>
      </c>
      <c r="P338" s="28" t="s">
        <v>2</v>
      </c>
      <c r="Q338" s="28">
        <f>SUMIF(C323:C342,"장",E323:E342)</f>
        <v>0</v>
      </c>
      <c r="R338" s="28">
        <f>COUNTIF(X323:X342,"장국")</f>
        <v>0</v>
      </c>
      <c r="S338" s="28" t="s">
        <v>2</v>
      </c>
      <c r="T338" s="28">
        <f>SUMIF(X323:X342,"장국",E323:E342)</f>
        <v>0</v>
      </c>
      <c r="U338" s="28">
        <f t="shared" si="75"/>
        <v>0</v>
      </c>
      <c r="V338" s="28" t="s">
        <v>2</v>
      </c>
      <c r="W338" s="28">
        <f t="shared" si="76"/>
        <v>0</v>
      </c>
      <c r="X338" s="30" t="str">
        <f t="shared" si="78"/>
        <v/>
      </c>
    </row>
    <row r="339" spans="1:24" ht="28.9" customHeight="1">
      <c r="A339" s="41" t="str">
        <f t="shared" si="77"/>
        <v xml:space="preserve"> </v>
      </c>
      <c r="B339" s="42"/>
      <c r="C339" s="43"/>
      <c r="D339" s="44"/>
      <c r="E339" s="44"/>
      <c r="F339" s="43"/>
      <c r="G339" s="43"/>
      <c r="H339" s="26"/>
      <c r="I339" s="26"/>
      <c r="J339" s="26"/>
      <c r="K339" s="26"/>
      <c r="L339" s="52"/>
      <c r="M339" s="50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30" t="str">
        <f t="shared" si="78"/>
        <v/>
      </c>
    </row>
    <row r="340" spans="1:24" ht="28.9" customHeight="1">
      <c r="A340" s="41" t="str">
        <f t="shared" si="77"/>
        <v xml:space="preserve"> </v>
      </c>
      <c r="B340" s="42"/>
      <c r="C340" s="43"/>
      <c r="D340" s="44"/>
      <c r="E340" s="44"/>
      <c r="F340" s="43"/>
      <c r="G340" s="43"/>
      <c r="H340" s="26"/>
      <c r="I340" s="26"/>
      <c r="J340" s="26"/>
      <c r="K340" s="26"/>
      <c r="L340" s="52"/>
      <c r="M340" s="50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30" t="str">
        <f t="shared" si="78"/>
        <v/>
      </c>
    </row>
    <row r="341" spans="1:24" ht="28.9" customHeight="1">
      <c r="A341" s="41" t="str">
        <f>IF(OR(ISNUMBER(E341),ISTEXT(C341)),A340+1," ")</f>
        <v xml:space="preserve"> </v>
      </c>
      <c r="B341" s="42"/>
      <c r="C341" s="43"/>
      <c r="D341" s="44"/>
      <c r="E341" s="44"/>
      <c r="F341" s="43"/>
      <c r="G341" s="43"/>
      <c r="H341" s="26"/>
      <c r="I341" s="26"/>
      <c r="J341" s="26"/>
      <c r="K341" s="26"/>
      <c r="L341" s="52"/>
      <c r="M341" s="50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30" t="str">
        <f t="shared" si="78"/>
        <v/>
      </c>
    </row>
    <row r="342" spans="1:24" ht="28.9" customHeight="1">
      <c r="A342" s="41" t="str">
        <f>IF(OR(ISNUMBER(E342),ISTEXT(C342)),A341+1," ")</f>
        <v xml:space="preserve"> </v>
      </c>
      <c r="B342" s="42"/>
      <c r="C342" s="43"/>
      <c r="D342" s="44"/>
      <c r="E342" s="44"/>
      <c r="F342" s="43"/>
      <c r="G342" s="43"/>
      <c r="H342" s="26"/>
      <c r="I342" s="26"/>
      <c r="J342" s="26"/>
      <c r="K342" s="26"/>
      <c r="L342" s="52"/>
      <c r="M342" s="50"/>
      <c r="N342" s="28" t="s">
        <v>20</v>
      </c>
      <c r="O342" s="28">
        <f>COUNTIF(C323:C342," ")</f>
        <v>0</v>
      </c>
      <c r="P342" s="28" t="s">
        <v>2</v>
      </c>
      <c r="Q342" s="28">
        <f>SUMIF(C323:C342," ",E323:E342)</f>
        <v>0</v>
      </c>
      <c r="R342" s="28"/>
      <c r="S342" s="28" t="s">
        <v>2</v>
      </c>
      <c r="T342" s="28"/>
      <c r="U342" s="28">
        <f>O342</f>
        <v>0</v>
      </c>
      <c r="V342" s="28" t="s">
        <v>2</v>
      </c>
      <c r="W342" s="28">
        <f>Q342</f>
        <v>0</v>
      </c>
      <c r="X342" s="28" t="str">
        <f t="shared" si="78"/>
        <v/>
      </c>
    </row>
    <row r="343" spans="1:24" ht="28.9" customHeight="1">
      <c r="A343" s="45" t="s">
        <v>35</v>
      </c>
      <c r="B343" s="46"/>
      <c r="C343" s="47"/>
      <c r="D343" s="48"/>
      <c r="E343" s="49">
        <f>SUM(E323:E342)</f>
        <v>0</v>
      </c>
      <c r="F343" s="47"/>
      <c r="G343" s="47"/>
      <c r="H343" s="31"/>
      <c r="I343" s="31"/>
      <c r="J343" s="31"/>
      <c r="K343" s="31"/>
      <c r="L343" s="33"/>
      <c r="M343" s="51"/>
      <c r="N343" s="29" t="s">
        <v>1</v>
      </c>
      <c r="O343" s="28">
        <f>SUM(O323:O342)</f>
        <v>0</v>
      </c>
      <c r="P343" s="28" t="s">
        <v>2</v>
      </c>
      <c r="Q343" s="28">
        <f>SUM(Q323:Q342)</f>
        <v>0</v>
      </c>
      <c r="R343" s="28">
        <f>SUM(R323:R342)</f>
        <v>0</v>
      </c>
      <c r="S343" s="28" t="s">
        <v>2</v>
      </c>
      <c r="T343" s="28">
        <f>SUM(T323:T342)</f>
        <v>0</v>
      </c>
      <c r="U343" s="28">
        <f>SUM(U323:U342)</f>
        <v>0</v>
      </c>
      <c r="V343" s="28" t="s">
        <v>2</v>
      </c>
      <c r="W343" s="28">
        <f>SUM(W323:W342)</f>
        <v>0</v>
      </c>
      <c r="X343" s="28" t="str">
        <f t="shared" si="78"/>
        <v/>
      </c>
    </row>
    <row r="344" spans="1:24" ht="28.9" customHeight="1">
      <c r="A344" s="41" t="str">
        <f>IF(OR(ISNUMBER(E344),ISTEXT(C344)),A342+1," ")</f>
        <v xml:space="preserve"> </v>
      </c>
      <c r="B344" s="42"/>
      <c r="C344" s="43"/>
      <c r="D344" s="44"/>
      <c r="E344" s="44"/>
      <c r="F344" s="43"/>
      <c r="G344" s="43"/>
      <c r="H344" s="26"/>
      <c r="I344" s="26"/>
      <c r="J344" s="26"/>
      <c r="K344" s="27"/>
      <c r="L344" s="52"/>
      <c r="M344" s="50"/>
      <c r="N344" s="28" t="s">
        <v>3</v>
      </c>
      <c r="O344" s="28">
        <f>COUNTIF(C344:C363,"전")</f>
        <v>0</v>
      </c>
      <c r="P344" s="28" t="s">
        <v>2</v>
      </c>
      <c r="Q344" s="28">
        <f>SUMIF(C344:C363,"전",E344:E363)</f>
        <v>0</v>
      </c>
      <c r="R344" s="28">
        <f>COUNTIF(X344:X363,"전국")</f>
        <v>0</v>
      </c>
      <c r="S344" s="28" t="s">
        <v>2</v>
      </c>
      <c r="T344" s="28">
        <f>SUMIF(X344:X363,"전국",E344:E363)</f>
        <v>0</v>
      </c>
      <c r="U344" s="28">
        <f t="shared" ref="U344:U359" si="79">O344-R344</f>
        <v>0</v>
      </c>
      <c r="V344" s="28" t="s">
        <v>2</v>
      </c>
      <c r="W344" s="28">
        <f t="shared" ref="W344:W359" si="80">Q344-T344</f>
        <v>0</v>
      </c>
      <c r="X344" s="28" t="str">
        <f t="shared" ref="X344:X359" si="81">CONCATENATE(C344,H344)</f>
        <v/>
      </c>
    </row>
    <row r="345" spans="1:24" ht="28.9" customHeight="1">
      <c r="A345" s="41" t="str">
        <f>IF(OR(ISNUMBER(E345),ISTEXT(C345)),A344+1," ")</f>
        <v xml:space="preserve"> </v>
      </c>
      <c r="B345" s="42"/>
      <c r="C345" s="43"/>
      <c r="D345" s="44"/>
      <c r="E345" s="44"/>
      <c r="F345" s="43"/>
      <c r="G345" s="43"/>
      <c r="H345" s="26"/>
      <c r="I345" s="26"/>
      <c r="J345" s="26"/>
      <c r="K345" s="26"/>
      <c r="L345" s="52"/>
      <c r="M345" s="50"/>
      <c r="N345" s="28" t="s">
        <v>4</v>
      </c>
      <c r="O345" s="28">
        <f>COUNTIF(C344:C363,"답")</f>
        <v>0</v>
      </c>
      <c r="P345" s="28" t="s">
        <v>2</v>
      </c>
      <c r="Q345" s="28">
        <f>SUMIF(C344:C363,"답",E344:E363)</f>
        <v>0</v>
      </c>
      <c r="R345" s="28">
        <f>COUNTIF(X344:X363,"답국")</f>
        <v>0</v>
      </c>
      <c r="S345" s="28" t="s">
        <v>2</v>
      </c>
      <c r="T345" s="28">
        <f>SUMIF(X344:X363,"답국",E344:E363)</f>
        <v>0</v>
      </c>
      <c r="U345" s="28">
        <f t="shared" si="79"/>
        <v>0</v>
      </c>
      <c r="V345" s="28" t="s">
        <v>2</v>
      </c>
      <c r="W345" s="28">
        <f t="shared" si="80"/>
        <v>0</v>
      </c>
      <c r="X345" s="28" t="str">
        <f t="shared" si="81"/>
        <v/>
      </c>
    </row>
    <row r="346" spans="1:24" ht="28.9" customHeight="1">
      <c r="A346" s="41" t="str">
        <f>IF(OR(ISNUMBER(E346),ISTEXT(C346)),A345+1," ")</f>
        <v xml:space="preserve"> </v>
      </c>
      <c r="B346" s="42"/>
      <c r="C346" s="43"/>
      <c r="D346" s="44"/>
      <c r="E346" s="44"/>
      <c r="F346" s="43"/>
      <c r="G346" s="43"/>
      <c r="H346" s="26"/>
      <c r="I346" s="26"/>
      <c r="J346" s="26"/>
      <c r="K346" s="26"/>
      <c r="L346" s="52"/>
      <c r="M346" s="50"/>
      <c r="N346" s="28" t="s">
        <v>5</v>
      </c>
      <c r="O346" s="28">
        <f>COUNTIF(C344:C363,"임")</f>
        <v>0</v>
      </c>
      <c r="P346" s="28" t="s">
        <v>2</v>
      </c>
      <c r="Q346" s="28">
        <f>SUMIF(C344:C363,"임",E344:E363)</f>
        <v>0</v>
      </c>
      <c r="R346" s="28">
        <f>COUNTIF(X344:X363,"임국")</f>
        <v>0</v>
      </c>
      <c r="S346" s="28" t="s">
        <v>2</v>
      </c>
      <c r="T346" s="28">
        <f>SUMIF(X344:X363,"임국",E344:E363)</f>
        <v>0</v>
      </c>
      <c r="U346" s="28">
        <f t="shared" si="79"/>
        <v>0</v>
      </c>
      <c r="V346" s="28" t="s">
        <v>2</v>
      </c>
      <c r="W346" s="28">
        <f t="shared" si="80"/>
        <v>0</v>
      </c>
      <c r="X346" s="28" t="str">
        <f t="shared" si="81"/>
        <v/>
      </c>
    </row>
    <row r="347" spans="1:24" ht="28.9" customHeight="1">
      <c r="A347" s="41" t="str">
        <f t="shared" ref="A347:A361" si="82">IF(OR(ISNUMBER(E347),ISTEXT(C347)),A346+1," ")</f>
        <v xml:space="preserve"> </v>
      </c>
      <c r="B347" s="42"/>
      <c r="C347" s="43"/>
      <c r="D347" s="44"/>
      <c r="E347" s="44"/>
      <c r="F347" s="43"/>
      <c r="G347" s="43"/>
      <c r="H347" s="26"/>
      <c r="I347" s="26"/>
      <c r="J347" s="26"/>
      <c r="K347" s="26"/>
      <c r="L347" s="52"/>
      <c r="M347" s="50"/>
      <c r="N347" s="28" t="s">
        <v>6</v>
      </c>
      <c r="O347" s="28">
        <f>COUNTIF(C344:C363,"대")</f>
        <v>0</v>
      </c>
      <c r="P347" s="28" t="s">
        <v>2</v>
      </c>
      <c r="Q347" s="28">
        <f>SUMIF(C344:C363,"대",E344:E363)</f>
        <v>0</v>
      </c>
      <c r="R347" s="28">
        <f>COUNTIF(X344:X363,"대국")</f>
        <v>0</v>
      </c>
      <c r="S347" s="28" t="s">
        <v>2</v>
      </c>
      <c r="T347" s="28">
        <f>SUMIF(X344:X363,"대국",E344:E363)</f>
        <v>0</v>
      </c>
      <c r="U347" s="28">
        <f t="shared" si="79"/>
        <v>0</v>
      </c>
      <c r="V347" s="28" t="s">
        <v>2</v>
      </c>
      <c r="W347" s="28">
        <f t="shared" si="80"/>
        <v>0</v>
      </c>
      <c r="X347" s="28" t="str">
        <f t="shared" si="81"/>
        <v/>
      </c>
    </row>
    <row r="348" spans="1:24" ht="28.9" customHeight="1">
      <c r="A348" s="41" t="str">
        <f t="shared" si="82"/>
        <v xml:space="preserve"> </v>
      </c>
      <c r="B348" s="42"/>
      <c r="C348" s="43"/>
      <c r="D348" s="44"/>
      <c r="E348" s="44"/>
      <c r="F348" s="43"/>
      <c r="G348" s="43"/>
      <c r="H348" s="26"/>
      <c r="I348" s="26"/>
      <c r="J348" s="26"/>
      <c r="K348" s="26"/>
      <c r="L348" s="52"/>
      <c r="M348" s="50"/>
      <c r="N348" s="28" t="s">
        <v>7</v>
      </c>
      <c r="O348" s="28">
        <f>COUNTIF(C344:C363,"도")</f>
        <v>0</v>
      </c>
      <c r="P348" s="28" t="s">
        <v>2</v>
      </c>
      <c r="Q348" s="28">
        <f>SUMIF(C344:C363,"도",E344:E363)</f>
        <v>0</v>
      </c>
      <c r="R348" s="28">
        <f>COUNTIF(X344:X363,"도국")</f>
        <v>0</v>
      </c>
      <c r="S348" s="28" t="s">
        <v>2</v>
      </c>
      <c r="T348" s="28">
        <f>SUMIF(X344:X363,"도국",E344:E363)</f>
        <v>0</v>
      </c>
      <c r="U348" s="28">
        <f t="shared" si="79"/>
        <v>0</v>
      </c>
      <c r="V348" s="28" t="s">
        <v>2</v>
      </c>
      <c r="W348" s="28">
        <f t="shared" si="80"/>
        <v>0</v>
      </c>
      <c r="X348" s="28" t="str">
        <f t="shared" si="81"/>
        <v/>
      </c>
    </row>
    <row r="349" spans="1:24" ht="28.9" customHeight="1">
      <c r="A349" s="41" t="str">
        <f t="shared" si="82"/>
        <v xml:space="preserve"> </v>
      </c>
      <c r="B349" s="42"/>
      <c r="C349" s="43"/>
      <c r="D349" s="44"/>
      <c r="E349" s="44"/>
      <c r="F349" s="43"/>
      <c r="G349" s="43"/>
      <c r="H349" s="26"/>
      <c r="I349" s="26"/>
      <c r="J349" s="26"/>
      <c r="K349" s="26"/>
      <c r="L349" s="52"/>
      <c r="M349" s="50"/>
      <c r="N349" s="28" t="s">
        <v>8</v>
      </c>
      <c r="O349" s="28">
        <f>COUNTIF(C344:C363,"천")</f>
        <v>0</v>
      </c>
      <c r="P349" s="28" t="s">
        <v>2</v>
      </c>
      <c r="Q349" s="28">
        <f>SUMIF(C344:C363,"천",E344:E363)</f>
        <v>0</v>
      </c>
      <c r="R349" s="28">
        <f>COUNTIF(X344:X363,"천국")</f>
        <v>0</v>
      </c>
      <c r="S349" s="28" t="s">
        <v>2</v>
      </c>
      <c r="T349" s="28">
        <f>SUMIF(X344:X363,"천국",E344:E363)</f>
        <v>0</v>
      </c>
      <c r="U349" s="28">
        <f t="shared" si="79"/>
        <v>0</v>
      </c>
      <c r="V349" s="28" t="s">
        <v>2</v>
      </c>
      <c r="W349" s="28">
        <f t="shared" si="80"/>
        <v>0</v>
      </c>
      <c r="X349" s="28" t="str">
        <f t="shared" si="81"/>
        <v/>
      </c>
    </row>
    <row r="350" spans="1:24" ht="28.9" customHeight="1">
      <c r="A350" s="41" t="str">
        <f t="shared" si="82"/>
        <v xml:space="preserve"> </v>
      </c>
      <c r="B350" s="42"/>
      <c r="C350" s="43"/>
      <c r="D350" s="44"/>
      <c r="E350" s="44"/>
      <c r="F350" s="43"/>
      <c r="G350" s="43"/>
      <c r="H350" s="26"/>
      <c r="I350" s="26"/>
      <c r="J350" s="26"/>
      <c r="K350" s="26"/>
      <c r="L350" s="52"/>
      <c r="M350" s="50"/>
      <c r="N350" s="28" t="s">
        <v>9</v>
      </c>
      <c r="O350" s="28">
        <f>COUNTIF(C344:C363,"구")</f>
        <v>0</v>
      </c>
      <c r="P350" s="28" t="s">
        <v>2</v>
      </c>
      <c r="Q350" s="28">
        <f>SUMIF(C344:C363,"구",E344:E363)</f>
        <v>0</v>
      </c>
      <c r="R350" s="28">
        <f>COUNTIF(X344:X363,"구국")</f>
        <v>0</v>
      </c>
      <c r="S350" s="28" t="s">
        <v>2</v>
      </c>
      <c r="T350" s="28">
        <f>SUMIF(X344:X363,"구국",E344:E363)</f>
        <v>0</v>
      </c>
      <c r="U350" s="28">
        <f t="shared" si="79"/>
        <v>0</v>
      </c>
      <c r="V350" s="28" t="s">
        <v>2</v>
      </c>
      <c r="W350" s="28">
        <f t="shared" si="80"/>
        <v>0</v>
      </c>
      <c r="X350" s="28" t="str">
        <f t="shared" si="81"/>
        <v/>
      </c>
    </row>
    <row r="351" spans="1:24" ht="28.9" customHeight="1">
      <c r="A351" s="41" t="str">
        <f t="shared" si="82"/>
        <v xml:space="preserve"> </v>
      </c>
      <c r="B351" s="42"/>
      <c r="C351" s="43"/>
      <c r="D351" s="44"/>
      <c r="E351" s="44"/>
      <c r="F351" s="43"/>
      <c r="G351" s="43"/>
      <c r="H351" s="26"/>
      <c r="I351" s="26"/>
      <c r="J351" s="26"/>
      <c r="K351" s="26"/>
      <c r="L351" s="52"/>
      <c r="M351" s="50"/>
      <c r="N351" s="28" t="s">
        <v>10</v>
      </c>
      <c r="O351" s="28">
        <f>COUNTIF(C344:C363,"제")</f>
        <v>0</v>
      </c>
      <c r="P351" s="28" t="s">
        <v>2</v>
      </c>
      <c r="Q351" s="28">
        <f>SUMIF(C344:C363,"제",E344:E363)</f>
        <v>0</v>
      </c>
      <c r="R351" s="28">
        <f>COUNTIF(X344:X363,"제국")</f>
        <v>0</v>
      </c>
      <c r="S351" s="28" t="s">
        <v>2</v>
      </c>
      <c r="T351" s="28">
        <f>SUMIF(X344:X363,"제국",E344:E363)</f>
        <v>0</v>
      </c>
      <c r="U351" s="28">
        <f t="shared" si="79"/>
        <v>0</v>
      </c>
      <c r="V351" s="28" t="s">
        <v>2</v>
      </c>
      <c r="W351" s="28">
        <f t="shared" si="80"/>
        <v>0</v>
      </c>
      <c r="X351" s="28" t="str">
        <f t="shared" si="81"/>
        <v/>
      </c>
    </row>
    <row r="352" spans="1:24" ht="28.9" customHeight="1">
      <c r="A352" s="41" t="str">
        <f t="shared" si="82"/>
        <v xml:space="preserve"> </v>
      </c>
      <c r="B352" s="42"/>
      <c r="C352" s="43"/>
      <c r="D352" s="44"/>
      <c r="E352" s="44"/>
      <c r="F352" s="43"/>
      <c r="G352" s="43"/>
      <c r="H352" s="26"/>
      <c r="I352" s="26"/>
      <c r="J352" s="26"/>
      <c r="K352" s="26"/>
      <c r="L352" s="52"/>
      <c r="M352" s="50"/>
      <c r="N352" s="28" t="s">
        <v>11</v>
      </c>
      <c r="O352" s="28">
        <f>COUNTIF(C344:C363,"유")</f>
        <v>0</v>
      </c>
      <c r="P352" s="28" t="s">
        <v>2</v>
      </c>
      <c r="Q352" s="28">
        <f>SUMIF(C344:C363,"유",E344:E363)</f>
        <v>0</v>
      </c>
      <c r="R352" s="28">
        <f>COUNTIF(X344:X363,"유국")</f>
        <v>0</v>
      </c>
      <c r="S352" s="28" t="s">
        <v>2</v>
      </c>
      <c r="T352" s="28">
        <f>SUMIF(X344:X363,"유국",E344:E363)</f>
        <v>0</v>
      </c>
      <c r="U352" s="28">
        <f t="shared" si="79"/>
        <v>0</v>
      </c>
      <c r="V352" s="28" t="s">
        <v>2</v>
      </c>
      <c r="W352" s="28">
        <f t="shared" si="80"/>
        <v>0</v>
      </c>
      <c r="X352" s="28" t="str">
        <f t="shared" si="81"/>
        <v/>
      </c>
    </row>
    <row r="353" spans="1:24" ht="28.9" customHeight="1">
      <c r="A353" s="41" t="str">
        <f t="shared" si="82"/>
        <v xml:space="preserve"> </v>
      </c>
      <c r="B353" s="42"/>
      <c r="C353" s="43"/>
      <c r="D353" s="44"/>
      <c r="E353" s="44"/>
      <c r="F353" s="43"/>
      <c r="G353" s="43"/>
      <c r="H353" s="26"/>
      <c r="I353" s="26"/>
      <c r="J353" s="26"/>
      <c r="K353" s="26"/>
      <c r="L353" s="52"/>
      <c r="M353" s="50"/>
      <c r="N353" s="28" t="s">
        <v>12</v>
      </c>
      <c r="O353" s="28">
        <f>COUNTIF(C344:C363,"과")</f>
        <v>0</v>
      </c>
      <c r="P353" s="28" t="s">
        <v>2</v>
      </c>
      <c r="Q353" s="28">
        <f>SUMIF(C344:C363,"과",E344:E363)</f>
        <v>0</v>
      </c>
      <c r="R353" s="28">
        <f>COUNTIF(X344:X363,"과국")</f>
        <v>0</v>
      </c>
      <c r="S353" s="28" t="s">
        <v>2</v>
      </c>
      <c r="T353" s="28">
        <f>SUMIF(X344:X363,"과국",E344:E363)</f>
        <v>0</v>
      </c>
      <c r="U353" s="28">
        <f t="shared" si="79"/>
        <v>0</v>
      </c>
      <c r="V353" s="28" t="s">
        <v>2</v>
      </c>
      <c r="W353" s="28">
        <f t="shared" si="80"/>
        <v>0</v>
      </c>
      <c r="X353" s="28" t="str">
        <f t="shared" si="81"/>
        <v/>
      </c>
    </row>
    <row r="354" spans="1:24" ht="28.9" customHeight="1">
      <c r="A354" s="41" t="str">
        <f t="shared" si="82"/>
        <v xml:space="preserve"> </v>
      </c>
      <c r="B354" s="42"/>
      <c r="C354" s="43"/>
      <c r="D354" s="44"/>
      <c r="E354" s="44"/>
      <c r="F354" s="43"/>
      <c r="G354" s="43"/>
      <c r="H354" s="26"/>
      <c r="I354" s="26"/>
      <c r="J354" s="26"/>
      <c r="K354" s="26"/>
      <c r="L354" s="52"/>
      <c r="M354" s="50"/>
      <c r="N354" s="28" t="s">
        <v>13</v>
      </c>
      <c r="O354" s="28">
        <f>COUNTIF(C344:C363,"묘")</f>
        <v>0</v>
      </c>
      <c r="P354" s="28" t="s">
        <v>2</v>
      </c>
      <c r="Q354" s="28">
        <f>SUMIF(C344:C363,"묘",E344:E363)</f>
        <v>0</v>
      </c>
      <c r="R354" s="28">
        <f>COUNTIF(X344:X363,"묘국")</f>
        <v>0</v>
      </c>
      <c r="S354" s="28" t="s">
        <v>2</v>
      </c>
      <c r="T354" s="28">
        <f>SUMIF(X344:X363,"묘국",E344:E363)</f>
        <v>0</v>
      </c>
      <c r="U354" s="28">
        <f t="shared" si="79"/>
        <v>0</v>
      </c>
      <c r="V354" s="28" t="s">
        <v>2</v>
      </c>
      <c r="W354" s="28">
        <f t="shared" si="80"/>
        <v>0</v>
      </c>
      <c r="X354" s="28" t="str">
        <f t="shared" si="81"/>
        <v/>
      </c>
    </row>
    <row r="355" spans="1:24" ht="28.9" customHeight="1">
      <c r="A355" s="41" t="str">
        <f t="shared" si="82"/>
        <v xml:space="preserve"> </v>
      </c>
      <c r="B355" s="42"/>
      <c r="C355" s="43"/>
      <c r="D355" s="44"/>
      <c r="E355" s="44"/>
      <c r="F355" s="43"/>
      <c r="G355" s="43"/>
      <c r="H355" s="26"/>
      <c r="I355" s="26"/>
      <c r="J355" s="26"/>
      <c r="K355" s="26"/>
      <c r="L355" s="52"/>
      <c r="M355" s="50"/>
      <c r="N355" s="28" t="s">
        <v>14</v>
      </c>
      <c r="O355" s="28">
        <f>COUNTIF(C344:C363,"목")</f>
        <v>0</v>
      </c>
      <c r="P355" s="28" t="s">
        <v>2</v>
      </c>
      <c r="Q355" s="28">
        <f>SUMIF(C344:C363,"목",E344:E363)</f>
        <v>0</v>
      </c>
      <c r="R355" s="28">
        <f>COUNTIF(X344:X363,"목국")</f>
        <v>0</v>
      </c>
      <c r="S355" s="28" t="s">
        <v>2</v>
      </c>
      <c r="T355" s="28">
        <f>SUMIF(X344:X363,"목국",E344:E363)</f>
        <v>0</v>
      </c>
      <c r="U355" s="28">
        <f t="shared" si="79"/>
        <v>0</v>
      </c>
      <c r="V355" s="28" t="s">
        <v>2</v>
      </c>
      <c r="W355" s="28">
        <f t="shared" si="80"/>
        <v>0</v>
      </c>
      <c r="X355" s="28" t="str">
        <f t="shared" si="81"/>
        <v/>
      </c>
    </row>
    <row r="356" spans="1:24" ht="28.9" customHeight="1">
      <c r="A356" s="41" t="str">
        <f t="shared" si="82"/>
        <v xml:space="preserve"> </v>
      </c>
      <c r="B356" s="42"/>
      <c r="C356" s="43"/>
      <c r="D356" s="44"/>
      <c r="E356" s="44"/>
      <c r="F356" s="43"/>
      <c r="G356" s="43"/>
      <c r="H356" s="26"/>
      <c r="I356" s="26"/>
      <c r="J356" s="26"/>
      <c r="K356" s="26"/>
      <c r="L356" s="52"/>
      <c r="M356" s="50"/>
      <c r="N356" s="28" t="s">
        <v>15</v>
      </c>
      <c r="O356" s="28">
        <f>COUNTIF(C344:C363,"잡")</f>
        <v>0</v>
      </c>
      <c r="P356" s="28" t="s">
        <v>2</v>
      </c>
      <c r="Q356" s="28">
        <f>SUMIF(C344:C363,"잡",E344:E363)</f>
        <v>0</v>
      </c>
      <c r="R356" s="28">
        <f>COUNTIF(X344:X363,"잡국")</f>
        <v>0</v>
      </c>
      <c r="S356" s="28" t="s">
        <v>2</v>
      </c>
      <c r="T356" s="28">
        <f>SUMIF(X344:X363,"잡국",E344:E363)</f>
        <v>0</v>
      </c>
      <c r="U356" s="28">
        <f t="shared" si="79"/>
        <v>0</v>
      </c>
      <c r="V356" s="28" t="s">
        <v>2</v>
      </c>
      <c r="W356" s="28">
        <f t="shared" si="80"/>
        <v>0</v>
      </c>
      <c r="X356" s="28" t="str">
        <f t="shared" si="81"/>
        <v/>
      </c>
    </row>
    <row r="357" spans="1:24" ht="28.9" customHeight="1">
      <c r="A357" s="41" t="str">
        <f t="shared" si="82"/>
        <v xml:space="preserve"> </v>
      </c>
      <c r="B357" s="42"/>
      <c r="C357" s="43"/>
      <c r="D357" s="44"/>
      <c r="E357" s="44"/>
      <c r="F357" s="43"/>
      <c r="G357" s="43"/>
      <c r="H357" s="26"/>
      <c r="I357" s="26"/>
      <c r="J357" s="26"/>
      <c r="K357" s="26"/>
      <c r="L357" s="52"/>
      <c r="M357" s="50"/>
      <c r="N357" s="28" t="s">
        <v>19</v>
      </c>
      <c r="O357" s="28">
        <f>COUNTIF(C344:C363,"학")</f>
        <v>0</v>
      </c>
      <c r="P357" s="28" t="s">
        <v>2</v>
      </c>
      <c r="Q357" s="28">
        <f>SUMIF(C344:C363,"학",E344:E363)</f>
        <v>0</v>
      </c>
      <c r="R357" s="28">
        <f>COUNTIF(X344:X363,"학국")</f>
        <v>0</v>
      </c>
      <c r="S357" s="28" t="s">
        <v>2</v>
      </c>
      <c r="T357" s="28">
        <f>SUMIF(X344:X363,"학국",E344:E363)</f>
        <v>0</v>
      </c>
      <c r="U357" s="28">
        <f t="shared" si="79"/>
        <v>0</v>
      </c>
      <c r="V357" s="28" t="s">
        <v>2</v>
      </c>
      <c r="W357" s="28">
        <f t="shared" si="80"/>
        <v>0</v>
      </c>
      <c r="X357" s="28" t="str">
        <f t="shared" si="81"/>
        <v/>
      </c>
    </row>
    <row r="358" spans="1:24" ht="28.9" customHeight="1">
      <c r="A358" s="41" t="str">
        <f t="shared" si="82"/>
        <v xml:space="preserve"> </v>
      </c>
      <c r="B358" s="42"/>
      <c r="C358" s="43"/>
      <c r="D358" s="44"/>
      <c r="E358" s="44"/>
      <c r="F358" s="43"/>
      <c r="G358" s="43"/>
      <c r="H358" s="26"/>
      <c r="I358" s="26"/>
      <c r="J358" s="26"/>
      <c r="K358" s="26"/>
      <c r="L358" s="52"/>
      <c r="M358" s="50"/>
      <c r="N358" s="28" t="s">
        <v>16</v>
      </c>
      <c r="O358" s="28">
        <f>COUNTIF(C344:C363,"수")</f>
        <v>0</v>
      </c>
      <c r="P358" s="28" t="s">
        <v>2</v>
      </c>
      <c r="Q358" s="28">
        <f>SUMIF(C344:C363,"수",E344:E363)</f>
        <v>0</v>
      </c>
      <c r="R358" s="28">
        <f>COUNTIF(X344:X363,"수국")</f>
        <v>0</v>
      </c>
      <c r="S358" s="28" t="s">
        <v>2</v>
      </c>
      <c r="T358" s="28">
        <f>SUMIF(X344:X363,"수국",E344:E363)</f>
        <v>0</v>
      </c>
      <c r="U358" s="28">
        <f t="shared" si="79"/>
        <v>0</v>
      </c>
      <c r="V358" s="28" t="s">
        <v>2</v>
      </c>
      <c r="W358" s="28">
        <f t="shared" si="80"/>
        <v>0</v>
      </c>
      <c r="X358" s="28" t="str">
        <f t="shared" si="81"/>
        <v/>
      </c>
    </row>
    <row r="359" spans="1:24" ht="28.9" customHeight="1">
      <c r="A359" s="41" t="str">
        <f t="shared" si="82"/>
        <v xml:space="preserve"> </v>
      </c>
      <c r="B359" s="42"/>
      <c r="C359" s="43"/>
      <c r="D359" s="44"/>
      <c r="E359" s="44"/>
      <c r="F359" s="43"/>
      <c r="G359" s="43"/>
      <c r="H359" s="26"/>
      <c r="I359" s="26"/>
      <c r="J359" s="26"/>
      <c r="K359" s="26"/>
      <c r="L359" s="52"/>
      <c r="M359" s="50"/>
      <c r="N359" s="29" t="s">
        <v>17</v>
      </c>
      <c r="O359" s="28">
        <f>COUNTIF(C344:C363,"장")</f>
        <v>0</v>
      </c>
      <c r="P359" s="28" t="s">
        <v>2</v>
      </c>
      <c r="Q359" s="28">
        <f>SUMIF(C344:C363,"장",E344:E363)</f>
        <v>0</v>
      </c>
      <c r="R359" s="28">
        <f>COUNTIF(X344:X363,"장국")</f>
        <v>0</v>
      </c>
      <c r="S359" s="28" t="s">
        <v>2</v>
      </c>
      <c r="T359" s="28">
        <f>SUMIF(X344:X363,"장국",E344:E363)</f>
        <v>0</v>
      </c>
      <c r="U359" s="28">
        <f t="shared" si="79"/>
        <v>0</v>
      </c>
      <c r="V359" s="28" t="s">
        <v>2</v>
      </c>
      <c r="W359" s="28">
        <f t="shared" si="80"/>
        <v>0</v>
      </c>
      <c r="X359" s="30" t="str">
        <f t="shared" si="81"/>
        <v/>
      </c>
    </row>
    <row r="360" spans="1:24" ht="28.9" customHeight="1">
      <c r="A360" s="41" t="str">
        <f t="shared" si="82"/>
        <v xml:space="preserve"> </v>
      </c>
      <c r="B360" s="42"/>
      <c r="C360" s="43"/>
      <c r="D360" s="44"/>
      <c r="E360" s="44"/>
      <c r="F360" s="43"/>
      <c r="G360" s="43"/>
      <c r="H360" s="26"/>
      <c r="I360" s="26"/>
      <c r="J360" s="26"/>
      <c r="K360" s="26"/>
      <c r="L360" s="52"/>
      <c r="M360" s="50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30" t="str">
        <f t="shared" ref="X360:X375" si="83">CONCATENATE(C360,H360)</f>
        <v/>
      </c>
    </row>
    <row r="361" spans="1:24" ht="28.9" customHeight="1">
      <c r="A361" s="41" t="str">
        <f t="shared" si="82"/>
        <v xml:space="preserve"> </v>
      </c>
      <c r="B361" s="42"/>
      <c r="C361" s="43"/>
      <c r="D361" s="44"/>
      <c r="E361" s="44"/>
      <c r="F361" s="43"/>
      <c r="G361" s="43"/>
      <c r="H361" s="26"/>
      <c r="I361" s="26"/>
      <c r="J361" s="26"/>
      <c r="K361" s="26"/>
      <c r="L361" s="52"/>
      <c r="M361" s="50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30" t="str">
        <f t="shared" si="83"/>
        <v/>
      </c>
    </row>
    <row r="362" spans="1:24" ht="28.9" customHeight="1">
      <c r="A362" s="41" t="str">
        <f>IF(OR(ISNUMBER(E362),ISTEXT(C362)),A361+1," ")</f>
        <v xml:space="preserve"> </v>
      </c>
      <c r="B362" s="42"/>
      <c r="C362" s="43"/>
      <c r="D362" s="44"/>
      <c r="E362" s="44"/>
      <c r="F362" s="43"/>
      <c r="G362" s="43"/>
      <c r="H362" s="26"/>
      <c r="I362" s="26"/>
      <c r="J362" s="26"/>
      <c r="K362" s="26"/>
      <c r="L362" s="52"/>
      <c r="M362" s="50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30" t="str">
        <f t="shared" si="83"/>
        <v/>
      </c>
    </row>
    <row r="363" spans="1:24" ht="28.9" customHeight="1">
      <c r="A363" s="41" t="str">
        <f>IF(OR(ISNUMBER(E363),ISTEXT(C363)),A362+1," ")</f>
        <v xml:space="preserve"> </v>
      </c>
      <c r="B363" s="42"/>
      <c r="C363" s="43"/>
      <c r="D363" s="44"/>
      <c r="E363" s="44"/>
      <c r="F363" s="43"/>
      <c r="G363" s="43"/>
      <c r="H363" s="26"/>
      <c r="I363" s="26"/>
      <c r="J363" s="26"/>
      <c r="K363" s="26"/>
      <c r="L363" s="52"/>
      <c r="M363" s="50"/>
      <c r="N363" s="28" t="s">
        <v>20</v>
      </c>
      <c r="O363" s="28">
        <f>COUNTIF(C344:C363," ")</f>
        <v>0</v>
      </c>
      <c r="P363" s="28" t="s">
        <v>2</v>
      </c>
      <c r="Q363" s="28">
        <f>SUMIF(C344:C363," ",E344:E363)</f>
        <v>0</v>
      </c>
      <c r="R363" s="28"/>
      <c r="S363" s="28" t="s">
        <v>2</v>
      </c>
      <c r="T363" s="28"/>
      <c r="U363" s="28">
        <f>O363</f>
        <v>0</v>
      </c>
      <c r="V363" s="28" t="s">
        <v>2</v>
      </c>
      <c r="W363" s="28">
        <f>Q363</f>
        <v>0</v>
      </c>
      <c r="X363" s="28" t="str">
        <f t="shared" si="83"/>
        <v/>
      </c>
    </row>
    <row r="364" spans="1:24" ht="28.9" customHeight="1">
      <c r="A364" s="45" t="s">
        <v>35</v>
      </c>
      <c r="B364" s="46"/>
      <c r="C364" s="47"/>
      <c r="D364" s="48"/>
      <c r="E364" s="49">
        <f>SUM(E344:E363)</f>
        <v>0</v>
      </c>
      <c r="F364" s="47"/>
      <c r="G364" s="47"/>
      <c r="H364" s="31"/>
      <c r="I364" s="31"/>
      <c r="J364" s="31"/>
      <c r="K364" s="31"/>
      <c r="L364" s="33"/>
      <c r="M364" s="51"/>
      <c r="N364" s="29" t="s">
        <v>1</v>
      </c>
      <c r="O364" s="28">
        <f>SUM(O344:O363)</f>
        <v>0</v>
      </c>
      <c r="P364" s="28" t="s">
        <v>2</v>
      </c>
      <c r="Q364" s="28">
        <f>SUM(Q344:Q363)</f>
        <v>0</v>
      </c>
      <c r="R364" s="28">
        <f>SUM(R344:R363)</f>
        <v>0</v>
      </c>
      <c r="S364" s="28" t="s">
        <v>2</v>
      </c>
      <c r="T364" s="28">
        <f>SUM(T344:T363)</f>
        <v>0</v>
      </c>
      <c r="U364" s="28">
        <f>SUM(U344:U363)</f>
        <v>0</v>
      </c>
      <c r="V364" s="28" t="s">
        <v>2</v>
      </c>
      <c r="W364" s="28">
        <f>SUM(W344:W363)</f>
        <v>0</v>
      </c>
      <c r="X364" s="28" t="str">
        <f t="shared" si="83"/>
        <v/>
      </c>
    </row>
    <row r="365" spans="1:24" ht="28.9" customHeight="1">
      <c r="A365" s="41" t="str">
        <f>IF(OR(ISNUMBER(E365),ISTEXT(C365)),A363+1," ")</f>
        <v xml:space="preserve"> </v>
      </c>
      <c r="B365" s="42"/>
      <c r="C365" s="43"/>
      <c r="D365" s="44"/>
      <c r="E365" s="44"/>
      <c r="F365" s="43"/>
      <c r="G365" s="43"/>
      <c r="H365" s="26"/>
      <c r="I365" s="26"/>
      <c r="J365" s="26"/>
      <c r="K365" s="27"/>
      <c r="L365" s="52"/>
      <c r="M365" s="50"/>
      <c r="N365" s="28" t="s">
        <v>3</v>
      </c>
      <c r="O365" s="28">
        <f>COUNTIF(C365:C384,"전")</f>
        <v>0</v>
      </c>
      <c r="P365" s="28" t="s">
        <v>2</v>
      </c>
      <c r="Q365" s="28">
        <f>SUMIF(C365:C384,"전",E365:E384)</f>
        <v>0</v>
      </c>
      <c r="R365" s="28">
        <f>COUNTIF(X365:X384,"전국")</f>
        <v>0</v>
      </c>
      <c r="S365" s="28" t="s">
        <v>2</v>
      </c>
      <c r="T365" s="28">
        <f>SUMIF(X365:X384,"전국",E365:E384)</f>
        <v>0</v>
      </c>
      <c r="U365" s="28">
        <f t="shared" ref="U365:U380" si="84">O365-R365</f>
        <v>0</v>
      </c>
      <c r="V365" s="28" t="s">
        <v>2</v>
      </c>
      <c r="W365" s="28">
        <f t="shared" ref="W365:W380" si="85">Q365-T365</f>
        <v>0</v>
      </c>
      <c r="X365" s="28" t="str">
        <f t="shared" si="83"/>
        <v/>
      </c>
    </row>
    <row r="366" spans="1:24" ht="28.9" customHeight="1">
      <c r="A366" s="41" t="str">
        <f>IF(OR(ISNUMBER(E366),ISTEXT(C366)),A365+1," ")</f>
        <v xml:space="preserve"> </v>
      </c>
      <c r="B366" s="42"/>
      <c r="C366" s="43"/>
      <c r="D366" s="44"/>
      <c r="E366" s="44"/>
      <c r="F366" s="43"/>
      <c r="G366" s="43"/>
      <c r="H366" s="26"/>
      <c r="I366" s="26"/>
      <c r="J366" s="26"/>
      <c r="K366" s="26"/>
      <c r="L366" s="52"/>
      <c r="M366" s="50"/>
      <c r="N366" s="28" t="s">
        <v>4</v>
      </c>
      <c r="O366" s="28">
        <f>COUNTIF(C365:C384,"답")</f>
        <v>0</v>
      </c>
      <c r="P366" s="28" t="s">
        <v>2</v>
      </c>
      <c r="Q366" s="28">
        <f>SUMIF(C365:C384,"답",E365:E384)</f>
        <v>0</v>
      </c>
      <c r="R366" s="28">
        <f>COUNTIF(X365:X384,"답국")</f>
        <v>0</v>
      </c>
      <c r="S366" s="28" t="s">
        <v>2</v>
      </c>
      <c r="T366" s="28">
        <f>SUMIF(X365:X384,"답국",E365:E384)</f>
        <v>0</v>
      </c>
      <c r="U366" s="28">
        <f t="shared" si="84"/>
        <v>0</v>
      </c>
      <c r="V366" s="28" t="s">
        <v>2</v>
      </c>
      <c r="W366" s="28">
        <f t="shared" si="85"/>
        <v>0</v>
      </c>
      <c r="X366" s="28" t="str">
        <f t="shared" si="83"/>
        <v/>
      </c>
    </row>
    <row r="367" spans="1:24" ht="28.9" customHeight="1">
      <c r="A367" s="41" t="str">
        <f t="shared" ref="A367:A382" si="86">IF(OR(ISNUMBER(E367),ISTEXT(C367)),A366+1," ")</f>
        <v xml:space="preserve"> </v>
      </c>
      <c r="B367" s="42"/>
      <c r="C367" s="43"/>
      <c r="D367" s="44"/>
      <c r="E367" s="44"/>
      <c r="F367" s="43"/>
      <c r="G367" s="43"/>
      <c r="H367" s="26"/>
      <c r="I367" s="26"/>
      <c r="J367" s="26"/>
      <c r="K367" s="26"/>
      <c r="L367" s="52"/>
      <c r="M367" s="50"/>
      <c r="N367" s="28" t="s">
        <v>5</v>
      </c>
      <c r="O367" s="28">
        <f>COUNTIF(C365:C384,"임")</f>
        <v>0</v>
      </c>
      <c r="P367" s="28" t="s">
        <v>2</v>
      </c>
      <c r="Q367" s="28">
        <f>SUMIF(C365:C384,"임",E365:E384)</f>
        <v>0</v>
      </c>
      <c r="R367" s="28">
        <f>COUNTIF(X365:X384,"임국")</f>
        <v>0</v>
      </c>
      <c r="S367" s="28" t="s">
        <v>2</v>
      </c>
      <c r="T367" s="28">
        <f>SUMIF(X365:X384,"임국",E365:E384)</f>
        <v>0</v>
      </c>
      <c r="U367" s="28">
        <f t="shared" si="84"/>
        <v>0</v>
      </c>
      <c r="V367" s="28" t="s">
        <v>2</v>
      </c>
      <c r="W367" s="28">
        <f t="shared" si="85"/>
        <v>0</v>
      </c>
      <c r="X367" s="28" t="str">
        <f t="shared" si="83"/>
        <v/>
      </c>
    </row>
    <row r="368" spans="1:24" ht="28.9" customHeight="1">
      <c r="A368" s="41" t="str">
        <f t="shared" si="86"/>
        <v xml:space="preserve"> </v>
      </c>
      <c r="B368" s="42"/>
      <c r="C368" s="43"/>
      <c r="D368" s="44"/>
      <c r="E368" s="44"/>
      <c r="F368" s="43"/>
      <c r="G368" s="43"/>
      <c r="H368" s="26"/>
      <c r="I368" s="26"/>
      <c r="J368" s="26"/>
      <c r="K368" s="26"/>
      <c r="L368" s="52"/>
      <c r="M368" s="50"/>
      <c r="N368" s="28" t="s">
        <v>6</v>
      </c>
      <c r="O368" s="28">
        <f>COUNTIF(C365:C384,"대")</f>
        <v>0</v>
      </c>
      <c r="P368" s="28" t="s">
        <v>2</v>
      </c>
      <c r="Q368" s="28">
        <f>SUMIF(C365:C384,"대",E365:E384)</f>
        <v>0</v>
      </c>
      <c r="R368" s="28">
        <f>COUNTIF(X365:X384,"대국")</f>
        <v>0</v>
      </c>
      <c r="S368" s="28" t="s">
        <v>2</v>
      </c>
      <c r="T368" s="28">
        <f>SUMIF(X365:X384,"대국",E365:E384)</f>
        <v>0</v>
      </c>
      <c r="U368" s="28">
        <f t="shared" si="84"/>
        <v>0</v>
      </c>
      <c r="V368" s="28" t="s">
        <v>2</v>
      </c>
      <c r="W368" s="28">
        <f t="shared" si="85"/>
        <v>0</v>
      </c>
      <c r="X368" s="28" t="str">
        <f t="shared" si="83"/>
        <v/>
      </c>
    </row>
    <row r="369" spans="1:24" ht="28.9" customHeight="1">
      <c r="A369" s="41" t="str">
        <f t="shared" si="86"/>
        <v xml:space="preserve"> </v>
      </c>
      <c r="B369" s="42"/>
      <c r="C369" s="43"/>
      <c r="D369" s="44"/>
      <c r="E369" s="44"/>
      <c r="F369" s="43"/>
      <c r="G369" s="43"/>
      <c r="H369" s="26"/>
      <c r="I369" s="26"/>
      <c r="J369" s="26"/>
      <c r="K369" s="26"/>
      <c r="L369" s="52"/>
      <c r="M369" s="50"/>
      <c r="N369" s="28" t="s">
        <v>7</v>
      </c>
      <c r="O369" s="28">
        <f>COUNTIF(C365:C384,"도")</f>
        <v>0</v>
      </c>
      <c r="P369" s="28" t="s">
        <v>2</v>
      </c>
      <c r="Q369" s="28">
        <f>SUMIF(C365:C384,"도",E365:E384)</f>
        <v>0</v>
      </c>
      <c r="R369" s="28">
        <f>COUNTIF(X365:X384,"도국")</f>
        <v>0</v>
      </c>
      <c r="S369" s="28" t="s">
        <v>2</v>
      </c>
      <c r="T369" s="28">
        <f>SUMIF(X365:X384,"도국",E365:E384)</f>
        <v>0</v>
      </c>
      <c r="U369" s="28">
        <f t="shared" si="84"/>
        <v>0</v>
      </c>
      <c r="V369" s="28" t="s">
        <v>2</v>
      </c>
      <c r="W369" s="28">
        <f t="shared" si="85"/>
        <v>0</v>
      </c>
      <c r="X369" s="28" t="str">
        <f t="shared" si="83"/>
        <v/>
      </c>
    </row>
    <row r="370" spans="1:24" ht="28.9" customHeight="1">
      <c r="A370" s="41" t="str">
        <f t="shared" si="86"/>
        <v xml:space="preserve"> </v>
      </c>
      <c r="B370" s="42"/>
      <c r="C370" s="43"/>
      <c r="D370" s="44"/>
      <c r="E370" s="44"/>
      <c r="F370" s="43"/>
      <c r="G370" s="43"/>
      <c r="H370" s="26"/>
      <c r="I370" s="26"/>
      <c r="J370" s="26"/>
      <c r="K370" s="26"/>
      <c r="L370" s="52"/>
      <c r="M370" s="50"/>
      <c r="N370" s="28" t="s">
        <v>8</v>
      </c>
      <c r="O370" s="28">
        <f>COUNTIF(C365:C384,"천")</f>
        <v>0</v>
      </c>
      <c r="P370" s="28" t="s">
        <v>2</v>
      </c>
      <c r="Q370" s="28">
        <f>SUMIF(C365:C384,"천",E365:E384)</f>
        <v>0</v>
      </c>
      <c r="R370" s="28">
        <f>COUNTIF(X365:X384,"천국")</f>
        <v>0</v>
      </c>
      <c r="S370" s="28" t="s">
        <v>2</v>
      </c>
      <c r="T370" s="28">
        <f>SUMIF(X365:X384,"천국",E365:E384)</f>
        <v>0</v>
      </c>
      <c r="U370" s="28">
        <f t="shared" si="84"/>
        <v>0</v>
      </c>
      <c r="V370" s="28" t="s">
        <v>2</v>
      </c>
      <c r="W370" s="28">
        <f t="shared" si="85"/>
        <v>0</v>
      </c>
      <c r="X370" s="28" t="str">
        <f t="shared" si="83"/>
        <v/>
      </c>
    </row>
    <row r="371" spans="1:24" ht="28.9" customHeight="1">
      <c r="A371" s="41" t="str">
        <f t="shared" si="86"/>
        <v xml:space="preserve"> </v>
      </c>
      <c r="B371" s="42"/>
      <c r="C371" s="43"/>
      <c r="D371" s="44"/>
      <c r="E371" s="44"/>
      <c r="F371" s="43"/>
      <c r="G371" s="43"/>
      <c r="H371" s="26"/>
      <c r="I371" s="26"/>
      <c r="J371" s="26"/>
      <c r="K371" s="26"/>
      <c r="L371" s="52"/>
      <c r="M371" s="50"/>
      <c r="N371" s="28" t="s">
        <v>9</v>
      </c>
      <c r="O371" s="28">
        <f>COUNTIF(C365:C384,"구")</f>
        <v>0</v>
      </c>
      <c r="P371" s="28" t="s">
        <v>2</v>
      </c>
      <c r="Q371" s="28">
        <f>SUMIF(C365:C384,"구",E365:E384)</f>
        <v>0</v>
      </c>
      <c r="R371" s="28">
        <f>COUNTIF(X365:X384,"구국")</f>
        <v>0</v>
      </c>
      <c r="S371" s="28" t="s">
        <v>2</v>
      </c>
      <c r="T371" s="28">
        <f>SUMIF(X365:X384,"구국",E365:E384)</f>
        <v>0</v>
      </c>
      <c r="U371" s="28">
        <f t="shared" si="84"/>
        <v>0</v>
      </c>
      <c r="V371" s="28" t="s">
        <v>2</v>
      </c>
      <c r="W371" s="28">
        <f t="shared" si="85"/>
        <v>0</v>
      </c>
      <c r="X371" s="28" t="str">
        <f t="shared" si="83"/>
        <v/>
      </c>
    </row>
    <row r="372" spans="1:24" ht="28.9" customHeight="1">
      <c r="A372" s="41" t="str">
        <f t="shared" si="86"/>
        <v xml:space="preserve"> </v>
      </c>
      <c r="B372" s="42"/>
      <c r="C372" s="43"/>
      <c r="D372" s="44"/>
      <c r="E372" s="44"/>
      <c r="F372" s="43"/>
      <c r="G372" s="43"/>
      <c r="H372" s="26"/>
      <c r="I372" s="26"/>
      <c r="J372" s="26"/>
      <c r="K372" s="26"/>
      <c r="L372" s="52"/>
      <c r="M372" s="50"/>
      <c r="N372" s="28" t="s">
        <v>10</v>
      </c>
      <c r="O372" s="28">
        <f>COUNTIF(C365:C384,"제")</f>
        <v>0</v>
      </c>
      <c r="P372" s="28" t="s">
        <v>2</v>
      </c>
      <c r="Q372" s="28">
        <f>SUMIF(C365:C384,"제",E365:E384)</f>
        <v>0</v>
      </c>
      <c r="R372" s="28">
        <f>COUNTIF(X365:X384,"제국")</f>
        <v>0</v>
      </c>
      <c r="S372" s="28" t="s">
        <v>2</v>
      </c>
      <c r="T372" s="28">
        <f>SUMIF(X365:X384,"제국",E365:E384)</f>
        <v>0</v>
      </c>
      <c r="U372" s="28">
        <f t="shared" si="84"/>
        <v>0</v>
      </c>
      <c r="V372" s="28" t="s">
        <v>2</v>
      </c>
      <c r="W372" s="28">
        <f t="shared" si="85"/>
        <v>0</v>
      </c>
      <c r="X372" s="28" t="str">
        <f t="shared" si="83"/>
        <v/>
      </c>
    </row>
    <row r="373" spans="1:24" ht="28.9" customHeight="1">
      <c r="A373" s="41" t="str">
        <f t="shared" si="86"/>
        <v xml:space="preserve"> </v>
      </c>
      <c r="B373" s="42"/>
      <c r="C373" s="43"/>
      <c r="D373" s="44"/>
      <c r="E373" s="44"/>
      <c r="F373" s="43"/>
      <c r="G373" s="43"/>
      <c r="H373" s="26"/>
      <c r="I373" s="26"/>
      <c r="J373" s="26"/>
      <c r="K373" s="26"/>
      <c r="L373" s="52"/>
      <c r="M373" s="50"/>
      <c r="N373" s="28" t="s">
        <v>11</v>
      </c>
      <c r="O373" s="28">
        <f>COUNTIF(C365:C384,"유")</f>
        <v>0</v>
      </c>
      <c r="P373" s="28" t="s">
        <v>2</v>
      </c>
      <c r="Q373" s="28">
        <f>SUMIF(C365:C384,"유",E365:E384)</f>
        <v>0</v>
      </c>
      <c r="R373" s="28">
        <f>COUNTIF(X365:X384,"유국")</f>
        <v>0</v>
      </c>
      <c r="S373" s="28" t="s">
        <v>2</v>
      </c>
      <c r="T373" s="28">
        <f>SUMIF(X365:X384,"유국",E365:E384)</f>
        <v>0</v>
      </c>
      <c r="U373" s="28">
        <f t="shared" si="84"/>
        <v>0</v>
      </c>
      <c r="V373" s="28" t="s">
        <v>2</v>
      </c>
      <c r="W373" s="28">
        <f t="shared" si="85"/>
        <v>0</v>
      </c>
      <c r="X373" s="28" t="str">
        <f t="shared" si="83"/>
        <v/>
      </c>
    </row>
    <row r="374" spans="1:24" ht="28.9" customHeight="1">
      <c r="A374" s="41" t="str">
        <f t="shared" si="86"/>
        <v xml:space="preserve"> </v>
      </c>
      <c r="B374" s="42"/>
      <c r="C374" s="43"/>
      <c r="D374" s="44"/>
      <c r="E374" s="44"/>
      <c r="F374" s="43"/>
      <c r="G374" s="43"/>
      <c r="H374" s="26"/>
      <c r="I374" s="26"/>
      <c r="J374" s="26"/>
      <c r="K374" s="26"/>
      <c r="L374" s="52"/>
      <c r="M374" s="50"/>
      <c r="N374" s="28" t="s">
        <v>12</v>
      </c>
      <c r="O374" s="28">
        <f>COUNTIF(C365:C384,"과")</f>
        <v>0</v>
      </c>
      <c r="P374" s="28" t="s">
        <v>2</v>
      </c>
      <c r="Q374" s="28">
        <f>SUMIF(C365:C384,"과",E365:E384)</f>
        <v>0</v>
      </c>
      <c r="R374" s="28">
        <f>COUNTIF(X365:X384,"과국")</f>
        <v>0</v>
      </c>
      <c r="S374" s="28" t="s">
        <v>2</v>
      </c>
      <c r="T374" s="28">
        <f>SUMIF(X365:X384,"과국",E365:E384)</f>
        <v>0</v>
      </c>
      <c r="U374" s="28">
        <f t="shared" si="84"/>
        <v>0</v>
      </c>
      <c r="V374" s="28" t="s">
        <v>2</v>
      </c>
      <c r="W374" s="28">
        <f t="shared" si="85"/>
        <v>0</v>
      </c>
      <c r="X374" s="28" t="str">
        <f t="shared" si="83"/>
        <v/>
      </c>
    </row>
    <row r="375" spans="1:24" ht="28.9" customHeight="1">
      <c r="A375" s="41" t="str">
        <f t="shared" si="86"/>
        <v xml:space="preserve"> </v>
      </c>
      <c r="B375" s="42"/>
      <c r="C375" s="43"/>
      <c r="D375" s="44"/>
      <c r="E375" s="44"/>
      <c r="F375" s="43"/>
      <c r="G375" s="43"/>
      <c r="H375" s="26"/>
      <c r="I375" s="26"/>
      <c r="J375" s="26"/>
      <c r="K375" s="26"/>
      <c r="L375" s="52"/>
      <c r="M375" s="50"/>
      <c r="N375" s="28" t="s">
        <v>13</v>
      </c>
      <c r="O375" s="28">
        <f>COUNTIF(C365:C384,"묘")</f>
        <v>0</v>
      </c>
      <c r="P375" s="28" t="s">
        <v>2</v>
      </c>
      <c r="Q375" s="28">
        <f>SUMIF(C365:C384,"묘",E365:E384)</f>
        <v>0</v>
      </c>
      <c r="R375" s="28">
        <f>COUNTIF(X365:X384,"묘국")</f>
        <v>0</v>
      </c>
      <c r="S375" s="28" t="s">
        <v>2</v>
      </c>
      <c r="T375" s="28">
        <f>SUMIF(X365:X384,"묘국",E365:E384)</f>
        <v>0</v>
      </c>
      <c r="U375" s="28">
        <f t="shared" si="84"/>
        <v>0</v>
      </c>
      <c r="V375" s="28" t="s">
        <v>2</v>
      </c>
      <c r="W375" s="28">
        <f t="shared" si="85"/>
        <v>0</v>
      </c>
      <c r="X375" s="28" t="str">
        <f t="shared" si="83"/>
        <v/>
      </c>
    </row>
    <row r="376" spans="1:24" ht="28.9" customHeight="1">
      <c r="A376" s="41" t="str">
        <f t="shared" si="86"/>
        <v xml:space="preserve"> </v>
      </c>
      <c r="B376" s="42"/>
      <c r="C376" s="43"/>
      <c r="D376" s="44"/>
      <c r="E376" s="44"/>
      <c r="F376" s="43"/>
      <c r="G376" s="43"/>
      <c r="H376" s="26"/>
      <c r="I376" s="26"/>
      <c r="J376" s="26"/>
      <c r="K376" s="26"/>
      <c r="L376" s="52"/>
      <c r="M376" s="50"/>
      <c r="N376" s="28" t="s">
        <v>14</v>
      </c>
      <c r="O376" s="28">
        <f>COUNTIF(C365:C384,"목")</f>
        <v>0</v>
      </c>
      <c r="P376" s="28" t="s">
        <v>2</v>
      </c>
      <c r="Q376" s="28">
        <f>SUMIF(C365:C384,"목",E365:E384)</f>
        <v>0</v>
      </c>
      <c r="R376" s="28">
        <f>COUNTIF(X365:X384,"목국")</f>
        <v>0</v>
      </c>
      <c r="S376" s="28" t="s">
        <v>2</v>
      </c>
      <c r="T376" s="28">
        <f>SUMIF(X365:X384,"목국",E365:E384)</f>
        <v>0</v>
      </c>
      <c r="U376" s="28">
        <f t="shared" si="84"/>
        <v>0</v>
      </c>
      <c r="V376" s="28" t="s">
        <v>2</v>
      </c>
      <c r="W376" s="28">
        <f t="shared" si="85"/>
        <v>0</v>
      </c>
      <c r="X376" s="28" t="str">
        <f t="shared" ref="X376:X391" si="87">CONCATENATE(C376,H376)</f>
        <v/>
      </c>
    </row>
    <row r="377" spans="1:24" ht="28.9" customHeight="1">
      <c r="A377" s="41" t="str">
        <f t="shared" si="86"/>
        <v xml:space="preserve"> </v>
      </c>
      <c r="B377" s="42"/>
      <c r="C377" s="43"/>
      <c r="D377" s="44"/>
      <c r="E377" s="44"/>
      <c r="F377" s="43"/>
      <c r="G377" s="43"/>
      <c r="H377" s="26"/>
      <c r="I377" s="26"/>
      <c r="J377" s="26"/>
      <c r="K377" s="26"/>
      <c r="L377" s="52"/>
      <c r="M377" s="50"/>
      <c r="N377" s="28" t="s">
        <v>15</v>
      </c>
      <c r="O377" s="28">
        <f>COUNTIF(C365:C384,"잡")</f>
        <v>0</v>
      </c>
      <c r="P377" s="28" t="s">
        <v>2</v>
      </c>
      <c r="Q377" s="28">
        <f>SUMIF(C365:C384,"잡",E365:E384)</f>
        <v>0</v>
      </c>
      <c r="R377" s="28">
        <f>COUNTIF(X365:X384,"잡국")</f>
        <v>0</v>
      </c>
      <c r="S377" s="28" t="s">
        <v>2</v>
      </c>
      <c r="T377" s="28">
        <f>SUMIF(X365:X384,"잡국",E365:E384)</f>
        <v>0</v>
      </c>
      <c r="U377" s="28">
        <f t="shared" si="84"/>
        <v>0</v>
      </c>
      <c r="V377" s="28" t="s">
        <v>2</v>
      </c>
      <c r="W377" s="28">
        <f t="shared" si="85"/>
        <v>0</v>
      </c>
      <c r="X377" s="28" t="str">
        <f t="shared" si="87"/>
        <v/>
      </c>
    </row>
    <row r="378" spans="1:24" ht="28.9" customHeight="1">
      <c r="A378" s="41" t="str">
        <f t="shared" si="86"/>
        <v xml:space="preserve"> </v>
      </c>
      <c r="B378" s="42"/>
      <c r="C378" s="43"/>
      <c r="D378" s="44"/>
      <c r="E378" s="44"/>
      <c r="F378" s="43"/>
      <c r="G378" s="43"/>
      <c r="H378" s="26"/>
      <c r="I378" s="26"/>
      <c r="J378" s="26"/>
      <c r="K378" s="26"/>
      <c r="L378" s="52"/>
      <c r="M378" s="50"/>
      <c r="N378" s="28" t="s">
        <v>19</v>
      </c>
      <c r="O378" s="28">
        <f>COUNTIF(C365:C384,"학")</f>
        <v>0</v>
      </c>
      <c r="P378" s="28" t="s">
        <v>2</v>
      </c>
      <c r="Q378" s="28">
        <f>SUMIF(C365:C384,"학",E365:E384)</f>
        <v>0</v>
      </c>
      <c r="R378" s="28">
        <f>COUNTIF(X365:X384,"학국")</f>
        <v>0</v>
      </c>
      <c r="S378" s="28" t="s">
        <v>2</v>
      </c>
      <c r="T378" s="28">
        <f>SUMIF(X365:X384,"학국",E365:E384)</f>
        <v>0</v>
      </c>
      <c r="U378" s="28">
        <f t="shared" si="84"/>
        <v>0</v>
      </c>
      <c r="V378" s="28" t="s">
        <v>2</v>
      </c>
      <c r="W378" s="28">
        <f t="shared" si="85"/>
        <v>0</v>
      </c>
      <c r="X378" s="28" t="str">
        <f t="shared" si="87"/>
        <v/>
      </c>
    </row>
    <row r="379" spans="1:24" ht="28.9" customHeight="1">
      <c r="A379" s="41" t="str">
        <f t="shared" si="86"/>
        <v xml:space="preserve"> </v>
      </c>
      <c r="B379" s="42"/>
      <c r="C379" s="43"/>
      <c r="D379" s="44"/>
      <c r="E379" s="44"/>
      <c r="F379" s="43"/>
      <c r="G379" s="43"/>
      <c r="H379" s="26"/>
      <c r="I379" s="26"/>
      <c r="J379" s="26"/>
      <c r="K379" s="26"/>
      <c r="L379" s="52"/>
      <c r="M379" s="50"/>
      <c r="N379" s="28" t="s">
        <v>16</v>
      </c>
      <c r="O379" s="28">
        <f>COUNTIF(C365:C384,"수")</f>
        <v>0</v>
      </c>
      <c r="P379" s="28" t="s">
        <v>2</v>
      </c>
      <c r="Q379" s="28">
        <f>SUMIF(C365:C384,"수",E365:E384)</f>
        <v>0</v>
      </c>
      <c r="R379" s="28">
        <f>COUNTIF(X365:X384,"수국")</f>
        <v>0</v>
      </c>
      <c r="S379" s="28" t="s">
        <v>2</v>
      </c>
      <c r="T379" s="28">
        <f>SUMIF(X365:X384,"수국",E365:E384)</f>
        <v>0</v>
      </c>
      <c r="U379" s="28">
        <f t="shared" si="84"/>
        <v>0</v>
      </c>
      <c r="V379" s="28" t="s">
        <v>2</v>
      </c>
      <c r="W379" s="28">
        <f t="shared" si="85"/>
        <v>0</v>
      </c>
      <c r="X379" s="28" t="str">
        <f t="shared" si="87"/>
        <v/>
      </c>
    </row>
    <row r="380" spans="1:24" ht="28.9" customHeight="1">
      <c r="A380" s="41" t="str">
        <f t="shared" si="86"/>
        <v xml:space="preserve"> </v>
      </c>
      <c r="B380" s="42"/>
      <c r="C380" s="43"/>
      <c r="D380" s="44"/>
      <c r="E380" s="44"/>
      <c r="F380" s="43"/>
      <c r="G380" s="43"/>
      <c r="H380" s="26"/>
      <c r="I380" s="26"/>
      <c r="J380" s="26"/>
      <c r="K380" s="26"/>
      <c r="L380" s="52"/>
      <c r="M380" s="50"/>
      <c r="N380" s="29" t="s">
        <v>17</v>
      </c>
      <c r="O380" s="28">
        <f>COUNTIF(C365:C384,"장")</f>
        <v>0</v>
      </c>
      <c r="P380" s="28" t="s">
        <v>2</v>
      </c>
      <c r="Q380" s="28">
        <f>SUMIF(C365:C384,"장",E365:E384)</f>
        <v>0</v>
      </c>
      <c r="R380" s="28">
        <f>COUNTIF(X365:X384,"장국")</f>
        <v>0</v>
      </c>
      <c r="S380" s="28" t="s">
        <v>2</v>
      </c>
      <c r="T380" s="28">
        <f>SUMIF(X365:X384,"장국",E365:E384)</f>
        <v>0</v>
      </c>
      <c r="U380" s="28">
        <f t="shared" si="84"/>
        <v>0</v>
      </c>
      <c r="V380" s="28" t="s">
        <v>2</v>
      </c>
      <c r="W380" s="28">
        <f t="shared" si="85"/>
        <v>0</v>
      </c>
      <c r="X380" s="30" t="str">
        <f t="shared" si="87"/>
        <v/>
      </c>
    </row>
    <row r="381" spans="1:24" ht="28.9" customHeight="1">
      <c r="A381" s="41" t="str">
        <f t="shared" si="86"/>
        <v xml:space="preserve"> </v>
      </c>
      <c r="B381" s="42"/>
      <c r="C381" s="43"/>
      <c r="D381" s="44"/>
      <c r="E381" s="44"/>
      <c r="F381" s="43"/>
      <c r="G381" s="43"/>
      <c r="H381" s="26"/>
      <c r="I381" s="26"/>
      <c r="J381" s="26"/>
      <c r="K381" s="26"/>
      <c r="L381" s="52"/>
      <c r="M381" s="50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30" t="str">
        <f t="shared" si="87"/>
        <v/>
      </c>
    </row>
    <row r="382" spans="1:24" ht="28.9" customHeight="1">
      <c r="A382" s="41" t="str">
        <f t="shared" si="86"/>
        <v xml:space="preserve"> </v>
      </c>
      <c r="B382" s="42"/>
      <c r="C382" s="43"/>
      <c r="D382" s="44"/>
      <c r="E382" s="44"/>
      <c r="F382" s="43"/>
      <c r="G382" s="43"/>
      <c r="H382" s="26"/>
      <c r="I382" s="26"/>
      <c r="J382" s="26"/>
      <c r="K382" s="26"/>
      <c r="L382" s="52"/>
      <c r="M382" s="50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30" t="str">
        <f t="shared" si="87"/>
        <v/>
      </c>
    </row>
    <row r="383" spans="1:24" ht="28.9" customHeight="1">
      <c r="A383" s="41" t="str">
        <f>IF(OR(ISNUMBER(E383),ISTEXT(C383)),A382+1," ")</f>
        <v xml:space="preserve"> </v>
      </c>
      <c r="B383" s="42"/>
      <c r="C383" s="43"/>
      <c r="D383" s="44"/>
      <c r="E383" s="44"/>
      <c r="F383" s="43"/>
      <c r="G383" s="43"/>
      <c r="H383" s="26"/>
      <c r="I383" s="26"/>
      <c r="J383" s="26"/>
      <c r="K383" s="26"/>
      <c r="L383" s="52"/>
      <c r="M383" s="50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30" t="str">
        <f t="shared" si="87"/>
        <v/>
      </c>
    </row>
    <row r="384" spans="1:24" ht="28.9" customHeight="1">
      <c r="A384" s="41" t="str">
        <f>IF(OR(ISNUMBER(E384),ISTEXT(C384)),A383+1," ")</f>
        <v xml:space="preserve"> </v>
      </c>
      <c r="B384" s="42"/>
      <c r="C384" s="43"/>
      <c r="D384" s="44"/>
      <c r="E384" s="44"/>
      <c r="F384" s="43"/>
      <c r="G384" s="43"/>
      <c r="H384" s="26"/>
      <c r="I384" s="26"/>
      <c r="J384" s="26"/>
      <c r="K384" s="26"/>
      <c r="L384" s="52"/>
      <c r="M384" s="50"/>
      <c r="N384" s="28" t="s">
        <v>20</v>
      </c>
      <c r="O384" s="28">
        <f>COUNTIF(C365:C384," ")</f>
        <v>0</v>
      </c>
      <c r="P384" s="28" t="s">
        <v>2</v>
      </c>
      <c r="Q384" s="28">
        <f>SUMIF(C365:C384," ",E365:E384)</f>
        <v>0</v>
      </c>
      <c r="R384" s="28"/>
      <c r="S384" s="28" t="s">
        <v>2</v>
      </c>
      <c r="T384" s="28"/>
      <c r="U384" s="28">
        <f>O384</f>
        <v>0</v>
      </c>
      <c r="V384" s="28" t="s">
        <v>2</v>
      </c>
      <c r="W384" s="28">
        <f>Q384</f>
        <v>0</v>
      </c>
      <c r="X384" s="28" t="str">
        <f t="shared" si="87"/>
        <v/>
      </c>
    </row>
    <row r="385" spans="1:24" ht="28.9" customHeight="1">
      <c r="A385" s="45" t="s">
        <v>35</v>
      </c>
      <c r="B385" s="46"/>
      <c r="C385" s="47"/>
      <c r="D385" s="48"/>
      <c r="E385" s="49">
        <f>SUM(E365:E384)</f>
        <v>0</v>
      </c>
      <c r="F385" s="47"/>
      <c r="G385" s="47"/>
      <c r="H385" s="31"/>
      <c r="I385" s="31"/>
      <c r="J385" s="31"/>
      <c r="K385" s="31"/>
      <c r="L385" s="33"/>
      <c r="M385" s="51"/>
      <c r="N385" s="29" t="s">
        <v>1</v>
      </c>
      <c r="O385" s="28">
        <f>SUM(O365:O384)</f>
        <v>0</v>
      </c>
      <c r="P385" s="28" t="s">
        <v>2</v>
      </c>
      <c r="Q385" s="28">
        <f>SUM(Q365:Q384)</f>
        <v>0</v>
      </c>
      <c r="R385" s="28">
        <f>SUM(R365:R384)</f>
        <v>0</v>
      </c>
      <c r="S385" s="28" t="s">
        <v>2</v>
      </c>
      <c r="T385" s="28">
        <f>SUM(T365:T384)</f>
        <v>0</v>
      </c>
      <c r="U385" s="28">
        <f>SUM(U365:U384)</f>
        <v>0</v>
      </c>
      <c r="V385" s="28" t="s">
        <v>2</v>
      </c>
      <c r="W385" s="28">
        <f>SUM(W365:W384)</f>
        <v>0</v>
      </c>
      <c r="X385" s="28" t="str">
        <f t="shared" si="87"/>
        <v/>
      </c>
    </row>
    <row r="386" spans="1:24" ht="28.9" customHeight="1">
      <c r="A386" s="41" t="str">
        <f>IF(OR(ISNUMBER(E386),ISTEXT(C386)),A384+1," ")</f>
        <v xml:space="preserve"> </v>
      </c>
      <c r="B386" s="42"/>
      <c r="C386" s="43"/>
      <c r="D386" s="44"/>
      <c r="E386" s="44"/>
      <c r="F386" s="43"/>
      <c r="G386" s="43"/>
      <c r="H386" s="26"/>
      <c r="I386" s="26"/>
      <c r="J386" s="26"/>
      <c r="K386" s="27"/>
      <c r="L386" s="52"/>
      <c r="M386" s="50"/>
      <c r="N386" s="28" t="s">
        <v>3</v>
      </c>
      <c r="O386" s="28">
        <f>COUNTIF(C386:C405,"전")</f>
        <v>0</v>
      </c>
      <c r="P386" s="28" t="s">
        <v>2</v>
      </c>
      <c r="Q386" s="28">
        <f>SUMIF(C386:C405,"전",E386:E405)</f>
        <v>0</v>
      </c>
      <c r="R386" s="28">
        <f>COUNTIF(X386:X405,"전국")</f>
        <v>0</v>
      </c>
      <c r="S386" s="28" t="s">
        <v>2</v>
      </c>
      <c r="T386" s="28">
        <f>SUMIF(X386:X405,"전국",E386:E405)</f>
        <v>0</v>
      </c>
      <c r="U386" s="28">
        <f t="shared" ref="U386:U401" si="88">O386-R386</f>
        <v>0</v>
      </c>
      <c r="V386" s="28" t="s">
        <v>2</v>
      </c>
      <c r="W386" s="28">
        <f t="shared" ref="W386:W401" si="89">Q386-T386</f>
        <v>0</v>
      </c>
      <c r="X386" s="28" t="str">
        <f t="shared" si="87"/>
        <v/>
      </c>
    </row>
    <row r="387" spans="1:24" ht="28.9" customHeight="1">
      <c r="A387" s="41" t="str">
        <f>IF(OR(ISNUMBER(E387),ISTEXT(C387)),A386+1," ")</f>
        <v xml:space="preserve"> </v>
      </c>
      <c r="B387" s="42"/>
      <c r="C387" s="43"/>
      <c r="D387" s="44"/>
      <c r="E387" s="44"/>
      <c r="F387" s="43"/>
      <c r="G387" s="43"/>
      <c r="H387" s="26"/>
      <c r="I387" s="26"/>
      <c r="J387" s="26"/>
      <c r="K387" s="26"/>
      <c r="L387" s="52"/>
      <c r="M387" s="50"/>
      <c r="N387" s="28" t="s">
        <v>4</v>
      </c>
      <c r="O387" s="28">
        <f>COUNTIF(C386:C405,"답")</f>
        <v>0</v>
      </c>
      <c r="P387" s="28" t="s">
        <v>2</v>
      </c>
      <c r="Q387" s="28">
        <f>SUMIF(C386:C405,"답",E386:E405)</f>
        <v>0</v>
      </c>
      <c r="R387" s="28">
        <f>COUNTIF(X386:X405,"답국")</f>
        <v>0</v>
      </c>
      <c r="S387" s="28" t="s">
        <v>2</v>
      </c>
      <c r="T387" s="28">
        <f>SUMIF(X386:X405,"답국",E386:E405)</f>
        <v>0</v>
      </c>
      <c r="U387" s="28">
        <f t="shared" si="88"/>
        <v>0</v>
      </c>
      <c r="V387" s="28" t="s">
        <v>2</v>
      </c>
      <c r="W387" s="28">
        <f t="shared" si="89"/>
        <v>0</v>
      </c>
      <c r="X387" s="28" t="str">
        <f t="shared" si="87"/>
        <v/>
      </c>
    </row>
    <row r="388" spans="1:24" ht="28.9" customHeight="1">
      <c r="A388" s="41" t="str">
        <f t="shared" ref="A388:A403" si="90">IF(OR(ISNUMBER(E388),ISTEXT(C388)),A387+1," ")</f>
        <v xml:space="preserve"> </v>
      </c>
      <c r="B388" s="42"/>
      <c r="C388" s="43"/>
      <c r="D388" s="44"/>
      <c r="E388" s="44"/>
      <c r="F388" s="43"/>
      <c r="G388" s="43"/>
      <c r="H388" s="26"/>
      <c r="I388" s="26"/>
      <c r="J388" s="26"/>
      <c r="K388" s="26"/>
      <c r="L388" s="52"/>
      <c r="M388" s="50"/>
      <c r="N388" s="28" t="s">
        <v>5</v>
      </c>
      <c r="O388" s="28">
        <f>COUNTIF(C386:C405,"임")</f>
        <v>0</v>
      </c>
      <c r="P388" s="28" t="s">
        <v>2</v>
      </c>
      <c r="Q388" s="28">
        <f>SUMIF(C386:C405,"임",E386:E405)</f>
        <v>0</v>
      </c>
      <c r="R388" s="28">
        <f>COUNTIF(X386:X405,"임국")</f>
        <v>0</v>
      </c>
      <c r="S388" s="28" t="s">
        <v>2</v>
      </c>
      <c r="T388" s="28">
        <f>SUMIF(X386:X405,"임국",E386:E405)</f>
        <v>0</v>
      </c>
      <c r="U388" s="28">
        <f t="shared" si="88"/>
        <v>0</v>
      </c>
      <c r="V388" s="28" t="s">
        <v>2</v>
      </c>
      <c r="W388" s="28">
        <f t="shared" si="89"/>
        <v>0</v>
      </c>
      <c r="X388" s="28" t="str">
        <f t="shared" si="87"/>
        <v/>
      </c>
    </row>
    <row r="389" spans="1:24" ht="28.9" customHeight="1">
      <c r="A389" s="41" t="str">
        <f t="shared" si="90"/>
        <v xml:space="preserve"> </v>
      </c>
      <c r="B389" s="42"/>
      <c r="C389" s="43"/>
      <c r="D389" s="44"/>
      <c r="E389" s="44"/>
      <c r="F389" s="43"/>
      <c r="G389" s="43"/>
      <c r="H389" s="26"/>
      <c r="I389" s="26"/>
      <c r="J389" s="26"/>
      <c r="K389" s="26"/>
      <c r="L389" s="52"/>
      <c r="M389" s="50"/>
      <c r="N389" s="28" t="s">
        <v>6</v>
      </c>
      <c r="O389" s="28">
        <f>COUNTIF(C386:C405,"대")</f>
        <v>0</v>
      </c>
      <c r="P389" s="28" t="s">
        <v>2</v>
      </c>
      <c r="Q389" s="28">
        <f>SUMIF(C386:C405,"대",E386:E405)</f>
        <v>0</v>
      </c>
      <c r="R389" s="28">
        <f>COUNTIF(X386:X405,"대국")</f>
        <v>0</v>
      </c>
      <c r="S389" s="28" t="s">
        <v>2</v>
      </c>
      <c r="T389" s="28">
        <f>SUMIF(X386:X405,"대국",E386:E405)</f>
        <v>0</v>
      </c>
      <c r="U389" s="28">
        <f t="shared" si="88"/>
        <v>0</v>
      </c>
      <c r="V389" s="28" t="s">
        <v>2</v>
      </c>
      <c r="W389" s="28">
        <f t="shared" si="89"/>
        <v>0</v>
      </c>
      <c r="X389" s="28" t="str">
        <f t="shared" si="87"/>
        <v/>
      </c>
    </row>
    <row r="390" spans="1:24" ht="28.9" customHeight="1">
      <c r="A390" s="41" t="str">
        <f t="shared" si="90"/>
        <v xml:space="preserve"> </v>
      </c>
      <c r="B390" s="42"/>
      <c r="C390" s="43"/>
      <c r="D390" s="44"/>
      <c r="E390" s="44"/>
      <c r="F390" s="43"/>
      <c r="G390" s="43"/>
      <c r="H390" s="26"/>
      <c r="I390" s="26"/>
      <c r="J390" s="26"/>
      <c r="K390" s="26"/>
      <c r="L390" s="52"/>
      <c r="M390" s="50"/>
      <c r="N390" s="28" t="s">
        <v>7</v>
      </c>
      <c r="O390" s="28">
        <f>COUNTIF(C386:C405,"도")</f>
        <v>0</v>
      </c>
      <c r="P390" s="28" t="s">
        <v>2</v>
      </c>
      <c r="Q390" s="28">
        <f>SUMIF(C386:C405,"도",E386:E405)</f>
        <v>0</v>
      </c>
      <c r="R390" s="28">
        <f>COUNTIF(X386:X405,"도국")</f>
        <v>0</v>
      </c>
      <c r="S390" s="28" t="s">
        <v>2</v>
      </c>
      <c r="T390" s="28">
        <f>SUMIF(X386:X405,"도국",E386:E405)</f>
        <v>0</v>
      </c>
      <c r="U390" s="28">
        <f t="shared" si="88"/>
        <v>0</v>
      </c>
      <c r="V390" s="28" t="s">
        <v>2</v>
      </c>
      <c r="W390" s="28">
        <f t="shared" si="89"/>
        <v>0</v>
      </c>
      <c r="X390" s="28" t="str">
        <f t="shared" si="87"/>
        <v/>
      </c>
    </row>
    <row r="391" spans="1:24" ht="28.9" customHeight="1">
      <c r="A391" s="41" t="str">
        <f t="shared" si="90"/>
        <v xml:space="preserve"> </v>
      </c>
      <c r="B391" s="42"/>
      <c r="C391" s="43"/>
      <c r="D391" s="44"/>
      <c r="E391" s="44"/>
      <c r="F391" s="43"/>
      <c r="G391" s="43"/>
      <c r="H391" s="26"/>
      <c r="I391" s="26"/>
      <c r="J391" s="26"/>
      <c r="K391" s="26"/>
      <c r="L391" s="52"/>
      <c r="M391" s="50"/>
      <c r="N391" s="28" t="s">
        <v>8</v>
      </c>
      <c r="O391" s="28">
        <f>COUNTIF(C386:C405,"천")</f>
        <v>0</v>
      </c>
      <c r="P391" s="28" t="s">
        <v>2</v>
      </c>
      <c r="Q391" s="28">
        <f>SUMIF(C386:C405,"천",E386:E405)</f>
        <v>0</v>
      </c>
      <c r="R391" s="28">
        <f>COUNTIF(X386:X405,"천국")</f>
        <v>0</v>
      </c>
      <c r="S391" s="28" t="s">
        <v>2</v>
      </c>
      <c r="T391" s="28">
        <f>SUMIF(X386:X405,"천국",E386:E405)</f>
        <v>0</v>
      </c>
      <c r="U391" s="28">
        <f t="shared" si="88"/>
        <v>0</v>
      </c>
      <c r="V391" s="28" t="s">
        <v>2</v>
      </c>
      <c r="W391" s="28">
        <f t="shared" si="89"/>
        <v>0</v>
      </c>
      <c r="X391" s="28" t="str">
        <f t="shared" si="87"/>
        <v/>
      </c>
    </row>
    <row r="392" spans="1:24" ht="28.9" customHeight="1">
      <c r="A392" s="41" t="str">
        <f t="shared" si="90"/>
        <v xml:space="preserve"> </v>
      </c>
      <c r="B392" s="42"/>
      <c r="C392" s="43"/>
      <c r="D392" s="44"/>
      <c r="E392" s="44"/>
      <c r="F392" s="43"/>
      <c r="G392" s="43"/>
      <c r="H392" s="26"/>
      <c r="I392" s="26"/>
      <c r="J392" s="26"/>
      <c r="K392" s="26"/>
      <c r="L392" s="52"/>
      <c r="M392" s="50"/>
      <c r="N392" s="28" t="s">
        <v>9</v>
      </c>
      <c r="O392" s="28">
        <f>COUNTIF(C386:C405,"구")</f>
        <v>0</v>
      </c>
      <c r="P392" s="28" t="s">
        <v>2</v>
      </c>
      <c r="Q392" s="28">
        <f>SUMIF(C386:C405,"구",E386:E405)</f>
        <v>0</v>
      </c>
      <c r="R392" s="28">
        <f>COUNTIF(X386:X405,"구국")</f>
        <v>0</v>
      </c>
      <c r="S392" s="28" t="s">
        <v>2</v>
      </c>
      <c r="T392" s="28">
        <f>SUMIF(X386:X405,"구국",E386:E405)</f>
        <v>0</v>
      </c>
      <c r="U392" s="28">
        <f t="shared" si="88"/>
        <v>0</v>
      </c>
      <c r="V392" s="28" t="s">
        <v>2</v>
      </c>
      <c r="W392" s="28">
        <f t="shared" si="89"/>
        <v>0</v>
      </c>
      <c r="X392" s="28" t="str">
        <f t="shared" ref="X392:X407" si="91">CONCATENATE(C392,H392)</f>
        <v/>
      </c>
    </row>
    <row r="393" spans="1:24" ht="28.9" customHeight="1">
      <c r="A393" s="41" t="str">
        <f t="shared" si="90"/>
        <v xml:space="preserve"> </v>
      </c>
      <c r="B393" s="42"/>
      <c r="C393" s="43"/>
      <c r="D393" s="44"/>
      <c r="E393" s="44"/>
      <c r="F393" s="43"/>
      <c r="G393" s="43"/>
      <c r="H393" s="26"/>
      <c r="I393" s="26"/>
      <c r="J393" s="26"/>
      <c r="K393" s="26"/>
      <c r="L393" s="52"/>
      <c r="M393" s="50"/>
      <c r="N393" s="28" t="s">
        <v>10</v>
      </c>
      <c r="O393" s="28">
        <f>COUNTIF(C386:C405,"제")</f>
        <v>0</v>
      </c>
      <c r="P393" s="28" t="s">
        <v>2</v>
      </c>
      <c r="Q393" s="28">
        <f>SUMIF(C386:C405,"제",E386:E405)</f>
        <v>0</v>
      </c>
      <c r="R393" s="28">
        <f>COUNTIF(X386:X405,"제국")</f>
        <v>0</v>
      </c>
      <c r="S393" s="28" t="s">
        <v>2</v>
      </c>
      <c r="T393" s="28">
        <f>SUMIF(X386:X405,"제국",E386:E405)</f>
        <v>0</v>
      </c>
      <c r="U393" s="28">
        <f t="shared" si="88"/>
        <v>0</v>
      </c>
      <c r="V393" s="28" t="s">
        <v>2</v>
      </c>
      <c r="W393" s="28">
        <f t="shared" si="89"/>
        <v>0</v>
      </c>
      <c r="X393" s="28" t="str">
        <f t="shared" si="91"/>
        <v/>
      </c>
    </row>
    <row r="394" spans="1:24" ht="28.9" customHeight="1">
      <c r="A394" s="41" t="str">
        <f t="shared" si="90"/>
        <v xml:space="preserve"> </v>
      </c>
      <c r="B394" s="42"/>
      <c r="C394" s="43"/>
      <c r="D394" s="44"/>
      <c r="E394" s="44"/>
      <c r="F394" s="43"/>
      <c r="G394" s="43"/>
      <c r="H394" s="26"/>
      <c r="I394" s="26"/>
      <c r="J394" s="26"/>
      <c r="K394" s="26"/>
      <c r="L394" s="52"/>
      <c r="M394" s="50"/>
      <c r="N394" s="28" t="s">
        <v>11</v>
      </c>
      <c r="O394" s="28">
        <f>COUNTIF(C386:C405,"유")</f>
        <v>0</v>
      </c>
      <c r="P394" s="28" t="s">
        <v>2</v>
      </c>
      <c r="Q394" s="28">
        <f>SUMIF(C386:C405,"유",E386:E405)</f>
        <v>0</v>
      </c>
      <c r="R394" s="28">
        <f>COUNTIF(X386:X405,"유국")</f>
        <v>0</v>
      </c>
      <c r="S394" s="28" t="s">
        <v>2</v>
      </c>
      <c r="T394" s="28">
        <f>SUMIF(X386:X405,"유국",E386:E405)</f>
        <v>0</v>
      </c>
      <c r="U394" s="28">
        <f t="shared" si="88"/>
        <v>0</v>
      </c>
      <c r="V394" s="28" t="s">
        <v>2</v>
      </c>
      <c r="W394" s="28">
        <f t="shared" si="89"/>
        <v>0</v>
      </c>
      <c r="X394" s="28" t="str">
        <f t="shared" si="91"/>
        <v/>
      </c>
    </row>
    <row r="395" spans="1:24" ht="28.9" customHeight="1">
      <c r="A395" s="41" t="str">
        <f t="shared" si="90"/>
        <v xml:space="preserve"> </v>
      </c>
      <c r="B395" s="42"/>
      <c r="C395" s="43"/>
      <c r="D395" s="44"/>
      <c r="E395" s="44"/>
      <c r="F395" s="43"/>
      <c r="G395" s="43"/>
      <c r="H395" s="26"/>
      <c r="I395" s="26"/>
      <c r="J395" s="26"/>
      <c r="K395" s="26"/>
      <c r="L395" s="52"/>
      <c r="M395" s="50"/>
      <c r="N395" s="28" t="s">
        <v>12</v>
      </c>
      <c r="O395" s="28">
        <f>COUNTIF(C386:C405,"과")</f>
        <v>0</v>
      </c>
      <c r="P395" s="28" t="s">
        <v>2</v>
      </c>
      <c r="Q395" s="28">
        <f>SUMIF(C386:C405,"과",E386:E405)</f>
        <v>0</v>
      </c>
      <c r="R395" s="28">
        <f>COUNTIF(X386:X405,"과국")</f>
        <v>0</v>
      </c>
      <c r="S395" s="28" t="s">
        <v>2</v>
      </c>
      <c r="T395" s="28">
        <f>SUMIF(X386:X405,"과국",E386:E405)</f>
        <v>0</v>
      </c>
      <c r="U395" s="28">
        <f t="shared" si="88"/>
        <v>0</v>
      </c>
      <c r="V395" s="28" t="s">
        <v>2</v>
      </c>
      <c r="W395" s="28">
        <f t="shared" si="89"/>
        <v>0</v>
      </c>
      <c r="X395" s="28" t="str">
        <f t="shared" si="91"/>
        <v/>
      </c>
    </row>
    <row r="396" spans="1:24" ht="28.9" customHeight="1">
      <c r="A396" s="41" t="str">
        <f t="shared" si="90"/>
        <v xml:space="preserve"> </v>
      </c>
      <c r="B396" s="42"/>
      <c r="C396" s="43"/>
      <c r="D396" s="44"/>
      <c r="E396" s="44"/>
      <c r="F396" s="43"/>
      <c r="G396" s="43"/>
      <c r="H396" s="26"/>
      <c r="I396" s="26"/>
      <c r="J396" s="26"/>
      <c r="K396" s="26"/>
      <c r="L396" s="52"/>
      <c r="M396" s="50"/>
      <c r="N396" s="28" t="s">
        <v>13</v>
      </c>
      <c r="O396" s="28">
        <f>COUNTIF(C386:C405,"묘")</f>
        <v>0</v>
      </c>
      <c r="P396" s="28" t="s">
        <v>2</v>
      </c>
      <c r="Q396" s="28">
        <f>SUMIF(C386:C405,"묘",E386:E405)</f>
        <v>0</v>
      </c>
      <c r="R396" s="28">
        <f>COUNTIF(X386:X405,"묘국")</f>
        <v>0</v>
      </c>
      <c r="S396" s="28" t="s">
        <v>2</v>
      </c>
      <c r="T396" s="28">
        <f>SUMIF(X386:X405,"묘국",E386:E405)</f>
        <v>0</v>
      </c>
      <c r="U396" s="28">
        <f t="shared" si="88"/>
        <v>0</v>
      </c>
      <c r="V396" s="28" t="s">
        <v>2</v>
      </c>
      <c r="W396" s="28">
        <f t="shared" si="89"/>
        <v>0</v>
      </c>
      <c r="X396" s="28" t="str">
        <f t="shared" si="91"/>
        <v/>
      </c>
    </row>
    <row r="397" spans="1:24" ht="28.9" customHeight="1">
      <c r="A397" s="41" t="str">
        <f t="shared" si="90"/>
        <v xml:space="preserve"> </v>
      </c>
      <c r="B397" s="42"/>
      <c r="C397" s="43"/>
      <c r="D397" s="44"/>
      <c r="E397" s="44"/>
      <c r="F397" s="43"/>
      <c r="G397" s="43"/>
      <c r="H397" s="26"/>
      <c r="I397" s="26"/>
      <c r="J397" s="26"/>
      <c r="K397" s="26"/>
      <c r="L397" s="52"/>
      <c r="M397" s="50"/>
      <c r="N397" s="28" t="s">
        <v>14</v>
      </c>
      <c r="O397" s="28">
        <f>COUNTIF(C386:C405,"목")</f>
        <v>0</v>
      </c>
      <c r="P397" s="28" t="s">
        <v>2</v>
      </c>
      <c r="Q397" s="28">
        <f>SUMIF(C386:C405,"목",E386:E405)</f>
        <v>0</v>
      </c>
      <c r="R397" s="28">
        <f>COUNTIF(X386:X405,"목국")</f>
        <v>0</v>
      </c>
      <c r="S397" s="28" t="s">
        <v>2</v>
      </c>
      <c r="T397" s="28">
        <f>SUMIF(X386:X405,"목국",E386:E405)</f>
        <v>0</v>
      </c>
      <c r="U397" s="28">
        <f t="shared" si="88"/>
        <v>0</v>
      </c>
      <c r="V397" s="28" t="s">
        <v>2</v>
      </c>
      <c r="W397" s="28">
        <f t="shared" si="89"/>
        <v>0</v>
      </c>
      <c r="X397" s="28" t="str">
        <f t="shared" si="91"/>
        <v/>
      </c>
    </row>
    <row r="398" spans="1:24" ht="28.9" customHeight="1">
      <c r="A398" s="41" t="str">
        <f t="shared" si="90"/>
        <v xml:space="preserve"> </v>
      </c>
      <c r="B398" s="42"/>
      <c r="C398" s="43"/>
      <c r="D398" s="44"/>
      <c r="E398" s="44"/>
      <c r="F398" s="43"/>
      <c r="G398" s="43"/>
      <c r="H398" s="26"/>
      <c r="I398" s="26"/>
      <c r="J398" s="26"/>
      <c r="K398" s="26"/>
      <c r="L398" s="52"/>
      <c r="M398" s="50"/>
      <c r="N398" s="28" t="s">
        <v>15</v>
      </c>
      <c r="O398" s="28">
        <f>COUNTIF(C386:C405,"잡")</f>
        <v>0</v>
      </c>
      <c r="P398" s="28" t="s">
        <v>2</v>
      </c>
      <c r="Q398" s="28">
        <f>SUMIF(C386:C405,"잡",E386:E405)</f>
        <v>0</v>
      </c>
      <c r="R398" s="28">
        <f>COUNTIF(X386:X405,"잡국")</f>
        <v>0</v>
      </c>
      <c r="S398" s="28" t="s">
        <v>2</v>
      </c>
      <c r="T398" s="28">
        <f>SUMIF(X386:X405,"잡국",E386:E405)</f>
        <v>0</v>
      </c>
      <c r="U398" s="28">
        <f t="shared" si="88"/>
        <v>0</v>
      </c>
      <c r="V398" s="28" t="s">
        <v>2</v>
      </c>
      <c r="W398" s="28">
        <f t="shared" si="89"/>
        <v>0</v>
      </c>
      <c r="X398" s="28" t="str">
        <f t="shared" si="91"/>
        <v/>
      </c>
    </row>
    <row r="399" spans="1:24" ht="28.9" customHeight="1">
      <c r="A399" s="41" t="str">
        <f t="shared" si="90"/>
        <v xml:space="preserve"> </v>
      </c>
      <c r="B399" s="42"/>
      <c r="C399" s="43"/>
      <c r="D399" s="44"/>
      <c r="E399" s="44"/>
      <c r="F399" s="43"/>
      <c r="G399" s="43"/>
      <c r="H399" s="26"/>
      <c r="I399" s="26"/>
      <c r="J399" s="26"/>
      <c r="K399" s="26"/>
      <c r="L399" s="52"/>
      <c r="M399" s="50"/>
      <c r="N399" s="28" t="s">
        <v>19</v>
      </c>
      <c r="O399" s="28">
        <f>COUNTIF(C386:C405,"학")</f>
        <v>0</v>
      </c>
      <c r="P399" s="28" t="s">
        <v>2</v>
      </c>
      <c r="Q399" s="28">
        <f>SUMIF(C386:C405,"학",E386:E405)</f>
        <v>0</v>
      </c>
      <c r="R399" s="28">
        <f>COUNTIF(X386:X405,"학국")</f>
        <v>0</v>
      </c>
      <c r="S399" s="28" t="s">
        <v>2</v>
      </c>
      <c r="T399" s="28">
        <f>SUMIF(X386:X405,"학국",E386:E405)</f>
        <v>0</v>
      </c>
      <c r="U399" s="28">
        <f t="shared" si="88"/>
        <v>0</v>
      </c>
      <c r="V399" s="28" t="s">
        <v>2</v>
      </c>
      <c r="W399" s="28">
        <f t="shared" si="89"/>
        <v>0</v>
      </c>
      <c r="X399" s="28" t="str">
        <f t="shared" si="91"/>
        <v/>
      </c>
    </row>
    <row r="400" spans="1:24" ht="28.9" customHeight="1">
      <c r="A400" s="41" t="str">
        <f t="shared" si="90"/>
        <v xml:space="preserve"> </v>
      </c>
      <c r="B400" s="42"/>
      <c r="C400" s="43"/>
      <c r="D400" s="44"/>
      <c r="E400" s="44"/>
      <c r="F400" s="43"/>
      <c r="G400" s="43"/>
      <c r="H400" s="26"/>
      <c r="I400" s="26"/>
      <c r="J400" s="26"/>
      <c r="K400" s="26"/>
      <c r="L400" s="52"/>
      <c r="M400" s="50"/>
      <c r="N400" s="28" t="s">
        <v>16</v>
      </c>
      <c r="O400" s="28">
        <f>COUNTIF(C386:C405,"수")</f>
        <v>0</v>
      </c>
      <c r="P400" s="28" t="s">
        <v>2</v>
      </c>
      <c r="Q400" s="28">
        <f>SUMIF(C386:C405,"수",E386:E405)</f>
        <v>0</v>
      </c>
      <c r="R400" s="28">
        <f>COUNTIF(X386:X405,"수국")</f>
        <v>0</v>
      </c>
      <c r="S400" s="28" t="s">
        <v>2</v>
      </c>
      <c r="T400" s="28">
        <f>SUMIF(X386:X405,"수국",E386:E405)</f>
        <v>0</v>
      </c>
      <c r="U400" s="28">
        <f t="shared" si="88"/>
        <v>0</v>
      </c>
      <c r="V400" s="28" t="s">
        <v>2</v>
      </c>
      <c r="W400" s="28">
        <f t="shared" si="89"/>
        <v>0</v>
      </c>
      <c r="X400" s="28" t="str">
        <f t="shared" si="91"/>
        <v/>
      </c>
    </row>
    <row r="401" spans="1:24" ht="28.9" customHeight="1">
      <c r="A401" s="41" t="str">
        <f t="shared" si="90"/>
        <v xml:space="preserve"> </v>
      </c>
      <c r="B401" s="42"/>
      <c r="C401" s="43"/>
      <c r="D401" s="44"/>
      <c r="E401" s="44"/>
      <c r="F401" s="43"/>
      <c r="G401" s="43"/>
      <c r="H401" s="26"/>
      <c r="I401" s="26"/>
      <c r="J401" s="26"/>
      <c r="K401" s="26"/>
      <c r="L401" s="52"/>
      <c r="M401" s="50"/>
      <c r="N401" s="29" t="s">
        <v>17</v>
      </c>
      <c r="O401" s="28">
        <f>COUNTIF(C386:C405,"장")</f>
        <v>0</v>
      </c>
      <c r="P401" s="28" t="s">
        <v>2</v>
      </c>
      <c r="Q401" s="28">
        <f>SUMIF(C386:C405,"장",E386:E405)</f>
        <v>0</v>
      </c>
      <c r="R401" s="28">
        <f>COUNTIF(X386:X405,"장국")</f>
        <v>0</v>
      </c>
      <c r="S401" s="28" t="s">
        <v>2</v>
      </c>
      <c r="T401" s="28">
        <f>SUMIF(X386:X405,"장국",E386:E405)</f>
        <v>0</v>
      </c>
      <c r="U401" s="28">
        <f t="shared" si="88"/>
        <v>0</v>
      </c>
      <c r="V401" s="28" t="s">
        <v>2</v>
      </c>
      <c r="W401" s="28">
        <f t="shared" si="89"/>
        <v>0</v>
      </c>
      <c r="X401" s="30" t="str">
        <f t="shared" si="91"/>
        <v/>
      </c>
    </row>
    <row r="402" spans="1:24" ht="28.9" customHeight="1">
      <c r="A402" s="41" t="str">
        <f t="shared" si="90"/>
        <v xml:space="preserve"> </v>
      </c>
      <c r="B402" s="42"/>
      <c r="C402" s="43"/>
      <c r="D402" s="44"/>
      <c r="E402" s="44"/>
      <c r="F402" s="43"/>
      <c r="G402" s="43"/>
      <c r="H402" s="26"/>
      <c r="I402" s="26"/>
      <c r="J402" s="26"/>
      <c r="K402" s="26"/>
      <c r="L402" s="52"/>
      <c r="M402" s="50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30" t="str">
        <f t="shared" si="91"/>
        <v/>
      </c>
    </row>
    <row r="403" spans="1:24" ht="28.9" customHeight="1">
      <c r="A403" s="41" t="str">
        <f t="shared" si="90"/>
        <v xml:space="preserve"> </v>
      </c>
      <c r="B403" s="42"/>
      <c r="C403" s="43"/>
      <c r="D403" s="44"/>
      <c r="E403" s="44"/>
      <c r="F403" s="43"/>
      <c r="G403" s="43"/>
      <c r="H403" s="26"/>
      <c r="I403" s="26"/>
      <c r="J403" s="26"/>
      <c r="K403" s="26"/>
      <c r="L403" s="52"/>
      <c r="M403" s="50"/>
      <c r="N403" s="29"/>
      <c r="O403" s="29"/>
      <c r="P403" s="29"/>
      <c r="Q403" s="29"/>
      <c r="R403" s="29"/>
      <c r="S403" s="29"/>
      <c r="T403" s="29"/>
      <c r="U403" s="29"/>
      <c r="V403" s="29"/>
      <c r="W403" s="29"/>
      <c r="X403" s="30" t="str">
        <f t="shared" si="91"/>
        <v/>
      </c>
    </row>
    <row r="404" spans="1:24" ht="28.9" customHeight="1">
      <c r="A404" s="41" t="str">
        <f>IF(OR(ISNUMBER(E404),ISTEXT(C404)),A403+1," ")</f>
        <v xml:space="preserve"> </v>
      </c>
      <c r="B404" s="42"/>
      <c r="C404" s="43"/>
      <c r="D404" s="44"/>
      <c r="E404" s="44"/>
      <c r="F404" s="43"/>
      <c r="G404" s="43"/>
      <c r="H404" s="26"/>
      <c r="I404" s="26"/>
      <c r="J404" s="26"/>
      <c r="K404" s="26"/>
      <c r="L404" s="52"/>
      <c r="M404" s="50"/>
      <c r="N404" s="29"/>
      <c r="O404" s="29"/>
      <c r="P404" s="29"/>
      <c r="Q404" s="29"/>
      <c r="R404" s="29"/>
      <c r="S404" s="29"/>
      <c r="T404" s="29"/>
      <c r="U404" s="29"/>
      <c r="V404" s="29"/>
      <c r="W404" s="29"/>
      <c r="X404" s="30" t="str">
        <f t="shared" si="91"/>
        <v/>
      </c>
    </row>
    <row r="405" spans="1:24" ht="28.9" customHeight="1">
      <c r="A405" s="41" t="str">
        <f>IF(OR(ISNUMBER(E405),ISTEXT(C405)),A404+1," ")</f>
        <v xml:space="preserve"> </v>
      </c>
      <c r="B405" s="42"/>
      <c r="C405" s="43"/>
      <c r="D405" s="44"/>
      <c r="E405" s="44"/>
      <c r="F405" s="43"/>
      <c r="G405" s="43"/>
      <c r="H405" s="26"/>
      <c r="I405" s="26"/>
      <c r="J405" s="26"/>
      <c r="K405" s="26"/>
      <c r="L405" s="52"/>
      <c r="M405" s="50"/>
      <c r="N405" s="28" t="s">
        <v>20</v>
      </c>
      <c r="O405" s="28">
        <f>COUNTIF(C386:C405," ")</f>
        <v>0</v>
      </c>
      <c r="P405" s="28" t="s">
        <v>2</v>
      </c>
      <c r="Q405" s="28">
        <f>SUMIF(C386:C405," ",E386:E405)</f>
        <v>0</v>
      </c>
      <c r="R405" s="28"/>
      <c r="S405" s="28" t="s">
        <v>2</v>
      </c>
      <c r="T405" s="28"/>
      <c r="U405" s="28">
        <f>O405</f>
        <v>0</v>
      </c>
      <c r="V405" s="28" t="s">
        <v>2</v>
      </c>
      <c r="W405" s="28">
        <f>Q405</f>
        <v>0</v>
      </c>
      <c r="X405" s="28" t="str">
        <f t="shared" si="91"/>
        <v/>
      </c>
    </row>
    <row r="406" spans="1:24" ht="28.9" customHeight="1">
      <c r="A406" s="45" t="s">
        <v>35</v>
      </c>
      <c r="B406" s="46"/>
      <c r="C406" s="47"/>
      <c r="D406" s="48"/>
      <c r="E406" s="49">
        <f>SUM(E386:E405)</f>
        <v>0</v>
      </c>
      <c r="F406" s="47"/>
      <c r="G406" s="47"/>
      <c r="H406" s="31"/>
      <c r="I406" s="31"/>
      <c r="J406" s="31"/>
      <c r="K406" s="31"/>
      <c r="L406" s="33"/>
      <c r="M406" s="51"/>
      <c r="N406" s="29" t="s">
        <v>1</v>
      </c>
      <c r="O406" s="28">
        <f>SUM(O386:O405)</f>
        <v>0</v>
      </c>
      <c r="P406" s="28" t="s">
        <v>2</v>
      </c>
      <c r="Q406" s="28">
        <f>SUM(Q386:Q405)</f>
        <v>0</v>
      </c>
      <c r="R406" s="28">
        <f>SUM(R386:R405)</f>
        <v>0</v>
      </c>
      <c r="S406" s="28" t="s">
        <v>2</v>
      </c>
      <c r="T406" s="28">
        <f>SUM(T386:T405)</f>
        <v>0</v>
      </c>
      <c r="U406" s="28">
        <f>SUM(U386:U405)</f>
        <v>0</v>
      </c>
      <c r="V406" s="28" t="s">
        <v>2</v>
      </c>
      <c r="W406" s="28">
        <f>SUM(W386:W405)</f>
        <v>0</v>
      </c>
      <c r="X406" s="28" t="str">
        <f t="shared" si="91"/>
        <v/>
      </c>
    </row>
    <row r="407" spans="1:24" ht="28.9" customHeight="1">
      <c r="A407" s="41" t="str">
        <f>IF(OR(ISNUMBER(E407),ISTEXT(C407)),A405+1," ")</f>
        <v xml:space="preserve"> </v>
      </c>
      <c r="B407" s="42"/>
      <c r="C407" s="43"/>
      <c r="D407" s="44"/>
      <c r="E407" s="44"/>
      <c r="F407" s="43"/>
      <c r="G407" s="43"/>
      <c r="H407" s="26"/>
      <c r="I407" s="26"/>
      <c r="J407" s="26"/>
      <c r="K407" s="27"/>
      <c r="L407" s="52"/>
      <c r="M407" s="50"/>
      <c r="N407" s="28" t="s">
        <v>3</v>
      </c>
      <c r="O407" s="28">
        <f>COUNTIF(C407:C426,"전")</f>
        <v>0</v>
      </c>
      <c r="P407" s="28" t="s">
        <v>2</v>
      </c>
      <c r="Q407" s="28">
        <f>SUMIF(C407:C426,"전",E407:E426)</f>
        <v>0</v>
      </c>
      <c r="R407" s="28">
        <f>COUNTIF(X407:X426,"전국")</f>
        <v>0</v>
      </c>
      <c r="S407" s="28" t="s">
        <v>2</v>
      </c>
      <c r="T407" s="28">
        <f>SUMIF(X407:X426,"전국",E407:E426)</f>
        <v>0</v>
      </c>
      <c r="U407" s="28">
        <f t="shared" ref="U407:U422" si="92">O407-R407</f>
        <v>0</v>
      </c>
      <c r="V407" s="28" t="s">
        <v>2</v>
      </c>
      <c r="W407" s="28">
        <f t="shared" ref="W407:W422" si="93">Q407-T407</f>
        <v>0</v>
      </c>
      <c r="X407" s="28" t="str">
        <f t="shared" si="91"/>
        <v/>
      </c>
    </row>
    <row r="408" spans="1:24" ht="28.9" customHeight="1">
      <c r="A408" s="41" t="str">
        <f>IF(OR(ISNUMBER(E408),ISTEXT(C408)),A407+1," ")</f>
        <v xml:space="preserve"> </v>
      </c>
      <c r="B408" s="42"/>
      <c r="C408" s="43"/>
      <c r="D408" s="44"/>
      <c r="E408" s="44"/>
      <c r="F408" s="43"/>
      <c r="G408" s="43"/>
      <c r="H408" s="26"/>
      <c r="I408" s="26"/>
      <c r="J408" s="26"/>
      <c r="K408" s="26"/>
      <c r="L408" s="52"/>
      <c r="M408" s="50"/>
      <c r="N408" s="28" t="s">
        <v>4</v>
      </c>
      <c r="O408" s="28">
        <f>COUNTIF(C407:C426,"답")</f>
        <v>0</v>
      </c>
      <c r="P408" s="28" t="s">
        <v>2</v>
      </c>
      <c r="Q408" s="28">
        <f>SUMIF(C407:C426,"답",E407:E426)</f>
        <v>0</v>
      </c>
      <c r="R408" s="28">
        <f>COUNTIF(X407:X426,"답국")</f>
        <v>0</v>
      </c>
      <c r="S408" s="28" t="s">
        <v>2</v>
      </c>
      <c r="T408" s="28">
        <f>SUMIF(X407:X426,"답국",E407:E426)</f>
        <v>0</v>
      </c>
      <c r="U408" s="28">
        <f t="shared" si="92"/>
        <v>0</v>
      </c>
      <c r="V408" s="28" t="s">
        <v>2</v>
      </c>
      <c r="W408" s="28">
        <f t="shared" si="93"/>
        <v>0</v>
      </c>
      <c r="X408" s="28" t="str">
        <f t="shared" ref="X408:X423" si="94">CONCATENATE(C408,H408)</f>
        <v/>
      </c>
    </row>
    <row r="409" spans="1:24" ht="28.9" customHeight="1">
      <c r="A409" s="41" t="str">
        <f t="shared" ref="A409:A424" si="95">IF(OR(ISNUMBER(E409),ISTEXT(C409)),A408+1," ")</f>
        <v xml:space="preserve"> </v>
      </c>
      <c r="B409" s="42"/>
      <c r="C409" s="43"/>
      <c r="D409" s="44"/>
      <c r="E409" s="44"/>
      <c r="F409" s="43"/>
      <c r="G409" s="43"/>
      <c r="H409" s="26"/>
      <c r="I409" s="26"/>
      <c r="J409" s="26"/>
      <c r="K409" s="26"/>
      <c r="L409" s="52"/>
      <c r="M409" s="50"/>
      <c r="N409" s="28" t="s">
        <v>5</v>
      </c>
      <c r="O409" s="28">
        <f>COUNTIF(C407:C426,"임")</f>
        <v>0</v>
      </c>
      <c r="P409" s="28" t="s">
        <v>2</v>
      </c>
      <c r="Q409" s="28">
        <f>SUMIF(C407:C426,"임",E407:E426)</f>
        <v>0</v>
      </c>
      <c r="R409" s="28">
        <f>COUNTIF(X407:X426,"임국")</f>
        <v>0</v>
      </c>
      <c r="S409" s="28" t="s">
        <v>2</v>
      </c>
      <c r="T409" s="28">
        <f>SUMIF(X407:X426,"임국",E407:E426)</f>
        <v>0</v>
      </c>
      <c r="U409" s="28">
        <f t="shared" si="92"/>
        <v>0</v>
      </c>
      <c r="V409" s="28" t="s">
        <v>2</v>
      </c>
      <c r="W409" s="28">
        <f t="shared" si="93"/>
        <v>0</v>
      </c>
      <c r="X409" s="28" t="str">
        <f t="shared" si="94"/>
        <v/>
      </c>
    </row>
    <row r="410" spans="1:24" ht="28.9" customHeight="1">
      <c r="A410" s="41" t="str">
        <f t="shared" si="95"/>
        <v xml:space="preserve"> </v>
      </c>
      <c r="B410" s="42"/>
      <c r="C410" s="43"/>
      <c r="D410" s="44"/>
      <c r="E410" s="44"/>
      <c r="F410" s="43"/>
      <c r="G410" s="43"/>
      <c r="H410" s="26"/>
      <c r="I410" s="26"/>
      <c r="J410" s="26"/>
      <c r="K410" s="26"/>
      <c r="L410" s="52"/>
      <c r="M410" s="50"/>
      <c r="N410" s="28" t="s">
        <v>6</v>
      </c>
      <c r="O410" s="28">
        <f>COUNTIF(C407:C426,"대")</f>
        <v>0</v>
      </c>
      <c r="P410" s="28" t="s">
        <v>2</v>
      </c>
      <c r="Q410" s="28">
        <f>SUMIF(C407:C426,"대",E407:E426)</f>
        <v>0</v>
      </c>
      <c r="R410" s="28">
        <f>COUNTIF(X407:X426,"대국")</f>
        <v>0</v>
      </c>
      <c r="S410" s="28" t="s">
        <v>2</v>
      </c>
      <c r="T410" s="28">
        <f>SUMIF(X407:X426,"대국",E407:E426)</f>
        <v>0</v>
      </c>
      <c r="U410" s="28">
        <f t="shared" si="92"/>
        <v>0</v>
      </c>
      <c r="V410" s="28" t="s">
        <v>2</v>
      </c>
      <c r="W410" s="28">
        <f t="shared" si="93"/>
        <v>0</v>
      </c>
      <c r="X410" s="28" t="str">
        <f t="shared" si="94"/>
        <v/>
      </c>
    </row>
    <row r="411" spans="1:24" ht="28.9" customHeight="1">
      <c r="A411" s="41" t="str">
        <f t="shared" si="95"/>
        <v xml:space="preserve"> </v>
      </c>
      <c r="B411" s="42"/>
      <c r="C411" s="43"/>
      <c r="D411" s="44"/>
      <c r="E411" s="44"/>
      <c r="F411" s="43"/>
      <c r="G411" s="43"/>
      <c r="H411" s="26"/>
      <c r="I411" s="26"/>
      <c r="J411" s="26"/>
      <c r="K411" s="26"/>
      <c r="L411" s="52"/>
      <c r="M411" s="50"/>
      <c r="N411" s="28" t="s">
        <v>7</v>
      </c>
      <c r="O411" s="28">
        <f>COUNTIF(C407:C426,"도")</f>
        <v>0</v>
      </c>
      <c r="P411" s="28" t="s">
        <v>2</v>
      </c>
      <c r="Q411" s="28">
        <f>SUMIF(C407:C426,"도",E407:E426)</f>
        <v>0</v>
      </c>
      <c r="R411" s="28">
        <f>COUNTIF(X407:X426,"도국")</f>
        <v>0</v>
      </c>
      <c r="S411" s="28" t="s">
        <v>2</v>
      </c>
      <c r="T411" s="28">
        <f>SUMIF(X407:X426,"도국",E407:E426)</f>
        <v>0</v>
      </c>
      <c r="U411" s="28">
        <f t="shared" si="92"/>
        <v>0</v>
      </c>
      <c r="V411" s="28" t="s">
        <v>2</v>
      </c>
      <c r="W411" s="28">
        <f t="shared" si="93"/>
        <v>0</v>
      </c>
      <c r="X411" s="28" t="str">
        <f t="shared" si="94"/>
        <v/>
      </c>
    </row>
    <row r="412" spans="1:24" ht="28.9" customHeight="1">
      <c r="A412" s="41" t="str">
        <f t="shared" si="95"/>
        <v xml:space="preserve"> </v>
      </c>
      <c r="B412" s="42"/>
      <c r="C412" s="43"/>
      <c r="D412" s="44"/>
      <c r="E412" s="44"/>
      <c r="F412" s="43"/>
      <c r="G412" s="43"/>
      <c r="H412" s="26"/>
      <c r="I412" s="26"/>
      <c r="J412" s="26"/>
      <c r="K412" s="26"/>
      <c r="L412" s="52"/>
      <c r="M412" s="50"/>
      <c r="N412" s="28" t="s">
        <v>8</v>
      </c>
      <c r="O412" s="28">
        <f>COUNTIF(C407:C426,"천")</f>
        <v>0</v>
      </c>
      <c r="P412" s="28" t="s">
        <v>2</v>
      </c>
      <c r="Q412" s="28">
        <f>SUMIF(C407:C426,"천",E407:E426)</f>
        <v>0</v>
      </c>
      <c r="R412" s="28">
        <f>COUNTIF(X407:X426,"천국")</f>
        <v>0</v>
      </c>
      <c r="S412" s="28" t="s">
        <v>2</v>
      </c>
      <c r="T412" s="28">
        <f>SUMIF(X407:X426,"천국",E407:E426)</f>
        <v>0</v>
      </c>
      <c r="U412" s="28">
        <f t="shared" si="92"/>
        <v>0</v>
      </c>
      <c r="V412" s="28" t="s">
        <v>2</v>
      </c>
      <c r="W412" s="28">
        <f t="shared" si="93"/>
        <v>0</v>
      </c>
      <c r="X412" s="28" t="str">
        <f t="shared" si="94"/>
        <v/>
      </c>
    </row>
    <row r="413" spans="1:24" ht="28.9" customHeight="1">
      <c r="A413" s="41" t="str">
        <f t="shared" si="95"/>
        <v xml:space="preserve"> </v>
      </c>
      <c r="B413" s="42"/>
      <c r="C413" s="43"/>
      <c r="D413" s="44"/>
      <c r="E413" s="44"/>
      <c r="F413" s="43"/>
      <c r="G413" s="43"/>
      <c r="H413" s="26"/>
      <c r="I413" s="26"/>
      <c r="J413" s="26"/>
      <c r="K413" s="26"/>
      <c r="L413" s="52"/>
      <c r="M413" s="50"/>
      <c r="N413" s="28" t="s">
        <v>9</v>
      </c>
      <c r="O413" s="28">
        <f>COUNTIF(C407:C426,"구")</f>
        <v>0</v>
      </c>
      <c r="P413" s="28" t="s">
        <v>2</v>
      </c>
      <c r="Q413" s="28">
        <f>SUMIF(C407:C426,"구",E407:E426)</f>
        <v>0</v>
      </c>
      <c r="R413" s="28">
        <f>COUNTIF(X407:X426,"구국")</f>
        <v>0</v>
      </c>
      <c r="S413" s="28" t="s">
        <v>2</v>
      </c>
      <c r="T413" s="28">
        <f>SUMIF(X407:X426,"구국",E407:E426)</f>
        <v>0</v>
      </c>
      <c r="U413" s="28">
        <f t="shared" si="92"/>
        <v>0</v>
      </c>
      <c r="V413" s="28" t="s">
        <v>2</v>
      </c>
      <c r="W413" s="28">
        <f t="shared" si="93"/>
        <v>0</v>
      </c>
      <c r="X413" s="28" t="str">
        <f t="shared" si="94"/>
        <v/>
      </c>
    </row>
    <row r="414" spans="1:24" ht="28.9" customHeight="1">
      <c r="A414" s="41" t="str">
        <f t="shared" si="95"/>
        <v xml:space="preserve"> </v>
      </c>
      <c r="B414" s="42"/>
      <c r="C414" s="43"/>
      <c r="D414" s="44"/>
      <c r="E414" s="44"/>
      <c r="F414" s="43"/>
      <c r="G414" s="43"/>
      <c r="H414" s="26"/>
      <c r="I414" s="26"/>
      <c r="J414" s="26"/>
      <c r="K414" s="26"/>
      <c r="L414" s="52"/>
      <c r="M414" s="50"/>
      <c r="N414" s="28" t="s">
        <v>10</v>
      </c>
      <c r="O414" s="28">
        <f>COUNTIF(C407:C426,"제")</f>
        <v>0</v>
      </c>
      <c r="P414" s="28" t="s">
        <v>2</v>
      </c>
      <c r="Q414" s="28">
        <f>SUMIF(C407:C426,"제",E407:E426)</f>
        <v>0</v>
      </c>
      <c r="R414" s="28">
        <f>COUNTIF(X407:X426,"제국")</f>
        <v>0</v>
      </c>
      <c r="S414" s="28" t="s">
        <v>2</v>
      </c>
      <c r="T414" s="28">
        <f>SUMIF(X407:X426,"제국",E407:E426)</f>
        <v>0</v>
      </c>
      <c r="U414" s="28">
        <f t="shared" si="92"/>
        <v>0</v>
      </c>
      <c r="V414" s="28" t="s">
        <v>2</v>
      </c>
      <c r="W414" s="28">
        <f t="shared" si="93"/>
        <v>0</v>
      </c>
      <c r="X414" s="28" t="str">
        <f t="shared" si="94"/>
        <v/>
      </c>
    </row>
    <row r="415" spans="1:24" ht="28.9" customHeight="1">
      <c r="A415" s="41" t="str">
        <f t="shared" si="95"/>
        <v xml:space="preserve"> </v>
      </c>
      <c r="B415" s="42"/>
      <c r="C415" s="43"/>
      <c r="D415" s="44"/>
      <c r="E415" s="44"/>
      <c r="F415" s="43"/>
      <c r="G415" s="43"/>
      <c r="H415" s="26"/>
      <c r="I415" s="26"/>
      <c r="J415" s="26"/>
      <c r="K415" s="26"/>
      <c r="L415" s="52"/>
      <c r="M415" s="50"/>
      <c r="N415" s="28" t="s">
        <v>11</v>
      </c>
      <c r="O415" s="28">
        <f>COUNTIF(C407:C426,"유")</f>
        <v>0</v>
      </c>
      <c r="P415" s="28" t="s">
        <v>2</v>
      </c>
      <c r="Q415" s="28">
        <f>SUMIF(C407:C426,"유",E407:E426)</f>
        <v>0</v>
      </c>
      <c r="R415" s="28">
        <f>COUNTIF(X407:X426,"유국")</f>
        <v>0</v>
      </c>
      <c r="S415" s="28" t="s">
        <v>2</v>
      </c>
      <c r="T415" s="28">
        <f>SUMIF(X407:X426,"유국",E407:E426)</f>
        <v>0</v>
      </c>
      <c r="U415" s="28">
        <f t="shared" si="92"/>
        <v>0</v>
      </c>
      <c r="V415" s="28" t="s">
        <v>2</v>
      </c>
      <c r="W415" s="28">
        <f t="shared" si="93"/>
        <v>0</v>
      </c>
      <c r="X415" s="28" t="str">
        <f t="shared" si="94"/>
        <v/>
      </c>
    </row>
    <row r="416" spans="1:24" ht="28.9" customHeight="1">
      <c r="A416" s="41" t="str">
        <f t="shared" si="95"/>
        <v xml:space="preserve"> </v>
      </c>
      <c r="B416" s="42"/>
      <c r="C416" s="43"/>
      <c r="D416" s="44"/>
      <c r="E416" s="44"/>
      <c r="F416" s="43"/>
      <c r="G416" s="43"/>
      <c r="H416" s="26"/>
      <c r="I416" s="26"/>
      <c r="J416" s="26"/>
      <c r="K416" s="26"/>
      <c r="L416" s="52"/>
      <c r="M416" s="50"/>
      <c r="N416" s="28" t="s">
        <v>12</v>
      </c>
      <c r="O416" s="28">
        <f>COUNTIF(C407:C426,"과")</f>
        <v>0</v>
      </c>
      <c r="P416" s="28" t="s">
        <v>2</v>
      </c>
      <c r="Q416" s="28">
        <f>SUMIF(C407:C426,"과",E407:E426)</f>
        <v>0</v>
      </c>
      <c r="R416" s="28">
        <f>COUNTIF(X407:X426,"과국")</f>
        <v>0</v>
      </c>
      <c r="S416" s="28" t="s">
        <v>2</v>
      </c>
      <c r="T416" s="28">
        <f>SUMIF(X407:X426,"과국",E407:E426)</f>
        <v>0</v>
      </c>
      <c r="U416" s="28">
        <f t="shared" si="92"/>
        <v>0</v>
      </c>
      <c r="V416" s="28" t="s">
        <v>2</v>
      </c>
      <c r="W416" s="28">
        <f t="shared" si="93"/>
        <v>0</v>
      </c>
      <c r="X416" s="28" t="str">
        <f t="shared" si="94"/>
        <v/>
      </c>
    </row>
    <row r="417" spans="1:24" ht="28.9" customHeight="1">
      <c r="A417" s="41" t="str">
        <f t="shared" si="95"/>
        <v xml:space="preserve"> </v>
      </c>
      <c r="B417" s="42"/>
      <c r="C417" s="43"/>
      <c r="D417" s="44"/>
      <c r="E417" s="44"/>
      <c r="F417" s="43"/>
      <c r="G417" s="43"/>
      <c r="H417" s="26"/>
      <c r="I417" s="26"/>
      <c r="J417" s="26"/>
      <c r="K417" s="26"/>
      <c r="L417" s="52"/>
      <c r="M417" s="50"/>
      <c r="N417" s="28" t="s">
        <v>13</v>
      </c>
      <c r="O417" s="28">
        <f>COUNTIF(C407:C426,"묘")</f>
        <v>0</v>
      </c>
      <c r="P417" s="28" t="s">
        <v>2</v>
      </c>
      <c r="Q417" s="28">
        <f>SUMIF(C407:C426,"묘",E407:E426)</f>
        <v>0</v>
      </c>
      <c r="R417" s="28">
        <f>COUNTIF(X407:X426,"묘국")</f>
        <v>0</v>
      </c>
      <c r="S417" s="28" t="s">
        <v>2</v>
      </c>
      <c r="T417" s="28">
        <f>SUMIF(X407:X426,"묘국",E407:E426)</f>
        <v>0</v>
      </c>
      <c r="U417" s="28">
        <f t="shared" si="92"/>
        <v>0</v>
      </c>
      <c r="V417" s="28" t="s">
        <v>2</v>
      </c>
      <c r="W417" s="28">
        <f t="shared" si="93"/>
        <v>0</v>
      </c>
      <c r="X417" s="28" t="str">
        <f t="shared" si="94"/>
        <v/>
      </c>
    </row>
    <row r="418" spans="1:24" ht="28.9" customHeight="1">
      <c r="A418" s="41" t="str">
        <f t="shared" si="95"/>
        <v xml:space="preserve"> </v>
      </c>
      <c r="B418" s="42"/>
      <c r="C418" s="43"/>
      <c r="D418" s="44"/>
      <c r="E418" s="44"/>
      <c r="F418" s="43"/>
      <c r="G418" s="43"/>
      <c r="H418" s="26"/>
      <c r="I418" s="26"/>
      <c r="J418" s="26"/>
      <c r="K418" s="26"/>
      <c r="L418" s="52"/>
      <c r="M418" s="50"/>
      <c r="N418" s="28" t="s">
        <v>14</v>
      </c>
      <c r="O418" s="28">
        <f>COUNTIF(C407:C426,"목")</f>
        <v>0</v>
      </c>
      <c r="P418" s="28" t="s">
        <v>2</v>
      </c>
      <c r="Q418" s="28">
        <f>SUMIF(C407:C426,"목",E407:E426)</f>
        <v>0</v>
      </c>
      <c r="R418" s="28">
        <f>COUNTIF(X407:X426,"목국")</f>
        <v>0</v>
      </c>
      <c r="S418" s="28" t="s">
        <v>2</v>
      </c>
      <c r="T418" s="28">
        <f>SUMIF(X407:X426,"목국",E407:E426)</f>
        <v>0</v>
      </c>
      <c r="U418" s="28">
        <f t="shared" si="92"/>
        <v>0</v>
      </c>
      <c r="V418" s="28" t="s">
        <v>2</v>
      </c>
      <c r="W418" s="28">
        <f t="shared" si="93"/>
        <v>0</v>
      </c>
      <c r="X418" s="28" t="str">
        <f t="shared" si="94"/>
        <v/>
      </c>
    </row>
    <row r="419" spans="1:24" ht="28.9" customHeight="1">
      <c r="A419" s="41" t="str">
        <f t="shared" si="95"/>
        <v xml:space="preserve"> </v>
      </c>
      <c r="B419" s="42"/>
      <c r="C419" s="43"/>
      <c r="D419" s="44"/>
      <c r="E419" s="44"/>
      <c r="F419" s="43"/>
      <c r="G419" s="43"/>
      <c r="H419" s="26"/>
      <c r="I419" s="26"/>
      <c r="J419" s="26"/>
      <c r="K419" s="26"/>
      <c r="L419" s="52"/>
      <c r="M419" s="50"/>
      <c r="N419" s="28" t="s">
        <v>15</v>
      </c>
      <c r="O419" s="28">
        <f>COUNTIF(C407:C426,"잡")</f>
        <v>0</v>
      </c>
      <c r="P419" s="28" t="s">
        <v>2</v>
      </c>
      <c r="Q419" s="28">
        <f>SUMIF(C407:C426,"잡",E407:E426)</f>
        <v>0</v>
      </c>
      <c r="R419" s="28">
        <f>COUNTIF(X407:X426,"잡국")</f>
        <v>0</v>
      </c>
      <c r="S419" s="28" t="s">
        <v>2</v>
      </c>
      <c r="T419" s="28">
        <f>SUMIF(X407:X426,"잡국",E407:E426)</f>
        <v>0</v>
      </c>
      <c r="U419" s="28">
        <f t="shared" si="92"/>
        <v>0</v>
      </c>
      <c r="V419" s="28" t="s">
        <v>2</v>
      </c>
      <c r="W419" s="28">
        <f t="shared" si="93"/>
        <v>0</v>
      </c>
      <c r="X419" s="28" t="str">
        <f t="shared" si="94"/>
        <v/>
      </c>
    </row>
    <row r="420" spans="1:24" ht="28.9" customHeight="1">
      <c r="A420" s="41" t="str">
        <f t="shared" si="95"/>
        <v xml:space="preserve"> </v>
      </c>
      <c r="B420" s="42"/>
      <c r="C420" s="43"/>
      <c r="D420" s="44"/>
      <c r="E420" s="44"/>
      <c r="F420" s="43"/>
      <c r="G420" s="43"/>
      <c r="H420" s="26"/>
      <c r="I420" s="26"/>
      <c r="J420" s="26"/>
      <c r="K420" s="26"/>
      <c r="L420" s="52"/>
      <c r="M420" s="50"/>
      <c r="N420" s="28" t="s">
        <v>19</v>
      </c>
      <c r="O420" s="28">
        <f>COUNTIF(C407:C426,"학")</f>
        <v>0</v>
      </c>
      <c r="P420" s="28" t="s">
        <v>2</v>
      </c>
      <c r="Q420" s="28">
        <f>SUMIF(C407:C426,"학",E407:E426)</f>
        <v>0</v>
      </c>
      <c r="R420" s="28">
        <f>COUNTIF(X407:X426,"학국")</f>
        <v>0</v>
      </c>
      <c r="S420" s="28" t="s">
        <v>2</v>
      </c>
      <c r="T420" s="28">
        <f>SUMIF(X407:X426,"학국",E407:E426)</f>
        <v>0</v>
      </c>
      <c r="U420" s="28">
        <f t="shared" si="92"/>
        <v>0</v>
      </c>
      <c r="V420" s="28" t="s">
        <v>2</v>
      </c>
      <c r="W420" s="28">
        <f t="shared" si="93"/>
        <v>0</v>
      </c>
      <c r="X420" s="28" t="str">
        <f t="shared" si="94"/>
        <v/>
      </c>
    </row>
    <row r="421" spans="1:24" ht="28.9" customHeight="1">
      <c r="A421" s="41" t="str">
        <f t="shared" si="95"/>
        <v xml:space="preserve"> </v>
      </c>
      <c r="B421" s="42"/>
      <c r="C421" s="43"/>
      <c r="D421" s="44"/>
      <c r="E421" s="44"/>
      <c r="F421" s="43"/>
      <c r="G421" s="43"/>
      <c r="H421" s="26"/>
      <c r="I421" s="26"/>
      <c r="J421" s="26"/>
      <c r="K421" s="26"/>
      <c r="L421" s="52"/>
      <c r="M421" s="50"/>
      <c r="N421" s="28" t="s">
        <v>16</v>
      </c>
      <c r="O421" s="28">
        <f>COUNTIF(C407:C426,"수")</f>
        <v>0</v>
      </c>
      <c r="P421" s="28" t="s">
        <v>2</v>
      </c>
      <c r="Q421" s="28">
        <f>SUMIF(C407:C426,"수",E407:E426)</f>
        <v>0</v>
      </c>
      <c r="R421" s="28">
        <f>COUNTIF(X407:X426,"수국")</f>
        <v>0</v>
      </c>
      <c r="S421" s="28" t="s">
        <v>2</v>
      </c>
      <c r="T421" s="28">
        <f>SUMIF(X407:X426,"수국",E407:E426)</f>
        <v>0</v>
      </c>
      <c r="U421" s="28">
        <f t="shared" si="92"/>
        <v>0</v>
      </c>
      <c r="V421" s="28" t="s">
        <v>2</v>
      </c>
      <c r="W421" s="28">
        <f t="shared" si="93"/>
        <v>0</v>
      </c>
      <c r="X421" s="28" t="str">
        <f t="shared" si="94"/>
        <v/>
      </c>
    </row>
    <row r="422" spans="1:24" ht="28.9" customHeight="1">
      <c r="A422" s="41" t="str">
        <f t="shared" si="95"/>
        <v xml:space="preserve"> </v>
      </c>
      <c r="B422" s="42"/>
      <c r="C422" s="43"/>
      <c r="D422" s="44"/>
      <c r="E422" s="44"/>
      <c r="F422" s="43"/>
      <c r="G422" s="43"/>
      <c r="H422" s="26"/>
      <c r="I422" s="26"/>
      <c r="J422" s="26"/>
      <c r="K422" s="26"/>
      <c r="L422" s="52"/>
      <c r="M422" s="50"/>
      <c r="N422" s="29" t="s">
        <v>17</v>
      </c>
      <c r="O422" s="28">
        <f>COUNTIF(C407:C426,"장")</f>
        <v>0</v>
      </c>
      <c r="P422" s="28" t="s">
        <v>2</v>
      </c>
      <c r="Q422" s="28">
        <f>SUMIF(C407:C426,"장",E407:E426)</f>
        <v>0</v>
      </c>
      <c r="R422" s="28">
        <f>COUNTIF(X407:X426,"장국")</f>
        <v>0</v>
      </c>
      <c r="S422" s="28" t="s">
        <v>2</v>
      </c>
      <c r="T422" s="28">
        <f>SUMIF(X407:X426,"장국",E407:E426)</f>
        <v>0</v>
      </c>
      <c r="U422" s="28">
        <f t="shared" si="92"/>
        <v>0</v>
      </c>
      <c r="V422" s="28" t="s">
        <v>2</v>
      </c>
      <c r="W422" s="28">
        <f t="shared" si="93"/>
        <v>0</v>
      </c>
      <c r="X422" s="30" t="str">
        <f t="shared" si="94"/>
        <v/>
      </c>
    </row>
    <row r="423" spans="1:24" ht="28.9" customHeight="1">
      <c r="A423" s="41" t="str">
        <f t="shared" si="95"/>
        <v xml:space="preserve"> </v>
      </c>
      <c r="B423" s="42"/>
      <c r="C423" s="43"/>
      <c r="D423" s="44"/>
      <c r="E423" s="44"/>
      <c r="F423" s="43"/>
      <c r="G423" s="43"/>
      <c r="H423" s="26"/>
      <c r="I423" s="26"/>
      <c r="J423" s="26"/>
      <c r="K423" s="26"/>
      <c r="L423" s="52"/>
      <c r="M423" s="50"/>
      <c r="N423" s="29"/>
      <c r="O423" s="29"/>
      <c r="P423" s="29"/>
      <c r="Q423" s="29"/>
      <c r="R423" s="29"/>
      <c r="S423" s="29"/>
      <c r="T423" s="29"/>
      <c r="U423" s="29"/>
      <c r="V423" s="29"/>
      <c r="W423" s="29"/>
      <c r="X423" s="30" t="str">
        <f t="shared" si="94"/>
        <v/>
      </c>
    </row>
    <row r="424" spans="1:24" ht="28.9" customHeight="1">
      <c r="A424" s="41" t="str">
        <f t="shared" si="95"/>
        <v xml:space="preserve"> </v>
      </c>
      <c r="B424" s="42"/>
      <c r="C424" s="43"/>
      <c r="D424" s="44"/>
      <c r="E424" s="44"/>
      <c r="F424" s="43"/>
      <c r="G424" s="43"/>
      <c r="H424" s="26"/>
      <c r="I424" s="26"/>
      <c r="J424" s="26"/>
      <c r="K424" s="26"/>
      <c r="L424" s="52"/>
      <c r="M424" s="50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30" t="str">
        <f>CONCATENATE(C424,H424)</f>
        <v/>
      </c>
    </row>
    <row r="425" spans="1:24" ht="28.9" customHeight="1">
      <c r="A425" s="41" t="str">
        <f>IF(OR(ISNUMBER(E425),ISTEXT(C425)),A424+1," ")</f>
        <v xml:space="preserve"> </v>
      </c>
      <c r="B425" s="42"/>
      <c r="C425" s="43"/>
      <c r="D425" s="44"/>
      <c r="E425" s="44"/>
      <c r="F425" s="43"/>
      <c r="G425" s="43"/>
      <c r="H425" s="26"/>
      <c r="I425" s="26"/>
      <c r="J425" s="26"/>
      <c r="K425" s="26"/>
      <c r="L425" s="52"/>
      <c r="M425" s="50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30" t="str">
        <f>CONCATENATE(C425,H425)</f>
        <v/>
      </c>
    </row>
    <row r="426" spans="1:24" ht="28.9" customHeight="1">
      <c r="A426" s="41" t="str">
        <f>IF(OR(ISNUMBER(E426),ISTEXT(C426)),A425+1," ")</f>
        <v xml:space="preserve"> </v>
      </c>
      <c r="B426" s="42"/>
      <c r="C426" s="43"/>
      <c r="D426" s="44"/>
      <c r="E426" s="44"/>
      <c r="F426" s="43"/>
      <c r="G426" s="43"/>
      <c r="H426" s="26"/>
      <c r="I426" s="26"/>
      <c r="J426" s="26"/>
      <c r="K426" s="26"/>
      <c r="L426" s="52"/>
      <c r="M426" s="50"/>
      <c r="N426" s="28" t="s">
        <v>20</v>
      </c>
      <c r="O426" s="28">
        <f>COUNTIF(C407:C426," ")</f>
        <v>0</v>
      </c>
      <c r="P426" s="28" t="s">
        <v>2</v>
      </c>
      <c r="Q426" s="28">
        <f>SUMIF(C407:C426," ",E407:E426)</f>
        <v>0</v>
      </c>
      <c r="R426" s="28"/>
      <c r="S426" s="28" t="s">
        <v>2</v>
      </c>
      <c r="T426" s="28"/>
      <c r="U426" s="28">
        <f>O426</f>
        <v>0</v>
      </c>
      <c r="V426" s="28" t="s">
        <v>2</v>
      </c>
      <c r="W426" s="28">
        <f>Q426</f>
        <v>0</v>
      </c>
      <c r="X426" s="28" t="str">
        <f>CONCATENATE(C426,H426)</f>
        <v/>
      </c>
    </row>
    <row r="427" spans="1:24" ht="28.9" customHeight="1">
      <c r="A427" s="45" t="s">
        <v>35</v>
      </c>
      <c r="B427" s="46"/>
      <c r="C427" s="47"/>
      <c r="D427" s="48"/>
      <c r="E427" s="49">
        <f>SUM(E407:E426)</f>
        <v>0</v>
      </c>
      <c r="F427" s="47"/>
      <c r="G427" s="47"/>
      <c r="H427" s="31"/>
      <c r="I427" s="31"/>
      <c r="J427" s="31"/>
      <c r="K427" s="31"/>
      <c r="L427" s="33"/>
      <c r="M427" s="51"/>
      <c r="N427" s="29" t="s">
        <v>1</v>
      </c>
      <c r="O427" s="28">
        <f>SUM(O407:O426)</f>
        <v>0</v>
      </c>
      <c r="P427" s="28" t="s">
        <v>2</v>
      </c>
      <c r="Q427" s="28">
        <f>SUM(Q407:Q426)</f>
        <v>0</v>
      </c>
      <c r="R427" s="28">
        <f>SUM(R407:R426)</f>
        <v>0</v>
      </c>
      <c r="S427" s="28" t="s">
        <v>2</v>
      </c>
      <c r="T427" s="28">
        <f>SUM(T407:T426)</f>
        <v>0</v>
      </c>
      <c r="U427" s="28">
        <f>SUM(U407:U426)</f>
        <v>0</v>
      </c>
      <c r="V427" s="28" t="s">
        <v>2</v>
      </c>
      <c r="W427" s="28">
        <f>SUM(W407:W426)</f>
        <v>0</v>
      </c>
      <c r="X427" s="28" t="str">
        <f>CONCATENATE(C427,H427)</f>
        <v/>
      </c>
    </row>
    <row r="428" spans="1:24" hidden="1">
      <c r="N428" s="32"/>
      <c r="O428" s="32"/>
      <c r="P428" s="32"/>
      <c r="Q428" s="32"/>
      <c r="R428" s="32"/>
      <c r="S428" s="32"/>
      <c r="T428" s="32"/>
      <c r="U428" s="32"/>
      <c r="V428" s="32"/>
      <c r="W428" s="32"/>
      <c r="X428" s="32"/>
    </row>
    <row r="429" spans="1:24" hidden="1">
      <c r="N429" s="32"/>
      <c r="O429" s="32"/>
      <c r="P429" s="32"/>
      <c r="Q429" s="32"/>
      <c r="R429" s="32"/>
      <c r="S429" s="32"/>
      <c r="T429" s="32"/>
      <c r="U429" s="32"/>
      <c r="V429" s="32"/>
      <c r="W429" s="32"/>
      <c r="X429" s="32"/>
    </row>
  </sheetData>
  <phoneticPr fontId="12" type="noConversion"/>
  <printOptions horizontalCentered="1"/>
  <pageMargins left="0.39370078740157483" right="0.39370078740157483" top="0.59055118110236227" bottom="0.59055118110236227" header="0" footer="0"/>
  <pageSetup paperSize="9" orientation="portrait" horizontalDpi="300" verticalDpi="300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X429"/>
  <sheetViews>
    <sheetView showZeros="0" workbookViewId="0">
      <selection activeCell="C10" sqref="C10"/>
    </sheetView>
  </sheetViews>
  <sheetFormatPr defaultRowHeight="11.25" zeroHeight="1"/>
  <cols>
    <col min="1" max="1" width="3.6640625" style="5" customWidth="1"/>
    <col min="2" max="2" width="6" style="40" customWidth="1"/>
    <col min="3" max="3" width="3.6640625" style="5" customWidth="1"/>
    <col min="4" max="4" width="7.109375" style="5" customWidth="1"/>
    <col min="5" max="5" width="6" style="5" customWidth="1"/>
    <col min="6" max="6" width="3.6640625" style="5" customWidth="1"/>
    <col min="7" max="8" width="6" style="5" customWidth="1"/>
    <col min="9" max="9" width="11.44140625" style="5" customWidth="1"/>
    <col min="10" max="10" width="6" style="5" customWidth="1"/>
    <col min="11" max="11" width="11.44140625" style="5" customWidth="1"/>
    <col min="12" max="12" width="6.77734375" style="5" customWidth="1"/>
    <col min="13" max="13" width="4.44140625" style="5" customWidth="1"/>
    <col min="14" max="14" width="6.77734375" style="5" hidden="1" customWidth="1"/>
    <col min="15" max="15" width="8.33203125" style="5" hidden="1" customWidth="1"/>
    <col min="16" max="16" width="1.33203125" style="5" hidden="1" customWidth="1"/>
    <col min="17" max="17" width="10.6640625" style="5" hidden="1" customWidth="1"/>
    <col min="18" max="18" width="8.33203125" style="5" hidden="1" customWidth="1"/>
    <col min="19" max="19" width="1.33203125" style="5" hidden="1" customWidth="1"/>
    <col min="20" max="20" width="10.6640625" style="5" hidden="1" customWidth="1"/>
    <col min="21" max="21" width="8.33203125" style="5" hidden="1" customWidth="1"/>
    <col min="22" max="22" width="1.33203125" style="5" hidden="1" customWidth="1"/>
    <col min="23" max="24" width="10.6640625" style="5" hidden="1" customWidth="1"/>
    <col min="25" max="16384" width="8.88671875" style="5"/>
  </cols>
  <sheetData>
    <row r="1" spans="1:24" ht="33" customHeight="1">
      <c r="A1" s="1" t="s">
        <v>21</v>
      </c>
      <c r="B1" s="35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24" ht="15" customHeight="1">
      <c r="A2" s="6"/>
      <c r="B2" s="3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24" ht="19.899999999999999" customHeight="1">
      <c r="A3" s="6"/>
      <c r="B3" s="36"/>
      <c r="C3" s="6"/>
      <c r="D3" s="6"/>
      <c r="E3" s="6"/>
      <c r="F3" s="6"/>
      <c r="G3" s="6"/>
      <c r="H3" s="6"/>
      <c r="I3" s="6"/>
      <c r="J3" s="6"/>
      <c r="K3" s="34"/>
      <c r="L3" s="6"/>
      <c r="M3" s="7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24" ht="10.15" customHeight="1">
      <c r="A4" s="6"/>
      <c r="B4" s="3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"/>
      <c r="O4" s="4"/>
      <c r="P4" s="4"/>
      <c r="Q4" s="4"/>
      <c r="R4" s="4"/>
      <c r="S4" s="4"/>
      <c r="T4" s="4"/>
      <c r="U4" s="4"/>
      <c r="V4" s="4"/>
      <c r="W4" s="4"/>
      <c r="X4" s="4"/>
    </row>
    <row r="5" spans="1:24" ht="13.15" customHeight="1">
      <c r="A5" s="8"/>
      <c r="B5" s="37"/>
      <c r="C5" s="9"/>
      <c r="D5" s="9"/>
      <c r="E5" s="9"/>
      <c r="F5" s="10"/>
      <c r="G5" s="10"/>
      <c r="H5" s="11"/>
      <c r="I5" s="10"/>
      <c r="J5" s="11"/>
      <c r="K5" s="10"/>
      <c r="L5" s="10"/>
      <c r="M5" s="12"/>
      <c r="N5" s="4"/>
      <c r="O5" s="4"/>
      <c r="P5" s="4"/>
      <c r="Q5" s="4"/>
      <c r="R5" s="4"/>
      <c r="S5" s="4"/>
      <c r="T5" s="4"/>
      <c r="U5" s="4"/>
      <c r="V5" s="4"/>
      <c r="W5" s="4"/>
      <c r="X5" s="4"/>
    </row>
    <row r="6" spans="1:24" ht="19.899999999999999" customHeight="1">
      <c r="A6" s="13" t="s">
        <v>22</v>
      </c>
      <c r="B6" s="38" t="s">
        <v>23</v>
      </c>
      <c r="C6" s="14" t="s">
        <v>24</v>
      </c>
      <c r="D6" s="14" t="s">
        <v>25</v>
      </c>
      <c r="E6" s="15" t="s">
        <v>26</v>
      </c>
      <c r="F6" s="16" t="s">
        <v>27</v>
      </c>
      <c r="G6" s="16"/>
      <c r="H6" s="17" t="s">
        <v>28</v>
      </c>
      <c r="I6" s="18"/>
      <c r="J6" s="17" t="s">
        <v>29</v>
      </c>
      <c r="K6" s="16"/>
      <c r="L6" s="19"/>
      <c r="M6" s="20" t="s">
        <v>18</v>
      </c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25.15" customHeight="1">
      <c r="A7" s="21" t="s">
        <v>30</v>
      </c>
      <c r="B7" s="39"/>
      <c r="C7" s="22"/>
      <c r="D7" s="23" t="s">
        <v>36</v>
      </c>
      <c r="E7" s="23" t="s">
        <v>36</v>
      </c>
      <c r="F7" s="2" t="s">
        <v>24</v>
      </c>
      <c r="G7" s="24" t="s">
        <v>31</v>
      </c>
      <c r="H7" s="24" t="s">
        <v>32</v>
      </c>
      <c r="I7" s="24" t="s">
        <v>33</v>
      </c>
      <c r="J7" s="24" t="s">
        <v>32</v>
      </c>
      <c r="K7" s="24" t="s">
        <v>33</v>
      </c>
      <c r="L7" s="2" t="s">
        <v>34</v>
      </c>
      <c r="M7" s="25"/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spans="1:24" ht="28.9" customHeight="1">
      <c r="A8" s="41" t="str">
        <f>IF(OR(ISNUMBER(E8),ISTEXT(C8)),1," ")</f>
        <v xml:space="preserve"> </v>
      </c>
      <c r="B8" s="42"/>
      <c r="C8" s="43"/>
      <c r="D8" s="44"/>
      <c r="E8" s="44"/>
      <c r="F8" s="43"/>
      <c r="G8" s="43"/>
      <c r="H8" s="26"/>
      <c r="I8" s="26"/>
      <c r="J8" s="26"/>
      <c r="K8" s="27"/>
      <c r="L8" s="52"/>
      <c r="M8" s="50"/>
      <c r="N8" s="28" t="s">
        <v>3</v>
      </c>
      <c r="O8" s="28">
        <f>COUNTIF(C8:C27,"전")</f>
        <v>0</v>
      </c>
      <c r="P8" s="28" t="s">
        <v>2</v>
      </c>
      <c r="Q8" s="28">
        <f>SUMIF(C8:C27,"전",E8:E27)</f>
        <v>0</v>
      </c>
      <c r="R8" s="28">
        <f>COUNTIF(X8:X27,"전국")</f>
        <v>0</v>
      </c>
      <c r="S8" s="28" t="s">
        <v>2</v>
      </c>
      <c r="T8" s="28">
        <f>SUMIF(X8:X27,"전국",E8:E27)</f>
        <v>0</v>
      </c>
      <c r="U8" s="28">
        <f t="shared" ref="U8:U23" si="0">O8-R8</f>
        <v>0</v>
      </c>
      <c r="V8" s="28" t="s">
        <v>2</v>
      </c>
      <c r="W8" s="28">
        <f t="shared" ref="W8:W23" si="1">Q8-T8</f>
        <v>0</v>
      </c>
      <c r="X8" s="28" t="str">
        <f t="shared" ref="X8:X23" si="2">CONCATENATE(C8,H8)</f>
        <v/>
      </c>
    </row>
    <row r="9" spans="1:24" ht="28.9" customHeight="1">
      <c r="A9" s="41" t="str">
        <f>IF(OR(ISNUMBER(E9),ISTEXT(C9)),A8+1," ")</f>
        <v xml:space="preserve"> </v>
      </c>
      <c r="B9" s="42"/>
      <c r="C9" s="43"/>
      <c r="D9" s="44"/>
      <c r="E9" s="44"/>
      <c r="F9" s="43"/>
      <c r="G9" s="43"/>
      <c r="H9" s="26"/>
      <c r="I9" s="26"/>
      <c r="J9" s="26"/>
      <c r="K9" s="26"/>
      <c r="L9" s="52"/>
      <c r="M9" s="50"/>
      <c r="N9" s="28" t="s">
        <v>4</v>
      </c>
      <c r="O9" s="28">
        <f>COUNTIF(C8:C27,"답")</f>
        <v>0</v>
      </c>
      <c r="P9" s="28" t="s">
        <v>2</v>
      </c>
      <c r="Q9" s="28">
        <f>SUMIF(C8:C27,"답",E8:E27)</f>
        <v>0</v>
      </c>
      <c r="R9" s="28">
        <f>COUNTIF(X8:X27,"답국")</f>
        <v>0</v>
      </c>
      <c r="S9" s="28" t="s">
        <v>2</v>
      </c>
      <c r="T9" s="28">
        <f>SUMIF(X8:X27,"답국",E8:E27)</f>
        <v>0</v>
      </c>
      <c r="U9" s="28">
        <f t="shared" si="0"/>
        <v>0</v>
      </c>
      <c r="V9" s="28" t="s">
        <v>2</v>
      </c>
      <c r="W9" s="28">
        <f t="shared" si="1"/>
        <v>0</v>
      </c>
      <c r="X9" s="28" t="str">
        <f t="shared" si="2"/>
        <v/>
      </c>
    </row>
    <row r="10" spans="1:24" ht="28.9" customHeight="1">
      <c r="A10" s="41" t="str">
        <f>IF(OR(ISNUMBER(E10),ISTEXT(C10)),A9+1," ")</f>
        <v xml:space="preserve"> </v>
      </c>
      <c r="B10" s="42"/>
      <c r="C10" s="43"/>
      <c r="D10" s="44"/>
      <c r="E10" s="44"/>
      <c r="F10" s="43"/>
      <c r="G10" s="43"/>
      <c r="H10" s="26"/>
      <c r="I10" s="26"/>
      <c r="J10" s="26"/>
      <c r="K10" s="26"/>
      <c r="L10" s="52"/>
      <c r="M10" s="50"/>
      <c r="N10" s="28" t="s">
        <v>5</v>
      </c>
      <c r="O10" s="28">
        <f>COUNTIF(C8:C27,"임")</f>
        <v>0</v>
      </c>
      <c r="P10" s="28" t="s">
        <v>2</v>
      </c>
      <c r="Q10" s="28">
        <f>SUMIF(C8:C27,"임",E8:E27)</f>
        <v>0</v>
      </c>
      <c r="R10" s="28">
        <f>COUNTIF(X8:X27,"임국")</f>
        <v>0</v>
      </c>
      <c r="S10" s="28" t="s">
        <v>2</v>
      </c>
      <c r="T10" s="28">
        <f>SUMIF(X8:X27,"임국",E8:E27)</f>
        <v>0</v>
      </c>
      <c r="U10" s="28">
        <f t="shared" si="0"/>
        <v>0</v>
      </c>
      <c r="V10" s="28" t="s">
        <v>2</v>
      </c>
      <c r="W10" s="28">
        <f t="shared" si="1"/>
        <v>0</v>
      </c>
      <c r="X10" s="28" t="str">
        <f t="shared" si="2"/>
        <v/>
      </c>
    </row>
    <row r="11" spans="1:24" ht="28.9" customHeight="1">
      <c r="A11" s="41" t="str">
        <f t="shared" ref="A11:A25" si="3">IF(OR(ISNUMBER(E11),ISTEXT(C11)),A10+1," ")</f>
        <v xml:space="preserve"> </v>
      </c>
      <c r="B11" s="42"/>
      <c r="C11" s="43"/>
      <c r="D11" s="44"/>
      <c r="E11" s="44"/>
      <c r="F11" s="43"/>
      <c r="G11" s="43"/>
      <c r="H11" s="26"/>
      <c r="I11" s="26"/>
      <c r="J11" s="26"/>
      <c r="K11" s="26"/>
      <c r="L11" s="52"/>
      <c r="M11" s="50"/>
      <c r="N11" s="28" t="s">
        <v>6</v>
      </c>
      <c r="O11" s="28">
        <f>COUNTIF(C8:C27,"대")</f>
        <v>0</v>
      </c>
      <c r="P11" s="28" t="s">
        <v>2</v>
      </c>
      <c r="Q11" s="28">
        <f>SUMIF(C8:C27,"대",E8:E27)</f>
        <v>0</v>
      </c>
      <c r="R11" s="28">
        <f>COUNTIF(X8:X27,"대국")</f>
        <v>0</v>
      </c>
      <c r="S11" s="28" t="s">
        <v>2</v>
      </c>
      <c r="T11" s="28">
        <f>SUMIF(X8:X27,"대국",E8:E27)</f>
        <v>0</v>
      </c>
      <c r="U11" s="28">
        <f t="shared" si="0"/>
        <v>0</v>
      </c>
      <c r="V11" s="28" t="s">
        <v>2</v>
      </c>
      <c r="W11" s="28">
        <f t="shared" si="1"/>
        <v>0</v>
      </c>
      <c r="X11" s="28" t="str">
        <f t="shared" si="2"/>
        <v/>
      </c>
    </row>
    <row r="12" spans="1:24" ht="28.9" customHeight="1">
      <c r="A12" s="41" t="str">
        <f t="shared" si="3"/>
        <v xml:space="preserve"> </v>
      </c>
      <c r="B12" s="42"/>
      <c r="C12" s="43"/>
      <c r="D12" s="44"/>
      <c r="E12" s="44"/>
      <c r="F12" s="43"/>
      <c r="G12" s="43"/>
      <c r="H12" s="26"/>
      <c r="I12" s="26"/>
      <c r="J12" s="26"/>
      <c r="K12" s="26"/>
      <c r="L12" s="52"/>
      <c r="M12" s="50"/>
      <c r="N12" s="28" t="s">
        <v>7</v>
      </c>
      <c r="O12" s="28">
        <f>COUNTIF(C8:C27,"도")</f>
        <v>0</v>
      </c>
      <c r="P12" s="28" t="s">
        <v>2</v>
      </c>
      <c r="Q12" s="28">
        <f>SUMIF(C8:C27,"도",E8:E27)</f>
        <v>0</v>
      </c>
      <c r="R12" s="28">
        <f>COUNTIF(X8:X27,"도국")</f>
        <v>0</v>
      </c>
      <c r="S12" s="28" t="s">
        <v>2</v>
      </c>
      <c r="T12" s="28">
        <f>SUMIF(X8:X27,"도국",E8:E27)</f>
        <v>0</v>
      </c>
      <c r="U12" s="28">
        <f t="shared" si="0"/>
        <v>0</v>
      </c>
      <c r="V12" s="28" t="s">
        <v>2</v>
      </c>
      <c r="W12" s="28">
        <f t="shared" si="1"/>
        <v>0</v>
      </c>
      <c r="X12" s="28" t="str">
        <f t="shared" si="2"/>
        <v/>
      </c>
    </row>
    <row r="13" spans="1:24" ht="28.9" customHeight="1">
      <c r="A13" s="41" t="str">
        <f t="shared" si="3"/>
        <v xml:space="preserve"> </v>
      </c>
      <c r="B13" s="42"/>
      <c r="C13" s="43"/>
      <c r="D13" s="44"/>
      <c r="E13" s="44"/>
      <c r="F13" s="43"/>
      <c r="G13" s="43"/>
      <c r="H13" s="26"/>
      <c r="I13" s="26"/>
      <c r="J13" s="26"/>
      <c r="K13" s="26"/>
      <c r="L13" s="52"/>
      <c r="M13" s="50"/>
      <c r="N13" s="28" t="s">
        <v>8</v>
      </c>
      <c r="O13" s="28">
        <f>COUNTIF(C8:C27,"천")</f>
        <v>0</v>
      </c>
      <c r="P13" s="28" t="s">
        <v>2</v>
      </c>
      <c r="Q13" s="28">
        <f>SUMIF(C8:C27,"천",E8:E27)</f>
        <v>0</v>
      </c>
      <c r="R13" s="28">
        <f>COUNTIF(X8:X27,"천국")</f>
        <v>0</v>
      </c>
      <c r="S13" s="28" t="s">
        <v>2</v>
      </c>
      <c r="T13" s="28">
        <f>SUMIF(X8:X27,"천국",E8:E27)</f>
        <v>0</v>
      </c>
      <c r="U13" s="28">
        <f t="shared" si="0"/>
        <v>0</v>
      </c>
      <c r="V13" s="28" t="s">
        <v>2</v>
      </c>
      <c r="W13" s="28">
        <f t="shared" si="1"/>
        <v>0</v>
      </c>
      <c r="X13" s="28" t="str">
        <f t="shared" si="2"/>
        <v/>
      </c>
    </row>
    <row r="14" spans="1:24" ht="28.9" customHeight="1">
      <c r="A14" s="41" t="str">
        <f t="shared" si="3"/>
        <v xml:space="preserve"> </v>
      </c>
      <c r="B14" s="42"/>
      <c r="C14" s="43"/>
      <c r="D14" s="44"/>
      <c r="E14" s="44"/>
      <c r="F14" s="43"/>
      <c r="G14" s="43"/>
      <c r="H14" s="26"/>
      <c r="I14" s="26"/>
      <c r="J14" s="26"/>
      <c r="K14" s="26"/>
      <c r="L14" s="52"/>
      <c r="M14" s="50"/>
      <c r="N14" s="28" t="s">
        <v>9</v>
      </c>
      <c r="O14" s="28">
        <f>COUNTIF(C8:C27,"구")</f>
        <v>0</v>
      </c>
      <c r="P14" s="28" t="s">
        <v>2</v>
      </c>
      <c r="Q14" s="28">
        <f>SUMIF(C8:C27,"구",E8:E27)</f>
        <v>0</v>
      </c>
      <c r="R14" s="28">
        <f>COUNTIF(X8:X27,"구국")</f>
        <v>0</v>
      </c>
      <c r="S14" s="28" t="s">
        <v>2</v>
      </c>
      <c r="T14" s="28">
        <f>SUMIF(X8:X27,"구국",E8:E27)</f>
        <v>0</v>
      </c>
      <c r="U14" s="28">
        <f t="shared" si="0"/>
        <v>0</v>
      </c>
      <c r="V14" s="28" t="s">
        <v>2</v>
      </c>
      <c r="W14" s="28">
        <f t="shared" si="1"/>
        <v>0</v>
      </c>
      <c r="X14" s="28" t="str">
        <f t="shared" si="2"/>
        <v/>
      </c>
    </row>
    <row r="15" spans="1:24" ht="28.9" customHeight="1">
      <c r="A15" s="41" t="str">
        <f t="shared" si="3"/>
        <v xml:space="preserve"> </v>
      </c>
      <c r="B15" s="42"/>
      <c r="C15" s="43"/>
      <c r="D15" s="44"/>
      <c r="E15" s="44"/>
      <c r="F15" s="43"/>
      <c r="G15" s="43"/>
      <c r="H15" s="26"/>
      <c r="I15" s="26"/>
      <c r="J15" s="26"/>
      <c r="K15" s="26"/>
      <c r="L15" s="52"/>
      <c r="M15" s="50"/>
      <c r="N15" s="28" t="s">
        <v>10</v>
      </c>
      <c r="O15" s="28">
        <f>COUNTIF(C8:C27,"제")</f>
        <v>0</v>
      </c>
      <c r="P15" s="28" t="s">
        <v>2</v>
      </c>
      <c r="Q15" s="28">
        <f>SUMIF(C8:C27,"제",E8:E27)</f>
        <v>0</v>
      </c>
      <c r="R15" s="28">
        <f>COUNTIF(X8:X27,"제국")</f>
        <v>0</v>
      </c>
      <c r="S15" s="28" t="s">
        <v>2</v>
      </c>
      <c r="T15" s="28">
        <f>SUMIF(X8:X27,"제국",E8:E27)</f>
        <v>0</v>
      </c>
      <c r="U15" s="28">
        <f t="shared" si="0"/>
        <v>0</v>
      </c>
      <c r="V15" s="28" t="s">
        <v>2</v>
      </c>
      <c r="W15" s="28">
        <f t="shared" si="1"/>
        <v>0</v>
      </c>
      <c r="X15" s="28" t="str">
        <f t="shared" si="2"/>
        <v/>
      </c>
    </row>
    <row r="16" spans="1:24" ht="28.9" customHeight="1">
      <c r="A16" s="41" t="str">
        <f t="shared" si="3"/>
        <v xml:space="preserve"> </v>
      </c>
      <c r="B16" s="42"/>
      <c r="C16" s="43"/>
      <c r="D16" s="44"/>
      <c r="E16" s="44"/>
      <c r="F16" s="43"/>
      <c r="G16" s="43"/>
      <c r="H16" s="26"/>
      <c r="I16" s="26"/>
      <c r="J16" s="26"/>
      <c r="K16" s="26"/>
      <c r="L16" s="52"/>
      <c r="M16" s="50"/>
      <c r="N16" s="28" t="s">
        <v>11</v>
      </c>
      <c r="O16" s="28">
        <f>COUNTIF(C8:C27,"유")</f>
        <v>0</v>
      </c>
      <c r="P16" s="28" t="s">
        <v>2</v>
      </c>
      <c r="Q16" s="28">
        <f>SUMIF(C8:C27,"유",E8:E27)</f>
        <v>0</v>
      </c>
      <c r="R16" s="28">
        <f>COUNTIF(X8:X27,"유국")</f>
        <v>0</v>
      </c>
      <c r="S16" s="28" t="s">
        <v>2</v>
      </c>
      <c r="T16" s="28">
        <f>SUMIF(X8:X27,"유국",E8:E27)</f>
        <v>0</v>
      </c>
      <c r="U16" s="28">
        <f t="shared" si="0"/>
        <v>0</v>
      </c>
      <c r="V16" s="28" t="s">
        <v>2</v>
      </c>
      <c r="W16" s="28">
        <f t="shared" si="1"/>
        <v>0</v>
      </c>
      <c r="X16" s="28" t="str">
        <f t="shared" si="2"/>
        <v/>
      </c>
    </row>
    <row r="17" spans="1:24" ht="28.9" customHeight="1">
      <c r="A17" s="41" t="str">
        <f t="shared" si="3"/>
        <v xml:space="preserve"> </v>
      </c>
      <c r="B17" s="42"/>
      <c r="C17" s="43"/>
      <c r="D17" s="44"/>
      <c r="E17" s="44"/>
      <c r="F17" s="43"/>
      <c r="G17" s="43"/>
      <c r="H17" s="26"/>
      <c r="I17" s="26"/>
      <c r="J17" s="26"/>
      <c r="K17" s="26"/>
      <c r="L17" s="52"/>
      <c r="M17" s="50"/>
      <c r="N17" s="28" t="s">
        <v>12</v>
      </c>
      <c r="O17" s="28">
        <f>COUNTIF(C8:C27,"과")</f>
        <v>0</v>
      </c>
      <c r="P17" s="28" t="s">
        <v>2</v>
      </c>
      <c r="Q17" s="28">
        <f>SUMIF(C8:C27,"과",E8:E27)</f>
        <v>0</v>
      </c>
      <c r="R17" s="28">
        <f>COUNTIF(X8:X27,"과국")</f>
        <v>0</v>
      </c>
      <c r="S17" s="28" t="s">
        <v>2</v>
      </c>
      <c r="T17" s="28">
        <f>SUMIF(X8:X27,"과국",E8:E27)</f>
        <v>0</v>
      </c>
      <c r="U17" s="28">
        <f t="shared" si="0"/>
        <v>0</v>
      </c>
      <c r="V17" s="28" t="s">
        <v>2</v>
      </c>
      <c r="W17" s="28">
        <f t="shared" si="1"/>
        <v>0</v>
      </c>
      <c r="X17" s="28" t="str">
        <f t="shared" si="2"/>
        <v/>
      </c>
    </row>
    <row r="18" spans="1:24" ht="28.9" customHeight="1">
      <c r="A18" s="41" t="str">
        <f t="shared" si="3"/>
        <v xml:space="preserve"> </v>
      </c>
      <c r="B18" s="42"/>
      <c r="C18" s="43"/>
      <c r="D18" s="44"/>
      <c r="E18" s="44"/>
      <c r="F18" s="43"/>
      <c r="G18" s="43"/>
      <c r="H18" s="26"/>
      <c r="I18" s="26"/>
      <c r="J18" s="26"/>
      <c r="K18" s="26"/>
      <c r="L18" s="52"/>
      <c r="M18" s="50"/>
      <c r="N18" s="28" t="s">
        <v>13</v>
      </c>
      <c r="O18" s="28">
        <f>COUNTIF(C8:C27,"묘")</f>
        <v>0</v>
      </c>
      <c r="P18" s="28" t="s">
        <v>2</v>
      </c>
      <c r="Q18" s="28">
        <f>SUMIF(C8:C27,"묘",E8:E27)</f>
        <v>0</v>
      </c>
      <c r="R18" s="28">
        <f>COUNTIF(X8:X27,"묘국")</f>
        <v>0</v>
      </c>
      <c r="S18" s="28" t="s">
        <v>2</v>
      </c>
      <c r="T18" s="28">
        <f>SUMIF(X8:X27,"묘국",E8:E27)</f>
        <v>0</v>
      </c>
      <c r="U18" s="28">
        <f t="shared" si="0"/>
        <v>0</v>
      </c>
      <c r="V18" s="28" t="s">
        <v>2</v>
      </c>
      <c r="W18" s="28">
        <f t="shared" si="1"/>
        <v>0</v>
      </c>
      <c r="X18" s="28" t="str">
        <f t="shared" si="2"/>
        <v/>
      </c>
    </row>
    <row r="19" spans="1:24" ht="28.9" customHeight="1">
      <c r="A19" s="41" t="str">
        <f t="shared" si="3"/>
        <v xml:space="preserve"> </v>
      </c>
      <c r="B19" s="42"/>
      <c r="C19" s="43"/>
      <c r="D19" s="44"/>
      <c r="E19" s="44"/>
      <c r="F19" s="43"/>
      <c r="G19" s="43"/>
      <c r="H19" s="26"/>
      <c r="I19" s="26"/>
      <c r="J19" s="26"/>
      <c r="K19" s="26"/>
      <c r="L19" s="52"/>
      <c r="M19" s="50"/>
      <c r="N19" s="28" t="s">
        <v>14</v>
      </c>
      <c r="O19" s="28">
        <f>COUNTIF(C8:C27,"목")</f>
        <v>0</v>
      </c>
      <c r="P19" s="28" t="s">
        <v>2</v>
      </c>
      <c r="Q19" s="28">
        <f>SUMIF(C8:C27,"목",E8:E27)</f>
        <v>0</v>
      </c>
      <c r="R19" s="28">
        <f>COUNTIF(X8:X27,"목국")</f>
        <v>0</v>
      </c>
      <c r="S19" s="28" t="s">
        <v>2</v>
      </c>
      <c r="T19" s="28">
        <f>SUMIF(X8:X27,"목국",E8:E27)</f>
        <v>0</v>
      </c>
      <c r="U19" s="28">
        <f t="shared" si="0"/>
        <v>0</v>
      </c>
      <c r="V19" s="28" t="s">
        <v>2</v>
      </c>
      <c r="W19" s="28">
        <f t="shared" si="1"/>
        <v>0</v>
      </c>
      <c r="X19" s="28" t="str">
        <f t="shared" si="2"/>
        <v/>
      </c>
    </row>
    <row r="20" spans="1:24" ht="28.9" customHeight="1">
      <c r="A20" s="41" t="str">
        <f t="shared" si="3"/>
        <v xml:space="preserve"> </v>
      </c>
      <c r="B20" s="42"/>
      <c r="C20" s="43"/>
      <c r="D20" s="44"/>
      <c r="E20" s="44"/>
      <c r="F20" s="43"/>
      <c r="G20" s="43"/>
      <c r="H20" s="26"/>
      <c r="I20" s="26"/>
      <c r="J20" s="26"/>
      <c r="K20" s="26"/>
      <c r="L20" s="52"/>
      <c r="M20" s="50"/>
      <c r="N20" s="28" t="s">
        <v>15</v>
      </c>
      <c r="O20" s="28">
        <f>COUNTIF(C8:C27,"잡")</f>
        <v>0</v>
      </c>
      <c r="P20" s="28" t="s">
        <v>2</v>
      </c>
      <c r="Q20" s="28">
        <f>SUMIF(C8:C27,"잡",E8:E27)</f>
        <v>0</v>
      </c>
      <c r="R20" s="28">
        <f>COUNTIF(X8:X27,"잡국")</f>
        <v>0</v>
      </c>
      <c r="S20" s="28" t="s">
        <v>2</v>
      </c>
      <c r="T20" s="28">
        <f>SUMIF(X8:X27,"잡국",E8:E27)</f>
        <v>0</v>
      </c>
      <c r="U20" s="28">
        <f t="shared" si="0"/>
        <v>0</v>
      </c>
      <c r="V20" s="28" t="s">
        <v>2</v>
      </c>
      <c r="W20" s="28">
        <f t="shared" si="1"/>
        <v>0</v>
      </c>
      <c r="X20" s="28" t="str">
        <f t="shared" si="2"/>
        <v/>
      </c>
    </row>
    <row r="21" spans="1:24" ht="28.9" customHeight="1">
      <c r="A21" s="41" t="str">
        <f t="shared" si="3"/>
        <v xml:space="preserve"> </v>
      </c>
      <c r="B21" s="42"/>
      <c r="C21" s="43"/>
      <c r="D21" s="44"/>
      <c r="E21" s="44"/>
      <c r="F21" s="43"/>
      <c r="G21" s="43"/>
      <c r="H21" s="26"/>
      <c r="I21" s="26"/>
      <c r="J21" s="26"/>
      <c r="K21" s="26"/>
      <c r="L21" s="52"/>
      <c r="M21" s="50"/>
      <c r="N21" s="28" t="s">
        <v>19</v>
      </c>
      <c r="O21" s="28">
        <f>COUNTIF(C8:C27,"학")</f>
        <v>0</v>
      </c>
      <c r="P21" s="28" t="s">
        <v>2</v>
      </c>
      <c r="Q21" s="28">
        <f>SUMIF(C8:C27,"학",E8:E27)</f>
        <v>0</v>
      </c>
      <c r="R21" s="28">
        <f>COUNTIF(X8:X27,"학국")</f>
        <v>0</v>
      </c>
      <c r="S21" s="28" t="s">
        <v>2</v>
      </c>
      <c r="T21" s="28">
        <f>SUMIF(X8:X27,"학국",E8:E27)</f>
        <v>0</v>
      </c>
      <c r="U21" s="28">
        <f t="shared" si="0"/>
        <v>0</v>
      </c>
      <c r="V21" s="28" t="s">
        <v>2</v>
      </c>
      <c r="W21" s="28">
        <f t="shared" si="1"/>
        <v>0</v>
      </c>
      <c r="X21" s="28" t="str">
        <f t="shared" si="2"/>
        <v/>
      </c>
    </row>
    <row r="22" spans="1:24" ht="28.9" customHeight="1">
      <c r="A22" s="41" t="str">
        <f t="shared" si="3"/>
        <v xml:space="preserve"> </v>
      </c>
      <c r="B22" s="42"/>
      <c r="C22" s="43"/>
      <c r="D22" s="44"/>
      <c r="E22" s="44"/>
      <c r="F22" s="43"/>
      <c r="G22" s="43"/>
      <c r="H22" s="26"/>
      <c r="I22" s="26"/>
      <c r="J22" s="26"/>
      <c r="K22" s="26"/>
      <c r="L22" s="52"/>
      <c r="M22" s="50"/>
      <c r="N22" s="28" t="s">
        <v>16</v>
      </c>
      <c r="O22" s="28">
        <f>COUNTIF(C8:C27,"수")</f>
        <v>0</v>
      </c>
      <c r="P22" s="28" t="s">
        <v>2</v>
      </c>
      <c r="Q22" s="28">
        <f>SUMIF(C8:C27,"수",E8:E27)</f>
        <v>0</v>
      </c>
      <c r="R22" s="28">
        <f>COUNTIF(X8:X27,"수국")</f>
        <v>0</v>
      </c>
      <c r="S22" s="28" t="s">
        <v>2</v>
      </c>
      <c r="T22" s="28">
        <f>SUMIF(X8:X27,"수국",E8:E27)</f>
        <v>0</v>
      </c>
      <c r="U22" s="28">
        <f t="shared" si="0"/>
        <v>0</v>
      </c>
      <c r="V22" s="28" t="s">
        <v>2</v>
      </c>
      <c r="W22" s="28">
        <f t="shared" si="1"/>
        <v>0</v>
      </c>
      <c r="X22" s="28" t="str">
        <f t="shared" si="2"/>
        <v/>
      </c>
    </row>
    <row r="23" spans="1:24" ht="28.9" customHeight="1">
      <c r="A23" s="41" t="str">
        <f t="shared" si="3"/>
        <v xml:space="preserve"> </v>
      </c>
      <c r="B23" s="42"/>
      <c r="C23" s="43"/>
      <c r="D23" s="44"/>
      <c r="E23" s="44"/>
      <c r="F23" s="43"/>
      <c r="G23" s="43"/>
      <c r="H23" s="26"/>
      <c r="I23" s="26"/>
      <c r="J23" s="26"/>
      <c r="K23" s="26"/>
      <c r="L23" s="52"/>
      <c r="M23" s="50"/>
      <c r="N23" s="29" t="s">
        <v>17</v>
      </c>
      <c r="O23" s="28">
        <f>COUNTIF(C8:C27,"장")</f>
        <v>0</v>
      </c>
      <c r="P23" s="28" t="s">
        <v>2</v>
      </c>
      <c r="Q23" s="28">
        <f>SUMIF(C8:C27,"장",E8:E27)</f>
        <v>0</v>
      </c>
      <c r="R23" s="28">
        <f>COUNTIF(X8:X27,"장국")</f>
        <v>0</v>
      </c>
      <c r="S23" s="28" t="s">
        <v>2</v>
      </c>
      <c r="T23" s="28">
        <f>SUMIF(X8:X27,"장국",E8:E27)</f>
        <v>0</v>
      </c>
      <c r="U23" s="28">
        <f t="shared" si="0"/>
        <v>0</v>
      </c>
      <c r="V23" s="28" t="s">
        <v>2</v>
      </c>
      <c r="W23" s="28">
        <f t="shared" si="1"/>
        <v>0</v>
      </c>
      <c r="X23" s="30" t="str">
        <f t="shared" si="2"/>
        <v/>
      </c>
    </row>
    <row r="24" spans="1:24" ht="28.9" customHeight="1">
      <c r="A24" s="41" t="str">
        <f t="shared" si="3"/>
        <v xml:space="preserve"> </v>
      </c>
      <c r="B24" s="42"/>
      <c r="C24" s="43"/>
      <c r="D24" s="44"/>
      <c r="E24" s="44"/>
      <c r="F24" s="43"/>
      <c r="G24" s="43"/>
      <c r="H24" s="26"/>
      <c r="I24" s="26"/>
      <c r="J24" s="26"/>
      <c r="K24" s="26"/>
      <c r="L24" s="52"/>
      <c r="M24" s="50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30" t="str">
        <f t="shared" ref="X24:X39" si="4">CONCATENATE(C24,H24)</f>
        <v/>
      </c>
    </row>
    <row r="25" spans="1:24" ht="28.9" customHeight="1">
      <c r="A25" s="41" t="str">
        <f t="shared" si="3"/>
        <v xml:space="preserve"> </v>
      </c>
      <c r="B25" s="42"/>
      <c r="C25" s="43"/>
      <c r="D25" s="44"/>
      <c r="E25" s="44"/>
      <c r="F25" s="43"/>
      <c r="G25" s="43"/>
      <c r="H25" s="26"/>
      <c r="I25" s="26"/>
      <c r="J25" s="26"/>
      <c r="K25" s="26"/>
      <c r="L25" s="52"/>
      <c r="M25" s="50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30" t="str">
        <f t="shared" si="4"/>
        <v/>
      </c>
    </row>
    <row r="26" spans="1:24" ht="28.9" customHeight="1">
      <c r="A26" s="41" t="str">
        <f>IF(OR(ISNUMBER(E26),ISTEXT(C26)),A25+1," ")</f>
        <v xml:space="preserve"> </v>
      </c>
      <c r="B26" s="42"/>
      <c r="C26" s="43"/>
      <c r="D26" s="44"/>
      <c r="E26" s="44"/>
      <c r="F26" s="43"/>
      <c r="G26" s="43"/>
      <c r="H26" s="26"/>
      <c r="I26" s="26"/>
      <c r="J26" s="26"/>
      <c r="K26" s="26"/>
      <c r="L26" s="52"/>
      <c r="M26" s="50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30" t="str">
        <f t="shared" si="4"/>
        <v/>
      </c>
    </row>
    <row r="27" spans="1:24" ht="28.9" customHeight="1">
      <c r="A27" s="41" t="str">
        <f>IF(OR(ISNUMBER(E27),ISTEXT(C27)),A26+1," ")</f>
        <v xml:space="preserve"> </v>
      </c>
      <c r="B27" s="42"/>
      <c r="C27" s="43"/>
      <c r="D27" s="44"/>
      <c r="E27" s="44"/>
      <c r="F27" s="43"/>
      <c r="G27" s="43"/>
      <c r="H27" s="26"/>
      <c r="I27" s="26"/>
      <c r="J27" s="26"/>
      <c r="K27" s="26"/>
      <c r="L27" s="52"/>
      <c r="M27" s="50"/>
      <c r="N27" s="28" t="s">
        <v>20</v>
      </c>
      <c r="O27" s="28">
        <f>COUNTIF(C8:C27," ")</f>
        <v>0</v>
      </c>
      <c r="P27" s="28" t="s">
        <v>2</v>
      </c>
      <c r="Q27" s="28">
        <f>SUMIF(C8:C27," ",E8:E27)</f>
        <v>0</v>
      </c>
      <c r="R27" s="28"/>
      <c r="S27" s="28" t="s">
        <v>2</v>
      </c>
      <c r="T27" s="28"/>
      <c r="U27" s="28">
        <f>O27</f>
        <v>0</v>
      </c>
      <c r="V27" s="28" t="s">
        <v>2</v>
      </c>
      <c r="W27" s="28">
        <f>Q27</f>
        <v>0</v>
      </c>
      <c r="X27" s="28" t="str">
        <f t="shared" si="4"/>
        <v/>
      </c>
    </row>
    <row r="28" spans="1:24" ht="28.9" customHeight="1">
      <c r="A28" s="45" t="s">
        <v>35</v>
      </c>
      <c r="B28" s="46"/>
      <c r="C28" s="47"/>
      <c r="D28" s="48"/>
      <c r="E28" s="49">
        <f>SUM(E8:E27)</f>
        <v>0</v>
      </c>
      <c r="F28" s="47"/>
      <c r="G28" s="47"/>
      <c r="H28" s="31"/>
      <c r="I28" s="31"/>
      <c r="J28" s="31"/>
      <c r="K28" s="31"/>
      <c r="L28" s="33"/>
      <c r="M28" s="51"/>
      <c r="N28" s="29" t="s">
        <v>1</v>
      </c>
      <c r="O28" s="28">
        <f>SUM(O8:O27)</f>
        <v>0</v>
      </c>
      <c r="P28" s="28" t="s">
        <v>2</v>
      </c>
      <c r="Q28" s="28">
        <f>SUM(Q8:Q27)</f>
        <v>0</v>
      </c>
      <c r="R28" s="28">
        <f>SUM(R8:R27)</f>
        <v>0</v>
      </c>
      <c r="S28" s="28" t="s">
        <v>2</v>
      </c>
      <c r="T28" s="28">
        <f>SUM(T8:T27)</f>
        <v>0</v>
      </c>
      <c r="U28" s="28">
        <f>SUM(U8:U27)</f>
        <v>0</v>
      </c>
      <c r="V28" s="28" t="s">
        <v>2</v>
      </c>
      <c r="W28" s="28">
        <f>SUM(W8:W27)</f>
        <v>0</v>
      </c>
      <c r="X28" s="28" t="str">
        <f t="shared" si="4"/>
        <v/>
      </c>
    </row>
    <row r="29" spans="1:24" ht="28.9" customHeight="1">
      <c r="A29" s="41" t="str">
        <f>IF(OR(ISNUMBER(E29),ISTEXT(C29)),A27+1," ")</f>
        <v xml:space="preserve"> </v>
      </c>
      <c r="B29" s="42"/>
      <c r="C29" s="43"/>
      <c r="D29" s="44"/>
      <c r="E29" s="44"/>
      <c r="F29" s="43"/>
      <c r="G29" s="43"/>
      <c r="H29" s="26"/>
      <c r="I29" s="26"/>
      <c r="J29" s="26"/>
      <c r="K29" s="27"/>
      <c r="L29" s="52"/>
      <c r="M29" s="50"/>
      <c r="N29" s="28" t="s">
        <v>3</v>
      </c>
      <c r="O29" s="28">
        <f>COUNTIF(C29:C48,"전")</f>
        <v>0</v>
      </c>
      <c r="P29" s="28" t="s">
        <v>2</v>
      </c>
      <c r="Q29" s="28">
        <f>SUMIF(C29:C48,"전",E29:E48)</f>
        <v>0</v>
      </c>
      <c r="R29" s="28">
        <f>COUNTIF(X29:X48,"전국")</f>
        <v>0</v>
      </c>
      <c r="S29" s="28" t="s">
        <v>2</v>
      </c>
      <c r="T29" s="28">
        <f>SUMIF(X29:X48,"전국",E29:E48)</f>
        <v>0</v>
      </c>
      <c r="U29" s="28">
        <f t="shared" ref="U29:U44" si="5">O29-R29</f>
        <v>0</v>
      </c>
      <c r="V29" s="28" t="s">
        <v>2</v>
      </c>
      <c r="W29" s="28">
        <f t="shared" ref="W29:W44" si="6">Q29-T29</f>
        <v>0</v>
      </c>
      <c r="X29" s="28" t="str">
        <f t="shared" si="4"/>
        <v/>
      </c>
    </row>
    <row r="30" spans="1:24" ht="28.9" customHeight="1">
      <c r="A30" s="41" t="str">
        <f>IF(OR(ISNUMBER(E30),ISTEXT(C30)),A29+1," ")</f>
        <v xml:space="preserve"> </v>
      </c>
      <c r="B30" s="42"/>
      <c r="C30" s="43"/>
      <c r="D30" s="44"/>
      <c r="E30" s="44"/>
      <c r="F30" s="43"/>
      <c r="G30" s="43"/>
      <c r="H30" s="26"/>
      <c r="I30" s="26"/>
      <c r="J30" s="26"/>
      <c r="K30" s="26"/>
      <c r="L30" s="52"/>
      <c r="M30" s="50"/>
      <c r="N30" s="28" t="s">
        <v>4</v>
      </c>
      <c r="O30" s="28">
        <f>COUNTIF(C29:C48,"답")</f>
        <v>0</v>
      </c>
      <c r="P30" s="28" t="s">
        <v>2</v>
      </c>
      <c r="Q30" s="28">
        <f>SUMIF(C29:C48,"답",E29:E48)</f>
        <v>0</v>
      </c>
      <c r="R30" s="28">
        <f>COUNTIF(X29:X48,"답국")</f>
        <v>0</v>
      </c>
      <c r="S30" s="28" t="s">
        <v>2</v>
      </c>
      <c r="T30" s="28">
        <f>SUMIF(X29:X48,"답국",E29:E48)</f>
        <v>0</v>
      </c>
      <c r="U30" s="28">
        <f t="shared" si="5"/>
        <v>0</v>
      </c>
      <c r="V30" s="28" t="s">
        <v>2</v>
      </c>
      <c r="W30" s="28">
        <f t="shared" si="6"/>
        <v>0</v>
      </c>
      <c r="X30" s="28" t="str">
        <f t="shared" si="4"/>
        <v/>
      </c>
    </row>
    <row r="31" spans="1:24" ht="28.9" customHeight="1">
      <c r="A31" s="41" t="str">
        <f t="shared" ref="A31:A45" si="7">IF(OR(ISNUMBER(E31),ISTEXT(C31)),A30+1," ")</f>
        <v xml:space="preserve"> </v>
      </c>
      <c r="B31" s="42"/>
      <c r="C31" s="43"/>
      <c r="D31" s="44"/>
      <c r="E31" s="44"/>
      <c r="F31" s="43"/>
      <c r="G31" s="43"/>
      <c r="H31" s="26"/>
      <c r="I31" s="26"/>
      <c r="J31" s="26"/>
      <c r="K31" s="26"/>
      <c r="L31" s="52"/>
      <c r="M31" s="50"/>
      <c r="N31" s="28" t="s">
        <v>5</v>
      </c>
      <c r="O31" s="28">
        <f>COUNTIF(C29:C48,"임")</f>
        <v>0</v>
      </c>
      <c r="P31" s="28" t="s">
        <v>2</v>
      </c>
      <c r="Q31" s="28">
        <f>SUMIF(C29:C48,"임",E29:E48)</f>
        <v>0</v>
      </c>
      <c r="R31" s="28">
        <f>COUNTIF(X29:X48,"임국")</f>
        <v>0</v>
      </c>
      <c r="S31" s="28" t="s">
        <v>2</v>
      </c>
      <c r="T31" s="28">
        <f>SUMIF(X29:X48,"임국",E29:E48)</f>
        <v>0</v>
      </c>
      <c r="U31" s="28">
        <f t="shared" si="5"/>
        <v>0</v>
      </c>
      <c r="V31" s="28" t="s">
        <v>2</v>
      </c>
      <c r="W31" s="28">
        <f t="shared" si="6"/>
        <v>0</v>
      </c>
      <c r="X31" s="28" t="str">
        <f t="shared" si="4"/>
        <v/>
      </c>
    </row>
    <row r="32" spans="1:24" ht="28.9" customHeight="1">
      <c r="A32" s="41" t="str">
        <f t="shared" si="7"/>
        <v xml:space="preserve"> </v>
      </c>
      <c r="B32" s="42"/>
      <c r="C32" s="43"/>
      <c r="D32" s="44"/>
      <c r="E32" s="44"/>
      <c r="F32" s="43"/>
      <c r="G32" s="43"/>
      <c r="H32" s="26"/>
      <c r="I32" s="26"/>
      <c r="J32" s="26"/>
      <c r="K32" s="26"/>
      <c r="L32" s="52"/>
      <c r="M32" s="50"/>
      <c r="N32" s="28" t="s">
        <v>6</v>
      </c>
      <c r="O32" s="28">
        <f>COUNTIF(C29:C48,"대")</f>
        <v>0</v>
      </c>
      <c r="P32" s="28" t="s">
        <v>2</v>
      </c>
      <c r="Q32" s="28">
        <f>SUMIF(C29:C48,"대",E29:E48)</f>
        <v>0</v>
      </c>
      <c r="R32" s="28">
        <f>COUNTIF(X29:X48,"대국")</f>
        <v>0</v>
      </c>
      <c r="S32" s="28" t="s">
        <v>2</v>
      </c>
      <c r="T32" s="28">
        <f>SUMIF(X29:X48,"대국",E29:E48)</f>
        <v>0</v>
      </c>
      <c r="U32" s="28">
        <f t="shared" si="5"/>
        <v>0</v>
      </c>
      <c r="V32" s="28" t="s">
        <v>2</v>
      </c>
      <c r="W32" s="28">
        <f t="shared" si="6"/>
        <v>0</v>
      </c>
      <c r="X32" s="28" t="str">
        <f t="shared" si="4"/>
        <v/>
      </c>
    </row>
    <row r="33" spans="1:24" ht="28.9" customHeight="1">
      <c r="A33" s="41" t="str">
        <f t="shared" si="7"/>
        <v xml:space="preserve"> </v>
      </c>
      <c r="B33" s="42"/>
      <c r="C33" s="43"/>
      <c r="D33" s="44"/>
      <c r="E33" s="44"/>
      <c r="F33" s="43"/>
      <c r="G33" s="43"/>
      <c r="H33" s="26"/>
      <c r="I33" s="26"/>
      <c r="J33" s="26"/>
      <c r="K33" s="26"/>
      <c r="L33" s="52"/>
      <c r="M33" s="50"/>
      <c r="N33" s="28" t="s">
        <v>7</v>
      </c>
      <c r="O33" s="28">
        <f>COUNTIF(C29:C48,"도")</f>
        <v>0</v>
      </c>
      <c r="P33" s="28" t="s">
        <v>2</v>
      </c>
      <c r="Q33" s="28">
        <f>SUMIF(C29:C48,"도",E29:E48)</f>
        <v>0</v>
      </c>
      <c r="R33" s="28">
        <f>COUNTIF(X29:X48,"도국")</f>
        <v>0</v>
      </c>
      <c r="S33" s="28" t="s">
        <v>2</v>
      </c>
      <c r="T33" s="28">
        <f>SUMIF(X29:X48,"도국",E29:E48)</f>
        <v>0</v>
      </c>
      <c r="U33" s="28">
        <f t="shared" si="5"/>
        <v>0</v>
      </c>
      <c r="V33" s="28" t="s">
        <v>2</v>
      </c>
      <c r="W33" s="28">
        <f t="shared" si="6"/>
        <v>0</v>
      </c>
      <c r="X33" s="28" t="str">
        <f t="shared" si="4"/>
        <v/>
      </c>
    </row>
    <row r="34" spans="1:24" ht="28.9" customHeight="1">
      <c r="A34" s="41" t="str">
        <f t="shared" si="7"/>
        <v xml:space="preserve"> </v>
      </c>
      <c r="B34" s="42"/>
      <c r="C34" s="43"/>
      <c r="D34" s="44"/>
      <c r="E34" s="44"/>
      <c r="F34" s="43"/>
      <c r="G34" s="43"/>
      <c r="H34" s="26"/>
      <c r="I34" s="26"/>
      <c r="J34" s="26"/>
      <c r="K34" s="26"/>
      <c r="L34" s="52"/>
      <c r="M34" s="50"/>
      <c r="N34" s="28" t="s">
        <v>8</v>
      </c>
      <c r="O34" s="28">
        <f>COUNTIF(C29:C48,"천")</f>
        <v>0</v>
      </c>
      <c r="P34" s="28" t="s">
        <v>2</v>
      </c>
      <c r="Q34" s="28">
        <f>SUMIF(C29:C48,"천",E29:E48)</f>
        <v>0</v>
      </c>
      <c r="R34" s="28">
        <f>COUNTIF(X29:X48,"천국")</f>
        <v>0</v>
      </c>
      <c r="S34" s="28" t="s">
        <v>2</v>
      </c>
      <c r="T34" s="28">
        <f>SUMIF(X29:X48,"천국",E29:E48)</f>
        <v>0</v>
      </c>
      <c r="U34" s="28">
        <f t="shared" si="5"/>
        <v>0</v>
      </c>
      <c r="V34" s="28" t="s">
        <v>2</v>
      </c>
      <c r="W34" s="28">
        <f t="shared" si="6"/>
        <v>0</v>
      </c>
      <c r="X34" s="28" t="str">
        <f t="shared" si="4"/>
        <v/>
      </c>
    </row>
    <row r="35" spans="1:24" ht="28.9" customHeight="1">
      <c r="A35" s="41" t="str">
        <f t="shared" si="7"/>
        <v xml:space="preserve"> </v>
      </c>
      <c r="B35" s="42"/>
      <c r="C35" s="43"/>
      <c r="D35" s="44"/>
      <c r="E35" s="44"/>
      <c r="F35" s="43"/>
      <c r="G35" s="43"/>
      <c r="H35" s="26"/>
      <c r="I35" s="26"/>
      <c r="J35" s="26"/>
      <c r="K35" s="26"/>
      <c r="L35" s="52"/>
      <c r="M35" s="50"/>
      <c r="N35" s="28" t="s">
        <v>9</v>
      </c>
      <c r="O35" s="28">
        <f>COUNTIF(C29:C48,"구")</f>
        <v>0</v>
      </c>
      <c r="P35" s="28" t="s">
        <v>2</v>
      </c>
      <c r="Q35" s="28">
        <f>SUMIF(C29:C48,"구",E29:E48)</f>
        <v>0</v>
      </c>
      <c r="R35" s="28">
        <f>COUNTIF(X29:X48,"구국")</f>
        <v>0</v>
      </c>
      <c r="S35" s="28" t="s">
        <v>2</v>
      </c>
      <c r="T35" s="28">
        <f>SUMIF(X29:X48,"구국",E29:E48)</f>
        <v>0</v>
      </c>
      <c r="U35" s="28">
        <f t="shared" si="5"/>
        <v>0</v>
      </c>
      <c r="V35" s="28" t="s">
        <v>2</v>
      </c>
      <c r="W35" s="28">
        <f t="shared" si="6"/>
        <v>0</v>
      </c>
      <c r="X35" s="28" t="str">
        <f t="shared" si="4"/>
        <v/>
      </c>
    </row>
    <row r="36" spans="1:24" ht="28.9" customHeight="1">
      <c r="A36" s="41" t="str">
        <f t="shared" si="7"/>
        <v xml:space="preserve"> </v>
      </c>
      <c r="B36" s="42"/>
      <c r="C36" s="43"/>
      <c r="D36" s="44"/>
      <c r="E36" s="44"/>
      <c r="F36" s="43"/>
      <c r="G36" s="43"/>
      <c r="H36" s="26"/>
      <c r="I36" s="26"/>
      <c r="J36" s="26"/>
      <c r="K36" s="26"/>
      <c r="L36" s="52"/>
      <c r="M36" s="50"/>
      <c r="N36" s="28" t="s">
        <v>10</v>
      </c>
      <c r="O36" s="28">
        <f>COUNTIF(C29:C48,"제")</f>
        <v>0</v>
      </c>
      <c r="P36" s="28" t="s">
        <v>2</v>
      </c>
      <c r="Q36" s="28">
        <f>SUMIF(C29:C48,"제",E29:E48)</f>
        <v>0</v>
      </c>
      <c r="R36" s="28">
        <f>COUNTIF(X29:X48,"제국")</f>
        <v>0</v>
      </c>
      <c r="S36" s="28" t="s">
        <v>2</v>
      </c>
      <c r="T36" s="28">
        <f>SUMIF(X29:X48,"제국",E29:E48)</f>
        <v>0</v>
      </c>
      <c r="U36" s="28">
        <f t="shared" si="5"/>
        <v>0</v>
      </c>
      <c r="V36" s="28" t="s">
        <v>2</v>
      </c>
      <c r="W36" s="28">
        <f t="shared" si="6"/>
        <v>0</v>
      </c>
      <c r="X36" s="28" t="str">
        <f t="shared" si="4"/>
        <v/>
      </c>
    </row>
    <row r="37" spans="1:24" ht="28.9" customHeight="1">
      <c r="A37" s="41" t="str">
        <f t="shared" si="7"/>
        <v xml:space="preserve"> </v>
      </c>
      <c r="B37" s="42"/>
      <c r="C37" s="43"/>
      <c r="D37" s="44"/>
      <c r="E37" s="44"/>
      <c r="F37" s="43"/>
      <c r="G37" s="43"/>
      <c r="H37" s="26"/>
      <c r="I37" s="26"/>
      <c r="J37" s="26"/>
      <c r="K37" s="26"/>
      <c r="L37" s="52"/>
      <c r="M37" s="50"/>
      <c r="N37" s="28" t="s">
        <v>11</v>
      </c>
      <c r="O37" s="28">
        <f>COUNTIF(C29:C48,"유")</f>
        <v>0</v>
      </c>
      <c r="P37" s="28" t="s">
        <v>2</v>
      </c>
      <c r="Q37" s="28">
        <f>SUMIF(C29:C48,"유",E29:E48)</f>
        <v>0</v>
      </c>
      <c r="R37" s="28">
        <f>COUNTIF(X29:X48,"유국")</f>
        <v>0</v>
      </c>
      <c r="S37" s="28" t="s">
        <v>2</v>
      </c>
      <c r="T37" s="28">
        <f>SUMIF(X29:X48,"유국",E29:E48)</f>
        <v>0</v>
      </c>
      <c r="U37" s="28">
        <f t="shared" si="5"/>
        <v>0</v>
      </c>
      <c r="V37" s="28" t="s">
        <v>2</v>
      </c>
      <c r="W37" s="28">
        <f t="shared" si="6"/>
        <v>0</v>
      </c>
      <c r="X37" s="28" t="str">
        <f t="shared" si="4"/>
        <v/>
      </c>
    </row>
    <row r="38" spans="1:24" ht="28.9" customHeight="1">
      <c r="A38" s="41" t="str">
        <f t="shared" si="7"/>
        <v xml:space="preserve"> </v>
      </c>
      <c r="B38" s="42"/>
      <c r="C38" s="43"/>
      <c r="D38" s="44"/>
      <c r="E38" s="44"/>
      <c r="F38" s="43"/>
      <c r="G38" s="43"/>
      <c r="H38" s="26"/>
      <c r="I38" s="26"/>
      <c r="J38" s="26"/>
      <c r="K38" s="26"/>
      <c r="L38" s="52"/>
      <c r="M38" s="50"/>
      <c r="N38" s="28" t="s">
        <v>12</v>
      </c>
      <c r="O38" s="28">
        <f>COUNTIF(C29:C48,"과")</f>
        <v>0</v>
      </c>
      <c r="P38" s="28" t="s">
        <v>2</v>
      </c>
      <c r="Q38" s="28">
        <f>SUMIF(C29:C48,"과",E29:E48)</f>
        <v>0</v>
      </c>
      <c r="R38" s="28">
        <f>COUNTIF(X29:X48,"과국")</f>
        <v>0</v>
      </c>
      <c r="S38" s="28" t="s">
        <v>2</v>
      </c>
      <c r="T38" s="28">
        <f>SUMIF(X29:X48,"과국",E29:E48)</f>
        <v>0</v>
      </c>
      <c r="U38" s="28">
        <f t="shared" si="5"/>
        <v>0</v>
      </c>
      <c r="V38" s="28" t="s">
        <v>2</v>
      </c>
      <c r="W38" s="28">
        <f t="shared" si="6"/>
        <v>0</v>
      </c>
      <c r="X38" s="28" t="str">
        <f t="shared" si="4"/>
        <v/>
      </c>
    </row>
    <row r="39" spans="1:24" ht="28.9" customHeight="1">
      <c r="A39" s="41" t="str">
        <f t="shared" si="7"/>
        <v xml:space="preserve"> </v>
      </c>
      <c r="B39" s="42"/>
      <c r="C39" s="43"/>
      <c r="D39" s="44"/>
      <c r="E39" s="44"/>
      <c r="F39" s="43"/>
      <c r="G39" s="43"/>
      <c r="H39" s="26"/>
      <c r="I39" s="26"/>
      <c r="J39" s="26"/>
      <c r="K39" s="26"/>
      <c r="L39" s="52"/>
      <c r="M39" s="50"/>
      <c r="N39" s="28" t="s">
        <v>13</v>
      </c>
      <c r="O39" s="28">
        <f>COUNTIF(C29:C48,"묘")</f>
        <v>0</v>
      </c>
      <c r="P39" s="28" t="s">
        <v>2</v>
      </c>
      <c r="Q39" s="28">
        <f>SUMIF(C29:C48,"묘",E29:E48)</f>
        <v>0</v>
      </c>
      <c r="R39" s="28">
        <f>COUNTIF(X29:X48,"묘국")</f>
        <v>0</v>
      </c>
      <c r="S39" s="28" t="s">
        <v>2</v>
      </c>
      <c r="T39" s="28">
        <f>SUMIF(X29:X48,"묘국",E29:E48)</f>
        <v>0</v>
      </c>
      <c r="U39" s="28">
        <f t="shared" si="5"/>
        <v>0</v>
      </c>
      <c r="V39" s="28" t="s">
        <v>2</v>
      </c>
      <c r="W39" s="28">
        <f t="shared" si="6"/>
        <v>0</v>
      </c>
      <c r="X39" s="28" t="str">
        <f t="shared" si="4"/>
        <v/>
      </c>
    </row>
    <row r="40" spans="1:24" ht="28.9" customHeight="1">
      <c r="A40" s="41" t="str">
        <f t="shared" si="7"/>
        <v xml:space="preserve"> </v>
      </c>
      <c r="B40" s="42"/>
      <c r="C40" s="43"/>
      <c r="D40" s="44"/>
      <c r="E40" s="44"/>
      <c r="F40" s="43"/>
      <c r="G40" s="43"/>
      <c r="H40" s="26"/>
      <c r="I40" s="26"/>
      <c r="J40" s="26"/>
      <c r="K40" s="26"/>
      <c r="L40" s="52"/>
      <c r="M40" s="50"/>
      <c r="N40" s="28" t="s">
        <v>14</v>
      </c>
      <c r="O40" s="28">
        <f>COUNTIF(C29:C48,"목")</f>
        <v>0</v>
      </c>
      <c r="P40" s="28" t="s">
        <v>2</v>
      </c>
      <c r="Q40" s="28">
        <f>SUMIF(C29:C48,"목",E29:E48)</f>
        <v>0</v>
      </c>
      <c r="R40" s="28">
        <f>COUNTIF(X29:X48,"목국")</f>
        <v>0</v>
      </c>
      <c r="S40" s="28" t="s">
        <v>2</v>
      </c>
      <c r="T40" s="28">
        <f>SUMIF(X29:X48,"목국",E29:E48)</f>
        <v>0</v>
      </c>
      <c r="U40" s="28">
        <f t="shared" si="5"/>
        <v>0</v>
      </c>
      <c r="V40" s="28" t="s">
        <v>2</v>
      </c>
      <c r="W40" s="28">
        <f t="shared" si="6"/>
        <v>0</v>
      </c>
      <c r="X40" s="28" t="str">
        <f t="shared" ref="X40:X55" si="8">CONCATENATE(C40,H40)</f>
        <v/>
      </c>
    </row>
    <row r="41" spans="1:24" ht="28.9" customHeight="1">
      <c r="A41" s="41" t="str">
        <f t="shared" si="7"/>
        <v xml:space="preserve"> </v>
      </c>
      <c r="B41" s="42"/>
      <c r="C41" s="43"/>
      <c r="D41" s="44"/>
      <c r="E41" s="44"/>
      <c r="F41" s="43"/>
      <c r="G41" s="43"/>
      <c r="H41" s="26"/>
      <c r="I41" s="26"/>
      <c r="J41" s="26"/>
      <c r="K41" s="26"/>
      <c r="L41" s="52"/>
      <c r="M41" s="50"/>
      <c r="N41" s="28" t="s">
        <v>15</v>
      </c>
      <c r="O41" s="28">
        <f>COUNTIF(C29:C48,"잡")</f>
        <v>0</v>
      </c>
      <c r="P41" s="28" t="s">
        <v>2</v>
      </c>
      <c r="Q41" s="28">
        <f>SUMIF(C29:C48,"잡",E29:E48)</f>
        <v>0</v>
      </c>
      <c r="R41" s="28">
        <f>COUNTIF(X29:X48,"잡국")</f>
        <v>0</v>
      </c>
      <c r="S41" s="28" t="s">
        <v>2</v>
      </c>
      <c r="T41" s="28">
        <f>SUMIF(X29:X48,"잡국",E29:E48)</f>
        <v>0</v>
      </c>
      <c r="U41" s="28">
        <f t="shared" si="5"/>
        <v>0</v>
      </c>
      <c r="V41" s="28" t="s">
        <v>2</v>
      </c>
      <c r="W41" s="28">
        <f t="shared" si="6"/>
        <v>0</v>
      </c>
      <c r="X41" s="28" t="str">
        <f t="shared" si="8"/>
        <v/>
      </c>
    </row>
    <row r="42" spans="1:24" ht="28.9" customHeight="1">
      <c r="A42" s="41" t="str">
        <f t="shared" si="7"/>
        <v xml:space="preserve"> </v>
      </c>
      <c r="B42" s="42"/>
      <c r="C42" s="43"/>
      <c r="D42" s="44"/>
      <c r="E42" s="44"/>
      <c r="F42" s="43"/>
      <c r="G42" s="43"/>
      <c r="H42" s="26"/>
      <c r="I42" s="26"/>
      <c r="J42" s="26"/>
      <c r="K42" s="26"/>
      <c r="L42" s="52"/>
      <c r="M42" s="50"/>
      <c r="N42" s="28" t="s">
        <v>19</v>
      </c>
      <c r="O42" s="28">
        <f>COUNTIF(C29:C48,"학")</f>
        <v>0</v>
      </c>
      <c r="P42" s="28" t="s">
        <v>2</v>
      </c>
      <c r="Q42" s="28">
        <f>SUMIF(C29:C48,"학",E29:E48)</f>
        <v>0</v>
      </c>
      <c r="R42" s="28">
        <f>COUNTIF(X29:X48,"학국")</f>
        <v>0</v>
      </c>
      <c r="S42" s="28" t="s">
        <v>2</v>
      </c>
      <c r="T42" s="28">
        <f>SUMIF(X29:X48,"학국",E29:E48)</f>
        <v>0</v>
      </c>
      <c r="U42" s="28">
        <f t="shared" si="5"/>
        <v>0</v>
      </c>
      <c r="V42" s="28" t="s">
        <v>2</v>
      </c>
      <c r="W42" s="28">
        <f t="shared" si="6"/>
        <v>0</v>
      </c>
      <c r="X42" s="28" t="str">
        <f t="shared" si="8"/>
        <v/>
      </c>
    </row>
    <row r="43" spans="1:24" ht="28.9" customHeight="1">
      <c r="A43" s="41" t="str">
        <f t="shared" si="7"/>
        <v xml:space="preserve"> </v>
      </c>
      <c r="B43" s="42"/>
      <c r="C43" s="43"/>
      <c r="D43" s="44"/>
      <c r="E43" s="44"/>
      <c r="F43" s="43"/>
      <c r="G43" s="43"/>
      <c r="H43" s="26"/>
      <c r="I43" s="26"/>
      <c r="J43" s="26"/>
      <c r="K43" s="26"/>
      <c r="L43" s="52"/>
      <c r="M43" s="50"/>
      <c r="N43" s="28" t="s">
        <v>16</v>
      </c>
      <c r="O43" s="28">
        <f>COUNTIF(C29:C48,"수")</f>
        <v>0</v>
      </c>
      <c r="P43" s="28" t="s">
        <v>2</v>
      </c>
      <c r="Q43" s="28">
        <f>SUMIF(C29:C48,"수",E29:E48)</f>
        <v>0</v>
      </c>
      <c r="R43" s="28">
        <f>COUNTIF(X29:X48,"수국")</f>
        <v>0</v>
      </c>
      <c r="S43" s="28" t="s">
        <v>2</v>
      </c>
      <c r="T43" s="28">
        <f>SUMIF(X29:X48,"수국",E29:E48)</f>
        <v>0</v>
      </c>
      <c r="U43" s="28">
        <f t="shared" si="5"/>
        <v>0</v>
      </c>
      <c r="V43" s="28" t="s">
        <v>2</v>
      </c>
      <c r="W43" s="28">
        <f t="shared" si="6"/>
        <v>0</v>
      </c>
      <c r="X43" s="28" t="str">
        <f t="shared" si="8"/>
        <v/>
      </c>
    </row>
    <row r="44" spans="1:24" ht="28.9" customHeight="1">
      <c r="A44" s="41" t="str">
        <f t="shared" si="7"/>
        <v xml:space="preserve"> </v>
      </c>
      <c r="B44" s="42"/>
      <c r="C44" s="43"/>
      <c r="D44" s="44"/>
      <c r="E44" s="44"/>
      <c r="F44" s="43"/>
      <c r="G44" s="43"/>
      <c r="H44" s="26"/>
      <c r="I44" s="26"/>
      <c r="J44" s="26"/>
      <c r="K44" s="26"/>
      <c r="L44" s="52"/>
      <c r="M44" s="50"/>
      <c r="N44" s="29" t="s">
        <v>17</v>
      </c>
      <c r="O44" s="28">
        <f>COUNTIF(C29:C48,"장")</f>
        <v>0</v>
      </c>
      <c r="P44" s="28" t="s">
        <v>2</v>
      </c>
      <c r="Q44" s="28">
        <f>SUMIF(C29:C48,"장",E29:E48)</f>
        <v>0</v>
      </c>
      <c r="R44" s="28">
        <f>COUNTIF(X29:X48,"장국")</f>
        <v>0</v>
      </c>
      <c r="S44" s="28" t="s">
        <v>2</v>
      </c>
      <c r="T44" s="28">
        <f>SUMIF(X29:X48,"장국",E29:E48)</f>
        <v>0</v>
      </c>
      <c r="U44" s="28">
        <f t="shared" si="5"/>
        <v>0</v>
      </c>
      <c r="V44" s="28" t="s">
        <v>2</v>
      </c>
      <c r="W44" s="28">
        <f t="shared" si="6"/>
        <v>0</v>
      </c>
      <c r="X44" s="30" t="str">
        <f t="shared" si="8"/>
        <v/>
      </c>
    </row>
    <row r="45" spans="1:24" ht="28.9" customHeight="1">
      <c r="A45" s="41" t="str">
        <f t="shared" si="7"/>
        <v xml:space="preserve"> </v>
      </c>
      <c r="B45" s="42"/>
      <c r="C45" s="43"/>
      <c r="D45" s="44"/>
      <c r="E45" s="44"/>
      <c r="F45" s="43"/>
      <c r="G45" s="43"/>
      <c r="H45" s="26"/>
      <c r="I45" s="26"/>
      <c r="J45" s="26"/>
      <c r="K45" s="26"/>
      <c r="L45" s="52"/>
      <c r="M45" s="50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30" t="str">
        <f t="shared" si="8"/>
        <v/>
      </c>
    </row>
    <row r="46" spans="1:24" ht="28.9" customHeight="1">
      <c r="A46" s="41" t="str">
        <f>IF(OR(ISNUMBER(E46),ISTEXT(C46)),A45+1," ")</f>
        <v xml:space="preserve"> </v>
      </c>
      <c r="B46" s="42"/>
      <c r="C46" s="43"/>
      <c r="D46" s="44"/>
      <c r="E46" s="44"/>
      <c r="F46" s="43"/>
      <c r="G46" s="43"/>
      <c r="H46" s="26"/>
      <c r="I46" s="26"/>
      <c r="J46" s="26"/>
      <c r="K46" s="26"/>
      <c r="L46" s="52"/>
      <c r="M46" s="50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30" t="str">
        <f t="shared" si="8"/>
        <v/>
      </c>
    </row>
    <row r="47" spans="1:24" ht="28.9" customHeight="1">
      <c r="A47" s="41" t="str">
        <f>IF(OR(ISNUMBER(E47),ISTEXT(C47)),A46+1," ")</f>
        <v xml:space="preserve"> </v>
      </c>
      <c r="B47" s="42"/>
      <c r="C47" s="43"/>
      <c r="D47" s="44"/>
      <c r="E47" s="44"/>
      <c r="F47" s="43"/>
      <c r="G47" s="43"/>
      <c r="H47" s="26"/>
      <c r="I47" s="26"/>
      <c r="J47" s="26"/>
      <c r="K47" s="26"/>
      <c r="L47" s="52"/>
      <c r="M47" s="50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30" t="str">
        <f t="shared" si="8"/>
        <v/>
      </c>
    </row>
    <row r="48" spans="1:24" ht="28.9" customHeight="1">
      <c r="A48" s="41" t="str">
        <f>IF(OR(ISNUMBER(E48),ISTEXT(C48)),A47+1," ")</f>
        <v xml:space="preserve"> </v>
      </c>
      <c r="B48" s="42"/>
      <c r="C48" s="43"/>
      <c r="D48" s="44"/>
      <c r="E48" s="44"/>
      <c r="F48" s="43"/>
      <c r="G48" s="43"/>
      <c r="H48" s="26"/>
      <c r="I48" s="26"/>
      <c r="J48" s="26"/>
      <c r="K48" s="26"/>
      <c r="L48" s="52"/>
      <c r="M48" s="50"/>
      <c r="N48" s="28" t="s">
        <v>20</v>
      </c>
      <c r="O48" s="28">
        <f>COUNTIF(C29:C48," ")</f>
        <v>0</v>
      </c>
      <c r="P48" s="28" t="s">
        <v>2</v>
      </c>
      <c r="Q48" s="28">
        <f>SUMIF(C29:C48," ",E29:E48)</f>
        <v>0</v>
      </c>
      <c r="R48" s="28"/>
      <c r="S48" s="28" t="s">
        <v>2</v>
      </c>
      <c r="T48" s="28"/>
      <c r="U48" s="28">
        <f>O48</f>
        <v>0</v>
      </c>
      <c r="V48" s="28" t="s">
        <v>2</v>
      </c>
      <c r="W48" s="28">
        <f>Q48</f>
        <v>0</v>
      </c>
      <c r="X48" s="28" t="str">
        <f t="shared" si="8"/>
        <v/>
      </c>
    </row>
    <row r="49" spans="1:24" ht="28.9" customHeight="1">
      <c r="A49" s="45" t="s">
        <v>35</v>
      </c>
      <c r="B49" s="46"/>
      <c r="C49" s="47"/>
      <c r="D49" s="48"/>
      <c r="E49" s="49">
        <f>SUM(E29:E48)</f>
        <v>0</v>
      </c>
      <c r="F49" s="47"/>
      <c r="G49" s="47"/>
      <c r="H49" s="31"/>
      <c r="I49" s="31"/>
      <c r="J49" s="31"/>
      <c r="K49" s="31"/>
      <c r="L49" s="33"/>
      <c r="M49" s="51"/>
      <c r="N49" s="29" t="s">
        <v>1</v>
      </c>
      <c r="O49" s="28">
        <f>SUM(O29:O48)</f>
        <v>0</v>
      </c>
      <c r="P49" s="28" t="s">
        <v>2</v>
      </c>
      <c r="Q49" s="28">
        <f>SUM(Q29:Q48)</f>
        <v>0</v>
      </c>
      <c r="R49" s="28">
        <f>SUM(R29:R48)</f>
        <v>0</v>
      </c>
      <c r="S49" s="28" t="s">
        <v>2</v>
      </c>
      <c r="T49" s="28">
        <f>SUM(T29:T48)</f>
        <v>0</v>
      </c>
      <c r="U49" s="28">
        <f>SUM(U29:U48)</f>
        <v>0</v>
      </c>
      <c r="V49" s="28" t="s">
        <v>2</v>
      </c>
      <c r="W49" s="28">
        <f>SUM(W29:W48)</f>
        <v>0</v>
      </c>
      <c r="X49" s="28" t="str">
        <f t="shared" si="8"/>
        <v/>
      </c>
    </row>
    <row r="50" spans="1:24" ht="28.9" customHeight="1">
      <c r="A50" s="41" t="str">
        <f>IF(OR(ISNUMBER(E50),ISTEXT(C50)),A48+1," ")</f>
        <v xml:space="preserve"> </v>
      </c>
      <c r="B50" s="42"/>
      <c r="C50" s="43"/>
      <c r="D50" s="44"/>
      <c r="E50" s="44"/>
      <c r="F50" s="43"/>
      <c r="G50" s="43"/>
      <c r="H50" s="26"/>
      <c r="I50" s="26"/>
      <c r="J50" s="26"/>
      <c r="K50" s="27"/>
      <c r="L50" s="52"/>
      <c r="M50" s="50"/>
      <c r="N50" s="28" t="s">
        <v>3</v>
      </c>
      <c r="O50" s="28">
        <f>COUNTIF(C50:C69,"전")</f>
        <v>0</v>
      </c>
      <c r="P50" s="28" t="s">
        <v>2</v>
      </c>
      <c r="Q50" s="28">
        <f>SUMIF(C50:C69,"전",E50:E69)</f>
        <v>0</v>
      </c>
      <c r="R50" s="28">
        <f>COUNTIF(X50:X69,"전국")</f>
        <v>0</v>
      </c>
      <c r="S50" s="28" t="s">
        <v>2</v>
      </c>
      <c r="T50" s="28">
        <f>SUMIF(X50:X69,"전국",E50:E69)</f>
        <v>0</v>
      </c>
      <c r="U50" s="28">
        <f t="shared" ref="U50:U65" si="9">O50-R50</f>
        <v>0</v>
      </c>
      <c r="V50" s="28" t="s">
        <v>2</v>
      </c>
      <c r="W50" s="28">
        <f t="shared" ref="W50:W65" si="10">Q50-T50</f>
        <v>0</v>
      </c>
      <c r="X50" s="28" t="str">
        <f t="shared" si="8"/>
        <v/>
      </c>
    </row>
    <row r="51" spans="1:24" ht="28.9" customHeight="1">
      <c r="A51" s="41" t="str">
        <f>IF(OR(ISNUMBER(E51),ISTEXT(C51)),A50+1," ")</f>
        <v xml:space="preserve"> </v>
      </c>
      <c r="B51" s="42"/>
      <c r="C51" s="43"/>
      <c r="D51" s="44"/>
      <c r="E51" s="44"/>
      <c r="F51" s="43"/>
      <c r="G51" s="43"/>
      <c r="H51" s="26"/>
      <c r="I51" s="26"/>
      <c r="J51" s="26"/>
      <c r="K51" s="26"/>
      <c r="L51" s="52"/>
      <c r="M51" s="50"/>
      <c r="N51" s="28" t="s">
        <v>4</v>
      </c>
      <c r="O51" s="28">
        <f>COUNTIF(C50:C69,"답")</f>
        <v>0</v>
      </c>
      <c r="P51" s="28" t="s">
        <v>2</v>
      </c>
      <c r="Q51" s="28">
        <f>SUMIF(C50:C69,"답",E50:E69)</f>
        <v>0</v>
      </c>
      <c r="R51" s="28">
        <f>COUNTIF(X50:X69,"답국")</f>
        <v>0</v>
      </c>
      <c r="S51" s="28" t="s">
        <v>2</v>
      </c>
      <c r="T51" s="28">
        <f>SUMIF(X50:X69,"답국",E50:E69)</f>
        <v>0</v>
      </c>
      <c r="U51" s="28">
        <f t="shared" si="9"/>
        <v>0</v>
      </c>
      <c r="V51" s="28" t="s">
        <v>2</v>
      </c>
      <c r="W51" s="28">
        <f t="shared" si="10"/>
        <v>0</v>
      </c>
      <c r="X51" s="28" t="str">
        <f t="shared" si="8"/>
        <v/>
      </c>
    </row>
    <row r="52" spans="1:24" ht="28.9" customHeight="1">
      <c r="A52" s="41" t="str">
        <f t="shared" ref="A52:A64" si="11">IF(OR(ISNUMBER(E52),ISTEXT(C52)),A51+1," ")</f>
        <v xml:space="preserve"> </v>
      </c>
      <c r="B52" s="42"/>
      <c r="C52" s="43"/>
      <c r="D52" s="44"/>
      <c r="E52" s="44"/>
      <c r="F52" s="43"/>
      <c r="G52" s="43"/>
      <c r="H52" s="26"/>
      <c r="I52" s="26"/>
      <c r="J52" s="26"/>
      <c r="K52" s="26"/>
      <c r="L52" s="52"/>
      <c r="M52" s="50"/>
      <c r="N52" s="28" t="s">
        <v>5</v>
      </c>
      <c r="O52" s="28">
        <f>COUNTIF(C50:C69,"임")</f>
        <v>0</v>
      </c>
      <c r="P52" s="28" t="s">
        <v>2</v>
      </c>
      <c r="Q52" s="28">
        <f>SUMIF(C50:C69,"임",E50:E69)</f>
        <v>0</v>
      </c>
      <c r="R52" s="28">
        <f>COUNTIF(X50:X69,"임국")</f>
        <v>0</v>
      </c>
      <c r="S52" s="28" t="s">
        <v>2</v>
      </c>
      <c r="T52" s="28">
        <f>SUMIF(X50:X69,"임국",E50:E69)</f>
        <v>0</v>
      </c>
      <c r="U52" s="28">
        <f t="shared" si="9"/>
        <v>0</v>
      </c>
      <c r="V52" s="28" t="s">
        <v>2</v>
      </c>
      <c r="W52" s="28">
        <f t="shared" si="10"/>
        <v>0</v>
      </c>
      <c r="X52" s="28" t="str">
        <f t="shared" si="8"/>
        <v/>
      </c>
    </row>
    <row r="53" spans="1:24" ht="28.9" customHeight="1">
      <c r="A53" s="41" t="str">
        <f t="shared" si="11"/>
        <v xml:space="preserve"> </v>
      </c>
      <c r="B53" s="42"/>
      <c r="C53" s="43"/>
      <c r="D53" s="44"/>
      <c r="E53" s="44"/>
      <c r="F53" s="43"/>
      <c r="G53" s="43"/>
      <c r="H53" s="26"/>
      <c r="I53" s="26"/>
      <c r="J53" s="26"/>
      <c r="K53" s="26"/>
      <c r="L53" s="52"/>
      <c r="M53" s="50"/>
      <c r="N53" s="28" t="s">
        <v>6</v>
      </c>
      <c r="O53" s="28">
        <f>COUNTIF(C50:C69,"대")</f>
        <v>0</v>
      </c>
      <c r="P53" s="28" t="s">
        <v>2</v>
      </c>
      <c r="Q53" s="28">
        <f>SUMIF(C50:C69,"대",E50:E69)</f>
        <v>0</v>
      </c>
      <c r="R53" s="28">
        <f>COUNTIF(X50:X69,"대국")</f>
        <v>0</v>
      </c>
      <c r="S53" s="28" t="s">
        <v>2</v>
      </c>
      <c r="T53" s="28">
        <f>SUMIF(X50:X69,"대국",E50:E69)</f>
        <v>0</v>
      </c>
      <c r="U53" s="28">
        <f t="shared" si="9"/>
        <v>0</v>
      </c>
      <c r="V53" s="28" t="s">
        <v>2</v>
      </c>
      <c r="W53" s="28">
        <f t="shared" si="10"/>
        <v>0</v>
      </c>
      <c r="X53" s="28" t="str">
        <f t="shared" si="8"/>
        <v/>
      </c>
    </row>
    <row r="54" spans="1:24" ht="28.9" customHeight="1">
      <c r="A54" s="41" t="str">
        <f t="shared" si="11"/>
        <v xml:space="preserve"> </v>
      </c>
      <c r="B54" s="42"/>
      <c r="C54" s="43"/>
      <c r="D54" s="44"/>
      <c r="E54" s="44"/>
      <c r="F54" s="43"/>
      <c r="G54" s="43"/>
      <c r="H54" s="26"/>
      <c r="I54" s="26"/>
      <c r="J54" s="26"/>
      <c r="K54" s="26"/>
      <c r="L54" s="52"/>
      <c r="M54" s="50"/>
      <c r="N54" s="28" t="s">
        <v>7</v>
      </c>
      <c r="O54" s="28">
        <f>COUNTIF(C50:C69,"도")</f>
        <v>0</v>
      </c>
      <c r="P54" s="28" t="s">
        <v>2</v>
      </c>
      <c r="Q54" s="28">
        <f>SUMIF(C50:C69,"도",E50:E69)</f>
        <v>0</v>
      </c>
      <c r="R54" s="28">
        <f>COUNTIF(X50:X69,"도국")</f>
        <v>0</v>
      </c>
      <c r="S54" s="28" t="s">
        <v>2</v>
      </c>
      <c r="T54" s="28">
        <f>SUMIF(X50:X69,"도국",E50:E69)</f>
        <v>0</v>
      </c>
      <c r="U54" s="28">
        <f t="shared" si="9"/>
        <v>0</v>
      </c>
      <c r="V54" s="28" t="s">
        <v>2</v>
      </c>
      <c r="W54" s="28">
        <f t="shared" si="10"/>
        <v>0</v>
      </c>
      <c r="X54" s="28" t="str">
        <f t="shared" si="8"/>
        <v/>
      </c>
    </row>
    <row r="55" spans="1:24" ht="28.9" customHeight="1">
      <c r="A55" s="41" t="str">
        <f t="shared" si="11"/>
        <v xml:space="preserve"> </v>
      </c>
      <c r="B55" s="42"/>
      <c r="C55" s="43"/>
      <c r="D55" s="44"/>
      <c r="E55" s="44"/>
      <c r="F55" s="43"/>
      <c r="G55" s="43"/>
      <c r="H55" s="26"/>
      <c r="I55" s="26"/>
      <c r="J55" s="26"/>
      <c r="K55" s="26"/>
      <c r="L55" s="52"/>
      <c r="M55" s="50"/>
      <c r="N55" s="28" t="s">
        <v>8</v>
      </c>
      <c r="O55" s="28">
        <f>COUNTIF(C50:C69,"천")</f>
        <v>0</v>
      </c>
      <c r="P55" s="28" t="s">
        <v>2</v>
      </c>
      <c r="Q55" s="28">
        <f>SUMIF(C50:C69,"천",E50:E69)</f>
        <v>0</v>
      </c>
      <c r="R55" s="28">
        <f>COUNTIF(X50:X69,"천국")</f>
        <v>0</v>
      </c>
      <c r="S55" s="28" t="s">
        <v>2</v>
      </c>
      <c r="T55" s="28">
        <f>SUMIF(X50:X69,"천국",E50:E69)</f>
        <v>0</v>
      </c>
      <c r="U55" s="28">
        <f t="shared" si="9"/>
        <v>0</v>
      </c>
      <c r="V55" s="28" t="s">
        <v>2</v>
      </c>
      <c r="W55" s="28">
        <f t="shared" si="10"/>
        <v>0</v>
      </c>
      <c r="X55" s="28" t="str">
        <f t="shared" si="8"/>
        <v/>
      </c>
    </row>
    <row r="56" spans="1:24" ht="28.9" customHeight="1">
      <c r="A56" s="41" t="str">
        <f t="shared" si="11"/>
        <v xml:space="preserve"> </v>
      </c>
      <c r="B56" s="42"/>
      <c r="C56" s="43"/>
      <c r="D56" s="44"/>
      <c r="E56" s="44"/>
      <c r="F56" s="43"/>
      <c r="G56" s="43"/>
      <c r="H56" s="26"/>
      <c r="I56" s="26"/>
      <c r="J56" s="26"/>
      <c r="K56" s="26"/>
      <c r="L56" s="52"/>
      <c r="M56" s="50"/>
      <c r="N56" s="28" t="s">
        <v>9</v>
      </c>
      <c r="O56" s="28">
        <f>COUNTIF(C50:C69,"구")</f>
        <v>0</v>
      </c>
      <c r="P56" s="28" t="s">
        <v>2</v>
      </c>
      <c r="Q56" s="28">
        <f>SUMIF(C50:C69,"구",E50:E69)</f>
        <v>0</v>
      </c>
      <c r="R56" s="28">
        <f>COUNTIF(X50:X69,"구국")</f>
        <v>0</v>
      </c>
      <c r="S56" s="28" t="s">
        <v>2</v>
      </c>
      <c r="T56" s="28">
        <f>SUMIF(X50:X69,"구국",E50:E69)</f>
        <v>0</v>
      </c>
      <c r="U56" s="28">
        <f t="shared" si="9"/>
        <v>0</v>
      </c>
      <c r="V56" s="28" t="s">
        <v>2</v>
      </c>
      <c r="W56" s="28">
        <f t="shared" si="10"/>
        <v>0</v>
      </c>
      <c r="X56" s="28" t="str">
        <f t="shared" ref="X56:X71" si="12">CONCATENATE(C56,H56)</f>
        <v/>
      </c>
    </row>
    <row r="57" spans="1:24" ht="28.9" customHeight="1">
      <c r="A57" s="41" t="str">
        <f t="shared" si="11"/>
        <v xml:space="preserve"> </v>
      </c>
      <c r="B57" s="42"/>
      <c r="C57" s="43"/>
      <c r="D57" s="44"/>
      <c r="E57" s="44"/>
      <c r="F57" s="43"/>
      <c r="G57" s="43"/>
      <c r="H57" s="26"/>
      <c r="I57" s="26"/>
      <c r="J57" s="26"/>
      <c r="K57" s="26"/>
      <c r="L57" s="52"/>
      <c r="M57" s="50"/>
      <c r="N57" s="28" t="s">
        <v>10</v>
      </c>
      <c r="O57" s="28">
        <f>COUNTIF(C50:C69,"제")</f>
        <v>0</v>
      </c>
      <c r="P57" s="28" t="s">
        <v>2</v>
      </c>
      <c r="Q57" s="28">
        <f>SUMIF(C50:C69,"제",E50:E69)</f>
        <v>0</v>
      </c>
      <c r="R57" s="28">
        <f>COUNTIF(X50:X69,"제국")</f>
        <v>0</v>
      </c>
      <c r="S57" s="28" t="s">
        <v>2</v>
      </c>
      <c r="T57" s="28">
        <f>SUMIF(X50:X69,"제국",E50:E69)</f>
        <v>0</v>
      </c>
      <c r="U57" s="28">
        <f t="shared" si="9"/>
        <v>0</v>
      </c>
      <c r="V57" s="28" t="s">
        <v>2</v>
      </c>
      <c r="W57" s="28">
        <f t="shared" si="10"/>
        <v>0</v>
      </c>
      <c r="X57" s="28" t="str">
        <f t="shared" si="12"/>
        <v/>
      </c>
    </row>
    <row r="58" spans="1:24" ht="28.9" customHeight="1">
      <c r="A58" s="41" t="str">
        <f t="shared" si="11"/>
        <v xml:space="preserve"> </v>
      </c>
      <c r="B58" s="42"/>
      <c r="C58" s="43"/>
      <c r="D58" s="44"/>
      <c r="E58" s="44"/>
      <c r="F58" s="43"/>
      <c r="G58" s="43"/>
      <c r="H58" s="26"/>
      <c r="I58" s="26"/>
      <c r="J58" s="26"/>
      <c r="K58" s="26"/>
      <c r="L58" s="52"/>
      <c r="M58" s="50"/>
      <c r="N58" s="28" t="s">
        <v>11</v>
      </c>
      <c r="O58" s="28">
        <f>COUNTIF(C50:C69,"유")</f>
        <v>0</v>
      </c>
      <c r="P58" s="28" t="s">
        <v>2</v>
      </c>
      <c r="Q58" s="28">
        <f>SUMIF(C50:C69,"유",E50:E69)</f>
        <v>0</v>
      </c>
      <c r="R58" s="28">
        <f>COUNTIF(X50:X69,"유국")</f>
        <v>0</v>
      </c>
      <c r="S58" s="28" t="s">
        <v>2</v>
      </c>
      <c r="T58" s="28">
        <f>SUMIF(X50:X69,"유국",E50:E69)</f>
        <v>0</v>
      </c>
      <c r="U58" s="28">
        <f t="shared" si="9"/>
        <v>0</v>
      </c>
      <c r="V58" s="28" t="s">
        <v>2</v>
      </c>
      <c r="W58" s="28">
        <f t="shared" si="10"/>
        <v>0</v>
      </c>
      <c r="X58" s="28" t="str">
        <f t="shared" si="12"/>
        <v/>
      </c>
    </row>
    <row r="59" spans="1:24" ht="28.9" customHeight="1">
      <c r="A59" s="41" t="str">
        <f t="shared" si="11"/>
        <v xml:space="preserve"> </v>
      </c>
      <c r="B59" s="42"/>
      <c r="C59" s="43"/>
      <c r="D59" s="44"/>
      <c r="E59" s="44"/>
      <c r="F59" s="43"/>
      <c r="G59" s="43"/>
      <c r="H59" s="26"/>
      <c r="I59" s="26"/>
      <c r="J59" s="26"/>
      <c r="K59" s="26"/>
      <c r="L59" s="52"/>
      <c r="M59" s="50"/>
      <c r="N59" s="28" t="s">
        <v>12</v>
      </c>
      <c r="O59" s="28">
        <f>COUNTIF(C50:C69,"과")</f>
        <v>0</v>
      </c>
      <c r="P59" s="28" t="s">
        <v>2</v>
      </c>
      <c r="Q59" s="28">
        <f>SUMIF(C50:C69,"과",E50:E69)</f>
        <v>0</v>
      </c>
      <c r="R59" s="28">
        <f>COUNTIF(X50:X69,"과국")</f>
        <v>0</v>
      </c>
      <c r="S59" s="28" t="s">
        <v>2</v>
      </c>
      <c r="T59" s="28">
        <f>SUMIF(X50:X69,"과국",E50:E69)</f>
        <v>0</v>
      </c>
      <c r="U59" s="28">
        <f t="shared" si="9"/>
        <v>0</v>
      </c>
      <c r="V59" s="28" t="s">
        <v>2</v>
      </c>
      <c r="W59" s="28">
        <f t="shared" si="10"/>
        <v>0</v>
      </c>
      <c r="X59" s="28" t="str">
        <f t="shared" si="12"/>
        <v/>
      </c>
    </row>
    <row r="60" spans="1:24" ht="28.9" customHeight="1">
      <c r="A60" s="41" t="str">
        <f t="shared" si="11"/>
        <v xml:space="preserve"> </v>
      </c>
      <c r="B60" s="42"/>
      <c r="C60" s="43"/>
      <c r="D60" s="44"/>
      <c r="E60" s="44"/>
      <c r="F60" s="43"/>
      <c r="G60" s="43"/>
      <c r="H60" s="26"/>
      <c r="I60" s="26"/>
      <c r="J60" s="26"/>
      <c r="K60" s="26"/>
      <c r="L60" s="52"/>
      <c r="M60" s="50"/>
      <c r="N60" s="28" t="s">
        <v>13</v>
      </c>
      <c r="O60" s="28">
        <f>COUNTIF(C50:C69,"묘")</f>
        <v>0</v>
      </c>
      <c r="P60" s="28" t="s">
        <v>2</v>
      </c>
      <c r="Q60" s="28">
        <f>SUMIF(C50:C69,"묘",E50:E69)</f>
        <v>0</v>
      </c>
      <c r="R60" s="28">
        <f>COUNTIF(X50:X69,"묘국")</f>
        <v>0</v>
      </c>
      <c r="S60" s="28" t="s">
        <v>2</v>
      </c>
      <c r="T60" s="28">
        <f>SUMIF(X50:X69,"묘국",E50:E69)</f>
        <v>0</v>
      </c>
      <c r="U60" s="28">
        <f t="shared" si="9"/>
        <v>0</v>
      </c>
      <c r="V60" s="28" t="s">
        <v>2</v>
      </c>
      <c r="W60" s="28">
        <f t="shared" si="10"/>
        <v>0</v>
      </c>
      <c r="X60" s="28" t="str">
        <f t="shared" si="12"/>
        <v/>
      </c>
    </row>
    <row r="61" spans="1:24" ht="28.9" customHeight="1">
      <c r="A61" s="41" t="str">
        <f t="shared" si="11"/>
        <v xml:space="preserve"> </v>
      </c>
      <c r="B61" s="42"/>
      <c r="C61" s="43"/>
      <c r="D61" s="44"/>
      <c r="E61" s="44"/>
      <c r="F61" s="43"/>
      <c r="G61" s="43"/>
      <c r="H61" s="26"/>
      <c r="I61" s="26"/>
      <c r="J61" s="26"/>
      <c r="K61" s="26"/>
      <c r="L61" s="52"/>
      <c r="M61" s="50"/>
      <c r="N61" s="28" t="s">
        <v>14</v>
      </c>
      <c r="O61" s="28">
        <f>COUNTIF(C50:C69,"목")</f>
        <v>0</v>
      </c>
      <c r="P61" s="28" t="s">
        <v>2</v>
      </c>
      <c r="Q61" s="28">
        <f>SUMIF(C50:C69,"목",E50:E69)</f>
        <v>0</v>
      </c>
      <c r="R61" s="28">
        <f>COUNTIF(X50:X69,"목국")</f>
        <v>0</v>
      </c>
      <c r="S61" s="28" t="s">
        <v>2</v>
      </c>
      <c r="T61" s="28">
        <f>SUMIF(X50:X69,"목국",E50:E69)</f>
        <v>0</v>
      </c>
      <c r="U61" s="28">
        <f t="shared" si="9"/>
        <v>0</v>
      </c>
      <c r="V61" s="28" t="s">
        <v>2</v>
      </c>
      <c r="W61" s="28">
        <f t="shared" si="10"/>
        <v>0</v>
      </c>
      <c r="X61" s="28" t="str">
        <f t="shared" si="12"/>
        <v/>
      </c>
    </row>
    <row r="62" spans="1:24" ht="28.9" customHeight="1">
      <c r="A62" s="41" t="str">
        <f t="shared" si="11"/>
        <v xml:space="preserve"> </v>
      </c>
      <c r="B62" s="42"/>
      <c r="C62" s="43"/>
      <c r="D62" s="44"/>
      <c r="E62" s="44"/>
      <c r="F62" s="43"/>
      <c r="G62" s="43"/>
      <c r="H62" s="26"/>
      <c r="I62" s="26"/>
      <c r="J62" s="26"/>
      <c r="K62" s="26"/>
      <c r="L62" s="52"/>
      <c r="M62" s="50"/>
      <c r="N62" s="28" t="s">
        <v>15</v>
      </c>
      <c r="O62" s="28">
        <f>COUNTIF(C50:C69,"잡")</f>
        <v>0</v>
      </c>
      <c r="P62" s="28" t="s">
        <v>2</v>
      </c>
      <c r="Q62" s="28">
        <f>SUMIF(C50:C69,"잡",E50:E69)</f>
        <v>0</v>
      </c>
      <c r="R62" s="28">
        <f>COUNTIF(X50:X69,"잡국")</f>
        <v>0</v>
      </c>
      <c r="S62" s="28" t="s">
        <v>2</v>
      </c>
      <c r="T62" s="28">
        <f>SUMIF(X50:X69,"잡국",E50:E69)</f>
        <v>0</v>
      </c>
      <c r="U62" s="28">
        <f t="shared" si="9"/>
        <v>0</v>
      </c>
      <c r="V62" s="28" t="s">
        <v>2</v>
      </c>
      <c r="W62" s="28">
        <f t="shared" si="10"/>
        <v>0</v>
      </c>
      <c r="X62" s="28" t="str">
        <f t="shared" si="12"/>
        <v/>
      </c>
    </row>
    <row r="63" spans="1:24" ht="28.9" customHeight="1">
      <c r="A63" s="41" t="str">
        <f t="shared" si="11"/>
        <v xml:space="preserve"> </v>
      </c>
      <c r="B63" s="42"/>
      <c r="C63" s="43"/>
      <c r="D63" s="44"/>
      <c r="E63" s="44"/>
      <c r="F63" s="43"/>
      <c r="G63" s="43"/>
      <c r="H63" s="26"/>
      <c r="I63" s="26"/>
      <c r="J63" s="26"/>
      <c r="K63" s="26"/>
      <c r="L63" s="52"/>
      <c r="M63" s="50"/>
      <c r="N63" s="28" t="s">
        <v>19</v>
      </c>
      <c r="O63" s="28">
        <f>COUNTIF(C50:C69,"학")</f>
        <v>0</v>
      </c>
      <c r="P63" s="28" t="s">
        <v>2</v>
      </c>
      <c r="Q63" s="28">
        <f>SUMIF(C50:C69,"학",E50:E69)</f>
        <v>0</v>
      </c>
      <c r="R63" s="28">
        <f>COUNTIF(X50:X69,"학국")</f>
        <v>0</v>
      </c>
      <c r="S63" s="28" t="s">
        <v>2</v>
      </c>
      <c r="T63" s="28">
        <f>SUMIF(X50:X69,"학국",E50:E69)</f>
        <v>0</v>
      </c>
      <c r="U63" s="28">
        <f t="shared" si="9"/>
        <v>0</v>
      </c>
      <c r="V63" s="28" t="s">
        <v>2</v>
      </c>
      <c r="W63" s="28">
        <f t="shared" si="10"/>
        <v>0</v>
      </c>
      <c r="X63" s="28" t="str">
        <f t="shared" si="12"/>
        <v/>
      </c>
    </row>
    <row r="64" spans="1:24" ht="28.9" customHeight="1">
      <c r="A64" s="41" t="str">
        <f t="shared" si="11"/>
        <v xml:space="preserve"> </v>
      </c>
      <c r="B64" s="42"/>
      <c r="C64" s="43"/>
      <c r="D64" s="44"/>
      <c r="E64" s="44"/>
      <c r="F64" s="43"/>
      <c r="G64" s="43"/>
      <c r="H64" s="26"/>
      <c r="I64" s="26"/>
      <c r="J64" s="26"/>
      <c r="K64" s="26"/>
      <c r="L64" s="52"/>
      <c r="M64" s="50"/>
      <c r="N64" s="28" t="s">
        <v>16</v>
      </c>
      <c r="O64" s="28">
        <f>COUNTIF(C50:C69,"수")</f>
        <v>0</v>
      </c>
      <c r="P64" s="28" t="s">
        <v>2</v>
      </c>
      <c r="Q64" s="28">
        <f>SUMIF(C50:C69,"수",E50:E69)</f>
        <v>0</v>
      </c>
      <c r="R64" s="28">
        <f>COUNTIF(X50:X69,"수국")</f>
        <v>0</v>
      </c>
      <c r="S64" s="28" t="s">
        <v>2</v>
      </c>
      <c r="T64" s="28">
        <f>SUMIF(X50:X69,"수국",E50:E69)</f>
        <v>0</v>
      </c>
      <c r="U64" s="28">
        <f t="shared" si="9"/>
        <v>0</v>
      </c>
      <c r="V64" s="28" t="s">
        <v>2</v>
      </c>
      <c r="W64" s="28">
        <f t="shared" si="10"/>
        <v>0</v>
      </c>
      <c r="X64" s="28" t="str">
        <f t="shared" si="12"/>
        <v/>
      </c>
    </row>
    <row r="65" spans="1:24" ht="28.9" customHeight="1">
      <c r="A65" s="41" t="str">
        <f>IF(OR(ISNUMBER(E65),ISTEXT(C65)),A64+1," ")</f>
        <v xml:space="preserve"> </v>
      </c>
      <c r="B65" s="42"/>
      <c r="C65" s="43"/>
      <c r="D65" s="44"/>
      <c r="E65" s="44"/>
      <c r="F65" s="43"/>
      <c r="G65" s="43"/>
      <c r="H65" s="26"/>
      <c r="I65" s="26"/>
      <c r="J65" s="26"/>
      <c r="K65" s="26"/>
      <c r="L65" s="52"/>
      <c r="M65" s="50"/>
      <c r="N65" s="29" t="s">
        <v>17</v>
      </c>
      <c r="O65" s="28">
        <f>COUNTIF(C50:C69,"장")</f>
        <v>0</v>
      </c>
      <c r="P65" s="28" t="s">
        <v>2</v>
      </c>
      <c r="Q65" s="28">
        <f>SUMIF(C50:C69,"장",E50:E69)</f>
        <v>0</v>
      </c>
      <c r="R65" s="28">
        <f>COUNTIF(X50:X69,"장국")</f>
        <v>0</v>
      </c>
      <c r="S65" s="28" t="s">
        <v>2</v>
      </c>
      <c r="T65" s="28">
        <f>SUMIF(X50:X69,"장국",E50:E69)</f>
        <v>0</v>
      </c>
      <c r="U65" s="28">
        <f t="shared" si="9"/>
        <v>0</v>
      </c>
      <c r="V65" s="28" t="s">
        <v>2</v>
      </c>
      <c r="W65" s="28">
        <f t="shared" si="10"/>
        <v>0</v>
      </c>
      <c r="X65" s="30" t="str">
        <f t="shared" si="12"/>
        <v/>
      </c>
    </row>
    <row r="66" spans="1:24" ht="28.9" customHeight="1">
      <c r="A66" s="41" t="str">
        <f>IF(OR(ISNUMBER(E66),ISTEXT(C66)),A65+1," ")</f>
        <v xml:space="preserve"> </v>
      </c>
      <c r="B66" s="42"/>
      <c r="C66" s="43"/>
      <c r="D66" s="44"/>
      <c r="E66" s="44"/>
      <c r="F66" s="43"/>
      <c r="G66" s="43"/>
      <c r="H66" s="26"/>
      <c r="I66" s="26"/>
      <c r="J66" s="26"/>
      <c r="K66" s="26"/>
      <c r="L66" s="52"/>
      <c r="M66" s="50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30" t="str">
        <f t="shared" si="12"/>
        <v/>
      </c>
    </row>
    <row r="67" spans="1:24" ht="28.9" customHeight="1">
      <c r="A67" s="41" t="str">
        <f>IF(OR(ISNUMBER(E67),ISTEXT(C67)),A66+1," ")</f>
        <v xml:space="preserve"> </v>
      </c>
      <c r="B67" s="42"/>
      <c r="C67" s="43"/>
      <c r="D67" s="44"/>
      <c r="E67" s="44"/>
      <c r="F67" s="43"/>
      <c r="G67" s="43"/>
      <c r="H67" s="26"/>
      <c r="I67" s="26"/>
      <c r="J67" s="26"/>
      <c r="K67" s="26"/>
      <c r="L67" s="52"/>
      <c r="M67" s="50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30" t="str">
        <f t="shared" si="12"/>
        <v/>
      </c>
    </row>
    <row r="68" spans="1:24" ht="28.9" customHeight="1">
      <c r="A68" s="41" t="str">
        <f>IF(OR(ISNUMBER(E68),ISTEXT(C68)),A67+1," ")</f>
        <v xml:space="preserve"> </v>
      </c>
      <c r="B68" s="42"/>
      <c r="C68" s="43"/>
      <c r="D68" s="44"/>
      <c r="E68" s="44"/>
      <c r="F68" s="43"/>
      <c r="G68" s="43"/>
      <c r="H68" s="26"/>
      <c r="I68" s="26"/>
      <c r="J68" s="26"/>
      <c r="K68" s="26"/>
      <c r="L68" s="52"/>
      <c r="M68" s="50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30" t="str">
        <f t="shared" si="12"/>
        <v/>
      </c>
    </row>
    <row r="69" spans="1:24" ht="28.9" customHeight="1">
      <c r="A69" s="41" t="str">
        <f>IF(OR(ISNUMBER(E69),ISTEXT(C69)),A68+1," ")</f>
        <v xml:space="preserve"> </v>
      </c>
      <c r="B69" s="42"/>
      <c r="C69" s="43"/>
      <c r="D69" s="44"/>
      <c r="E69" s="44"/>
      <c r="F69" s="43"/>
      <c r="G69" s="43"/>
      <c r="H69" s="26"/>
      <c r="I69" s="26"/>
      <c r="J69" s="26"/>
      <c r="K69" s="26"/>
      <c r="L69" s="52"/>
      <c r="M69" s="50"/>
      <c r="N69" s="28" t="s">
        <v>20</v>
      </c>
      <c r="O69" s="28">
        <f>COUNTIF(C50:C69," ")</f>
        <v>0</v>
      </c>
      <c r="P69" s="28" t="s">
        <v>2</v>
      </c>
      <c r="Q69" s="28">
        <f>SUMIF(C50:C69," ",E50:E69)</f>
        <v>0</v>
      </c>
      <c r="R69" s="28"/>
      <c r="S69" s="28" t="s">
        <v>2</v>
      </c>
      <c r="T69" s="28"/>
      <c r="U69" s="28">
        <f>O69</f>
        <v>0</v>
      </c>
      <c r="V69" s="28" t="s">
        <v>2</v>
      </c>
      <c r="W69" s="28">
        <f>Q69</f>
        <v>0</v>
      </c>
      <c r="X69" s="28" t="str">
        <f t="shared" si="12"/>
        <v/>
      </c>
    </row>
    <row r="70" spans="1:24" ht="28.9" customHeight="1">
      <c r="A70" s="45" t="s">
        <v>35</v>
      </c>
      <c r="B70" s="46"/>
      <c r="C70" s="47"/>
      <c r="D70" s="48"/>
      <c r="E70" s="49">
        <f>SUM(E50:E69)</f>
        <v>0</v>
      </c>
      <c r="F70" s="47"/>
      <c r="G70" s="47"/>
      <c r="H70" s="31"/>
      <c r="I70" s="31"/>
      <c r="J70" s="31"/>
      <c r="K70" s="31"/>
      <c r="L70" s="33"/>
      <c r="M70" s="51"/>
      <c r="N70" s="29" t="s">
        <v>1</v>
      </c>
      <c r="O70" s="28">
        <f>SUM(O50:O69)</f>
        <v>0</v>
      </c>
      <c r="P70" s="28" t="s">
        <v>2</v>
      </c>
      <c r="Q70" s="28">
        <f>SUM(Q50:Q69)</f>
        <v>0</v>
      </c>
      <c r="R70" s="28">
        <f>SUM(R50:R69)</f>
        <v>0</v>
      </c>
      <c r="S70" s="28" t="s">
        <v>2</v>
      </c>
      <c r="T70" s="28">
        <f>SUM(T50:T69)</f>
        <v>0</v>
      </c>
      <c r="U70" s="28">
        <f>SUM(U50:U69)</f>
        <v>0</v>
      </c>
      <c r="V70" s="28" t="s">
        <v>2</v>
      </c>
      <c r="W70" s="28">
        <f>SUM(W50:W69)</f>
        <v>0</v>
      </c>
      <c r="X70" s="28" t="str">
        <f t="shared" si="12"/>
        <v/>
      </c>
    </row>
    <row r="71" spans="1:24" ht="28.9" customHeight="1">
      <c r="A71" s="41" t="str">
        <f>IF(OR(ISNUMBER(E71),ISTEXT(C71)),A69+1," ")</f>
        <v xml:space="preserve"> </v>
      </c>
      <c r="B71" s="42"/>
      <c r="C71" s="43"/>
      <c r="D71" s="44"/>
      <c r="E71" s="44"/>
      <c r="F71" s="43"/>
      <c r="G71" s="43"/>
      <c r="H71" s="26"/>
      <c r="I71" s="26"/>
      <c r="J71" s="26"/>
      <c r="K71" s="27"/>
      <c r="L71" s="52"/>
      <c r="M71" s="50"/>
      <c r="N71" s="28" t="s">
        <v>3</v>
      </c>
      <c r="O71" s="28">
        <f>COUNTIF(C71:C90,"전")</f>
        <v>0</v>
      </c>
      <c r="P71" s="28" t="s">
        <v>2</v>
      </c>
      <c r="Q71" s="28">
        <f>SUMIF(C71:C90,"전",E71:E90)</f>
        <v>0</v>
      </c>
      <c r="R71" s="28">
        <f>COUNTIF(X71:X90,"전국")</f>
        <v>0</v>
      </c>
      <c r="S71" s="28" t="s">
        <v>2</v>
      </c>
      <c r="T71" s="28">
        <f>SUMIF(X71:X90,"전국",E71:E90)</f>
        <v>0</v>
      </c>
      <c r="U71" s="28">
        <f t="shared" ref="U71:U86" si="13">O71-R71</f>
        <v>0</v>
      </c>
      <c r="V71" s="28" t="s">
        <v>2</v>
      </c>
      <c r="W71" s="28">
        <f t="shared" ref="W71:W86" si="14">Q71-T71</f>
        <v>0</v>
      </c>
      <c r="X71" s="28" t="str">
        <f t="shared" si="12"/>
        <v/>
      </c>
    </row>
    <row r="72" spans="1:24" ht="28.9" customHeight="1">
      <c r="A72" s="41" t="str">
        <f>IF(OR(ISNUMBER(E72),ISTEXT(C72)),A71+1," ")</f>
        <v xml:space="preserve"> </v>
      </c>
      <c r="B72" s="42"/>
      <c r="C72" s="43"/>
      <c r="D72" s="44"/>
      <c r="E72" s="44"/>
      <c r="F72" s="43"/>
      <c r="G72" s="43"/>
      <c r="H72" s="26"/>
      <c r="I72" s="26"/>
      <c r="J72" s="26"/>
      <c r="K72" s="26"/>
      <c r="L72" s="52"/>
      <c r="M72" s="50"/>
      <c r="N72" s="28" t="s">
        <v>4</v>
      </c>
      <c r="O72" s="28">
        <f>COUNTIF(C71:C90,"답")</f>
        <v>0</v>
      </c>
      <c r="P72" s="28" t="s">
        <v>2</v>
      </c>
      <c r="Q72" s="28">
        <f>SUMIF(C71:C90,"답",E71:E90)</f>
        <v>0</v>
      </c>
      <c r="R72" s="28">
        <f>COUNTIF(X71:X90,"답국")</f>
        <v>0</v>
      </c>
      <c r="S72" s="28" t="s">
        <v>2</v>
      </c>
      <c r="T72" s="28">
        <f>SUMIF(X71:X90,"답국",E71:E90)</f>
        <v>0</v>
      </c>
      <c r="U72" s="28">
        <f t="shared" si="13"/>
        <v>0</v>
      </c>
      <c r="V72" s="28" t="s">
        <v>2</v>
      </c>
      <c r="W72" s="28">
        <f t="shared" si="14"/>
        <v>0</v>
      </c>
      <c r="X72" s="28" t="str">
        <f t="shared" ref="X72:X87" si="15">CONCATENATE(C72,H72)</f>
        <v/>
      </c>
    </row>
    <row r="73" spans="1:24" ht="28.9" customHeight="1">
      <c r="A73" s="41" t="str">
        <f t="shared" ref="A73:A84" si="16">IF(OR(ISNUMBER(E73),ISTEXT(C73)),A72+1," ")</f>
        <v xml:space="preserve"> </v>
      </c>
      <c r="B73" s="42"/>
      <c r="C73" s="43"/>
      <c r="D73" s="44"/>
      <c r="E73" s="44"/>
      <c r="F73" s="43"/>
      <c r="G73" s="43"/>
      <c r="H73" s="26"/>
      <c r="I73" s="26"/>
      <c r="J73" s="26"/>
      <c r="K73" s="26"/>
      <c r="L73" s="52"/>
      <c r="M73" s="50"/>
      <c r="N73" s="28" t="s">
        <v>5</v>
      </c>
      <c r="O73" s="28">
        <f>COUNTIF(C71:C90,"임")</f>
        <v>0</v>
      </c>
      <c r="P73" s="28" t="s">
        <v>2</v>
      </c>
      <c r="Q73" s="28">
        <f>SUMIF(C71:C90,"임",E71:E90)</f>
        <v>0</v>
      </c>
      <c r="R73" s="28">
        <f>COUNTIF(X71:X90,"임국")</f>
        <v>0</v>
      </c>
      <c r="S73" s="28" t="s">
        <v>2</v>
      </c>
      <c r="T73" s="28">
        <f>SUMIF(X71:X90,"임국",E71:E90)</f>
        <v>0</v>
      </c>
      <c r="U73" s="28">
        <f t="shared" si="13"/>
        <v>0</v>
      </c>
      <c r="V73" s="28" t="s">
        <v>2</v>
      </c>
      <c r="W73" s="28">
        <f t="shared" si="14"/>
        <v>0</v>
      </c>
      <c r="X73" s="28" t="str">
        <f t="shared" si="15"/>
        <v/>
      </c>
    </row>
    <row r="74" spans="1:24" ht="28.9" customHeight="1">
      <c r="A74" s="41" t="str">
        <f t="shared" si="16"/>
        <v xml:space="preserve"> </v>
      </c>
      <c r="B74" s="42"/>
      <c r="C74" s="43"/>
      <c r="D74" s="44"/>
      <c r="E74" s="44"/>
      <c r="F74" s="43"/>
      <c r="G74" s="43"/>
      <c r="H74" s="26"/>
      <c r="I74" s="26"/>
      <c r="J74" s="26"/>
      <c r="K74" s="26"/>
      <c r="L74" s="52"/>
      <c r="M74" s="50"/>
      <c r="N74" s="28" t="s">
        <v>6</v>
      </c>
      <c r="O74" s="28">
        <f>COUNTIF(C71:C90,"대")</f>
        <v>0</v>
      </c>
      <c r="P74" s="28" t="s">
        <v>2</v>
      </c>
      <c r="Q74" s="28">
        <f>SUMIF(C71:C90,"대",E71:E90)</f>
        <v>0</v>
      </c>
      <c r="R74" s="28">
        <f>COUNTIF(X71:X90,"대국")</f>
        <v>0</v>
      </c>
      <c r="S74" s="28" t="s">
        <v>2</v>
      </c>
      <c r="T74" s="28">
        <f>SUMIF(X71:X90,"대국",E71:E90)</f>
        <v>0</v>
      </c>
      <c r="U74" s="28">
        <f t="shared" si="13"/>
        <v>0</v>
      </c>
      <c r="V74" s="28" t="s">
        <v>2</v>
      </c>
      <c r="W74" s="28">
        <f t="shared" si="14"/>
        <v>0</v>
      </c>
      <c r="X74" s="28" t="str">
        <f t="shared" si="15"/>
        <v/>
      </c>
    </row>
    <row r="75" spans="1:24" ht="28.9" customHeight="1">
      <c r="A75" s="41" t="str">
        <f t="shared" si="16"/>
        <v xml:space="preserve"> </v>
      </c>
      <c r="B75" s="42"/>
      <c r="C75" s="43"/>
      <c r="D75" s="44"/>
      <c r="E75" s="44"/>
      <c r="F75" s="43"/>
      <c r="G75" s="43"/>
      <c r="H75" s="26"/>
      <c r="I75" s="26"/>
      <c r="J75" s="26"/>
      <c r="K75" s="26"/>
      <c r="L75" s="52"/>
      <c r="M75" s="50"/>
      <c r="N75" s="28" t="s">
        <v>7</v>
      </c>
      <c r="O75" s="28">
        <f>COUNTIF(C71:C90,"도")</f>
        <v>0</v>
      </c>
      <c r="P75" s="28" t="s">
        <v>2</v>
      </c>
      <c r="Q75" s="28">
        <f>SUMIF(C71:C90,"도",E71:E90)</f>
        <v>0</v>
      </c>
      <c r="R75" s="28">
        <f>COUNTIF(X71:X90,"도국")</f>
        <v>0</v>
      </c>
      <c r="S75" s="28" t="s">
        <v>2</v>
      </c>
      <c r="T75" s="28">
        <f>SUMIF(X71:X90,"도국",E71:E90)</f>
        <v>0</v>
      </c>
      <c r="U75" s="28">
        <f t="shared" si="13"/>
        <v>0</v>
      </c>
      <c r="V75" s="28" t="s">
        <v>2</v>
      </c>
      <c r="W75" s="28">
        <f t="shared" si="14"/>
        <v>0</v>
      </c>
      <c r="X75" s="28" t="str">
        <f t="shared" si="15"/>
        <v/>
      </c>
    </row>
    <row r="76" spans="1:24" ht="28.9" customHeight="1">
      <c r="A76" s="41" t="str">
        <f t="shared" si="16"/>
        <v xml:space="preserve"> </v>
      </c>
      <c r="B76" s="42"/>
      <c r="C76" s="43"/>
      <c r="D76" s="44"/>
      <c r="E76" s="44"/>
      <c r="F76" s="43"/>
      <c r="G76" s="43"/>
      <c r="H76" s="26"/>
      <c r="I76" s="26"/>
      <c r="J76" s="26"/>
      <c r="K76" s="26"/>
      <c r="L76" s="52"/>
      <c r="M76" s="50"/>
      <c r="N76" s="28" t="s">
        <v>8</v>
      </c>
      <c r="O76" s="28">
        <f>COUNTIF(C71:C90,"천")</f>
        <v>0</v>
      </c>
      <c r="P76" s="28" t="s">
        <v>2</v>
      </c>
      <c r="Q76" s="28">
        <f>SUMIF(C71:C90,"천",E71:E90)</f>
        <v>0</v>
      </c>
      <c r="R76" s="28">
        <f>COUNTIF(X71:X90,"천국")</f>
        <v>0</v>
      </c>
      <c r="S76" s="28" t="s">
        <v>2</v>
      </c>
      <c r="T76" s="28">
        <f>SUMIF(X71:X90,"천국",E71:E90)</f>
        <v>0</v>
      </c>
      <c r="U76" s="28">
        <f t="shared" si="13"/>
        <v>0</v>
      </c>
      <c r="V76" s="28" t="s">
        <v>2</v>
      </c>
      <c r="W76" s="28">
        <f t="shared" si="14"/>
        <v>0</v>
      </c>
      <c r="X76" s="28" t="str">
        <f t="shared" si="15"/>
        <v/>
      </c>
    </row>
    <row r="77" spans="1:24" ht="28.9" customHeight="1">
      <c r="A77" s="41" t="str">
        <f t="shared" si="16"/>
        <v xml:space="preserve"> </v>
      </c>
      <c r="B77" s="42"/>
      <c r="C77" s="43"/>
      <c r="D77" s="44"/>
      <c r="E77" s="44"/>
      <c r="F77" s="43"/>
      <c r="G77" s="43"/>
      <c r="H77" s="26"/>
      <c r="I77" s="26"/>
      <c r="J77" s="26"/>
      <c r="K77" s="26"/>
      <c r="L77" s="52"/>
      <c r="M77" s="50"/>
      <c r="N77" s="28" t="s">
        <v>9</v>
      </c>
      <c r="O77" s="28">
        <f>COUNTIF(C71:C90,"구")</f>
        <v>0</v>
      </c>
      <c r="P77" s="28" t="s">
        <v>2</v>
      </c>
      <c r="Q77" s="28">
        <f>SUMIF(C71:C90,"구",E71:E90)</f>
        <v>0</v>
      </c>
      <c r="R77" s="28">
        <f>COUNTIF(X71:X90,"구국")</f>
        <v>0</v>
      </c>
      <c r="S77" s="28" t="s">
        <v>2</v>
      </c>
      <c r="T77" s="28">
        <f>SUMIF(X71:X90,"구국",E71:E90)</f>
        <v>0</v>
      </c>
      <c r="U77" s="28">
        <f t="shared" si="13"/>
        <v>0</v>
      </c>
      <c r="V77" s="28" t="s">
        <v>2</v>
      </c>
      <c r="W77" s="28">
        <f t="shared" si="14"/>
        <v>0</v>
      </c>
      <c r="X77" s="28" t="str">
        <f t="shared" si="15"/>
        <v/>
      </c>
    </row>
    <row r="78" spans="1:24" ht="28.9" customHeight="1">
      <c r="A78" s="41" t="str">
        <f t="shared" si="16"/>
        <v xml:space="preserve"> </v>
      </c>
      <c r="B78" s="42"/>
      <c r="C78" s="43"/>
      <c r="D78" s="44"/>
      <c r="E78" s="44"/>
      <c r="F78" s="43"/>
      <c r="G78" s="43"/>
      <c r="H78" s="26"/>
      <c r="I78" s="26"/>
      <c r="J78" s="26"/>
      <c r="K78" s="26"/>
      <c r="L78" s="52"/>
      <c r="M78" s="50"/>
      <c r="N78" s="28" t="s">
        <v>10</v>
      </c>
      <c r="O78" s="28">
        <f>COUNTIF(C71:C90,"제")</f>
        <v>0</v>
      </c>
      <c r="P78" s="28" t="s">
        <v>2</v>
      </c>
      <c r="Q78" s="28">
        <f>SUMIF(C71:C90,"제",E71:E90)</f>
        <v>0</v>
      </c>
      <c r="R78" s="28">
        <f>COUNTIF(X71:X90,"제국")</f>
        <v>0</v>
      </c>
      <c r="S78" s="28" t="s">
        <v>2</v>
      </c>
      <c r="T78" s="28">
        <f>SUMIF(X71:X90,"제국",E71:E90)</f>
        <v>0</v>
      </c>
      <c r="U78" s="28">
        <f t="shared" si="13"/>
        <v>0</v>
      </c>
      <c r="V78" s="28" t="s">
        <v>2</v>
      </c>
      <c r="W78" s="28">
        <f t="shared" si="14"/>
        <v>0</v>
      </c>
      <c r="X78" s="28" t="str">
        <f t="shared" si="15"/>
        <v/>
      </c>
    </row>
    <row r="79" spans="1:24" ht="28.9" customHeight="1">
      <c r="A79" s="41" t="str">
        <f t="shared" si="16"/>
        <v xml:space="preserve"> </v>
      </c>
      <c r="B79" s="42"/>
      <c r="C79" s="43"/>
      <c r="D79" s="44"/>
      <c r="E79" s="44"/>
      <c r="F79" s="43"/>
      <c r="G79" s="43"/>
      <c r="H79" s="26"/>
      <c r="I79" s="26"/>
      <c r="J79" s="26"/>
      <c r="K79" s="26"/>
      <c r="L79" s="52"/>
      <c r="M79" s="50"/>
      <c r="N79" s="28" t="s">
        <v>11</v>
      </c>
      <c r="O79" s="28">
        <f>COUNTIF(C71:C90,"유")</f>
        <v>0</v>
      </c>
      <c r="P79" s="28" t="s">
        <v>2</v>
      </c>
      <c r="Q79" s="28">
        <f>SUMIF(C71:C90,"유",E71:E90)</f>
        <v>0</v>
      </c>
      <c r="R79" s="28">
        <f>COUNTIF(X71:X90,"유국")</f>
        <v>0</v>
      </c>
      <c r="S79" s="28" t="s">
        <v>2</v>
      </c>
      <c r="T79" s="28">
        <f>SUMIF(X71:X90,"유국",E71:E90)</f>
        <v>0</v>
      </c>
      <c r="U79" s="28">
        <f t="shared" si="13"/>
        <v>0</v>
      </c>
      <c r="V79" s="28" t="s">
        <v>2</v>
      </c>
      <c r="W79" s="28">
        <f t="shared" si="14"/>
        <v>0</v>
      </c>
      <c r="X79" s="28" t="str">
        <f t="shared" si="15"/>
        <v/>
      </c>
    </row>
    <row r="80" spans="1:24" ht="28.9" customHeight="1">
      <c r="A80" s="41" t="str">
        <f t="shared" si="16"/>
        <v xml:space="preserve"> </v>
      </c>
      <c r="B80" s="42"/>
      <c r="C80" s="43"/>
      <c r="D80" s="44"/>
      <c r="E80" s="44"/>
      <c r="F80" s="43"/>
      <c r="G80" s="43"/>
      <c r="H80" s="26"/>
      <c r="I80" s="26"/>
      <c r="J80" s="26"/>
      <c r="K80" s="26"/>
      <c r="L80" s="52"/>
      <c r="M80" s="50"/>
      <c r="N80" s="28" t="s">
        <v>12</v>
      </c>
      <c r="O80" s="28">
        <f>COUNTIF(C71:C90,"과")</f>
        <v>0</v>
      </c>
      <c r="P80" s="28" t="s">
        <v>2</v>
      </c>
      <c r="Q80" s="28">
        <f>SUMIF(C71:C90,"과",E71:E90)</f>
        <v>0</v>
      </c>
      <c r="R80" s="28">
        <f>COUNTIF(X71:X90,"과국")</f>
        <v>0</v>
      </c>
      <c r="S80" s="28" t="s">
        <v>2</v>
      </c>
      <c r="T80" s="28">
        <f>SUMIF(X71:X90,"과국",E71:E90)</f>
        <v>0</v>
      </c>
      <c r="U80" s="28">
        <f t="shared" si="13"/>
        <v>0</v>
      </c>
      <c r="V80" s="28" t="s">
        <v>2</v>
      </c>
      <c r="W80" s="28">
        <f t="shared" si="14"/>
        <v>0</v>
      </c>
      <c r="X80" s="28" t="str">
        <f t="shared" si="15"/>
        <v/>
      </c>
    </row>
    <row r="81" spans="1:24" ht="28.9" customHeight="1">
      <c r="A81" s="41" t="str">
        <f t="shared" si="16"/>
        <v xml:space="preserve"> </v>
      </c>
      <c r="B81" s="42"/>
      <c r="C81" s="43"/>
      <c r="D81" s="44"/>
      <c r="E81" s="44"/>
      <c r="F81" s="43"/>
      <c r="G81" s="43"/>
      <c r="H81" s="26"/>
      <c r="I81" s="26"/>
      <c r="J81" s="26"/>
      <c r="K81" s="26"/>
      <c r="L81" s="52"/>
      <c r="M81" s="50"/>
      <c r="N81" s="28" t="s">
        <v>13</v>
      </c>
      <c r="O81" s="28">
        <f>COUNTIF(C71:C90,"묘")</f>
        <v>0</v>
      </c>
      <c r="P81" s="28" t="s">
        <v>2</v>
      </c>
      <c r="Q81" s="28">
        <f>SUMIF(C71:C90,"묘",E71:E90)</f>
        <v>0</v>
      </c>
      <c r="R81" s="28">
        <f>COUNTIF(X71:X90,"묘국")</f>
        <v>0</v>
      </c>
      <c r="S81" s="28" t="s">
        <v>2</v>
      </c>
      <c r="T81" s="28">
        <f>SUMIF(X71:X90,"묘국",E71:E90)</f>
        <v>0</v>
      </c>
      <c r="U81" s="28">
        <f t="shared" si="13"/>
        <v>0</v>
      </c>
      <c r="V81" s="28" t="s">
        <v>2</v>
      </c>
      <c r="W81" s="28">
        <f t="shared" si="14"/>
        <v>0</v>
      </c>
      <c r="X81" s="28" t="str">
        <f t="shared" si="15"/>
        <v/>
      </c>
    </row>
    <row r="82" spans="1:24" ht="28.9" customHeight="1">
      <c r="A82" s="41" t="str">
        <f t="shared" si="16"/>
        <v xml:space="preserve"> </v>
      </c>
      <c r="B82" s="42"/>
      <c r="C82" s="43"/>
      <c r="D82" s="44"/>
      <c r="E82" s="44"/>
      <c r="F82" s="43"/>
      <c r="G82" s="43"/>
      <c r="H82" s="26"/>
      <c r="I82" s="26"/>
      <c r="J82" s="26"/>
      <c r="K82" s="26"/>
      <c r="L82" s="52"/>
      <c r="M82" s="50"/>
      <c r="N82" s="28" t="s">
        <v>14</v>
      </c>
      <c r="O82" s="28">
        <f>COUNTIF(C71:C90,"목")</f>
        <v>0</v>
      </c>
      <c r="P82" s="28" t="s">
        <v>2</v>
      </c>
      <c r="Q82" s="28">
        <f>SUMIF(C71:C90,"목",E71:E90)</f>
        <v>0</v>
      </c>
      <c r="R82" s="28">
        <f>COUNTIF(X71:X90,"목국")</f>
        <v>0</v>
      </c>
      <c r="S82" s="28" t="s">
        <v>2</v>
      </c>
      <c r="T82" s="28">
        <f>SUMIF(X71:X90,"목국",E71:E90)</f>
        <v>0</v>
      </c>
      <c r="U82" s="28">
        <f t="shared" si="13"/>
        <v>0</v>
      </c>
      <c r="V82" s="28" t="s">
        <v>2</v>
      </c>
      <c r="W82" s="28">
        <f t="shared" si="14"/>
        <v>0</v>
      </c>
      <c r="X82" s="28" t="str">
        <f t="shared" si="15"/>
        <v/>
      </c>
    </row>
    <row r="83" spans="1:24" ht="28.9" customHeight="1">
      <c r="A83" s="41" t="str">
        <f t="shared" si="16"/>
        <v xml:space="preserve"> </v>
      </c>
      <c r="B83" s="42"/>
      <c r="C83" s="43"/>
      <c r="D83" s="44"/>
      <c r="E83" s="44"/>
      <c r="F83" s="43"/>
      <c r="G83" s="43"/>
      <c r="H83" s="26"/>
      <c r="I83" s="26"/>
      <c r="J83" s="26"/>
      <c r="K83" s="26"/>
      <c r="L83" s="52"/>
      <c r="M83" s="50"/>
      <c r="N83" s="28" t="s">
        <v>15</v>
      </c>
      <c r="O83" s="28">
        <f>COUNTIF(C71:C90,"잡")</f>
        <v>0</v>
      </c>
      <c r="P83" s="28" t="s">
        <v>2</v>
      </c>
      <c r="Q83" s="28">
        <f>SUMIF(C71:C90,"잡",E71:E90)</f>
        <v>0</v>
      </c>
      <c r="R83" s="28">
        <f>COUNTIF(X71:X90,"잡국")</f>
        <v>0</v>
      </c>
      <c r="S83" s="28" t="s">
        <v>2</v>
      </c>
      <c r="T83" s="28">
        <f>SUMIF(X71:X90,"잡국",E71:E90)</f>
        <v>0</v>
      </c>
      <c r="U83" s="28">
        <f t="shared" si="13"/>
        <v>0</v>
      </c>
      <c r="V83" s="28" t="s">
        <v>2</v>
      </c>
      <c r="W83" s="28">
        <f t="shared" si="14"/>
        <v>0</v>
      </c>
      <c r="X83" s="28" t="str">
        <f t="shared" si="15"/>
        <v/>
      </c>
    </row>
    <row r="84" spans="1:24" ht="28.9" customHeight="1">
      <c r="A84" s="41" t="str">
        <f t="shared" si="16"/>
        <v xml:space="preserve"> </v>
      </c>
      <c r="B84" s="42"/>
      <c r="C84" s="43"/>
      <c r="D84" s="44"/>
      <c r="E84" s="44"/>
      <c r="F84" s="43"/>
      <c r="G84" s="43"/>
      <c r="H84" s="26"/>
      <c r="I84" s="26"/>
      <c r="J84" s="26"/>
      <c r="K84" s="26"/>
      <c r="L84" s="52"/>
      <c r="M84" s="50"/>
      <c r="N84" s="28" t="s">
        <v>19</v>
      </c>
      <c r="O84" s="28">
        <f>COUNTIF(C71:C90,"학")</f>
        <v>0</v>
      </c>
      <c r="P84" s="28" t="s">
        <v>2</v>
      </c>
      <c r="Q84" s="28">
        <f>SUMIF(C71:C90,"학",E71:E90)</f>
        <v>0</v>
      </c>
      <c r="R84" s="28">
        <f>COUNTIF(X71:X90,"학국")</f>
        <v>0</v>
      </c>
      <c r="S84" s="28" t="s">
        <v>2</v>
      </c>
      <c r="T84" s="28">
        <f>SUMIF(X71:X90,"학국",E71:E90)</f>
        <v>0</v>
      </c>
      <c r="U84" s="28">
        <f t="shared" si="13"/>
        <v>0</v>
      </c>
      <c r="V84" s="28" t="s">
        <v>2</v>
      </c>
      <c r="W84" s="28">
        <f t="shared" si="14"/>
        <v>0</v>
      </c>
      <c r="X84" s="28" t="str">
        <f t="shared" si="15"/>
        <v/>
      </c>
    </row>
    <row r="85" spans="1:24" ht="28.9" customHeight="1">
      <c r="A85" s="41" t="str">
        <f t="shared" ref="A85:A90" si="17">IF(OR(ISNUMBER(E85),ISTEXT(C85)),A84+1," ")</f>
        <v xml:space="preserve"> </v>
      </c>
      <c r="B85" s="42"/>
      <c r="C85" s="43"/>
      <c r="D85" s="44"/>
      <c r="E85" s="44"/>
      <c r="F85" s="43"/>
      <c r="G85" s="43"/>
      <c r="H85" s="26"/>
      <c r="I85" s="26"/>
      <c r="J85" s="26"/>
      <c r="K85" s="26"/>
      <c r="L85" s="52"/>
      <c r="M85" s="50"/>
      <c r="N85" s="28" t="s">
        <v>16</v>
      </c>
      <c r="O85" s="28">
        <f>COUNTIF(C71:C90,"수")</f>
        <v>0</v>
      </c>
      <c r="P85" s="28" t="s">
        <v>2</v>
      </c>
      <c r="Q85" s="28">
        <f>SUMIF(C71:C90,"수",E71:E90)</f>
        <v>0</v>
      </c>
      <c r="R85" s="28">
        <f>COUNTIF(X71:X90,"수국")</f>
        <v>0</v>
      </c>
      <c r="S85" s="28" t="s">
        <v>2</v>
      </c>
      <c r="T85" s="28">
        <f>SUMIF(X71:X90,"수국",E71:E90)</f>
        <v>0</v>
      </c>
      <c r="U85" s="28">
        <f t="shared" si="13"/>
        <v>0</v>
      </c>
      <c r="V85" s="28" t="s">
        <v>2</v>
      </c>
      <c r="W85" s="28">
        <f t="shared" si="14"/>
        <v>0</v>
      </c>
      <c r="X85" s="28" t="str">
        <f t="shared" si="15"/>
        <v/>
      </c>
    </row>
    <row r="86" spans="1:24" ht="28.9" customHeight="1">
      <c r="A86" s="41" t="str">
        <f t="shared" si="17"/>
        <v xml:space="preserve"> </v>
      </c>
      <c r="B86" s="42"/>
      <c r="C86" s="43"/>
      <c r="D86" s="44"/>
      <c r="E86" s="44"/>
      <c r="F86" s="43"/>
      <c r="G86" s="43"/>
      <c r="H86" s="26"/>
      <c r="I86" s="26"/>
      <c r="J86" s="26"/>
      <c r="K86" s="26"/>
      <c r="L86" s="52"/>
      <c r="M86" s="50"/>
      <c r="N86" s="29" t="s">
        <v>17</v>
      </c>
      <c r="O86" s="28">
        <f>COUNTIF(C71:C90,"장")</f>
        <v>0</v>
      </c>
      <c r="P86" s="28" t="s">
        <v>2</v>
      </c>
      <c r="Q86" s="28">
        <f>SUMIF(C71:C90,"장",E71:E90)</f>
        <v>0</v>
      </c>
      <c r="R86" s="28">
        <f>COUNTIF(X71:X90,"장국")</f>
        <v>0</v>
      </c>
      <c r="S86" s="28" t="s">
        <v>2</v>
      </c>
      <c r="T86" s="28">
        <f>SUMIF(X71:X90,"장국",E71:E90)</f>
        <v>0</v>
      </c>
      <c r="U86" s="28">
        <f t="shared" si="13"/>
        <v>0</v>
      </c>
      <c r="V86" s="28" t="s">
        <v>2</v>
      </c>
      <c r="W86" s="28">
        <f t="shared" si="14"/>
        <v>0</v>
      </c>
      <c r="X86" s="30" t="str">
        <f t="shared" si="15"/>
        <v/>
      </c>
    </row>
    <row r="87" spans="1:24" ht="28.9" customHeight="1">
      <c r="A87" s="41" t="str">
        <f t="shared" si="17"/>
        <v xml:space="preserve"> </v>
      </c>
      <c r="B87" s="42"/>
      <c r="C87" s="43"/>
      <c r="D87" s="44"/>
      <c r="E87" s="44"/>
      <c r="F87" s="43"/>
      <c r="G87" s="43"/>
      <c r="H87" s="26"/>
      <c r="I87" s="26"/>
      <c r="J87" s="26"/>
      <c r="K87" s="26"/>
      <c r="L87" s="52"/>
      <c r="M87" s="50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30" t="str">
        <f t="shared" si="15"/>
        <v/>
      </c>
    </row>
    <row r="88" spans="1:24" ht="28.9" customHeight="1">
      <c r="A88" s="41" t="str">
        <f t="shared" si="17"/>
        <v xml:space="preserve"> </v>
      </c>
      <c r="B88" s="42"/>
      <c r="C88" s="43"/>
      <c r="D88" s="44"/>
      <c r="E88" s="44"/>
      <c r="F88" s="43"/>
      <c r="G88" s="43"/>
      <c r="H88" s="26"/>
      <c r="I88" s="26"/>
      <c r="J88" s="26"/>
      <c r="K88" s="26"/>
      <c r="L88" s="52"/>
      <c r="M88" s="50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30" t="str">
        <f t="shared" ref="X88:X103" si="18">CONCATENATE(C88,H88)</f>
        <v/>
      </c>
    </row>
    <row r="89" spans="1:24" ht="28.9" customHeight="1">
      <c r="A89" s="41" t="str">
        <f t="shared" si="17"/>
        <v xml:space="preserve"> </v>
      </c>
      <c r="B89" s="42"/>
      <c r="C89" s="43"/>
      <c r="D89" s="44"/>
      <c r="E89" s="44"/>
      <c r="F89" s="43"/>
      <c r="G89" s="43"/>
      <c r="H89" s="26"/>
      <c r="I89" s="26"/>
      <c r="J89" s="26"/>
      <c r="K89" s="26"/>
      <c r="L89" s="52"/>
      <c r="M89" s="50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30" t="str">
        <f t="shared" si="18"/>
        <v/>
      </c>
    </row>
    <row r="90" spans="1:24" ht="28.9" customHeight="1">
      <c r="A90" s="41" t="str">
        <f t="shared" si="17"/>
        <v xml:space="preserve"> </v>
      </c>
      <c r="B90" s="42"/>
      <c r="C90" s="43"/>
      <c r="D90" s="44"/>
      <c r="E90" s="44"/>
      <c r="F90" s="43"/>
      <c r="G90" s="43"/>
      <c r="H90" s="26"/>
      <c r="I90" s="26"/>
      <c r="J90" s="26"/>
      <c r="K90" s="26"/>
      <c r="L90" s="52"/>
      <c r="M90" s="50"/>
      <c r="N90" s="28" t="s">
        <v>20</v>
      </c>
      <c r="O90" s="28">
        <f>COUNTIF(C71:C90," ")</f>
        <v>0</v>
      </c>
      <c r="P90" s="28" t="s">
        <v>2</v>
      </c>
      <c r="Q90" s="28">
        <f>SUMIF(C71:C90," ",E71:E90)</f>
        <v>0</v>
      </c>
      <c r="R90" s="28"/>
      <c r="S90" s="28" t="s">
        <v>2</v>
      </c>
      <c r="T90" s="28"/>
      <c r="U90" s="28">
        <f>O90</f>
        <v>0</v>
      </c>
      <c r="V90" s="28" t="s">
        <v>2</v>
      </c>
      <c r="W90" s="28">
        <f>Q90</f>
        <v>0</v>
      </c>
      <c r="X90" s="28" t="str">
        <f t="shared" si="18"/>
        <v/>
      </c>
    </row>
    <row r="91" spans="1:24" ht="28.9" customHeight="1">
      <c r="A91" s="45" t="s">
        <v>35</v>
      </c>
      <c r="B91" s="46"/>
      <c r="C91" s="47"/>
      <c r="D91" s="48"/>
      <c r="E91" s="49">
        <f>SUM(E71:E90)</f>
        <v>0</v>
      </c>
      <c r="F91" s="47"/>
      <c r="G91" s="47"/>
      <c r="H91" s="31"/>
      <c r="I91" s="31"/>
      <c r="J91" s="31"/>
      <c r="K91" s="31"/>
      <c r="L91" s="33"/>
      <c r="M91" s="51"/>
      <c r="N91" s="29" t="s">
        <v>1</v>
      </c>
      <c r="O91" s="28">
        <f>SUM(O71:O90)</f>
        <v>0</v>
      </c>
      <c r="P91" s="28" t="s">
        <v>2</v>
      </c>
      <c r="Q91" s="28">
        <f>SUM(Q71:Q90)</f>
        <v>0</v>
      </c>
      <c r="R91" s="28">
        <f>SUM(R71:R90)</f>
        <v>0</v>
      </c>
      <c r="S91" s="28" t="s">
        <v>2</v>
      </c>
      <c r="T91" s="28">
        <f>SUM(T71:T90)</f>
        <v>0</v>
      </c>
      <c r="U91" s="28">
        <f>SUM(U71:U90)</f>
        <v>0</v>
      </c>
      <c r="V91" s="28" t="s">
        <v>2</v>
      </c>
      <c r="W91" s="28">
        <f>SUM(W71:W90)</f>
        <v>0</v>
      </c>
      <c r="X91" s="28" t="str">
        <f t="shared" si="18"/>
        <v/>
      </c>
    </row>
    <row r="92" spans="1:24" ht="28.9" customHeight="1">
      <c r="A92" s="41" t="str">
        <f>IF(OR(ISNUMBER(E92),ISTEXT(C92)),A90+1," ")</f>
        <v xml:space="preserve"> </v>
      </c>
      <c r="B92" s="42"/>
      <c r="C92" s="43"/>
      <c r="D92" s="44"/>
      <c r="E92" s="44"/>
      <c r="F92" s="43"/>
      <c r="G92" s="43"/>
      <c r="H92" s="26"/>
      <c r="I92" s="26"/>
      <c r="J92" s="26"/>
      <c r="K92" s="27"/>
      <c r="L92" s="52"/>
      <c r="M92" s="50"/>
      <c r="N92" s="28" t="s">
        <v>3</v>
      </c>
      <c r="O92" s="28">
        <f>COUNTIF(C92:C111,"전")</f>
        <v>0</v>
      </c>
      <c r="P92" s="28" t="s">
        <v>2</v>
      </c>
      <c r="Q92" s="28">
        <f>SUMIF(C92:C111,"전",E92:E111)</f>
        <v>0</v>
      </c>
      <c r="R92" s="28">
        <f>COUNTIF(X92:X111,"전국")</f>
        <v>0</v>
      </c>
      <c r="S92" s="28" t="s">
        <v>2</v>
      </c>
      <c r="T92" s="28">
        <f>SUMIF(X92:X111,"전국",E92:E111)</f>
        <v>0</v>
      </c>
      <c r="U92" s="28">
        <f t="shared" ref="U92:U107" si="19">O92-R92</f>
        <v>0</v>
      </c>
      <c r="V92" s="28" t="s">
        <v>2</v>
      </c>
      <c r="W92" s="28">
        <f t="shared" ref="W92:W107" si="20">Q92-T92</f>
        <v>0</v>
      </c>
      <c r="X92" s="28" t="str">
        <f t="shared" si="18"/>
        <v/>
      </c>
    </row>
    <row r="93" spans="1:24" ht="28.9" customHeight="1">
      <c r="A93" s="41" t="str">
        <f>IF(OR(ISNUMBER(E93),ISTEXT(C93)),A92+1," ")</f>
        <v xml:space="preserve"> </v>
      </c>
      <c r="B93" s="42"/>
      <c r="C93" s="43"/>
      <c r="D93" s="44"/>
      <c r="E93" s="44"/>
      <c r="F93" s="43"/>
      <c r="G93" s="43"/>
      <c r="H93" s="26"/>
      <c r="I93" s="26"/>
      <c r="J93" s="26"/>
      <c r="K93" s="26"/>
      <c r="L93" s="52"/>
      <c r="M93" s="50"/>
      <c r="N93" s="28" t="s">
        <v>4</v>
      </c>
      <c r="O93" s="28">
        <f>COUNTIF(C92:C111,"답")</f>
        <v>0</v>
      </c>
      <c r="P93" s="28" t="s">
        <v>2</v>
      </c>
      <c r="Q93" s="28">
        <f>SUMIF(C92:C111,"답",E92:E111)</f>
        <v>0</v>
      </c>
      <c r="R93" s="28">
        <f>COUNTIF(X92:X111,"답국")</f>
        <v>0</v>
      </c>
      <c r="S93" s="28" t="s">
        <v>2</v>
      </c>
      <c r="T93" s="28">
        <f>SUMIF(X92:X111,"답국",E92:E111)</f>
        <v>0</v>
      </c>
      <c r="U93" s="28">
        <f t="shared" si="19"/>
        <v>0</v>
      </c>
      <c r="V93" s="28" t="s">
        <v>2</v>
      </c>
      <c r="W93" s="28">
        <f t="shared" si="20"/>
        <v>0</v>
      </c>
      <c r="X93" s="28" t="str">
        <f t="shared" si="18"/>
        <v/>
      </c>
    </row>
    <row r="94" spans="1:24" ht="28.9" customHeight="1">
      <c r="A94" s="41" t="str">
        <f t="shared" ref="A94:A104" si="21">IF(OR(ISNUMBER(E94),ISTEXT(C94)),A93+1," ")</f>
        <v xml:space="preserve"> </v>
      </c>
      <c r="B94" s="42"/>
      <c r="C94" s="43"/>
      <c r="D94" s="44"/>
      <c r="E94" s="44"/>
      <c r="F94" s="43"/>
      <c r="G94" s="43"/>
      <c r="H94" s="26"/>
      <c r="I94" s="26"/>
      <c r="J94" s="26"/>
      <c r="K94" s="26"/>
      <c r="L94" s="52"/>
      <c r="M94" s="50"/>
      <c r="N94" s="28" t="s">
        <v>5</v>
      </c>
      <c r="O94" s="28">
        <f>COUNTIF(C92:C111,"임")</f>
        <v>0</v>
      </c>
      <c r="P94" s="28" t="s">
        <v>2</v>
      </c>
      <c r="Q94" s="28">
        <f>SUMIF(C92:C111,"임",E92:E111)</f>
        <v>0</v>
      </c>
      <c r="R94" s="28">
        <f>COUNTIF(X92:X111,"임국")</f>
        <v>0</v>
      </c>
      <c r="S94" s="28" t="s">
        <v>2</v>
      </c>
      <c r="T94" s="28">
        <f>SUMIF(X92:X111,"임국",E92:E111)</f>
        <v>0</v>
      </c>
      <c r="U94" s="28">
        <f t="shared" si="19"/>
        <v>0</v>
      </c>
      <c r="V94" s="28" t="s">
        <v>2</v>
      </c>
      <c r="W94" s="28">
        <f t="shared" si="20"/>
        <v>0</v>
      </c>
      <c r="X94" s="28" t="str">
        <f t="shared" si="18"/>
        <v/>
      </c>
    </row>
    <row r="95" spans="1:24" ht="28.9" customHeight="1">
      <c r="A95" s="41" t="str">
        <f t="shared" si="21"/>
        <v xml:space="preserve"> </v>
      </c>
      <c r="B95" s="42"/>
      <c r="C95" s="43"/>
      <c r="D95" s="44"/>
      <c r="E95" s="44"/>
      <c r="F95" s="43"/>
      <c r="G95" s="43"/>
      <c r="H95" s="26"/>
      <c r="I95" s="26"/>
      <c r="J95" s="26"/>
      <c r="K95" s="26"/>
      <c r="L95" s="52"/>
      <c r="M95" s="50"/>
      <c r="N95" s="28" t="s">
        <v>6</v>
      </c>
      <c r="O95" s="28">
        <f>COUNTIF(C92:C111,"대")</f>
        <v>0</v>
      </c>
      <c r="P95" s="28" t="s">
        <v>2</v>
      </c>
      <c r="Q95" s="28">
        <f>SUMIF(C92:C111,"대",E92:E111)</f>
        <v>0</v>
      </c>
      <c r="R95" s="28">
        <f>COUNTIF(X92:X111,"대국")</f>
        <v>0</v>
      </c>
      <c r="S95" s="28" t="s">
        <v>2</v>
      </c>
      <c r="T95" s="28">
        <f>SUMIF(X92:X111,"대국",E92:E111)</f>
        <v>0</v>
      </c>
      <c r="U95" s="28">
        <f t="shared" si="19"/>
        <v>0</v>
      </c>
      <c r="V95" s="28" t="s">
        <v>2</v>
      </c>
      <c r="W95" s="28">
        <f t="shared" si="20"/>
        <v>0</v>
      </c>
      <c r="X95" s="28" t="str">
        <f t="shared" si="18"/>
        <v/>
      </c>
    </row>
    <row r="96" spans="1:24" ht="28.9" customHeight="1">
      <c r="A96" s="41" t="str">
        <f t="shared" si="21"/>
        <v xml:space="preserve"> </v>
      </c>
      <c r="B96" s="42"/>
      <c r="C96" s="43"/>
      <c r="D96" s="44"/>
      <c r="E96" s="44"/>
      <c r="F96" s="43"/>
      <c r="G96" s="43"/>
      <c r="H96" s="26"/>
      <c r="I96" s="26"/>
      <c r="J96" s="26"/>
      <c r="K96" s="26"/>
      <c r="L96" s="52"/>
      <c r="M96" s="50"/>
      <c r="N96" s="28" t="s">
        <v>7</v>
      </c>
      <c r="O96" s="28">
        <f>COUNTIF(C92:C111,"도")</f>
        <v>0</v>
      </c>
      <c r="P96" s="28" t="s">
        <v>2</v>
      </c>
      <c r="Q96" s="28">
        <f>SUMIF(C92:C111,"도",E92:E111)</f>
        <v>0</v>
      </c>
      <c r="R96" s="28">
        <f>COUNTIF(X92:X111,"도국")</f>
        <v>0</v>
      </c>
      <c r="S96" s="28" t="s">
        <v>2</v>
      </c>
      <c r="T96" s="28">
        <f>SUMIF(X92:X111,"도국",E92:E111)</f>
        <v>0</v>
      </c>
      <c r="U96" s="28">
        <f t="shared" si="19"/>
        <v>0</v>
      </c>
      <c r="V96" s="28" t="s">
        <v>2</v>
      </c>
      <c r="W96" s="28">
        <f t="shared" si="20"/>
        <v>0</v>
      </c>
      <c r="X96" s="28" t="str">
        <f t="shared" si="18"/>
        <v/>
      </c>
    </row>
    <row r="97" spans="1:24" ht="28.9" customHeight="1">
      <c r="A97" s="41" t="str">
        <f t="shared" si="21"/>
        <v xml:space="preserve"> </v>
      </c>
      <c r="B97" s="42"/>
      <c r="C97" s="43"/>
      <c r="D97" s="44"/>
      <c r="E97" s="44"/>
      <c r="F97" s="43"/>
      <c r="G97" s="43"/>
      <c r="H97" s="26"/>
      <c r="I97" s="26"/>
      <c r="J97" s="26"/>
      <c r="K97" s="26"/>
      <c r="L97" s="52"/>
      <c r="M97" s="50"/>
      <c r="N97" s="28" t="s">
        <v>8</v>
      </c>
      <c r="O97" s="28">
        <f>COUNTIF(C92:C111,"천")</f>
        <v>0</v>
      </c>
      <c r="P97" s="28" t="s">
        <v>2</v>
      </c>
      <c r="Q97" s="28">
        <f>SUMIF(C92:C111,"천",E92:E111)</f>
        <v>0</v>
      </c>
      <c r="R97" s="28">
        <f>COUNTIF(X92:X111,"천국")</f>
        <v>0</v>
      </c>
      <c r="S97" s="28" t="s">
        <v>2</v>
      </c>
      <c r="T97" s="28">
        <f>SUMIF(X92:X111,"천국",E92:E111)</f>
        <v>0</v>
      </c>
      <c r="U97" s="28">
        <f t="shared" si="19"/>
        <v>0</v>
      </c>
      <c r="V97" s="28" t="s">
        <v>2</v>
      </c>
      <c r="W97" s="28">
        <f t="shared" si="20"/>
        <v>0</v>
      </c>
      <c r="X97" s="28" t="str">
        <f t="shared" si="18"/>
        <v/>
      </c>
    </row>
    <row r="98" spans="1:24" ht="28.9" customHeight="1">
      <c r="A98" s="41" t="str">
        <f t="shared" si="21"/>
        <v xml:space="preserve"> </v>
      </c>
      <c r="B98" s="42"/>
      <c r="C98" s="43"/>
      <c r="D98" s="44"/>
      <c r="E98" s="44"/>
      <c r="F98" s="43"/>
      <c r="G98" s="43"/>
      <c r="H98" s="26"/>
      <c r="I98" s="26"/>
      <c r="J98" s="26"/>
      <c r="K98" s="26"/>
      <c r="L98" s="52"/>
      <c r="M98" s="50"/>
      <c r="N98" s="28" t="s">
        <v>9</v>
      </c>
      <c r="O98" s="28">
        <f>COUNTIF(C92:C111,"구")</f>
        <v>0</v>
      </c>
      <c r="P98" s="28" t="s">
        <v>2</v>
      </c>
      <c r="Q98" s="28">
        <f>SUMIF(C92:C111,"구",E92:E111)</f>
        <v>0</v>
      </c>
      <c r="R98" s="28">
        <f>COUNTIF(X92:X111,"구국")</f>
        <v>0</v>
      </c>
      <c r="S98" s="28" t="s">
        <v>2</v>
      </c>
      <c r="T98" s="28">
        <f>SUMIF(X92:X111,"구국",E92:E111)</f>
        <v>0</v>
      </c>
      <c r="U98" s="28">
        <f t="shared" si="19"/>
        <v>0</v>
      </c>
      <c r="V98" s="28" t="s">
        <v>2</v>
      </c>
      <c r="W98" s="28">
        <f t="shared" si="20"/>
        <v>0</v>
      </c>
      <c r="X98" s="28" t="str">
        <f t="shared" si="18"/>
        <v/>
      </c>
    </row>
    <row r="99" spans="1:24" ht="28.9" customHeight="1">
      <c r="A99" s="41" t="str">
        <f t="shared" si="21"/>
        <v xml:space="preserve"> </v>
      </c>
      <c r="B99" s="42"/>
      <c r="C99" s="43"/>
      <c r="D99" s="44"/>
      <c r="E99" s="44"/>
      <c r="F99" s="43"/>
      <c r="G99" s="43"/>
      <c r="H99" s="26"/>
      <c r="I99" s="26"/>
      <c r="J99" s="26"/>
      <c r="K99" s="26"/>
      <c r="L99" s="52"/>
      <c r="M99" s="50"/>
      <c r="N99" s="28" t="s">
        <v>10</v>
      </c>
      <c r="O99" s="28">
        <f>COUNTIF(C92:C111,"제")</f>
        <v>0</v>
      </c>
      <c r="P99" s="28" t="s">
        <v>2</v>
      </c>
      <c r="Q99" s="28">
        <f>SUMIF(C92:C111,"제",E92:E111)</f>
        <v>0</v>
      </c>
      <c r="R99" s="28">
        <f>COUNTIF(X92:X111,"제국")</f>
        <v>0</v>
      </c>
      <c r="S99" s="28" t="s">
        <v>2</v>
      </c>
      <c r="T99" s="28">
        <f>SUMIF(X92:X111,"제국",E92:E111)</f>
        <v>0</v>
      </c>
      <c r="U99" s="28">
        <f t="shared" si="19"/>
        <v>0</v>
      </c>
      <c r="V99" s="28" t="s">
        <v>2</v>
      </c>
      <c r="W99" s="28">
        <f t="shared" si="20"/>
        <v>0</v>
      </c>
      <c r="X99" s="28" t="str">
        <f t="shared" si="18"/>
        <v/>
      </c>
    </row>
    <row r="100" spans="1:24" ht="28.9" customHeight="1">
      <c r="A100" s="41" t="str">
        <f t="shared" si="21"/>
        <v xml:space="preserve"> </v>
      </c>
      <c r="B100" s="42"/>
      <c r="C100" s="43"/>
      <c r="D100" s="44"/>
      <c r="E100" s="44"/>
      <c r="F100" s="43"/>
      <c r="G100" s="43"/>
      <c r="H100" s="26"/>
      <c r="I100" s="26"/>
      <c r="J100" s="26"/>
      <c r="K100" s="26"/>
      <c r="L100" s="52"/>
      <c r="M100" s="50"/>
      <c r="N100" s="28" t="s">
        <v>11</v>
      </c>
      <c r="O100" s="28">
        <f>COUNTIF(C92:C111,"유")</f>
        <v>0</v>
      </c>
      <c r="P100" s="28" t="s">
        <v>2</v>
      </c>
      <c r="Q100" s="28">
        <f>SUMIF(C92:C111,"유",E92:E111)</f>
        <v>0</v>
      </c>
      <c r="R100" s="28">
        <f>COUNTIF(X92:X111,"유국")</f>
        <v>0</v>
      </c>
      <c r="S100" s="28" t="s">
        <v>2</v>
      </c>
      <c r="T100" s="28">
        <f>SUMIF(X92:X111,"유국",E92:E111)</f>
        <v>0</v>
      </c>
      <c r="U100" s="28">
        <f t="shared" si="19"/>
        <v>0</v>
      </c>
      <c r="V100" s="28" t="s">
        <v>2</v>
      </c>
      <c r="W100" s="28">
        <f t="shared" si="20"/>
        <v>0</v>
      </c>
      <c r="X100" s="28" t="str">
        <f t="shared" si="18"/>
        <v/>
      </c>
    </row>
    <row r="101" spans="1:24" ht="28.9" customHeight="1">
      <c r="A101" s="41" t="str">
        <f t="shared" si="21"/>
        <v xml:space="preserve"> </v>
      </c>
      <c r="B101" s="42"/>
      <c r="C101" s="43"/>
      <c r="D101" s="44"/>
      <c r="E101" s="44"/>
      <c r="F101" s="43"/>
      <c r="G101" s="43"/>
      <c r="H101" s="26"/>
      <c r="I101" s="26"/>
      <c r="J101" s="26"/>
      <c r="K101" s="26"/>
      <c r="L101" s="52"/>
      <c r="M101" s="50"/>
      <c r="N101" s="28" t="s">
        <v>12</v>
      </c>
      <c r="O101" s="28">
        <f>COUNTIF(C92:C111,"과")</f>
        <v>0</v>
      </c>
      <c r="P101" s="28" t="s">
        <v>2</v>
      </c>
      <c r="Q101" s="28">
        <f>SUMIF(C92:C111,"과",E92:E111)</f>
        <v>0</v>
      </c>
      <c r="R101" s="28">
        <f>COUNTIF(X92:X111,"과국")</f>
        <v>0</v>
      </c>
      <c r="S101" s="28" t="s">
        <v>2</v>
      </c>
      <c r="T101" s="28">
        <f>SUMIF(X92:X111,"과국",E92:E111)</f>
        <v>0</v>
      </c>
      <c r="U101" s="28">
        <f t="shared" si="19"/>
        <v>0</v>
      </c>
      <c r="V101" s="28" t="s">
        <v>2</v>
      </c>
      <c r="W101" s="28">
        <f t="shared" si="20"/>
        <v>0</v>
      </c>
      <c r="X101" s="28" t="str">
        <f t="shared" si="18"/>
        <v/>
      </c>
    </row>
    <row r="102" spans="1:24" ht="28.9" customHeight="1">
      <c r="A102" s="41" t="str">
        <f t="shared" si="21"/>
        <v xml:space="preserve"> </v>
      </c>
      <c r="B102" s="42"/>
      <c r="C102" s="43"/>
      <c r="D102" s="44"/>
      <c r="E102" s="44"/>
      <c r="F102" s="43"/>
      <c r="G102" s="43"/>
      <c r="H102" s="26"/>
      <c r="I102" s="26"/>
      <c r="J102" s="26"/>
      <c r="K102" s="26"/>
      <c r="L102" s="52"/>
      <c r="M102" s="50"/>
      <c r="N102" s="28" t="s">
        <v>13</v>
      </c>
      <c r="O102" s="28">
        <f>COUNTIF(C92:C111,"묘")</f>
        <v>0</v>
      </c>
      <c r="P102" s="28" t="s">
        <v>2</v>
      </c>
      <c r="Q102" s="28">
        <f>SUMIF(C92:C111,"묘",E92:E111)</f>
        <v>0</v>
      </c>
      <c r="R102" s="28">
        <f>COUNTIF(X92:X111,"묘국")</f>
        <v>0</v>
      </c>
      <c r="S102" s="28" t="s">
        <v>2</v>
      </c>
      <c r="T102" s="28">
        <f>SUMIF(X92:X111,"묘국",E92:E111)</f>
        <v>0</v>
      </c>
      <c r="U102" s="28">
        <f t="shared" si="19"/>
        <v>0</v>
      </c>
      <c r="V102" s="28" t="s">
        <v>2</v>
      </c>
      <c r="W102" s="28">
        <f t="shared" si="20"/>
        <v>0</v>
      </c>
      <c r="X102" s="28" t="str">
        <f t="shared" si="18"/>
        <v/>
      </c>
    </row>
    <row r="103" spans="1:24" ht="28.9" customHeight="1">
      <c r="A103" s="41" t="str">
        <f t="shared" si="21"/>
        <v xml:space="preserve"> </v>
      </c>
      <c r="B103" s="42"/>
      <c r="C103" s="43"/>
      <c r="D103" s="44"/>
      <c r="E103" s="44"/>
      <c r="F103" s="43"/>
      <c r="G103" s="43"/>
      <c r="H103" s="26"/>
      <c r="I103" s="26"/>
      <c r="J103" s="26"/>
      <c r="K103" s="26"/>
      <c r="L103" s="52"/>
      <c r="M103" s="50"/>
      <c r="N103" s="28" t="s">
        <v>14</v>
      </c>
      <c r="O103" s="28">
        <f>COUNTIF(C92:C111,"목")</f>
        <v>0</v>
      </c>
      <c r="P103" s="28" t="s">
        <v>2</v>
      </c>
      <c r="Q103" s="28">
        <f>SUMIF(C92:C111,"목",E92:E111)</f>
        <v>0</v>
      </c>
      <c r="R103" s="28">
        <f>COUNTIF(X92:X111,"목국")</f>
        <v>0</v>
      </c>
      <c r="S103" s="28" t="s">
        <v>2</v>
      </c>
      <c r="T103" s="28">
        <f>SUMIF(X92:X111,"목국",E92:E111)</f>
        <v>0</v>
      </c>
      <c r="U103" s="28">
        <f t="shared" si="19"/>
        <v>0</v>
      </c>
      <c r="V103" s="28" t="s">
        <v>2</v>
      </c>
      <c r="W103" s="28">
        <f t="shared" si="20"/>
        <v>0</v>
      </c>
      <c r="X103" s="28" t="str">
        <f t="shared" si="18"/>
        <v/>
      </c>
    </row>
    <row r="104" spans="1:24" ht="28.9" customHeight="1">
      <c r="A104" s="41" t="str">
        <f t="shared" si="21"/>
        <v xml:space="preserve"> </v>
      </c>
      <c r="B104" s="42"/>
      <c r="C104" s="43"/>
      <c r="D104" s="44"/>
      <c r="E104" s="44"/>
      <c r="F104" s="43"/>
      <c r="G104" s="43"/>
      <c r="H104" s="26"/>
      <c r="I104" s="26"/>
      <c r="J104" s="26"/>
      <c r="K104" s="26"/>
      <c r="L104" s="52"/>
      <c r="M104" s="50"/>
      <c r="N104" s="28" t="s">
        <v>15</v>
      </c>
      <c r="O104" s="28">
        <f>COUNTIF(C92:C111,"잡")</f>
        <v>0</v>
      </c>
      <c r="P104" s="28" t="s">
        <v>2</v>
      </c>
      <c r="Q104" s="28">
        <f>SUMIF(C92:C111,"잡",E92:E111)</f>
        <v>0</v>
      </c>
      <c r="R104" s="28">
        <f>COUNTIF(X92:X111,"잡국")</f>
        <v>0</v>
      </c>
      <c r="S104" s="28" t="s">
        <v>2</v>
      </c>
      <c r="T104" s="28">
        <f>SUMIF(X92:X111,"잡국",E92:E111)</f>
        <v>0</v>
      </c>
      <c r="U104" s="28">
        <f t="shared" si="19"/>
        <v>0</v>
      </c>
      <c r="V104" s="28" t="s">
        <v>2</v>
      </c>
      <c r="W104" s="28">
        <f t="shared" si="20"/>
        <v>0</v>
      </c>
      <c r="X104" s="28" t="str">
        <f t="shared" ref="X104:X119" si="22">CONCATENATE(C104,H104)</f>
        <v/>
      </c>
    </row>
    <row r="105" spans="1:24" ht="28.9" customHeight="1">
      <c r="A105" s="41" t="str">
        <f t="shared" ref="A105:A111" si="23">IF(OR(ISNUMBER(E105),ISTEXT(C105)),A104+1," ")</f>
        <v xml:space="preserve"> </v>
      </c>
      <c r="B105" s="42"/>
      <c r="C105" s="43"/>
      <c r="D105" s="44"/>
      <c r="E105" s="44"/>
      <c r="F105" s="43"/>
      <c r="G105" s="43"/>
      <c r="H105" s="26"/>
      <c r="I105" s="26"/>
      <c r="J105" s="26"/>
      <c r="K105" s="26"/>
      <c r="L105" s="52"/>
      <c r="M105" s="50"/>
      <c r="N105" s="28" t="s">
        <v>19</v>
      </c>
      <c r="O105" s="28">
        <f>COUNTIF(C92:C111,"학")</f>
        <v>0</v>
      </c>
      <c r="P105" s="28" t="s">
        <v>2</v>
      </c>
      <c r="Q105" s="28">
        <f>SUMIF(C92:C111,"학",E92:E111)</f>
        <v>0</v>
      </c>
      <c r="R105" s="28">
        <f>COUNTIF(X92:X111,"학국")</f>
        <v>0</v>
      </c>
      <c r="S105" s="28" t="s">
        <v>2</v>
      </c>
      <c r="T105" s="28">
        <f>SUMIF(X92:X111,"학국",E92:E111)</f>
        <v>0</v>
      </c>
      <c r="U105" s="28">
        <f t="shared" si="19"/>
        <v>0</v>
      </c>
      <c r="V105" s="28" t="s">
        <v>2</v>
      </c>
      <c r="W105" s="28">
        <f t="shared" si="20"/>
        <v>0</v>
      </c>
      <c r="X105" s="28" t="str">
        <f t="shared" si="22"/>
        <v/>
      </c>
    </row>
    <row r="106" spans="1:24" ht="28.9" customHeight="1">
      <c r="A106" s="41" t="str">
        <f t="shared" si="23"/>
        <v xml:space="preserve"> </v>
      </c>
      <c r="B106" s="42"/>
      <c r="C106" s="43"/>
      <c r="D106" s="44"/>
      <c r="E106" s="44"/>
      <c r="F106" s="43"/>
      <c r="G106" s="43"/>
      <c r="H106" s="26"/>
      <c r="I106" s="26"/>
      <c r="J106" s="26"/>
      <c r="K106" s="26"/>
      <c r="L106" s="52"/>
      <c r="M106" s="50"/>
      <c r="N106" s="28" t="s">
        <v>16</v>
      </c>
      <c r="O106" s="28">
        <f>COUNTIF(C92:C111,"수")</f>
        <v>0</v>
      </c>
      <c r="P106" s="28" t="s">
        <v>2</v>
      </c>
      <c r="Q106" s="28">
        <f>SUMIF(C92:C111,"수",E92:E111)</f>
        <v>0</v>
      </c>
      <c r="R106" s="28">
        <f>COUNTIF(X92:X111,"수국")</f>
        <v>0</v>
      </c>
      <c r="S106" s="28" t="s">
        <v>2</v>
      </c>
      <c r="T106" s="28">
        <f>SUMIF(X92:X111,"수국",E92:E111)</f>
        <v>0</v>
      </c>
      <c r="U106" s="28">
        <f t="shared" si="19"/>
        <v>0</v>
      </c>
      <c r="V106" s="28" t="s">
        <v>2</v>
      </c>
      <c r="W106" s="28">
        <f t="shared" si="20"/>
        <v>0</v>
      </c>
      <c r="X106" s="28" t="str">
        <f t="shared" si="22"/>
        <v/>
      </c>
    </row>
    <row r="107" spans="1:24" ht="28.9" customHeight="1">
      <c r="A107" s="41" t="str">
        <f t="shared" si="23"/>
        <v xml:space="preserve"> </v>
      </c>
      <c r="B107" s="42"/>
      <c r="C107" s="43"/>
      <c r="D107" s="44"/>
      <c r="E107" s="44"/>
      <c r="F107" s="43"/>
      <c r="G107" s="43"/>
      <c r="H107" s="26"/>
      <c r="I107" s="26"/>
      <c r="J107" s="26"/>
      <c r="K107" s="26"/>
      <c r="L107" s="52"/>
      <c r="M107" s="50"/>
      <c r="N107" s="29" t="s">
        <v>17</v>
      </c>
      <c r="O107" s="28">
        <f>COUNTIF(C92:C111,"장")</f>
        <v>0</v>
      </c>
      <c r="P107" s="28" t="s">
        <v>2</v>
      </c>
      <c r="Q107" s="28">
        <f>SUMIF(C92:C111,"장",E92:E111)</f>
        <v>0</v>
      </c>
      <c r="R107" s="28">
        <f>COUNTIF(X92:X111,"장국")</f>
        <v>0</v>
      </c>
      <c r="S107" s="28" t="s">
        <v>2</v>
      </c>
      <c r="T107" s="28">
        <f>SUMIF(X92:X111,"장국",E92:E111)</f>
        <v>0</v>
      </c>
      <c r="U107" s="28">
        <f t="shared" si="19"/>
        <v>0</v>
      </c>
      <c r="V107" s="28" t="s">
        <v>2</v>
      </c>
      <c r="W107" s="28">
        <f t="shared" si="20"/>
        <v>0</v>
      </c>
      <c r="X107" s="30" t="str">
        <f t="shared" si="22"/>
        <v/>
      </c>
    </row>
    <row r="108" spans="1:24" ht="28.9" customHeight="1">
      <c r="A108" s="41" t="str">
        <f t="shared" si="23"/>
        <v xml:space="preserve"> </v>
      </c>
      <c r="B108" s="42"/>
      <c r="C108" s="43"/>
      <c r="D108" s="44"/>
      <c r="E108" s="44"/>
      <c r="F108" s="43"/>
      <c r="G108" s="43"/>
      <c r="H108" s="26"/>
      <c r="I108" s="26"/>
      <c r="J108" s="26"/>
      <c r="K108" s="26"/>
      <c r="L108" s="52"/>
      <c r="M108" s="50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30" t="str">
        <f t="shared" si="22"/>
        <v/>
      </c>
    </row>
    <row r="109" spans="1:24" ht="28.9" customHeight="1">
      <c r="A109" s="41" t="str">
        <f t="shared" si="23"/>
        <v xml:space="preserve"> </v>
      </c>
      <c r="B109" s="42"/>
      <c r="C109" s="43"/>
      <c r="D109" s="44"/>
      <c r="E109" s="44"/>
      <c r="F109" s="43"/>
      <c r="G109" s="43"/>
      <c r="H109" s="26"/>
      <c r="I109" s="26"/>
      <c r="J109" s="26"/>
      <c r="K109" s="26"/>
      <c r="L109" s="52"/>
      <c r="M109" s="50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30" t="str">
        <f t="shared" si="22"/>
        <v/>
      </c>
    </row>
    <row r="110" spans="1:24" ht="28.9" customHeight="1">
      <c r="A110" s="41" t="str">
        <f t="shared" si="23"/>
        <v xml:space="preserve"> </v>
      </c>
      <c r="B110" s="42"/>
      <c r="C110" s="43"/>
      <c r="D110" s="44"/>
      <c r="E110" s="44"/>
      <c r="F110" s="43"/>
      <c r="G110" s="43"/>
      <c r="H110" s="26"/>
      <c r="I110" s="26"/>
      <c r="J110" s="26"/>
      <c r="K110" s="26"/>
      <c r="L110" s="52"/>
      <c r="M110" s="50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30" t="str">
        <f t="shared" si="22"/>
        <v/>
      </c>
    </row>
    <row r="111" spans="1:24" ht="28.9" customHeight="1">
      <c r="A111" s="41" t="str">
        <f t="shared" si="23"/>
        <v xml:space="preserve"> </v>
      </c>
      <c r="B111" s="42"/>
      <c r="C111" s="43"/>
      <c r="D111" s="44"/>
      <c r="E111" s="44"/>
      <c r="F111" s="43"/>
      <c r="G111" s="43"/>
      <c r="H111" s="26"/>
      <c r="I111" s="26"/>
      <c r="J111" s="26"/>
      <c r="K111" s="26"/>
      <c r="L111" s="52"/>
      <c r="M111" s="50"/>
      <c r="N111" s="28" t="s">
        <v>20</v>
      </c>
      <c r="O111" s="28">
        <f>COUNTIF(C92:C111," ")</f>
        <v>0</v>
      </c>
      <c r="P111" s="28" t="s">
        <v>2</v>
      </c>
      <c r="Q111" s="28">
        <f>SUMIF(C92:C111," ",E92:E111)</f>
        <v>0</v>
      </c>
      <c r="R111" s="28"/>
      <c r="S111" s="28" t="s">
        <v>2</v>
      </c>
      <c r="T111" s="28"/>
      <c r="U111" s="28">
        <f>O111</f>
        <v>0</v>
      </c>
      <c r="V111" s="28" t="s">
        <v>2</v>
      </c>
      <c r="W111" s="28">
        <f>Q111</f>
        <v>0</v>
      </c>
      <c r="X111" s="28" t="str">
        <f t="shared" si="22"/>
        <v/>
      </c>
    </row>
    <row r="112" spans="1:24" ht="28.9" customHeight="1">
      <c r="A112" s="45" t="s">
        <v>35</v>
      </c>
      <c r="B112" s="46"/>
      <c r="C112" s="47"/>
      <c r="D112" s="48"/>
      <c r="E112" s="49">
        <f>SUM(E92:E111)</f>
        <v>0</v>
      </c>
      <c r="F112" s="47"/>
      <c r="G112" s="47"/>
      <c r="H112" s="31"/>
      <c r="I112" s="31"/>
      <c r="J112" s="31"/>
      <c r="K112" s="31"/>
      <c r="L112" s="33"/>
      <c r="M112" s="51"/>
      <c r="N112" s="29" t="s">
        <v>1</v>
      </c>
      <c r="O112" s="28">
        <f>SUM(O92:O111)</f>
        <v>0</v>
      </c>
      <c r="P112" s="28" t="s">
        <v>2</v>
      </c>
      <c r="Q112" s="28">
        <f>SUM(Q92:Q111)</f>
        <v>0</v>
      </c>
      <c r="R112" s="28">
        <f>SUM(R92:R111)</f>
        <v>0</v>
      </c>
      <c r="S112" s="28" t="s">
        <v>2</v>
      </c>
      <c r="T112" s="28">
        <f>SUM(T92:T111)</f>
        <v>0</v>
      </c>
      <c r="U112" s="28">
        <f>SUM(U92:U111)</f>
        <v>0</v>
      </c>
      <c r="V112" s="28" t="s">
        <v>2</v>
      </c>
      <c r="W112" s="28">
        <f>SUM(W92:W111)</f>
        <v>0</v>
      </c>
      <c r="X112" s="28" t="str">
        <f t="shared" si="22"/>
        <v/>
      </c>
    </row>
    <row r="113" spans="1:24" ht="28.9" customHeight="1">
      <c r="A113" s="41" t="str">
        <f>IF(OR(ISNUMBER(E113),ISTEXT(C113)),A111+1," ")</f>
        <v xml:space="preserve"> </v>
      </c>
      <c r="B113" s="42"/>
      <c r="C113" s="43"/>
      <c r="D113" s="44"/>
      <c r="E113" s="44"/>
      <c r="F113" s="43"/>
      <c r="G113" s="43"/>
      <c r="H113" s="26"/>
      <c r="I113" s="26"/>
      <c r="J113" s="26"/>
      <c r="K113" s="27"/>
      <c r="L113" s="52"/>
      <c r="M113" s="50"/>
      <c r="N113" s="28" t="s">
        <v>3</v>
      </c>
      <c r="O113" s="28">
        <f>COUNTIF(C113:C132,"전")</f>
        <v>0</v>
      </c>
      <c r="P113" s="28" t="s">
        <v>2</v>
      </c>
      <c r="Q113" s="28">
        <f>SUMIF(C113:C132,"전",E113:E132)</f>
        <v>0</v>
      </c>
      <c r="R113" s="28">
        <f>COUNTIF(X113:X132,"전국")</f>
        <v>0</v>
      </c>
      <c r="S113" s="28" t="s">
        <v>2</v>
      </c>
      <c r="T113" s="28">
        <f>SUMIF(X113:X132,"전국",E113:E132)</f>
        <v>0</v>
      </c>
      <c r="U113" s="28">
        <f t="shared" ref="U113:U128" si="24">O113-R113</f>
        <v>0</v>
      </c>
      <c r="V113" s="28" t="s">
        <v>2</v>
      </c>
      <c r="W113" s="28">
        <f t="shared" ref="W113:W128" si="25">Q113-T113</f>
        <v>0</v>
      </c>
      <c r="X113" s="28" t="str">
        <f t="shared" si="22"/>
        <v/>
      </c>
    </row>
    <row r="114" spans="1:24" ht="28.9" customHeight="1">
      <c r="A114" s="41" t="str">
        <f>IF(OR(ISNUMBER(E114),ISTEXT(C114)),A113+1," ")</f>
        <v xml:space="preserve"> </v>
      </c>
      <c r="B114" s="42"/>
      <c r="C114" s="43"/>
      <c r="D114" s="44"/>
      <c r="E114" s="44"/>
      <c r="F114" s="43"/>
      <c r="G114" s="43"/>
      <c r="H114" s="26"/>
      <c r="I114" s="26"/>
      <c r="J114" s="26"/>
      <c r="K114" s="26"/>
      <c r="L114" s="52"/>
      <c r="M114" s="50"/>
      <c r="N114" s="28" t="s">
        <v>4</v>
      </c>
      <c r="O114" s="28">
        <f>COUNTIF(C113:C132,"답")</f>
        <v>0</v>
      </c>
      <c r="P114" s="28" t="s">
        <v>2</v>
      </c>
      <c r="Q114" s="28">
        <f>SUMIF(C113:C132,"답",E113:E132)</f>
        <v>0</v>
      </c>
      <c r="R114" s="28">
        <f>COUNTIF(X113:X132,"답국")</f>
        <v>0</v>
      </c>
      <c r="S114" s="28" t="s">
        <v>2</v>
      </c>
      <c r="T114" s="28">
        <f>SUMIF(X113:X132,"답국",E113:E132)</f>
        <v>0</v>
      </c>
      <c r="U114" s="28">
        <f t="shared" si="24"/>
        <v>0</v>
      </c>
      <c r="V114" s="28" t="s">
        <v>2</v>
      </c>
      <c r="W114" s="28">
        <f t="shared" si="25"/>
        <v>0</v>
      </c>
      <c r="X114" s="28" t="str">
        <f t="shared" si="22"/>
        <v/>
      </c>
    </row>
    <row r="115" spans="1:24" ht="28.9" customHeight="1">
      <c r="A115" s="41" t="str">
        <f t="shared" ref="A115:A124" si="26">IF(OR(ISNUMBER(E115),ISTEXT(C115)),A114+1," ")</f>
        <v xml:space="preserve"> </v>
      </c>
      <c r="B115" s="42"/>
      <c r="C115" s="43"/>
      <c r="D115" s="44"/>
      <c r="E115" s="44"/>
      <c r="F115" s="43"/>
      <c r="G115" s="43"/>
      <c r="H115" s="26"/>
      <c r="I115" s="26"/>
      <c r="J115" s="26"/>
      <c r="K115" s="26"/>
      <c r="L115" s="52"/>
      <c r="M115" s="50"/>
      <c r="N115" s="28" t="s">
        <v>5</v>
      </c>
      <c r="O115" s="28">
        <f>COUNTIF(C113:C132,"임")</f>
        <v>0</v>
      </c>
      <c r="P115" s="28" t="s">
        <v>2</v>
      </c>
      <c r="Q115" s="28">
        <f>SUMIF(C113:C132,"임",E113:E132)</f>
        <v>0</v>
      </c>
      <c r="R115" s="28">
        <f>COUNTIF(X113:X132,"임국")</f>
        <v>0</v>
      </c>
      <c r="S115" s="28" t="s">
        <v>2</v>
      </c>
      <c r="T115" s="28">
        <f>SUMIF(X113:X132,"임국",E113:E132)</f>
        <v>0</v>
      </c>
      <c r="U115" s="28">
        <f t="shared" si="24"/>
        <v>0</v>
      </c>
      <c r="V115" s="28" t="s">
        <v>2</v>
      </c>
      <c r="W115" s="28">
        <f t="shared" si="25"/>
        <v>0</v>
      </c>
      <c r="X115" s="28" t="str">
        <f t="shared" si="22"/>
        <v/>
      </c>
    </row>
    <row r="116" spans="1:24" ht="28.9" customHeight="1">
      <c r="A116" s="41" t="str">
        <f t="shared" si="26"/>
        <v xml:space="preserve"> </v>
      </c>
      <c r="B116" s="42"/>
      <c r="C116" s="43"/>
      <c r="D116" s="44"/>
      <c r="E116" s="44"/>
      <c r="F116" s="43"/>
      <c r="G116" s="43"/>
      <c r="H116" s="26"/>
      <c r="I116" s="26"/>
      <c r="J116" s="26"/>
      <c r="K116" s="26"/>
      <c r="L116" s="52"/>
      <c r="M116" s="50"/>
      <c r="N116" s="28" t="s">
        <v>6</v>
      </c>
      <c r="O116" s="28">
        <f>COUNTIF(C113:C132,"대")</f>
        <v>0</v>
      </c>
      <c r="P116" s="28" t="s">
        <v>2</v>
      </c>
      <c r="Q116" s="28">
        <f>SUMIF(C113:C132,"대",E113:E132)</f>
        <v>0</v>
      </c>
      <c r="R116" s="28">
        <f>COUNTIF(X113:X132,"대국")</f>
        <v>0</v>
      </c>
      <c r="S116" s="28" t="s">
        <v>2</v>
      </c>
      <c r="T116" s="28">
        <f>SUMIF(X113:X132,"대국",E113:E132)</f>
        <v>0</v>
      </c>
      <c r="U116" s="28">
        <f t="shared" si="24"/>
        <v>0</v>
      </c>
      <c r="V116" s="28" t="s">
        <v>2</v>
      </c>
      <c r="W116" s="28">
        <f t="shared" si="25"/>
        <v>0</v>
      </c>
      <c r="X116" s="28" t="str">
        <f t="shared" si="22"/>
        <v/>
      </c>
    </row>
    <row r="117" spans="1:24" ht="28.9" customHeight="1">
      <c r="A117" s="41" t="str">
        <f t="shared" si="26"/>
        <v xml:space="preserve"> </v>
      </c>
      <c r="B117" s="42"/>
      <c r="C117" s="43"/>
      <c r="D117" s="44"/>
      <c r="E117" s="44"/>
      <c r="F117" s="43"/>
      <c r="G117" s="43"/>
      <c r="H117" s="26"/>
      <c r="I117" s="26"/>
      <c r="J117" s="26"/>
      <c r="K117" s="26"/>
      <c r="L117" s="52"/>
      <c r="M117" s="50"/>
      <c r="N117" s="28" t="s">
        <v>7</v>
      </c>
      <c r="O117" s="28">
        <f>COUNTIF(C113:C132,"도")</f>
        <v>0</v>
      </c>
      <c r="P117" s="28" t="s">
        <v>2</v>
      </c>
      <c r="Q117" s="28">
        <f>SUMIF(C113:C132,"도",E113:E132)</f>
        <v>0</v>
      </c>
      <c r="R117" s="28">
        <f>COUNTIF(X113:X132,"도국")</f>
        <v>0</v>
      </c>
      <c r="S117" s="28" t="s">
        <v>2</v>
      </c>
      <c r="T117" s="28">
        <f>SUMIF(X113:X132,"도국",E113:E132)</f>
        <v>0</v>
      </c>
      <c r="U117" s="28">
        <f t="shared" si="24"/>
        <v>0</v>
      </c>
      <c r="V117" s="28" t="s">
        <v>2</v>
      </c>
      <c r="W117" s="28">
        <f t="shared" si="25"/>
        <v>0</v>
      </c>
      <c r="X117" s="28" t="str">
        <f t="shared" si="22"/>
        <v/>
      </c>
    </row>
    <row r="118" spans="1:24" ht="28.9" customHeight="1">
      <c r="A118" s="41" t="str">
        <f t="shared" si="26"/>
        <v xml:space="preserve"> </v>
      </c>
      <c r="B118" s="42"/>
      <c r="C118" s="43"/>
      <c r="D118" s="44"/>
      <c r="E118" s="44"/>
      <c r="F118" s="43"/>
      <c r="G118" s="43"/>
      <c r="H118" s="26"/>
      <c r="I118" s="26"/>
      <c r="J118" s="26"/>
      <c r="K118" s="26"/>
      <c r="L118" s="52"/>
      <c r="M118" s="50"/>
      <c r="N118" s="28" t="s">
        <v>8</v>
      </c>
      <c r="O118" s="28">
        <f>COUNTIF(C113:C132,"천")</f>
        <v>0</v>
      </c>
      <c r="P118" s="28" t="s">
        <v>2</v>
      </c>
      <c r="Q118" s="28">
        <f>SUMIF(C113:C132,"천",E113:E132)</f>
        <v>0</v>
      </c>
      <c r="R118" s="28">
        <f>COUNTIF(X113:X132,"천국")</f>
        <v>0</v>
      </c>
      <c r="S118" s="28" t="s">
        <v>2</v>
      </c>
      <c r="T118" s="28">
        <f>SUMIF(X113:X132,"천국",E113:E132)</f>
        <v>0</v>
      </c>
      <c r="U118" s="28">
        <f t="shared" si="24"/>
        <v>0</v>
      </c>
      <c r="V118" s="28" t="s">
        <v>2</v>
      </c>
      <c r="W118" s="28">
        <f t="shared" si="25"/>
        <v>0</v>
      </c>
      <c r="X118" s="28" t="str">
        <f t="shared" si="22"/>
        <v/>
      </c>
    </row>
    <row r="119" spans="1:24" ht="28.9" customHeight="1">
      <c r="A119" s="41" t="str">
        <f t="shared" si="26"/>
        <v xml:space="preserve"> </v>
      </c>
      <c r="B119" s="42"/>
      <c r="C119" s="43"/>
      <c r="D119" s="44"/>
      <c r="E119" s="44"/>
      <c r="F119" s="43"/>
      <c r="G119" s="43"/>
      <c r="H119" s="26"/>
      <c r="I119" s="26"/>
      <c r="J119" s="26"/>
      <c r="K119" s="26"/>
      <c r="L119" s="52"/>
      <c r="M119" s="50"/>
      <c r="N119" s="28" t="s">
        <v>9</v>
      </c>
      <c r="O119" s="28">
        <f>COUNTIF(C113:C132,"구")</f>
        <v>0</v>
      </c>
      <c r="P119" s="28" t="s">
        <v>2</v>
      </c>
      <c r="Q119" s="28">
        <f>SUMIF(C113:C132,"구",E113:E132)</f>
        <v>0</v>
      </c>
      <c r="R119" s="28">
        <f>COUNTIF(X113:X132,"구국")</f>
        <v>0</v>
      </c>
      <c r="S119" s="28" t="s">
        <v>2</v>
      </c>
      <c r="T119" s="28">
        <f>SUMIF(X113:X132,"구국",E113:E132)</f>
        <v>0</v>
      </c>
      <c r="U119" s="28">
        <f t="shared" si="24"/>
        <v>0</v>
      </c>
      <c r="V119" s="28" t="s">
        <v>2</v>
      </c>
      <c r="W119" s="28">
        <f t="shared" si="25"/>
        <v>0</v>
      </c>
      <c r="X119" s="28" t="str">
        <f t="shared" si="22"/>
        <v/>
      </c>
    </row>
    <row r="120" spans="1:24" ht="28.9" customHeight="1">
      <c r="A120" s="41" t="str">
        <f t="shared" si="26"/>
        <v xml:space="preserve"> </v>
      </c>
      <c r="B120" s="42"/>
      <c r="C120" s="43"/>
      <c r="D120" s="44"/>
      <c r="E120" s="44"/>
      <c r="F120" s="43"/>
      <c r="G120" s="43"/>
      <c r="H120" s="26"/>
      <c r="I120" s="26"/>
      <c r="J120" s="26"/>
      <c r="K120" s="26"/>
      <c r="L120" s="52"/>
      <c r="M120" s="50"/>
      <c r="N120" s="28" t="s">
        <v>10</v>
      </c>
      <c r="O120" s="28">
        <f>COUNTIF(C113:C132,"제")</f>
        <v>0</v>
      </c>
      <c r="P120" s="28" t="s">
        <v>2</v>
      </c>
      <c r="Q120" s="28">
        <f>SUMIF(C113:C132,"제",E113:E132)</f>
        <v>0</v>
      </c>
      <c r="R120" s="28">
        <f>COUNTIF(X113:X132,"제국")</f>
        <v>0</v>
      </c>
      <c r="S120" s="28" t="s">
        <v>2</v>
      </c>
      <c r="T120" s="28">
        <f>SUMIF(X113:X132,"제국",E113:E132)</f>
        <v>0</v>
      </c>
      <c r="U120" s="28">
        <f t="shared" si="24"/>
        <v>0</v>
      </c>
      <c r="V120" s="28" t="s">
        <v>2</v>
      </c>
      <c r="W120" s="28">
        <f t="shared" si="25"/>
        <v>0</v>
      </c>
      <c r="X120" s="28" t="str">
        <f t="shared" ref="X120:X135" si="27">CONCATENATE(C120,H120)</f>
        <v/>
      </c>
    </row>
    <row r="121" spans="1:24" ht="28.9" customHeight="1">
      <c r="A121" s="41" t="str">
        <f t="shared" si="26"/>
        <v xml:space="preserve"> </v>
      </c>
      <c r="B121" s="42"/>
      <c r="C121" s="43"/>
      <c r="D121" s="44"/>
      <c r="E121" s="44"/>
      <c r="F121" s="43"/>
      <c r="G121" s="43"/>
      <c r="H121" s="26"/>
      <c r="I121" s="26"/>
      <c r="J121" s="26"/>
      <c r="K121" s="26"/>
      <c r="L121" s="52"/>
      <c r="M121" s="50"/>
      <c r="N121" s="28" t="s">
        <v>11</v>
      </c>
      <c r="O121" s="28">
        <f>COUNTIF(C113:C132,"유")</f>
        <v>0</v>
      </c>
      <c r="P121" s="28" t="s">
        <v>2</v>
      </c>
      <c r="Q121" s="28">
        <f>SUMIF(C113:C132,"유",E113:E132)</f>
        <v>0</v>
      </c>
      <c r="R121" s="28">
        <f>COUNTIF(X113:X132,"유국")</f>
        <v>0</v>
      </c>
      <c r="S121" s="28" t="s">
        <v>2</v>
      </c>
      <c r="T121" s="28">
        <f>SUMIF(X113:X132,"유국",E113:E132)</f>
        <v>0</v>
      </c>
      <c r="U121" s="28">
        <f t="shared" si="24"/>
        <v>0</v>
      </c>
      <c r="V121" s="28" t="s">
        <v>2</v>
      </c>
      <c r="W121" s="28">
        <f t="shared" si="25"/>
        <v>0</v>
      </c>
      <c r="X121" s="28" t="str">
        <f t="shared" si="27"/>
        <v/>
      </c>
    </row>
    <row r="122" spans="1:24" ht="28.9" customHeight="1">
      <c r="A122" s="41" t="str">
        <f t="shared" si="26"/>
        <v xml:space="preserve"> </v>
      </c>
      <c r="B122" s="42"/>
      <c r="C122" s="43"/>
      <c r="D122" s="44"/>
      <c r="E122" s="44"/>
      <c r="F122" s="43"/>
      <c r="G122" s="43"/>
      <c r="H122" s="26"/>
      <c r="I122" s="26"/>
      <c r="J122" s="26"/>
      <c r="K122" s="26"/>
      <c r="L122" s="52"/>
      <c r="M122" s="50"/>
      <c r="N122" s="28" t="s">
        <v>12</v>
      </c>
      <c r="O122" s="28">
        <f>COUNTIF(C113:C132,"과")</f>
        <v>0</v>
      </c>
      <c r="P122" s="28" t="s">
        <v>2</v>
      </c>
      <c r="Q122" s="28">
        <f>SUMIF(C113:C132,"과",E113:E132)</f>
        <v>0</v>
      </c>
      <c r="R122" s="28">
        <f>COUNTIF(X113:X132,"과국")</f>
        <v>0</v>
      </c>
      <c r="S122" s="28" t="s">
        <v>2</v>
      </c>
      <c r="T122" s="28">
        <f>SUMIF(X113:X132,"과국",E113:E132)</f>
        <v>0</v>
      </c>
      <c r="U122" s="28">
        <f t="shared" si="24"/>
        <v>0</v>
      </c>
      <c r="V122" s="28" t="s">
        <v>2</v>
      </c>
      <c r="W122" s="28">
        <f t="shared" si="25"/>
        <v>0</v>
      </c>
      <c r="X122" s="28" t="str">
        <f t="shared" si="27"/>
        <v/>
      </c>
    </row>
    <row r="123" spans="1:24" ht="28.9" customHeight="1">
      <c r="A123" s="41" t="str">
        <f t="shared" si="26"/>
        <v xml:space="preserve"> </v>
      </c>
      <c r="B123" s="42"/>
      <c r="C123" s="43"/>
      <c r="D123" s="44"/>
      <c r="E123" s="44"/>
      <c r="F123" s="43"/>
      <c r="G123" s="43"/>
      <c r="H123" s="26"/>
      <c r="I123" s="26"/>
      <c r="J123" s="26"/>
      <c r="K123" s="26"/>
      <c r="L123" s="52"/>
      <c r="M123" s="50"/>
      <c r="N123" s="28" t="s">
        <v>13</v>
      </c>
      <c r="O123" s="28">
        <f>COUNTIF(C113:C132,"묘")</f>
        <v>0</v>
      </c>
      <c r="P123" s="28" t="s">
        <v>2</v>
      </c>
      <c r="Q123" s="28">
        <f>SUMIF(C113:C132,"묘",E113:E132)</f>
        <v>0</v>
      </c>
      <c r="R123" s="28">
        <f>COUNTIF(X113:X132,"묘국")</f>
        <v>0</v>
      </c>
      <c r="S123" s="28" t="s">
        <v>2</v>
      </c>
      <c r="T123" s="28">
        <f>SUMIF(X113:X132,"묘국",E113:E132)</f>
        <v>0</v>
      </c>
      <c r="U123" s="28">
        <f t="shared" si="24"/>
        <v>0</v>
      </c>
      <c r="V123" s="28" t="s">
        <v>2</v>
      </c>
      <c r="W123" s="28">
        <f t="shared" si="25"/>
        <v>0</v>
      </c>
      <c r="X123" s="28" t="str">
        <f t="shared" si="27"/>
        <v/>
      </c>
    </row>
    <row r="124" spans="1:24" ht="28.9" customHeight="1">
      <c r="A124" s="41" t="str">
        <f t="shared" si="26"/>
        <v xml:space="preserve"> </v>
      </c>
      <c r="B124" s="42"/>
      <c r="C124" s="43"/>
      <c r="D124" s="44"/>
      <c r="E124" s="44"/>
      <c r="F124" s="43"/>
      <c r="G124" s="43"/>
      <c r="H124" s="26"/>
      <c r="I124" s="26"/>
      <c r="J124" s="26"/>
      <c r="K124" s="26"/>
      <c r="L124" s="52"/>
      <c r="M124" s="50"/>
      <c r="N124" s="28" t="s">
        <v>14</v>
      </c>
      <c r="O124" s="28">
        <f>COUNTIF(C113:C132,"목")</f>
        <v>0</v>
      </c>
      <c r="P124" s="28" t="s">
        <v>2</v>
      </c>
      <c r="Q124" s="28">
        <f>SUMIF(C113:C132,"목",E113:E132)</f>
        <v>0</v>
      </c>
      <c r="R124" s="28">
        <f>COUNTIF(X113:X132,"목국")</f>
        <v>0</v>
      </c>
      <c r="S124" s="28" t="s">
        <v>2</v>
      </c>
      <c r="T124" s="28">
        <f>SUMIF(X113:X132,"목국",E113:E132)</f>
        <v>0</v>
      </c>
      <c r="U124" s="28">
        <f t="shared" si="24"/>
        <v>0</v>
      </c>
      <c r="V124" s="28" t="s">
        <v>2</v>
      </c>
      <c r="W124" s="28">
        <f t="shared" si="25"/>
        <v>0</v>
      </c>
      <c r="X124" s="28" t="str">
        <f t="shared" si="27"/>
        <v/>
      </c>
    </row>
    <row r="125" spans="1:24" ht="28.9" customHeight="1">
      <c r="A125" s="41" t="str">
        <f t="shared" ref="A125:A132" si="28">IF(OR(ISNUMBER(E125),ISTEXT(C125)),A124+1," ")</f>
        <v xml:space="preserve"> </v>
      </c>
      <c r="B125" s="42"/>
      <c r="C125" s="43"/>
      <c r="D125" s="44"/>
      <c r="E125" s="44"/>
      <c r="F125" s="43"/>
      <c r="G125" s="43"/>
      <c r="H125" s="26"/>
      <c r="I125" s="26"/>
      <c r="J125" s="26"/>
      <c r="K125" s="26"/>
      <c r="L125" s="52"/>
      <c r="M125" s="50"/>
      <c r="N125" s="28" t="s">
        <v>15</v>
      </c>
      <c r="O125" s="28">
        <f>COUNTIF(C113:C132,"잡")</f>
        <v>0</v>
      </c>
      <c r="P125" s="28" t="s">
        <v>2</v>
      </c>
      <c r="Q125" s="28">
        <f>SUMIF(C113:C132,"잡",E113:E132)</f>
        <v>0</v>
      </c>
      <c r="R125" s="28">
        <f>COUNTIF(X113:X132,"잡국")</f>
        <v>0</v>
      </c>
      <c r="S125" s="28" t="s">
        <v>2</v>
      </c>
      <c r="T125" s="28">
        <f>SUMIF(X113:X132,"잡국",E113:E132)</f>
        <v>0</v>
      </c>
      <c r="U125" s="28">
        <f t="shared" si="24"/>
        <v>0</v>
      </c>
      <c r="V125" s="28" t="s">
        <v>2</v>
      </c>
      <c r="W125" s="28">
        <f t="shared" si="25"/>
        <v>0</v>
      </c>
      <c r="X125" s="28" t="str">
        <f t="shared" si="27"/>
        <v/>
      </c>
    </row>
    <row r="126" spans="1:24" ht="28.9" customHeight="1">
      <c r="A126" s="41" t="str">
        <f t="shared" si="28"/>
        <v xml:space="preserve"> </v>
      </c>
      <c r="B126" s="42"/>
      <c r="C126" s="43"/>
      <c r="D126" s="44"/>
      <c r="E126" s="44"/>
      <c r="F126" s="43"/>
      <c r="G126" s="43"/>
      <c r="H126" s="26"/>
      <c r="I126" s="26"/>
      <c r="J126" s="26"/>
      <c r="K126" s="26"/>
      <c r="L126" s="52"/>
      <c r="M126" s="50"/>
      <c r="N126" s="28" t="s">
        <v>19</v>
      </c>
      <c r="O126" s="28">
        <f>COUNTIF(C113:C132,"학")</f>
        <v>0</v>
      </c>
      <c r="P126" s="28" t="s">
        <v>2</v>
      </c>
      <c r="Q126" s="28">
        <f>SUMIF(C113:C132,"학",E113:E132)</f>
        <v>0</v>
      </c>
      <c r="R126" s="28">
        <f>COUNTIF(X113:X132,"학국")</f>
        <v>0</v>
      </c>
      <c r="S126" s="28" t="s">
        <v>2</v>
      </c>
      <c r="T126" s="28">
        <f>SUMIF(X113:X132,"학국",E113:E132)</f>
        <v>0</v>
      </c>
      <c r="U126" s="28">
        <f t="shared" si="24"/>
        <v>0</v>
      </c>
      <c r="V126" s="28" t="s">
        <v>2</v>
      </c>
      <c r="W126" s="28">
        <f t="shared" si="25"/>
        <v>0</v>
      </c>
      <c r="X126" s="28" t="str">
        <f t="shared" si="27"/>
        <v/>
      </c>
    </row>
    <row r="127" spans="1:24" ht="28.9" customHeight="1">
      <c r="A127" s="41" t="str">
        <f t="shared" si="28"/>
        <v xml:space="preserve"> </v>
      </c>
      <c r="B127" s="42"/>
      <c r="C127" s="43"/>
      <c r="D127" s="44"/>
      <c r="E127" s="44"/>
      <c r="F127" s="43"/>
      <c r="G127" s="43"/>
      <c r="H127" s="26"/>
      <c r="I127" s="26"/>
      <c r="J127" s="26"/>
      <c r="K127" s="26"/>
      <c r="L127" s="52"/>
      <c r="M127" s="50"/>
      <c r="N127" s="28" t="s">
        <v>16</v>
      </c>
      <c r="O127" s="28">
        <f>COUNTIF(C113:C132,"수")</f>
        <v>0</v>
      </c>
      <c r="P127" s="28" t="s">
        <v>2</v>
      </c>
      <c r="Q127" s="28">
        <f>SUMIF(C113:C132,"수",E113:E132)</f>
        <v>0</v>
      </c>
      <c r="R127" s="28">
        <f>COUNTIF(X113:X132,"수국")</f>
        <v>0</v>
      </c>
      <c r="S127" s="28" t="s">
        <v>2</v>
      </c>
      <c r="T127" s="28">
        <f>SUMIF(X113:X132,"수국",E113:E132)</f>
        <v>0</v>
      </c>
      <c r="U127" s="28">
        <f t="shared" si="24"/>
        <v>0</v>
      </c>
      <c r="V127" s="28" t="s">
        <v>2</v>
      </c>
      <c r="W127" s="28">
        <f t="shared" si="25"/>
        <v>0</v>
      </c>
      <c r="X127" s="28" t="str">
        <f t="shared" si="27"/>
        <v/>
      </c>
    </row>
    <row r="128" spans="1:24" ht="28.9" customHeight="1">
      <c r="A128" s="41" t="str">
        <f t="shared" si="28"/>
        <v xml:space="preserve"> </v>
      </c>
      <c r="B128" s="42"/>
      <c r="C128" s="43"/>
      <c r="D128" s="44"/>
      <c r="E128" s="44"/>
      <c r="F128" s="43"/>
      <c r="G128" s="43"/>
      <c r="H128" s="26"/>
      <c r="I128" s="26"/>
      <c r="J128" s="26"/>
      <c r="K128" s="26"/>
      <c r="L128" s="52"/>
      <c r="M128" s="50"/>
      <c r="N128" s="29" t="s">
        <v>17</v>
      </c>
      <c r="O128" s="28">
        <f>COUNTIF(C113:C132,"장")</f>
        <v>0</v>
      </c>
      <c r="P128" s="28" t="s">
        <v>2</v>
      </c>
      <c r="Q128" s="28">
        <f>SUMIF(C113:C132,"장",E113:E132)</f>
        <v>0</v>
      </c>
      <c r="R128" s="28">
        <f>COUNTIF(X113:X132,"장국")</f>
        <v>0</v>
      </c>
      <c r="S128" s="28" t="s">
        <v>2</v>
      </c>
      <c r="T128" s="28">
        <f>SUMIF(X113:X132,"장국",E113:E132)</f>
        <v>0</v>
      </c>
      <c r="U128" s="28">
        <f t="shared" si="24"/>
        <v>0</v>
      </c>
      <c r="V128" s="28" t="s">
        <v>2</v>
      </c>
      <c r="W128" s="28">
        <f t="shared" si="25"/>
        <v>0</v>
      </c>
      <c r="X128" s="30" t="str">
        <f t="shared" si="27"/>
        <v/>
      </c>
    </row>
    <row r="129" spans="1:24" ht="28.9" customHeight="1">
      <c r="A129" s="41" t="str">
        <f t="shared" si="28"/>
        <v xml:space="preserve"> </v>
      </c>
      <c r="B129" s="42"/>
      <c r="C129" s="43"/>
      <c r="D129" s="44"/>
      <c r="E129" s="44"/>
      <c r="F129" s="43"/>
      <c r="G129" s="43"/>
      <c r="H129" s="26"/>
      <c r="I129" s="26"/>
      <c r="J129" s="26"/>
      <c r="K129" s="26"/>
      <c r="L129" s="52"/>
      <c r="M129" s="50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30" t="str">
        <f t="shared" si="27"/>
        <v/>
      </c>
    </row>
    <row r="130" spans="1:24" ht="28.9" customHeight="1">
      <c r="A130" s="41" t="str">
        <f t="shared" si="28"/>
        <v xml:space="preserve"> </v>
      </c>
      <c r="B130" s="42"/>
      <c r="C130" s="43"/>
      <c r="D130" s="44"/>
      <c r="E130" s="44"/>
      <c r="F130" s="43"/>
      <c r="G130" s="43"/>
      <c r="H130" s="26"/>
      <c r="I130" s="26"/>
      <c r="J130" s="26"/>
      <c r="K130" s="26"/>
      <c r="L130" s="52"/>
      <c r="M130" s="50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30" t="str">
        <f t="shared" si="27"/>
        <v/>
      </c>
    </row>
    <row r="131" spans="1:24" ht="28.9" customHeight="1">
      <c r="A131" s="41" t="str">
        <f t="shared" si="28"/>
        <v xml:space="preserve"> </v>
      </c>
      <c r="B131" s="42"/>
      <c r="C131" s="43"/>
      <c r="D131" s="44"/>
      <c r="E131" s="44"/>
      <c r="F131" s="43"/>
      <c r="G131" s="43"/>
      <c r="H131" s="26"/>
      <c r="I131" s="26"/>
      <c r="J131" s="26"/>
      <c r="K131" s="26"/>
      <c r="L131" s="52"/>
      <c r="M131" s="50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30" t="str">
        <f t="shared" si="27"/>
        <v/>
      </c>
    </row>
    <row r="132" spans="1:24" ht="28.9" customHeight="1">
      <c r="A132" s="41" t="str">
        <f t="shared" si="28"/>
        <v xml:space="preserve"> </v>
      </c>
      <c r="B132" s="42"/>
      <c r="C132" s="43"/>
      <c r="D132" s="44"/>
      <c r="E132" s="44"/>
      <c r="F132" s="43"/>
      <c r="G132" s="43"/>
      <c r="H132" s="26"/>
      <c r="I132" s="26"/>
      <c r="J132" s="26"/>
      <c r="K132" s="26"/>
      <c r="L132" s="52"/>
      <c r="M132" s="50"/>
      <c r="N132" s="28" t="s">
        <v>20</v>
      </c>
      <c r="O132" s="28">
        <f>COUNTIF(C113:C132," ")</f>
        <v>0</v>
      </c>
      <c r="P132" s="28" t="s">
        <v>2</v>
      </c>
      <c r="Q132" s="28">
        <f>SUMIF(C113:C132," ",E113:E132)</f>
        <v>0</v>
      </c>
      <c r="R132" s="28"/>
      <c r="S132" s="28" t="s">
        <v>2</v>
      </c>
      <c r="T132" s="28"/>
      <c r="U132" s="28">
        <f>O132</f>
        <v>0</v>
      </c>
      <c r="V132" s="28" t="s">
        <v>2</v>
      </c>
      <c r="W132" s="28">
        <f>Q132</f>
        <v>0</v>
      </c>
      <c r="X132" s="28" t="str">
        <f t="shared" si="27"/>
        <v/>
      </c>
    </row>
    <row r="133" spans="1:24" ht="28.9" customHeight="1">
      <c r="A133" s="45" t="s">
        <v>35</v>
      </c>
      <c r="B133" s="46"/>
      <c r="C133" s="47"/>
      <c r="D133" s="48"/>
      <c r="E133" s="49">
        <f>SUM(E113:E132)</f>
        <v>0</v>
      </c>
      <c r="F133" s="47"/>
      <c r="G133" s="47"/>
      <c r="H133" s="31"/>
      <c r="I133" s="31"/>
      <c r="J133" s="31"/>
      <c r="K133" s="31"/>
      <c r="L133" s="33"/>
      <c r="M133" s="51"/>
      <c r="N133" s="29" t="s">
        <v>1</v>
      </c>
      <c r="O133" s="28">
        <f>SUM(O113:O132)</f>
        <v>0</v>
      </c>
      <c r="P133" s="28" t="s">
        <v>2</v>
      </c>
      <c r="Q133" s="28">
        <f>SUM(Q113:Q132)</f>
        <v>0</v>
      </c>
      <c r="R133" s="28">
        <f>SUM(R113:R132)</f>
        <v>0</v>
      </c>
      <c r="S133" s="28" t="s">
        <v>2</v>
      </c>
      <c r="T133" s="28">
        <f>SUM(T113:T132)</f>
        <v>0</v>
      </c>
      <c r="U133" s="28">
        <f>SUM(U113:U132)</f>
        <v>0</v>
      </c>
      <c r="V133" s="28" t="s">
        <v>2</v>
      </c>
      <c r="W133" s="28">
        <f>SUM(W113:W132)</f>
        <v>0</v>
      </c>
      <c r="X133" s="28" t="str">
        <f t="shared" si="27"/>
        <v/>
      </c>
    </row>
    <row r="134" spans="1:24" ht="28.9" customHeight="1">
      <c r="A134" s="41" t="str">
        <f>IF(OR(ISNUMBER(E134),ISTEXT(C134)),A132+1," ")</f>
        <v xml:space="preserve"> </v>
      </c>
      <c r="B134" s="42"/>
      <c r="C134" s="43"/>
      <c r="D134" s="44"/>
      <c r="E134" s="44"/>
      <c r="F134" s="43"/>
      <c r="G134" s="43"/>
      <c r="H134" s="26"/>
      <c r="I134" s="26"/>
      <c r="J134" s="26"/>
      <c r="K134" s="27"/>
      <c r="L134" s="52"/>
      <c r="M134" s="50"/>
      <c r="N134" s="28" t="s">
        <v>3</v>
      </c>
      <c r="O134" s="28">
        <f>COUNTIF(C134:C153,"전")</f>
        <v>0</v>
      </c>
      <c r="P134" s="28" t="s">
        <v>2</v>
      </c>
      <c r="Q134" s="28">
        <f>SUMIF(C134:C153,"전",E134:E153)</f>
        <v>0</v>
      </c>
      <c r="R134" s="28">
        <f>COUNTIF(X134:X153,"전국")</f>
        <v>0</v>
      </c>
      <c r="S134" s="28" t="s">
        <v>2</v>
      </c>
      <c r="T134" s="28">
        <f>SUMIF(X134:X153,"전국",E134:E153)</f>
        <v>0</v>
      </c>
      <c r="U134" s="28">
        <f t="shared" ref="U134:U149" si="29">O134-R134</f>
        <v>0</v>
      </c>
      <c r="V134" s="28" t="s">
        <v>2</v>
      </c>
      <c r="W134" s="28">
        <f t="shared" ref="W134:W149" si="30">Q134-T134</f>
        <v>0</v>
      </c>
      <c r="X134" s="28" t="str">
        <f t="shared" si="27"/>
        <v/>
      </c>
    </row>
    <row r="135" spans="1:24" ht="28.9" customHeight="1">
      <c r="A135" s="41" t="str">
        <f>IF(OR(ISNUMBER(E135),ISTEXT(C135)),A134+1," ")</f>
        <v xml:space="preserve"> </v>
      </c>
      <c r="B135" s="42"/>
      <c r="C135" s="43"/>
      <c r="D135" s="44"/>
      <c r="E135" s="44"/>
      <c r="F135" s="43"/>
      <c r="G135" s="43"/>
      <c r="H135" s="26"/>
      <c r="I135" s="26"/>
      <c r="J135" s="26"/>
      <c r="K135" s="26"/>
      <c r="L135" s="52"/>
      <c r="M135" s="50"/>
      <c r="N135" s="28" t="s">
        <v>4</v>
      </c>
      <c r="O135" s="28">
        <f>COUNTIF(C134:C153,"답")</f>
        <v>0</v>
      </c>
      <c r="P135" s="28" t="s">
        <v>2</v>
      </c>
      <c r="Q135" s="28">
        <f>SUMIF(C134:C153,"답",E134:E153)</f>
        <v>0</v>
      </c>
      <c r="R135" s="28">
        <f>COUNTIF(X134:X153,"답국")</f>
        <v>0</v>
      </c>
      <c r="S135" s="28" t="s">
        <v>2</v>
      </c>
      <c r="T135" s="28">
        <f>SUMIF(X134:X153,"답국",E134:E153)</f>
        <v>0</v>
      </c>
      <c r="U135" s="28">
        <f t="shared" si="29"/>
        <v>0</v>
      </c>
      <c r="V135" s="28" t="s">
        <v>2</v>
      </c>
      <c r="W135" s="28">
        <f t="shared" si="30"/>
        <v>0</v>
      </c>
      <c r="X135" s="28" t="str">
        <f t="shared" si="27"/>
        <v/>
      </c>
    </row>
    <row r="136" spans="1:24" ht="28.9" customHeight="1">
      <c r="A136" s="41" t="str">
        <f t="shared" ref="A136:A144" si="31">IF(OR(ISNUMBER(E136),ISTEXT(C136)),A135+1," ")</f>
        <v xml:space="preserve"> </v>
      </c>
      <c r="B136" s="42"/>
      <c r="C136" s="43"/>
      <c r="D136" s="44"/>
      <c r="E136" s="44"/>
      <c r="F136" s="43"/>
      <c r="G136" s="43"/>
      <c r="H136" s="26"/>
      <c r="I136" s="26"/>
      <c r="J136" s="26"/>
      <c r="K136" s="26"/>
      <c r="L136" s="52"/>
      <c r="M136" s="50"/>
      <c r="N136" s="28" t="s">
        <v>5</v>
      </c>
      <c r="O136" s="28">
        <f>COUNTIF(C134:C153,"임")</f>
        <v>0</v>
      </c>
      <c r="P136" s="28" t="s">
        <v>2</v>
      </c>
      <c r="Q136" s="28">
        <f>SUMIF(C134:C153,"임",E134:E153)</f>
        <v>0</v>
      </c>
      <c r="R136" s="28">
        <f>COUNTIF(X134:X153,"임국")</f>
        <v>0</v>
      </c>
      <c r="S136" s="28" t="s">
        <v>2</v>
      </c>
      <c r="T136" s="28">
        <f>SUMIF(X134:X153,"임국",E134:E153)</f>
        <v>0</v>
      </c>
      <c r="U136" s="28">
        <f t="shared" si="29"/>
        <v>0</v>
      </c>
      <c r="V136" s="28" t="s">
        <v>2</v>
      </c>
      <c r="W136" s="28">
        <f t="shared" si="30"/>
        <v>0</v>
      </c>
      <c r="X136" s="28" t="str">
        <f t="shared" ref="X136:X151" si="32">CONCATENATE(C136,H136)</f>
        <v/>
      </c>
    </row>
    <row r="137" spans="1:24" ht="28.9" customHeight="1">
      <c r="A137" s="41" t="str">
        <f t="shared" si="31"/>
        <v xml:space="preserve"> </v>
      </c>
      <c r="B137" s="42"/>
      <c r="C137" s="43"/>
      <c r="D137" s="44"/>
      <c r="E137" s="44"/>
      <c r="F137" s="43"/>
      <c r="G137" s="43"/>
      <c r="H137" s="26"/>
      <c r="I137" s="26"/>
      <c r="J137" s="26"/>
      <c r="K137" s="26"/>
      <c r="L137" s="52"/>
      <c r="M137" s="50"/>
      <c r="N137" s="28" t="s">
        <v>6</v>
      </c>
      <c r="O137" s="28">
        <f>COUNTIF(C134:C153,"대")</f>
        <v>0</v>
      </c>
      <c r="P137" s="28" t="s">
        <v>2</v>
      </c>
      <c r="Q137" s="28">
        <f>SUMIF(C134:C153,"대",E134:E153)</f>
        <v>0</v>
      </c>
      <c r="R137" s="28">
        <f>COUNTIF(X134:X153,"대국")</f>
        <v>0</v>
      </c>
      <c r="S137" s="28" t="s">
        <v>2</v>
      </c>
      <c r="T137" s="28">
        <f>SUMIF(X134:X153,"대국",E134:E153)</f>
        <v>0</v>
      </c>
      <c r="U137" s="28">
        <f t="shared" si="29"/>
        <v>0</v>
      </c>
      <c r="V137" s="28" t="s">
        <v>2</v>
      </c>
      <c r="W137" s="28">
        <f t="shared" si="30"/>
        <v>0</v>
      </c>
      <c r="X137" s="28" t="str">
        <f t="shared" si="32"/>
        <v/>
      </c>
    </row>
    <row r="138" spans="1:24" ht="28.9" customHeight="1">
      <c r="A138" s="41" t="str">
        <f t="shared" si="31"/>
        <v xml:space="preserve"> </v>
      </c>
      <c r="B138" s="42"/>
      <c r="C138" s="43"/>
      <c r="D138" s="44"/>
      <c r="E138" s="44"/>
      <c r="F138" s="43"/>
      <c r="G138" s="43"/>
      <c r="H138" s="26"/>
      <c r="I138" s="26"/>
      <c r="J138" s="26"/>
      <c r="K138" s="26"/>
      <c r="L138" s="52"/>
      <c r="M138" s="50"/>
      <c r="N138" s="28" t="s">
        <v>7</v>
      </c>
      <c r="O138" s="28">
        <f>COUNTIF(C134:C153,"도")</f>
        <v>0</v>
      </c>
      <c r="P138" s="28" t="s">
        <v>2</v>
      </c>
      <c r="Q138" s="28">
        <f>SUMIF(C134:C153,"도",E134:E153)</f>
        <v>0</v>
      </c>
      <c r="R138" s="28">
        <f>COUNTIF(X134:X153,"도국")</f>
        <v>0</v>
      </c>
      <c r="S138" s="28" t="s">
        <v>2</v>
      </c>
      <c r="T138" s="28">
        <f>SUMIF(X134:X153,"도국",E134:E153)</f>
        <v>0</v>
      </c>
      <c r="U138" s="28">
        <f t="shared" si="29"/>
        <v>0</v>
      </c>
      <c r="V138" s="28" t="s">
        <v>2</v>
      </c>
      <c r="W138" s="28">
        <f t="shared" si="30"/>
        <v>0</v>
      </c>
      <c r="X138" s="28" t="str">
        <f t="shared" si="32"/>
        <v/>
      </c>
    </row>
    <row r="139" spans="1:24" ht="28.9" customHeight="1">
      <c r="A139" s="41" t="str">
        <f t="shared" si="31"/>
        <v xml:space="preserve"> </v>
      </c>
      <c r="B139" s="42"/>
      <c r="C139" s="43"/>
      <c r="D139" s="44"/>
      <c r="E139" s="44"/>
      <c r="F139" s="43"/>
      <c r="G139" s="43"/>
      <c r="H139" s="26"/>
      <c r="I139" s="26"/>
      <c r="J139" s="26"/>
      <c r="K139" s="26"/>
      <c r="L139" s="52"/>
      <c r="M139" s="50"/>
      <c r="N139" s="28" t="s">
        <v>8</v>
      </c>
      <c r="O139" s="28">
        <f>COUNTIF(C134:C153,"천")</f>
        <v>0</v>
      </c>
      <c r="P139" s="28" t="s">
        <v>2</v>
      </c>
      <c r="Q139" s="28">
        <f>SUMIF(C134:C153,"천",E134:E153)</f>
        <v>0</v>
      </c>
      <c r="R139" s="28">
        <f>COUNTIF(X134:X153,"천국")</f>
        <v>0</v>
      </c>
      <c r="S139" s="28" t="s">
        <v>2</v>
      </c>
      <c r="T139" s="28">
        <f>SUMIF(X134:X153,"천국",E134:E153)</f>
        <v>0</v>
      </c>
      <c r="U139" s="28">
        <f t="shared" si="29"/>
        <v>0</v>
      </c>
      <c r="V139" s="28" t="s">
        <v>2</v>
      </c>
      <c r="W139" s="28">
        <f t="shared" si="30"/>
        <v>0</v>
      </c>
      <c r="X139" s="28" t="str">
        <f t="shared" si="32"/>
        <v/>
      </c>
    </row>
    <row r="140" spans="1:24" ht="28.9" customHeight="1">
      <c r="A140" s="41" t="str">
        <f t="shared" si="31"/>
        <v xml:space="preserve"> </v>
      </c>
      <c r="B140" s="42"/>
      <c r="C140" s="43"/>
      <c r="D140" s="44"/>
      <c r="E140" s="44"/>
      <c r="F140" s="43"/>
      <c r="G140" s="43"/>
      <c r="H140" s="26"/>
      <c r="I140" s="26"/>
      <c r="J140" s="26"/>
      <c r="K140" s="26"/>
      <c r="L140" s="52"/>
      <c r="M140" s="50"/>
      <c r="N140" s="28" t="s">
        <v>9</v>
      </c>
      <c r="O140" s="28">
        <f>COUNTIF(C134:C153,"구")</f>
        <v>0</v>
      </c>
      <c r="P140" s="28" t="s">
        <v>2</v>
      </c>
      <c r="Q140" s="28">
        <f>SUMIF(C134:C153,"구",E134:E153)</f>
        <v>0</v>
      </c>
      <c r="R140" s="28">
        <f>COUNTIF(X134:X153,"구국")</f>
        <v>0</v>
      </c>
      <c r="S140" s="28" t="s">
        <v>2</v>
      </c>
      <c r="T140" s="28">
        <f>SUMIF(X134:X153,"구국",E134:E153)</f>
        <v>0</v>
      </c>
      <c r="U140" s="28">
        <f t="shared" si="29"/>
        <v>0</v>
      </c>
      <c r="V140" s="28" t="s">
        <v>2</v>
      </c>
      <c r="W140" s="28">
        <f t="shared" si="30"/>
        <v>0</v>
      </c>
      <c r="X140" s="28" t="str">
        <f t="shared" si="32"/>
        <v/>
      </c>
    </row>
    <row r="141" spans="1:24" ht="28.9" customHeight="1">
      <c r="A141" s="41" t="str">
        <f t="shared" si="31"/>
        <v xml:space="preserve"> </v>
      </c>
      <c r="B141" s="42"/>
      <c r="C141" s="43"/>
      <c r="D141" s="44"/>
      <c r="E141" s="44"/>
      <c r="F141" s="43"/>
      <c r="G141" s="43"/>
      <c r="H141" s="26"/>
      <c r="I141" s="26"/>
      <c r="J141" s="26"/>
      <c r="K141" s="26"/>
      <c r="L141" s="52"/>
      <c r="M141" s="50"/>
      <c r="N141" s="28" t="s">
        <v>10</v>
      </c>
      <c r="O141" s="28">
        <f>COUNTIF(C134:C153,"제")</f>
        <v>0</v>
      </c>
      <c r="P141" s="28" t="s">
        <v>2</v>
      </c>
      <c r="Q141" s="28">
        <f>SUMIF(C134:C153,"제",E134:E153)</f>
        <v>0</v>
      </c>
      <c r="R141" s="28">
        <f>COUNTIF(X134:X153,"제국")</f>
        <v>0</v>
      </c>
      <c r="S141" s="28" t="s">
        <v>2</v>
      </c>
      <c r="T141" s="28">
        <f>SUMIF(X134:X153,"제국",E134:E153)</f>
        <v>0</v>
      </c>
      <c r="U141" s="28">
        <f t="shared" si="29"/>
        <v>0</v>
      </c>
      <c r="V141" s="28" t="s">
        <v>2</v>
      </c>
      <c r="W141" s="28">
        <f t="shared" si="30"/>
        <v>0</v>
      </c>
      <c r="X141" s="28" t="str">
        <f t="shared" si="32"/>
        <v/>
      </c>
    </row>
    <row r="142" spans="1:24" ht="28.9" customHeight="1">
      <c r="A142" s="41" t="str">
        <f t="shared" si="31"/>
        <v xml:space="preserve"> </v>
      </c>
      <c r="B142" s="42"/>
      <c r="C142" s="43"/>
      <c r="D142" s="44"/>
      <c r="E142" s="44"/>
      <c r="F142" s="43"/>
      <c r="G142" s="43"/>
      <c r="H142" s="26"/>
      <c r="I142" s="26"/>
      <c r="J142" s="26"/>
      <c r="K142" s="26"/>
      <c r="L142" s="52"/>
      <c r="M142" s="50"/>
      <c r="N142" s="28" t="s">
        <v>11</v>
      </c>
      <c r="O142" s="28">
        <f>COUNTIF(C134:C153,"유")</f>
        <v>0</v>
      </c>
      <c r="P142" s="28" t="s">
        <v>2</v>
      </c>
      <c r="Q142" s="28">
        <f>SUMIF(C134:C153,"유",E134:E153)</f>
        <v>0</v>
      </c>
      <c r="R142" s="28">
        <f>COUNTIF(X134:X153,"유국")</f>
        <v>0</v>
      </c>
      <c r="S142" s="28" t="s">
        <v>2</v>
      </c>
      <c r="T142" s="28">
        <f>SUMIF(X134:X153,"유국",E134:E153)</f>
        <v>0</v>
      </c>
      <c r="U142" s="28">
        <f t="shared" si="29"/>
        <v>0</v>
      </c>
      <c r="V142" s="28" t="s">
        <v>2</v>
      </c>
      <c r="W142" s="28">
        <f t="shared" si="30"/>
        <v>0</v>
      </c>
      <c r="X142" s="28" t="str">
        <f t="shared" si="32"/>
        <v/>
      </c>
    </row>
    <row r="143" spans="1:24" ht="28.9" customHeight="1">
      <c r="A143" s="41" t="str">
        <f t="shared" si="31"/>
        <v xml:space="preserve"> </v>
      </c>
      <c r="B143" s="42"/>
      <c r="C143" s="43"/>
      <c r="D143" s="44"/>
      <c r="E143" s="44"/>
      <c r="F143" s="43"/>
      <c r="G143" s="43"/>
      <c r="H143" s="26"/>
      <c r="I143" s="26"/>
      <c r="J143" s="26"/>
      <c r="K143" s="26"/>
      <c r="L143" s="52"/>
      <c r="M143" s="50"/>
      <c r="N143" s="28" t="s">
        <v>12</v>
      </c>
      <c r="O143" s="28">
        <f>COUNTIF(C134:C153,"과")</f>
        <v>0</v>
      </c>
      <c r="P143" s="28" t="s">
        <v>2</v>
      </c>
      <c r="Q143" s="28">
        <f>SUMIF(C134:C153,"과",E134:E153)</f>
        <v>0</v>
      </c>
      <c r="R143" s="28">
        <f>COUNTIF(X134:X153,"과국")</f>
        <v>0</v>
      </c>
      <c r="S143" s="28" t="s">
        <v>2</v>
      </c>
      <c r="T143" s="28">
        <f>SUMIF(X134:X153,"과국",E134:E153)</f>
        <v>0</v>
      </c>
      <c r="U143" s="28">
        <f t="shared" si="29"/>
        <v>0</v>
      </c>
      <c r="V143" s="28" t="s">
        <v>2</v>
      </c>
      <c r="W143" s="28">
        <f t="shared" si="30"/>
        <v>0</v>
      </c>
      <c r="X143" s="28" t="str">
        <f t="shared" si="32"/>
        <v/>
      </c>
    </row>
    <row r="144" spans="1:24" ht="28.9" customHeight="1">
      <c r="A144" s="41" t="str">
        <f t="shared" si="31"/>
        <v xml:space="preserve"> </v>
      </c>
      <c r="B144" s="42"/>
      <c r="C144" s="43"/>
      <c r="D144" s="44"/>
      <c r="E144" s="44"/>
      <c r="F144" s="43"/>
      <c r="G144" s="43"/>
      <c r="H144" s="26"/>
      <c r="I144" s="26"/>
      <c r="J144" s="26"/>
      <c r="K144" s="26"/>
      <c r="L144" s="52"/>
      <c r="M144" s="50"/>
      <c r="N144" s="28" t="s">
        <v>13</v>
      </c>
      <c r="O144" s="28">
        <f>COUNTIF(C134:C153,"묘")</f>
        <v>0</v>
      </c>
      <c r="P144" s="28" t="s">
        <v>2</v>
      </c>
      <c r="Q144" s="28">
        <f>SUMIF(C134:C153,"묘",E134:E153)</f>
        <v>0</v>
      </c>
      <c r="R144" s="28">
        <f>COUNTIF(X134:X153,"묘국")</f>
        <v>0</v>
      </c>
      <c r="S144" s="28" t="s">
        <v>2</v>
      </c>
      <c r="T144" s="28">
        <f>SUMIF(X134:X153,"묘국",E134:E153)</f>
        <v>0</v>
      </c>
      <c r="U144" s="28">
        <f t="shared" si="29"/>
        <v>0</v>
      </c>
      <c r="V144" s="28" t="s">
        <v>2</v>
      </c>
      <c r="W144" s="28">
        <f t="shared" si="30"/>
        <v>0</v>
      </c>
      <c r="X144" s="28" t="str">
        <f t="shared" si="32"/>
        <v/>
      </c>
    </row>
    <row r="145" spans="1:24" ht="28.9" customHeight="1">
      <c r="A145" s="41" t="str">
        <f t="shared" ref="A145:A153" si="33">IF(OR(ISNUMBER(E145),ISTEXT(C145)),A144+1," ")</f>
        <v xml:space="preserve"> </v>
      </c>
      <c r="B145" s="42"/>
      <c r="C145" s="43"/>
      <c r="D145" s="44"/>
      <c r="E145" s="44"/>
      <c r="F145" s="43"/>
      <c r="G145" s="43"/>
      <c r="H145" s="26"/>
      <c r="I145" s="26"/>
      <c r="J145" s="26"/>
      <c r="K145" s="26"/>
      <c r="L145" s="52"/>
      <c r="M145" s="50"/>
      <c r="N145" s="28" t="s">
        <v>14</v>
      </c>
      <c r="O145" s="28">
        <f>COUNTIF(C134:C153,"목")</f>
        <v>0</v>
      </c>
      <c r="P145" s="28" t="s">
        <v>2</v>
      </c>
      <c r="Q145" s="28">
        <f>SUMIF(C134:C153,"목",E134:E153)</f>
        <v>0</v>
      </c>
      <c r="R145" s="28">
        <f>COUNTIF(X134:X153,"목국")</f>
        <v>0</v>
      </c>
      <c r="S145" s="28" t="s">
        <v>2</v>
      </c>
      <c r="T145" s="28">
        <f>SUMIF(X134:X153,"목국",E134:E153)</f>
        <v>0</v>
      </c>
      <c r="U145" s="28">
        <f t="shared" si="29"/>
        <v>0</v>
      </c>
      <c r="V145" s="28" t="s">
        <v>2</v>
      </c>
      <c r="W145" s="28">
        <f t="shared" si="30"/>
        <v>0</v>
      </c>
      <c r="X145" s="28" t="str">
        <f t="shared" si="32"/>
        <v/>
      </c>
    </row>
    <row r="146" spans="1:24" ht="28.9" customHeight="1">
      <c r="A146" s="41" t="str">
        <f t="shared" si="33"/>
        <v xml:space="preserve"> </v>
      </c>
      <c r="B146" s="42"/>
      <c r="C146" s="43"/>
      <c r="D146" s="44"/>
      <c r="E146" s="44"/>
      <c r="F146" s="43"/>
      <c r="G146" s="43"/>
      <c r="H146" s="26"/>
      <c r="I146" s="26"/>
      <c r="J146" s="26"/>
      <c r="K146" s="26"/>
      <c r="L146" s="52"/>
      <c r="M146" s="50"/>
      <c r="N146" s="28" t="s">
        <v>15</v>
      </c>
      <c r="O146" s="28">
        <f>COUNTIF(C134:C153,"잡")</f>
        <v>0</v>
      </c>
      <c r="P146" s="28" t="s">
        <v>2</v>
      </c>
      <c r="Q146" s="28">
        <f>SUMIF(C134:C153,"잡",E134:E153)</f>
        <v>0</v>
      </c>
      <c r="R146" s="28">
        <f>COUNTIF(X134:X153,"잡국")</f>
        <v>0</v>
      </c>
      <c r="S146" s="28" t="s">
        <v>2</v>
      </c>
      <c r="T146" s="28">
        <f>SUMIF(X134:X153,"잡국",E134:E153)</f>
        <v>0</v>
      </c>
      <c r="U146" s="28">
        <f t="shared" si="29"/>
        <v>0</v>
      </c>
      <c r="V146" s="28" t="s">
        <v>2</v>
      </c>
      <c r="W146" s="28">
        <f t="shared" si="30"/>
        <v>0</v>
      </c>
      <c r="X146" s="28" t="str">
        <f t="shared" si="32"/>
        <v/>
      </c>
    </row>
    <row r="147" spans="1:24" ht="28.9" customHeight="1">
      <c r="A147" s="41" t="str">
        <f t="shared" si="33"/>
        <v xml:space="preserve"> </v>
      </c>
      <c r="B147" s="42"/>
      <c r="C147" s="43"/>
      <c r="D147" s="44"/>
      <c r="E147" s="44"/>
      <c r="F147" s="43"/>
      <c r="G147" s="43"/>
      <c r="H147" s="26"/>
      <c r="I147" s="26"/>
      <c r="J147" s="26"/>
      <c r="K147" s="26"/>
      <c r="L147" s="52"/>
      <c r="M147" s="50"/>
      <c r="N147" s="28" t="s">
        <v>19</v>
      </c>
      <c r="O147" s="28">
        <f>COUNTIF(C134:C153,"학")</f>
        <v>0</v>
      </c>
      <c r="P147" s="28" t="s">
        <v>2</v>
      </c>
      <c r="Q147" s="28">
        <f>SUMIF(C134:C153,"학",E134:E153)</f>
        <v>0</v>
      </c>
      <c r="R147" s="28">
        <f>COUNTIF(X134:X153,"학국")</f>
        <v>0</v>
      </c>
      <c r="S147" s="28" t="s">
        <v>2</v>
      </c>
      <c r="T147" s="28">
        <f>SUMIF(X134:X153,"학국",E134:E153)</f>
        <v>0</v>
      </c>
      <c r="U147" s="28">
        <f t="shared" si="29"/>
        <v>0</v>
      </c>
      <c r="V147" s="28" t="s">
        <v>2</v>
      </c>
      <c r="W147" s="28">
        <f t="shared" si="30"/>
        <v>0</v>
      </c>
      <c r="X147" s="28" t="str">
        <f t="shared" si="32"/>
        <v/>
      </c>
    </row>
    <row r="148" spans="1:24" ht="28.9" customHeight="1">
      <c r="A148" s="41" t="str">
        <f t="shared" si="33"/>
        <v xml:space="preserve"> </v>
      </c>
      <c r="B148" s="42"/>
      <c r="C148" s="43"/>
      <c r="D148" s="44"/>
      <c r="E148" s="44"/>
      <c r="F148" s="43"/>
      <c r="G148" s="43"/>
      <c r="H148" s="26"/>
      <c r="I148" s="26"/>
      <c r="J148" s="26"/>
      <c r="K148" s="26"/>
      <c r="L148" s="52"/>
      <c r="M148" s="50"/>
      <c r="N148" s="28" t="s">
        <v>16</v>
      </c>
      <c r="O148" s="28">
        <f>COUNTIF(C134:C153,"수")</f>
        <v>0</v>
      </c>
      <c r="P148" s="28" t="s">
        <v>2</v>
      </c>
      <c r="Q148" s="28">
        <f>SUMIF(C134:C153,"수",E134:E153)</f>
        <v>0</v>
      </c>
      <c r="R148" s="28">
        <f>COUNTIF(X134:X153,"수국")</f>
        <v>0</v>
      </c>
      <c r="S148" s="28" t="s">
        <v>2</v>
      </c>
      <c r="T148" s="28">
        <f>SUMIF(X134:X153,"수국",E134:E153)</f>
        <v>0</v>
      </c>
      <c r="U148" s="28">
        <f t="shared" si="29"/>
        <v>0</v>
      </c>
      <c r="V148" s="28" t="s">
        <v>2</v>
      </c>
      <c r="W148" s="28">
        <f t="shared" si="30"/>
        <v>0</v>
      </c>
      <c r="X148" s="28" t="str">
        <f t="shared" si="32"/>
        <v/>
      </c>
    </row>
    <row r="149" spans="1:24" ht="28.9" customHeight="1">
      <c r="A149" s="41" t="str">
        <f t="shared" si="33"/>
        <v xml:space="preserve"> </v>
      </c>
      <c r="B149" s="42"/>
      <c r="C149" s="43"/>
      <c r="D149" s="44"/>
      <c r="E149" s="44"/>
      <c r="F149" s="43"/>
      <c r="G149" s="43"/>
      <c r="H149" s="26"/>
      <c r="I149" s="26"/>
      <c r="J149" s="26"/>
      <c r="K149" s="26"/>
      <c r="L149" s="52"/>
      <c r="M149" s="50"/>
      <c r="N149" s="29" t="s">
        <v>17</v>
      </c>
      <c r="O149" s="28">
        <f>COUNTIF(C134:C153,"장")</f>
        <v>0</v>
      </c>
      <c r="P149" s="28" t="s">
        <v>2</v>
      </c>
      <c r="Q149" s="28">
        <f>SUMIF(C134:C153,"장",E134:E153)</f>
        <v>0</v>
      </c>
      <c r="R149" s="28">
        <f>COUNTIF(X134:X153,"장국")</f>
        <v>0</v>
      </c>
      <c r="S149" s="28" t="s">
        <v>2</v>
      </c>
      <c r="T149" s="28">
        <f>SUMIF(X134:X153,"장국",E134:E153)</f>
        <v>0</v>
      </c>
      <c r="U149" s="28">
        <f t="shared" si="29"/>
        <v>0</v>
      </c>
      <c r="V149" s="28" t="s">
        <v>2</v>
      </c>
      <c r="W149" s="28">
        <f t="shared" si="30"/>
        <v>0</v>
      </c>
      <c r="X149" s="30" t="str">
        <f t="shared" si="32"/>
        <v/>
      </c>
    </row>
    <row r="150" spans="1:24" ht="28.9" customHeight="1">
      <c r="A150" s="41" t="str">
        <f t="shared" si="33"/>
        <v xml:space="preserve"> </v>
      </c>
      <c r="B150" s="42"/>
      <c r="C150" s="43"/>
      <c r="D150" s="44"/>
      <c r="E150" s="44"/>
      <c r="F150" s="43"/>
      <c r="G150" s="43"/>
      <c r="H150" s="26"/>
      <c r="I150" s="26"/>
      <c r="J150" s="26"/>
      <c r="K150" s="26"/>
      <c r="L150" s="52"/>
      <c r="M150" s="50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30" t="str">
        <f t="shared" si="32"/>
        <v/>
      </c>
    </row>
    <row r="151" spans="1:24" ht="28.9" customHeight="1">
      <c r="A151" s="41" t="str">
        <f t="shared" si="33"/>
        <v xml:space="preserve"> </v>
      </c>
      <c r="B151" s="42"/>
      <c r="C151" s="43"/>
      <c r="D151" s="44"/>
      <c r="E151" s="44"/>
      <c r="F151" s="43"/>
      <c r="G151" s="43"/>
      <c r="H151" s="26"/>
      <c r="I151" s="26"/>
      <c r="J151" s="26"/>
      <c r="K151" s="26"/>
      <c r="L151" s="52"/>
      <c r="M151" s="50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30" t="str">
        <f t="shared" si="32"/>
        <v/>
      </c>
    </row>
    <row r="152" spans="1:24" ht="28.9" customHeight="1">
      <c r="A152" s="41" t="str">
        <f t="shared" si="33"/>
        <v xml:space="preserve"> </v>
      </c>
      <c r="B152" s="42"/>
      <c r="C152" s="43"/>
      <c r="D152" s="44"/>
      <c r="E152" s="44"/>
      <c r="F152" s="43"/>
      <c r="G152" s="43"/>
      <c r="H152" s="26"/>
      <c r="I152" s="26"/>
      <c r="J152" s="26"/>
      <c r="K152" s="26"/>
      <c r="L152" s="52"/>
      <c r="M152" s="50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30" t="str">
        <f t="shared" ref="X152:X167" si="34">CONCATENATE(C152,H152)</f>
        <v/>
      </c>
    </row>
    <row r="153" spans="1:24" ht="28.9" customHeight="1">
      <c r="A153" s="41" t="str">
        <f t="shared" si="33"/>
        <v xml:space="preserve"> </v>
      </c>
      <c r="B153" s="42"/>
      <c r="C153" s="43"/>
      <c r="D153" s="44"/>
      <c r="E153" s="44"/>
      <c r="F153" s="43"/>
      <c r="G153" s="43"/>
      <c r="H153" s="26"/>
      <c r="I153" s="26"/>
      <c r="J153" s="26"/>
      <c r="K153" s="26"/>
      <c r="L153" s="52"/>
      <c r="M153" s="50"/>
      <c r="N153" s="28" t="s">
        <v>20</v>
      </c>
      <c r="O153" s="28">
        <f>COUNTIF(C134:C153," ")</f>
        <v>0</v>
      </c>
      <c r="P153" s="28" t="s">
        <v>2</v>
      </c>
      <c r="Q153" s="28">
        <f>SUMIF(C134:C153," ",E134:E153)</f>
        <v>0</v>
      </c>
      <c r="R153" s="28"/>
      <c r="S153" s="28" t="s">
        <v>2</v>
      </c>
      <c r="T153" s="28"/>
      <c r="U153" s="28">
        <f>O153</f>
        <v>0</v>
      </c>
      <c r="V153" s="28" t="s">
        <v>2</v>
      </c>
      <c r="W153" s="28">
        <f>Q153</f>
        <v>0</v>
      </c>
      <c r="X153" s="28" t="str">
        <f t="shared" si="34"/>
        <v/>
      </c>
    </row>
    <row r="154" spans="1:24" ht="28.9" customHeight="1">
      <c r="A154" s="45" t="s">
        <v>35</v>
      </c>
      <c r="B154" s="46"/>
      <c r="C154" s="47"/>
      <c r="D154" s="48"/>
      <c r="E154" s="49">
        <f>SUM(E134:E153)</f>
        <v>0</v>
      </c>
      <c r="F154" s="47"/>
      <c r="G154" s="47"/>
      <c r="H154" s="31"/>
      <c r="I154" s="31"/>
      <c r="J154" s="31"/>
      <c r="K154" s="31"/>
      <c r="L154" s="33"/>
      <c r="M154" s="51"/>
      <c r="N154" s="29" t="s">
        <v>1</v>
      </c>
      <c r="O154" s="28">
        <f>SUM(O134:O153)</f>
        <v>0</v>
      </c>
      <c r="P154" s="28" t="s">
        <v>2</v>
      </c>
      <c r="Q154" s="28">
        <f>SUM(Q134:Q153)</f>
        <v>0</v>
      </c>
      <c r="R154" s="28">
        <f>SUM(R134:R153)</f>
        <v>0</v>
      </c>
      <c r="S154" s="28" t="s">
        <v>2</v>
      </c>
      <c r="T154" s="28">
        <f>SUM(T134:T153)</f>
        <v>0</v>
      </c>
      <c r="U154" s="28">
        <f>SUM(U134:U153)</f>
        <v>0</v>
      </c>
      <c r="V154" s="28" t="s">
        <v>2</v>
      </c>
      <c r="W154" s="28">
        <f>SUM(W134:W153)</f>
        <v>0</v>
      </c>
      <c r="X154" s="28" t="str">
        <f t="shared" si="34"/>
        <v/>
      </c>
    </row>
    <row r="155" spans="1:24" ht="28.9" customHeight="1">
      <c r="A155" s="41" t="str">
        <f>IF(OR(ISNUMBER(E155),ISTEXT(C155)),A153+1," ")</f>
        <v xml:space="preserve"> </v>
      </c>
      <c r="B155" s="42"/>
      <c r="C155" s="43"/>
      <c r="D155" s="44"/>
      <c r="E155" s="44"/>
      <c r="F155" s="43"/>
      <c r="G155" s="43"/>
      <c r="H155" s="26"/>
      <c r="I155" s="26"/>
      <c r="J155" s="26"/>
      <c r="K155" s="27"/>
      <c r="L155" s="52"/>
      <c r="M155" s="50"/>
      <c r="N155" s="28" t="s">
        <v>3</v>
      </c>
      <c r="O155" s="28">
        <f>COUNTIF(C155:C174,"전")</f>
        <v>0</v>
      </c>
      <c r="P155" s="28" t="s">
        <v>2</v>
      </c>
      <c r="Q155" s="28">
        <f>SUMIF(C155:C174,"전",E155:E174)</f>
        <v>0</v>
      </c>
      <c r="R155" s="28">
        <f>COUNTIF(X155:X174,"전국")</f>
        <v>0</v>
      </c>
      <c r="S155" s="28" t="s">
        <v>2</v>
      </c>
      <c r="T155" s="28">
        <f>SUMIF(X155:X174,"전국",E155:E174)</f>
        <v>0</v>
      </c>
      <c r="U155" s="28">
        <f t="shared" ref="U155:U170" si="35">O155-R155</f>
        <v>0</v>
      </c>
      <c r="V155" s="28" t="s">
        <v>2</v>
      </c>
      <c r="W155" s="28">
        <f t="shared" ref="W155:W170" si="36">Q155-T155</f>
        <v>0</v>
      </c>
      <c r="X155" s="28" t="str">
        <f t="shared" si="34"/>
        <v/>
      </c>
    </row>
    <row r="156" spans="1:24" ht="28.9" customHeight="1">
      <c r="A156" s="41" t="str">
        <f>IF(OR(ISNUMBER(E156),ISTEXT(C156)),A155+1," ")</f>
        <v xml:space="preserve"> </v>
      </c>
      <c r="B156" s="42"/>
      <c r="C156" s="43"/>
      <c r="D156" s="44"/>
      <c r="E156" s="44"/>
      <c r="F156" s="43"/>
      <c r="G156" s="43"/>
      <c r="H156" s="26"/>
      <c r="I156" s="26"/>
      <c r="J156" s="26"/>
      <c r="K156" s="26"/>
      <c r="L156" s="52"/>
      <c r="M156" s="50"/>
      <c r="N156" s="28" t="s">
        <v>4</v>
      </c>
      <c r="O156" s="28">
        <f>COUNTIF(C155:C174,"답")</f>
        <v>0</v>
      </c>
      <c r="P156" s="28" t="s">
        <v>2</v>
      </c>
      <c r="Q156" s="28">
        <f>SUMIF(C155:C174,"답",E155:E174)</f>
        <v>0</v>
      </c>
      <c r="R156" s="28">
        <f>COUNTIF(X155:X174,"답국")</f>
        <v>0</v>
      </c>
      <c r="S156" s="28" t="s">
        <v>2</v>
      </c>
      <c r="T156" s="28">
        <f>SUMIF(X155:X174,"답국",E155:E174)</f>
        <v>0</v>
      </c>
      <c r="U156" s="28">
        <f t="shared" si="35"/>
        <v>0</v>
      </c>
      <c r="V156" s="28" t="s">
        <v>2</v>
      </c>
      <c r="W156" s="28">
        <f t="shared" si="36"/>
        <v>0</v>
      </c>
      <c r="X156" s="28" t="str">
        <f t="shared" si="34"/>
        <v/>
      </c>
    </row>
    <row r="157" spans="1:24" ht="28.9" customHeight="1">
      <c r="A157" s="41" t="str">
        <f t="shared" ref="A157:A164" si="37">IF(OR(ISNUMBER(E157),ISTEXT(C157)),A156+1," ")</f>
        <v xml:space="preserve"> </v>
      </c>
      <c r="B157" s="42"/>
      <c r="C157" s="43"/>
      <c r="D157" s="44"/>
      <c r="E157" s="44"/>
      <c r="F157" s="43"/>
      <c r="G157" s="43"/>
      <c r="H157" s="26"/>
      <c r="I157" s="26"/>
      <c r="J157" s="26"/>
      <c r="K157" s="26"/>
      <c r="L157" s="52"/>
      <c r="M157" s="50"/>
      <c r="N157" s="28" t="s">
        <v>5</v>
      </c>
      <c r="O157" s="28">
        <f>COUNTIF(C155:C174,"임")</f>
        <v>0</v>
      </c>
      <c r="P157" s="28" t="s">
        <v>2</v>
      </c>
      <c r="Q157" s="28">
        <f>SUMIF(C155:C174,"임",E155:E174)</f>
        <v>0</v>
      </c>
      <c r="R157" s="28">
        <f>COUNTIF(X155:X174,"임국")</f>
        <v>0</v>
      </c>
      <c r="S157" s="28" t="s">
        <v>2</v>
      </c>
      <c r="T157" s="28">
        <f>SUMIF(X155:X174,"임국",E155:E174)</f>
        <v>0</v>
      </c>
      <c r="U157" s="28">
        <f t="shared" si="35"/>
        <v>0</v>
      </c>
      <c r="V157" s="28" t="s">
        <v>2</v>
      </c>
      <c r="W157" s="28">
        <f t="shared" si="36"/>
        <v>0</v>
      </c>
      <c r="X157" s="28" t="str">
        <f t="shared" si="34"/>
        <v/>
      </c>
    </row>
    <row r="158" spans="1:24" ht="28.9" customHeight="1">
      <c r="A158" s="41" t="str">
        <f t="shared" si="37"/>
        <v xml:space="preserve"> </v>
      </c>
      <c r="B158" s="42"/>
      <c r="C158" s="43"/>
      <c r="D158" s="44"/>
      <c r="E158" s="44"/>
      <c r="F158" s="43"/>
      <c r="G158" s="43"/>
      <c r="H158" s="26"/>
      <c r="I158" s="26"/>
      <c r="J158" s="26"/>
      <c r="K158" s="26"/>
      <c r="L158" s="52"/>
      <c r="M158" s="50"/>
      <c r="N158" s="28" t="s">
        <v>6</v>
      </c>
      <c r="O158" s="28">
        <f>COUNTIF(C155:C174,"대")</f>
        <v>0</v>
      </c>
      <c r="P158" s="28" t="s">
        <v>2</v>
      </c>
      <c r="Q158" s="28">
        <f>SUMIF(C155:C174,"대",E155:E174)</f>
        <v>0</v>
      </c>
      <c r="R158" s="28">
        <f>COUNTIF(X155:X174,"대국")</f>
        <v>0</v>
      </c>
      <c r="S158" s="28" t="s">
        <v>2</v>
      </c>
      <c r="T158" s="28">
        <f>SUMIF(X155:X174,"대국",E155:E174)</f>
        <v>0</v>
      </c>
      <c r="U158" s="28">
        <f t="shared" si="35"/>
        <v>0</v>
      </c>
      <c r="V158" s="28" t="s">
        <v>2</v>
      </c>
      <c r="W158" s="28">
        <f t="shared" si="36"/>
        <v>0</v>
      </c>
      <c r="X158" s="28" t="str">
        <f t="shared" si="34"/>
        <v/>
      </c>
    </row>
    <row r="159" spans="1:24" ht="28.9" customHeight="1">
      <c r="A159" s="41" t="str">
        <f t="shared" si="37"/>
        <v xml:space="preserve"> </v>
      </c>
      <c r="B159" s="42"/>
      <c r="C159" s="43"/>
      <c r="D159" s="44"/>
      <c r="E159" s="44"/>
      <c r="F159" s="43"/>
      <c r="G159" s="43"/>
      <c r="H159" s="26"/>
      <c r="I159" s="26"/>
      <c r="J159" s="26"/>
      <c r="K159" s="26"/>
      <c r="L159" s="52"/>
      <c r="M159" s="50"/>
      <c r="N159" s="28" t="s">
        <v>7</v>
      </c>
      <c r="O159" s="28">
        <f>COUNTIF(C155:C174,"도")</f>
        <v>0</v>
      </c>
      <c r="P159" s="28" t="s">
        <v>2</v>
      </c>
      <c r="Q159" s="28">
        <f>SUMIF(C155:C174,"도",E155:E174)</f>
        <v>0</v>
      </c>
      <c r="R159" s="28">
        <f>COUNTIF(X155:X174,"도국")</f>
        <v>0</v>
      </c>
      <c r="S159" s="28" t="s">
        <v>2</v>
      </c>
      <c r="T159" s="28">
        <f>SUMIF(X155:X174,"도국",E155:E174)</f>
        <v>0</v>
      </c>
      <c r="U159" s="28">
        <f t="shared" si="35"/>
        <v>0</v>
      </c>
      <c r="V159" s="28" t="s">
        <v>2</v>
      </c>
      <c r="W159" s="28">
        <f t="shared" si="36"/>
        <v>0</v>
      </c>
      <c r="X159" s="28" t="str">
        <f t="shared" si="34"/>
        <v/>
      </c>
    </row>
    <row r="160" spans="1:24" ht="28.9" customHeight="1">
      <c r="A160" s="41" t="str">
        <f t="shared" si="37"/>
        <v xml:space="preserve"> </v>
      </c>
      <c r="B160" s="42"/>
      <c r="C160" s="43"/>
      <c r="D160" s="44"/>
      <c r="E160" s="44"/>
      <c r="F160" s="43"/>
      <c r="G160" s="43"/>
      <c r="H160" s="26"/>
      <c r="I160" s="26"/>
      <c r="J160" s="26"/>
      <c r="K160" s="26"/>
      <c r="L160" s="52"/>
      <c r="M160" s="50"/>
      <c r="N160" s="28" t="s">
        <v>8</v>
      </c>
      <c r="O160" s="28">
        <f>COUNTIF(C155:C174,"천")</f>
        <v>0</v>
      </c>
      <c r="P160" s="28" t="s">
        <v>2</v>
      </c>
      <c r="Q160" s="28">
        <f>SUMIF(C155:C174,"천",E155:E174)</f>
        <v>0</v>
      </c>
      <c r="R160" s="28">
        <f>COUNTIF(X155:X174,"천국")</f>
        <v>0</v>
      </c>
      <c r="S160" s="28" t="s">
        <v>2</v>
      </c>
      <c r="T160" s="28">
        <f>SUMIF(X155:X174,"천국",E155:E174)</f>
        <v>0</v>
      </c>
      <c r="U160" s="28">
        <f t="shared" si="35"/>
        <v>0</v>
      </c>
      <c r="V160" s="28" t="s">
        <v>2</v>
      </c>
      <c r="W160" s="28">
        <f t="shared" si="36"/>
        <v>0</v>
      </c>
      <c r="X160" s="28" t="str">
        <f t="shared" si="34"/>
        <v/>
      </c>
    </row>
    <row r="161" spans="1:24" ht="28.9" customHeight="1">
      <c r="A161" s="41" t="str">
        <f t="shared" si="37"/>
        <v xml:space="preserve"> </v>
      </c>
      <c r="B161" s="42"/>
      <c r="C161" s="43"/>
      <c r="D161" s="44"/>
      <c r="E161" s="44"/>
      <c r="F161" s="43"/>
      <c r="G161" s="43"/>
      <c r="H161" s="26"/>
      <c r="I161" s="26"/>
      <c r="J161" s="26"/>
      <c r="K161" s="26"/>
      <c r="L161" s="52"/>
      <c r="M161" s="50"/>
      <c r="N161" s="28" t="s">
        <v>9</v>
      </c>
      <c r="O161" s="28">
        <f>COUNTIF(C155:C174,"구")</f>
        <v>0</v>
      </c>
      <c r="P161" s="28" t="s">
        <v>2</v>
      </c>
      <c r="Q161" s="28">
        <f>SUMIF(C155:C174,"구",E155:E174)</f>
        <v>0</v>
      </c>
      <c r="R161" s="28">
        <f>COUNTIF(X155:X174,"구국")</f>
        <v>0</v>
      </c>
      <c r="S161" s="28" t="s">
        <v>2</v>
      </c>
      <c r="T161" s="28">
        <f>SUMIF(X155:X174,"구국",E155:E174)</f>
        <v>0</v>
      </c>
      <c r="U161" s="28">
        <f t="shared" si="35"/>
        <v>0</v>
      </c>
      <c r="V161" s="28" t="s">
        <v>2</v>
      </c>
      <c r="W161" s="28">
        <f t="shared" si="36"/>
        <v>0</v>
      </c>
      <c r="X161" s="28" t="str">
        <f t="shared" si="34"/>
        <v/>
      </c>
    </row>
    <row r="162" spans="1:24" ht="28.9" customHeight="1">
      <c r="A162" s="41" t="str">
        <f t="shared" si="37"/>
        <v xml:space="preserve"> </v>
      </c>
      <c r="B162" s="42"/>
      <c r="C162" s="43"/>
      <c r="D162" s="44"/>
      <c r="E162" s="44"/>
      <c r="F162" s="43"/>
      <c r="G162" s="43"/>
      <c r="H162" s="26"/>
      <c r="I162" s="26"/>
      <c r="J162" s="26"/>
      <c r="K162" s="26"/>
      <c r="L162" s="52"/>
      <c r="M162" s="50"/>
      <c r="N162" s="28" t="s">
        <v>10</v>
      </c>
      <c r="O162" s="28">
        <f>COUNTIF(C155:C174,"제")</f>
        <v>0</v>
      </c>
      <c r="P162" s="28" t="s">
        <v>2</v>
      </c>
      <c r="Q162" s="28">
        <f>SUMIF(C155:C174,"제",E155:E174)</f>
        <v>0</v>
      </c>
      <c r="R162" s="28">
        <f>COUNTIF(X155:X174,"제국")</f>
        <v>0</v>
      </c>
      <c r="S162" s="28" t="s">
        <v>2</v>
      </c>
      <c r="T162" s="28">
        <f>SUMIF(X155:X174,"제국",E155:E174)</f>
        <v>0</v>
      </c>
      <c r="U162" s="28">
        <f t="shared" si="35"/>
        <v>0</v>
      </c>
      <c r="V162" s="28" t="s">
        <v>2</v>
      </c>
      <c r="W162" s="28">
        <f t="shared" si="36"/>
        <v>0</v>
      </c>
      <c r="X162" s="28" t="str">
        <f t="shared" si="34"/>
        <v/>
      </c>
    </row>
    <row r="163" spans="1:24" ht="28.9" customHeight="1">
      <c r="A163" s="41" t="str">
        <f t="shared" si="37"/>
        <v xml:space="preserve"> </v>
      </c>
      <c r="B163" s="42"/>
      <c r="C163" s="43"/>
      <c r="D163" s="44"/>
      <c r="E163" s="44"/>
      <c r="F163" s="43"/>
      <c r="G163" s="43"/>
      <c r="H163" s="26"/>
      <c r="I163" s="26"/>
      <c r="J163" s="26"/>
      <c r="K163" s="26"/>
      <c r="L163" s="52"/>
      <c r="M163" s="50"/>
      <c r="N163" s="28" t="s">
        <v>11</v>
      </c>
      <c r="O163" s="28">
        <f>COUNTIF(C155:C174,"유")</f>
        <v>0</v>
      </c>
      <c r="P163" s="28" t="s">
        <v>2</v>
      </c>
      <c r="Q163" s="28">
        <f>SUMIF(C155:C174,"유",E155:E174)</f>
        <v>0</v>
      </c>
      <c r="R163" s="28">
        <f>COUNTIF(X155:X174,"유국")</f>
        <v>0</v>
      </c>
      <c r="S163" s="28" t="s">
        <v>2</v>
      </c>
      <c r="T163" s="28">
        <f>SUMIF(X155:X174,"유국",E155:E174)</f>
        <v>0</v>
      </c>
      <c r="U163" s="28">
        <f t="shared" si="35"/>
        <v>0</v>
      </c>
      <c r="V163" s="28" t="s">
        <v>2</v>
      </c>
      <c r="W163" s="28">
        <f t="shared" si="36"/>
        <v>0</v>
      </c>
      <c r="X163" s="28" t="str">
        <f t="shared" si="34"/>
        <v/>
      </c>
    </row>
    <row r="164" spans="1:24" ht="28.9" customHeight="1">
      <c r="A164" s="41" t="str">
        <f t="shared" si="37"/>
        <v xml:space="preserve"> </v>
      </c>
      <c r="B164" s="42"/>
      <c r="C164" s="43"/>
      <c r="D164" s="44"/>
      <c r="E164" s="44"/>
      <c r="F164" s="43"/>
      <c r="G164" s="43"/>
      <c r="H164" s="26"/>
      <c r="I164" s="26"/>
      <c r="J164" s="26"/>
      <c r="K164" s="26"/>
      <c r="L164" s="52"/>
      <c r="M164" s="50"/>
      <c r="N164" s="28" t="s">
        <v>12</v>
      </c>
      <c r="O164" s="28">
        <f>COUNTIF(C155:C174,"과")</f>
        <v>0</v>
      </c>
      <c r="P164" s="28" t="s">
        <v>2</v>
      </c>
      <c r="Q164" s="28">
        <f>SUMIF(C155:C174,"과",E155:E174)</f>
        <v>0</v>
      </c>
      <c r="R164" s="28">
        <f>COUNTIF(X155:X174,"과국")</f>
        <v>0</v>
      </c>
      <c r="S164" s="28" t="s">
        <v>2</v>
      </c>
      <c r="T164" s="28">
        <f>SUMIF(X155:X174,"과국",E155:E174)</f>
        <v>0</v>
      </c>
      <c r="U164" s="28">
        <f t="shared" si="35"/>
        <v>0</v>
      </c>
      <c r="V164" s="28" t="s">
        <v>2</v>
      </c>
      <c r="W164" s="28">
        <f t="shared" si="36"/>
        <v>0</v>
      </c>
      <c r="X164" s="28" t="str">
        <f t="shared" si="34"/>
        <v/>
      </c>
    </row>
    <row r="165" spans="1:24" ht="28.9" customHeight="1">
      <c r="A165" s="41" t="str">
        <f>IF(OR(ISNUMBER(E165),ISTEXT(C165)),A164+1," ")</f>
        <v xml:space="preserve"> </v>
      </c>
      <c r="B165" s="42"/>
      <c r="C165" s="43"/>
      <c r="D165" s="44"/>
      <c r="E165" s="44"/>
      <c r="F165" s="43"/>
      <c r="G165" s="43"/>
      <c r="H165" s="26"/>
      <c r="I165" s="26"/>
      <c r="J165" s="26"/>
      <c r="K165" s="26"/>
      <c r="L165" s="52"/>
      <c r="M165" s="50"/>
      <c r="N165" s="28" t="s">
        <v>13</v>
      </c>
      <c r="O165" s="28">
        <f>COUNTIF(C155:C174,"묘")</f>
        <v>0</v>
      </c>
      <c r="P165" s="28" t="s">
        <v>2</v>
      </c>
      <c r="Q165" s="28">
        <f>SUMIF(C155:C174,"묘",E155:E174)</f>
        <v>0</v>
      </c>
      <c r="R165" s="28">
        <f>COUNTIF(X155:X174,"묘국")</f>
        <v>0</v>
      </c>
      <c r="S165" s="28" t="s">
        <v>2</v>
      </c>
      <c r="T165" s="28">
        <f>SUMIF(X155:X174,"묘국",E155:E174)</f>
        <v>0</v>
      </c>
      <c r="U165" s="28">
        <f t="shared" si="35"/>
        <v>0</v>
      </c>
      <c r="V165" s="28" t="s">
        <v>2</v>
      </c>
      <c r="W165" s="28">
        <f t="shared" si="36"/>
        <v>0</v>
      </c>
      <c r="X165" s="28" t="str">
        <f t="shared" si="34"/>
        <v/>
      </c>
    </row>
    <row r="166" spans="1:24" ht="28.9" customHeight="1">
      <c r="A166" s="41" t="str">
        <f>IF(OR(ISNUMBER(E166),ISTEXT(C166)),A165+1," ")</f>
        <v xml:space="preserve"> </v>
      </c>
      <c r="B166" s="42"/>
      <c r="C166" s="43"/>
      <c r="D166" s="44"/>
      <c r="E166" s="44"/>
      <c r="F166" s="43"/>
      <c r="G166" s="43"/>
      <c r="H166" s="26"/>
      <c r="I166" s="26"/>
      <c r="J166" s="26"/>
      <c r="K166" s="26"/>
      <c r="L166" s="52"/>
      <c r="M166" s="50"/>
      <c r="N166" s="28" t="s">
        <v>14</v>
      </c>
      <c r="O166" s="28">
        <f>COUNTIF(C155:C174,"목")</f>
        <v>0</v>
      </c>
      <c r="P166" s="28" t="s">
        <v>2</v>
      </c>
      <c r="Q166" s="28">
        <f>SUMIF(C155:C174,"목",E155:E174)</f>
        <v>0</v>
      </c>
      <c r="R166" s="28">
        <f>COUNTIF(X155:X174,"목국")</f>
        <v>0</v>
      </c>
      <c r="S166" s="28" t="s">
        <v>2</v>
      </c>
      <c r="T166" s="28">
        <f>SUMIF(X155:X174,"목국",E155:E174)</f>
        <v>0</v>
      </c>
      <c r="U166" s="28">
        <f t="shared" si="35"/>
        <v>0</v>
      </c>
      <c r="V166" s="28" t="s">
        <v>2</v>
      </c>
      <c r="W166" s="28">
        <f t="shared" si="36"/>
        <v>0</v>
      </c>
      <c r="X166" s="28" t="str">
        <f t="shared" si="34"/>
        <v/>
      </c>
    </row>
    <row r="167" spans="1:24" ht="28.9" customHeight="1">
      <c r="A167" s="41" t="str">
        <f t="shared" ref="A167:A172" si="38">IF(OR(ISNUMBER(E167),ISTEXT(C167)),A166+1," ")</f>
        <v xml:space="preserve"> </v>
      </c>
      <c r="B167" s="42"/>
      <c r="C167" s="43"/>
      <c r="D167" s="44"/>
      <c r="E167" s="44"/>
      <c r="F167" s="43"/>
      <c r="G167" s="43"/>
      <c r="H167" s="26"/>
      <c r="I167" s="26"/>
      <c r="J167" s="26"/>
      <c r="K167" s="26"/>
      <c r="L167" s="52"/>
      <c r="M167" s="50"/>
      <c r="N167" s="28" t="s">
        <v>15</v>
      </c>
      <c r="O167" s="28">
        <f>COUNTIF(C155:C174,"잡")</f>
        <v>0</v>
      </c>
      <c r="P167" s="28" t="s">
        <v>2</v>
      </c>
      <c r="Q167" s="28">
        <f>SUMIF(C155:C174,"잡",E155:E174)</f>
        <v>0</v>
      </c>
      <c r="R167" s="28">
        <f>COUNTIF(X155:X174,"잡국")</f>
        <v>0</v>
      </c>
      <c r="S167" s="28" t="s">
        <v>2</v>
      </c>
      <c r="T167" s="28">
        <f>SUMIF(X155:X174,"잡국",E155:E174)</f>
        <v>0</v>
      </c>
      <c r="U167" s="28">
        <f t="shared" si="35"/>
        <v>0</v>
      </c>
      <c r="V167" s="28" t="s">
        <v>2</v>
      </c>
      <c r="W167" s="28">
        <f t="shared" si="36"/>
        <v>0</v>
      </c>
      <c r="X167" s="28" t="str">
        <f t="shared" si="34"/>
        <v/>
      </c>
    </row>
    <row r="168" spans="1:24" ht="28.9" customHeight="1">
      <c r="A168" s="41" t="str">
        <f t="shared" si="38"/>
        <v xml:space="preserve"> </v>
      </c>
      <c r="B168" s="42"/>
      <c r="C168" s="43"/>
      <c r="D168" s="44"/>
      <c r="E168" s="44"/>
      <c r="F168" s="43"/>
      <c r="G168" s="43"/>
      <c r="H168" s="26"/>
      <c r="I168" s="26"/>
      <c r="J168" s="26"/>
      <c r="K168" s="26"/>
      <c r="L168" s="52"/>
      <c r="M168" s="50"/>
      <c r="N168" s="28" t="s">
        <v>19</v>
      </c>
      <c r="O168" s="28">
        <f>COUNTIF(C155:C174,"학")</f>
        <v>0</v>
      </c>
      <c r="P168" s="28" t="s">
        <v>2</v>
      </c>
      <c r="Q168" s="28">
        <f>SUMIF(C155:C174,"학",E155:E174)</f>
        <v>0</v>
      </c>
      <c r="R168" s="28">
        <f>COUNTIF(X155:X174,"학국")</f>
        <v>0</v>
      </c>
      <c r="S168" s="28" t="s">
        <v>2</v>
      </c>
      <c r="T168" s="28">
        <f>SUMIF(X155:X174,"학국",E155:E174)</f>
        <v>0</v>
      </c>
      <c r="U168" s="28">
        <f t="shared" si="35"/>
        <v>0</v>
      </c>
      <c r="V168" s="28" t="s">
        <v>2</v>
      </c>
      <c r="W168" s="28">
        <f t="shared" si="36"/>
        <v>0</v>
      </c>
      <c r="X168" s="28" t="str">
        <f t="shared" ref="X168:X183" si="39">CONCATENATE(C168,H168)</f>
        <v/>
      </c>
    </row>
    <row r="169" spans="1:24" ht="28.9" customHeight="1">
      <c r="A169" s="41" t="str">
        <f t="shared" si="38"/>
        <v xml:space="preserve"> </v>
      </c>
      <c r="B169" s="42"/>
      <c r="C169" s="43"/>
      <c r="D169" s="44"/>
      <c r="E169" s="44"/>
      <c r="F169" s="43"/>
      <c r="G169" s="43"/>
      <c r="H169" s="26"/>
      <c r="I169" s="26"/>
      <c r="J169" s="26"/>
      <c r="K169" s="26"/>
      <c r="L169" s="52"/>
      <c r="M169" s="50"/>
      <c r="N169" s="28" t="s">
        <v>16</v>
      </c>
      <c r="O169" s="28">
        <f>COUNTIF(C155:C174,"수")</f>
        <v>0</v>
      </c>
      <c r="P169" s="28" t="s">
        <v>2</v>
      </c>
      <c r="Q169" s="28">
        <f>SUMIF(C155:C174,"수",E155:E174)</f>
        <v>0</v>
      </c>
      <c r="R169" s="28">
        <f>COUNTIF(X155:X174,"수국")</f>
        <v>0</v>
      </c>
      <c r="S169" s="28" t="s">
        <v>2</v>
      </c>
      <c r="T169" s="28">
        <f>SUMIF(X155:X174,"수국",E155:E174)</f>
        <v>0</v>
      </c>
      <c r="U169" s="28">
        <f t="shared" si="35"/>
        <v>0</v>
      </c>
      <c r="V169" s="28" t="s">
        <v>2</v>
      </c>
      <c r="W169" s="28">
        <f t="shared" si="36"/>
        <v>0</v>
      </c>
      <c r="X169" s="28" t="str">
        <f t="shared" si="39"/>
        <v/>
      </c>
    </row>
    <row r="170" spans="1:24" ht="28.9" customHeight="1">
      <c r="A170" s="41" t="str">
        <f t="shared" si="38"/>
        <v xml:space="preserve"> </v>
      </c>
      <c r="B170" s="42"/>
      <c r="C170" s="43"/>
      <c r="D170" s="44"/>
      <c r="E170" s="44"/>
      <c r="F170" s="43"/>
      <c r="G170" s="43"/>
      <c r="H170" s="26"/>
      <c r="I170" s="26"/>
      <c r="J170" s="26"/>
      <c r="K170" s="26"/>
      <c r="L170" s="52"/>
      <c r="M170" s="50"/>
      <c r="N170" s="29" t="s">
        <v>17</v>
      </c>
      <c r="O170" s="28">
        <f>COUNTIF(C155:C174,"장")</f>
        <v>0</v>
      </c>
      <c r="P170" s="28" t="s">
        <v>2</v>
      </c>
      <c r="Q170" s="28">
        <f>SUMIF(C155:C174,"장",E155:E174)</f>
        <v>0</v>
      </c>
      <c r="R170" s="28">
        <f>COUNTIF(X155:X174,"장국")</f>
        <v>0</v>
      </c>
      <c r="S170" s="28" t="s">
        <v>2</v>
      </c>
      <c r="T170" s="28">
        <f>SUMIF(X155:X174,"장국",E155:E174)</f>
        <v>0</v>
      </c>
      <c r="U170" s="28">
        <f t="shared" si="35"/>
        <v>0</v>
      </c>
      <c r="V170" s="28" t="s">
        <v>2</v>
      </c>
      <c r="W170" s="28">
        <f t="shared" si="36"/>
        <v>0</v>
      </c>
      <c r="X170" s="30" t="str">
        <f t="shared" si="39"/>
        <v/>
      </c>
    </row>
    <row r="171" spans="1:24" ht="28.9" customHeight="1">
      <c r="A171" s="41" t="str">
        <f t="shared" si="38"/>
        <v xml:space="preserve"> </v>
      </c>
      <c r="B171" s="42"/>
      <c r="C171" s="43"/>
      <c r="D171" s="44"/>
      <c r="E171" s="44"/>
      <c r="F171" s="43"/>
      <c r="G171" s="43"/>
      <c r="H171" s="26"/>
      <c r="I171" s="26"/>
      <c r="J171" s="26"/>
      <c r="K171" s="26"/>
      <c r="L171" s="52"/>
      <c r="M171" s="50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30" t="str">
        <f t="shared" si="39"/>
        <v/>
      </c>
    </row>
    <row r="172" spans="1:24" ht="28.9" customHeight="1">
      <c r="A172" s="41" t="str">
        <f t="shared" si="38"/>
        <v xml:space="preserve"> </v>
      </c>
      <c r="B172" s="42"/>
      <c r="C172" s="43"/>
      <c r="D172" s="44"/>
      <c r="E172" s="44"/>
      <c r="F172" s="43"/>
      <c r="G172" s="43"/>
      <c r="H172" s="26"/>
      <c r="I172" s="26"/>
      <c r="J172" s="26"/>
      <c r="K172" s="26"/>
      <c r="L172" s="52"/>
      <c r="M172" s="50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30" t="str">
        <f t="shared" si="39"/>
        <v/>
      </c>
    </row>
    <row r="173" spans="1:24" ht="28.9" customHeight="1">
      <c r="A173" s="41" t="str">
        <f>IF(OR(ISNUMBER(E173),ISTEXT(C173)),A172+1," ")</f>
        <v xml:space="preserve"> </v>
      </c>
      <c r="B173" s="42"/>
      <c r="C173" s="43"/>
      <c r="D173" s="44"/>
      <c r="E173" s="44"/>
      <c r="F173" s="43"/>
      <c r="G173" s="43"/>
      <c r="H173" s="26"/>
      <c r="I173" s="26"/>
      <c r="J173" s="26"/>
      <c r="K173" s="26"/>
      <c r="L173" s="52"/>
      <c r="M173" s="50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30" t="str">
        <f t="shared" si="39"/>
        <v/>
      </c>
    </row>
    <row r="174" spans="1:24" ht="28.9" customHeight="1">
      <c r="A174" s="41" t="str">
        <f>IF(OR(ISNUMBER(E174),ISTEXT(C174)),A173+1," ")</f>
        <v xml:space="preserve"> </v>
      </c>
      <c r="B174" s="42"/>
      <c r="C174" s="43"/>
      <c r="D174" s="44"/>
      <c r="E174" s="44"/>
      <c r="F174" s="43"/>
      <c r="G174" s="43"/>
      <c r="H174" s="26"/>
      <c r="I174" s="26"/>
      <c r="J174" s="26"/>
      <c r="K174" s="26"/>
      <c r="L174" s="52"/>
      <c r="M174" s="50"/>
      <c r="N174" s="28" t="s">
        <v>20</v>
      </c>
      <c r="O174" s="28">
        <f>COUNTIF(C155:C174," ")</f>
        <v>0</v>
      </c>
      <c r="P174" s="28" t="s">
        <v>2</v>
      </c>
      <c r="Q174" s="28">
        <f>SUMIF(C155:C174," ",E155:E174)</f>
        <v>0</v>
      </c>
      <c r="R174" s="28"/>
      <c r="S174" s="28" t="s">
        <v>2</v>
      </c>
      <c r="T174" s="28"/>
      <c r="U174" s="28">
        <f>O174</f>
        <v>0</v>
      </c>
      <c r="V174" s="28" t="s">
        <v>2</v>
      </c>
      <c r="W174" s="28">
        <f>Q174</f>
        <v>0</v>
      </c>
      <c r="X174" s="28" t="str">
        <f t="shared" si="39"/>
        <v/>
      </c>
    </row>
    <row r="175" spans="1:24" ht="28.9" customHeight="1">
      <c r="A175" s="45" t="s">
        <v>35</v>
      </c>
      <c r="B175" s="46"/>
      <c r="C175" s="47"/>
      <c r="D175" s="48"/>
      <c r="E175" s="49">
        <f>SUM(E155:E174)</f>
        <v>0</v>
      </c>
      <c r="F175" s="47"/>
      <c r="G175" s="47"/>
      <c r="H175" s="31"/>
      <c r="I175" s="31"/>
      <c r="J175" s="31"/>
      <c r="K175" s="31"/>
      <c r="L175" s="33"/>
      <c r="M175" s="51"/>
      <c r="N175" s="29" t="s">
        <v>1</v>
      </c>
      <c r="O175" s="28">
        <f>SUM(O155:O174)</f>
        <v>0</v>
      </c>
      <c r="P175" s="28" t="s">
        <v>2</v>
      </c>
      <c r="Q175" s="28">
        <f>SUM(Q155:Q174)</f>
        <v>0</v>
      </c>
      <c r="R175" s="28">
        <f>SUM(R155:R174)</f>
        <v>0</v>
      </c>
      <c r="S175" s="28" t="s">
        <v>2</v>
      </c>
      <c r="T175" s="28">
        <f>SUM(T155:T174)</f>
        <v>0</v>
      </c>
      <c r="U175" s="28">
        <f>SUM(U155:U174)</f>
        <v>0</v>
      </c>
      <c r="V175" s="28" t="s">
        <v>2</v>
      </c>
      <c r="W175" s="28">
        <f>SUM(W155:W174)</f>
        <v>0</v>
      </c>
      <c r="X175" s="28" t="str">
        <f t="shared" si="39"/>
        <v/>
      </c>
    </row>
    <row r="176" spans="1:24" ht="28.9" customHeight="1">
      <c r="A176" s="41" t="str">
        <f>IF(OR(ISNUMBER(E176),ISTEXT(C176)),A174+1," ")</f>
        <v xml:space="preserve"> </v>
      </c>
      <c r="B176" s="42"/>
      <c r="C176" s="43"/>
      <c r="D176" s="44"/>
      <c r="E176" s="44"/>
      <c r="F176" s="43"/>
      <c r="G176" s="43"/>
      <c r="H176" s="26"/>
      <c r="I176" s="26"/>
      <c r="J176" s="26"/>
      <c r="K176" s="27"/>
      <c r="L176" s="52"/>
      <c r="M176" s="50"/>
      <c r="N176" s="28" t="s">
        <v>3</v>
      </c>
      <c r="O176" s="28">
        <f>COUNTIF(C176:C195,"전")</f>
        <v>0</v>
      </c>
      <c r="P176" s="28" t="s">
        <v>2</v>
      </c>
      <c r="Q176" s="28">
        <f>SUMIF(C176:C195,"전",E176:E195)</f>
        <v>0</v>
      </c>
      <c r="R176" s="28">
        <f>COUNTIF(X176:X195,"전국")</f>
        <v>0</v>
      </c>
      <c r="S176" s="28" t="s">
        <v>2</v>
      </c>
      <c r="T176" s="28">
        <f>SUMIF(X176:X195,"전국",E176:E195)</f>
        <v>0</v>
      </c>
      <c r="U176" s="28">
        <f t="shared" ref="U176:U191" si="40">O176-R176</f>
        <v>0</v>
      </c>
      <c r="V176" s="28" t="s">
        <v>2</v>
      </c>
      <c r="W176" s="28">
        <f t="shared" ref="W176:W191" si="41">Q176-T176</f>
        <v>0</v>
      </c>
      <c r="X176" s="28" t="str">
        <f t="shared" si="39"/>
        <v/>
      </c>
    </row>
    <row r="177" spans="1:24" ht="28.9" customHeight="1">
      <c r="A177" s="41" t="str">
        <f>IF(OR(ISNUMBER(E177),ISTEXT(C177)),A176+1," ")</f>
        <v xml:space="preserve"> </v>
      </c>
      <c r="B177" s="42"/>
      <c r="C177" s="43"/>
      <c r="D177" s="44"/>
      <c r="E177" s="44"/>
      <c r="F177" s="43"/>
      <c r="G177" s="43"/>
      <c r="H177" s="26"/>
      <c r="I177" s="26"/>
      <c r="J177" s="26"/>
      <c r="K177" s="26"/>
      <c r="L177" s="52"/>
      <c r="M177" s="50"/>
      <c r="N177" s="28" t="s">
        <v>4</v>
      </c>
      <c r="O177" s="28">
        <f>COUNTIF(C176:C195,"답")</f>
        <v>0</v>
      </c>
      <c r="P177" s="28" t="s">
        <v>2</v>
      </c>
      <c r="Q177" s="28">
        <f>SUMIF(C176:C195,"답",E176:E195)</f>
        <v>0</v>
      </c>
      <c r="R177" s="28">
        <f>COUNTIF(X176:X195,"답국")</f>
        <v>0</v>
      </c>
      <c r="S177" s="28" t="s">
        <v>2</v>
      </c>
      <c r="T177" s="28">
        <f>SUMIF(X176:X195,"답국",E176:E195)</f>
        <v>0</v>
      </c>
      <c r="U177" s="28">
        <f t="shared" si="40"/>
        <v>0</v>
      </c>
      <c r="V177" s="28" t="s">
        <v>2</v>
      </c>
      <c r="W177" s="28">
        <f t="shared" si="41"/>
        <v>0</v>
      </c>
      <c r="X177" s="28" t="str">
        <f t="shared" si="39"/>
        <v/>
      </c>
    </row>
    <row r="178" spans="1:24" ht="28.9" customHeight="1">
      <c r="A178" s="41" t="str">
        <f t="shared" ref="A178:A184" si="42">IF(OR(ISNUMBER(E178),ISTEXT(C178)),A177+1," ")</f>
        <v xml:space="preserve"> </v>
      </c>
      <c r="B178" s="42"/>
      <c r="C178" s="43"/>
      <c r="D178" s="44"/>
      <c r="E178" s="44"/>
      <c r="F178" s="43"/>
      <c r="G178" s="43"/>
      <c r="H178" s="26"/>
      <c r="I178" s="26"/>
      <c r="J178" s="26"/>
      <c r="K178" s="26"/>
      <c r="L178" s="52"/>
      <c r="M178" s="50"/>
      <c r="N178" s="28" t="s">
        <v>5</v>
      </c>
      <c r="O178" s="28">
        <f>COUNTIF(C176:C195,"임")</f>
        <v>0</v>
      </c>
      <c r="P178" s="28" t="s">
        <v>2</v>
      </c>
      <c r="Q178" s="28">
        <f>SUMIF(C176:C195,"임",E176:E195)</f>
        <v>0</v>
      </c>
      <c r="R178" s="28">
        <f>COUNTIF(X176:X195,"임국")</f>
        <v>0</v>
      </c>
      <c r="S178" s="28" t="s">
        <v>2</v>
      </c>
      <c r="T178" s="28">
        <f>SUMIF(X176:X195,"임국",E176:E195)</f>
        <v>0</v>
      </c>
      <c r="U178" s="28">
        <f t="shared" si="40"/>
        <v>0</v>
      </c>
      <c r="V178" s="28" t="s">
        <v>2</v>
      </c>
      <c r="W178" s="28">
        <f t="shared" si="41"/>
        <v>0</v>
      </c>
      <c r="X178" s="28" t="str">
        <f t="shared" si="39"/>
        <v/>
      </c>
    </row>
    <row r="179" spans="1:24" ht="28.9" customHeight="1">
      <c r="A179" s="41" t="str">
        <f t="shared" si="42"/>
        <v xml:space="preserve"> </v>
      </c>
      <c r="B179" s="42"/>
      <c r="C179" s="43"/>
      <c r="D179" s="44"/>
      <c r="E179" s="44"/>
      <c r="F179" s="43"/>
      <c r="G179" s="43"/>
      <c r="H179" s="26"/>
      <c r="I179" s="26"/>
      <c r="J179" s="26"/>
      <c r="K179" s="26"/>
      <c r="L179" s="52"/>
      <c r="M179" s="50"/>
      <c r="N179" s="28" t="s">
        <v>6</v>
      </c>
      <c r="O179" s="28">
        <f>COUNTIF(C176:C195,"대")</f>
        <v>0</v>
      </c>
      <c r="P179" s="28" t="s">
        <v>2</v>
      </c>
      <c r="Q179" s="28">
        <f>SUMIF(C176:C195,"대",E176:E195)</f>
        <v>0</v>
      </c>
      <c r="R179" s="28">
        <f>COUNTIF(X176:X195,"대국")</f>
        <v>0</v>
      </c>
      <c r="S179" s="28" t="s">
        <v>2</v>
      </c>
      <c r="T179" s="28">
        <f>SUMIF(X176:X195,"대국",E176:E195)</f>
        <v>0</v>
      </c>
      <c r="U179" s="28">
        <f t="shared" si="40"/>
        <v>0</v>
      </c>
      <c r="V179" s="28" t="s">
        <v>2</v>
      </c>
      <c r="W179" s="28">
        <f t="shared" si="41"/>
        <v>0</v>
      </c>
      <c r="X179" s="28" t="str">
        <f t="shared" si="39"/>
        <v/>
      </c>
    </row>
    <row r="180" spans="1:24" ht="28.9" customHeight="1">
      <c r="A180" s="41" t="str">
        <f t="shared" si="42"/>
        <v xml:space="preserve"> </v>
      </c>
      <c r="B180" s="42"/>
      <c r="C180" s="43"/>
      <c r="D180" s="44"/>
      <c r="E180" s="44"/>
      <c r="F180" s="43"/>
      <c r="G180" s="43"/>
      <c r="H180" s="26"/>
      <c r="I180" s="26"/>
      <c r="J180" s="26"/>
      <c r="K180" s="26"/>
      <c r="L180" s="52"/>
      <c r="M180" s="50"/>
      <c r="N180" s="28" t="s">
        <v>7</v>
      </c>
      <c r="O180" s="28">
        <f>COUNTIF(C176:C195,"도")</f>
        <v>0</v>
      </c>
      <c r="P180" s="28" t="s">
        <v>2</v>
      </c>
      <c r="Q180" s="28">
        <f>SUMIF(C176:C195,"도",E176:E195)</f>
        <v>0</v>
      </c>
      <c r="R180" s="28">
        <f>COUNTIF(X176:X195,"도국")</f>
        <v>0</v>
      </c>
      <c r="S180" s="28" t="s">
        <v>2</v>
      </c>
      <c r="T180" s="28">
        <f>SUMIF(X176:X195,"도국",E176:E195)</f>
        <v>0</v>
      </c>
      <c r="U180" s="28">
        <f t="shared" si="40"/>
        <v>0</v>
      </c>
      <c r="V180" s="28" t="s">
        <v>2</v>
      </c>
      <c r="W180" s="28">
        <f t="shared" si="41"/>
        <v>0</v>
      </c>
      <c r="X180" s="28" t="str">
        <f t="shared" si="39"/>
        <v/>
      </c>
    </row>
    <row r="181" spans="1:24" ht="28.9" customHeight="1">
      <c r="A181" s="41" t="str">
        <f t="shared" si="42"/>
        <v xml:space="preserve"> </v>
      </c>
      <c r="B181" s="42"/>
      <c r="C181" s="43"/>
      <c r="D181" s="44"/>
      <c r="E181" s="44"/>
      <c r="F181" s="43"/>
      <c r="G181" s="43"/>
      <c r="H181" s="26"/>
      <c r="I181" s="26"/>
      <c r="J181" s="26"/>
      <c r="K181" s="26"/>
      <c r="L181" s="52"/>
      <c r="M181" s="50"/>
      <c r="N181" s="28" t="s">
        <v>8</v>
      </c>
      <c r="O181" s="28">
        <f>COUNTIF(C176:C195,"천")</f>
        <v>0</v>
      </c>
      <c r="P181" s="28" t="s">
        <v>2</v>
      </c>
      <c r="Q181" s="28">
        <f>SUMIF(C176:C195,"천",E176:E195)</f>
        <v>0</v>
      </c>
      <c r="R181" s="28">
        <f>COUNTIF(X176:X195,"천국")</f>
        <v>0</v>
      </c>
      <c r="S181" s="28" t="s">
        <v>2</v>
      </c>
      <c r="T181" s="28">
        <f>SUMIF(X176:X195,"천국",E176:E195)</f>
        <v>0</v>
      </c>
      <c r="U181" s="28">
        <f t="shared" si="40"/>
        <v>0</v>
      </c>
      <c r="V181" s="28" t="s">
        <v>2</v>
      </c>
      <c r="W181" s="28">
        <f t="shared" si="41"/>
        <v>0</v>
      </c>
      <c r="X181" s="28" t="str">
        <f t="shared" si="39"/>
        <v/>
      </c>
    </row>
    <row r="182" spans="1:24" ht="28.9" customHeight="1">
      <c r="A182" s="41" t="str">
        <f t="shared" si="42"/>
        <v xml:space="preserve"> </v>
      </c>
      <c r="B182" s="42"/>
      <c r="C182" s="43"/>
      <c r="D182" s="44"/>
      <c r="E182" s="44"/>
      <c r="F182" s="43"/>
      <c r="G182" s="43"/>
      <c r="H182" s="26"/>
      <c r="I182" s="26"/>
      <c r="J182" s="26"/>
      <c r="K182" s="26"/>
      <c r="L182" s="52"/>
      <c r="M182" s="50"/>
      <c r="N182" s="28" t="s">
        <v>9</v>
      </c>
      <c r="O182" s="28">
        <f>COUNTIF(C176:C195,"구")</f>
        <v>0</v>
      </c>
      <c r="P182" s="28" t="s">
        <v>2</v>
      </c>
      <c r="Q182" s="28">
        <f>SUMIF(C176:C195,"구",E176:E195)</f>
        <v>0</v>
      </c>
      <c r="R182" s="28">
        <f>COUNTIF(X176:X195,"구국")</f>
        <v>0</v>
      </c>
      <c r="S182" s="28" t="s">
        <v>2</v>
      </c>
      <c r="T182" s="28">
        <f>SUMIF(X176:X195,"구국",E176:E195)</f>
        <v>0</v>
      </c>
      <c r="U182" s="28">
        <f t="shared" si="40"/>
        <v>0</v>
      </c>
      <c r="V182" s="28" t="s">
        <v>2</v>
      </c>
      <c r="W182" s="28">
        <f t="shared" si="41"/>
        <v>0</v>
      </c>
      <c r="X182" s="28" t="str">
        <f t="shared" si="39"/>
        <v/>
      </c>
    </row>
    <row r="183" spans="1:24" ht="28.9" customHeight="1">
      <c r="A183" s="41" t="str">
        <f t="shared" si="42"/>
        <v xml:space="preserve"> </v>
      </c>
      <c r="B183" s="42"/>
      <c r="C183" s="43"/>
      <c r="D183" s="44"/>
      <c r="E183" s="44"/>
      <c r="F183" s="43"/>
      <c r="G183" s="43"/>
      <c r="H183" s="26"/>
      <c r="I183" s="26"/>
      <c r="J183" s="26"/>
      <c r="K183" s="26"/>
      <c r="L183" s="52"/>
      <c r="M183" s="50"/>
      <c r="N183" s="28" t="s">
        <v>10</v>
      </c>
      <c r="O183" s="28">
        <f>COUNTIF(C176:C195,"제")</f>
        <v>0</v>
      </c>
      <c r="P183" s="28" t="s">
        <v>2</v>
      </c>
      <c r="Q183" s="28">
        <f>SUMIF(C176:C195,"제",E176:E195)</f>
        <v>0</v>
      </c>
      <c r="R183" s="28">
        <f>COUNTIF(X176:X195,"제국")</f>
        <v>0</v>
      </c>
      <c r="S183" s="28" t="s">
        <v>2</v>
      </c>
      <c r="T183" s="28">
        <f>SUMIF(X176:X195,"제국",E176:E195)</f>
        <v>0</v>
      </c>
      <c r="U183" s="28">
        <f t="shared" si="40"/>
        <v>0</v>
      </c>
      <c r="V183" s="28" t="s">
        <v>2</v>
      </c>
      <c r="W183" s="28">
        <f t="shared" si="41"/>
        <v>0</v>
      </c>
      <c r="X183" s="28" t="str">
        <f t="shared" si="39"/>
        <v/>
      </c>
    </row>
    <row r="184" spans="1:24" ht="28.9" customHeight="1">
      <c r="A184" s="41" t="str">
        <f t="shared" si="42"/>
        <v xml:space="preserve"> </v>
      </c>
      <c r="B184" s="42"/>
      <c r="C184" s="43"/>
      <c r="D184" s="44"/>
      <c r="E184" s="44"/>
      <c r="F184" s="43"/>
      <c r="G184" s="43"/>
      <c r="H184" s="26"/>
      <c r="I184" s="26"/>
      <c r="J184" s="26"/>
      <c r="K184" s="26"/>
      <c r="L184" s="52"/>
      <c r="M184" s="50"/>
      <c r="N184" s="28" t="s">
        <v>11</v>
      </c>
      <c r="O184" s="28">
        <f>COUNTIF(C176:C195,"유")</f>
        <v>0</v>
      </c>
      <c r="P184" s="28" t="s">
        <v>2</v>
      </c>
      <c r="Q184" s="28">
        <f>SUMIF(C176:C195,"유",E176:E195)</f>
        <v>0</v>
      </c>
      <c r="R184" s="28">
        <f>COUNTIF(X176:X195,"유국")</f>
        <v>0</v>
      </c>
      <c r="S184" s="28" t="s">
        <v>2</v>
      </c>
      <c r="T184" s="28">
        <f>SUMIF(X176:X195,"유국",E176:E195)</f>
        <v>0</v>
      </c>
      <c r="U184" s="28">
        <f t="shared" si="40"/>
        <v>0</v>
      </c>
      <c r="V184" s="28" t="s">
        <v>2</v>
      </c>
      <c r="W184" s="28">
        <f t="shared" si="41"/>
        <v>0</v>
      </c>
      <c r="X184" s="28" t="str">
        <f t="shared" ref="X184:X199" si="43">CONCATENATE(C184,H184)</f>
        <v/>
      </c>
    </row>
    <row r="185" spans="1:24" ht="28.9" customHeight="1">
      <c r="A185" s="41" t="str">
        <f>IF(OR(ISNUMBER(E185),ISTEXT(C185)),A184+1," ")</f>
        <v xml:space="preserve"> </v>
      </c>
      <c r="B185" s="42"/>
      <c r="C185" s="43"/>
      <c r="D185" s="44"/>
      <c r="E185" s="44"/>
      <c r="F185" s="43"/>
      <c r="G185" s="43"/>
      <c r="H185" s="26"/>
      <c r="I185" s="26"/>
      <c r="J185" s="26"/>
      <c r="K185" s="26"/>
      <c r="L185" s="52"/>
      <c r="M185" s="50"/>
      <c r="N185" s="28" t="s">
        <v>12</v>
      </c>
      <c r="O185" s="28">
        <f>COUNTIF(C176:C195,"과")</f>
        <v>0</v>
      </c>
      <c r="P185" s="28" t="s">
        <v>2</v>
      </c>
      <c r="Q185" s="28">
        <f>SUMIF(C176:C195,"과",E176:E195)</f>
        <v>0</v>
      </c>
      <c r="R185" s="28">
        <f>COUNTIF(X176:X195,"과국")</f>
        <v>0</v>
      </c>
      <c r="S185" s="28" t="s">
        <v>2</v>
      </c>
      <c r="T185" s="28">
        <f>SUMIF(X176:X195,"과국",E176:E195)</f>
        <v>0</v>
      </c>
      <c r="U185" s="28">
        <f t="shared" si="40"/>
        <v>0</v>
      </c>
      <c r="V185" s="28" t="s">
        <v>2</v>
      </c>
      <c r="W185" s="28">
        <f t="shared" si="41"/>
        <v>0</v>
      </c>
      <c r="X185" s="28" t="str">
        <f t="shared" si="43"/>
        <v/>
      </c>
    </row>
    <row r="186" spans="1:24" ht="28.9" customHeight="1">
      <c r="A186" s="41" t="str">
        <f>IF(OR(ISNUMBER(E186),ISTEXT(C186)),A185+1," ")</f>
        <v xml:space="preserve"> </v>
      </c>
      <c r="B186" s="42"/>
      <c r="C186" s="43"/>
      <c r="D186" s="44"/>
      <c r="E186" s="44"/>
      <c r="F186" s="43"/>
      <c r="G186" s="43"/>
      <c r="H186" s="26"/>
      <c r="I186" s="26"/>
      <c r="J186" s="26"/>
      <c r="K186" s="26"/>
      <c r="L186" s="52"/>
      <c r="M186" s="50"/>
      <c r="N186" s="28" t="s">
        <v>13</v>
      </c>
      <c r="O186" s="28">
        <f>COUNTIF(C176:C195,"묘")</f>
        <v>0</v>
      </c>
      <c r="P186" s="28" t="s">
        <v>2</v>
      </c>
      <c r="Q186" s="28">
        <f>SUMIF(C176:C195,"묘",E176:E195)</f>
        <v>0</v>
      </c>
      <c r="R186" s="28">
        <f>COUNTIF(X176:X195,"묘국")</f>
        <v>0</v>
      </c>
      <c r="S186" s="28" t="s">
        <v>2</v>
      </c>
      <c r="T186" s="28">
        <f>SUMIF(X176:X195,"묘국",E176:E195)</f>
        <v>0</v>
      </c>
      <c r="U186" s="28">
        <f t="shared" si="40"/>
        <v>0</v>
      </c>
      <c r="V186" s="28" t="s">
        <v>2</v>
      </c>
      <c r="W186" s="28">
        <f t="shared" si="41"/>
        <v>0</v>
      </c>
      <c r="X186" s="28" t="str">
        <f t="shared" si="43"/>
        <v/>
      </c>
    </row>
    <row r="187" spans="1:24" ht="28.9" customHeight="1">
      <c r="A187" s="41" t="str">
        <f t="shared" ref="A187:A193" si="44">IF(OR(ISNUMBER(E187),ISTEXT(C187)),A186+1," ")</f>
        <v xml:space="preserve"> </v>
      </c>
      <c r="B187" s="42"/>
      <c r="C187" s="43"/>
      <c r="D187" s="44"/>
      <c r="E187" s="44"/>
      <c r="F187" s="43"/>
      <c r="G187" s="43"/>
      <c r="H187" s="26"/>
      <c r="I187" s="26"/>
      <c r="J187" s="26"/>
      <c r="K187" s="26"/>
      <c r="L187" s="52"/>
      <c r="M187" s="50"/>
      <c r="N187" s="28" t="s">
        <v>14</v>
      </c>
      <c r="O187" s="28">
        <f>COUNTIF(C176:C195,"목")</f>
        <v>0</v>
      </c>
      <c r="P187" s="28" t="s">
        <v>2</v>
      </c>
      <c r="Q187" s="28">
        <f>SUMIF(C176:C195,"목",E176:E195)</f>
        <v>0</v>
      </c>
      <c r="R187" s="28">
        <f>COUNTIF(X176:X195,"목국")</f>
        <v>0</v>
      </c>
      <c r="S187" s="28" t="s">
        <v>2</v>
      </c>
      <c r="T187" s="28">
        <f>SUMIF(X176:X195,"목국",E176:E195)</f>
        <v>0</v>
      </c>
      <c r="U187" s="28">
        <f t="shared" si="40"/>
        <v>0</v>
      </c>
      <c r="V187" s="28" t="s">
        <v>2</v>
      </c>
      <c r="W187" s="28">
        <f t="shared" si="41"/>
        <v>0</v>
      </c>
      <c r="X187" s="28" t="str">
        <f t="shared" si="43"/>
        <v/>
      </c>
    </row>
    <row r="188" spans="1:24" ht="28.9" customHeight="1">
      <c r="A188" s="41" t="str">
        <f t="shared" si="44"/>
        <v xml:space="preserve"> </v>
      </c>
      <c r="B188" s="42"/>
      <c r="C188" s="43"/>
      <c r="D188" s="44"/>
      <c r="E188" s="44"/>
      <c r="F188" s="43"/>
      <c r="G188" s="43"/>
      <c r="H188" s="26"/>
      <c r="I188" s="26"/>
      <c r="J188" s="26"/>
      <c r="K188" s="26"/>
      <c r="L188" s="52"/>
      <c r="M188" s="50"/>
      <c r="N188" s="28" t="s">
        <v>15</v>
      </c>
      <c r="O188" s="28">
        <f>COUNTIF(C176:C195,"잡")</f>
        <v>0</v>
      </c>
      <c r="P188" s="28" t="s">
        <v>2</v>
      </c>
      <c r="Q188" s="28">
        <f>SUMIF(C176:C195,"잡",E176:E195)</f>
        <v>0</v>
      </c>
      <c r="R188" s="28">
        <f>COUNTIF(X176:X195,"잡국")</f>
        <v>0</v>
      </c>
      <c r="S188" s="28" t="s">
        <v>2</v>
      </c>
      <c r="T188" s="28">
        <f>SUMIF(X176:X195,"잡국",E176:E195)</f>
        <v>0</v>
      </c>
      <c r="U188" s="28">
        <f t="shared" si="40"/>
        <v>0</v>
      </c>
      <c r="V188" s="28" t="s">
        <v>2</v>
      </c>
      <c r="W188" s="28">
        <f t="shared" si="41"/>
        <v>0</v>
      </c>
      <c r="X188" s="28" t="str">
        <f t="shared" si="43"/>
        <v/>
      </c>
    </row>
    <row r="189" spans="1:24" ht="28.9" customHeight="1">
      <c r="A189" s="41" t="str">
        <f t="shared" si="44"/>
        <v xml:space="preserve"> </v>
      </c>
      <c r="B189" s="42"/>
      <c r="C189" s="43"/>
      <c r="D189" s="44"/>
      <c r="E189" s="44"/>
      <c r="F189" s="43"/>
      <c r="G189" s="43"/>
      <c r="H189" s="26"/>
      <c r="I189" s="26"/>
      <c r="J189" s="26"/>
      <c r="K189" s="26"/>
      <c r="L189" s="52"/>
      <c r="M189" s="50"/>
      <c r="N189" s="28" t="s">
        <v>19</v>
      </c>
      <c r="O189" s="28">
        <f>COUNTIF(C176:C195,"학")</f>
        <v>0</v>
      </c>
      <c r="P189" s="28" t="s">
        <v>2</v>
      </c>
      <c r="Q189" s="28">
        <f>SUMIF(C176:C195,"학",E176:E195)</f>
        <v>0</v>
      </c>
      <c r="R189" s="28">
        <f>COUNTIF(X176:X195,"학국")</f>
        <v>0</v>
      </c>
      <c r="S189" s="28" t="s">
        <v>2</v>
      </c>
      <c r="T189" s="28">
        <f>SUMIF(X176:X195,"학국",E176:E195)</f>
        <v>0</v>
      </c>
      <c r="U189" s="28">
        <f t="shared" si="40"/>
        <v>0</v>
      </c>
      <c r="V189" s="28" t="s">
        <v>2</v>
      </c>
      <c r="W189" s="28">
        <f t="shared" si="41"/>
        <v>0</v>
      </c>
      <c r="X189" s="28" t="str">
        <f t="shared" si="43"/>
        <v/>
      </c>
    </row>
    <row r="190" spans="1:24" ht="28.9" customHeight="1">
      <c r="A190" s="41" t="str">
        <f t="shared" si="44"/>
        <v xml:space="preserve"> </v>
      </c>
      <c r="B190" s="42"/>
      <c r="C190" s="43"/>
      <c r="D190" s="44"/>
      <c r="E190" s="44"/>
      <c r="F190" s="43"/>
      <c r="G190" s="43"/>
      <c r="H190" s="26"/>
      <c r="I190" s="26"/>
      <c r="J190" s="26"/>
      <c r="K190" s="26"/>
      <c r="L190" s="52"/>
      <c r="M190" s="50"/>
      <c r="N190" s="28" t="s">
        <v>16</v>
      </c>
      <c r="O190" s="28">
        <f>COUNTIF(C176:C195,"수")</f>
        <v>0</v>
      </c>
      <c r="P190" s="28" t="s">
        <v>2</v>
      </c>
      <c r="Q190" s="28">
        <f>SUMIF(C176:C195,"수",E176:E195)</f>
        <v>0</v>
      </c>
      <c r="R190" s="28">
        <f>COUNTIF(X176:X195,"수국")</f>
        <v>0</v>
      </c>
      <c r="S190" s="28" t="s">
        <v>2</v>
      </c>
      <c r="T190" s="28">
        <f>SUMIF(X176:X195,"수국",E176:E195)</f>
        <v>0</v>
      </c>
      <c r="U190" s="28">
        <f t="shared" si="40"/>
        <v>0</v>
      </c>
      <c r="V190" s="28" t="s">
        <v>2</v>
      </c>
      <c r="W190" s="28">
        <f t="shared" si="41"/>
        <v>0</v>
      </c>
      <c r="X190" s="28" t="str">
        <f t="shared" si="43"/>
        <v/>
      </c>
    </row>
    <row r="191" spans="1:24" ht="28.9" customHeight="1">
      <c r="A191" s="41" t="str">
        <f t="shared" si="44"/>
        <v xml:space="preserve"> </v>
      </c>
      <c r="B191" s="42"/>
      <c r="C191" s="43"/>
      <c r="D191" s="44"/>
      <c r="E191" s="44"/>
      <c r="F191" s="43"/>
      <c r="G191" s="43"/>
      <c r="H191" s="26"/>
      <c r="I191" s="26"/>
      <c r="J191" s="26"/>
      <c r="K191" s="26"/>
      <c r="L191" s="52"/>
      <c r="M191" s="50"/>
      <c r="N191" s="29" t="s">
        <v>17</v>
      </c>
      <c r="O191" s="28">
        <f>COUNTIF(C176:C195,"장")</f>
        <v>0</v>
      </c>
      <c r="P191" s="28" t="s">
        <v>2</v>
      </c>
      <c r="Q191" s="28">
        <f>SUMIF(C176:C195,"장",E176:E195)</f>
        <v>0</v>
      </c>
      <c r="R191" s="28">
        <f>COUNTIF(X176:X195,"장국")</f>
        <v>0</v>
      </c>
      <c r="S191" s="28" t="s">
        <v>2</v>
      </c>
      <c r="T191" s="28">
        <f>SUMIF(X176:X195,"장국",E176:E195)</f>
        <v>0</v>
      </c>
      <c r="U191" s="28">
        <f t="shared" si="40"/>
        <v>0</v>
      </c>
      <c r="V191" s="28" t="s">
        <v>2</v>
      </c>
      <c r="W191" s="28">
        <f t="shared" si="41"/>
        <v>0</v>
      </c>
      <c r="X191" s="30" t="str">
        <f t="shared" si="43"/>
        <v/>
      </c>
    </row>
    <row r="192" spans="1:24" ht="28.9" customHeight="1">
      <c r="A192" s="41" t="str">
        <f t="shared" si="44"/>
        <v xml:space="preserve"> </v>
      </c>
      <c r="B192" s="42"/>
      <c r="C192" s="43"/>
      <c r="D192" s="44"/>
      <c r="E192" s="44"/>
      <c r="F192" s="43"/>
      <c r="G192" s="43"/>
      <c r="H192" s="26"/>
      <c r="I192" s="26"/>
      <c r="J192" s="26"/>
      <c r="K192" s="26"/>
      <c r="L192" s="52"/>
      <c r="M192" s="50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30" t="str">
        <f t="shared" si="43"/>
        <v/>
      </c>
    </row>
    <row r="193" spans="1:24" ht="28.9" customHeight="1">
      <c r="A193" s="41" t="str">
        <f t="shared" si="44"/>
        <v xml:space="preserve"> </v>
      </c>
      <c r="B193" s="42"/>
      <c r="C193" s="43"/>
      <c r="D193" s="44"/>
      <c r="E193" s="44"/>
      <c r="F193" s="43"/>
      <c r="G193" s="43"/>
      <c r="H193" s="26"/>
      <c r="I193" s="26"/>
      <c r="J193" s="26"/>
      <c r="K193" s="26"/>
      <c r="L193" s="52"/>
      <c r="M193" s="50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30" t="str">
        <f t="shared" si="43"/>
        <v/>
      </c>
    </row>
    <row r="194" spans="1:24" ht="28.9" customHeight="1">
      <c r="A194" s="41" t="str">
        <f>IF(OR(ISNUMBER(E194),ISTEXT(C194)),A193+1," ")</f>
        <v xml:space="preserve"> </v>
      </c>
      <c r="B194" s="42"/>
      <c r="C194" s="43"/>
      <c r="D194" s="44"/>
      <c r="E194" s="44"/>
      <c r="F194" s="43"/>
      <c r="G194" s="43"/>
      <c r="H194" s="26"/>
      <c r="I194" s="26"/>
      <c r="J194" s="26"/>
      <c r="K194" s="26"/>
      <c r="L194" s="52"/>
      <c r="M194" s="50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30" t="str">
        <f t="shared" si="43"/>
        <v/>
      </c>
    </row>
    <row r="195" spans="1:24" ht="28.9" customHeight="1">
      <c r="A195" s="41" t="str">
        <f>IF(OR(ISNUMBER(E195),ISTEXT(C195)),A194+1," ")</f>
        <v xml:space="preserve"> </v>
      </c>
      <c r="B195" s="42"/>
      <c r="C195" s="43"/>
      <c r="D195" s="44"/>
      <c r="E195" s="44"/>
      <c r="F195" s="43"/>
      <c r="G195" s="43"/>
      <c r="H195" s="26"/>
      <c r="I195" s="26"/>
      <c r="J195" s="26"/>
      <c r="K195" s="26"/>
      <c r="L195" s="52"/>
      <c r="M195" s="50"/>
      <c r="N195" s="28" t="s">
        <v>20</v>
      </c>
      <c r="O195" s="28">
        <f>COUNTIF(C176:C195," ")</f>
        <v>0</v>
      </c>
      <c r="P195" s="28" t="s">
        <v>2</v>
      </c>
      <c r="Q195" s="28">
        <f>SUMIF(C176:C195," ",E176:E195)</f>
        <v>0</v>
      </c>
      <c r="R195" s="28"/>
      <c r="S195" s="28" t="s">
        <v>2</v>
      </c>
      <c r="T195" s="28"/>
      <c r="U195" s="28">
        <f>O195</f>
        <v>0</v>
      </c>
      <c r="V195" s="28" t="s">
        <v>2</v>
      </c>
      <c r="W195" s="28">
        <f>Q195</f>
        <v>0</v>
      </c>
      <c r="X195" s="28" t="str">
        <f t="shared" si="43"/>
        <v/>
      </c>
    </row>
    <row r="196" spans="1:24" ht="28.9" customHeight="1">
      <c r="A196" s="45" t="s">
        <v>35</v>
      </c>
      <c r="B196" s="46"/>
      <c r="C196" s="47"/>
      <c r="D196" s="48"/>
      <c r="E196" s="49">
        <f>SUM(E176:E195)</f>
        <v>0</v>
      </c>
      <c r="F196" s="47"/>
      <c r="G196" s="47"/>
      <c r="H196" s="31"/>
      <c r="I196" s="31"/>
      <c r="J196" s="31"/>
      <c r="K196" s="31"/>
      <c r="L196" s="33"/>
      <c r="M196" s="51"/>
      <c r="N196" s="29" t="s">
        <v>1</v>
      </c>
      <c r="O196" s="28">
        <f>SUM(O176:O195)</f>
        <v>0</v>
      </c>
      <c r="P196" s="28" t="s">
        <v>2</v>
      </c>
      <c r="Q196" s="28">
        <f>SUM(Q176:Q195)</f>
        <v>0</v>
      </c>
      <c r="R196" s="28">
        <f>SUM(R176:R195)</f>
        <v>0</v>
      </c>
      <c r="S196" s="28" t="s">
        <v>2</v>
      </c>
      <c r="T196" s="28">
        <f>SUM(T176:T195)</f>
        <v>0</v>
      </c>
      <c r="U196" s="28">
        <f>SUM(U176:U195)</f>
        <v>0</v>
      </c>
      <c r="V196" s="28" t="s">
        <v>2</v>
      </c>
      <c r="W196" s="28">
        <f>SUM(W176:W195)</f>
        <v>0</v>
      </c>
      <c r="X196" s="28" t="str">
        <f t="shared" si="43"/>
        <v/>
      </c>
    </row>
    <row r="197" spans="1:24" ht="28.9" customHeight="1">
      <c r="A197" s="41" t="str">
        <f>IF(OR(ISNUMBER(E197),ISTEXT(C197)),A195+1," ")</f>
        <v xml:space="preserve"> </v>
      </c>
      <c r="B197" s="42"/>
      <c r="C197" s="43"/>
      <c r="D197" s="44"/>
      <c r="E197" s="44"/>
      <c r="F197" s="43"/>
      <c r="G197" s="43"/>
      <c r="H197" s="26"/>
      <c r="I197" s="26"/>
      <c r="J197" s="26"/>
      <c r="K197" s="27"/>
      <c r="L197" s="52"/>
      <c r="M197" s="50"/>
      <c r="N197" s="28" t="s">
        <v>3</v>
      </c>
      <c r="O197" s="28">
        <f>COUNTIF(C197:C216,"전")</f>
        <v>0</v>
      </c>
      <c r="P197" s="28" t="s">
        <v>2</v>
      </c>
      <c r="Q197" s="28">
        <f>SUMIF(C197:C216,"전",E197:E216)</f>
        <v>0</v>
      </c>
      <c r="R197" s="28">
        <f>COUNTIF(X197:X216,"전국")</f>
        <v>0</v>
      </c>
      <c r="S197" s="28" t="s">
        <v>2</v>
      </c>
      <c r="T197" s="28">
        <f>SUMIF(X197:X216,"전국",E197:E216)</f>
        <v>0</v>
      </c>
      <c r="U197" s="28">
        <f t="shared" ref="U197:U212" si="45">O197-R197</f>
        <v>0</v>
      </c>
      <c r="V197" s="28" t="s">
        <v>2</v>
      </c>
      <c r="W197" s="28">
        <f t="shared" ref="W197:W212" si="46">Q197-T197</f>
        <v>0</v>
      </c>
      <c r="X197" s="28" t="str">
        <f t="shared" si="43"/>
        <v/>
      </c>
    </row>
    <row r="198" spans="1:24" ht="28.9" customHeight="1">
      <c r="A198" s="41" t="str">
        <f>IF(OR(ISNUMBER(E198),ISTEXT(C198)),A197+1," ")</f>
        <v xml:space="preserve"> </v>
      </c>
      <c r="B198" s="42"/>
      <c r="C198" s="43"/>
      <c r="D198" s="44"/>
      <c r="E198" s="44"/>
      <c r="F198" s="43"/>
      <c r="G198" s="43"/>
      <c r="H198" s="26"/>
      <c r="I198" s="26"/>
      <c r="J198" s="26"/>
      <c r="K198" s="26"/>
      <c r="L198" s="52"/>
      <c r="M198" s="50"/>
      <c r="N198" s="28" t="s">
        <v>4</v>
      </c>
      <c r="O198" s="28">
        <f>COUNTIF(C197:C216,"답")</f>
        <v>0</v>
      </c>
      <c r="P198" s="28" t="s">
        <v>2</v>
      </c>
      <c r="Q198" s="28">
        <f>SUMIF(C197:C216,"답",E197:E216)</f>
        <v>0</v>
      </c>
      <c r="R198" s="28">
        <f>COUNTIF(X197:X216,"답국")</f>
        <v>0</v>
      </c>
      <c r="S198" s="28" t="s">
        <v>2</v>
      </c>
      <c r="T198" s="28">
        <f>SUMIF(X197:X216,"답국",E197:E216)</f>
        <v>0</v>
      </c>
      <c r="U198" s="28">
        <f t="shared" si="45"/>
        <v>0</v>
      </c>
      <c r="V198" s="28" t="s">
        <v>2</v>
      </c>
      <c r="W198" s="28">
        <f t="shared" si="46"/>
        <v>0</v>
      </c>
      <c r="X198" s="28" t="str">
        <f t="shared" si="43"/>
        <v/>
      </c>
    </row>
    <row r="199" spans="1:24" ht="28.9" customHeight="1">
      <c r="A199" s="41" t="str">
        <f t="shared" ref="A199:A204" si="47">IF(OR(ISNUMBER(E199),ISTEXT(C199)),A198+1," ")</f>
        <v xml:space="preserve"> </v>
      </c>
      <c r="B199" s="42"/>
      <c r="C199" s="43"/>
      <c r="D199" s="44"/>
      <c r="E199" s="44"/>
      <c r="F199" s="43"/>
      <c r="G199" s="43"/>
      <c r="H199" s="26"/>
      <c r="I199" s="26"/>
      <c r="J199" s="26"/>
      <c r="K199" s="26"/>
      <c r="L199" s="52"/>
      <c r="M199" s="50"/>
      <c r="N199" s="28" t="s">
        <v>5</v>
      </c>
      <c r="O199" s="28">
        <f>COUNTIF(C197:C216,"임")</f>
        <v>0</v>
      </c>
      <c r="P199" s="28" t="s">
        <v>2</v>
      </c>
      <c r="Q199" s="28">
        <f>SUMIF(C197:C216,"임",E197:E216)</f>
        <v>0</v>
      </c>
      <c r="R199" s="28">
        <f>COUNTIF(X197:X216,"임국")</f>
        <v>0</v>
      </c>
      <c r="S199" s="28" t="s">
        <v>2</v>
      </c>
      <c r="T199" s="28">
        <f>SUMIF(X197:X216,"임국",E197:E216)</f>
        <v>0</v>
      </c>
      <c r="U199" s="28">
        <f t="shared" si="45"/>
        <v>0</v>
      </c>
      <c r="V199" s="28" t="s">
        <v>2</v>
      </c>
      <c r="W199" s="28">
        <f t="shared" si="46"/>
        <v>0</v>
      </c>
      <c r="X199" s="28" t="str">
        <f t="shared" si="43"/>
        <v/>
      </c>
    </row>
    <row r="200" spans="1:24" ht="28.9" customHeight="1">
      <c r="A200" s="41" t="str">
        <f t="shared" si="47"/>
        <v xml:space="preserve"> </v>
      </c>
      <c r="B200" s="42"/>
      <c r="C200" s="43"/>
      <c r="D200" s="44"/>
      <c r="E200" s="44"/>
      <c r="F200" s="43"/>
      <c r="G200" s="43"/>
      <c r="H200" s="26"/>
      <c r="I200" s="26"/>
      <c r="J200" s="26"/>
      <c r="K200" s="26"/>
      <c r="L200" s="52"/>
      <c r="M200" s="50"/>
      <c r="N200" s="28" t="s">
        <v>6</v>
      </c>
      <c r="O200" s="28">
        <f>COUNTIF(C197:C216,"대")</f>
        <v>0</v>
      </c>
      <c r="P200" s="28" t="s">
        <v>2</v>
      </c>
      <c r="Q200" s="28">
        <f>SUMIF(C197:C216,"대",E197:E216)</f>
        <v>0</v>
      </c>
      <c r="R200" s="28">
        <f>COUNTIF(X197:X216,"대국")</f>
        <v>0</v>
      </c>
      <c r="S200" s="28" t="s">
        <v>2</v>
      </c>
      <c r="T200" s="28">
        <f>SUMIF(X197:X216,"대국",E197:E216)</f>
        <v>0</v>
      </c>
      <c r="U200" s="28">
        <f t="shared" si="45"/>
        <v>0</v>
      </c>
      <c r="V200" s="28" t="s">
        <v>2</v>
      </c>
      <c r="W200" s="28">
        <f t="shared" si="46"/>
        <v>0</v>
      </c>
      <c r="X200" s="28" t="str">
        <f t="shared" ref="X200:X215" si="48">CONCATENATE(C200,H200)</f>
        <v/>
      </c>
    </row>
    <row r="201" spans="1:24" ht="28.9" customHeight="1">
      <c r="A201" s="41" t="str">
        <f t="shared" si="47"/>
        <v xml:space="preserve"> </v>
      </c>
      <c r="B201" s="42"/>
      <c r="C201" s="43"/>
      <c r="D201" s="44"/>
      <c r="E201" s="44"/>
      <c r="F201" s="43"/>
      <c r="G201" s="43"/>
      <c r="H201" s="26"/>
      <c r="I201" s="26"/>
      <c r="J201" s="26"/>
      <c r="K201" s="26"/>
      <c r="L201" s="52"/>
      <c r="M201" s="50"/>
      <c r="N201" s="28" t="s">
        <v>7</v>
      </c>
      <c r="O201" s="28">
        <f>COUNTIF(C197:C216,"도")</f>
        <v>0</v>
      </c>
      <c r="P201" s="28" t="s">
        <v>2</v>
      </c>
      <c r="Q201" s="28">
        <f>SUMIF(C197:C216,"도",E197:E216)</f>
        <v>0</v>
      </c>
      <c r="R201" s="28">
        <f>COUNTIF(X197:X216,"도국")</f>
        <v>0</v>
      </c>
      <c r="S201" s="28" t="s">
        <v>2</v>
      </c>
      <c r="T201" s="28">
        <f>SUMIF(X197:X216,"도국",E197:E216)</f>
        <v>0</v>
      </c>
      <c r="U201" s="28">
        <f t="shared" si="45"/>
        <v>0</v>
      </c>
      <c r="V201" s="28" t="s">
        <v>2</v>
      </c>
      <c r="W201" s="28">
        <f t="shared" si="46"/>
        <v>0</v>
      </c>
      <c r="X201" s="28" t="str">
        <f t="shared" si="48"/>
        <v/>
      </c>
    </row>
    <row r="202" spans="1:24" ht="28.9" customHeight="1">
      <c r="A202" s="41" t="str">
        <f t="shared" si="47"/>
        <v xml:space="preserve"> </v>
      </c>
      <c r="B202" s="42"/>
      <c r="C202" s="43"/>
      <c r="D202" s="44"/>
      <c r="E202" s="44"/>
      <c r="F202" s="43"/>
      <c r="G202" s="43"/>
      <c r="H202" s="26"/>
      <c r="I202" s="26"/>
      <c r="J202" s="26"/>
      <c r="K202" s="26"/>
      <c r="L202" s="52"/>
      <c r="M202" s="50"/>
      <c r="N202" s="28" t="s">
        <v>8</v>
      </c>
      <c r="O202" s="28">
        <f>COUNTIF(C197:C216,"천")</f>
        <v>0</v>
      </c>
      <c r="P202" s="28" t="s">
        <v>2</v>
      </c>
      <c r="Q202" s="28">
        <f>SUMIF(C197:C216,"천",E197:E216)</f>
        <v>0</v>
      </c>
      <c r="R202" s="28">
        <f>COUNTIF(X197:X216,"천국")</f>
        <v>0</v>
      </c>
      <c r="S202" s="28" t="s">
        <v>2</v>
      </c>
      <c r="T202" s="28">
        <f>SUMIF(X197:X216,"천국",E197:E216)</f>
        <v>0</v>
      </c>
      <c r="U202" s="28">
        <f t="shared" si="45"/>
        <v>0</v>
      </c>
      <c r="V202" s="28" t="s">
        <v>2</v>
      </c>
      <c r="W202" s="28">
        <f t="shared" si="46"/>
        <v>0</v>
      </c>
      <c r="X202" s="28" t="str">
        <f t="shared" si="48"/>
        <v/>
      </c>
    </row>
    <row r="203" spans="1:24" ht="28.9" customHeight="1">
      <c r="A203" s="41" t="str">
        <f t="shared" si="47"/>
        <v xml:space="preserve"> </v>
      </c>
      <c r="B203" s="42"/>
      <c r="C203" s="43"/>
      <c r="D203" s="44"/>
      <c r="E203" s="44"/>
      <c r="F203" s="43"/>
      <c r="G203" s="43"/>
      <c r="H203" s="26"/>
      <c r="I203" s="26"/>
      <c r="J203" s="26"/>
      <c r="K203" s="26"/>
      <c r="L203" s="52"/>
      <c r="M203" s="50"/>
      <c r="N203" s="28" t="s">
        <v>9</v>
      </c>
      <c r="O203" s="28">
        <f>COUNTIF(C197:C216,"구")</f>
        <v>0</v>
      </c>
      <c r="P203" s="28" t="s">
        <v>2</v>
      </c>
      <c r="Q203" s="28">
        <f>SUMIF(C197:C216,"구",E197:E216)</f>
        <v>0</v>
      </c>
      <c r="R203" s="28">
        <f>COUNTIF(X197:X216,"구국")</f>
        <v>0</v>
      </c>
      <c r="S203" s="28" t="s">
        <v>2</v>
      </c>
      <c r="T203" s="28">
        <f>SUMIF(X197:X216,"구국",E197:E216)</f>
        <v>0</v>
      </c>
      <c r="U203" s="28">
        <f t="shared" si="45"/>
        <v>0</v>
      </c>
      <c r="V203" s="28" t="s">
        <v>2</v>
      </c>
      <c r="W203" s="28">
        <f t="shared" si="46"/>
        <v>0</v>
      </c>
      <c r="X203" s="28" t="str">
        <f t="shared" si="48"/>
        <v/>
      </c>
    </row>
    <row r="204" spans="1:24" ht="28.9" customHeight="1">
      <c r="A204" s="41" t="str">
        <f t="shared" si="47"/>
        <v xml:space="preserve"> </v>
      </c>
      <c r="B204" s="42"/>
      <c r="C204" s="43"/>
      <c r="D204" s="44"/>
      <c r="E204" s="44"/>
      <c r="F204" s="43"/>
      <c r="G204" s="43"/>
      <c r="H204" s="26"/>
      <c r="I204" s="26"/>
      <c r="J204" s="26"/>
      <c r="K204" s="26"/>
      <c r="L204" s="52"/>
      <c r="M204" s="50"/>
      <c r="N204" s="28" t="s">
        <v>10</v>
      </c>
      <c r="O204" s="28">
        <f>COUNTIF(C197:C216,"제")</f>
        <v>0</v>
      </c>
      <c r="P204" s="28" t="s">
        <v>2</v>
      </c>
      <c r="Q204" s="28">
        <f>SUMIF(C197:C216,"제",E197:E216)</f>
        <v>0</v>
      </c>
      <c r="R204" s="28">
        <f>COUNTIF(X197:X216,"제국")</f>
        <v>0</v>
      </c>
      <c r="S204" s="28" t="s">
        <v>2</v>
      </c>
      <c r="T204" s="28">
        <f>SUMIF(X197:X216,"제국",E197:E216)</f>
        <v>0</v>
      </c>
      <c r="U204" s="28">
        <f t="shared" si="45"/>
        <v>0</v>
      </c>
      <c r="V204" s="28" t="s">
        <v>2</v>
      </c>
      <c r="W204" s="28">
        <f t="shared" si="46"/>
        <v>0</v>
      </c>
      <c r="X204" s="28" t="str">
        <f t="shared" si="48"/>
        <v/>
      </c>
    </row>
    <row r="205" spans="1:24" ht="28.9" customHeight="1">
      <c r="A205" s="41" t="str">
        <f>IF(OR(ISNUMBER(E205),ISTEXT(C205)),A204+1," ")</f>
        <v xml:space="preserve"> </v>
      </c>
      <c r="B205" s="42"/>
      <c r="C205" s="43"/>
      <c r="D205" s="44"/>
      <c r="E205" s="44"/>
      <c r="F205" s="43"/>
      <c r="G205" s="43"/>
      <c r="H205" s="26"/>
      <c r="I205" s="26"/>
      <c r="J205" s="26"/>
      <c r="K205" s="26"/>
      <c r="L205" s="52"/>
      <c r="M205" s="50"/>
      <c r="N205" s="28" t="s">
        <v>11</v>
      </c>
      <c r="O205" s="28">
        <f>COUNTIF(C197:C216,"유")</f>
        <v>0</v>
      </c>
      <c r="P205" s="28" t="s">
        <v>2</v>
      </c>
      <c r="Q205" s="28">
        <f>SUMIF(C197:C216,"유",E197:E216)</f>
        <v>0</v>
      </c>
      <c r="R205" s="28">
        <f>COUNTIF(X197:X216,"유국")</f>
        <v>0</v>
      </c>
      <c r="S205" s="28" t="s">
        <v>2</v>
      </c>
      <c r="T205" s="28">
        <f>SUMIF(X197:X216,"유국",E197:E216)</f>
        <v>0</v>
      </c>
      <c r="U205" s="28">
        <f t="shared" si="45"/>
        <v>0</v>
      </c>
      <c r="V205" s="28" t="s">
        <v>2</v>
      </c>
      <c r="W205" s="28">
        <f t="shared" si="46"/>
        <v>0</v>
      </c>
      <c r="X205" s="28" t="str">
        <f t="shared" si="48"/>
        <v/>
      </c>
    </row>
    <row r="206" spans="1:24" ht="28.9" customHeight="1">
      <c r="A206" s="41" t="str">
        <f>IF(OR(ISNUMBER(E206),ISTEXT(C206)),A205+1," ")</f>
        <v xml:space="preserve"> </v>
      </c>
      <c r="B206" s="42"/>
      <c r="C206" s="43"/>
      <c r="D206" s="44"/>
      <c r="E206" s="44"/>
      <c r="F206" s="43"/>
      <c r="G206" s="43"/>
      <c r="H206" s="26"/>
      <c r="I206" s="26"/>
      <c r="J206" s="26"/>
      <c r="K206" s="26"/>
      <c r="L206" s="52"/>
      <c r="M206" s="50"/>
      <c r="N206" s="28" t="s">
        <v>12</v>
      </c>
      <c r="O206" s="28">
        <f>COUNTIF(C197:C216,"과")</f>
        <v>0</v>
      </c>
      <c r="P206" s="28" t="s">
        <v>2</v>
      </c>
      <c r="Q206" s="28">
        <f>SUMIF(C197:C216,"과",E197:E216)</f>
        <v>0</v>
      </c>
      <c r="R206" s="28">
        <f>COUNTIF(X197:X216,"과국")</f>
        <v>0</v>
      </c>
      <c r="S206" s="28" t="s">
        <v>2</v>
      </c>
      <c r="T206" s="28">
        <f>SUMIF(X197:X216,"과국",E197:E216)</f>
        <v>0</v>
      </c>
      <c r="U206" s="28">
        <f t="shared" si="45"/>
        <v>0</v>
      </c>
      <c r="V206" s="28" t="s">
        <v>2</v>
      </c>
      <c r="W206" s="28">
        <f t="shared" si="46"/>
        <v>0</v>
      </c>
      <c r="X206" s="28" t="str">
        <f t="shared" si="48"/>
        <v/>
      </c>
    </row>
    <row r="207" spans="1:24" ht="28.9" customHeight="1">
      <c r="A207" s="41" t="str">
        <f t="shared" ref="A207:A214" si="49">IF(OR(ISNUMBER(E207),ISTEXT(C207)),A206+1," ")</f>
        <v xml:space="preserve"> </v>
      </c>
      <c r="B207" s="42"/>
      <c r="C207" s="43"/>
      <c r="D207" s="44"/>
      <c r="E207" s="44"/>
      <c r="F207" s="43"/>
      <c r="G207" s="43"/>
      <c r="H207" s="26"/>
      <c r="I207" s="26"/>
      <c r="J207" s="26"/>
      <c r="K207" s="26"/>
      <c r="L207" s="52"/>
      <c r="M207" s="50"/>
      <c r="N207" s="28" t="s">
        <v>13</v>
      </c>
      <c r="O207" s="28">
        <f>COUNTIF(C197:C216,"묘")</f>
        <v>0</v>
      </c>
      <c r="P207" s="28" t="s">
        <v>2</v>
      </c>
      <c r="Q207" s="28">
        <f>SUMIF(C197:C216,"묘",E197:E216)</f>
        <v>0</v>
      </c>
      <c r="R207" s="28">
        <f>COUNTIF(X197:X216,"묘국")</f>
        <v>0</v>
      </c>
      <c r="S207" s="28" t="s">
        <v>2</v>
      </c>
      <c r="T207" s="28">
        <f>SUMIF(X197:X216,"묘국",E197:E216)</f>
        <v>0</v>
      </c>
      <c r="U207" s="28">
        <f t="shared" si="45"/>
        <v>0</v>
      </c>
      <c r="V207" s="28" t="s">
        <v>2</v>
      </c>
      <c r="W207" s="28">
        <f t="shared" si="46"/>
        <v>0</v>
      </c>
      <c r="X207" s="28" t="str">
        <f t="shared" si="48"/>
        <v/>
      </c>
    </row>
    <row r="208" spans="1:24" ht="28.9" customHeight="1">
      <c r="A208" s="41" t="str">
        <f t="shared" si="49"/>
        <v xml:space="preserve"> </v>
      </c>
      <c r="B208" s="42"/>
      <c r="C208" s="43"/>
      <c r="D208" s="44"/>
      <c r="E208" s="44"/>
      <c r="F208" s="43"/>
      <c r="G208" s="43"/>
      <c r="H208" s="26"/>
      <c r="I208" s="26"/>
      <c r="J208" s="26"/>
      <c r="K208" s="26"/>
      <c r="L208" s="52"/>
      <c r="M208" s="50"/>
      <c r="N208" s="28" t="s">
        <v>14</v>
      </c>
      <c r="O208" s="28">
        <f>COUNTIF(C197:C216,"목")</f>
        <v>0</v>
      </c>
      <c r="P208" s="28" t="s">
        <v>2</v>
      </c>
      <c r="Q208" s="28">
        <f>SUMIF(C197:C216,"목",E197:E216)</f>
        <v>0</v>
      </c>
      <c r="R208" s="28">
        <f>COUNTIF(X197:X216,"목국")</f>
        <v>0</v>
      </c>
      <c r="S208" s="28" t="s">
        <v>2</v>
      </c>
      <c r="T208" s="28">
        <f>SUMIF(X197:X216,"목국",E197:E216)</f>
        <v>0</v>
      </c>
      <c r="U208" s="28">
        <f t="shared" si="45"/>
        <v>0</v>
      </c>
      <c r="V208" s="28" t="s">
        <v>2</v>
      </c>
      <c r="W208" s="28">
        <f t="shared" si="46"/>
        <v>0</v>
      </c>
      <c r="X208" s="28" t="str">
        <f t="shared" si="48"/>
        <v/>
      </c>
    </row>
    <row r="209" spans="1:24" ht="28.9" customHeight="1">
      <c r="A209" s="41" t="str">
        <f t="shared" si="49"/>
        <v xml:space="preserve"> </v>
      </c>
      <c r="B209" s="42"/>
      <c r="C209" s="43"/>
      <c r="D209" s="44"/>
      <c r="E209" s="44"/>
      <c r="F209" s="43"/>
      <c r="G209" s="43"/>
      <c r="H209" s="26"/>
      <c r="I209" s="26"/>
      <c r="J209" s="26"/>
      <c r="K209" s="26"/>
      <c r="L209" s="52"/>
      <c r="M209" s="50"/>
      <c r="N209" s="28" t="s">
        <v>15</v>
      </c>
      <c r="O209" s="28">
        <f>COUNTIF(C197:C216,"잡")</f>
        <v>0</v>
      </c>
      <c r="P209" s="28" t="s">
        <v>2</v>
      </c>
      <c r="Q209" s="28">
        <f>SUMIF(C197:C216,"잡",E197:E216)</f>
        <v>0</v>
      </c>
      <c r="R209" s="28">
        <f>COUNTIF(X197:X216,"잡국")</f>
        <v>0</v>
      </c>
      <c r="S209" s="28" t="s">
        <v>2</v>
      </c>
      <c r="T209" s="28">
        <f>SUMIF(X197:X216,"잡국",E197:E216)</f>
        <v>0</v>
      </c>
      <c r="U209" s="28">
        <f t="shared" si="45"/>
        <v>0</v>
      </c>
      <c r="V209" s="28" t="s">
        <v>2</v>
      </c>
      <c r="W209" s="28">
        <f t="shared" si="46"/>
        <v>0</v>
      </c>
      <c r="X209" s="28" t="str">
        <f t="shared" si="48"/>
        <v/>
      </c>
    </row>
    <row r="210" spans="1:24" ht="28.9" customHeight="1">
      <c r="A210" s="41" t="str">
        <f t="shared" si="49"/>
        <v xml:space="preserve"> </v>
      </c>
      <c r="B210" s="42"/>
      <c r="C210" s="43"/>
      <c r="D210" s="44"/>
      <c r="E210" s="44"/>
      <c r="F210" s="43"/>
      <c r="G210" s="43"/>
      <c r="H210" s="26"/>
      <c r="I210" s="26"/>
      <c r="J210" s="26"/>
      <c r="K210" s="26"/>
      <c r="L210" s="52"/>
      <c r="M210" s="50"/>
      <c r="N210" s="28" t="s">
        <v>19</v>
      </c>
      <c r="O210" s="28">
        <f>COUNTIF(C197:C216,"학")</f>
        <v>0</v>
      </c>
      <c r="P210" s="28" t="s">
        <v>2</v>
      </c>
      <c r="Q210" s="28">
        <f>SUMIF(C197:C216,"학",E197:E216)</f>
        <v>0</v>
      </c>
      <c r="R210" s="28">
        <f>COUNTIF(X197:X216,"학국")</f>
        <v>0</v>
      </c>
      <c r="S210" s="28" t="s">
        <v>2</v>
      </c>
      <c r="T210" s="28">
        <f>SUMIF(X197:X216,"학국",E197:E216)</f>
        <v>0</v>
      </c>
      <c r="U210" s="28">
        <f t="shared" si="45"/>
        <v>0</v>
      </c>
      <c r="V210" s="28" t="s">
        <v>2</v>
      </c>
      <c r="W210" s="28">
        <f t="shared" si="46"/>
        <v>0</v>
      </c>
      <c r="X210" s="28" t="str">
        <f t="shared" si="48"/>
        <v/>
      </c>
    </row>
    <row r="211" spans="1:24" ht="28.9" customHeight="1">
      <c r="A211" s="41" t="str">
        <f t="shared" si="49"/>
        <v xml:space="preserve"> </v>
      </c>
      <c r="B211" s="42"/>
      <c r="C211" s="43"/>
      <c r="D211" s="44"/>
      <c r="E211" s="44"/>
      <c r="F211" s="43"/>
      <c r="G211" s="43"/>
      <c r="H211" s="26"/>
      <c r="I211" s="26"/>
      <c r="J211" s="26"/>
      <c r="K211" s="26"/>
      <c r="L211" s="52"/>
      <c r="M211" s="50"/>
      <c r="N211" s="28" t="s">
        <v>16</v>
      </c>
      <c r="O211" s="28">
        <f>COUNTIF(C197:C216,"수")</f>
        <v>0</v>
      </c>
      <c r="P211" s="28" t="s">
        <v>2</v>
      </c>
      <c r="Q211" s="28">
        <f>SUMIF(C197:C216,"수",E197:E216)</f>
        <v>0</v>
      </c>
      <c r="R211" s="28">
        <f>COUNTIF(X197:X216,"수국")</f>
        <v>0</v>
      </c>
      <c r="S211" s="28" t="s">
        <v>2</v>
      </c>
      <c r="T211" s="28">
        <f>SUMIF(X197:X216,"수국",E197:E216)</f>
        <v>0</v>
      </c>
      <c r="U211" s="28">
        <f t="shared" si="45"/>
        <v>0</v>
      </c>
      <c r="V211" s="28" t="s">
        <v>2</v>
      </c>
      <c r="W211" s="28">
        <f t="shared" si="46"/>
        <v>0</v>
      </c>
      <c r="X211" s="28" t="str">
        <f t="shared" si="48"/>
        <v/>
      </c>
    </row>
    <row r="212" spans="1:24" ht="28.9" customHeight="1">
      <c r="A212" s="41" t="str">
        <f t="shared" si="49"/>
        <v xml:space="preserve"> </v>
      </c>
      <c r="B212" s="42"/>
      <c r="C212" s="43"/>
      <c r="D212" s="44"/>
      <c r="E212" s="44"/>
      <c r="F212" s="43"/>
      <c r="G212" s="43"/>
      <c r="H212" s="26"/>
      <c r="I212" s="26"/>
      <c r="J212" s="26"/>
      <c r="K212" s="26"/>
      <c r="L212" s="52"/>
      <c r="M212" s="50"/>
      <c r="N212" s="29" t="s">
        <v>17</v>
      </c>
      <c r="O212" s="28">
        <f>COUNTIF(C197:C216,"장")</f>
        <v>0</v>
      </c>
      <c r="P212" s="28" t="s">
        <v>2</v>
      </c>
      <c r="Q212" s="28">
        <f>SUMIF(C197:C216,"장",E197:E216)</f>
        <v>0</v>
      </c>
      <c r="R212" s="28">
        <f>COUNTIF(X197:X216,"장국")</f>
        <v>0</v>
      </c>
      <c r="S212" s="28" t="s">
        <v>2</v>
      </c>
      <c r="T212" s="28">
        <f>SUMIF(X197:X216,"장국",E197:E216)</f>
        <v>0</v>
      </c>
      <c r="U212" s="28">
        <f t="shared" si="45"/>
        <v>0</v>
      </c>
      <c r="V212" s="28" t="s">
        <v>2</v>
      </c>
      <c r="W212" s="28">
        <f t="shared" si="46"/>
        <v>0</v>
      </c>
      <c r="X212" s="30" t="str">
        <f t="shared" si="48"/>
        <v/>
      </c>
    </row>
    <row r="213" spans="1:24" ht="28.9" customHeight="1">
      <c r="A213" s="41" t="str">
        <f t="shared" si="49"/>
        <v xml:space="preserve"> </v>
      </c>
      <c r="B213" s="42"/>
      <c r="C213" s="43"/>
      <c r="D213" s="44"/>
      <c r="E213" s="44"/>
      <c r="F213" s="43"/>
      <c r="G213" s="43"/>
      <c r="H213" s="26"/>
      <c r="I213" s="26"/>
      <c r="J213" s="26"/>
      <c r="K213" s="26"/>
      <c r="L213" s="52"/>
      <c r="M213" s="50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30" t="str">
        <f t="shared" si="48"/>
        <v/>
      </c>
    </row>
    <row r="214" spans="1:24" ht="28.9" customHeight="1">
      <c r="A214" s="41" t="str">
        <f t="shared" si="49"/>
        <v xml:space="preserve"> </v>
      </c>
      <c r="B214" s="42"/>
      <c r="C214" s="43"/>
      <c r="D214" s="44"/>
      <c r="E214" s="44"/>
      <c r="F214" s="43"/>
      <c r="G214" s="43"/>
      <c r="H214" s="26"/>
      <c r="I214" s="26"/>
      <c r="J214" s="26"/>
      <c r="K214" s="26"/>
      <c r="L214" s="52"/>
      <c r="M214" s="50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30" t="str">
        <f t="shared" si="48"/>
        <v/>
      </c>
    </row>
    <row r="215" spans="1:24" ht="28.9" customHeight="1">
      <c r="A215" s="41" t="str">
        <f>IF(OR(ISNUMBER(E215),ISTEXT(C215)),A214+1," ")</f>
        <v xml:space="preserve"> </v>
      </c>
      <c r="B215" s="42"/>
      <c r="C215" s="43"/>
      <c r="D215" s="44"/>
      <c r="E215" s="44"/>
      <c r="F215" s="43"/>
      <c r="G215" s="43"/>
      <c r="H215" s="26"/>
      <c r="I215" s="26"/>
      <c r="J215" s="26"/>
      <c r="K215" s="26"/>
      <c r="L215" s="52"/>
      <c r="M215" s="50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30" t="str">
        <f t="shared" si="48"/>
        <v/>
      </c>
    </row>
    <row r="216" spans="1:24" ht="28.9" customHeight="1">
      <c r="A216" s="41" t="str">
        <f>IF(OR(ISNUMBER(E216),ISTEXT(C216)),A215+1," ")</f>
        <v xml:space="preserve"> </v>
      </c>
      <c r="B216" s="42"/>
      <c r="C216" s="43"/>
      <c r="D216" s="44"/>
      <c r="E216" s="44"/>
      <c r="F216" s="43"/>
      <c r="G216" s="43"/>
      <c r="H216" s="26"/>
      <c r="I216" s="26"/>
      <c r="J216" s="26"/>
      <c r="K216" s="26"/>
      <c r="L216" s="52"/>
      <c r="M216" s="50"/>
      <c r="N216" s="28" t="s">
        <v>20</v>
      </c>
      <c r="O216" s="28">
        <f>COUNTIF(C197:C216," ")</f>
        <v>0</v>
      </c>
      <c r="P216" s="28" t="s">
        <v>2</v>
      </c>
      <c r="Q216" s="28">
        <f>SUMIF(C197:C216," ",E197:E216)</f>
        <v>0</v>
      </c>
      <c r="R216" s="28"/>
      <c r="S216" s="28" t="s">
        <v>2</v>
      </c>
      <c r="T216" s="28"/>
      <c r="U216" s="28">
        <f>O216</f>
        <v>0</v>
      </c>
      <c r="V216" s="28" t="s">
        <v>2</v>
      </c>
      <c r="W216" s="28">
        <f>Q216</f>
        <v>0</v>
      </c>
      <c r="X216" s="28" t="str">
        <f t="shared" ref="X216:X231" si="50">CONCATENATE(C216,H216)</f>
        <v/>
      </c>
    </row>
    <row r="217" spans="1:24" ht="28.9" customHeight="1">
      <c r="A217" s="45" t="s">
        <v>35</v>
      </c>
      <c r="B217" s="46"/>
      <c r="C217" s="47"/>
      <c r="D217" s="48"/>
      <c r="E217" s="49">
        <f>SUM(E197:E216)</f>
        <v>0</v>
      </c>
      <c r="F217" s="47"/>
      <c r="G217" s="47"/>
      <c r="H217" s="31"/>
      <c r="I217" s="31"/>
      <c r="J217" s="31"/>
      <c r="K217" s="31"/>
      <c r="L217" s="33"/>
      <c r="M217" s="51"/>
      <c r="N217" s="29" t="s">
        <v>1</v>
      </c>
      <c r="O217" s="28">
        <f>SUM(O197:O216)</f>
        <v>0</v>
      </c>
      <c r="P217" s="28" t="s">
        <v>2</v>
      </c>
      <c r="Q217" s="28">
        <f>SUM(Q197:Q216)</f>
        <v>0</v>
      </c>
      <c r="R217" s="28">
        <f>SUM(R197:R216)</f>
        <v>0</v>
      </c>
      <c r="S217" s="28" t="s">
        <v>2</v>
      </c>
      <c r="T217" s="28">
        <f>SUM(T197:T216)</f>
        <v>0</v>
      </c>
      <c r="U217" s="28">
        <f>SUM(U197:U216)</f>
        <v>0</v>
      </c>
      <c r="V217" s="28" t="s">
        <v>2</v>
      </c>
      <c r="W217" s="28">
        <f>SUM(W197:W216)</f>
        <v>0</v>
      </c>
      <c r="X217" s="28" t="str">
        <f t="shared" si="50"/>
        <v/>
      </c>
    </row>
    <row r="218" spans="1:24" ht="28.9" customHeight="1">
      <c r="A218" s="41" t="str">
        <f>IF(OR(ISNUMBER(E218),ISTEXT(C218)),A216+1," ")</f>
        <v xml:space="preserve"> </v>
      </c>
      <c r="B218" s="42"/>
      <c r="C218" s="43"/>
      <c r="D218" s="44"/>
      <c r="E218" s="44"/>
      <c r="F218" s="43"/>
      <c r="G218" s="43"/>
      <c r="H218" s="26"/>
      <c r="I218" s="26"/>
      <c r="J218" s="26"/>
      <c r="K218" s="27"/>
      <c r="L218" s="52"/>
      <c r="M218" s="50"/>
      <c r="N218" s="28" t="s">
        <v>3</v>
      </c>
      <c r="O218" s="28">
        <f>COUNTIF(C218:C237,"전")</f>
        <v>0</v>
      </c>
      <c r="P218" s="28" t="s">
        <v>2</v>
      </c>
      <c r="Q218" s="28">
        <f>SUMIF(C218:C237,"전",E218:E237)</f>
        <v>0</v>
      </c>
      <c r="R218" s="28">
        <f>COUNTIF(X218:X237,"전국")</f>
        <v>0</v>
      </c>
      <c r="S218" s="28" t="s">
        <v>2</v>
      </c>
      <c r="T218" s="28">
        <f>SUMIF(X218:X237,"전국",E218:E237)</f>
        <v>0</v>
      </c>
      <c r="U218" s="28">
        <f t="shared" ref="U218:U233" si="51">O218-R218</f>
        <v>0</v>
      </c>
      <c r="V218" s="28" t="s">
        <v>2</v>
      </c>
      <c r="W218" s="28">
        <f t="shared" ref="W218:W233" si="52">Q218-T218</f>
        <v>0</v>
      </c>
      <c r="X218" s="28" t="str">
        <f t="shared" si="50"/>
        <v/>
      </c>
    </row>
    <row r="219" spans="1:24" ht="28.9" customHeight="1">
      <c r="A219" s="41" t="str">
        <f t="shared" ref="A219:A226" si="53">IF(OR(ISNUMBER(E219),ISTEXT(C219)),A218+1," ")</f>
        <v xml:space="preserve"> </v>
      </c>
      <c r="B219" s="42"/>
      <c r="C219" s="43"/>
      <c r="D219" s="44"/>
      <c r="E219" s="44"/>
      <c r="F219" s="43"/>
      <c r="G219" s="43"/>
      <c r="H219" s="26"/>
      <c r="I219" s="26"/>
      <c r="J219" s="26"/>
      <c r="K219" s="26"/>
      <c r="L219" s="52"/>
      <c r="M219" s="50"/>
      <c r="N219" s="28" t="s">
        <v>4</v>
      </c>
      <c r="O219" s="28">
        <f>COUNTIF(C218:C237,"답")</f>
        <v>0</v>
      </c>
      <c r="P219" s="28" t="s">
        <v>2</v>
      </c>
      <c r="Q219" s="28">
        <f>SUMIF(C218:C237,"답",E218:E237)</f>
        <v>0</v>
      </c>
      <c r="R219" s="28">
        <f>COUNTIF(X218:X237,"답국")</f>
        <v>0</v>
      </c>
      <c r="S219" s="28" t="s">
        <v>2</v>
      </c>
      <c r="T219" s="28">
        <f>SUMIF(X218:X237,"답국",E218:E237)</f>
        <v>0</v>
      </c>
      <c r="U219" s="28">
        <f t="shared" si="51"/>
        <v>0</v>
      </c>
      <c r="V219" s="28" t="s">
        <v>2</v>
      </c>
      <c r="W219" s="28">
        <f t="shared" si="52"/>
        <v>0</v>
      </c>
      <c r="X219" s="28" t="str">
        <f t="shared" si="50"/>
        <v/>
      </c>
    </row>
    <row r="220" spans="1:24" ht="28.9" customHeight="1">
      <c r="A220" s="41" t="str">
        <f t="shared" si="53"/>
        <v xml:space="preserve"> </v>
      </c>
      <c r="B220" s="42"/>
      <c r="C220" s="43"/>
      <c r="D220" s="44"/>
      <c r="E220" s="44"/>
      <c r="F220" s="43"/>
      <c r="G220" s="43"/>
      <c r="H220" s="26"/>
      <c r="I220" s="26"/>
      <c r="J220" s="26"/>
      <c r="K220" s="26"/>
      <c r="L220" s="52"/>
      <c r="M220" s="50"/>
      <c r="N220" s="28" t="s">
        <v>5</v>
      </c>
      <c r="O220" s="28">
        <f>COUNTIF(C218:C237,"임")</f>
        <v>0</v>
      </c>
      <c r="P220" s="28" t="s">
        <v>2</v>
      </c>
      <c r="Q220" s="28">
        <f>SUMIF(C218:C237,"임",E218:E237)</f>
        <v>0</v>
      </c>
      <c r="R220" s="28">
        <f>COUNTIF(X218:X237,"임국")</f>
        <v>0</v>
      </c>
      <c r="S220" s="28" t="s">
        <v>2</v>
      </c>
      <c r="T220" s="28">
        <f>SUMIF(X218:X237,"임국",E218:E237)</f>
        <v>0</v>
      </c>
      <c r="U220" s="28">
        <f t="shared" si="51"/>
        <v>0</v>
      </c>
      <c r="V220" s="28" t="s">
        <v>2</v>
      </c>
      <c r="W220" s="28">
        <f t="shared" si="52"/>
        <v>0</v>
      </c>
      <c r="X220" s="28" t="str">
        <f t="shared" si="50"/>
        <v/>
      </c>
    </row>
    <row r="221" spans="1:24" ht="28.9" customHeight="1">
      <c r="A221" s="41" t="str">
        <f t="shared" si="53"/>
        <v xml:space="preserve"> </v>
      </c>
      <c r="B221" s="42"/>
      <c r="C221" s="43"/>
      <c r="D221" s="44"/>
      <c r="E221" s="44"/>
      <c r="F221" s="43"/>
      <c r="G221" s="43"/>
      <c r="H221" s="26"/>
      <c r="I221" s="26"/>
      <c r="J221" s="26"/>
      <c r="K221" s="26"/>
      <c r="L221" s="52"/>
      <c r="M221" s="50"/>
      <c r="N221" s="28" t="s">
        <v>6</v>
      </c>
      <c r="O221" s="28">
        <f>COUNTIF(C218:C237,"대")</f>
        <v>0</v>
      </c>
      <c r="P221" s="28" t="s">
        <v>2</v>
      </c>
      <c r="Q221" s="28">
        <f>SUMIF(C218:C237,"대",E218:E237)</f>
        <v>0</v>
      </c>
      <c r="R221" s="28">
        <f>COUNTIF(X218:X237,"대국")</f>
        <v>0</v>
      </c>
      <c r="S221" s="28" t="s">
        <v>2</v>
      </c>
      <c r="T221" s="28">
        <f>SUMIF(X218:X237,"대국",E218:E237)</f>
        <v>0</v>
      </c>
      <c r="U221" s="28">
        <f t="shared" si="51"/>
        <v>0</v>
      </c>
      <c r="V221" s="28" t="s">
        <v>2</v>
      </c>
      <c r="W221" s="28">
        <f t="shared" si="52"/>
        <v>0</v>
      </c>
      <c r="X221" s="28" t="str">
        <f t="shared" si="50"/>
        <v/>
      </c>
    </row>
    <row r="222" spans="1:24" ht="28.9" customHeight="1">
      <c r="A222" s="41" t="str">
        <f t="shared" si="53"/>
        <v xml:space="preserve"> </v>
      </c>
      <c r="B222" s="42"/>
      <c r="C222" s="43"/>
      <c r="D222" s="44"/>
      <c r="E222" s="44"/>
      <c r="F222" s="43"/>
      <c r="G222" s="43"/>
      <c r="H222" s="26"/>
      <c r="I222" s="26"/>
      <c r="J222" s="26"/>
      <c r="K222" s="26"/>
      <c r="L222" s="52"/>
      <c r="M222" s="50"/>
      <c r="N222" s="28" t="s">
        <v>7</v>
      </c>
      <c r="O222" s="28">
        <f>COUNTIF(C218:C237,"도")</f>
        <v>0</v>
      </c>
      <c r="P222" s="28" t="s">
        <v>2</v>
      </c>
      <c r="Q222" s="28">
        <f>SUMIF(C218:C237,"도",E218:E237)</f>
        <v>0</v>
      </c>
      <c r="R222" s="28">
        <f>COUNTIF(X218:X237,"도국")</f>
        <v>0</v>
      </c>
      <c r="S222" s="28" t="s">
        <v>2</v>
      </c>
      <c r="T222" s="28">
        <f>SUMIF(X218:X237,"도국",E218:E237)</f>
        <v>0</v>
      </c>
      <c r="U222" s="28">
        <f t="shared" si="51"/>
        <v>0</v>
      </c>
      <c r="V222" s="28" t="s">
        <v>2</v>
      </c>
      <c r="W222" s="28">
        <f t="shared" si="52"/>
        <v>0</v>
      </c>
      <c r="X222" s="28" t="str">
        <f t="shared" si="50"/>
        <v/>
      </c>
    </row>
    <row r="223" spans="1:24" ht="28.9" customHeight="1">
      <c r="A223" s="41" t="str">
        <f t="shared" si="53"/>
        <v xml:space="preserve"> </v>
      </c>
      <c r="B223" s="42"/>
      <c r="C223" s="43"/>
      <c r="D223" s="44"/>
      <c r="E223" s="44"/>
      <c r="F223" s="43"/>
      <c r="G223" s="43"/>
      <c r="H223" s="26"/>
      <c r="I223" s="26"/>
      <c r="J223" s="26"/>
      <c r="K223" s="26"/>
      <c r="L223" s="52"/>
      <c r="M223" s="50"/>
      <c r="N223" s="28" t="s">
        <v>8</v>
      </c>
      <c r="O223" s="28">
        <f>COUNTIF(C218:C237,"천")</f>
        <v>0</v>
      </c>
      <c r="P223" s="28" t="s">
        <v>2</v>
      </c>
      <c r="Q223" s="28">
        <f>SUMIF(C218:C237,"천",E218:E237)</f>
        <v>0</v>
      </c>
      <c r="R223" s="28">
        <f>COUNTIF(X218:X237,"천국")</f>
        <v>0</v>
      </c>
      <c r="S223" s="28" t="s">
        <v>2</v>
      </c>
      <c r="T223" s="28">
        <f>SUMIF(X218:X237,"천국",E218:E237)</f>
        <v>0</v>
      </c>
      <c r="U223" s="28">
        <f t="shared" si="51"/>
        <v>0</v>
      </c>
      <c r="V223" s="28" t="s">
        <v>2</v>
      </c>
      <c r="W223" s="28">
        <f t="shared" si="52"/>
        <v>0</v>
      </c>
      <c r="X223" s="28" t="str">
        <f t="shared" si="50"/>
        <v/>
      </c>
    </row>
    <row r="224" spans="1:24" ht="28.9" customHeight="1">
      <c r="A224" s="41" t="str">
        <f t="shared" si="53"/>
        <v xml:space="preserve"> </v>
      </c>
      <c r="B224" s="42"/>
      <c r="C224" s="43"/>
      <c r="D224" s="44"/>
      <c r="E224" s="44"/>
      <c r="F224" s="43"/>
      <c r="G224" s="43"/>
      <c r="H224" s="26"/>
      <c r="I224" s="26"/>
      <c r="J224" s="26"/>
      <c r="K224" s="26"/>
      <c r="L224" s="52"/>
      <c r="M224" s="50"/>
      <c r="N224" s="28" t="s">
        <v>9</v>
      </c>
      <c r="O224" s="28">
        <f>COUNTIF(C218:C237,"구")</f>
        <v>0</v>
      </c>
      <c r="P224" s="28" t="s">
        <v>2</v>
      </c>
      <c r="Q224" s="28">
        <f>SUMIF(C218:C237,"구",E218:E237)</f>
        <v>0</v>
      </c>
      <c r="R224" s="28">
        <f>COUNTIF(X218:X237,"구국")</f>
        <v>0</v>
      </c>
      <c r="S224" s="28" t="s">
        <v>2</v>
      </c>
      <c r="T224" s="28">
        <f>SUMIF(X218:X237,"구국",E218:E237)</f>
        <v>0</v>
      </c>
      <c r="U224" s="28">
        <f t="shared" si="51"/>
        <v>0</v>
      </c>
      <c r="V224" s="28" t="s">
        <v>2</v>
      </c>
      <c r="W224" s="28">
        <f t="shared" si="52"/>
        <v>0</v>
      </c>
      <c r="X224" s="28" t="str">
        <f t="shared" si="50"/>
        <v/>
      </c>
    </row>
    <row r="225" spans="1:24" ht="28.9" customHeight="1">
      <c r="A225" s="41" t="str">
        <f t="shared" si="53"/>
        <v xml:space="preserve"> </v>
      </c>
      <c r="B225" s="42"/>
      <c r="C225" s="43"/>
      <c r="D225" s="44"/>
      <c r="E225" s="44"/>
      <c r="F225" s="43"/>
      <c r="G225" s="43"/>
      <c r="H225" s="26"/>
      <c r="I225" s="26"/>
      <c r="J225" s="26"/>
      <c r="K225" s="26"/>
      <c r="L225" s="52"/>
      <c r="M225" s="50"/>
      <c r="N225" s="28" t="s">
        <v>10</v>
      </c>
      <c r="O225" s="28">
        <f>COUNTIF(C218:C237,"제")</f>
        <v>0</v>
      </c>
      <c r="P225" s="28" t="s">
        <v>2</v>
      </c>
      <c r="Q225" s="28">
        <f>SUMIF(C218:C237,"제",E218:E237)</f>
        <v>0</v>
      </c>
      <c r="R225" s="28">
        <f>COUNTIF(X218:X237,"제국")</f>
        <v>0</v>
      </c>
      <c r="S225" s="28" t="s">
        <v>2</v>
      </c>
      <c r="T225" s="28">
        <f>SUMIF(X218:X237,"제국",E218:E237)</f>
        <v>0</v>
      </c>
      <c r="U225" s="28">
        <f t="shared" si="51"/>
        <v>0</v>
      </c>
      <c r="V225" s="28" t="s">
        <v>2</v>
      </c>
      <c r="W225" s="28">
        <f t="shared" si="52"/>
        <v>0</v>
      </c>
      <c r="X225" s="28" t="str">
        <f t="shared" si="50"/>
        <v/>
      </c>
    </row>
    <row r="226" spans="1:24" ht="28.9" customHeight="1">
      <c r="A226" s="41" t="str">
        <f t="shared" si="53"/>
        <v xml:space="preserve"> </v>
      </c>
      <c r="B226" s="42"/>
      <c r="C226" s="43"/>
      <c r="D226" s="44"/>
      <c r="E226" s="44"/>
      <c r="F226" s="43"/>
      <c r="G226" s="43"/>
      <c r="H226" s="26"/>
      <c r="I226" s="26"/>
      <c r="J226" s="26"/>
      <c r="K226" s="26"/>
      <c r="L226" s="52"/>
      <c r="M226" s="50"/>
      <c r="N226" s="28" t="s">
        <v>11</v>
      </c>
      <c r="O226" s="28">
        <f>COUNTIF(C218:C237,"유")</f>
        <v>0</v>
      </c>
      <c r="P226" s="28" t="s">
        <v>2</v>
      </c>
      <c r="Q226" s="28">
        <f>SUMIF(C218:C237,"유",E218:E237)</f>
        <v>0</v>
      </c>
      <c r="R226" s="28">
        <f>COUNTIF(X218:X237,"유국")</f>
        <v>0</v>
      </c>
      <c r="S226" s="28" t="s">
        <v>2</v>
      </c>
      <c r="T226" s="28">
        <f>SUMIF(X218:X237,"유국",E218:E237)</f>
        <v>0</v>
      </c>
      <c r="U226" s="28">
        <f t="shared" si="51"/>
        <v>0</v>
      </c>
      <c r="V226" s="28" t="s">
        <v>2</v>
      </c>
      <c r="W226" s="28">
        <f t="shared" si="52"/>
        <v>0</v>
      </c>
      <c r="X226" s="28" t="str">
        <f t="shared" si="50"/>
        <v/>
      </c>
    </row>
    <row r="227" spans="1:24" ht="28.9" customHeight="1">
      <c r="A227" s="41" t="str">
        <f t="shared" ref="A227:A235" si="54">IF(OR(ISNUMBER(E227),ISTEXT(C227)),A226+1," ")</f>
        <v xml:space="preserve"> </v>
      </c>
      <c r="B227" s="42"/>
      <c r="C227" s="43"/>
      <c r="D227" s="44"/>
      <c r="E227" s="44"/>
      <c r="F227" s="43"/>
      <c r="G227" s="43"/>
      <c r="H227" s="26"/>
      <c r="I227" s="26"/>
      <c r="J227" s="26"/>
      <c r="K227" s="26"/>
      <c r="L227" s="52"/>
      <c r="M227" s="50"/>
      <c r="N227" s="28" t="s">
        <v>12</v>
      </c>
      <c r="O227" s="28">
        <f>COUNTIF(C218:C237,"과")</f>
        <v>0</v>
      </c>
      <c r="P227" s="28" t="s">
        <v>2</v>
      </c>
      <c r="Q227" s="28">
        <f>SUMIF(C218:C237,"과",E218:E237)</f>
        <v>0</v>
      </c>
      <c r="R227" s="28">
        <f>COUNTIF(X218:X237,"과국")</f>
        <v>0</v>
      </c>
      <c r="S227" s="28" t="s">
        <v>2</v>
      </c>
      <c r="T227" s="28">
        <f>SUMIF(X218:X237,"과국",E218:E237)</f>
        <v>0</v>
      </c>
      <c r="U227" s="28">
        <f t="shared" si="51"/>
        <v>0</v>
      </c>
      <c r="V227" s="28" t="s">
        <v>2</v>
      </c>
      <c r="W227" s="28">
        <f t="shared" si="52"/>
        <v>0</v>
      </c>
      <c r="X227" s="28" t="str">
        <f t="shared" si="50"/>
        <v/>
      </c>
    </row>
    <row r="228" spans="1:24" ht="28.9" customHeight="1">
      <c r="A228" s="41" t="str">
        <f t="shared" si="54"/>
        <v xml:space="preserve"> </v>
      </c>
      <c r="B228" s="42"/>
      <c r="C228" s="43"/>
      <c r="D228" s="44"/>
      <c r="E228" s="44"/>
      <c r="F228" s="43"/>
      <c r="G228" s="43"/>
      <c r="H228" s="26"/>
      <c r="I228" s="26"/>
      <c r="J228" s="26"/>
      <c r="K228" s="26"/>
      <c r="L228" s="52"/>
      <c r="M228" s="50"/>
      <c r="N228" s="28" t="s">
        <v>13</v>
      </c>
      <c r="O228" s="28">
        <f>COUNTIF(C218:C237,"묘")</f>
        <v>0</v>
      </c>
      <c r="P228" s="28" t="s">
        <v>2</v>
      </c>
      <c r="Q228" s="28">
        <f>SUMIF(C218:C237,"묘",E218:E237)</f>
        <v>0</v>
      </c>
      <c r="R228" s="28">
        <f>COUNTIF(X218:X237,"묘국")</f>
        <v>0</v>
      </c>
      <c r="S228" s="28" t="s">
        <v>2</v>
      </c>
      <c r="T228" s="28">
        <f>SUMIF(X218:X237,"묘국",E218:E237)</f>
        <v>0</v>
      </c>
      <c r="U228" s="28">
        <f t="shared" si="51"/>
        <v>0</v>
      </c>
      <c r="V228" s="28" t="s">
        <v>2</v>
      </c>
      <c r="W228" s="28">
        <f t="shared" si="52"/>
        <v>0</v>
      </c>
      <c r="X228" s="28" t="str">
        <f t="shared" si="50"/>
        <v/>
      </c>
    </row>
    <row r="229" spans="1:24" ht="28.9" customHeight="1">
      <c r="A229" s="41" t="str">
        <f t="shared" si="54"/>
        <v xml:space="preserve"> </v>
      </c>
      <c r="B229" s="42"/>
      <c r="C229" s="43"/>
      <c r="D229" s="44"/>
      <c r="E229" s="44"/>
      <c r="F229" s="43"/>
      <c r="G229" s="43"/>
      <c r="H229" s="26"/>
      <c r="I229" s="26"/>
      <c r="J229" s="26"/>
      <c r="K229" s="26"/>
      <c r="L229" s="52"/>
      <c r="M229" s="50"/>
      <c r="N229" s="28" t="s">
        <v>14</v>
      </c>
      <c r="O229" s="28">
        <f>COUNTIF(C218:C237,"목")</f>
        <v>0</v>
      </c>
      <c r="P229" s="28" t="s">
        <v>2</v>
      </c>
      <c r="Q229" s="28">
        <f>SUMIF(C218:C237,"목",E218:E237)</f>
        <v>0</v>
      </c>
      <c r="R229" s="28">
        <f>COUNTIF(X218:X237,"목국")</f>
        <v>0</v>
      </c>
      <c r="S229" s="28" t="s">
        <v>2</v>
      </c>
      <c r="T229" s="28">
        <f>SUMIF(X218:X237,"목국",E218:E237)</f>
        <v>0</v>
      </c>
      <c r="U229" s="28">
        <f t="shared" si="51"/>
        <v>0</v>
      </c>
      <c r="V229" s="28" t="s">
        <v>2</v>
      </c>
      <c r="W229" s="28">
        <f t="shared" si="52"/>
        <v>0</v>
      </c>
      <c r="X229" s="28" t="str">
        <f t="shared" si="50"/>
        <v/>
      </c>
    </row>
    <row r="230" spans="1:24" ht="28.9" customHeight="1">
      <c r="A230" s="41" t="str">
        <f t="shared" si="54"/>
        <v xml:space="preserve"> </v>
      </c>
      <c r="B230" s="42"/>
      <c r="C230" s="43"/>
      <c r="D230" s="44"/>
      <c r="E230" s="44"/>
      <c r="F230" s="43"/>
      <c r="G230" s="43"/>
      <c r="H230" s="26"/>
      <c r="I230" s="26"/>
      <c r="J230" s="26"/>
      <c r="K230" s="26"/>
      <c r="L230" s="52"/>
      <c r="M230" s="50"/>
      <c r="N230" s="28" t="s">
        <v>15</v>
      </c>
      <c r="O230" s="28">
        <f>COUNTIF(C218:C237,"잡")</f>
        <v>0</v>
      </c>
      <c r="P230" s="28" t="s">
        <v>2</v>
      </c>
      <c r="Q230" s="28">
        <f>SUMIF(C218:C237,"잡",E218:E237)</f>
        <v>0</v>
      </c>
      <c r="R230" s="28">
        <f>COUNTIF(X218:X237,"잡국")</f>
        <v>0</v>
      </c>
      <c r="S230" s="28" t="s">
        <v>2</v>
      </c>
      <c r="T230" s="28">
        <f>SUMIF(X218:X237,"잡국",E218:E237)</f>
        <v>0</v>
      </c>
      <c r="U230" s="28">
        <f t="shared" si="51"/>
        <v>0</v>
      </c>
      <c r="V230" s="28" t="s">
        <v>2</v>
      </c>
      <c r="W230" s="28">
        <f t="shared" si="52"/>
        <v>0</v>
      </c>
      <c r="X230" s="28" t="str">
        <f t="shared" si="50"/>
        <v/>
      </c>
    </row>
    <row r="231" spans="1:24" ht="28.9" customHeight="1">
      <c r="A231" s="41" t="str">
        <f t="shared" si="54"/>
        <v xml:space="preserve"> </v>
      </c>
      <c r="B231" s="42"/>
      <c r="C231" s="43"/>
      <c r="D231" s="44"/>
      <c r="E231" s="44"/>
      <c r="F231" s="43"/>
      <c r="G231" s="43"/>
      <c r="H231" s="26"/>
      <c r="I231" s="26"/>
      <c r="J231" s="26"/>
      <c r="K231" s="26"/>
      <c r="L231" s="52"/>
      <c r="M231" s="50"/>
      <c r="N231" s="28" t="s">
        <v>19</v>
      </c>
      <c r="O231" s="28">
        <f>COUNTIF(C218:C237,"학")</f>
        <v>0</v>
      </c>
      <c r="P231" s="28" t="s">
        <v>2</v>
      </c>
      <c r="Q231" s="28">
        <f>SUMIF(C218:C237,"학",E218:E237)</f>
        <v>0</v>
      </c>
      <c r="R231" s="28">
        <f>COUNTIF(X218:X237,"학국")</f>
        <v>0</v>
      </c>
      <c r="S231" s="28" t="s">
        <v>2</v>
      </c>
      <c r="T231" s="28">
        <f>SUMIF(X218:X237,"학국",E218:E237)</f>
        <v>0</v>
      </c>
      <c r="U231" s="28">
        <f t="shared" si="51"/>
        <v>0</v>
      </c>
      <c r="V231" s="28" t="s">
        <v>2</v>
      </c>
      <c r="W231" s="28">
        <f t="shared" si="52"/>
        <v>0</v>
      </c>
      <c r="X231" s="28" t="str">
        <f t="shared" si="50"/>
        <v/>
      </c>
    </row>
    <row r="232" spans="1:24" ht="28.9" customHeight="1">
      <c r="A232" s="41" t="str">
        <f t="shared" si="54"/>
        <v xml:space="preserve"> </v>
      </c>
      <c r="B232" s="42"/>
      <c r="C232" s="43"/>
      <c r="D232" s="44"/>
      <c r="E232" s="44"/>
      <c r="F232" s="43"/>
      <c r="G232" s="43"/>
      <c r="H232" s="26"/>
      <c r="I232" s="26"/>
      <c r="J232" s="26"/>
      <c r="K232" s="26"/>
      <c r="L232" s="52"/>
      <c r="M232" s="50"/>
      <c r="N232" s="28" t="s">
        <v>16</v>
      </c>
      <c r="O232" s="28">
        <f>COUNTIF(C218:C237,"수")</f>
        <v>0</v>
      </c>
      <c r="P232" s="28" t="s">
        <v>2</v>
      </c>
      <c r="Q232" s="28">
        <f>SUMIF(C218:C237,"수",E218:E237)</f>
        <v>0</v>
      </c>
      <c r="R232" s="28">
        <f>COUNTIF(X218:X237,"수국")</f>
        <v>0</v>
      </c>
      <c r="S232" s="28" t="s">
        <v>2</v>
      </c>
      <c r="T232" s="28">
        <f>SUMIF(X218:X237,"수국",E218:E237)</f>
        <v>0</v>
      </c>
      <c r="U232" s="28">
        <f t="shared" si="51"/>
        <v>0</v>
      </c>
      <c r="V232" s="28" t="s">
        <v>2</v>
      </c>
      <c r="W232" s="28">
        <f t="shared" si="52"/>
        <v>0</v>
      </c>
      <c r="X232" s="28" t="str">
        <f t="shared" ref="X232:X247" si="55">CONCATENATE(C232,H232)</f>
        <v/>
      </c>
    </row>
    <row r="233" spans="1:24" ht="28.9" customHeight="1">
      <c r="A233" s="41" t="str">
        <f t="shared" si="54"/>
        <v xml:space="preserve"> </v>
      </c>
      <c r="B233" s="42"/>
      <c r="C233" s="43"/>
      <c r="D233" s="44"/>
      <c r="E233" s="44"/>
      <c r="F233" s="43"/>
      <c r="G233" s="43"/>
      <c r="H233" s="26"/>
      <c r="I233" s="26"/>
      <c r="J233" s="26"/>
      <c r="K233" s="26"/>
      <c r="L233" s="52"/>
      <c r="M233" s="50"/>
      <c r="N233" s="29" t="s">
        <v>17</v>
      </c>
      <c r="O233" s="28">
        <f>COUNTIF(C218:C237,"장")</f>
        <v>0</v>
      </c>
      <c r="P233" s="28" t="s">
        <v>2</v>
      </c>
      <c r="Q233" s="28">
        <f>SUMIF(C218:C237,"장",E218:E237)</f>
        <v>0</v>
      </c>
      <c r="R233" s="28">
        <f>COUNTIF(X218:X237,"장국")</f>
        <v>0</v>
      </c>
      <c r="S233" s="28" t="s">
        <v>2</v>
      </c>
      <c r="T233" s="28">
        <f>SUMIF(X218:X237,"장국",E218:E237)</f>
        <v>0</v>
      </c>
      <c r="U233" s="28">
        <f t="shared" si="51"/>
        <v>0</v>
      </c>
      <c r="V233" s="28" t="s">
        <v>2</v>
      </c>
      <c r="W233" s="28">
        <f t="shared" si="52"/>
        <v>0</v>
      </c>
      <c r="X233" s="30" t="str">
        <f t="shared" si="55"/>
        <v/>
      </c>
    </row>
    <row r="234" spans="1:24" ht="28.9" customHeight="1">
      <c r="A234" s="41" t="str">
        <f t="shared" si="54"/>
        <v xml:space="preserve"> </v>
      </c>
      <c r="B234" s="42"/>
      <c r="C234" s="43"/>
      <c r="D234" s="44"/>
      <c r="E234" s="44"/>
      <c r="F234" s="43"/>
      <c r="G234" s="43"/>
      <c r="H234" s="26"/>
      <c r="I234" s="26"/>
      <c r="J234" s="26"/>
      <c r="K234" s="26"/>
      <c r="L234" s="52"/>
      <c r="M234" s="50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30" t="str">
        <f t="shared" si="55"/>
        <v/>
      </c>
    </row>
    <row r="235" spans="1:24" ht="28.9" customHeight="1">
      <c r="A235" s="41" t="str">
        <f t="shared" si="54"/>
        <v xml:space="preserve"> </v>
      </c>
      <c r="B235" s="42"/>
      <c r="C235" s="43"/>
      <c r="D235" s="44"/>
      <c r="E235" s="44"/>
      <c r="F235" s="43"/>
      <c r="G235" s="43"/>
      <c r="H235" s="26"/>
      <c r="I235" s="26"/>
      <c r="J235" s="26"/>
      <c r="K235" s="26"/>
      <c r="L235" s="52"/>
      <c r="M235" s="50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30" t="str">
        <f t="shared" si="55"/>
        <v/>
      </c>
    </row>
    <row r="236" spans="1:24" ht="28.9" customHeight="1">
      <c r="A236" s="41" t="str">
        <f>IF(OR(ISNUMBER(E236),ISTEXT(C236)),A235+1," ")</f>
        <v xml:space="preserve"> </v>
      </c>
      <c r="B236" s="42"/>
      <c r="C236" s="43"/>
      <c r="D236" s="44"/>
      <c r="E236" s="44"/>
      <c r="F236" s="43"/>
      <c r="G236" s="43"/>
      <c r="H236" s="26"/>
      <c r="I236" s="26"/>
      <c r="J236" s="26"/>
      <c r="K236" s="26"/>
      <c r="L236" s="52"/>
      <c r="M236" s="50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30" t="str">
        <f t="shared" si="55"/>
        <v/>
      </c>
    </row>
    <row r="237" spans="1:24" ht="28.9" customHeight="1">
      <c r="A237" s="41" t="str">
        <f>IF(OR(ISNUMBER(E237),ISTEXT(C237)),A236+1," ")</f>
        <v xml:space="preserve"> </v>
      </c>
      <c r="B237" s="42"/>
      <c r="C237" s="43"/>
      <c r="D237" s="44"/>
      <c r="E237" s="44"/>
      <c r="F237" s="43"/>
      <c r="G237" s="43"/>
      <c r="H237" s="26"/>
      <c r="I237" s="26"/>
      <c r="J237" s="26"/>
      <c r="K237" s="26"/>
      <c r="L237" s="52"/>
      <c r="M237" s="50"/>
      <c r="N237" s="28" t="s">
        <v>20</v>
      </c>
      <c r="O237" s="28">
        <f>COUNTIF(C218:C237," ")</f>
        <v>0</v>
      </c>
      <c r="P237" s="28" t="s">
        <v>2</v>
      </c>
      <c r="Q237" s="28">
        <f>SUMIF(C218:C237," ",E218:E237)</f>
        <v>0</v>
      </c>
      <c r="R237" s="28"/>
      <c r="S237" s="28" t="s">
        <v>2</v>
      </c>
      <c r="T237" s="28"/>
      <c r="U237" s="28">
        <f>O237</f>
        <v>0</v>
      </c>
      <c r="V237" s="28" t="s">
        <v>2</v>
      </c>
      <c r="W237" s="28">
        <f>Q237</f>
        <v>0</v>
      </c>
      <c r="X237" s="28" t="str">
        <f t="shared" si="55"/>
        <v/>
      </c>
    </row>
    <row r="238" spans="1:24" ht="28.9" customHeight="1">
      <c r="A238" s="45" t="s">
        <v>35</v>
      </c>
      <c r="B238" s="46"/>
      <c r="C238" s="47"/>
      <c r="D238" s="48"/>
      <c r="E238" s="49">
        <f>SUM(E218:E237)</f>
        <v>0</v>
      </c>
      <c r="F238" s="47"/>
      <c r="G238" s="47"/>
      <c r="H238" s="31"/>
      <c r="I238" s="31"/>
      <c r="J238" s="31"/>
      <c r="K238" s="31"/>
      <c r="L238" s="33"/>
      <c r="M238" s="51"/>
      <c r="N238" s="29" t="s">
        <v>1</v>
      </c>
      <c r="O238" s="28">
        <f>SUM(O218:O237)</f>
        <v>0</v>
      </c>
      <c r="P238" s="28" t="s">
        <v>2</v>
      </c>
      <c r="Q238" s="28">
        <f>SUM(Q218:Q237)</f>
        <v>0</v>
      </c>
      <c r="R238" s="28">
        <f>SUM(R218:R237)</f>
        <v>0</v>
      </c>
      <c r="S238" s="28" t="s">
        <v>2</v>
      </c>
      <c r="T238" s="28">
        <f>SUM(T218:T237)</f>
        <v>0</v>
      </c>
      <c r="U238" s="28">
        <f>SUM(U218:U237)</f>
        <v>0</v>
      </c>
      <c r="V238" s="28" t="s">
        <v>2</v>
      </c>
      <c r="W238" s="28">
        <f>SUM(W218:W237)</f>
        <v>0</v>
      </c>
      <c r="X238" s="28" t="str">
        <f t="shared" si="55"/>
        <v/>
      </c>
    </row>
    <row r="239" spans="1:24" ht="28.9" customHeight="1">
      <c r="A239" s="41" t="str">
        <f>IF(OR(ISNUMBER(E239),ISTEXT(C239)),A237+1," ")</f>
        <v xml:space="preserve"> </v>
      </c>
      <c r="B239" s="42"/>
      <c r="C239" s="43"/>
      <c r="D239" s="44"/>
      <c r="E239" s="44"/>
      <c r="F239" s="43"/>
      <c r="G239" s="43"/>
      <c r="H239" s="26"/>
      <c r="I239" s="26"/>
      <c r="J239" s="26"/>
      <c r="K239" s="27"/>
      <c r="L239" s="52"/>
      <c r="M239" s="50"/>
      <c r="N239" s="28" t="s">
        <v>3</v>
      </c>
      <c r="O239" s="28">
        <f>COUNTIF(C239:C258,"전")</f>
        <v>0</v>
      </c>
      <c r="P239" s="28" t="s">
        <v>2</v>
      </c>
      <c r="Q239" s="28">
        <f>SUMIF(C239:C258,"전",E239:E258)</f>
        <v>0</v>
      </c>
      <c r="R239" s="28">
        <f>COUNTIF(X239:X258,"전국")</f>
        <v>0</v>
      </c>
      <c r="S239" s="28" t="s">
        <v>2</v>
      </c>
      <c r="T239" s="28">
        <f>SUMIF(X239:X258,"전국",E239:E258)</f>
        <v>0</v>
      </c>
      <c r="U239" s="28">
        <f t="shared" ref="U239:U254" si="56">O239-R239</f>
        <v>0</v>
      </c>
      <c r="V239" s="28" t="s">
        <v>2</v>
      </c>
      <c r="W239" s="28">
        <f t="shared" ref="W239:W254" si="57">Q239-T239</f>
        <v>0</v>
      </c>
      <c r="X239" s="28" t="str">
        <f t="shared" si="55"/>
        <v/>
      </c>
    </row>
    <row r="240" spans="1:24" ht="28.9" customHeight="1">
      <c r="A240" s="41" t="str">
        <f t="shared" ref="A240:A246" si="58">IF(OR(ISNUMBER(E240),ISTEXT(C240)),A239+1," ")</f>
        <v xml:space="preserve"> </v>
      </c>
      <c r="B240" s="42"/>
      <c r="C240" s="43"/>
      <c r="D240" s="44"/>
      <c r="E240" s="44"/>
      <c r="F240" s="43"/>
      <c r="G240" s="43"/>
      <c r="H240" s="26"/>
      <c r="I240" s="26"/>
      <c r="J240" s="26"/>
      <c r="K240" s="26"/>
      <c r="L240" s="52"/>
      <c r="M240" s="50"/>
      <c r="N240" s="28" t="s">
        <v>4</v>
      </c>
      <c r="O240" s="28">
        <f>COUNTIF(C239:C258,"답")</f>
        <v>0</v>
      </c>
      <c r="P240" s="28" t="s">
        <v>2</v>
      </c>
      <c r="Q240" s="28">
        <f>SUMIF(C239:C258,"답",E239:E258)</f>
        <v>0</v>
      </c>
      <c r="R240" s="28">
        <f>COUNTIF(X239:X258,"답국")</f>
        <v>0</v>
      </c>
      <c r="S240" s="28" t="s">
        <v>2</v>
      </c>
      <c r="T240" s="28">
        <f>SUMIF(X239:X258,"답국",E239:E258)</f>
        <v>0</v>
      </c>
      <c r="U240" s="28">
        <f t="shared" si="56"/>
        <v>0</v>
      </c>
      <c r="V240" s="28" t="s">
        <v>2</v>
      </c>
      <c r="W240" s="28">
        <f t="shared" si="57"/>
        <v>0</v>
      </c>
      <c r="X240" s="28" t="str">
        <f t="shared" si="55"/>
        <v/>
      </c>
    </row>
    <row r="241" spans="1:24" ht="28.9" customHeight="1">
      <c r="A241" s="41" t="str">
        <f t="shared" si="58"/>
        <v xml:space="preserve"> </v>
      </c>
      <c r="B241" s="42"/>
      <c r="C241" s="43"/>
      <c r="D241" s="44"/>
      <c r="E241" s="44"/>
      <c r="F241" s="43"/>
      <c r="G241" s="43"/>
      <c r="H241" s="26"/>
      <c r="I241" s="26"/>
      <c r="J241" s="26"/>
      <c r="K241" s="26"/>
      <c r="L241" s="52"/>
      <c r="M241" s="50"/>
      <c r="N241" s="28" t="s">
        <v>5</v>
      </c>
      <c r="O241" s="28">
        <f>COUNTIF(C239:C258,"임")</f>
        <v>0</v>
      </c>
      <c r="P241" s="28" t="s">
        <v>2</v>
      </c>
      <c r="Q241" s="28">
        <f>SUMIF(C239:C258,"임",E239:E258)</f>
        <v>0</v>
      </c>
      <c r="R241" s="28">
        <f>COUNTIF(X239:X258,"임국")</f>
        <v>0</v>
      </c>
      <c r="S241" s="28" t="s">
        <v>2</v>
      </c>
      <c r="T241" s="28">
        <f>SUMIF(X239:X258,"임국",E239:E258)</f>
        <v>0</v>
      </c>
      <c r="U241" s="28">
        <f t="shared" si="56"/>
        <v>0</v>
      </c>
      <c r="V241" s="28" t="s">
        <v>2</v>
      </c>
      <c r="W241" s="28">
        <f t="shared" si="57"/>
        <v>0</v>
      </c>
      <c r="X241" s="28" t="str">
        <f t="shared" si="55"/>
        <v/>
      </c>
    </row>
    <row r="242" spans="1:24" ht="28.9" customHeight="1">
      <c r="A242" s="41" t="str">
        <f t="shared" si="58"/>
        <v xml:space="preserve"> </v>
      </c>
      <c r="B242" s="42"/>
      <c r="C242" s="43"/>
      <c r="D242" s="44"/>
      <c r="E242" s="44"/>
      <c r="F242" s="43"/>
      <c r="G242" s="43"/>
      <c r="H242" s="26"/>
      <c r="I242" s="26"/>
      <c r="J242" s="26"/>
      <c r="K242" s="26"/>
      <c r="L242" s="52"/>
      <c r="M242" s="50"/>
      <c r="N242" s="28" t="s">
        <v>6</v>
      </c>
      <c r="O242" s="28">
        <f>COUNTIF(C239:C258,"대")</f>
        <v>0</v>
      </c>
      <c r="P242" s="28" t="s">
        <v>2</v>
      </c>
      <c r="Q242" s="28">
        <f>SUMIF(C239:C258,"대",E239:E258)</f>
        <v>0</v>
      </c>
      <c r="R242" s="28">
        <f>COUNTIF(X239:X258,"대국")</f>
        <v>0</v>
      </c>
      <c r="S242" s="28" t="s">
        <v>2</v>
      </c>
      <c r="T242" s="28">
        <f>SUMIF(X239:X258,"대국",E239:E258)</f>
        <v>0</v>
      </c>
      <c r="U242" s="28">
        <f t="shared" si="56"/>
        <v>0</v>
      </c>
      <c r="V242" s="28" t="s">
        <v>2</v>
      </c>
      <c r="W242" s="28">
        <f t="shared" si="57"/>
        <v>0</v>
      </c>
      <c r="X242" s="28" t="str">
        <f t="shared" si="55"/>
        <v/>
      </c>
    </row>
    <row r="243" spans="1:24" ht="28.9" customHeight="1">
      <c r="A243" s="41" t="str">
        <f t="shared" si="58"/>
        <v xml:space="preserve"> </v>
      </c>
      <c r="B243" s="42"/>
      <c r="C243" s="43"/>
      <c r="D243" s="44"/>
      <c r="E243" s="44"/>
      <c r="F243" s="43"/>
      <c r="G243" s="43"/>
      <c r="H243" s="26"/>
      <c r="I243" s="26"/>
      <c r="J243" s="26"/>
      <c r="K243" s="26"/>
      <c r="L243" s="52"/>
      <c r="M243" s="50"/>
      <c r="N243" s="28" t="s">
        <v>7</v>
      </c>
      <c r="O243" s="28">
        <f>COUNTIF(C239:C258,"도")</f>
        <v>0</v>
      </c>
      <c r="P243" s="28" t="s">
        <v>2</v>
      </c>
      <c r="Q243" s="28">
        <f>SUMIF(C239:C258,"도",E239:E258)</f>
        <v>0</v>
      </c>
      <c r="R243" s="28">
        <f>COUNTIF(X239:X258,"도국")</f>
        <v>0</v>
      </c>
      <c r="S243" s="28" t="s">
        <v>2</v>
      </c>
      <c r="T243" s="28">
        <f>SUMIF(X239:X258,"도국",E239:E258)</f>
        <v>0</v>
      </c>
      <c r="U243" s="28">
        <f t="shared" si="56"/>
        <v>0</v>
      </c>
      <c r="V243" s="28" t="s">
        <v>2</v>
      </c>
      <c r="W243" s="28">
        <f t="shared" si="57"/>
        <v>0</v>
      </c>
      <c r="X243" s="28" t="str">
        <f t="shared" si="55"/>
        <v/>
      </c>
    </row>
    <row r="244" spans="1:24" ht="28.9" customHeight="1">
      <c r="A244" s="41" t="str">
        <f t="shared" si="58"/>
        <v xml:space="preserve"> </v>
      </c>
      <c r="B244" s="42"/>
      <c r="C244" s="43"/>
      <c r="D244" s="44"/>
      <c r="E244" s="44"/>
      <c r="F244" s="43"/>
      <c r="G244" s="43"/>
      <c r="H244" s="26"/>
      <c r="I244" s="26"/>
      <c r="J244" s="26"/>
      <c r="K244" s="26"/>
      <c r="L244" s="52"/>
      <c r="M244" s="50"/>
      <c r="N244" s="28" t="s">
        <v>8</v>
      </c>
      <c r="O244" s="28">
        <f>COUNTIF(C239:C258,"천")</f>
        <v>0</v>
      </c>
      <c r="P244" s="28" t="s">
        <v>2</v>
      </c>
      <c r="Q244" s="28">
        <f>SUMIF(C239:C258,"천",E239:E258)</f>
        <v>0</v>
      </c>
      <c r="R244" s="28">
        <f>COUNTIF(X239:X258,"천국")</f>
        <v>0</v>
      </c>
      <c r="S244" s="28" t="s">
        <v>2</v>
      </c>
      <c r="T244" s="28">
        <f>SUMIF(X239:X258,"천국",E239:E258)</f>
        <v>0</v>
      </c>
      <c r="U244" s="28">
        <f t="shared" si="56"/>
        <v>0</v>
      </c>
      <c r="V244" s="28" t="s">
        <v>2</v>
      </c>
      <c r="W244" s="28">
        <f t="shared" si="57"/>
        <v>0</v>
      </c>
      <c r="X244" s="28" t="str">
        <f t="shared" si="55"/>
        <v/>
      </c>
    </row>
    <row r="245" spans="1:24" ht="28.9" customHeight="1">
      <c r="A245" s="41" t="str">
        <f t="shared" si="58"/>
        <v xml:space="preserve"> </v>
      </c>
      <c r="B245" s="42"/>
      <c r="C245" s="43"/>
      <c r="D245" s="44"/>
      <c r="E245" s="44"/>
      <c r="F245" s="43"/>
      <c r="G245" s="43"/>
      <c r="H245" s="26"/>
      <c r="I245" s="26"/>
      <c r="J245" s="26"/>
      <c r="K245" s="26"/>
      <c r="L245" s="52"/>
      <c r="M245" s="50"/>
      <c r="N245" s="28" t="s">
        <v>9</v>
      </c>
      <c r="O245" s="28">
        <f>COUNTIF(C239:C258,"구")</f>
        <v>0</v>
      </c>
      <c r="P245" s="28" t="s">
        <v>2</v>
      </c>
      <c r="Q245" s="28">
        <f>SUMIF(C239:C258,"구",E239:E258)</f>
        <v>0</v>
      </c>
      <c r="R245" s="28">
        <f>COUNTIF(X239:X258,"구국")</f>
        <v>0</v>
      </c>
      <c r="S245" s="28" t="s">
        <v>2</v>
      </c>
      <c r="T245" s="28">
        <f>SUMIF(X239:X258,"구국",E239:E258)</f>
        <v>0</v>
      </c>
      <c r="U245" s="28">
        <f t="shared" si="56"/>
        <v>0</v>
      </c>
      <c r="V245" s="28" t="s">
        <v>2</v>
      </c>
      <c r="W245" s="28">
        <f t="shared" si="57"/>
        <v>0</v>
      </c>
      <c r="X245" s="28" t="str">
        <f t="shared" si="55"/>
        <v/>
      </c>
    </row>
    <row r="246" spans="1:24" ht="28.9" customHeight="1">
      <c r="A246" s="41" t="str">
        <f t="shared" si="58"/>
        <v xml:space="preserve"> </v>
      </c>
      <c r="B246" s="42"/>
      <c r="C246" s="43"/>
      <c r="D246" s="44"/>
      <c r="E246" s="44"/>
      <c r="F246" s="43"/>
      <c r="G246" s="43"/>
      <c r="H246" s="26"/>
      <c r="I246" s="26"/>
      <c r="J246" s="26"/>
      <c r="K246" s="26"/>
      <c r="L246" s="52"/>
      <c r="M246" s="50"/>
      <c r="N246" s="28" t="s">
        <v>10</v>
      </c>
      <c r="O246" s="28">
        <f>COUNTIF(C239:C258,"제")</f>
        <v>0</v>
      </c>
      <c r="P246" s="28" t="s">
        <v>2</v>
      </c>
      <c r="Q246" s="28">
        <f>SUMIF(C239:C258,"제",E239:E258)</f>
        <v>0</v>
      </c>
      <c r="R246" s="28">
        <f>COUNTIF(X239:X258,"제국")</f>
        <v>0</v>
      </c>
      <c r="S246" s="28" t="s">
        <v>2</v>
      </c>
      <c r="T246" s="28">
        <f>SUMIF(X239:X258,"제국",E239:E258)</f>
        <v>0</v>
      </c>
      <c r="U246" s="28">
        <f t="shared" si="56"/>
        <v>0</v>
      </c>
      <c r="V246" s="28" t="s">
        <v>2</v>
      </c>
      <c r="W246" s="28">
        <f t="shared" si="57"/>
        <v>0</v>
      </c>
      <c r="X246" s="28" t="str">
        <f t="shared" si="55"/>
        <v/>
      </c>
    </row>
    <row r="247" spans="1:24" ht="28.9" customHeight="1">
      <c r="A247" s="41" t="str">
        <f t="shared" ref="A247:A256" si="59">IF(OR(ISNUMBER(E247),ISTEXT(C247)),A246+1," ")</f>
        <v xml:space="preserve"> </v>
      </c>
      <c r="B247" s="42"/>
      <c r="C247" s="43"/>
      <c r="D247" s="44"/>
      <c r="E247" s="44"/>
      <c r="F247" s="43"/>
      <c r="G247" s="43"/>
      <c r="H247" s="26"/>
      <c r="I247" s="26"/>
      <c r="J247" s="26"/>
      <c r="K247" s="26"/>
      <c r="L247" s="52"/>
      <c r="M247" s="50"/>
      <c r="N247" s="28" t="s">
        <v>11</v>
      </c>
      <c r="O247" s="28">
        <f>COUNTIF(C239:C258,"유")</f>
        <v>0</v>
      </c>
      <c r="P247" s="28" t="s">
        <v>2</v>
      </c>
      <c r="Q247" s="28">
        <f>SUMIF(C239:C258,"유",E239:E258)</f>
        <v>0</v>
      </c>
      <c r="R247" s="28">
        <f>COUNTIF(X239:X258,"유국")</f>
        <v>0</v>
      </c>
      <c r="S247" s="28" t="s">
        <v>2</v>
      </c>
      <c r="T247" s="28">
        <f>SUMIF(X239:X258,"유국",E239:E258)</f>
        <v>0</v>
      </c>
      <c r="U247" s="28">
        <f t="shared" si="56"/>
        <v>0</v>
      </c>
      <c r="V247" s="28" t="s">
        <v>2</v>
      </c>
      <c r="W247" s="28">
        <f t="shared" si="57"/>
        <v>0</v>
      </c>
      <c r="X247" s="28" t="str">
        <f t="shared" si="55"/>
        <v/>
      </c>
    </row>
    <row r="248" spans="1:24" ht="28.9" customHeight="1">
      <c r="A248" s="41" t="str">
        <f t="shared" si="59"/>
        <v xml:space="preserve"> </v>
      </c>
      <c r="B248" s="42"/>
      <c r="C248" s="43"/>
      <c r="D248" s="44"/>
      <c r="E248" s="44"/>
      <c r="F248" s="43"/>
      <c r="G248" s="43"/>
      <c r="H248" s="26"/>
      <c r="I248" s="26"/>
      <c r="J248" s="26"/>
      <c r="K248" s="26"/>
      <c r="L248" s="52"/>
      <c r="M248" s="50"/>
      <c r="N248" s="28" t="s">
        <v>12</v>
      </c>
      <c r="O248" s="28">
        <f>COUNTIF(C239:C258,"과")</f>
        <v>0</v>
      </c>
      <c r="P248" s="28" t="s">
        <v>2</v>
      </c>
      <c r="Q248" s="28">
        <f>SUMIF(C239:C258,"과",E239:E258)</f>
        <v>0</v>
      </c>
      <c r="R248" s="28">
        <f>COUNTIF(X239:X258,"과국")</f>
        <v>0</v>
      </c>
      <c r="S248" s="28" t="s">
        <v>2</v>
      </c>
      <c r="T248" s="28">
        <f>SUMIF(X239:X258,"과국",E239:E258)</f>
        <v>0</v>
      </c>
      <c r="U248" s="28">
        <f t="shared" si="56"/>
        <v>0</v>
      </c>
      <c r="V248" s="28" t="s">
        <v>2</v>
      </c>
      <c r="W248" s="28">
        <f t="shared" si="57"/>
        <v>0</v>
      </c>
      <c r="X248" s="28" t="str">
        <f t="shared" ref="X248:X263" si="60">CONCATENATE(C248,H248)</f>
        <v/>
      </c>
    </row>
    <row r="249" spans="1:24" ht="28.9" customHeight="1">
      <c r="A249" s="41" t="str">
        <f t="shared" si="59"/>
        <v xml:space="preserve"> </v>
      </c>
      <c r="B249" s="42"/>
      <c r="C249" s="43"/>
      <c r="D249" s="44"/>
      <c r="E249" s="44"/>
      <c r="F249" s="43"/>
      <c r="G249" s="43"/>
      <c r="H249" s="26"/>
      <c r="I249" s="26"/>
      <c r="J249" s="26"/>
      <c r="K249" s="26"/>
      <c r="L249" s="52"/>
      <c r="M249" s="50"/>
      <c r="N249" s="28" t="s">
        <v>13</v>
      </c>
      <c r="O249" s="28">
        <f>COUNTIF(C239:C258,"묘")</f>
        <v>0</v>
      </c>
      <c r="P249" s="28" t="s">
        <v>2</v>
      </c>
      <c r="Q249" s="28">
        <f>SUMIF(C239:C258,"묘",E239:E258)</f>
        <v>0</v>
      </c>
      <c r="R249" s="28">
        <f>COUNTIF(X239:X258,"묘국")</f>
        <v>0</v>
      </c>
      <c r="S249" s="28" t="s">
        <v>2</v>
      </c>
      <c r="T249" s="28">
        <f>SUMIF(X239:X258,"묘국",E239:E258)</f>
        <v>0</v>
      </c>
      <c r="U249" s="28">
        <f t="shared" si="56"/>
        <v>0</v>
      </c>
      <c r="V249" s="28" t="s">
        <v>2</v>
      </c>
      <c r="W249" s="28">
        <f t="shared" si="57"/>
        <v>0</v>
      </c>
      <c r="X249" s="28" t="str">
        <f t="shared" si="60"/>
        <v/>
      </c>
    </row>
    <row r="250" spans="1:24" ht="28.9" customHeight="1">
      <c r="A250" s="41" t="str">
        <f t="shared" si="59"/>
        <v xml:space="preserve"> </v>
      </c>
      <c r="B250" s="42"/>
      <c r="C250" s="43"/>
      <c r="D250" s="44"/>
      <c r="E250" s="44"/>
      <c r="F250" s="43"/>
      <c r="G250" s="43"/>
      <c r="H250" s="26"/>
      <c r="I250" s="26"/>
      <c r="J250" s="26"/>
      <c r="K250" s="26"/>
      <c r="L250" s="52"/>
      <c r="M250" s="50"/>
      <c r="N250" s="28" t="s">
        <v>14</v>
      </c>
      <c r="O250" s="28">
        <f>COUNTIF(C239:C258,"목")</f>
        <v>0</v>
      </c>
      <c r="P250" s="28" t="s">
        <v>2</v>
      </c>
      <c r="Q250" s="28">
        <f>SUMIF(C239:C258,"목",E239:E258)</f>
        <v>0</v>
      </c>
      <c r="R250" s="28">
        <f>COUNTIF(X239:X258,"목국")</f>
        <v>0</v>
      </c>
      <c r="S250" s="28" t="s">
        <v>2</v>
      </c>
      <c r="T250" s="28">
        <f>SUMIF(X239:X258,"목국",E239:E258)</f>
        <v>0</v>
      </c>
      <c r="U250" s="28">
        <f t="shared" si="56"/>
        <v>0</v>
      </c>
      <c r="V250" s="28" t="s">
        <v>2</v>
      </c>
      <c r="W250" s="28">
        <f t="shared" si="57"/>
        <v>0</v>
      </c>
      <c r="X250" s="28" t="str">
        <f t="shared" si="60"/>
        <v/>
      </c>
    </row>
    <row r="251" spans="1:24" ht="28.9" customHeight="1">
      <c r="A251" s="41" t="str">
        <f t="shared" si="59"/>
        <v xml:space="preserve"> </v>
      </c>
      <c r="B251" s="42"/>
      <c r="C251" s="43"/>
      <c r="D251" s="44"/>
      <c r="E251" s="44"/>
      <c r="F251" s="43"/>
      <c r="G251" s="43"/>
      <c r="H251" s="26"/>
      <c r="I251" s="26"/>
      <c r="J251" s="26"/>
      <c r="K251" s="26"/>
      <c r="L251" s="52"/>
      <c r="M251" s="50"/>
      <c r="N251" s="28" t="s">
        <v>15</v>
      </c>
      <c r="O251" s="28">
        <f>COUNTIF(C239:C258,"잡")</f>
        <v>0</v>
      </c>
      <c r="P251" s="28" t="s">
        <v>2</v>
      </c>
      <c r="Q251" s="28">
        <f>SUMIF(C239:C258,"잡",E239:E258)</f>
        <v>0</v>
      </c>
      <c r="R251" s="28">
        <f>COUNTIF(X239:X258,"잡국")</f>
        <v>0</v>
      </c>
      <c r="S251" s="28" t="s">
        <v>2</v>
      </c>
      <c r="T251" s="28">
        <f>SUMIF(X239:X258,"잡국",E239:E258)</f>
        <v>0</v>
      </c>
      <c r="U251" s="28">
        <f t="shared" si="56"/>
        <v>0</v>
      </c>
      <c r="V251" s="28" t="s">
        <v>2</v>
      </c>
      <c r="W251" s="28">
        <f t="shared" si="57"/>
        <v>0</v>
      </c>
      <c r="X251" s="28" t="str">
        <f t="shared" si="60"/>
        <v/>
      </c>
    </row>
    <row r="252" spans="1:24" ht="28.9" customHeight="1">
      <c r="A252" s="41" t="str">
        <f t="shared" si="59"/>
        <v xml:space="preserve"> </v>
      </c>
      <c r="B252" s="42"/>
      <c r="C252" s="43"/>
      <c r="D252" s="44"/>
      <c r="E252" s="44"/>
      <c r="F252" s="43"/>
      <c r="G252" s="43"/>
      <c r="H252" s="26"/>
      <c r="I252" s="26"/>
      <c r="J252" s="26"/>
      <c r="K252" s="26"/>
      <c r="L252" s="52"/>
      <c r="M252" s="50"/>
      <c r="N252" s="28" t="s">
        <v>19</v>
      </c>
      <c r="O252" s="28">
        <f>COUNTIF(C239:C258,"학")</f>
        <v>0</v>
      </c>
      <c r="P252" s="28" t="s">
        <v>2</v>
      </c>
      <c r="Q252" s="28">
        <f>SUMIF(C239:C258,"학",E239:E258)</f>
        <v>0</v>
      </c>
      <c r="R252" s="28">
        <f>COUNTIF(X239:X258,"학국")</f>
        <v>0</v>
      </c>
      <c r="S252" s="28" t="s">
        <v>2</v>
      </c>
      <c r="T252" s="28">
        <f>SUMIF(X239:X258,"학국",E239:E258)</f>
        <v>0</v>
      </c>
      <c r="U252" s="28">
        <f t="shared" si="56"/>
        <v>0</v>
      </c>
      <c r="V252" s="28" t="s">
        <v>2</v>
      </c>
      <c r="W252" s="28">
        <f t="shared" si="57"/>
        <v>0</v>
      </c>
      <c r="X252" s="28" t="str">
        <f t="shared" si="60"/>
        <v/>
      </c>
    </row>
    <row r="253" spans="1:24" ht="28.9" customHeight="1">
      <c r="A253" s="41" t="str">
        <f t="shared" si="59"/>
        <v xml:space="preserve"> </v>
      </c>
      <c r="B253" s="42"/>
      <c r="C253" s="43"/>
      <c r="D253" s="44"/>
      <c r="E253" s="44"/>
      <c r="F253" s="43"/>
      <c r="G253" s="43"/>
      <c r="H253" s="26"/>
      <c r="I253" s="26"/>
      <c r="J253" s="26"/>
      <c r="K253" s="26"/>
      <c r="L253" s="52"/>
      <c r="M253" s="50"/>
      <c r="N253" s="28" t="s">
        <v>16</v>
      </c>
      <c r="O253" s="28">
        <f>COUNTIF(C239:C258,"수")</f>
        <v>0</v>
      </c>
      <c r="P253" s="28" t="s">
        <v>2</v>
      </c>
      <c r="Q253" s="28">
        <f>SUMIF(C239:C258,"수",E239:E258)</f>
        <v>0</v>
      </c>
      <c r="R253" s="28">
        <f>COUNTIF(X239:X258,"수국")</f>
        <v>0</v>
      </c>
      <c r="S253" s="28" t="s">
        <v>2</v>
      </c>
      <c r="T253" s="28">
        <f>SUMIF(X239:X258,"수국",E239:E258)</f>
        <v>0</v>
      </c>
      <c r="U253" s="28">
        <f t="shared" si="56"/>
        <v>0</v>
      </c>
      <c r="V253" s="28" t="s">
        <v>2</v>
      </c>
      <c r="W253" s="28">
        <f t="shared" si="57"/>
        <v>0</v>
      </c>
      <c r="X253" s="28" t="str">
        <f t="shared" si="60"/>
        <v/>
      </c>
    </row>
    <row r="254" spans="1:24" ht="28.9" customHeight="1">
      <c r="A254" s="41" t="str">
        <f t="shared" si="59"/>
        <v xml:space="preserve"> </v>
      </c>
      <c r="B254" s="42"/>
      <c r="C254" s="43"/>
      <c r="D254" s="44"/>
      <c r="E254" s="44"/>
      <c r="F254" s="43"/>
      <c r="G254" s="43"/>
      <c r="H254" s="26"/>
      <c r="I254" s="26"/>
      <c r="J254" s="26"/>
      <c r="K254" s="26"/>
      <c r="L254" s="52"/>
      <c r="M254" s="50"/>
      <c r="N254" s="29" t="s">
        <v>17</v>
      </c>
      <c r="O254" s="28">
        <f>COUNTIF(C239:C258,"장")</f>
        <v>0</v>
      </c>
      <c r="P254" s="28" t="s">
        <v>2</v>
      </c>
      <c r="Q254" s="28">
        <f>SUMIF(C239:C258,"장",E239:E258)</f>
        <v>0</v>
      </c>
      <c r="R254" s="28">
        <f>COUNTIF(X239:X258,"장국")</f>
        <v>0</v>
      </c>
      <c r="S254" s="28" t="s">
        <v>2</v>
      </c>
      <c r="T254" s="28">
        <f>SUMIF(X239:X258,"장국",E239:E258)</f>
        <v>0</v>
      </c>
      <c r="U254" s="28">
        <f t="shared" si="56"/>
        <v>0</v>
      </c>
      <c r="V254" s="28" t="s">
        <v>2</v>
      </c>
      <c r="W254" s="28">
        <f t="shared" si="57"/>
        <v>0</v>
      </c>
      <c r="X254" s="30" t="str">
        <f t="shared" si="60"/>
        <v/>
      </c>
    </row>
    <row r="255" spans="1:24" ht="28.9" customHeight="1">
      <c r="A255" s="41" t="str">
        <f t="shared" si="59"/>
        <v xml:space="preserve"> </v>
      </c>
      <c r="B255" s="42"/>
      <c r="C255" s="43"/>
      <c r="D255" s="44"/>
      <c r="E255" s="44"/>
      <c r="F255" s="43"/>
      <c r="G255" s="43"/>
      <c r="H255" s="26"/>
      <c r="I255" s="26"/>
      <c r="J255" s="26"/>
      <c r="K255" s="26"/>
      <c r="L255" s="52"/>
      <c r="M255" s="50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30" t="str">
        <f t="shared" si="60"/>
        <v/>
      </c>
    </row>
    <row r="256" spans="1:24" ht="28.9" customHeight="1">
      <c r="A256" s="41" t="str">
        <f t="shared" si="59"/>
        <v xml:space="preserve"> </v>
      </c>
      <c r="B256" s="42"/>
      <c r="C256" s="43"/>
      <c r="D256" s="44"/>
      <c r="E256" s="44"/>
      <c r="F256" s="43"/>
      <c r="G256" s="43"/>
      <c r="H256" s="26"/>
      <c r="I256" s="26"/>
      <c r="J256" s="26"/>
      <c r="K256" s="26"/>
      <c r="L256" s="52"/>
      <c r="M256" s="50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30" t="str">
        <f t="shared" si="60"/>
        <v/>
      </c>
    </row>
    <row r="257" spans="1:24" ht="28.9" customHeight="1">
      <c r="A257" s="41" t="str">
        <f>IF(OR(ISNUMBER(E257),ISTEXT(C257)),A256+1," ")</f>
        <v xml:space="preserve"> </v>
      </c>
      <c r="B257" s="42"/>
      <c r="C257" s="43"/>
      <c r="D257" s="44"/>
      <c r="E257" s="44"/>
      <c r="F257" s="43"/>
      <c r="G257" s="43"/>
      <c r="H257" s="26"/>
      <c r="I257" s="26"/>
      <c r="J257" s="26"/>
      <c r="K257" s="26"/>
      <c r="L257" s="52"/>
      <c r="M257" s="50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30" t="str">
        <f t="shared" si="60"/>
        <v/>
      </c>
    </row>
    <row r="258" spans="1:24" ht="28.9" customHeight="1">
      <c r="A258" s="41" t="str">
        <f>IF(OR(ISNUMBER(E258),ISTEXT(C258)),A257+1," ")</f>
        <v xml:space="preserve"> </v>
      </c>
      <c r="B258" s="42"/>
      <c r="C258" s="43"/>
      <c r="D258" s="44"/>
      <c r="E258" s="44"/>
      <c r="F258" s="43"/>
      <c r="G258" s="43"/>
      <c r="H258" s="26"/>
      <c r="I258" s="26"/>
      <c r="J258" s="26"/>
      <c r="K258" s="26"/>
      <c r="L258" s="52"/>
      <c r="M258" s="50"/>
      <c r="N258" s="28" t="s">
        <v>20</v>
      </c>
      <c r="O258" s="28">
        <f>COUNTIF(C239:C258," ")</f>
        <v>0</v>
      </c>
      <c r="P258" s="28" t="s">
        <v>2</v>
      </c>
      <c r="Q258" s="28">
        <f>SUMIF(C239:C258," ",E239:E258)</f>
        <v>0</v>
      </c>
      <c r="R258" s="28"/>
      <c r="S258" s="28" t="s">
        <v>2</v>
      </c>
      <c r="T258" s="28"/>
      <c r="U258" s="28">
        <f>O258</f>
        <v>0</v>
      </c>
      <c r="V258" s="28" t="s">
        <v>2</v>
      </c>
      <c r="W258" s="28">
        <f>Q258</f>
        <v>0</v>
      </c>
      <c r="X258" s="28" t="str">
        <f t="shared" si="60"/>
        <v/>
      </c>
    </row>
    <row r="259" spans="1:24" ht="28.9" customHeight="1">
      <c r="A259" s="45" t="s">
        <v>35</v>
      </c>
      <c r="B259" s="46"/>
      <c r="C259" s="47"/>
      <c r="D259" s="48"/>
      <c r="E259" s="49">
        <f>SUM(E239:E258)</f>
        <v>0</v>
      </c>
      <c r="F259" s="47"/>
      <c r="G259" s="47"/>
      <c r="H259" s="31"/>
      <c r="I259" s="31"/>
      <c r="J259" s="31"/>
      <c r="K259" s="31"/>
      <c r="L259" s="33"/>
      <c r="M259" s="51"/>
      <c r="N259" s="29" t="s">
        <v>1</v>
      </c>
      <c r="O259" s="28">
        <f>SUM(O239:O258)</f>
        <v>0</v>
      </c>
      <c r="P259" s="28" t="s">
        <v>2</v>
      </c>
      <c r="Q259" s="28">
        <f>SUM(Q239:Q258)</f>
        <v>0</v>
      </c>
      <c r="R259" s="28">
        <f>SUM(R239:R258)</f>
        <v>0</v>
      </c>
      <c r="S259" s="28" t="s">
        <v>2</v>
      </c>
      <c r="T259" s="28">
        <f>SUM(T239:T258)</f>
        <v>0</v>
      </c>
      <c r="U259" s="28">
        <f>SUM(U239:U258)</f>
        <v>0</v>
      </c>
      <c r="V259" s="28" t="s">
        <v>2</v>
      </c>
      <c r="W259" s="28">
        <f>SUM(W239:W258)</f>
        <v>0</v>
      </c>
      <c r="X259" s="28" t="str">
        <f t="shared" si="60"/>
        <v/>
      </c>
    </row>
    <row r="260" spans="1:24" ht="28.9" customHeight="1">
      <c r="A260" s="41" t="str">
        <f>IF(OR(ISNUMBER(E260),ISTEXT(C260)),A258+1," ")</f>
        <v xml:space="preserve"> </v>
      </c>
      <c r="B260" s="42"/>
      <c r="C260" s="43"/>
      <c r="D260" s="44"/>
      <c r="E260" s="44"/>
      <c r="F260" s="43"/>
      <c r="G260" s="43"/>
      <c r="H260" s="26"/>
      <c r="I260" s="26"/>
      <c r="J260" s="26"/>
      <c r="K260" s="27"/>
      <c r="L260" s="52"/>
      <c r="M260" s="50"/>
      <c r="N260" s="28" t="s">
        <v>3</v>
      </c>
      <c r="O260" s="28">
        <f>COUNTIF(C260:C279,"전")</f>
        <v>0</v>
      </c>
      <c r="P260" s="28" t="s">
        <v>2</v>
      </c>
      <c r="Q260" s="28">
        <f>SUMIF(C260:C279,"전",E260:E279)</f>
        <v>0</v>
      </c>
      <c r="R260" s="28">
        <f>COUNTIF(X260:X279,"전국")</f>
        <v>0</v>
      </c>
      <c r="S260" s="28" t="s">
        <v>2</v>
      </c>
      <c r="T260" s="28">
        <f>SUMIF(X260:X279,"전국",E260:E279)</f>
        <v>0</v>
      </c>
      <c r="U260" s="28">
        <f t="shared" ref="U260:U275" si="61">O260-R260</f>
        <v>0</v>
      </c>
      <c r="V260" s="28" t="s">
        <v>2</v>
      </c>
      <c r="W260" s="28">
        <f t="shared" ref="W260:W275" si="62">Q260-T260</f>
        <v>0</v>
      </c>
      <c r="X260" s="28" t="str">
        <f t="shared" si="60"/>
        <v/>
      </c>
    </row>
    <row r="261" spans="1:24" ht="28.9" customHeight="1">
      <c r="A261" s="41" t="str">
        <f t="shared" ref="A261:A266" si="63">IF(OR(ISNUMBER(E261),ISTEXT(C261)),A260+1," ")</f>
        <v xml:space="preserve"> </v>
      </c>
      <c r="B261" s="42"/>
      <c r="C261" s="43"/>
      <c r="D261" s="44"/>
      <c r="E261" s="44"/>
      <c r="F261" s="43"/>
      <c r="G261" s="43"/>
      <c r="H261" s="26"/>
      <c r="I261" s="26"/>
      <c r="J261" s="26"/>
      <c r="K261" s="26"/>
      <c r="L261" s="52"/>
      <c r="M261" s="50"/>
      <c r="N261" s="28" t="s">
        <v>4</v>
      </c>
      <c r="O261" s="28">
        <f>COUNTIF(C260:C279,"답")</f>
        <v>0</v>
      </c>
      <c r="P261" s="28" t="s">
        <v>2</v>
      </c>
      <c r="Q261" s="28">
        <f>SUMIF(C260:C279,"답",E260:E279)</f>
        <v>0</v>
      </c>
      <c r="R261" s="28">
        <f>COUNTIF(X260:X279,"답국")</f>
        <v>0</v>
      </c>
      <c r="S261" s="28" t="s">
        <v>2</v>
      </c>
      <c r="T261" s="28">
        <f>SUMIF(X260:X279,"답국",E260:E279)</f>
        <v>0</v>
      </c>
      <c r="U261" s="28">
        <f t="shared" si="61"/>
        <v>0</v>
      </c>
      <c r="V261" s="28" t="s">
        <v>2</v>
      </c>
      <c r="W261" s="28">
        <f t="shared" si="62"/>
        <v>0</v>
      </c>
      <c r="X261" s="28" t="str">
        <f t="shared" si="60"/>
        <v/>
      </c>
    </row>
    <row r="262" spans="1:24" ht="28.9" customHeight="1">
      <c r="A262" s="41" t="str">
        <f t="shared" si="63"/>
        <v xml:space="preserve"> </v>
      </c>
      <c r="B262" s="42"/>
      <c r="C262" s="43"/>
      <c r="D262" s="44"/>
      <c r="E262" s="44"/>
      <c r="F262" s="43"/>
      <c r="G262" s="43"/>
      <c r="H262" s="26"/>
      <c r="I262" s="26"/>
      <c r="J262" s="26"/>
      <c r="K262" s="26"/>
      <c r="L262" s="52"/>
      <c r="M262" s="50"/>
      <c r="N262" s="28" t="s">
        <v>5</v>
      </c>
      <c r="O262" s="28">
        <f>COUNTIF(C260:C279,"임")</f>
        <v>0</v>
      </c>
      <c r="P262" s="28" t="s">
        <v>2</v>
      </c>
      <c r="Q262" s="28">
        <f>SUMIF(C260:C279,"임",E260:E279)</f>
        <v>0</v>
      </c>
      <c r="R262" s="28">
        <f>COUNTIF(X260:X279,"임국")</f>
        <v>0</v>
      </c>
      <c r="S262" s="28" t="s">
        <v>2</v>
      </c>
      <c r="T262" s="28">
        <f>SUMIF(X260:X279,"임국",E260:E279)</f>
        <v>0</v>
      </c>
      <c r="U262" s="28">
        <f t="shared" si="61"/>
        <v>0</v>
      </c>
      <c r="V262" s="28" t="s">
        <v>2</v>
      </c>
      <c r="W262" s="28">
        <f t="shared" si="62"/>
        <v>0</v>
      </c>
      <c r="X262" s="28" t="str">
        <f t="shared" si="60"/>
        <v/>
      </c>
    </row>
    <row r="263" spans="1:24" ht="28.9" customHeight="1">
      <c r="A263" s="41" t="str">
        <f t="shared" si="63"/>
        <v xml:space="preserve"> </v>
      </c>
      <c r="B263" s="42"/>
      <c r="C263" s="43"/>
      <c r="D263" s="44"/>
      <c r="E263" s="44"/>
      <c r="F263" s="43"/>
      <c r="G263" s="43"/>
      <c r="H263" s="26"/>
      <c r="I263" s="26"/>
      <c r="J263" s="26"/>
      <c r="K263" s="26"/>
      <c r="L263" s="52"/>
      <c r="M263" s="50"/>
      <c r="N263" s="28" t="s">
        <v>6</v>
      </c>
      <c r="O263" s="28">
        <f>COUNTIF(C260:C279,"대")</f>
        <v>0</v>
      </c>
      <c r="P263" s="28" t="s">
        <v>2</v>
      </c>
      <c r="Q263" s="28">
        <f>SUMIF(C260:C279,"대",E260:E279)</f>
        <v>0</v>
      </c>
      <c r="R263" s="28">
        <f>COUNTIF(X260:X279,"대국")</f>
        <v>0</v>
      </c>
      <c r="S263" s="28" t="s">
        <v>2</v>
      </c>
      <c r="T263" s="28">
        <f>SUMIF(X260:X279,"대국",E260:E279)</f>
        <v>0</v>
      </c>
      <c r="U263" s="28">
        <f t="shared" si="61"/>
        <v>0</v>
      </c>
      <c r="V263" s="28" t="s">
        <v>2</v>
      </c>
      <c r="W263" s="28">
        <f t="shared" si="62"/>
        <v>0</v>
      </c>
      <c r="X263" s="28" t="str">
        <f t="shared" si="60"/>
        <v/>
      </c>
    </row>
    <row r="264" spans="1:24" ht="28.9" customHeight="1">
      <c r="A264" s="41" t="str">
        <f t="shared" si="63"/>
        <v xml:space="preserve"> </v>
      </c>
      <c r="B264" s="42"/>
      <c r="C264" s="43"/>
      <c r="D264" s="44"/>
      <c r="E264" s="44"/>
      <c r="F264" s="43"/>
      <c r="G264" s="43"/>
      <c r="H264" s="26"/>
      <c r="I264" s="26"/>
      <c r="J264" s="26"/>
      <c r="K264" s="26"/>
      <c r="L264" s="52"/>
      <c r="M264" s="50"/>
      <c r="N264" s="28" t="s">
        <v>7</v>
      </c>
      <c r="O264" s="28">
        <f>COUNTIF(C260:C279,"도")</f>
        <v>0</v>
      </c>
      <c r="P264" s="28" t="s">
        <v>2</v>
      </c>
      <c r="Q264" s="28">
        <f>SUMIF(C260:C279,"도",E260:E279)</f>
        <v>0</v>
      </c>
      <c r="R264" s="28">
        <f>COUNTIF(X260:X279,"도국")</f>
        <v>0</v>
      </c>
      <c r="S264" s="28" t="s">
        <v>2</v>
      </c>
      <c r="T264" s="28">
        <f>SUMIF(X260:X279,"도국",E260:E279)</f>
        <v>0</v>
      </c>
      <c r="U264" s="28">
        <f t="shared" si="61"/>
        <v>0</v>
      </c>
      <c r="V264" s="28" t="s">
        <v>2</v>
      </c>
      <c r="W264" s="28">
        <f t="shared" si="62"/>
        <v>0</v>
      </c>
      <c r="X264" s="28" t="str">
        <f t="shared" ref="X264:X279" si="64">CONCATENATE(C264,H264)</f>
        <v/>
      </c>
    </row>
    <row r="265" spans="1:24" ht="28.9" customHeight="1">
      <c r="A265" s="41" t="str">
        <f t="shared" si="63"/>
        <v xml:space="preserve"> </v>
      </c>
      <c r="B265" s="42"/>
      <c r="C265" s="43"/>
      <c r="D265" s="44"/>
      <c r="E265" s="44"/>
      <c r="F265" s="43"/>
      <c r="G265" s="43"/>
      <c r="H265" s="26"/>
      <c r="I265" s="26"/>
      <c r="J265" s="26"/>
      <c r="K265" s="26"/>
      <c r="L265" s="52"/>
      <c r="M265" s="50"/>
      <c r="N265" s="28" t="s">
        <v>8</v>
      </c>
      <c r="O265" s="28">
        <f>COUNTIF(C260:C279,"천")</f>
        <v>0</v>
      </c>
      <c r="P265" s="28" t="s">
        <v>2</v>
      </c>
      <c r="Q265" s="28">
        <f>SUMIF(C260:C279,"천",E260:E279)</f>
        <v>0</v>
      </c>
      <c r="R265" s="28">
        <f>COUNTIF(X260:X279,"천국")</f>
        <v>0</v>
      </c>
      <c r="S265" s="28" t="s">
        <v>2</v>
      </c>
      <c r="T265" s="28">
        <f>SUMIF(X260:X279,"천국",E260:E279)</f>
        <v>0</v>
      </c>
      <c r="U265" s="28">
        <f t="shared" si="61"/>
        <v>0</v>
      </c>
      <c r="V265" s="28" t="s">
        <v>2</v>
      </c>
      <c r="W265" s="28">
        <f t="shared" si="62"/>
        <v>0</v>
      </c>
      <c r="X265" s="28" t="str">
        <f t="shared" si="64"/>
        <v/>
      </c>
    </row>
    <row r="266" spans="1:24" ht="28.9" customHeight="1">
      <c r="A266" s="41" t="str">
        <f t="shared" si="63"/>
        <v xml:space="preserve"> </v>
      </c>
      <c r="B266" s="42"/>
      <c r="C266" s="43"/>
      <c r="D266" s="44"/>
      <c r="E266" s="44"/>
      <c r="F266" s="43"/>
      <c r="G266" s="43"/>
      <c r="H266" s="26"/>
      <c r="I266" s="26"/>
      <c r="J266" s="26"/>
      <c r="K266" s="26"/>
      <c r="L266" s="52"/>
      <c r="M266" s="50"/>
      <c r="N266" s="28" t="s">
        <v>9</v>
      </c>
      <c r="O266" s="28">
        <f>COUNTIF(C260:C279,"구")</f>
        <v>0</v>
      </c>
      <c r="P266" s="28" t="s">
        <v>2</v>
      </c>
      <c r="Q266" s="28">
        <f>SUMIF(C260:C279,"구",E260:E279)</f>
        <v>0</v>
      </c>
      <c r="R266" s="28">
        <f>COUNTIF(X260:X279,"구국")</f>
        <v>0</v>
      </c>
      <c r="S266" s="28" t="s">
        <v>2</v>
      </c>
      <c r="T266" s="28">
        <f>SUMIF(X260:X279,"구국",E260:E279)</f>
        <v>0</v>
      </c>
      <c r="U266" s="28">
        <f t="shared" si="61"/>
        <v>0</v>
      </c>
      <c r="V266" s="28" t="s">
        <v>2</v>
      </c>
      <c r="W266" s="28">
        <f t="shared" si="62"/>
        <v>0</v>
      </c>
      <c r="X266" s="28" t="str">
        <f t="shared" si="64"/>
        <v/>
      </c>
    </row>
    <row r="267" spans="1:24" ht="28.9" customHeight="1">
      <c r="A267" s="41" t="str">
        <f t="shared" ref="A267:A277" si="65">IF(OR(ISNUMBER(E267),ISTEXT(C267)),A266+1," ")</f>
        <v xml:space="preserve"> </v>
      </c>
      <c r="B267" s="42"/>
      <c r="C267" s="43"/>
      <c r="D267" s="44"/>
      <c r="E267" s="44"/>
      <c r="F267" s="43"/>
      <c r="G267" s="43"/>
      <c r="H267" s="26"/>
      <c r="I267" s="26"/>
      <c r="J267" s="26"/>
      <c r="K267" s="26"/>
      <c r="L267" s="52"/>
      <c r="M267" s="50"/>
      <c r="N267" s="28" t="s">
        <v>10</v>
      </c>
      <c r="O267" s="28">
        <f>COUNTIF(C260:C279,"제")</f>
        <v>0</v>
      </c>
      <c r="P267" s="28" t="s">
        <v>2</v>
      </c>
      <c r="Q267" s="28">
        <f>SUMIF(C260:C279,"제",E260:E279)</f>
        <v>0</v>
      </c>
      <c r="R267" s="28">
        <f>COUNTIF(X260:X279,"제국")</f>
        <v>0</v>
      </c>
      <c r="S267" s="28" t="s">
        <v>2</v>
      </c>
      <c r="T267" s="28">
        <f>SUMIF(X260:X279,"제국",E260:E279)</f>
        <v>0</v>
      </c>
      <c r="U267" s="28">
        <f t="shared" si="61"/>
        <v>0</v>
      </c>
      <c r="V267" s="28" t="s">
        <v>2</v>
      </c>
      <c r="W267" s="28">
        <f t="shared" si="62"/>
        <v>0</v>
      </c>
      <c r="X267" s="28" t="str">
        <f t="shared" si="64"/>
        <v/>
      </c>
    </row>
    <row r="268" spans="1:24" ht="28.9" customHeight="1">
      <c r="A268" s="41" t="str">
        <f t="shared" si="65"/>
        <v xml:space="preserve"> </v>
      </c>
      <c r="B268" s="42"/>
      <c r="C268" s="43"/>
      <c r="D268" s="44"/>
      <c r="E268" s="44"/>
      <c r="F268" s="43"/>
      <c r="G268" s="43"/>
      <c r="H268" s="26"/>
      <c r="I268" s="26"/>
      <c r="J268" s="26"/>
      <c r="K268" s="26"/>
      <c r="L268" s="52"/>
      <c r="M268" s="50"/>
      <c r="N268" s="28" t="s">
        <v>11</v>
      </c>
      <c r="O268" s="28">
        <f>COUNTIF(C260:C279,"유")</f>
        <v>0</v>
      </c>
      <c r="P268" s="28" t="s">
        <v>2</v>
      </c>
      <c r="Q268" s="28">
        <f>SUMIF(C260:C279,"유",E260:E279)</f>
        <v>0</v>
      </c>
      <c r="R268" s="28">
        <f>COUNTIF(X260:X279,"유국")</f>
        <v>0</v>
      </c>
      <c r="S268" s="28" t="s">
        <v>2</v>
      </c>
      <c r="T268" s="28">
        <f>SUMIF(X260:X279,"유국",E260:E279)</f>
        <v>0</v>
      </c>
      <c r="U268" s="28">
        <f t="shared" si="61"/>
        <v>0</v>
      </c>
      <c r="V268" s="28" t="s">
        <v>2</v>
      </c>
      <c r="W268" s="28">
        <f t="shared" si="62"/>
        <v>0</v>
      </c>
      <c r="X268" s="28" t="str">
        <f t="shared" si="64"/>
        <v/>
      </c>
    </row>
    <row r="269" spans="1:24" ht="28.9" customHeight="1">
      <c r="A269" s="41" t="str">
        <f t="shared" si="65"/>
        <v xml:space="preserve"> </v>
      </c>
      <c r="B269" s="42"/>
      <c r="C269" s="43"/>
      <c r="D269" s="44"/>
      <c r="E269" s="44"/>
      <c r="F269" s="43"/>
      <c r="G269" s="43"/>
      <c r="H269" s="26"/>
      <c r="I269" s="26"/>
      <c r="J269" s="26"/>
      <c r="K269" s="26"/>
      <c r="L269" s="52"/>
      <c r="M269" s="50"/>
      <c r="N269" s="28" t="s">
        <v>12</v>
      </c>
      <c r="O269" s="28">
        <f>COUNTIF(C260:C279,"과")</f>
        <v>0</v>
      </c>
      <c r="P269" s="28" t="s">
        <v>2</v>
      </c>
      <c r="Q269" s="28">
        <f>SUMIF(C260:C279,"과",E260:E279)</f>
        <v>0</v>
      </c>
      <c r="R269" s="28">
        <f>COUNTIF(X260:X279,"과국")</f>
        <v>0</v>
      </c>
      <c r="S269" s="28" t="s">
        <v>2</v>
      </c>
      <c r="T269" s="28">
        <f>SUMIF(X260:X279,"과국",E260:E279)</f>
        <v>0</v>
      </c>
      <c r="U269" s="28">
        <f t="shared" si="61"/>
        <v>0</v>
      </c>
      <c r="V269" s="28" t="s">
        <v>2</v>
      </c>
      <c r="W269" s="28">
        <f t="shared" si="62"/>
        <v>0</v>
      </c>
      <c r="X269" s="28" t="str">
        <f t="shared" si="64"/>
        <v/>
      </c>
    </row>
    <row r="270" spans="1:24" ht="28.9" customHeight="1">
      <c r="A270" s="41" t="str">
        <f t="shared" si="65"/>
        <v xml:space="preserve"> </v>
      </c>
      <c r="B270" s="42"/>
      <c r="C270" s="43"/>
      <c r="D270" s="44"/>
      <c r="E270" s="44"/>
      <c r="F270" s="43"/>
      <c r="G270" s="43"/>
      <c r="H270" s="26"/>
      <c r="I270" s="26"/>
      <c r="J270" s="26"/>
      <c r="K270" s="26"/>
      <c r="L270" s="52"/>
      <c r="M270" s="50"/>
      <c r="N270" s="28" t="s">
        <v>13</v>
      </c>
      <c r="O270" s="28">
        <f>COUNTIF(C260:C279,"묘")</f>
        <v>0</v>
      </c>
      <c r="P270" s="28" t="s">
        <v>2</v>
      </c>
      <c r="Q270" s="28">
        <f>SUMIF(C260:C279,"묘",E260:E279)</f>
        <v>0</v>
      </c>
      <c r="R270" s="28">
        <f>COUNTIF(X260:X279,"묘국")</f>
        <v>0</v>
      </c>
      <c r="S270" s="28" t="s">
        <v>2</v>
      </c>
      <c r="T270" s="28">
        <f>SUMIF(X260:X279,"묘국",E260:E279)</f>
        <v>0</v>
      </c>
      <c r="U270" s="28">
        <f t="shared" si="61"/>
        <v>0</v>
      </c>
      <c r="V270" s="28" t="s">
        <v>2</v>
      </c>
      <c r="W270" s="28">
        <f t="shared" si="62"/>
        <v>0</v>
      </c>
      <c r="X270" s="28" t="str">
        <f t="shared" si="64"/>
        <v/>
      </c>
    </row>
    <row r="271" spans="1:24" ht="28.9" customHeight="1">
      <c r="A271" s="41" t="str">
        <f t="shared" si="65"/>
        <v xml:space="preserve"> </v>
      </c>
      <c r="B271" s="42"/>
      <c r="C271" s="43"/>
      <c r="D271" s="44"/>
      <c r="E271" s="44"/>
      <c r="F271" s="43"/>
      <c r="G271" s="43"/>
      <c r="H271" s="26"/>
      <c r="I271" s="26"/>
      <c r="J271" s="26"/>
      <c r="K271" s="26"/>
      <c r="L271" s="52"/>
      <c r="M271" s="50"/>
      <c r="N271" s="28" t="s">
        <v>14</v>
      </c>
      <c r="O271" s="28">
        <f>COUNTIF(C260:C279,"목")</f>
        <v>0</v>
      </c>
      <c r="P271" s="28" t="s">
        <v>2</v>
      </c>
      <c r="Q271" s="28">
        <f>SUMIF(C260:C279,"목",E260:E279)</f>
        <v>0</v>
      </c>
      <c r="R271" s="28">
        <f>COUNTIF(X260:X279,"목국")</f>
        <v>0</v>
      </c>
      <c r="S271" s="28" t="s">
        <v>2</v>
      </c>
      <c r="T271" s="28">
        <f>SUMIF(X260:X279,"목국",E260:E279)</f>
        <v>0</v>
      </c>
      <c r="U271" s="28">
        <f t="shared" si="61"/>
        <v>0</v>
      </c>
      <c r="V271" s="28" t="s">
        <v>2</v>
      </c>
      <c r="W271" s="28">
        <f t="shared" si="62"/>
        <v>0</v>
      </c>
      <c r="X271" s="28" t="str">
        <f t="shared" si="64"/>
        <v/>
      </c>
    </row>
    <row r="272" spans="1:24" ht="28.9" customHeight="1">
      <c r="A272" s="41" t="str">
        <f t="shared" si="65"/>
        <v xml:space="preserve"> </v>
      </c>
      <c r="B272" s="42"/>
      <c r="C272" s="43"/>
      <c r="D272" s="44"/>
      <c r="E272" s="44"/>
      <c r="F272" s="43"/>
      <c r="G272" s="43"/>
      <c r="H272" s="26"/>
      <c r="I272" s="26"/>
      <c r="J272" s="26"/>
      <c r="K272" s="26"/>
      <c r="L272" s="52"/>
      <c r="M272" s="50"/>
      <c r="N272" s="28" t="s">
        <v>15</v>
      </c>
      <c r="O272" s="28">
        <f>COUNTIF(C260:C279,"잡")</f>
        <v>0</v>
      </c>
      <c r="P272" s="28" t="s">
        <v>2</v>
      </c>
      <c r="Q272" s="28">
        <f>SUMIF(C260:C279,"잡",E260:E279)</f>
        <v>0</v>
      </c>
      <c r="R272" s="28">
        <f>COUNTIF(X260:X279,"잡국")</f>
        <v>0</v>
      </c>
      <c r="S272" s="28" t="s">
        <v>2</v>
      </c>
      <c r="T272" s="28">
        <f>SUMIF(X260:X279,"잡국",E260:E279)</f>
        <v>0</v>
      </c>
      <c r="U272" s="28">
        <f t="shared" si="61"/>
        <v>0</v>
      </c>
      <c r="V272" s="28" t="s">
        <v>2</v>
      </c>
      <c r="W272" s="28">
        <f t="shared" si="62"/>
        <v>0</v>
      </c>
      <c r="X272" s="28" t="str">
        <f t="shared" si="64"/>
        <v/>
      </c>
    </row>
    <row r="273" spans="1:24" ht="28.9" customHeight="1">
      <c r="A273" s="41" t="str">
        <f t="shared" si="65"/>
        <v xml:space="preserve"> </v>
      </c>
      <c r="B273" s="42"/>
      <c r="C273" s="43"/>
      <c r="D273" s="44"/>
      <c r="E273" s="44"/>
      <c r="F273" s="43"/>
      <c r="G273" s="43"/>
      <c r="H273" s="26"/>
      <c r="I273" s="26"/>
      <c r="J273" s="26"/>
      <c r="K273" s="26"/>
      <c r="L273" s="52"/>
      <c r="M273" s="50"/>
      <c r="N273" s="28" t="s">
        <v>19</v>
      </c>
      <c r="O273" s="28">
        <f>COUNTIF(C260:C279,"학")</f>
        <v>0</v>
      </c>
      <c r="P273" s="28" t="s">
        <v>2</v>
      </c>
      <c r="Q273" s="28">
        <f>SUMIF(C260:C279,"학",E260:E279)</f>
        <v>0</v>
      </c>
      <c r="R273" s="28">
        <f>COUNTIF(X260:X279,"학국")</f>
        <v>0</v>
      </c>
      <c r="S273" s="28" t="s">
        <v>2</v>
      </c>
      <c r="T273" s="28">
        <f>SUMIF(X260:X279,"학국",E260:E279)</f>
        <v>0</v>
      </c>
      <c r="U273" s="28">
        <f t="shared" si="61"/>
        <v>0</v>
      </c>
      <c r="V273" s="28" t="s">
        <v>2</v>
      </c>
      <c r="W273" s="28">
        <f t="shared" si="62"/>
        <v>0</v>
      </c>
      <c r="X273" s="28" t="str">
        <f t="shared" si="64"/>
        <v/>
      </c>
    </row>
    <row r="274" spans="1:24" ht="28.9" customHeight="1">
      <c r="A274" s="41" t="str">
        <f t="shared" si="65"/>
        <v xml:space="preserve"> </v>
      </c>
      <c r="B274" s="42"/>
      <c r="C274" s="43"/>
      <c r="D274" s="44"/>
      <c r="E274" s="44"/>
      <c r="F274" s="43"/>
      <c r="G274" s="43"/>
      <c r="H274" s="26"/>
      <c r="I274" s="26"/>
      <c r="J274" s="26"/>
      <c r="K274" s="26"/>
      <c r="L274" s="52"/>
      <c r="M274" s="50"/>
      <c r="N274" s="28" t="s">
        <v>16</v>
      </c>
      <c r="O274" s="28">
        <f>COUNTIF(C260:C279,"수")</f>
        <v>0</v>
      </c>
      <c r="P274" s="28" t="s">
        <v>2</v>
      </c>
      <c r="Q274" s="28">
        <f>SUMIF(C260:C279,"수",E260:E279)</f>
        <v>0</v>
      </c>
      <c r="R274" s="28">
        <f>COUNTIF(X260:X279,"수국")</f>
        <v>0</v>
      </c>
      <c r="S274" s="28" t="s">
        <v>2</v>
      </c>
      <c r="T274" s="28">
        <f>SUMIF(X260:X279,"수국",E260:E279)</f>
        <v>0</v>
      </c>
      <c r="U274" s="28">
        <f t="shared" si="61"/>
        <v>0</v>
      </c>
      <c r="V274" s="28" t="s">
        <v>2</v>
      </c>
      <c r="W274" s="28">
        <f t="shared" si="62"/>
        <v>0</v>
      </c>
      <c r="X274" s="28" t="str">
        <f t="shared" si="64"/>
        <v/>
      </c>
    </row>
    <row r="275" spans="1:24" ht="28.9" customHeight="1">
      <c r="A275" s="41" t="str">
        <f t="shared" si="65"/>
        <v xml:space="preserve"> </v>
      </c>
      <c r="B275" s="42"/>
      <c r="C275" s="43"/>
      <c r="D275" s="44"/>
      <c r="E275" s="44"/>
      <c r="F275" s="43"/>
      <c r="G275" s="43"/>
      <c r="H275" s="26"/>
      <c r="I275" s="26"/>
      <c r="J275" s="26"/>
      <c r="K275" s="26"/>
      <c r="L275" s="52"/>
      <c r="M275" s="50"/>
      <c r="N275" s="29" t="s">
        <v>17</v>
      </c>
      <c r="O275" s="28">
        <f>COUNTIF(C260:C279,"장")</f>
        <v>0</v>
      </c>
      <c r="P275" s="28" t="s">
        <v>2</v>
      </c>
      <c r="Q275" s="28">
        <f>SUMIF(C260:C279,"장",E260:E279)</f>
        <v>0</v>
      </c>
      <c r="R275" s="28">
        <f>COUNTIF(X260:X279,"장국")</f>
        <v>0</v>
      </c>
      <c r="S275" s="28" t="s">
        <v>2</v>
      </c>
      <c r="T275" s="28">
        <f>SUMIF(X260:X279,"장국",E260:E279)</f>
        <v>0</v>
      </c>
      <c r="U275" s="28">
        <f t="shared" si="61"/>
        <v>0</v>
      </c>
      <c r="V275" s="28" t="s">
        <v>2</v>
      </c>
      <c r="W275" s="28">
        <f t="shared" si="62"/>
        <v>0</v>
      </c>
      <c r="X275" s="30" t="str">
        <f t="shared" si="64"/>
        <v/>
      </c>
    </row>
    <row r="276" spans="1:24" ht="28.9" customHeight="1">
      <c r="A276" s="41" t="str">
        <f t="shared" si="65"/>
        <v xml:space="preserve"> </v>
      </c>
      <c r="B276" s="42"/>
      <c r="C276" s="43"/>
      <c r="D276" s="44"/>
      <c r="E276" s="44"/>
      <c r="F276" s="43"/>
      <c r="G276" s="43"/>
      <c r="H276" s="26"/>
      <c r="I276" s="26"/>
      <c r="J276" s="26"/>
      <c r="K276" s="26"/>
      <c r="L276" s="52"/>
      <c r="M276" s="50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30" t="str">
        <f t="shared" si="64"/>
        <v/>
      </c>
    </row>
    <row r="277" spans="1:24" ht="28.9" customHeight="1">
      <c r="A277" s="41" t="str">
        <f t="shared" si="65"/>
        <v xml:space="preserve"> </v>
      </c>
      <c r="B277" s="42"/>
      <c r="C277" s="43"/>
      <c r="D277" s="44"/>
      <c r="E277" s="44"/>
      <c r="F277" s="43"/>
      <c r="G277" s="43"/>
      <c r="H277" s="26"/>
      <c r="I277" s="26"/>
      <c r="J277" s="26"/>
      <c r="K277" s="26"/>
      <c r="L277" s="52"/>
      <c r="M277" s="50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30" t="str">
        <f t="shared" si="64"/>
        <v/>
      </c>
    </row>
    <row r="278" spans="1:24" ht="28.9" customHeight="1">
      <c r="A278" s="41" t="str">
        <f>IF(OR(ISNUMBER(E278),ISTEXT(C278)),A277+1," ")</f>
        <v xml:space="preserve"> </v>
      </c>
      <c r="B278" s="42"/>
      <c r="C278" s="43"/>
      <c r="D278" s="44"/>
      <c r="E278" s="44"/>
      <c r="F278" s="43"/>
      <c r="G278" s="43"/>
      <c r="H278" s="26"/>
      <c r="I278" s="26"/>
      <c r="J278" s="26"/>
      <c r="K278" s="26"/>
      <c r="L278" s="52"/>
      <c r="M278" s="50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30" t="str">
        <f t="shared" si="64"/>
        <v/>
      </c>
    </row>
    <row r="279" spans="1:24" ht="28.9" customHeight="1">
      <c r="A279" s="41" t="str">
        <f>IF(OR(ISNUMBER(E279),ISTEXT(C279)),A278+1," ")</f>
        <v xml:space="preserve"> </v>
      </c>
      <c r="B279" s="42"/>
      <c r="C279" s="43"/>
      <c r="D279" s="44"/>
      <c r="E279" s="44"/>
      <c r="F279" s="43"/>
      <c r="G279" s="43"/>
      <c r="H279" s="26"/>
      <c r="I279" s="26"/>
      <c r="J279" s="26"/>
      <c r="K279" s="26"/>
      <c r="L279" s="52"/>
      <c r="M279" s="50"/>
      <c r="N279" s="28" t="s">
        <v>20</v>
      </c>
      <c r="O279" s="28">
        <f>COUNTIF(C260:C279," ")</f>
        <v>0</v>
      </c>
      <c r="P279" s="28" t="s">
        <v>2</v>
      </c>
      <c r="Q279" s="28">
        <f>SUMIF(C260:C279," ",E260:E279)</f>
        <v>0</v>
      </c>
      <c r="R279" s="28"/>
      <c r="S279" s="28" t="s">
        <v>2</v>
      </c>
      <c r="T279" s="28"/>
      <c r="U279" s="28">
        <f>O279</f>
        <v>0</v>
      </c>
      <c r="V279" s="28" t="s">
        <v>2</v>
      </c>
      <c r="W279" s="28">
        <f>Q279</f>
        <v>0</v>
      </c>
      <c r="X279" s="28" t="str">
        <f t="shared" si="64"/>
        <v/>
      </c>
    </row>
    <row r="280" spans="1:24" ht="28.9" customHeight="1">
      <c r="A280" s="45" t="s">
        <v>35</v>
      </c>
      <c r="B280" s="46"/>
      <c r="C280" s="47"/>
      <c r="D280" s="48"/>
      <c r="E280" s="49">
        <f>SUM(E260:E279)</f>
        <v>0</v>
      </c>
      <c r="F280" s="47"/>
      <c r="G280" s="47"/>
      <c r="H280" s="31"/>
      <c r="I280" s="31"/>
      <c r="J280" s="31"/>
      <c r="K280" s="31"/>
      <c r="L280" s="33"/>
      <c r="M280" s="51"/>
      <c r="N280" s="29" t="s">
        <v>1</v>
      </c>
      <c r="O280" s="28">
        <f>SUM(O260:O279)</f>
        <v>0</v>
      </c>
      <c r="P280" s="28" t="s">
        <v>2</v>
      </c>
      <c r="Q280" s="28">
        <f>SUM(Q260:Q279)</f>
        <v>0</v>
      </c>
      <c r="R280" s="28">
        <f>SUM(R260:R279)</f>
        <v>0</v>
      </c>
      <c r="S280" s="28" t="s">
        <v>2</v>
      </c>
      <c r="T280" s="28">
        <f>SUM(T260:T279)</f>
        <v>0</v>
      </c>
      <c r="U280" s="28">
        <f>SUM(U260:U279)</f>
        <v>0</v>
      </c>
      <c r="V280" s="28" t="s">
        <v>2</v>
      </c>
      <c r="W280" s="28">
        <f>SUM(W260:W279)</f>
        <v>0</v>
      </c>
      <c r="X280" s="28" t="str">
        <f t="shared" ref="X280:X295" si="66">CONCATENATE(C280,H280)</f>
        <v/>
      </c>
    </row>
    <row r="281" spans="1:24" ht="28.9" customHeight="1">
      <c r="A281" s="41" t="str">
        <f>IF(OR(ISNUMBER(E281),ISTEXT(C281)),A279+1," ")</f>
        <v xml:space="preserve"> </v>
      </c>
      <c r="B281" s="42"/>
      <c r="C281" s="43"/>
      <c r="D281" s="44"/>
      <c r="E281" s="44"/>
      <c r="F281" s="43"/>
      <c r="G281" s="43"/>
      <c r="H281" s="26"/>
      <c r="I281" s="26"/>
      <c r="J281" s="26"/>
      <c r="K281" s="27"/>
      <c r="L281" s="52"/>
      <c r="M281" s="50"/>
      <c r="N281" s="28" t="s">
        <v>3</v>
      </c>
      <c r="O281" s="28">
        <f>COUNTIF(C281:C300,"전")</f>
        <v>0</v>
      </c>
      <c r="P281" s="28" t="s">
        <v>2</v>
      </c>
      <c r="Q281" s="28">
        <f>SUMIF(C281:C300,"전",E281:E300)</f>
        <v>0</v>
      </c>
      <c r="R281" s="28">
        <f>COUNTIF(X281:X300,"전국")</f>
        <v>0</v>
      </c>
      <c r="S281" s="28" t="s">
        <v>2</v>
      </c>
      <c r="T281" s="28">
        <f>SUMIF(X281:X300,"전국",E281:E300)</f>
        <v>0</v>
      </c>
      <c r="U281" s="28">
        <f t="shared" ref="U281:U296" si="67">O281-R281</f>
        <v>0</v>
      </c>
      <c r="V281" s="28" t="s">
        <v>2</v>
      </c>
      <c r="W281" s="28">
        <f t="shared" ref="W281:W296" si="68">Q281-T281</f>
        <v>0</v>
      </c>
      <c r="X281" s="28" t="str">
        <f t="shared" si="66"/>
        <v/>
      </c>
    </row>
    <row r="282" spans="1:24" ht="28.9" customHeight="1">
      <c r="A282" s="41" t="str">
        <f>IF(OR(ISNUMBER(E282),ISTEXT(C282)),A281+1," ")</f>
        <v xml:space="preserve"> </v>
      </c>
      <c r="B282" s="42"/>
      <c r="C282" s="43"/>
      <c r="D282" s="44"/>
      <c r="E282" s="44"/>
      <c r="F282" s="43"/>
      <c r="G282" s="43"/>
      <c r="H282" s="26"/>
      <c r="I282" s="26"/>
      <c r="J282" s="26"/>
      <c r="K282" s="26"/>
      <c r="L282" s="52"/>
      <c r="M282" s="50"/>
      <c r="N282" s="28" t="s">
        <v>4</v>
      </c>
      <c r="O282" s="28">
        <f>COUNTIF(C281:C300,"답")</f>
        <v>0</v>
      </c>
      <c r="P282" s="28" t="s">
        <v>2</v>
      </c>
      <c r="Q282" s="28">
        <f>SUMIF(C281:C300,"답",E281:E300)</f>
        <v>0</v>
      </c>
      <c r="R282" s="28">
        <f>COUNTIF(X281:X300,"답국")</f>
        <v>0</v>
      </c>
      <c r="S282" s="28" t="s">
        <v>2</v>
      </c>
      <c r="T282" s="28">
        <f>SUMIF(X281:X300,"답국",E281:E300)</f>
        <v>0</v>
      </c>
      <c r="U282" s="28">
        <f t="shared" si="67"/>
        <v>0</v>
      </c>
      <c r="V282" s="28" t="s">
        <v>2</v>
      </c>
      <c r="W282" s="28">
        <f t="shared" si="68"/>
        <v>0</v>
      </c>
      <c r="X282" s="28" t="str">
        <f t="shared" si="66"/>
        <v/>
      </c>
    </row>
    <row r="283" spans="1:24" ht="28.9" customHeight="1">
      <c r="A283" s="41" t="str">
        <f>IF(OR(ISNUMBER(E283),ISTEXT(C283)),A282+1," ")</f>
        <v xml:space="preserve"> </v>
      </c>
      <c r="B283" s="42"/>
      <c r="C283" s="43"/>
      <c r="D283" s="44"/>
      <c r="E283" s="44"/>
      <c r="F283" s="43"/>
      <c r="G283" s="43"/>
      <c r="H283" s="26"/>
      <c r="I283" s="26"/>
      <c r="J283" s="26"/>
      <c r="K283" s="26"/>
      <c r="L283" s="52"/>
      <c r="M283" s="50"/>
      <c r="N283" s="28" t="s">
        <v>5</v>
      </c>
      <c r="O283" s="28">
        <f>COUNTIF(C281:C300,"임")</f>
        <v>0</v>
      </c>
      <c r="P283" s="28" t="s">
        <v>2</v>
      </c>
      <c r="Q283" s="28">
        <f>SUMIF(C281:C300,"임",E281:E300)</f>
        <v>0</v>
      </c>
      <c r="R283" s="28">
        <f>COUNTIF(X281:X300,"임국")</f>
        <v>0</v>
      </c>
      <c r="S283" s="28" t="s">
        <v>2</v>
      </c>
      <c r="T283" s="28">
        <f>SUMIF(X281:X300,"임국",E281:E300)</f>
        <v>0</v>
      </c>
      <c r="U283" s="28">
        <f t="shared" si="67"/>
        <v>0</v>
      </c>
      <c r="V283" s="28" t="s">
        <v>2</v>
      </c>
      <c r="W283" s="28">
        <f t="shared" si="68"/>
        <v>0</v>
      </c>
      <c r="X283" s="28" t="str">
        <f t="shared" si="66"/>
        <v/>
      </c>
    </row>
    <row r="284" spans="1:24" ht="28.9" customHeight="1">
      <c r="A284" s="41" t="str">
        <f>IF(OR(ISNUMBER(E284),ISTEXT(C284)),A283+1," ")</f>
        <v xml:space="preserve"> </v>
      </c>
      <c r="B284" s="42"/>
      <c r="C284" s="43"/>
      <c r="D284" s="44"/>
      <c r="E284" s="44"/>
      <c r="F284" s="43"/>
      <c r="G284" s="43"/>
      <c r="H284" s="26"/>
      <c r="I284" s="26"/>
      <c r="J284" s="26"/>
      <c r="K284" s="26"/>
      <c r="L284" s="52"/>
      <c r="M284" s="50"/>
      <c r="N284" s="28" t="s">
        <v>6</v>
      </c>
      <c r="O284" s="28">
        <f>COUNTIF(C281:C300,"대")</f>
        <v>0</v>
      </c>
      <c r="P284" s="28" t="s">
        <v>2</v>
      </c>
      <c r="Q284" s="28">
        <f>SUMIF(C281:C300,"대",E281:E300)</f>
        <v>0</v>
      </c>
      <c r="R284" s="28">
        <f>COUNTIF(X281:X300,"대국")</f>
        <v>0</v>
      </c>
      <c r="S284" s="28" t="s">
        <v>2</v>
      </c>
      <c r="T284" s="28">
        <f>SUMIF(X281:X300,"대국",E281:E300)</f>
        <v>0</v>
      </c>
      <c r="U284" s="28">
        <f t="shared" si="67"/>
        <v>0</v>
      </c>
      <c r="V284" s="28" t="s">
        <v>2</v>
      </c>
      <c r="W284" s="28">
        <f t="shared" si="68"/>
        <v>0</v>
      </c>
      <c r="X284" s="28" t="str">
        <f t="shared" si="66"/>
        <v/>
      </c>
    </row>
    <row r="285" spans="1:24" ht="28.9" customHeight="1">
      <c r="A285" s="41" t="str">
        <f>IF(OR(ISNUMBER(E285),ISTEXT(C285)),A284+1," ")</f>
        <v xml:space="preserve"> </v>
      </c>
      <c r="B285" s="42"/>
      <c r="C285" s="43"/>
      <c r="D285" s="44"/>
      <c r="E285" s="44"/>
      <c r="F285" s="43"/>
      <c r="G285" s="43"/>
      <c r="H285" s="26"/>
      <c r="I285" s="26"/>
      <c r="J285" s="26"/>
      <c r="K285" s="26"/>
      <c r="L285" s="52"/>
      <c r="M285" s="50"/>
      <c r="N285" s="28" t="s">
        <v>7</v>
      </c>
      <c r="O285" s="28">
        <f>COUNTIF(C281:C300,"도")</f>
        <v>0</v>
      </c>
      <c r="P285" s="28" t="s">
        <v>2</v>
      </c>
      <c r="Q285" s="28">
        <f>SUMIF(C281:C300,"도",E281:E300)</f>
        <v>0</v>
      </c>
      <c r="R285" s="28">
        <f>COUNTIF(X281:X300,"도국")</f>
        <v>0</v>
      </c>
      <c r="S285" s="28" t="s">
        <v>2</v>
      </c>
      <c r="T285" s="28">
        <f>SUMIF(X281:X300,"도국",E281:E300)</f>
        <v>0</v>
      </c>
      <c r="U285" s="28">
        <f t="shared" si="67"/>
        <v>0</v>
      </c>
      <c r="V285" s="28" t="s">
        <v>2</v>
      </c>
      <c r="W285" s="28">
        <f t="shared" si="68"/>
        <v>0</v>
      </c>
      <c r="X285" s="28" t="str">
        <f t="shared" si="66"/>
        <v/>
      </c>
    </row>
    <row r="286" spans="1:24" ht="28.9" customHeight="1">
      <c r="A286" s="41" t="str">
        <f>IF(OR(ISNUMBER(E286),ISTEXT(C286)),A285+1," ")</f>
        <v xml:space="preserve"> </v>
      </c>
      <c r="B286" s="42"/>
      <c r="C286" s="43"/>
      <c r="D286" s="44"/>
      <c r="E286" s="44"/>
      <c r="F286" s="43"/>
      <c r="G286" s="43"/>
      <c r="H286" s="26"/>
      <c r="I286" s="26"/>
      <c r="J286" s="26"/>
      <c r="K286" s="26"/>
      <c r="L286" s="52"/>
      <c r="M286" s="50"/>
      <c r="N286" s="28" t="s">
        <v>8</v>
      </c>
      <c r="O286" s="28">
        <f>COUNTIF(C281:C300,"천")</f>
        <v>0</v>
      </c>
      <c r="P286" s="28" t="s">
        <v>2</v>
      </c>
      <c r="Q286" s="28">
        <f>SUMIF(C281:C300,"천",E281:E300)</f>
        <v>0</v>
      </c>
      <c r="R286" s="28">
        <f>COUNTIF(X281:X300,"천국")</f>
        <v>0</v>
      </c>
      <c r="S286" s="28" t="s">
        <v>2</v>
      </c>
      <c r="T286" s="28">
        <f>SUMIF(X281:X300,"천국",E281:E300)</f>
        <v>0</v>
      </c>
      <c r="U286" s="28">
        <f t="shared" si="67"/>
        <v>0</v>
      </c>
      <c r="V286" s="28" t="s">
        <v>2</v>
      </c>
      <c r="W286" s="28">
        <f t="shared" si="68"/>
        <v>0</v>
      </c>
      <c r="X286" s="28" t="str">
        <f t="shared" si="66"/>
        <v/>
      </c>
    </row>
    <row r="287" spans="1:24" ht="28.9" customHeight="1">
      <c r="A287" s="41" t="str">
        <f t="shared" ref="A287:A298" si="69">IF(OR(ISNUMBER(E287),ISTEXT(C287)),A286+1," ")</f>
        <v xml:space="preserve"> </v>
      </c>
      <c r="B287" s="42"/>
      <c r="C287" s="43"/>
      <c r="D287" s="44"/>
      <c r="E287" s="44"/>
      <c r="F287" s="43"/>
      <c r="G287" s="43"/>
      <c r="H287" s="26"/>
      <c r="I287" s="26"/>
      <c r="J287" s="26"/>
      <c r="K287" s="26"/>
      <c r="L287" s="52"/>
      <c r="M287" s="50"/>
      <c r="N287" s="28" t="s">
        <v>9</v>
      </c>
      <c r="O287" s="28">
        <f>COUNTIF(C281:C300,"구")</f>
        <v>0</v>
      </c>
      <c r="P287" s="28" t="s">
        <v>2</v>
      </c>
      <c r="Q287" s="28">
        <f>SUMIF(C281:C300,"구",E281:E300)</f>
        <v>0</v>
      </c>
      <c r="R287" s="28">
        <f>COUNTIF(X281:X300,"구국")</f>
        <v>0</v>
      </c>
      <c r="S287" s="28" t="s">
        <v>2</v>
      </c>
      <c r="T287" s="28">
        <f>SUMIF(X281:X300,"구국",E281:E300)</f>
        <v>0</v>
      </c>
      <c r="U287" s="28">
        <f t="shared" si="67"/>
        <v>0</v>
      </c>
      <c r="V287" s="28" t="s">
        <v>2</v>
      </c>
      <c r="W287" s="28">
        <f t="shared" si="68"/>
        <v>0</v>
      </c>
      <c r="X287" s="28" t="str">
        <f t="shared" si="66"/>
        <v/>
      </c>
    </row>
    <row r="288" spans="1:24" ht="28.9" customHeight="1">
      <c r="A288" s="41" t="str">
        <f t="shared" si="69"/>
        <v xml:space="preserve"> </v>
      </c>
      <c r="B288" s="42"/>
      <c r="C288" s="43"/>
      <c r="D288" s="44"/>
      <c r="E288" s="44"/>
      <c r="F288" s="43"/>
      <c r="G288" s="43"/>
      <c r="H288" s="26"/>
      <c r="I288" s="26"/>
      <c r="J288" s="26"/>
      <c r="K288" s="26"/>
      <c r="L288" s="52"/>
      <c r="M288" s="50"/>
      <c r="N288" s="28" t="s">
        <v>10</v>
      </c>
      <c r="O288" s="28">
        <f>COUNTIF(C281:C300,"제")</f>
        <v>0</v>
      </c>
      <c r="P288" s="28" t="s">
        <v>2</v>
      </c>
      <c r="Q288" s="28">
        <f>SUMIF(C281:C300,"제",E281:E300)</f>
        <v>0</v>
      </c>
      <c r="R288" s="28">
        <f>COUNTIF(X281:X300,"제국")</f>
        <v>0</v>
      </c>
      <c r="S288" s="28" t="s">
        <v>2</v>
      </c>
      <c r="T288" s="28">
        <f>SUMIF(X281:X300,"제국",E281:E300)</f>
        <v>0</v>
      </c>
      <c r="U288" s="28">
        <f t="shared" si="67"/>
        <v>0</v>
      </c>
      <c r="V288" s="28" t="s">
        <v>2</v>
      </c>
      <c r="W288" s="28">
        <f t="shared" si="68"/>
        <v>0</v>
      </c>
      <c r="X288" s="28" t="str">
        <f t="shared" si="66"/>
        <v/>
      </c>
    </row>
    <row r="289" spans="1:24" ht="28.9" customHeight="1">
      <c r="A289" s="41" t="str">
        <f t="shared" si="69"/>
        <v xml:space="preserve"> </v>
      </c>
      <c r="B289" s="42"/>
      <c r="C289" s="43"/>
      <c r="D289" s="44"/>
      <c r="E289" s="44"/>
      <c r="F289" s="43"/>
      <c r="G289" s="43"/>
      <c r="H289" s="26"/>
      <c r="I289" s="26"/>
      <c r="J289" s="26"/>
      <c r="K289" s="26"/>
      <c r="L289" s="52"/>
      <c r="M289" s="50"/>
      <c r="N289" s="28" t="s">
        <v>11</v>
      </c>
      <c r="O289" s="28">
        <f>COUNTIF(C281:C300,"유")</f>
        <v>0</v>
      </c>
      <c r="P289" s="28" t="s">
        <v>2</v>
      </c>
      <c r="Q289" s="28">
        <f>SUMIF(C281:C300,"유",E281:E300)</f>
        <v>0</v>
      </c>
      <c r="R289" s="28">
        <f>COUNTIF(X281:X300,"유국")</f>
        <v>0</v>
      </c>
      <c r="S289" s="28" t="s">
        <v>2</v>
      </c>
      <c r="T289" s="28">
        <f>SUMIF(X281:X300,"유국",E281:E300)</f>
        <v>0</v>
      </c>
      <c r="U289" s="28">
        <f t="shared" si="67"/>
        <v>0</v>
      </c>
      <c r="V289" s="28" t="s">
        <v>2</v>
      </c>
      <c r="W289" s="28">
        <f t="shared" si="68"/>
        <v>0</v>
      </c>
      <c r="X289" s="28" t="str">
        <f t="shared" si="66"/>
        <v/>
      </c>
    </row>
    <row r="290" spans="1:24" ht="28.9" customHeight="1">
      <c r="A290" s="41" t="str">
        <f t="shared" si="69"/>
        <v xml:space="preserve"> </v>
      </c>
      <c r="B290" s="42"/>
      <c r="C290" s="43"/>
      <c r="D290" s="44"/>
      <c r="E290" s="44"/>
      <c r="F290" s="43"/>
      <c r="G290" s="43"/>
      <c r="H290" s="26"/>
      <c r="I290" s="26"/>
      <c r="J290" s="26"/>
      <c r="K290" s="26"/>
      <c r="L290" s="52"/>
      <c r="M290" s="50"/>
      <c r="N290" s="28" t="s">
        <v>12</v>
      </c>
      <c r="O290" s="28">
        <f>COUNTIF(C281:C300,"과")</f>
        <v>0</v>
      </c>
      <c r="P290" s="28" t="s">
        <v>2</v>
      </c>
      <c r="Q290" s="28">
        <f>SUMIF(C281:C300,"과",E281:E300)</f>
        <v>0</v>
      </c>
      <c r="R290" s="28">
        <f>COUNTIF(X281:X300,"과국")</f>
        <v>0</v>
      </c>
      <c r="S290" s="28" t="s">
        <v>2</v>
      </c>
      <c r="T290" s="28">
        <f>SUMIF(X281:X300,"과국",E281:E300)</f>
        <v>0</v>
      </c>
      <c r="U290" s="28">
        <f t="shared" si="67"/>
        <v>0</v>
      </c>
      <c r="V290" s="28" t="s">
        <v>2</v>
      </c>
      <c r="W290" s="28">
        <f t="shared" si="68"/>
        <v>0</v>
      </c>
      <c r="X290" s="28" t="str">
        <f t="shared" si="66"/>
        <v/>
      </c>
    </row>
    <row r="291" spans="1:24" ht="28.9" customHeight="1">
      <c r="A291" s="41" t="str">
        <f t="shared" si="69"/>
        <v xml:space="preserve"> </v>
      </c>
      <c r="B291" s="42"/>
      <c r="C291" s="43"/>
      <c r="D291" s="44"/>
      <c r="E291" s="44"/>
      <c r="F291" s="43"/>
      <c r="G291" s="43"/>
      <c r="H291" s="26"/>
      <c r="I291" s="26"/>
      <c r="J291" s="26"/>
      <c r="K291" s="26"/>
      <c r="L291" s="52"/>
      <c r="M291" s="50"/>
      <c r="N291" s="28" t="s">
        <v>13</v>
      </c>
      <c r="O291" s="28">
        <f>COUNTIF(C281:C300,"묘")</f>
        <v>0</v>
      </c>
      <c r="P291" s="28" t="s">
        <v>2</v>
      </c>
      <c r="Q291" s="28">
        <f>SUMIF(C281:C300,"묘",E281:E300)</f>
        <v>0</v>
      </c>
      <c r="R291" s="28">
        <f>COUNTIF(X281:X300,"묘국")</f>
        <v>0</v>
      </c>
      <c r="S291" s="28" t="s">
        <v>2</v>
      </c>
      <c r="T291" s="28">
        <f>SUMIF(X281:X300,"묘국",E281:E300)</f>
        <v>0</v>
      </c>
      <c r="U291" s="28">
        <f t="shared" si="67"/>
        <v>0</v>
      </c>
      <c r="V291" s="28" t="s">
        <v>2</v>
      </c>
      <c r="W291" s="28">
        <f t="shared" si="68"/>
        <v>0</v>
      </c>
      <c r="X291" s="28" t="str">
        <f t="shared" si="66"/>
        <v/>
      </c>
    </row>
    <row r="292" spans="1:24" ht="28.9" customHeight="1">
      <c r="A292" s="41" t="str">
        <f t="shared" si="69"/>
        <v xml:space="preserve"> </v>
      </c>
      <c r="B292" s="42"/>
      <c r="C292" s="43"/>
      <c r="D292" s="44"/>
      <c r="E292" s="44"/>
      <c r="F292" s="43"/>
      <c r="G292" s="43"/>
      <c r="H292" s="26"/>
      <c r="I292" s="26"/>
      <c r="J292" s="26"/>
      <c r="K292" s="26"/>
      <c r="L292" s="52"/>
      <c r="M292" s="50"/>
      <c r="N292" s="28" t="s">
        <v>14</v>
      </c>
      <c r="O292" s="28">
        <f>COUNTIF(C281:C300,"목")</f>
        <v>0</v>
      </c>
      <c r="P292" s="28" t="s">
        <v>2</v>
      </c>
      <c r="Q292" s="28">
        <f>SUMIF(C281:C300,"목",E281:E300)</f>
        <v>0</v>
      </c>
      <c r="R292" s="28">
        <f>COUNTIF(X281:X300,"목국")</f>
        <v>0</v>
      </c>
      <c r="S292" s="28" t="s">
        <v>2</v>
      </c>
      <c r="T292" s="28">
        <f>SUMIF(X281:X300,"목국",E281:E300)</f>
        <v>0</v>
      </c>
      <c r="U292" s="28">
        <f t="shared" si="67"/>
        <v>0</v>
      </c>
      <c r="V292" s="28" t="s">
        <v>2</v>
      </c>
      <c r="W292" s="28">
        <f t="shared" si="68"/>
        <v>0</v>
      </c>
      <c r="X292" s="28" t="str">
        <f t="shared" si="66"/>
        <v/>
      </c>
    </row>
    <row r="293" spans="1:24" ht="28.9" customHeight="1">
      <c r="A293" s="41" t="str">
        <f t="shared" si="69"/>
        <v xml:space="preserve"> </v>
      </c>
      <c r="B293" s="42"/>
      <c r="C293" s="43"/>
      <c r="D293" s="44"/>
      <c r="E293" s="44"/>
      <c r="F293" s="43"/>
      <c r="G293" s="43"/>
      <c r="H293" s="26"/>
      <c r="I293" s="26"/>
      <c r="J293" s="26"/>
      <c r="K293" s="26"/>
      <c r="L293" s="52"/>
      <c r="M293" s="50"/>
      <c r="N293" s="28" t="s">
        <v>15</v>
      </c>
      <c r="O293" s="28">
        <f>COUNTIF(C281:C300,"잡")</f>
        <v>0</v>
      </c>
      <c r="P293" s="28" t="s">
        <v>2</v>
      </c>
      <c r="Q293" s="28">
        <f>SUMIF(C281:C300,"잡",E281:E300)</f>
        <v>0</v>
      </c>
      <c r="R293" s="28">
        <f>COUNTIF(X281:X300,"잡국")</f>
        <v>0</v>
      </c>
      <c r="S293" s="28" t="s">
        <v>2</v>
      </c>
      <c r="T293" s="28">
        <f>SUMIF(X281:X300,"잡국",E281:E300)</f>
        <v>0</v>
      </c>
      <c r="U293" s="28">
        <f t="shared" si="67"/>
        <v>0</v>
      </c>
      <c r="V293" s="28" t="s">
        <v>2</v>
      </c>
      <c r="W293" s="28">
        <f t="shared" si="68"/>
        <v>0</v>
      </c>
      <c r="X293" s="28" t="str">
        <f t="shared" si="66"/>
        <v/>
      </c>
    </row>
    <row r="294" spans="1:24" ht="28.9" customHeight="1">
      <c r="A294" s="41" t="str">
        <f t="shared" si="69"/>
        <v xml:space="preserve"> </v>
      </c>
      <c r="B294" s="42"/>
      <c r="C294" s="43"/>
      <c r="D294" s="44"/>
      <c r="E294" s="44"/>
      <c r="F294" s="43"/>
      <c r="G294" s="43"/>
      <c r="H294" s="26"/>
      <c r="I294" s="26"/>
      <c r="J294" s="26"/>
      <c r="K294" s="26"/>
      <c r="L294" s="52"/>
      <c r="M294" s="50"/>
      <c r="N294" s="28" t="s">
        <v>19</v>
      </c>
      <c r="O294" s="28">
        <f>COUNTIF(C281:C300,"학")</f>
        <v>0</v>
      </c>
      <c r="P294" s="28" t="s">
        <v>2</v>
      </c>
      <c r="Q294" s="28">
        <f>SUMIF(C281:C300,"학",E281:E300)</f>
        <v>0</v>
      </c>
      <c r="R294" s="28">
        <f>COUNTIF(X281:X300,"학국")</f>
        <v>0</v>
      </c>
      <c r="S294" s="28" t="s">
        <v>2</v>
      </c>
      <c r="T294" s="28">
        <f>SUMIF(X281:X300,"학국",E281:E300)</f>
        <v>0</v>
      </c>
      <c r="U294" s="28">
        <f t="shared" si="67"/>
        <v>0</v>
      </c>
      <c r="V294" s="28" t="s">
        <v>2</v>
      </c>
      <c r="W294" s="28">
        <f t="shared" si="68"/>
        <v>0</v>
      </c>
      <c r="X294" s="28" t="str">
        <f t="shared" si="66"/>
        <v/>
      </c>
    </row>
    <row r="295" spans="1:24" ht="28.9" customHeight="1">
      <c r="A295" s="41" t="str">
        <f t="shared" si="69"/>
        <v xml:space="preserve"> </v>
      </c>
      <c r="B295" s="42"/>
      <c r="C295" s="43"/>
      <c r="D295" s="44"/>
      <c r="E295" s="44"/>
      <c r="F295" s="43"/>
      <c r="G295" s="43"/>
      <c r="H295" s="26"/>
      <c r="I295" s="26"/>
      <c r="J295" s="26"/>
      <c r="K295" s="26"/>
      <c r="L295" s="52"/>
      <c r="M295" s="50"/>
      <c r="N295" s="28" t="s">
        <v>16</v>
      </c>
      <c r="O295" s="28">
        <f>COUNTIF(C281:C300,"수")</f>
        <v>0</v>
      </c>
      <c r="P295" s="28" t="s">
        <v>2</v>
      </c>
      <c r="Q295" s="28">
        <f>SUMIF(C281:C300,"수",E281:E300)</f>
        <v>0</v>
      </c>
      <c r="R295" s="28">
        <f>COUNTIF(X281:X300,"수국")</f>
        <v>0</v>
      </c>
      <c r="S295" s="28" t="s">
        <v>2</v>
      </c>
      <c r="T295" s="28">
        <f>SUMIF(X281:X300,"수국",E281:E300)</f>
        <v>0</v>
      </c>
      <c r="U295" s="28">
        <f t="shared" si="67"/>
        <v>0</v>
      </c>
      <c r="V295" s="28" t="s">
        <v>2</v>
      </c>
      <c r="W295" s="28">
        <f t="shared" si="68"/>
        <v>0</v>
      </c>
      <c r="X295" s="28" t="str">
        <f t="shared" si="66"/>
        <v/>
      </c>
    </row>
    <row r="296" spans="1:24" ht="28.9" customHeight="1">
      <c r="A296" s="41" t="str">
        <f t="shared" si="69"/>
        <v xml:space="preserve"> </v>
      </c>
      <c r="B296" s="42"/>
      <c r="C296" s="43"/>
      <c r="D296" s="44"/>
      <c r="E296" s="44"/>
      <c r="F296" s="43"/>
      <c r="G296" s="43"/>
      <c r="H296" s="26"/>
      <c r="I296" s="26"/>
      <c r="J296" s="26"/>
      <c r="K296" s="26"/>
      <c r="L296" s="52"/>
      <c r="M296" s="50"/>
      <c r="N296" s="29" t="s">
        <v>17</v>
      </c>
      <c r="O296" s="28">
        <f>COUNTIF(C281:C300,"장")</f>
        <v>0</v>
      </c>
      <c r="P296" s="28" t="s">
        <v>2</v>
      </c>
      <c r="Q296" s="28">
        <f>SUMIF(C281:C300,"장",E281:E300)</f>
        <v>0</v>
      </c>
      <c r="R296" s="28">
        <f>COUNTIF(X281:X300,"장국")</f>
        <v>0</v>
      </c>
      <c r="S296" s="28" t="s">
        <v>2</v>
      </c>
      <c r="T296" s="28">
        <f>SUMIF(X281:X300,"장국",E281:E300)</f>
        <v>0</v>
      </c>
      <c r="U296" s="28">
        <f t="shared" si="67"/>
        <v>0</v>
      </c>
      <c r="V296" s="28" t="s">
        <v>2</v>
      </c>
      <c r="W296" s="28">
        <f t="shared" si="68"/>
        <v>0</v>
      </c>
      <c r="X296" s="30" t="str">
        <f t="shared" ref="X296:X311" si="70">CONCATENATE(C296,H296)</f>
        <v/>
      </c>
    </row>
    <row r="297" spans="1:24" ht="28.9" customHeight="1">
      <c r="A297" s="41" t="str">
        <f t="shared" si="69"/>
        <v xml:space="preserve"> </v>
      </c>
      <c r="B297" s="42"/>
      <c r="C297" s="43"/>
      <c r="D297" s="44"/>
      <c r="E297" s="44"/>
      <c r="F297" s="43"/>
      <c r="G297" s="43"/>
      <c r="H297" s="26"/>
      <c r="I297" s="26"/>
      <c r="J297" s="26"/>
      <c r="K297" s="26"/>
      <c r="L297" s="52"/>
      <c r="M297" s="50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30" t="str">
        <f t="shared" si="70"/>
        <v/>
      </c>
    </row>
    <row r="298" spans="1:24" ht="28.9" customHeight="1">
      <c r="A298" s="41" t="str">
        <f t="shared" si="69"/>
        <v xml:space="preserve"> </v>
      </c>
      <c r="B298" s="42"/>
      <c r="C298" s="43"/>
      <c r="D298" s="44"/>
      <c r="E298" s="44"/>
      <c r="F298" s="43"/>
      <c r="G298" s="43"/>
      <c r="H298" s="26"/>
      <c r="I298" s="26"/>
      <c r="J298" s="26"/>
      <c r="K298" s="26"/>
      <c r="L298" s="52"/>
      <c r="M298" s="50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30" t="str">
        <f t="shared" si="70"/>
        <v/>
      </c>
    </row>
    <row r="299" spans="1:24" ht="28.9" customHeight="1">
      <c r="A299" s="41" t="str">
        <f>IF(OR(ISNUMBER(E299),ISTEXT(C299)),A298+1," ")</f>
        <v xml:space="preserve"> </v>
      </c>
      <c r="B299" s="42"/>
      <c r="C299" s="43"/>
      <c r="D299" s="44"/>
      <c r="E299" s="44"/>
      <c r="F299" s="43"/>
      <c r="G299" s="43"/>
      <c r="H299" s="26"/>
      <c r="I299" s="26"/>
      <c r="J299" s="26"/>
      <c r="K299" s="26"/>
      <c r="L299" s="52"/>
      <c r="M299" s="50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30" t="str">
        <f t="shared" si="70"/>
        <v/>
      </c>
    </row>
    <row r="300" spans="1:24" ht="28.9" customHeight="1">
      <c r="A300" s="41" t="str">
        <f>IF(OR(ISNUMBER(E300),ISTEXT(C300)),A299+1," ")</f>
        <v xml:space="preserve"> </v>
      </c>
      <c r="B300" s="42"/>
      <c r="C300" s="43"/>
      <c r="D300" s="44"/>
      <c r="E300" s="44"/>
      <c r="F300" s="43"/>
      <c r="G300" s="43"/>
      <c r="H300" s="26"/>
      <c r="I300" s="26"/>
      <c r="J300" s="26"/>
      <c r="K300" s="26"/>
      <c r="L300" s="52"/>
      <c r="M300" s="50"/>
      <c r="N300" s="28" t="s">
        <v>20</v>
      </c>
      <c r="O300" s="28">
        <f>COUNTIF(C281:C300," ")</f>
        <v>0</v>
      </c>
      <c r="P300" s="28" t="s">
        <v>2</v>
      </c>
      <c r="Q300" s="28">
        <f>SUMIF(C281:C300," ",E281:E300)</f>
        <v>0</v>
      </c>
      <c r="R300" s="28"/>
      <c r="S300" s="28" t="s">
        <v>2</v>
      </c>
      <c r="T300" s="28"/>
      <c r="U300" s="28">
        <f>O300</f>
        <v>0</v>
      </c>
      <c r="V300" s="28" t="s">
        <v>2</v>
      </c>
      <c r="W300" s="28">
        <f>Q300</f>
        <v>0</v>
      </c>
      <c r="X300" s="28" t="str">
        <f t="shared" si="70"/>
        <v/>
      </c>
    </row>
    <row r="301" spans="1:24" ht="28.9" customHeight="1">
      <c r="A301" s="45" t="s">
        <v>35</v>
      </c>
      <c r="B301" s="46"/>
      <c r="C301" s="47"/>
      <c r="D301" s="48"/>
      <c r="E301" s="49">
        <f>SUM(E281:E300)</f>
        <v>0</v>
      </c>
      <c r="F301" s="47"/>
      <c r="G301" s="47"/>
      <c r="H301" s="31"/>
      <c r="I301" s="31"/>
      <c r="J301" s="31"/>
      <c r="K301" s="31"/>
      <c r="L301" s="33"/>
      <c r="M301" s="51"/>
      <c r="N301" s="29" t="s">
        <v>1</v>
      </c>
      <c r="O301" s="28">
        <f>SUM(O281:O300)</f>
        <v>0</v>
      </c>
      <c r="P301" s="28" t="s">
        <v>2</v>
      </c>
      <c r="Q301" s="28">
        <f>SUM(Q281:Q300)</f>
        <v>0</v>
      </c>
      <c r="R301" s="28">
        <f>SUM(R281:R300)</f>
        <v>0</v>
      </c>
      <c r="S301" s="28" t="s">
        <v>2</v>
      </c>
      <c r="T301" s="28">
        <f>SUM(T281:T300)</f>
        <v>0</v>
      </c>
      <c r="U301" s="28">
        <f>SUM(U281:U300)</f>
        <v>0</v>
      </c>
      <c r="V301" s="28" t="s">
        <v>2</v>
      </c>
      <c r="W301" s="28">
        <f>SUM(W281:W300)</f>
        <v>0</v>
      </c>
      <c r="X301" s="28" t="str">
        <f t="shared" si="70"/>
        <v/>
      </c>
    </row>
    <row r="302" spans="1:24" ht="28.9" customHeight="1">
      <c r="A302" s="41" t="str">
        <f>IF(OR(ISNUMBER(E302),ISTEXT(C302)),A300+1," ")</f>
        <v xml:space="preserve"> </v>
      </c>
      <c r="B302" s="42"/>
      <c r="C302" s="43"/>
      <c r="D302" s="44"/>
      <c r="E302" s="44"/>
      <c r="F302" s="43"/>
      <c r="G302" s="43"/>
      <c r="H302" s="26"/>
      <c r="I302" s="26"/>
      <c r="J302" s="26"/>
      <c r="K302" s="27"/>
      <c r="L302" s="52"/>
      <c r="M302" s="50"/>
      <c r="N302" s="28" t="s">
        <v>3</v>
      </c>
      <c r="O302" s="28">
        <f>COUNTIF(C302:C321,"전")</f>
        <v>0</v>
      </c>
      <c r="P302" s="28" t="s">
        <v>2</v>
      </c>
      <c r="Q302" s="28">
        <f>SUMIF(C302:C321,"전",E302:E321)</f>
        <v>0</v>
      </c>
      <c r="R302" s="28">
        <f>COUNTIF(X302:X321,"전국")</f>
        <v>0</v>
      </c>
      <c r="S302" s="28" t="s">
        <v>2</v>
      </c>
      <c r="T302" s="28">
        <f>SUMIF(X302:X321,"전국",E302:E321)</f>
        <v>0</v>
      </c>
      <c r="U302" s="28">
        <f t="shared" ref="U302:U317" si="71">O302-R302</f>
        <v>0</v>
      </c>
      <c r="V302" s="28" t="s">
        <v>2</v>
      </c>
      <c r="W302" s="28">
        <f t="shared" ref="W302:W317" si="72">Q302-T302</f>
        <v>0</v>
      </c>
      <c r="X302" s="28" t="str">
        <f t="shared" si="70"/>
        <v/>
      </c>
    </row>
    <row r="303" spans="1:24" ht="28.9" customHeight="1">
      <c r="A303" s="41" t="str">
        <f>IF(OR(ISNUMBER(E303),ISTEXT(C303)),A302+1," ")</f>
        <v xml:space="preserve"> </v>
      </c>
      <c r="B303" s="42"/>
      <c r="C303" s="43"/>
      <c r="D303" s="44"/>
      <c r="E303" s="44"/>
      <c r="F303" s="43"/>
      <c r="G303" s="43"/>
      <c r="H303" s="26"/>
      <c r="I303" s="26"/>
      <c r="J303" s="26"/>
      <c r="K303" s="26"/>
      <c r="L303" s="52"/>
      <c r="M303" s="50"/>
      <c r="N303" s="28" t="s">
        <v>4</v>
      </c>
      <c r="O303" s="28">
        <f>COUNTIF(C302:C321,"답")</f>
        <v>0</v>
      </c>
      <c r="P303" s="28" t="s">
        <v>2</v>
      </c>
      <c r="Q303" s="28">
        <f>SUMIF(C302:C321,"답",E302:E321)</f>
        <v>0</v>
      </c>
      <c r="R303" s="28">
        <f>COUNTIF(X302:X321,"답국")</f>
        <v>0</v>
      </c>
      <c r="S303" s="28" t="s">
        <v>2</v>
      </c>
      <c r="T303" s="28">
        <f>SUMIF(X302:X321,"답국",E302:E321)</f>
        <v>0</v>
      </c>
      <c r="U303" s="28">
        <f t="shared" si="71"/>
        <v>0</v>
      </c>
      <c r="V303" s="28" t="s">
        <v>2</v>
      </c>
      <c r="W303" s="28">
        <f t="shared" si="72"/>
        <v>0</v>
      </c>
      <c r="X303" s="28" t="str">
        <f t="shared" si="70"/>
        <v/>
      </c>
    </row>
    <row r="304" spans="1:24" ht="28.9" customHeight="1">
      <c r="A304" s="41" t="str">
        <f>IF(OR(ISNUMBER(E304),ISTEXT(C304)),A303+1," ")</f>
        <v xml:space="preserve"> </v>
      </c>
      <c r="B304" s="42"/>
      <c r="C304" s="43"/>
      <c r="D304" s="44"/>
      <c r="E304" s="44"/>
      <c r="F304" s="43"/>
      <c r="G304" s="43"/>
      <c r="H304" s="26"/>
      <c r="I304" s="26"/>
      <c r="J304" s="26"/>
      <c r="K304" s="26"/>
      <c r="L304" s="52"/>
      <c r="M304" s="50"/>
      <c r="N304" s="28" t="s">
        <v>5</v>
      </c>
      <c r="O304" s="28">
        <f>COUNTIF(C302:C321,"임")</f>
        <v>0</v>
      </c>
      <c r="P304" s="28" t="s">
        <v>2</v>
      </c>
      <c r="Q304" s="28">
        <f>SUMIF(C302:C321,"임",E302:E321)</f>
        <v>0</v>
      </c>
      <c r="R304" s="28">
        <f>COUNTIF(X302:X321,"임국")</f>
        <v>0</v>
      </c>
      <c r="S304" s="28" t="s">
        <v>2</v>
      </c>
      <c r="T304" s="28">
        <f>SUMIF(X302:X321,"임국",E302:E321)</f>
        <v>0</v>
      </c>
      <c r="U304" s="28">
        <f t="shared" si="71"/>
        <v>0</v>
      </c>
      <c r="V304" s="28" t="s">
        <v>2</v>
      </c>
      <c r="W304" s="28">
        <f t="shared" si="72"/>
        <v>0</v>
      </c>
      <c r="X304" s="28" t="str">
        <f t="shared" si="70"/>
        <v/>
      </c>
    </row>
    <row r="305" spans="1:24" ht="28.9" customHeight="1">
      <c r="A305" s="41" t="str">
        <f>IF(OR(ISNUMBER(E305),ISTEXT(C305)),A304+1," ")</f>
        <v xml:space="preserve"> </v>
      </c>
      <c r="B305" s="42"/>
      <c r="C305" s="43"/>
      <c r="D305" s="44"/>
      <c r="E305" s="44"/>
      <c r="F305" s="43"/>
      <c r="G305" s="43"/>
      <c r="H305" s="26"/>
      <c r="I305" s="26"/>
      <c r="J305" s="26"/>
      <c r="K305" s="26"/>
      <c r="L305" s="52"/>
      <c r="M305" s="50"/>
      <c r="N305" s="28" t="s">
        <v>6</v>
      </c>
      <c r="O305" s="28">
        <f>COUNTIF(C302:C321,"대")</f>
        <v>0</v>
      </c>
      <c r="P305" s="28" t="s">
        <v>2</v>
      </c>
      <c r="Q305" s="28">
        <f>SUMIF(C302:C321,"대",E302:E321)</f>
        <v>0</v>
      </c>
      <c r="R305" s="28">
        <f>COUNTIF(X302:X321,"대국")</f>
        <v>0</v>
      </c>
      <c r="S305" s="28" t="s">
        <v>2</v>
      </c>
      <c r="T305" s="28">
        <f>SUMIF(X302:X321,"대국",E302:E321)</f>
        <v>0</v>
      </c>
      <c r="U305" s="28">
        <f t="shared" si="71"/>
        <v>0</v>
      </c>
      <c r="V305" s="28" t="s">
        <v>2</v>
      </c>
      <c r="W305" s="28">
        <f t="shared" si="72"/>
        <v>0</v>
      </c>
      <c r="X305" s="28" t="str">
        <f t="shared" si="70"/>
        <v/>
      </c>
    </row>
    <row r="306" spans="1:24" ht="28.9" customHeight="1">
      <c r="A306" s="41" t="str">
        <f>IF(OR(ISNUMBER(E306),ISTEXT(C306)),A305+1," ")</f>
        <v xml:space="preserve"> </v>
      </c>
      <c r="B306" s="42"/>
      <c r="C306" s="43"/>
      <c r="D306" s="44"/>
      <c r="E306" s="44"/>
      <c r="F306" s="43"/>
      <c r="G306" s="43"/>
      <c r="H306" s="26"/>
      <c r="I306" s="26"/>
      <c r="J306" s="26"/>
      <c r="K306" s="26"/>
      <c r="L306" s="52"/>
      <c r="M306" s="50"/>
      <c r="N306" s="28" t="s">
        <v>7</v>
      </c>
      <c r="O306" s="28">
        <f>COUNTIF(C302:C321,"도")</f>
        <v>0</v>
      </c>
      <c r="P306" s="28" t="s">
        <v>2</v>
      </c>
      <c r="Q306" s="28">
        <f>SUMIF(C302:C321,"도",E302:E321)</f>
        <v>0</v>
      </c>
      <c r="R306" s="28">
        <f>COUNTIF(X302:X321,"도국")</f>
        <v>0</v>
      </c>
      <c r="S306" s="28" t="s">
        <v>2</v>
      </c>
      <c r="T306" s="28">
        <f>SUMIF(X302:X321,"도국",E302:E321)</f>
        <v>0</v>
      </c>
      <c r="U306" s="28">
        <f t="shared" si="71"/>
        <v>0</v>
      </c>
      <c r="V306" s="28" t="s">
        <v>2</v>
      </c>
      <c r="W306" s="28">
        <f t="shared" si="72"/>
        <v>0</v>
      </c>
      <c r="X306" s="28" t="str">
        <f t="shared" si="70"/>
        <v/>
      </c>
    </row>
    <row r="307" spans="1:24" ht="28.9" customHeight="1">
      <c r="A307" s="41" t="str">
        <f t="shared" ref="A307:A319" si="73">IF(OR(ISNUMBER(E307),ISTEXT(C307)),A306+1," ")</f>
        <v xml:space="preserve"> </v>
      </c>
      <c r="B307" s="42"/>
      <c r="C307" s="43"/>
      <c r="D307" s="44"/>
      <c r="E307" s="44"/>
      <c r="F307" s="43"/>
      <c r="G307" s="43"/>
      <c r="H307" s="26"/>
      <c r="I307" s="26"/>
      <c r="J307" s="26"/>
      <c r="K307" s="26"/>
      <c r="L307" s="52"/>
      <c r="M307" s="50"/>
      <c r="N307" s="28" t="s">
        <v>8</v>
      </c>
      <c r="O307" s="28">
        <f>COUNTIF(C302:C321,"천")</f>
        <v>0</v>
      </c>
      <c r="P307" s="28" t="s">
        <v>2</v>
      </c>
      <c r="Q307" s="28">
        <f>SUMIF(C302:C321,"천",E302:E321)</f>
        <v>0</v>
      </c>
      <c r="R307" s="28">
        <f>COUNTIF(X302:X321,"천국")</f>
        <v>0</v>
      </c>
      <c r="S307" s="28" t="s">
        <v>2</v>
      </c>
      <c r="T307" s="28">
        <f>SUMIF(X302:X321,"천국",E302:E321)</f>
        <v>0</v>
      </c>
      <c r="U307" s="28">
        <f t="shared" si="71"/>
        <v>0</v>
      </c>
      <c r="V307" s="28" t="s">
        <v>2</v>
      </c>
      <c r="W307" s="28">
        <f t="shared" si="72"/>
        <v>0</v>
      </c>
      <c r="X307" s="28" t="str">
        <f t="shared" si="70"/>
        <v/>
      </c>
    </row>
    <row r="308" spans="1:24" ht="28.9" customHeight="1">
      <c r="A308" s="41" t="str">
        <f t="shared" si="73"/>
        <v xml:space="preserve"> </v>
      </c>
      <c r="B308" s="42"/>
      <c r="C308" s="43"/>
      <c r="D308" s="44"/>
      <c r="E308" s="44"/>
      <c r="F308" s="43"/>
      <c r="G308" s="43"/>
      <c r="H308" s="26"/>
      <c r="I308" s="26"/>
      <c r="J308" s="26"/>
      <c r="K308" s="26"/>
      <c r="L308" s="52"/>
      <c r="M308" s="50"/>
      <c r="N308" s="28" t="s">
        <v>9</v>
      </c>
      <c r="O308" s="28">
        <f>COUNTIF(C302:C321,"구")</f>
        <v>0</v>
      </c>
      <c r="P308" s="28" t="s">
        <v>2</v>
      </c>
      <c r="Q308" s="28">
        <f>SUMIF(C302:C321,"구",E302:E321)</f>
        <v>0</v>
      </c>
      <c r="R308" s="28">
        <f>COUNTIF(X302:X321,"구국")</f>
        <v>0</v>
      </c>
      <c r="S308" s="28" t="s">
        <v>2</v>
      </c>
      <c r="T308" s="28">
        <f>SUMIF(X302:X321,"구국",E302:E321)</f>
        <v>0</v>
      </c>
      <c r="U308" s="28">
        <f t="shared" si="71"/>
        <v>0</v>
      </c>
      <c r="V308" s="28" t="s">
        <v>2</v>
      </c>
      <c r="W308" s="28">
        <f t="shared" si="72"/>
        <v>0</v>
      </c>
      <c r="X308" s="28" t="str">
        <f t="shared" si="70"/>
        <v/>
      </c>
    </row>
    <row r="309" spans="1:24" ht="28.9" customHeight="1">
      <c r="A309" s="41" t="str">
        <f t="shared" si="73"/>
        <v xml:space="preserve"> </v>
      </c>
      <c r="B309" s="42"/>
      <c r="C309" s="43"/>
      <c r="D309" s="44"/>
      <c r="E309" s="44"/>
      <c r="F309" s="43"/>
      <c r="G309" s="43"/>
      <c r="H309" s="26"/>
      <c r="I309" s="26"/>
      <c r="J309" s="26"/>
      <c r="K309" s="26"/>
      <c r="L309" s="52"/>
      <c r="M309" s="50"/>
      <c r="N309" s="28" t="s">
        <v>10</v>
      </c>
      <c r="O309" s="28">
        <f>COUNTIF(C302:C321,"제")</f>
        <v>0</v>
      </c>
      <c r="P309" s="28" t="s">
        <v>2</v>
      </c>
      <c r="Q309" s="28">
        <f>SUMIF(C302:C321,"제",E302:E321)</f>
        <v>0</v>
      </c>
      <c r="R309" s="28">
        <f>COUNTIF(X302:X321,"제국")</f>
        <v>0</v>
      </c>
      <c r="S309" s="28" t="s">
        <v>2</v>
      </c>
      <c r="T309" s="28">
        <f>SUMIF(X302:X321,"제국",E302:E321)</f>
        <v>0</v>
      </c>
      <c r="U309" s="28">
        <f t="shared" si="71"/>
        <v>0</v>
      </c>
      <c r="V309" s="28" t="s">
        <v>2</v>
      </c>
      <c r="W309" s="28">
        <f t="shared" si="72"/>
        <v>0</v>
      </c>
      <c r="X309" s="28" t="str">
        <f t="shared" si="70"/>
        <v/>
      </c>
    </row>
    <row r="310" spans="1:24" ht="28.9" customHeight="1">
      <c r="A310" s="41" t="str">
        <f t="shared" si="73"/>
        <v xml:space="preserve"> </v>
      </c>
      <c r="B310" s="42"/>
      <c r="C310" s="43"/>
      <c r="D310" s="44"/>
      <c r="E310" s="44"/>
      <c r="F310" s="43"/>
      <c r="G310" s="43"/>
      <c r="H310" s="26"/>
      <c r="I310" s="26"/>
      <c r="J310" s="26"/>
      <c r="K310" s="26"/>
      <c r="L310" s="52"/>
      <c r="M310" s="50"/>
      <c r="N310" s="28" t="s">
        <v>11</v>
      </c>
      <c r="O310" s="28">
        <f>COUNTIF(C302:C321,"유")</f>
        <v>0</v>
      </c>
      <c r="P310" s="28" t="s">
        <v>2</v>
      </c>
      <c r="Q310" s="28">
        <f>SUMIF(C302:C321,"유",E302:E321)</f>
        <v>0</v>
      </c>
      <c r="R310" s="28">
        <f>COUNTIF(X302:X321,"유국")</f>
        <v>0</v>
      </c>
      <c r="S310" s="28" t="s">
        <v>2</v>
      </c>
      <c r="T310" s="28">
        <f>SUMIF(X302:X321,"유국",E302:E321)</f>
        <v>0</v>
      </c>
      <c r="U310" s="28">
        <f t="shared" si="71"/>
        <v>0</v>
      </c>
      <c r="V310" s="28" t="s">
        <v>2</v>
      </c>
      <c r="W310" s="28">
        <f t="shared" si="72"/>
        <v>0</v>
      </c>
      <c r="X310" s="28" t="str">
        <f t="shared" si="70"/>
        <v/>
      </c>
    </row>
    <row r="311" spans="1:24" ht="28.9" customHeight="1">
      <c r="A311" s="41" t="str">
        <f t="shared" si="73"/>
        <v xml:space="preserve"> </v>
      </c>
      <c r="B311" s="42"/>
      <c r="C311" s="43"/>
      <c r="D311" s="44"/>
      <c r="E311" s="44"/>
      <c r="F311" s="43"/>
      <c r="G311" s="43"/>
      <c r="H311" s="26"/>
      <c r="I311" s="26"/>
      <c r="J311" s="26"/>
      <c r="K311" s="26"/>
      <c r="L311" s="52"/>
      <c r="M311" s="50"/>
      <c r="N311" s="28" t="s">
        <v>12</v>
      </c>
      <c r="O311" s="28">
        <f>COUNTIF(C302:C321,"과")</f>
        <v>0</v>
      </c>
      <c r="P311" s="28" t="s">
        <v>2</v>
      </c>
      <c r="Q311" s="28">
        <f>SUMIF(C302:C321,"과",E302:E321)</f>
        <v>0</v>
      </c>
      <c r="R311" s="28">
        <f>COUNTIF(X302:X321,"과국")</f>
        <v>0</v>
      </c>
      <c r="S311" s="28" t="s">
        <v>2</v>
      </c>
      <c r="T311" s="28">
        <f>SUMIF(X302:X321,"과국",E302:E321)</f>
        <v>0</v>
      </c>
      <c r="U311" s="28">
        <f t="shared" si="71"/>
        <v>0</v>
      </c>
      <c r="V311" s="28" t="s">
        <v>2</v>
      </c>
      <c r="W311" s="28">
        <f t="shared" si="72"/>
        <v>0</v>
      </c>
      <c r="X311" s="28" t="str">
        <f t="shared" si="70"/>
        <v/>
      </c>
    </row>
    <row r="312" spans="1:24" ht="28.9" customHeight="1">
      <c r="A312" s="41" t="str">
        <f t="shared" si="73"/>
        <v xml:space="preserve"> </v>
      </c>
      <c r="B312" s="42"/>
      <c r="C312" s="43"/>
      <c r="D312" s="44"/>
      <c r="E312" s="44"/>
      <c r="F312" s="43"/>
      <c r="G312" s="43"/>
      <c r="H312" s="26"/>
      <c r="I312" s="26"/>
      <c r="J312" s="26"/>
      <c r="K312" s="26"/>
      <c r="L312" s="52"/>
      <c r="M312" s="50"/>
      <c r="N312" s="28" t="s">
        <v>13</v>
      </c>
      <c r="O312" s="28">
        <f>COUNTIF(C302:C321,"묘")</f>
        <v>0</v>
      </c>
      <c r="P312" s="28" t="s">
        <v>2</v>
      </c>
      <c r="Q312" s="28">
        <f>SUMIF(C302:C321,"묘",E302:E321)</f>
        <v>0</v>
      </c>
      <c r="R312" s="28">
        <f>COUNTIF(X302:X321,"묘국")</f>
        <v>0</v>
      </c>
      <c r="S312" s="28" t="s">
        <v>2</v>
      </c>
      <c r="T312" s="28">
        <f>SUMIF(X302:X321,"묘국",E302:E321)</f>
        <v>0</v>
      </c>
      <c r="U312" s="28">
        <f t="shared" si="71"/>
        <v>0</v>
      </c>
      <c r="V312" s="28" t="s">
        <v>2</v>
      </c>
      <c r="W312" s="28">
        <f t="shared" si="72"/>
        <v>0</v>
      </c>
      <c r="X312" s="28" t="str">
        <f t="shared" ref="X312:X327" si="74">CONCATENATE(C312,H312)</f>
        <v/>
      </c>
    </row>
    <row r="313" spans="1:24" ht="28.9" customHeight="1">
      <c r="A313" s="41" t="str">
        <f t="shared" si="73"/>
        <v xml:space="preserve"> </v>
      </c>
      <c r="B313" s="42"/>
      <c r="C313" s="43"/>
      <c r="D313" s="44"/>
      <c r="E313" s="44"/>
      <c r="F313" s="43"/>
      <c r="G313" s="43"/>
      <c r="H313" s="26"/>
      <c r="I313" s="26"/>
      <c r="J313" s="26"/>
      <c r="K313" s="26"/>
      <c r="L313" s="52"/>
      <c r="M313" s="50"/>
      <c r="N313" s="28" t="s">
        <v>14</v>
      </c>
      <c r="O313" s="28">
        <f>COUNTIF(C302:C321,"목")</f>
        <v>0</v>
      </c>
      <c r="P313" s="28" t="s">
        <v>2</v>
      </c>
      <c r="Q313" s="28">
        <f>SUMIF(C302:C321,"목",E302:E321)</f>
        <v>0</v>
      </c>
      <c r="R313" s="28">
        <f>COUNTIF(X302:X321,"목국")</f>
        <v>0</v>
      </c>
      <c r="S313" s="28" t="s">
        <v>2</v>
      </c>
      <c r="T313" s="28">
        <f>SUMIF(X302:X321,"목국",E302:E321)</f>
        <v>0</v>
      </c>
      <c r="U313" s="28">
        <f t="shared" si="71"/>
        <v>0</v>
      </c>
      <c r="V313" s="28" t="s">
        <v>2</v>
      </c>
      <c r="W313" s="28">
        <f t="shared" si="72"/>
        <v>0</v>
      </c>
      <c r="X313" s="28" t="str">
        <f t="shared" si="74"/>
        <v/>
      </c>
    </row>
    <row r="314" spans="1:24" ht="28.9" customHeight="1">
      <c r="A314" s="41" t="str">
        <f t="shared" si="73"/>
        <v xml:space="preserve"> </v>
      </c>
      <c r="B314" s="42"/>
      <c r="C314" s="43"/>
      <c r="D314" s="44"/>
      <c r="E314" s="44"/>
      <c r="F314" s="43"/>
      <c r="G314" s="43"/>
      <c r="H314" s="26"/>
      <c r="I314" s="26"/>
      <c r="J314" s="26"/>
      <c r="K314" s="26"/>
      <c r="L314" s="52"/>
      <c r="M314" s="50"/>
      <c r="N314" s="28" t="s">
        <v>15</v>
      </c>
      <c r="O314" s="28">
        <f>COUNTIF(C302:C321,"잡")</f>
        <v>0</v>
      </c>
      <c r="P314" s="28" t="s">
        <v>2</v>
      </c>
      <c r="Q314" s="28">
        <f>SUMIF(C302:C321,"잡",E302:E321)</f>
        <v>0</v>
      </c>
      <c r="R314" s="28">
        <f>COUNTIF(X302:X321,"잡국")</f>
        <v>0</v>
      </c>
      <c r="S314" s="28" t="s">
        <v>2</v>
      </c>
      <c r="T314" s="28">
        <f>SUMIF(X302:X321,"잡국",E302:E321)</f>
        <v>0</v>
      </c>
      <c r="U314" s="28">
        <f t="shared" si="71"/>
        <v>0</v>
      </c>
      <c r="V314" s="28" t="s">
        <v>2</v>
      </c>
      <c r="W314" s="28">
        <f t="shared" si="72"/>
        <v>0</v>
      </c>
      <c r="X314" s="28" t="str">
        <f t="shared" si="74"/>
        <v/>
      </c>
    </row>
    <row r="315" spans="1:24" ht="28.9" customHeight="1">
      <c r="A315" s="41" t="str">
        <f t="shared" si="73"/>
        <v xml:space="preserve"> </v>
      </c>
      <c r="B315" s="42"/>
      <c r="C315" s="43"/>
      <c r="D315" s="44"/>
      <c r="E315" s="44"/>
      <c r="F315" s="43"/>
      <c r="G315" s="43"/>
      <c r="H315" s="26"/>
      <c r="I315" s="26"/>
      <c r="J315" s="26"/>
      <c r="K315" s="26"/>
      <c r="L315" s="52"/>
      <c r="M315" s="50"/>
      <c r="N315" s="28" t="s">
        <v>19</v>
      </c>
      <c r="O315" s="28">
        <f>COUNTIF(C302:C321,"학")</f>
        <v>0</v>
      </c>
      <c r="P315" s="28" t="s">
        <v>2</v>
      </c>
      <c r="Q315" s="28">
        <f>SUMIF(C302:C321,"학",E302:E321)</f>
        <v>0</v>
      </c>
      <c r="R315" s="28">
        <f>COUNTIF(X302:X321,"학국")</f>
        <v>0</v>
      </c>
      <c r="S315" s="28" t="s">
        <v>2</v>
      </c>
      <c r="T315" s="28">
        <f>SUMIF(X302:X321,"학국",E302:E321)</f>
        <v>0</v>
      </c>
      <c r="U315" s="28">
        <f t="shared" si="71"/>
        <v>0</v>
      </c>
      <c r="V315" s="28" t="s">
        <v>2</v>
      </c>
      <c r="W315" s="28">
        <f t="shared" si="72"/>
        <v>0</v>
      </c>
      <c r="X315" s="28" t="str">
        <f t="shared" si="74"/>
        <v/>
      </c>
    </row>
    <row r="316" spans="1:24" ht="28.9" customHeight="1">
      <c r="A316" s="41" t="str">
        <f t="shared" si="73"/>
        <v xml:space="preserve"> </v>
      </c>
      <c r="B316" s="42"/>
      <c r="C316" s="43"/>
      <c r="D316" s="44"/>
      <c r="E316" s="44"/>
      <c r="F316" s="43"/>
      <c r="G316" s="43"/>
      <c r="H316" s="26"/>
      <c r="I316" s="26"/>
      <c r="J316" s="26"/>
      <c r="K316" s="26"/>
      <c r="L316" s="52"/>
      <c r="M316" s="50"/>
      <c r="N316" s="28" t="s">
        <v>16</v>
      </c>
      <c r="O316" s="28">
        <f>COUNTIF(C302:C321,"수")</f>
        <v>0</v>
      </c>
      <c r="P316" s="28" t="s">
        <v>2</v>
      </c>
      <c r="Q316" s="28">
        <f>SUMIF(C302:C321,"수",E302:E321)</f>
        <v>0</v>
      </c>
      <c r="R316" s="28">
        <f>COUNTIF(X302:X321,"수국")</f>
        <v>0</v>
      </c>
      <c r="S316" s="28" t="s">
        <v>2</v>
      </c>
      <c r="T316" s="28">
        <f>SUMIF(X302:X321,"수국",E302:E321)</f>
        <v>0</v>
      </c>
      <c r="U316" s="28">
        <f t="shared" si="71"/>
        <v>0</v>
      </c>
      <c r="V316" s="28" t="s">
        <v>2</v>
      </c>
      <c r="W316" s="28">
        <f t="shared" si="72"/>
        <v>0</v>
      </c>
      <c r="X316" s="28" t="str">
        <f t="shared" si="74"/>
        <v/>
      </c>
    </row>
    <row r="317" spans="1:24" ht="28.9" customHeight="1">
      <c r="A317" s="41" t="str">
        <f t="shared" si="73"/>
        <v xml:space="preserve"> </v>
      </c>
      <c r="B317" s="42"/>
      <c r="C317" s="43"/>
      <c r="D317" s="44"/>
      <c r="E317" s="44"/>
      <c r="F317" s="43"/>
      <c r="G317" s="43"/>
      <c r="H317" s="26"/>
      <c r="I317" s="26"/>
      <c r="J317" s="26"/>
      <c r="K317" s="26"/>
      <c r="L317" s="52"/>
      <c r="M317" s="50"/>
      <c r="N317" s="29" t="s">
        <v>17</v>
      </c>
      <c r="O317" s="28">
        <f>COUNTIF(C302:C321,"장")</f>
        <v>0</v>
      </c>
      <c r="P317" s="28" t="s">
        <v>2</v>
      </c>
      <c r="Q317" s="28">
        <f>SUMIF(C302:C321,"장",E302:E321)</f>
        <v>0</v>
      </c>
      <c r="R317" s="28">
        <f>COUNTIF(X302:X321,"장국")</f>
        <v>0</v>
      </c>
      <c r="S317" s="28" t="s">
        <v>2</v>
      </c>
      <c r="T317" s="28">
        <f>SUMIF(X302:X321,"장국",E302:E321)</f>
        <v>0</v>
      </c>
      <c r="U317" s="28">
        <f t="shared" si="71"/>
        <v>0</v>
      </c>
      <c r="V317" s="28" t="s">
        <v>2</v>
      </c>
      <c r="W317" s="28">
        <f t="shared" si="72"/>
        <v>0</v>
      </c>
      <c r="X317" s="30" t="str">
        <f t="shared" si="74"/>
        <v/>
      </c>
    </row>
    <row r="318" spans="1:24" ht="28.9" customHeight="1">
      <c r="A318" s="41" t="str">
        <f t="shared" si="73"/>
        <v xml:space="preserve"> </v>
      </c>
      <c r="B318" s="42"/>
      <c r="C318" s="43"/>
      <c r="D318" s="44"/>
      <c r="E318" s="44"/>
      <c r="F318" s="43"/>
      <c r="G318" s="43"/>
      <c r="H318" s="26"/>
      <c r="I318" s="26"/>
      <c r="J318" s="26"/>
      <c r="K318" s="26"/>
      <c r="L318" s="52"/>
      <c r="M318" s="50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30" t="str">
        <f t="shared" si="74"/>
        <v/>
      </c>
    </row>
    <row r="319" spans="1:24" ht="28.9" customHeight="1">
      <c r="A319" s="41" t="str">
        <f t="shared" si="73"/>
        <v xml:space="preserve"> </v>
      </c>
      <c r="B319" s="42"/>
      <c r="C319" s="43"/>
      <c r="D319" s="44"/>
      <c r="E319" s="44"/>
      <c r="F319" s="43"/>
      <c r="G319" s="43"/>
      <c r="H319" s="26"/>
      <c r="I319" s="26"/>
      <c r="J319" s="26"/>
      <c r="K319" s="26"/>
      <c r="L319" s="52"/>
      <c r="M319" s="50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30" t="str">
        <f t="shared" si="74"/>
        <v/>
      </c>
    </row>
    <row r="320" spans="1:24" ht="28.9" customHeight="1">
      <c r="A320" s="41" t="str">
        <f>IF(OR(ISNUMBER(E320),ISTEXT(C320)),A319+1," ")</f>
        <v xml:space="preserve"> </v>
      </c>
      <c r="B320" s="42"/>
      <c r="C320" s="43"/>
      <c r="D320" s="44"/>
      <c r="E320" s="44"/>
      <c r="F320" s="43"/>
      <c r="G320" s="43"/>
      <c r="H320" s="26"/>
      <c r="I320" s="26"/>
      <c r="J320" s="26"/>
      <c r="K320" s="26"/>
      <c r="L320" s="52"/>
      <c r="M320" s="50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30" t="str">
        <f t="shared" si="74"/>
        <v/>
      </c>
    </row>
    <row r="321" spans="1:24" ht="28.9" customHeight="1">
      <c r="A321" s="41" t="str">
        <f>IF(OR(ISNUMBER(E321),ISTEXT(C321)),A320+1," ")</f>
        <v xml:space="preserve"> </v>
      </c>
      <c r="B321" s="42"/>
      <c r="C321" s="43"/>
      <c r="D321" s="44"/>
      <c r="E321" s="44"/>
      <c r="F321" s="43"/>
      <c r="G321" s="43"/>
      <c r="H321" s="26"/>
      <c r="I321" s="26"/>
      <c r="J321" s="26"/>
      <c r="K321" s="26"/>
      <c r="L321" s="52"/>
      <c r="M321" s="50"/>
      <c r="N321" s="28" t="s">
        <v>20</v>
      </c>
      <c r="O321" s="28">
        <f>COUNTIF(C302:C321," ")</f>
        <v>0</v>
      </c>
      <c r="P321" s="28" t="s">
        <v>2</v>
      </c>
      <c r="Q321" s="28">
        <f>SUMIF(C302:C321," ",E302:E321)</f>
        <v>0</v>
      </c>
      <c r="R321" s="28"/>
      <c r="S321" s="28" t="s">
        <v>2</v>
      </c>
      <c r="T321" s="28"/>
      <c r="U321" s="28">
        <f>O321</f>
        <v>0</v>
      </c>
      <c r="V321" s="28" t="s">
        <v>2</v>
      </c>
      <c r="W321" s="28">
        <f>Q321</f>
        <v>0</v>
      </c>
      <c r="X321" s="28" t="str">
        <f t="shared" si="74"/>
        <v/>
      </c>
    </row>
    <row r="322" spans="1:24" ht="28.9" customHeight="1">
      <c r="A322" s="45" t="s">
        <v>35</v>
      </c>
      <c r="B322" s="46"/>
      <c r="C322" s="47"/>
      <c r="D322" s="48"/>
      <c r="E322" s="49">
        <f>SUM(E302:E321)</f>
        <v>0</v>
      </c>
      <c r="F322" s="47"/>
      <c r="G322" s="47"/>
      <c r="H322" s="31"/>
      <c r="I322" s="31"/>
      <c r="J322" s="31"/>
      <c r="K322" s="31"/>
      <c r="L322" s="33"/>
      <c r="M322" s="51"/>
      <c r="N322" s="29" t="s">
        <v>1</v>
      </c>
      <c r="O322" s="28">
        <f>SUM(O302:O321)</f>
        <v>0</v>
      </c>
      <c r="P322" s="28" t="s">
        <v>2</v>
      </c>
      <c r="Q322" s="28">
        <f>SUM(Q302:Q321)</f>
        <v>0</v>
      </c>
      <c r="R322" s="28">
        <f>SUM(R302:R321)</f>
        <v>0</v>
      </c>
      <c r="S322" s="28" t="s">
        <v>2</v>
      </c>
      <c r="T322" s="28">
        <f>SUM(T302:T321)</f>
        <v>0</v>
      </c>
      <c r="U322" s="28">
        <f>SUM(U302:U321)</f>
        <v>0</v>
      </c>
      <c r="V322" s="28" t="s">
        <v>2</v>
      </c>
      <c r="W322" s="28">
        <f>SUM(W302:W321)</f>
        <v>0</v>
      </c>
      <c r="X322" s="28" t="str">
        <f t="shared" si="74"/>
        <v/>
      </c>
    </row>
    <row r="323" spans="1:24" ht="28.9" customHeight="1">
      <c r="A323" s="41" t="str">
        <f>IF(OR(ISNUMBER(E323),ISTEXT(C323)),A321+1," ")</f>
        <v xml:space="preserve"> </v>
      </c>
      <c r="B323" s="42"/>
      <c r="C323" s="43"/>
      <c r="D323" s="44"/>
      <c r="E323" s="44"/>
      <c r="F323" s="43"/>
      <c r="G323" s="43"/>
      <c r="H323" s="26"/>
      <c r="I323" s="26"/>
      <c r="J323" s="26"/>
      <c r="K323" s="27"/>
      <c r="L323" s="52"/>
      <c r="M323" s="50"/>
      <c r="N323" s="28" t="s">
        <v>3</v>
      </c>
      <c r="O323" s="28">
        <f>COUNTIF(C323:C342,"전")</f>
        <v>0</v>
      </c>
      <c r="P323" s="28" t="s">
        <v>2</v>
      </c>
      <c r="Q323" s="28">
        <f>SUMIF(C323:C342,"전",E323:E342)</f>
        <v>0</v>
      </c>
      <c r="R323" s="28">
        <f>COUNTIF(X323:X342,"전국")</f>
        <v>0</v>
      </c>
      <c r="S323" s="28" t="s">
        <v>2</v>
      </c>
      <c r="T323" s="28">
        <f>SUMIF(X323:X342,"전국",E323:E342)</f>
        <v>0</v>
      </c>
      <c r="U323" s="28">
        <f t="shared" ref="U323:U338" si="75">O323-R323</f>
        <v>0</v>
      </c>
      <c r="V323" s="28" t="s">
        <v>2</v>
      </c>
      <c r="W323" s="28">
        <f t="shared" ref="W323:W338" si="76">Q323-T323</f>
        <v>0</v>
      </c>
      <c r="X323" s="28" t="str">
        <f t="shared" si="74"/>
        <v/>
      </c>
    </row>
    <row r="324" spans="1:24" ht="28.9" customHeight="1">
      <c r="A324" s="41" t="str">
        <f>IF(OR(ISNUMBER(E324),ISTEXT(C324)),A323+1," ")</f>
        <v xml:space="preserve"> </v>
      </c>
      <c r="B324" s="42"/>
      <c r="C324" s="43"/>
      <c r="D324" s="44"/>
      <c r="E324" s="44"/>
      <c r="F324" s="43"/>
      <c r="G324" s="43"/>
      <c r="H324" s="26"/>
      <c r="I324" s="26"/>
      <c r="J324" s="26"/>
      <c r="K324" s="26"/>
      <c r="L324" s="52"/>
      <c r="M324" s="50"/>
      <c r="N324" s="28" t="s">
        <v>4</v>
      </c>
      <c r="O324" s="28">
        <f>COUNTIF(C323:C342,"답")</f>
        <v>0</v>
      </c>
      <c r="P324" s="28" t="s">
        <v>2</v>
      </c>
      <c r="Q324" s="28">
        <f>SUMIF(C323:C342,"답",E323:E342)</f>
        <v>0</v>
      </c>
      <c r="R324" s="28">
        <f>COUNTIF(X323:X342,"답국")</f>
        <v>0</v>
      </c>
      <c r="S324" s="28" t="s">
        <v>2</v>
      </c>
      <c r="T324" s="28">
        <f>SUMIF(X323:X342,"답국",E323:E342)</f>
        <v>0</v>
      </c>
      <c r="U324" s="28">
        <f t="shared" si="75"/>
        <v>0</v>
      </c>
      <c r="V324" s="28" t="s">
        <v>2</v>
      </c>
      <c r="W324" s="28">
        <f t="shared" si="76"/>
        <v>0</v>
      </c>
      <c r="X324" s="28" t="str">
        <f t="shared" si="74"/>
        <v/>
      </c>
    </row>
    <row r="325" spans="1:24" ht="28.9" customHeight="1">
      <c r="A325" s="41" t="str">
        <f>IF(OR(ISNUMBER(E325),ISTEXT(C325)),A324+1," ")</f>
        <v xml:space="preserve"> </v>
      </c>
      <c r="B325" s="42"/>
      <c r="C325" s="43"/>
      <c r="D325" s="44"/>
      <c r="E325" s="44"/>
      <c r="F325" s="43"/>
      <c r="G325" s="43"/>
      <c r="H325" s="26"/>
      <c r="I325" s="26"/>
      <c r="J325" s="26"/>
      <c r="K325" s="26"/>
      <c r="L325" s="52"/>
      <c r="M325" s="50"/>
      <c r="N325" s="28" t="s">
        <v>5</v>
      </c>
      <c r="O325" s="28">
        <f>COUNTIF(C323:C342,"임")</f>
        <v>0</v>
      </c>
      <c r="P325" s="28" t="s">
        <v>2</v>
      </c>
      <c r="Q325" s="28">
        <f>SUMIF(C323:C342,"임",E323:E342)</f>
        <v>0</v>
      </c>
      <c r="R325" s="28">
        <f>COUNTIF(X323:X342,"임국")</f>
        <v>0</v>
      </c>
      <c r="S325" s="28" t="s">
        <v>2</v>
      </c>
      <c r="T325" s="28">
        <f>SUMIF(X323:X342,"임국",E323:E342)</f>
        <v>0</v>
      </c>
      <c r="U325" s="28">
        <f t="shared" si="75"/>
        <v>0</v>
      </c>
      <c r="V325" s="28" t="s">
        <v>2</v>
      </c>
      <c r="W325" s="28">
        <f t="shared" si="76"/>
        <v>0</v>
      </c>
      <c r="X325" s="28" t="str">
        <f t="shared" si="74"/>
        <v/>
      </c>
    </row>
    <row r="326" spans="1:24" ht="28.9" customHeight="1">
      <c r="A326" s="41" t="str">
        <f>IF(OR(ISNUMBER(E326),ISTEXT(C326)),A325+1," ")</f>
        <v xml:space="preserve"> </v>
      </c>
      <c r="B326" s="42"/>
      <c r="C326" s="43"/>
      <c r="D326" s="44"/>
      <c r="E326" s="44"/>
      <c r="F326" s="43"/>
      <c r="G326" s="43"/>
      <c r="H326" s="26"/>
      <c r="I326" s="26"/>
      <c r="J326" s="26"/>
      <c r="K326" s="26"/>
      <c r="L326" s="52"/>
      <c r="M326" s="50"/>
      <c r="N326" s="28" t="s">
        <v>6</v>
      </c>
      <c r="O326" s="28">
        <f>COUNTIF(C323:C342,"대")</f>
        <v>0</v>
      </c>
      <c r="P326" s="28" t="s">
        <v>2</v>
      </c>
      <c r="Q326" s="28">
        <f>SUMIF(C323:C342,"대",E323:E342)</f>
        <v>0</v>
      </c>
      <c r="R326" s="28">
        <f>COUNTIF(X323:X342,"대국")</f>
        <v>0</v>
      </c>
      <c r="S326" s="28" t="s">
        <v>2</v>
      </c>
      <c r="T326" s="28">
        <f>SUMIF(X323:X342,"대국",E323:E342)</f>
        <v>0</v>
      </c>
      <c r="U326" s="28">
        <f t="shared" si="75"/>
        <v>0</v>
      </c>
      <c r="V326" s="28" t="s">
        <v>2</v>
      </c>
      <c r="W326" s="28">
        <f t="shared" si="76"/>
        <v>0</v>
      </c>
      <c r="X326" s="28" t="str">
        <f t="shared" si="74"/>
        <v/>
      </c>
    </row>
    <row r="327" spans="1:24" ht="28.9" customHeight="1">
      <c r="A327" s="41" t="str">
        <f t="shared" ref="A327:A340" si="77">IF(OR(ISNUMBER(E327),ISTEXT(C327)),A326+1," ")</f>
        <v xml:space="preserve"> </v>
      </c>
      <c r="B327" s="42"/>
      <c r="C327" s="43"/>
      <c r="D327" s="44"/>
      <c r="E327" s="44"/>
      <c r="F327" s="43"/>
      <c r="G327" s="43"/>
      <c r="H327" s="26"/>
      <c r="I327" s="26"/>
      <c r="J327" s="26"/>
      <c r="K327" s="26"/>
      <c r="L327" s="52"/>
      <c r="M327" s="50"/>
      <c r="N327" s="28" t="s">
        <v>7</v>
      </c>
      <c r="O327" s="28">
        <f>COUNTIF(C323:C342,"도")</f>
        <v>0</v>
      </c>
      <c r="P327" s="28" t="s">
        <v>2</v>
      </c>
      <c r="Q327" s="28">
        <f>SUMIF(C323:C342,"도",E323:E342)</f>
        <v>0</v>
      </c>
      <c r="R327" s="28">
        <f>COUNTIF(X323:X342,"도국")</f>
        <v>0</v>
      </c>
      <c r="S327" s="28" t="s">
        <v>2</v>
      </c>
      <c r="T327" s="28">
        <f>SUMIF(X323:X342,"도국",E323:E342)</f>
        <v>0</v>
      </c>
      <c r="U327" s="28">
        <f t="shared" si="75"/>
        <v>0</v>
      </c>
      <c r="V327" s="28" t="s">
        <v>2</v>
      </c>
      <c r="W327" s="28">
        <f t="shared" si="76"/>
        <v>0</v>
      </c>
      <c r="X327" s="28" t="str">
        <f t="shared" si="74"/>
        <v/>
      </c>
    </row>
    <row r="328" spans="1:24" ht="28.9" customHeight="1">
      <c r="A328" s="41" t="str">
        <f t="shared" si="77"/>
        <v xml:space="preserve"> </v>
      </c>
      <c r="B328" s="42"/>
      <c r="C328" s="43"/>
      <c r="D328" s="44"/>
      <c r="E328" s="44"/>
      <c r="F328" s="43"/>
      <c r="G328" s="43"/>
      <c r="H328" s="26"/>
      <c r="I328" s="26"/>
      <c r="J328" s="26"/>
      <c r="K328" s="26"/>
      <c r="L328" s="52"/>
      <c r="M328" s="50"/>
      <c r="N328" s="28" t="s">
        <v>8</v>
      </c>
      <c r="O328" s="28">
        <f>COUNTIF(C323:C342,"천")</f>
        <v>0</v>
      </c>
      <c r="P328" s="28" t="s">
        <v>2</v>
      </c>
      <c r="Q328" s="28">
        <f>SUMIF(C323:C342,"천",E323:E342)</f>
        <v>0</v>
      </c>
      <c r="R328" s="28">
        <f>COUNTIF(X323:X342,"천국")</f>
        <v>0</v>
      </c>
      <c r="S328" s="28" t="s">
        <v>2</v>
      </c>
      <c r="T328" s="28">
        <f>SUMIF(X323:X342,"천국",E323:E342)</f>
        <v>0</v>
      </c>
      <c r="U328" s="28">
        <f t="shared" si="75"/>
        <v>0</v>
      </c>
      <c r="V328" s="28" t="s">
        <v>2</v>
      </c>
      <c r="W328" s="28">
        <f t="shared" si="76"/>
        <v>0</v>
      </c>
      <c r="X328" s="28" t="str">
        <f t="shared" ref="X328:X343" si="78">CONCATENATE(C328,H328)</f>
        <v/>
      </c>
    </row>
    <row r="329" spans="1:24" ht="28.9" customHeight="1">
      <c r="A329" s="41" t="str">
        <f t="shared" si="77"/>
        <v xml:space="preserve"> </v>
      </c>
      <c r="B329" s="42"/>
      <c r="C329" s="43"/>
      <c r="D329" s="44"/>
      <c r="E329" s="44"/>
      <c r="F329" s="43"/>
      <c r="G329" s="43"/>
      <c r="H329" s="26"/>
      <c r="I329" s="26"/>
      <c r="J329" s="26"/>
      <c r="K329" s="26"/>
      <c r="L329" s="52"/>
      <c r="M329" s="50"/>
      <c r="N329" s="28" t="s">
        <v>9</v>
      </c>
      <c r="O329" s="28">
        <f>COUNTIF(C323:C342,"구")</f>
        <v>0</v>
      </c>
      <c r="P329" s="28" t="s">
        <v>2</v>
      </c>
      <c r="Q329" s="28">
        <f>SUMIF(C323:C342,"구",E323:E342)</f>
        <v>0</v>
      </c>
      <c r="R329" s="28">
        <f>COUNTIF(X323:X342,"구국")</f>
        <v>0</v>
      </c>
      <c r="S329" s="28" t="s">
        <v>2</v>
      </c>
      <c r="T329" s="28">
        <f>SUMIF(X323:X342,"구국",E323:E342)</f>
        <v>0</v>
      </c>
      <c r="U329" s="28">
        <f t="shared" si="75"/>
        <v>0</v>
      </c>
      <c r="V329" s="28" t="s">
        <v>2</v>
      </c>
      <c r="W329" s="28">
        <f t="shared" si="76"/>
        <v>0</v>
      </c>
      <c r="X329" s="28" t="str">
        <f t="shared" si="78"/>
        <v/>
      </c>
    </row>
    <row r="330" spans="1:24" ht="28.9" customHeight="1">
      <c r="A330" s="41" t="str">
        <f t="shared" si="77"/>
        <v xml:space="preserve"> </v>
      </c>
      <c r="B330" s="42"/>
      <c r="C330" s="43"/>
      <c r="D330" s="44"/>
      <c r="E330" s="44"/>
      <c r="F330" s="43"/>
      <c r="G330" s="43"/>
      <c r="H330" s="26"/>
      <c r="I330" s="26"/>
      <c r="J330" s="26"/>
      <c r="K330" s="26"/>
      <c r="L330" s="52"/>
      <c r="M330" s="50"/>
      <c r="N330" s="28" t="s">
        <v>10</v>
      </c>
      <c r="O330" s="28">
        <f>COUNTIF(C323:C342,"제")</f>
        <v>0</v>
      </c>
      <c r="P330" s="28" t="s">
        <v>2</v>
      </c>
      <c r="Q330" s="28">
        <f>SUMIF(C323:C342,"제",E323:E342)</f>
        <v>0</v>
      </c>
      <c r="R330" s="28">
        <f>COUNTIF(X323:X342,"제국")</f>
        <v>0</v>
      </c>
      <c r="S330" s="28" t="s">
        <v>2</v>
      </c>
      <c r="T330" s="28">
        <f>SUMIF(X323:X342,"제국",E323:E342)</f>
        <v>0</v>
      </c>
      <c r="U330" s="28">
        <f t="shared" si="75"/>
        <v>0</v>
      </c>
      <c r="V330" s="28" t="s">
        <v>2</v>
      </c>
      <c r="W330" s="28">
        <f t="shared" si="76"/>
        <v>0</v>
      </c>
      <c r="X330" s="28" t="str">
        <f t="shared" si="78"/>
        <v/>
      </c>
    </row>
    <row r="331" spans="1:24" ht="28.9" customHeight="1">
      <c r="A331" s="41" t="str">
        <f t="shared" si="77"/>
        <v xml:space="preserve"> </v>
      </c>
      <c r="B331" s="42"/>
      <c r="C331" s="43"/>
      <c r="D331" s="44"/>
      <c r="E331" s="44"/>
      <c r="F331" s="43"/>
      <c r="G331" s="43"/>
      <c r="H331" s="26"/>
      <c r="I331" s="26"/>
      <c r="J331" s="26"/>
      <c r="K331" s="26"/>
      <c r="L331" s="52"/>
      <c r="M331" s="50"/>
      <c r="N331" s="28" t="s">
        <v>11</v>
      </c>
      <c r="O331" s="28">
        <f>COUNTIF(C323:C342,"유")</f>
        <v>0</v>
      </c>
      <c r="P331" s="28" t="s">
        <v>2</v>
      </c>
      <c r="Q331" s="28">
        <f>SUMIF(C323:C342,"유",E323:E342)</f>
        <v>0</v>
      </c>
      <c r="R331" s="28">
        <f>COUNTIF(X323:X342,"유국")</f>
        <v>0</v>
      </c>
      <c r="S331" s="28" t="s">
        <v>2</v>
      </c>
      <c r="T331" s="28">
        <f>SUMIF(X323:X342,"유국",E323:E342)</f>
        <v>0</v>
      </c>
      <c r="U331" s="28">
        <f t="shared" si="75"/>
        <v>0</v>
      </c>
      <c r="V331" s="28" t="s">
        <v>2</v>
      </c>
      <c r="W331" s="28">
        <f t="shared" si="76"/>
        <v>0</v>
      </c>
      <c r="X331" s="28" t="str">
        <f t="shared" si="78"/>
        <v/>
      </c>
    </row>
    <row r="332" spans="1:24" ht="28.9" customHeight="1">
      <c r="A332" s="41" t="str">
        <f t="shared" si="77"/>
        <v xml:space="preserve"> </v>
      </c>
      <c r="B332" s="42"/>
      <c r="C332" s="43"/>
      <c r="D332" s="44"/>
      <c r="E332" s="44"/>
      <c r="F332" s="43"/>
      <c r="G332" s="43"/>
      <c r="H332" s="26"/>
      <c r="I332" s="26"/>
      <c r="J332" s="26"/>
      <c r="K332" s="26"/>
      <c r="L332" s="52"/>
      <c r="M332" s="50"/>
      <c r="N332" s="28" t="s">
        <v>12</v>
      </c>
      <c r="O332" s="28">
        <f>COUNTIF(C323:C342,"과")</f>
        <v>0</v>
      </c>
      <c r="P332" s="28" t="s">
        <v>2</v>
      </c>
      <c r="Q332" s="28">
        <f>SUMIF(C323:C342,"과",E323:E342)</f>
        <v>0</v>
      </c>
      <c r="R332" s="28">
        <f>COUNTIF(X323:X342,"과국")</f>
        <v>0</v>
      </c>
      <c r="S332" s="28" t="s">
        <v>2</v>
      </c>
      <c r="T332" s="28">
        <f>SUMIF(X323:X342,"과국",E323:E342)</f>
        <v>0</v>
      </c>
      <c r="U332" s="28">
        <f t="shared" si="75"/>
        <v>0</v>
      </c>
      <c r="V332" s="28" t="s">
        <v>2</v>
      </c>
      <c r="W332" s="28">
        <f t="shared" si="76"/>
        <v>0</v>
      </c>
      <c r="X332" s="28" t="str">
        <f t="shared" si="78"/>
        <v/>
      </c>
    </row>
    <row r="333" spans="1:24" ht="28.9" customHeight="1">
      <c r="A333" s="41" t="str">
        <f t="shared" si="77"/>
        <v xml:space="preserve"> </v>
      </c>
      <c r="B333" s="42"/>
      <c r="C333" s="43"/>
      <c r="D333" s="44"/>
      <c r="E333" s="44"/>
      <c r="F333" s="43"/>
      <c r="G333" s="43"/>
      <c r="H333" s="26"/>
      <c r="I333" s="26"/>
      <c r="J333" s="26"/>
      <c r="K333" s="26"/>
      <c r="L333" s="52"/>
      <c r="M333" s="50"/>
      <c r="N333" s="28" t="s">
        <v>13</v>
      </c>
      <c r="O333" s="28">
        <f>COUNTIF(C323:C342,"묘")</f>
        <v>0</v>
      </c>
      <c r="P333" s="28" t="s">
        <v>2</v>
      </c>
      <c r="Q333" s="28">
        <f>SUMIF(C323:C342,"묘",E323:E342)</f>
        <v>0</v>
      </c>
      <c r="R333" s="28">
        <f>COUNTIF(X323:X342,"묘국")</f>
        <v>0</v>
      </c>
      <c r="S333" s="28" t="s">
        <v>2</v>
      </c>
      <c r="T333" s="28">
        <f>SUMIF(X323:X342,"묘국",E323:E342)</f>
        <v>0</v>
      </c>
      <c r="U333" s="28">
        <f t="shared" si="75"/>
        <v>0</v>
      </c>
      <c r="V333" s="28" t="s">
        <v>2</v>
      </c>
      <c r="W333" s="28">
        <f t="shared" si="76"/>
        <v>0</v>
      </c>
      <c r="X333" s="28" t="str">
        <f t="shared" si="78"/>
        <v/>
      </c>
    </row>
    <row r="334" spans="1:24" ht="28.9" customHeight="1">
      <c r="A334" s="41" t="str">
        <f t="shared" si="77"/>
        <v xml:space="preserve"> </v>
      </c>
      <c r="B334" s="42"/>
      <c r="C334" s="43"/>
      <c r="D334" s="44"/>
      <c r="E334" s="44"/>
      <c r="F334" s="43"/>
      <c r="G334" s="43"/>
      <c r="H334" s="26"/>
      <c r="I334" s="26"/>
      <c r="J334" s="26"/>
      <c r="K334" s="26"/>
      <c r="L334" s="52"/>
      <c r="M334" s="50"/>
      <c r="N334" s="28" t="s">
        <v>14</v>
      </c>
      <c r="O334" s="28">
        <f>COUNTIF(C323:C342,"목")</f>
        <v>0</v>
      </c>
      <c r="P334" s="28" t="s">
        <v>2</v>
      </c>
      <c r="Q334" s="28">
        <f>SUMIF(C323:C342,"목",E323:E342)</f>
        <v>0</v>
      </c>
      <c r="R334" s="28">
        <f>COUNTIF(X323:X342,"목국")</f>
        <v>0</v>
      </c>
      <c r="S334" s="28" t="s">
        <v>2</v>
      </c>
      <c r="T334" s="28">
        <f>SUMIF(X323:X342,"목국",E323:E342)</f>
        <v>0</v>
      </c>
      <c r="U334" s="28">
        <f t="shared" si="75"/>
        <v>0</v>
      </c>
      <c r="V334" s="28" t="s">
        <v>2</v>
      </c>
      <c r="W334" s="28">
        <f t="shared" si="76"/>
        <v>0</v>
      </c>
      <c r="X334" s="28" t="str">
        <f t="shared" si="78"/>
        <v/>
      </c>
    </row>
    <row r="335" spans="1:24" ht="28.9" customHeight="1">
      <c r="A335" s="41" t="str">
        <f t="shared" si="77"/>
        <v xml:space="preserve"> </v>
      </c>
      <c r="B335" s="42"/>
      <c r="C335" s="43"/>
      <c r="D335" s="44"/>
      <c r="E335" s="44"/>
      <c r="F335" s="43"/>
      <c r="G335" s="43"/>
      <c r="H335" s="26"/>
      <c r="I335" s="26"/>
      <c r="J335" s="26"/>
      <c r="K335" s="26"/>
      <c r="L335" s="52"/>
      <c r="M335" s="50"/>
      <c r="N335" s="28" t="s">
        <v>15</v>
      </c>
      <c r="O335" s="28">
        <f>COUNTIF(C323:C342,"잡")</f>
        <v>0</v>
      </c>
      <c r="P335" s="28" t="s">
        <v>2</v>
      </c>
      <c r="Q335" s="28">
        <f>SUMIF(C323:C342,"잡",E323:E342)</f>
        <v>0</v>
      </c>
      <c r="R335" s="28">
        <f>COUNTIF(X323:X342,"잡국")</f>
        <v>0</v>
      </c>
      <c r="S335" s="28" t="s">
        <v>2</v>
      </c>
      <c r="T335" s="28">
        <f>SUMIF(X323:X342,"잡국",E323:E342)</f>
        <v>0</v>
      </c>
      <c r="U335" s="28">
        <f t="shared" si="75"/>
        <v>0</v>
      </c>
      <c r="V335" s="28" t="s">
        <v>2</v>
      </c>
      <c r="W335" s="28">
        <f t="shared" si="76"/>
        <v>0</v>
      </c>
      <c r="X335" s="28" t="str">
        <f t="shared" si="78"/>
        <v/>
      </c>
    </row>
    <row r="336" spans="1:24" ht="28.9" customHeight="1">
      <c r="A336" s="41" t="str">
        <f t="shared" si="77"/>
        <v xml:space="preserve"> </v>
      </c>
      <c r="B336" s="42"/>
      <c r="C336" s="43"/>
      <c r="D336" s="44"/>
      <c r="E336" s="44"/>
      <c r="F336" s="43"/>
      <c r="G336" s="43"/>
      <c r="H336" s="26"/>
      <c r="I336" s="26"/>
      <c r="J336" s="26"/>
      <c r="K336" s="26"/>
      <c r="L336" s="52"/>
      <c r="M336" s="50"/>
      <c r="N336" s="28" t="s">
        <v>19</v>
      </c>
      <c r="O336" s="28">
        <f>COUNTIF(C323:C342,"학")</f>
        <v>0</v>
      </c>
      <c r="P336" s="28" t="s">
        <v>2</v>
      </c>
      <c r="Q336" s="28">
        <f>SUMIF(C323:C342,"학",E323:E342)</f>
        <v>0</v>
      </c>
      <c r="R336" s="28">
        <f>COUNTIF(X323:X342,"학국")</f>
        <v>0</v>
      </c>
      <c r="S336" s="28" t="s">
        <v>2</v>
      </c>
      <c r="T336" s="28">
        <f>SUMIF(X323:X342,"학국",E323:E342)</f>
        <v>0</v>
      </c>
      <c r="U336" s="28">
        <f t="shared" si="75"/>
        <v>0</v>
      </c>
      <c r="V336" s="28" t="s">
        <v>2</v>
      </c>
      <c r="W336" s="28">
        <f t="shared" si="76"/>
        <v>0</v>
      </c>
      <c r="X336" s="28" t="str">
        <f t="shared" si="78"/>
        <v/>
      </c>
    </row>
    <row r="337" spans="1:24" ht="28.9" customHeight="1">
      <c r="A337" s="41" t="str">
        <f t="shared" si="77"/>
        <v xml:space="preserve"> </v>
      </c>
      <c r="B337" s="42"/>
      <c r="C337" s="43"/>
      <c r="D337" s="44"/>
      <c r="E337" s="44"/>
      <c r="F337" s="43"/>
      <c r="G337" s="43"/>
      <c r="H337" s="26"/>
      <c r="I337" s="26"/>
      <c r="J337" s="26"/>
      <c r="K337" s="26"/>
      <c r="L337" s="52"/>
      <c r="M337" s="50"/>
      <c r="N337" s="28" t="s">
        <v>16</v>
      </c>
      <c r="O337" s="28">
        <f>COUNTIF(C323:C342,"수")</f>
        <v>0</v>
      </c>
      <c r="P337" s="28" t="s">
        <v>2</v>
      </c>
      <c r="Q337" s="28">
        <f>SUMIF(C323:C342,"수",E323:E342)</f>
        <v>0</v>
      </c>
      <c r="R337" s="28">
        <f>COUNTIF(X323:X342,"수국")</f>
        <v>0</v>
      </c>
      <c r="S337" s="28" t="s">
        <v>2</v>
      </c>
      <c r="T337" s="28">
        <f>SUMIF(X323:X342,"수국",E323:E342)</f>
        <v>0</v>
      </c>
      <c r="U337" s="28">
        <f t="shared" si="75"/>
        <v>0</v>
      </c>
      <c r="V337" s="28" t="s">
        <v>2</v>
      </c>
      <c r="W337" s="28">
        <f t="shared" si="76"/>
        <v>0</v>
      </c>
      <c r="X337" s="28" t="str">
        <f t="shared" si="78"/>
        <v/>
      </c>
    </row>
    <row r="338" spans="1:24" ht="28.9" customHeight="1">
      <c r="A338" s="41" t="str">
        <f t="shared" si="77"/>
        <v xml:space="preserve"> </v>
      </c>
      <c r="B338" s="42"/>
      <c r="C338" s="43"/>
      <c r="D338" s="44"/>
      <c r="E338" s="44"/>
      <c r="F338" s="43"/>
      <c r="G338" s="43"/>
      <c r="H338" s="26"/>
      <c r="I338" s="26"/>
      <c r="J338" s="26"/>
      <c r="K338" s="26"/>
      <c r="L338" s="52"/>
      <c r="M338" s="50"/>
      <c r="N338" s="29" t="s">
        <v>17</v>
      </c>
      <c r="O338" s="28">
        <f>COUNTIF(C323:C342,"장")</f>
        <v>0</v>
      </c>
      <c r="P338" s="28" t="s">
        <v>2</v>
      </c>
      <c r="Q338" s="28">
        <f>SUMIF(C323:C342,"장",E323:E342)</f>
        <v>0</v>
      </c>
      <c r="R338" s="28">
        <f>COUNTIF(X323:X342,"장국")</f>
        <v>0</v>
      </c>
      <c r="S338" s="28" t="s">
        <v>2</v>
      </c>
      <c r="T338" s="28">
        <f>SUMIF(X323:X342,"장국",E323:E342)</f>
        <v>0</v>
      </c>
      <c r="U338" s="28">
        <f t="shared" si="75"/>
        <v>0</v>
      </c>
      <c r="V338" s="28" t="s">
        <v>2</v>
      </c>
      <c r="W338" s="28">
        <f t="shared" si="76"/>
        <v>0</v>
      </c>
      <c r="X338" s="30" t="str">
        <f t="shared" si="78"/>
        <v/>
      </c>
    </row>
    <row r="339" spans="1:24" ht="28.9" customHeight="1">
      <c r="A339" s="41" t="str">
        <f t="shared" si="77"/>
        <v xml:space="preserve"> </v>
      </c>
      <c r="B339" s="42"/>
      <c r="C339" s="43"/>
      <c r="D339" s="44"/>
      <c r="E339" s="44"/>
      <c r="F339" s="43"/>
      <c r="G339" s="43"/>
      <c r="H339" s="26"/>
      <c r="I339" s="26"/>
      <c r="J339" s="26"/>
      <c r="K339" s="26"/>
      <c r="L339" s="52"/>
      <c r="M339" s="50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30" t="str">
        <f t="shared" si="78"/>
        <v/>
      </c>
    </row>
    <row r="340" spans="1:24" ht="28.9" customHeight="1">
      <c r="A340" s="41" t="str">
        <f t="shared" si="77"/>
        <v xml:space="preserve"> </v>
      </c>
      <c r="B340" s="42"/>
      <c r="C340" s="43"/>
      <c r="D340" s="44"/>
      <c r="E340" s="44"/>
      <c r="F340" s="43"/>
      <c r="G340" s="43"/>
      <c r="H340" s="26"/>
      <c r="I340" s="26"/>
      <c r="J340" s="26"/>
      <c r="K340" s="26"/>
      <c r="L340" s="52"/>
      <c r="M340" s="50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30" t="str">
        <f t="shared" si="78"/>
        <v/>
      </c>
    </row>
    <row r="341" spans="1:24" ht="28.9" customHeight="1">
      <c r="A341" s="41" t="str">
        <f>IF(OR(ISNUMBER(E341),ISTEXT(C341)),A340+1," ")</f>
        <v xml:space="preserve"> </v>
      </c>
      <c r="B341" s="42"/>
      <c r="C341" s="43"/>
      <c r="D341" s="44"/>
      <c r="E341" s="44"/>
      <c r="F341" s="43"/>
      <c r="G341" s="43"/>
      <c r="H341" s="26"/>
      <c r="I341" s="26"/>
      <c r="J341" s="26"/>
      <c r="K341" s="26"/>
      <c r="L341" s="52"/>
      <c r="M341" s="50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30" t="str">
        <f t="shared" si="78"/>
        <v/>
      </c>
    </row>
    <row r="342" spans="1:24" ht="28.9" customHeight="1">
      <c r="A342" s="41" t="str">
        <f>IF(OR(ISNUMBER(E342),ISTEXT(C342)),A341+1," ")</f>
        <v xml:space="preserve"> </v>
      </c>
      <c r="B342" s="42"/>
      <c r="C342" s="43"/>
      <c r="D342" s="44"/>
      <c r="E342" s="44"/>
      <c r="F342" s="43"/>
      <c r="G342" s="43"/>
      <c r="H342" s="26"/>
      <c r="I342" s="26"/>
      <c r="J342" s="26"/>
      <c r="K342" s="26"/>
      <c r="L342" s="52"/>
      <c r="M342" s="50"/>
      <c r="N342" s="28" t="s">
        <v>20</v>
      </c>
      <c r="O342" s="28">
        <f>COUNTIF(C323:C342," ")</f>
        <v>0</v>
      </c>
      <c r="P342" s="28" t="s">
        <v>2</v>
      </c>
      <c r="Q342" s="28">
        <f>SUMIF(C323:C342," ",E323:E342)</f>
        <v>0</v>
      </c>
      <c r="R342" s="28"/>
      <c r="S342" s="28" t="s">
        <v>2</v>
      </c>
      <c r="T342" s="28"/>
      <c r="U342" s="28">
        <f>O342</f>
        <v>0</v>
      </c>
      <c r="V342" s="28" t="s">
        <v>2</v>
      </c>
      <c r="W342" s="28">
        <f>Q342</f>
        <v>0</v>
      </c>
      <c r="X342" s="28" t="str">
        <f t="shared" si="78"/>
        <v/>
      </c>
    </row>
    <row r="343" spans="1:24" ht="28.9" customHeight="1">
      <c r="A343" s="45" t="s">
        <v>35</v>
      </c>
      <c r="B343" s="46"/>
      <c r="C343" s="47"/>
      <c r="D343" s="48"/>
      <c r="E343" s="49">
        <f>SUM(E323:E342)</f>
        <v>0</v>
      </c>
      <c r="F343" s="47"/>
      <c r="G343" s="47"/>
      <c r="H343" s="31"/>
      <c r="I343" s="31"/>
      <c r="J343" s="31"/>
      <c r="K343" s="31"/>
      <c r="L343" s="33"/>
      <c r="M343" s="51"/>
      <c r="N343" s="29" t="s">
        <v>1</v>
      </c>
      <c r="O343" s="28">
        <f>SUM(O323:O342)</f>
        <v>0</v>
      </c>
      <c r="P343" s="28" t="s">
        <v>2</v>
      </c>
      <c r="Q343" s="28">
        <f>SUM(Q323:Q342)</f>
        <v>0</v>
      </c>
      <c r="R343" s="28">
        <f>SUM(R323:R342)</f>
        <v>0</v>
      </c>
      <c r="S343" s="28" t="s">
        <v>2</v>
      </c>
      <c r="T343" s="28">
        <f>SUM(T323:T342)</f>
        <v>0</v>
      </c>
      <c r="U343" s="28">
        <f>SUM(U323:U342)</f>
        <v>0</v>
      </c>
      <c r="V343" s="28" t="s">
        <v>2</v>
      </c>
      <c r="W343" s="28">
        <f>SUM(W323:W342)</f>
        <v>0</v>
      </c>
      <c r="X343" s="28" t="str">
        <f t="shared" si="78"/>
        <v/>
      </c>
    </row>
    <row r="344" spans="1:24" ht="28.9" customHeight="1">
      <c r="A344" s="41" t="str">
        <f>IF(OR(ISNUMBER(E344),ISTEXT(C344)),A342+1," ")</f>
        <v xml:space="preserve"> </v>
      </c>
      <c r="B344" s="42"/>
      <c r="C344" s="43"/>
      <c r="D344" s="44"/>
      <c r="E344" s="44"/>
      <c r="F344" s="43"/>
      <c r="G344" s="43"/>
      <c r="H344" s="26"/>
      <c r="I344" s="26"/>
      <c r="J344" s="26"/>
      <c r="K344" s="27"/>
      <c r="L344" s="52"/>
      <c r="M344" s="50"/>
      <c r="N344" s="28" t="s">
        <v>3</v>
      </c>
      <c r="O344" s="28">
        <f>COUNTIF(C344:C363,"전")</f>
        <v>0</v>
      </c>
      <c r="P344" s="28" t="s">
        <v>2</v>
      </c>
      <c r="Q344" s="28">
        <f>SUMIF(C344:C363,"전",E344:E363)</f>
        <v>0</v>
      </c>
      <c r="R344" s="28">
        <f>COUNTIF(X344:X363,"전국")</f>
        <v>0</v>
      </c>
      <c r="S344" s="28" t="s">
        <v>2</v>
      </c>
      <c r="T344" s="28">
        <f>SUMIF(X344:X363,"전국",E344:E363)</f>
        <v>0</v>
      </c>
      <c r="U344" s="28">
        <f t="shared" ref="U344:U359" si="79">O344-R344</f>
        <v>0</v>
      </c>
      <c r="V344" s="28" t="s">
        <v>2</v>
      </c>
      <c r="W344" s="28">
        <f t="shared" ref="W344:W359" si="80">Q344-T344</f>
        <v>0</v>
      </c>
      <c r="X344" s="28" t="str">
        <f t="shared" ref="X344:X359" si="81">CONCATENATE(C344,H344)</f>
        <v/>
      </c>
    </row>
    <row r="345" spans="1:24" ht="28.9" customHeight="1">
      <c r="A345" s="41" t="str">
        <f>IF(OR(ISNUMBER(E345),ISTEXT(C345)),A344+1," ")</f>
        <v xml:space="preserve"> </v>
      </c>
      <c r="B345" s="42"/>
      <c r="C345" s="43"/>
      <c r="D345" s="44"/>
      <c r="E345" s="44"/>
      <c r="F345" s="43"/>
      <c r="G345" s="43"/>
      <c r="H345" s="26"/>
      <c r="I345" s="26"/>
      <c r="J345" s="26"/>
      <c r="K345" s="26"/>
      <c r="L345" s="52"/>
      <c r="M345" s="50"/>
      <c r="N345" s="28" t="s">
        <v>4</v>
      </c>
      <c r="O345" s="28">
        <f>COUNTIF(C344:C363,"답")</f>
        <v>0</v>
      </c>
      <c r="P345" s="28" t="s">
        <v>2</v>
      </c>
      <c r="Q345" s="28">
        <f>SUMIF(C344:C363,"답",E344:E363)</f>
        <v>0</v>
      </c>
      <c r="R345" s="28">
        <f>COUNTIF(X344:X363,"답국")</f>
        <v>0</v>
      </c>
      <c r="S345" s="28" t="s">
        <v>2</v>
      </c>
      <c r="T345" s="28">
        <f>SUMIF(X344:X363,"답국",E344:E363)</f>
        <v>0</v>
      </c>
      <c r="U345" s="28">
        <f t="shared" si="79"/>
        <v>0</v>
      </c>
      <c r="V345" s="28" t="s">
        <v>2</v>
      </c>
      <c r="W345" s="28">
        <f t="shared" si="80"/>
        <v>0</v>
      </c>
      <c r="X345" s="28" t="str">
        <f t="shared" si="81"/>
        <v/>
      </c>
    </row>
    <row r="346" spans="1:24" ht="28.9" customHeight="1">
      <c r="A346" s="41" t="str">
        <f>IF(OR(ISNUMBER(E346),ISTEXT(C346)),A345+1," ")</f>
        <v xml:space="preserve"> </v>
      </c>
      <c r="B346" s="42"/>
      <c r="C346" s="43"/>
      <c r="D346" s="44"/>
      <c r="E346" s="44"/>
      <c r="F346" s="43"/>
      <c r="G346" s="43"/>
      <c r="H346" s="26"/>
      <c r="I346" s="26"/>
      <c r="J346" s="26"/>
      <c r="K346" s="26"/>
      <c r="L346" s="52"/>
      <c r="M346" s="50"/>
      <c r="N346" s="28" t="s">
        <v>5</v>
      </c>
      <c r="O346" s="28">
        <f>COUNTIF(C344:C363,"임")</f>
        <v>0</v>
      </c>
      <c r="P346" s="28" t="s">
        <v>2</v>
      </c>
      <c r="Q346" s="28">
        <f>SUMIF(C344:C363,"임",E344:E363)</f>
        <v>0</v>
      </c>
      <c r="R346" s="28">
        <f>COUNTIF(X344:X363,"임국")</f>
        <v>0</v>
      </c>
      <c r="S346" s="28" t="s">
        <v>2</v>
      </c>
      <c r="T346" s="28">
        <f>SUMIF(X344:X363,"임국",E344:E363)</f>
        <v>0</v>
      </c>
      <c r="U346" s="28">
        <f t="shared" si="79"/>
        <v>0</v>
      </c>
      <c r="V346" s="28" t="s">
        <v>2</v>
      </c>
      <c r="W346" s="28">
        <f t="shared" si="80"/>
        <v>0</v>
      </c>
      <c r="X346" s="28" t="str">
        <f t="shared" si="81"/>
        <v/>
      </c>
    </row>
    <row r="347" spans="1:24" ht="28.9" customHeight="1">
      <c r="A347" s="41" t="str">
        <f t="shared" ref="A347:A361" si="82">IF(OR(ISNUMBER(E347),ISTEXT(C347)),A346+1," ")</f>
        <v xml:space="preserve"> </v>
      </c>
      <c r="B347" s="42"/>
      <c r="C347" s="43"/>
      <c r="D347" s="44"/>
      <c r="E347" s="44"/>
      <c r="F347" s="43"/>
      <c r="G347" s="43"/>
      <c r="H347" s="26"/>
      <c r="I347" s="26"/>
      <c r="J347" s="26"/>
      <c r="K347" s="26"/>
      <c r="L347" s="52"/>
      <c r="M347" s="50"/>
      <c r="N347" s="28" t="s">
        <v>6</v>
      </c>
      <c r="O347" s="28">
        <f>COUNTIF(C344:C363,"대")</f>
        <v>0</v>
      </c>
      <c r="P347" s="28" t="s">
        <v>2</v>
      </c>
      <c r="Q347" s="28">
        <f>SUMIF(C344:C363,"대",E344:E363)</f>
        <v>0</v>
      </c>
      <c r="R347" s="28">
        <f>COUNTIF(X344:X363,"대국")</f>
        <v>0</v>
      </c>
      <c r="S347" s="28" t="s">
        <v>2</v>
      </c>
      <c r="T347" s="28">
        <f>SUMIF(X344:X363,"대국",E344:E363)</f>
        <v>0</v>
      </c>
      <c r="U347" s="28">
        <f t="shared" si="79"/>
        <v>0</v>
      </c>
      <c r="V347" s="28" t="s">
        <v>2</v>
      </c>
      <c r="W347" s="28">
        <f t="shared" si="80"/>
        <v>0</v>
      </c>
      <c r="X347" s="28" t="str">
        <f t="shared" si="81"/>
        <v/>
      </c>
    </row>
    <row r="348" spans="1:24" ht="28.9" customHeight="1">
      <c r="A348" s="41" t="str">
        <f t="shared" si="82"/>
        <v xml:space="preserve"> </v>
      </c>
      <c r="B348" s="42"/>
      <c r="C348" s="43"/>
      <c r="D348" s="44"/>
      <c r="E348" s="44"/>
      <c r="F348" s="43"/>
      <c r="G348" s="43"/>
      <c r="H348" s="26"/>
      <c r="I348" s="26"/>
      <c r="J348" s="26"/>
      <c r="K348" s="26"/>
      <c r="L348" s="52"/>
      <c r="M348" s="50"/>
      <c r="N348" s="28" t="s">
        <v>7</v>
      </c>
      <c r="O348" s="28">
        <f>COUNTIF(C344:C363,"도")</f>
        <v>0</v>
      </c>
      <c r="P348" s="28" t="s">
        <v>2</v>
      </c>
      <c r="Q348" s="28">
        <f>SUMIF(C344:C363,"도",E344:E363)</f>
        <v>0</v>
      </c>
      <c r="R348" s="28">
        <f>COUNTIF(X344:X363,"도국")</f>
        <v>0</v>
      </c>
      <c r="S348" s="28" t="s">
        <v>2</v>
      </c>
      <c r="T348" s="28">
        <f>SUMIF(X344:X363,"도국",E344:E363)</f>
        <v>0</v>
      </c>
      <c r="U348" s="28">
        <f t="shared" si="79"/>
        <v>0</v>
      </c>
      <c r="V348" s="28" t="s">
        <v>2</v>
      </c>
      <c r="W348" s="28">
        <f t="shared" si="80"/>
        <v>0</v>
      </c>
      <c r="X348" s="28" t="str">
        <f t="shared" si="81"/>
        <v/>
      </c>
    </row>
    <row r="349" spans="1:24" ht="28.9" customHeight="1">
      <c r="A349" s="41" t="str">
        <f t="shared" si="82"/>
        <v xml:space="preserve"> </v>
      </c>
      <c r="B349" s="42"/>
      <c r="C349" s="43"/>
      <c r="D349" s="44"/>
      <c r="E349" s="44"/>
      <c r="F349" s="43"/>
      <c r="G349" s="43"/>
      <c r="H349" s="26"/>
      <c r="I349" s="26"/>
      <c r="J349" s="26"/>
      <c r="K349" s="26"/>
      <c r="L349" s="52"/>
      <c r="M349" s="50"/>
      <c r="N349" s="28" t="s">
        <v>8</v>
      </c>
      <c r="O349" s="28">
        <f>COUNTIF(C344:C363,"천")</f>
        <v>0</v>
      </c>
      <c r="P349" s="28" t="s">
        <v>2</v>
      </c>
      <c r="Q349" s="28">
        <f>SUMIF(C344:C363,"천",E344:E363)</f>
        <v>0</v>
      </c>
      <c r="R349" s="28">
        <f>COUNTIF(X344:X363,"천국")</f>
        <v>0</v>
      </c>
      <c r="S349" s="28" t="s">
        <v>2</v>
      </c>
      <c r="T349" s="28">
        <f>SUMIF(X344:X363,"천국",E344:E363)</f>
        <v>0</v>
      </c>
      <c r="U349" s="28">
        <f t="shared" si="79"/>
        <v>0</v>
      </c>
      <c r="V349" s="28" t="s">
        <v>2</v>
      </c>
      <c r="W349" s="28">
        <f t="shared" si="80"/>
        <v>0</v>
      </c>
      <c r="X349" s="28" t="str">
        <f t="shared" si="81"/>
        <v/>
      </c>
    </row>
    <row r="350" spans="1:24" ht="28.9" customHeight="1">
      <c r="A350" s="41" t="str">
        <f t="shared" si="82"/>
        <v xml:space="preserve"> </v>
      </c>
      <c r="B350" s="42"/>
      <c r="C350" s="43"/>
      <c r="D350" s="44"/>
      <c r="E350" s="44"/>
      <c r="F350" s="43"/>
      <c r="G350" s="43"/>
      <c r="H350" s="26"/>
      <c r="I350" s="26"/>
      <c r="J350" s="26"/>
      <c r="K350" s="26"/>
      <c r="L350" s="52"/>
      <c r="M350" s="50"/>
      <c r="N350" s="28" t="s">
        <v>9</v>
      </c>
      <c r="O350" s="28">
        <f>COUNTIF(C344:C363,"구")</f>
        <v>0</v>
      </c>
      <c r="P350" s="28" t="s">
        <v>2</v>
      </c>
      <c r="Q350" s="28">
        <f>SUMIF(C344:C363,"구",E344:E363)</f>
        <v>0</v>
      </c>
      <c r="R350" s="28">
        <f>COUNTIF(X344:X363,"구국")</f>
        <v>0</v>
      </c>
      <c r="S350" s="28" t="s">
        <v>2</v>
      </c>
      <c r="T350" s="28">
        <f>SUMIF(X344:X363,"구국",E344:E363)</f>
        <v>0</v>
      </c>
      <c r="U350" s="28">
        <f t="shared" si="79"/>
        <v>0</v>
      </c>
      <c r="V350" s="28" t="s">
        <v>2</v>
      </c>
      <c r="W350" s="28">
        <f t="shared" si="80"/>
        <v>0</v>
      </c>
      <c r="X350" s="28" t="str">
        <f t="shared" si="81"/>
        <v/>
      </c>
    </row>
    <row r="351" spans="1:24" ht="28.9" customHeight="1">
      <c r="A351" s="41" t="str">
        <f t="shared" si="82"/>
        <v xml:space="preserve"> </v>
      </c>
      <c r="B351" s="42"/>
      <c r="C351" s="43"/>
      <c r="D351" s="44"/>
      <c r="E351" s="44"/>
      <c r="F351" s="43"/>
      <c r="G351" s="43"/>
      <c r="H351" s="26"/>
      <c r="I351" s="26"/>
      <c r="J351" s="26"/>
      <c r="K351" s="26"/>
      <c r="L351" s="52"/>
      <c r="M351" s="50"/>
      <c r="N351" s="28" t="s">
        <v>10</v>
      </c>
      <c r="O351" s="28">
        <f>COUNTIF(C344:C363,"제")</f>
        <v>0</v>
      </c>
      <c r="P351" s="28" t="s">
        <v>2</v>
      </c>
      <c r="Q351" s="28">
        <f>SUMIF(C344:C363,"제",E344:E363)</f>
        <v>0</v>
      </c>
      <c r="R351" s="28">
        <f>COUNTIF(X344:X363,"제국")</f>
        <v>0</v>
      </c>
      <c r="S351" s="28" t="s">
        <v>2</v>
      </c>
      <c r="T351" s="28">
        <f>SUMIF(X344:X363,"제국",E344:E363)</f>
        <v>0</v>
      </c>
      <c r="U351" s="28">
        <f t="shared" si="79"/>
        <v>0</v>
      </c>
      <c r="V351" s="28" t="s">
        <v>2</v>
      </c>
      <c r="W351" s="28">
        <f t="shared" si="80"/>
        <v>0</v>
      </c>
      <c r="X351" s="28" t="str">
        <f t="shared" si="81"/>
        <v/>
      </c>
    </row>
    <row r="352" spans="1:24" ht="28.9" customHeight="1">
      <c r="A352" s="41" t="str">
        <f t="shared" si="82"/>
        <v xml:space="preserve"> </v>
      </c>
      <c r="B352" s="42"/>
      <c r="C352" s="43"/>
      <c r="D352" s="44"/>
      <c r="E352" s="44"/>
      <c r="F352" s="43"/>
      <c r="G352" s="43"/>
      <c r="H352" s="26"/>
      <c r="I352" s="26"/>
      <c r="J352" s="26"/>
      <c r="K352" s="26"/>
      <c r="L352" s="52"/>
      <c r="M352" s="50"/>
      <c r="N352" s="28" t="s">
        <v>11</v>
      </c>
      <c r="O352" s="28">
        <f>COUNTIF(C344:C363,"유")</f>
        <v>0</v>
      </c>
      <c r="P352" s="28" t="s">
        <v>2</v>
      </c>
      <c r="Q352" s="28">
        <f>SUMIF(C344:C363,"유",E344:E363)</f>
        <v>0</v>
      </c>
      <c r="R352" s="28">
        <f>COUNTIF(X344:X363,"유국")</f>
        <v>0</v>
      </c>
      <c r="S352" s="28" t="s">
        <v>2</v>
      </c>
      <c r="T352" s="28">
        <f>SUMIF(X344:X363,"유국",E344:E363)</f>
        <v>0</v>
      </c>
      <c r="U352" s="28">
        <f t="shared" si="79"/>
        <v>0</v>
      </c>
      <c r="V352" s="28" t="s">
        <v>2</v>
      </c>
      <c r="W352" s="28">
        <f t="shared" si="80"/>
        <v>0</v>
      </c>
      <c r="X352" s="28" t="str">
        <f t="shared" si="81"/>
        <v/>
      </c>
    </row>
    <row r="353" spans="1:24" ht="28.9" customHeight="1">
      <c r="A353" s="41" t="str">
        <f t="shared" si="82"/>
        <v xml:space="preserve"> </v>
      </c>
      <c r="B353" s="42"/>
      <c r="C353" s="43"/>
      <c r="D353" s="44"/>
      <c r="E353" s="44"/>
      <c r="F353" s="43"/>
      <c r="G353" s="43"/>
      <c r="H353" s="26"/>
      <c r="I353" s="26"/>
      <c r="J353" s="26"/>
      <c r="K353" s="26"/>
      <c r="L353" s="52"/>
      <c r="M353" s="50"/>
      <c r="N353" s="28" t="s">
        <v>12</v>
      </c>
      <c r="O353" s="28">
        <f>COUNTIF(C344:C363,"과")</f>
        <v>0</v>
      </c>
      <c r="P353" s="28" t="s">
        <v>2</v>
      </c>
      <c r="Q353" s="28">
        <f>SUMIF(C344:C363,"과",E344:E363)</f>
        <v>0</v>
      </c>
      <c r="R353" s="28">
        <f>COUNTIF(X344:X363,"과국")</f>
        <v>0</v>
      </c>
      <c r="S353" s="28" t="s">
        <v>2</v>
      </c>
      <c r="T353" s="28">
        <f>SUMIF(X344:X363,"과국",E344:E363)</f>
        <v>0</v>
      </c>
      <c r="U353" s="28">
        <f t="shared" si="79"/>
        <v>0</v>
      </c>
      <c r="V353" s="28" t="s">
        <v>2</v>
      </c>
      <c r="W353" s="28">
        <f t="shared" si="80"/>
        <v>0</v>
      </c>
      <c r="X353" s="28" t="str">
        <f t="shared" si="81"/>
        <v/>
      </c>
    </row>
    <row r="354" spans="1:24" ht="28.9" customHeight="1">
      <c r="A354" s="41" t="str">
        <f t="shared" si="82"/>
        <v xml:space="preserve"> </v>
      </c>
      <c r="B354" s="42"/>
      <c r="C354" s="43"/>
      <c r="D354" s="44"/>
      <c r="E354" s="44"/>
      <c r="F354" s="43"/>
      <c r="G354" s="43"/>
      <c r="H354" s="26"/>
      <c r="I354" s="26"/>
      <c r="J354" s="26"/>
      <c r="K354" s="26"/>
      <c r="L354" s="52"/>
      <c r="M354" s="50"/>
      <c r="N354" s="28" t="s">
        <v>13</v>
      </c>
      <c r="O354" s="28">
        <f>COUNTIF(C344:C363,"묘")</f>
        <v>0</v>
      </c>
      <c r="P354" s="28" t="s">
        <v>2</v>
      </c>
      <c r="Q354" s="28">
        <f>SUMIF(C344:C363,"묘",E344:E363)</f>
        <v>0</v>
      </c>
      <c r="R354" s="28">
        <f>COUNTIF(X344:X363,"묘국")</f>
        <v>0</v>
      </c>
      <c r="S354" s="28" t="s">
        <v>2</v>
      </c>
      <c r="T354" s="28">
        <f>SUMIF(X344:X363,"묘국",E344:E363)</f>
        <v>0</v>
      </c>
      <c r="U354" s="28">
        <f t="shared" si="79"/>
        <v>0</v>
      </c>
      <c r="V354" s="28" t="s">
        <v>2</v>
      </c>
      <c r="W354" s="28">
        <f t="shared" si="80"/>
        <v>0</v>
      </c>
      <c r="X354" s="28" t="str">
        <f t="shared" si="81"/>
        <v/>
      </c>
    </row>
    <row r="355" spans="1:24" ht="28.9" customHeight="1">
      <c r="A355" s="41" t="str">
        <f t="shared" si="82"/>
        <v xml:space="preserve"> </v>
      </c>
      <c r="B355" s="42"/>
      <c r="C355" s="43"/>
      <c r="D355" s="44"/>
      <c r="E355" s="44"/>
      <c r="F355" s="43"/>
      <c r="G355" s="43"/>
      <c r="H355" s="26"/>
      <c r="I355" s="26"/>
      <c r="J355" s="26"/>
      <c r="K355" s="26"/>
      <c r="L355" s="52"/>
      <c r="M355" s="50"/>
      <c r="N355" s="28" t="s">
        <v>14</v>
      </c>
      <c r="O355" s="28">
        <f>COUNTIF(C344:C363,"목")</f>
        <v>0</v>
      </c>
      <c r="P355" s="28" t="s">
        <v>2</v>
      </c>
      <c r="Q355" s="28">
        <f>SUMIF(C344:C363,"목",E344:E363)</f>
        <v>0</v>
      </c>
      <c r="R355" s="28">
        <f>COUNTIF(X344:X363,"목국")</f>
        <v>0</v>
      </c>
      <c r="S355" s="28" t="s">
        <v>2</v>
      </c>
      <c r="T355" s="28">
        <f>SUMIF(X344:X363,"목국",E344:E363)</f>
        <v>0</v>
      </c>
      <c r="U355" s="28">
        <f t="shared" si="79"/>
        <v>0</v>
      </c>
      <c r="V355" s="28" t="s">
        <v>2</v>
      </c>
      <c r="W355" s="28">
        <f t="shared" si="80"/>
        <v>0</v>
      </c>
      <c r="X355" s="28" t="str">
        <f t="shared" si="81"/>
        <v/>
      </c>
    </row>
    <row r="356" spans="1:24" ht="28.9" customHeight="1">
      <c r="A356" s="41" t="str">
        <f t="shared" si="82"/>
        <v xml:space="preserve"> </v>
      </c>
      <c r="B356" s="42"/>
      <c r="C356" s="43"/>
      <c r="D356" s="44"/>
      <c r="E356" s="44"/>
      <c r="F356" s="43"/>
      <c r="G356" s="43"/>
      <c r="H356" s="26"/>
      <c r="I356" s="26"/>
      <c r="J356" s="26"/>
      <c r="K356" s="26"/>
      <c r="L356" s="52"/>
      <c r="M356" s="50"/>
      <c r="N356" s="28" t="s">
        <v>15</v>
      </c>
      <c r="O356" s="28">
        <f>COUNTIF(C344:C363,"잡")</f>
        <v>0</v>
      </c>
      <c r="P356" s="28" t="s">
        <v>2</v>
      </c>
      <c r="Q356" s="28">
        <f>SUMIF(C344:C363,"잡",E344:E363)</f>
        <v>0</v>
      </c>
      <c r="R356" s="28">
        <f>COUNTIF(X344:X363,"잡국")</f>
        <v>0</v>
      </c>
      <c r="S356" s="28" t="s">
        <v>2</v>
      </c>
      <c r="T356" s="28">
        <f>SUMIF(X344:X363,"잡국",E344:E363)</f>
        <v>0</v>
      </c>
      <c r="U356" s="28">
        <f t="shared" si="79"/>
        <v>0</v>
      </c>
      <c r="V356" s="28" t="s">
        <v>2</v>
      </c>
      <c r="W356" s="28">
        <f t="shared" si="80"/>
        <v>0</v>
      </c>
      <c r="X356" s="28" t="str">
        <f t="shared" si="81"/>
        <v/>
      </c>
    </row>
    <row r="357" spans="1:24" ht="28.9" customHeight="1">
      <c r="A357" s="41" t="str">
        <f t="shared" si="82"/>
        <v xml:space="preserve"> </v>
      </c>
      <c r="B357" s="42"/>
      <c r="C357" s="43"/>
      <c r="D357" s="44"/>
      <c r="E357" s="44"/>
      <c r="F357" s="43"/>
      <c r="G357" s="43"/>
      <c r="H357" s="26"/>
      <c r="I357" s="26"/>
      <c r="J357" s="26"/>
      <c r="K357" s="26"/>
      <c r="L357" s="52"/>
      <c r="M357" s="50"/>
      <c r="N357" s="28" t="s">
        <v>19</v>
      </c>
      <c r="O357" s="28">
        <f>COUNTIF(C344:C363,"학")</f>
        <v>0</v>
      </c>
      <c r="P357" s="28" t="s">
        <v>2</v>
      </c>
      <c r="Q357" s="28">
        <f>SUMIF(C344:C363,"학",E344:E363)</f>
        <v>0</v>
      </c>
      <c r="R357" s="28">
        <f>COUNTIF(X344:X363,"학국")</f>
        <v>0</v>
      </c>
      <c r="S357" s="28" t="s">
        <v>2</v>
      </c>
      <c r="T357" s="28">
        <f>SUMIF(X344:X363,"학국",E344:E363)</f>
        <v>0</v>
      </c>
      <c r="U357" s="28">
        <f t="shared" si="79"/>
        <v>0</v>
      </c>
      <c r="V357" s="28" t="s">
        <v>2</v>
      </c>
      <c r="W357" s="28">
        <f t="shared" si="80"/>
        <v>0</v>
      </c>
      <c r="X357" s="28" t="str">
        <f t="shared" si="81"/>
        <v/>
      </c>
    </row>
    <row r="358" spans="1:24" ht="28.9" customHeight="1">
      <c r="A358" s="41" t="str">
        <f t="shared" si="82"/>
        <v xml:space="preserve"> </v>
      </c>
      <c r="B358" s="42"/>
      <c r="C358" s="43"/>
      <c r="D358" s="44"/>
      <c r="E358" s="44"/>
      <c r="F358" s="43"/>
      <c r="G358" s="43"/>
      <c r="H358" s="26"/>
      <c r="I358" s="26"/>
      <c r="J358" s="26"/>
      <c r="K358" s="26"/>
      <c r="L358" s="52"/>
      <c r="M358" s="50"/>
      <c r="N358" s="28" t="s">
        <v>16</v>
      </c>
      <c r="O358" s="28">
        <f>COUNTIF(C344:C363,"수")</f>
        <v>0</v>
      </c>
      <c r="P358" s="28" t="s">
        <v>2</v>
      </c>
      <c r="Q358" s="28">
        <f>SUMIF(C344:C363,"수",E344:E363)</f>
        <v>0</v>
      </c>
      <c r="R358" s="28">
        <f>COUNTIF(X344:X363,"수국")</f>
        <v>0</v>
      </c>
      <c r="S358" s="28" t="s">
        <v>2</v>
      </c>
      <c r="T358" s="28">
        <f>SUMIF(X344:X363,"수국",E344:E363)</f>
        <v>0</v>
      </c>
      <c r="U358" s="28">
        <f t="shared" si="79"/>
        <v>0</v>
      </c>
      <c r="V358" s="28" t="s">
        <v>2</v>
      </c>
      <c r="W358" s="28">
        <f t="shared" si="80"/>
        <v>0</v>
      </c>
      <c r="X358" s="28" t="str">
        <f t="shared" si="81"/>
        <v/>
      </c>
    </row>
    <row r="359" spans="1:24" ht="28.9" customHeight="1">
      <c r="A359" s="41" t="str">
        <f t="shared" si="82"/>
        <v xml:space="preserve"> </v>
      </c>
      <c r="B359" s="42"/>
      <c r="C359" s="43"/>
      <c r="D359" s="44"/>
      <c r="E359" s="44"/>
      <c r="F359" s="43"/>
      <c r="G359" s="43"/>
      <c r="H359" s="26"/>
      <c r="I359" s="26"/>
      <c r="J359" s="26"/>
      <c r="K359" s="26"/>
      <c r="L359" s="52"/>
      <c r="M359" s="50"/>
      <c r="N359" s="29" t="s">
        <v>17</v>
      </c>
      <c r="O359" s="28">
        <f>COUNTIF(C344:C363,"장")</f>
        <v>0</v>
      </c>
      <c r="P359" s="28" t="s">
        <v>2</v>
      </c>
      <c r="Q359" s="28">
        <f>SUMIF(C344:C363,"장",E344:E363)</f>
        <v>0</v>
      </c>
      <c r="R359" s="28">
        <f>COUNTIF(X344:X363,"장국")</f>
        <v>0</v>
      </c>
      <c r="S359" s="28" t="s">
        <v>2</v>
      </c>
      <c r="T359" s="28">
        <f>SUMIF(X344:X363,"장국",E344:E363)</f>
        <v>0</v>
      </c>
      <c r="U359" s="28">
        <f t="shared" si="79"/>
        <v>0</v>
      </c>
      <c r="V359" s="28" t="s">
        <v>2</v>
      </c>
      <c r="W359" s="28">
        <f t="shared" si="80"/>
        <v>0</v>
      </c>
      <c r="X359" s="30" t="str">
        <f t="shared" si="81"/>
        <v/>
      </c>
    </row>
    <row r="360" spans="1:24" ht="28.9" customHeight="1">
      <c r="A360" s="41" t="str">
        <f t="shared" si="82"/>
        <v xml:space="preserve"> </v>
      </c>
      <c r="B360" s="42"/>
      <c r="C360" s="43"/>
      <c r="D360" s="44"/>
      <c r="E360" s="44"/>
      <c r="F360" s="43"/>
      <c r="G360" s="43"/>
      <c r="H360" s="26"/>
      <c r="I360" s="26"/>
      <c r="J360" s="26"/>
      <c r="K360" s="26"/>
      <c r="L360" s="52"/>
      <c r="M360" s="50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30" t="str">
        <f t="shared" ref="X360:X375" si="83">CONCATENATE(C360,H360)</f>
        <v/>
      </c>
    </row>
    <row r="361" spans="1:24" ht="28.9" customHeight="1">
      <c r="A361" s="41" t="str">
        <f t="shared" si="82"/>
        <v xml:space="preserve"> </v>
      </c>
      <c r="B361" s="42"/>
      <c r="C361" s="43"/>
      <c r="D361" s="44"/>
      <c r="E361" s="44"/>
      <c r="F361" s="43"/>
      <c r="G361" s="43"/>
      <c r="H361" s="26"/>
      <c r="I361" s="26"/>
      <c r="J361" s="26"/>
      <c r="K361" s="26"/>
      <c r="L361" s="52"/>
      <c r="M361" s="50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30" t="str">
        <f t="shared" si="83"/>
        <v/>
      </c>
    </row>
    <row r="362" spans="1:24" ht="28.9" customHeight="1">
      <c r="A362" s="41" t="str">
        <f>IF(OR(ISNUMBER(E362),ISTEXT(C362)),A361+1," ")</f>
        <v xml:space="preserve"> </v>
      </c>
      <c r="B362" s="42"/>
      <c r="C362" s="43"/>
      <c r="D362" s="44"/>
      <c r="E362" s="44"/>
      <c r="F362" s="43"/>
      <c r="G362" s="43"/>
      <c r="H362" s="26"/>
      <c r="I362" s="26"/>
      <c r="J362" s="26"/>
      <c r="K362" s="26"/>
      <c r="L362" s="52"/>
      <c r="M362" s="50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30" t="str">
        <f t="shared" si="83"/>
        <v/>
      </c>
    </row>
    <row r="363" spans="1:24" ht="28.9" customHeight="1">
      <c r="A363" s="41" t="str">
        <f>IF(OR(ISNUMBER(E363),ISTEXT(C363)),A362+1," ")</f>
        <v xml:space="preserve"> </v>
      </c>
      <c r="B363" s="42"/>
      <c r="C363" s="43"/>
      <c r="D363" s="44"/>
      <c r="E363" s="44"/>
      <c r="F363" s="43"/>
      <c r="G363" s="43"/>
      <c r="H363" s="26"/>
      <c r="I363" s="26"/>
      <c r="J363" s="26"/>
      <c r="K363" s="26"/>
      <c r="L363" s="52"/>
      <c r="M363" s="50"/>
      <c r="N363" s="28" t="s">
        <v>20</v>
      </c>
      <c r="O363" s="28">
        <f>COUNTIF(C344:C363," ")</f>
        <v>0</v>
      </c>
      <c r="P363" s="28" t="s">
        <v>2</v>
      </c>
      <c r="Q363" s="28">
        <f>SUMIF(C344:C363," ",E344:E363)</f>
        <v>0</v>
      </c>
      <c r="R363" s="28"/>
      <c r="S363" s="28" t="s">
        <v>2</v>
      </c>
      <c r="T363" s="28"/>
      <c r="U363" s="28">
        <f>O363</f>
        <v>0</v>
      </c>
      <c r="V363" s="28" t="s">
        <v>2</v>
      </c>
      <c r="W363" s="28">
        <f>Q363</f>
        <v>0</v>
      </c>
      <c r="X363" s="28" t="str">
        <f t="shared" si="83"/>
        <v/>
      </c>
    </row>
    <row r="364" spans="1:24" ht="28.9" customHeight="1">
      <c r="A364" s="45" t="s">
        <v>35</v>
      </c>
      <c r="B364" s="46"/>
      <c r="C364" s="47"/>
      <c r="D364" s="48"/>
      <c r="E364" s="49">
        <f>SUM(E344:E363)</f>
        <v>0</v>
      </c>
      <c r="F364" s="47"/>
      <c r="G364" s="47"/>
      <c r="H364" s="31"/>
      <c r="I364" s="31"/>
      <c r="J364" s="31"/>
      <c r="K364" s="31"/>
      <c r="L364" s="33"/>
      <c r="M364" s="51"/>
      <c r="N364" s="29" t="s">
        <v>1</v>
      </c>
      <c r="O364" s="28">
        <f>SUM(O344:O363)</f>
        <v>0</v>
      </c>
      <c r="P364" s="28" t="s">
        <v>2</v>
      </c>
      <c r="Q364" s="28">
        <f>SUM(Q344:Q363)</f>
        <v>0</v>
      </c>
      <c r="R364" s="28">
        <f>SUM(R344:R363)</f>
        <v>0</v>
      </c>
      <c r="S364" s="28" t="s">
        <v>2</v>
      </c>
      <c r="T364" s="28">
        <f>SUM(T344:T363)</f>
        <v>0</v>
      </c>
      <c r="U364" s="28">
        <f>SUM(U344:U363)</f>
        <v>0</v>
      </c>
      <c r="V364" s="28" t="s">
        <v>2</v>
      </c>
      <c r="W364" s="28">
        <f>SUM(W344:W363)</f>
        <v>0</v>
      </c>
      <c r="X364" s="28" t="str">
        <f t="shared" si="83"/>
        <v/>
      </c>
    </row>
    <row r="365" spans="1:24" ht="28.9" customHeight="1">
      <c r="A365" s="41" t="str">
        <f>IF(OR(ISNUMBER(E365),ISTEXT(C365)),A363+1," ")</f>
        <v xml:space="preserve"> </v>
      </c>
      <c r="B365" s="42"/>
      <c r="C365" s="43"/>
      <c r="D365" s="44"/>
      <c r="E365" s="44"/>
      <c r="F365" s="43"/>
      <c r="G365" s="43"/>
      <c r="H365" s="26"/>
      <c r="I365" s="26"/>
      <c r="J365" s="26"/>
      <c r="K365" s="27"/>
      <c r="L365" s="52"/>
      <c r="M365" s="50"/>
      <c r="N365" s="28" t="s">
        <v>3</v>
      </c>
      <c r="O365" s="28">
        <f>COUNTIF(C365:C384,"전")</f>
        <v>0</v>
      </c>
      <c r="P365" s="28" t="s">
        <v>2</v>
      </c>
      <c r="Q365" s="28">
        <f>SUMIF(C365:C384,"전",E365:E384)</f>
        <v>0</v>
      </c>
      <c r="R365" s="28">
        <f>COUNTIF(X365:X384,"전국")</f>
        <v>0</v>
      </c>
      <c r="S365" s="28" t="s">
        <v>2</v>
      </c>
      <c r="T365" s="28">
        <f>SUMIF(X365:X384,"전국",E365:E384)</f>
        <v>0</v>
      </c>
      <c r="U365" s="28">
        <f t="shared" ref="U365:U380" si="84">O365-R365</f>
        <v>0</v>
      </c>
      <c r="V365" s="28" t="s">
        <v>2</v>
      </c>
      <c r="W365" s="28">
        <f t="shared" ref="W365:W380" si="85">Q365-T365</f>
        <v>0</v>
      </c>
      <c r="X365" s="28" t="str">
        <f t="shared" si="83"/>
        <v/>
      </c>
    </row>
    <row r="366" spans="1:24" ht="28.9" customHeight="1">
      <c r="A366" s="41" t="str">
        <f>IF(OR(ISNUMBER(E366),ISTEXT(C366)),A365+1," ")</f>
        <v xml:space="preserve"> </v>
      </c>
      <c r="B366" s="42"/>
      <c r="C366" s="43"/>
      <c r="D366" s="44"/>
      <c r="E366" s="44"/>
      <c r="F366" s="43"/>
      <c r="G366" s="43"/>
      <c r="H366" s="26"/>
      <c r="I366" s="26"/>
      <c r="J366" s="26"/>
      <c r="K366" s="26"/>
      <c r="L366" s="52"/>
      <c r="M366" s="50"/>
      <c r="N366" s="28" t="s">
        <v>4</v>
      </c>
      <c r="O366" s="28">
        <f>COUNTIF(C365:C384,"답")</f>
        <v>0</v>
      </c>
      <c r="P366" s="28" t="s">
        <v>2</v>
      </c>
      <c r="Q366" s="28">
        <f>SUMIF(C365:C384,"답",E365:E384)</f>
        <v>0</v>
      </c>
      <c r="R366" s="28">
        <f>COUNTIF(X365:X384,"답국")</f>
        <v>0</v>
      </c>
      <c r="S366" s="28" t="s">
        <v>2</v>
      </c>
      <c r="T366" s="28">
        <f>SUMIF(X365:X384,"답국",E365:E384)</f>
        <v>0</v>
      </c>
      <c r="U366" s="28">
        <f t="shared" si="84"/>
        <v>0</v>
      </c>
      <c r="V366" s="28" t="s">
        <v>2</v>
      </c>
      <c r="W366" s="28">
        <f t="shared" si="85"/>
        <v>0</v>
      </c>
      <c r="X366" s="28" t="str">
        <f t="shared" si="83"/>
        <v/>
      </c>
    </row>
    <row r="367" spans="1:24" ht="28.9" customHeight="1">
      <c r="A367" s="41" t="str">
        <f t="shared" ref="A367:A382" si="86">IF(OR(ISNUMBER(E367),ISTEXT(C367)),A366+1," ")</f>
        <v xml:space="preserve"> </v>
      </c>
      <c r="B367" s="42"/>
      <c r="C367" s="43"/>
      <c r="D367" s="44"/>
      <c r="E367" s="44"/>
      <c r="F367" s="43"/>
      <c r="G367" s="43"/>
      <c r="H367" s="26"/>
      <c r="I367" s="26"/>
      <c r="J367" s="26"/>
      <c r="K367" s="26"/>
      <c r="L367" s="52"/>
      <c r="M367" s="50"/>
      <c r="N367" s="28" t="s">
        <v>5</v>
      </c>
      <c r="O367" s="28">
        <f>COUNTIF(C365:C384,"임")</f>
        <v>0</v>
      </c>
      <c r="P367" s="28" t="s">
        <v>2</v>
      </c>
      <c r="Q367" s="28">
        <f>SUMIF(C365:C384,"임",E365:E384)</f>
        <v>0</v>
      </c>
      <c r="R367" s="28">
        <f>COUNTIF(X365:X384,"임국")</f>
        <v>0</v>
      </c>
      <c r="S367" s="28" t="s">
        <v>2</v>
      </c>
      <c r="T367" s="28">
        <f>SUMIF(X365:X384,"임국",E365:E384)</f>
        <v>0</v>
      </c>
      <c r="U367" s="28">
        <f t="shared" si="84"/>
        <v>0</v>
      </c>
      <c r="V367" s="28" t="s">
        <v>2</v>
      </c>
      <c r="W367" s="28">
        <f t="shared" si="85"/>
        <v>0</v>
      </c>
      <c r="X367" s="28" t="str">
        <f t="shared" si="83"/>
        <v/>
      </c>
    </row>
    <row r="368" spans="1:24" ht="28.9" customHeight="1">
      <c r="A368" s="41" t="str">
        <f t="shared" si="86"/>
        <v xml:space="preserve"> </v>
      </c>
      <c r="B368" s="42"/>
      <c r="C368" s="43"/>
      <c r="D368" s="44"/>
      <c r="E368" s="44"/>
      <c r="F368" s="43"/>
      <c r="G368" s="43"/>
      <c r="H368" s="26"/>
      <c r="I368" s="26"/>
      <c r="J368" s="26"/>
      <c r="K368" s="26"/>
      <c r="L368" s="52"/>
      <c r="M368" s="50"/>
      <c r="N368" s="28" t="s">
        <v>6</v>
      </c>
      <c r="O368" s="28">
        <f>COUNTIF(C365:C384,"대")</f>
        <v>0</v>
      </c>
      <c r="P368" s="28" t="s">
        <v>2</v>
      </c>
      <c r="Q368" s="28">
        <f>SUMIF(C365:C384,"대",E365:E384)</f>
        <v>0</v>
      </c>
      <c r="R368" s="28">
        <f>COUNTIF(X365:X384,"대국")</f>
        <v>0</v>
      </c>
      <c r="S368" s="28" t="s">
        <v>2</v>
      </c>
      <c r="T368" s="28">
        <f>SUMIF(X365:X384,"대국",E365:E384)</f>
        <v>0</v>
      </c>
      <c r="U368" s="28">
        <f t="shared" si="84"/>
        <v>0</v>
      </c>
      <c r="V368" s="28" t="s">
        <v>2</v>
      </c>
      <c r="W368" s="28">
        <f t="shared" si="85"/>
        <v>0</v>
      </c>
      <c r="X368" s="28" t="str">
        <f t="shared" si="83"/>
        <v/>
      </c>
    </row>
    <row r="369" spans="1:24" ht="28.9" customHeight="1">
      <c r="A369" s="41" t="str">
        <f t="shared" si="86"/>
        <v xml:space="preserve"> </v>
      </c>
      <c r="B369" s="42"/>
      <c r="C369" s="43"/>
      <c r="D369" s="44"/>
      <c r="E369" s="44"/>
      <c r="F369" s="43"/>
      <c r="G369" s="43"/>
      <c r="H369" s="26"/>
      <c r="I369" s="26"/>
      <c r="J369" s="26"/>
      <c r="K369" s="26"/>
      <c r="L369" s="52"/>
      <c r="M369" s="50"/>
      <c r="N369" s="28" t="s">
        <v>7</v>
      </c>
      <c r="O369" s="28">
        <f>COUNTIF(C365:C384,"도")</f>
        <v>0</v>
      </c>
      <c r="P369" s="28" t="s">
        <v>2</v>
      </c>
      <c r="Q369" s="28">
        <f>SUMIF(C365:C384,"도",E365:E384)</f>
        <v>0</v>
      </c>
      <c r="R369" s="28">
        <f>COUNTIF(X365:X384,"도국")</f>
        <v>0</v>
      </c>
      <c r="S369" s="28" t="s">
        <v>2</v>
      </c>
      <c r="T369" s="28">
        <f>SUMIF(X365:X384,"도국",E365:E384)</f>
        <v>0</v>
      </c>
      <c r="U369" s="28">
        <f t="shared" si="84"/>
        <v>0</v>
      </c>
      <c r="V369" s="28" t="s">
        <v>2</v>
      </c>
      <c r="W369" s="28">
        <f t="shared" si="85"/>
        <v>0</v>
      </c>
      <c r="X369" s="28" t="str">
        <f t="shared" si="83"/>
        <v/>
      </c>
    </row>
    <row r="370" spans="1:24" ht="28.9" customHeight="1">
      <c r="A370" s="41" t="str">
        <f t="shared" si="86"/>
        <v xml:space="preserve"> </v>
      </c>
      <c r="B370" s="42"/>
      <c r="C370" s="43"/>
      <c r="D370" s="44"/>
      <c r="E370" s="44"/>
      <c r="F370" s="43"/>
      <c r="G370" s="43"/>
      <c r="H370" s="26"/>
      <c r="I370" s="26"/>
      <c r="J370" s="26"/>
      <c r="K370" s="26"/>
      <c r="L370" s="52"/>
      <c r="M370" s="50"/>
      <c r="N370" s="28" t="s">
        <v>8</v>
      </c>
      <c r="O370" s="28">
        <f>COUNTIF(C365:C384,"천")</f>
        <v>0</v>
      </c>
      <c r="P370" s="28" t="s">
        <v>2</v>
      </c>
      <c r="Q370" s="28">
        <f>SUMIF(C365:C384,"천",E365:E384)</f>
        <v>0</v>
      </c>
      <c r="R370" s="28">
        <f>COUNTIF(X365:X384,"천국")</f>
        <v>0</v>
      </c>
      <c r="S370" s="28" t="s">
        <v>2</v>
      </c>
      <c r="T370" s="28">
        <f>SUMIF(X365:X384,"천국",E365:E384)</f>
        <v>0</v>
      </c>
      <c r="U370" s="28">
        <f t="shared" si="84"/>
        <v>0</v>
      </c>
      <c r="V370" s="28" t="s">
        <v>2</v>
      </c>
      <c r="W370" s="28">
        <f t="shared" si="85"/>
        <v>0</v>
      </c>
      <c r="X370" s="28" t="str">
        <f t="shared" si="83"/>
        <v/>
      </c>
    </row>
    <row r="371" spans="1:24" ht="28.9" customHeight="1">
      <c r="A371" s="41" t="str">
        <f t="shared" si="86"/>
        <v xml:space="preserve"> </v>
      </c>
      <c r="B371" s="42"/>
      <c r="C371" s="43"/>
      <c r="D371" s="44"/>
      <c r="E371" s="44"/>
      <c r="F371" s="43"/>
      <c r="G371" s="43"/>
      <c r="H371" s="26"/>
      <c r="I371" s="26"/>
      <c r="J371" s="26"/>
      <c r="K371" s="26"/>
      <c r="L371" s="52"/>
      <c r="M371" s="50"/>
      <c r="N371" s="28" t="s">
        <v>9</v>
      </c>
      <c r="O371" s="28">
        <f>COUNTIF(C365:C384,"구")</f>
        <v>0</v>
      </c>
      <c r="P371" s="28" t="s">
        <v>2</v>
      </c>
      <c r="Q371" s="28">
        <f>SUMIF(C365:C384,"구",E365:E384)</f>
        <v>0</v>
      </c>
      <c r="R371" s="28">
        <f>COUNTIF(X365:X384,"구국")</f>
        <v>0</v>
      </c>
      <c r="S371" s="28" t="s">
        <v>2</v>
      </c>
      <c r="T371" s="28">
        <f>SUMIF(X365:X384,"구국",E365:E384)</f>
        <v>0</v>
      </c>
      <c r="U371" s="28">
        <f t="shared" si="84"/>
        <v>0</v>
      </c>
      <c r="V371" s="28" t="s">
        <v>2</v>
      </c>
      <c r="W371" s="28">
        <f t="shared" si="85"/>
        <v>0</v>
      </c>
      <c r="X371" s="28" t="str">
        <f t="shared" si="83"/>
        <v/>
      </c>
    </row>
    <row r="372" spans="1:24" ht="28.9" customHeight="1">
      <c r="A372" s="41" t="str">
        <f t="shared" si="86"/>
        <v xml:space="preserve"> </v>
      </c>
      <c r="B372" s="42"/>
      <c r="C372" s="43"/>
      <c r="D372" s="44"/>
      <c r="E372" s="44"/>
      <c r="F372" s="43"/>
      <c r="G372" s="43"/>
      <c r="H372" s="26"/>
      <c r="I372" s="26"/>
      <c r="J372" s="26"/>
      <c r="K372" s="26"/>
      <c r="L372" s="52"/>
      <c r="M372" s="50"/>
      <c r="N372" s="28" t="s">
        <v>10</v>
      </c>
      <c r="O372" s="28">
        <f>COUNTIF(C365:C384,"제")</f>
        <v>0</v>
      </c>
      <c r="P372" s="28" t="s">
        <v>2</v>
      </c>
      <c r="Q372" s="28">
        <f>SUMIF(C365:C384,"제",E365:E384)</f>
        <v>0</v>
      </c>
      <c r="R372" s="28">
        <f>COUNTIF(X365:X384,"제국")</f>
        <v>0</v>
      </c>
      <c r="S372" s="28" t="s">
        <v>2</v>
      </c>
      <c r="T372" s="28">
        <f>SUMIF(X365:X384,"제국",E365:E384)</f>
        <v>0</v>
      </c>
      <c r="U372" s="28">
        <f t="shared" si="84"/>
        <v>0</v>
      </c>
      <c r="V372" s="28" t="s">
        <v>2</v>
      </c>
      <c r="W372" s="28">
        <f t="shared" si="85"/>
        <v>0</v>
      </c>
      <c r="X372" s="28" t="str">
        <f t="shared" si="83"/>
        <v/>
      </c>
    </row>
    <row r="373" spans="1:24" ht="28.9" customHeight="1">
      <c r="A373" s="41" t="str">
        <f t="shared" si="86"/>
        <v xml:space="preserve"> </v>
      </c>
      <c r="B373" s="42"/>
      <c r="C373" s="43"/>
      <c r="D373" s="44"/>
      <c r="E373" s="44"/>
      <c r="F373" s="43"/>
      <c r="G373" s="43"/>
      <c r="H373" s="26"/>
      <c r="I373" s="26"/>
      <c r="J373" s="26"/>
      <c r="K373" s="26"/>
      <c r="L373" s="52"/>
      <c r="M373" s="50"/>
      <c r="N373" s="28" t="s">
        <v>11</v>
      </c>
      <c r="O373" s="28">
        <f>COUNTIF(C365:C384,"유")</f>
        <v>0</v>
      </c>
      <c r="P373" s="28" t="s">
        <v>2</v>
      </c>
      <c r="Q373" s="28">
        <f>SUMIF(C365:C384,"유",E365:E384)</f>
        <v>0</v>
      </c>
      <c r="R373" s="28">
        <f>COUNTIF(X365:X384,"유국")</f>
        <v>0</v>
      </c>
      <c r="S373" s="28" t="s">
        <v>2</v>
      </c>
      <c r="T373" s="28">
        <f>SUMIF(X365:X384,"유국",E365:E384)</f>
        <v>0</v>
      </c>
      <c r="U373" s="28">
        <f t="shared" si="84"/>
        <v>0</v>
      </c>
      <c r="V373" s="28" t="s">
        <v>2</v>
      </c>
      <c r="W373" s="28">
        <f t="shared" si="85"/>
        <v>0</v>
      </c>
      <c r="X373" s="28" t="str">
        <f t="shared" si="83"/>
        <v/>
      </c>
    </row>
    <row r="374" spans="1:24" ht="28.9" customHeight="1">
      <c r="A374" s="41" t="str">
        <f t="shared" si="86"/>
        <v xml:space="preserve"> </v>
      </c>
      <c r="B374" s="42"/>
      <c r="C374" s="43"/>
      <c r="D374" s="44"/>
      <c r="E374" s="44"/>
      <c r="F374" s="43"/>
      <c r="G374" s="43"/>
      <c r="H374" s="26"/>
      <c r="I374" s="26"/>
      <c r="J374" s="26"/>
      <c r="K374" s="26"/>
      <c r="L374" s="52"/>
      <c r="M374" s="50"/>
      <c r="N374" s="28" t="s">
        <v>12</v>
      </c>
      <c r="O374" s="28">
        <f>COUNTIF(C365:C384,"과")</f>
        <v>0</v>
      </c>
      <c r="P374" s="28" t="s">
        <v>2</v>
      </c>
      <c r="Q374" s="28">
        <f>SUMIF(C365:C384,"과",E365:E384)</f>
        <v>0</v>
      </c>
      <c r="R374" s="28">
        <f>COUNTIF(X365:X384,"과국")</f>
        <v>0</v>
      </c>
      <c r="S374" s="28" t="s">
        <v>2</v>
      </c>
      <c r="T374" s="28">
        <f>SUMIF(X365:X384,"과국",E365:E384)</f>
        <v>0</v>
      </c>
      <c r="U374" s="28">
        <f t="shared" si="84"/>
        <v>0</v>
      </c>
      <c r="V374" s="28" t="s">
        <v>2</v>
      </c>
      <c r="W374" s="28">
        <f t="shared" si="85"/>
        <v>0</v>
      </c>
      <c r="X374" s="28" t="str">
        <f t="shared" si="83"/>
        <v/>
      </c>
    </row>
    <row r="375" spans="1:24" ht="28.9" customHeight="1">
      <c r="A375" s="41" t="str">
        <f t="shared" si="86"/>
        <v xml:space="preserve"> </v>
      </c>
      <c r="B375" s="42"/>
      <c r="C375" s="43"/>
      <c r="D375" s="44"/>
      <c r="E375" s="44"/>
      <c r="F375" s="43"/>
      <c r="G375" s="43"/>
      <c r="H375" s="26"/>
      <c r="I375" s="26"/>
      <c r="J375" s="26"/>
      <c r="K375" s="26"/>
      <c r="L375" s="52"/>
      <c r="M375" s="50"/>
      <c r="N375" s="28" t="s">
        <v>13</v>
      </c>
      <c r="O375" s="28">
        <f>COUNTIF(C365:C384,"묘")</f>
        <v>0</v>
      </c>
      <c r="P375" s="28" t="s">
        <v>2</v>
      </c>
      <c r="Q375" s="28">
        <f>SUMIF(C365:C384,"묘",E365:E384)</f>
        <v>0</v>
      </c>
      <c r="R375" s="28">
        <f>COUNTIF(X365:X384,"묘국")</f>
        <v>0</v>
      </c>
      <c r="S375" s="28" t="s">
        <v>2</v>
      </c>
      <c r="T375" s="28">
        <f>SUMIF(X365:X384,"묘국",E365:E384)</f>
        <v>0</v>
      </c>
      <c r="U375" s="28">
        <f t="shared" si="84"/>
        <v>0</v>
      </c>
      <c r="V375" s="28" t="s">
        <v>2</v>
      </c>
      <c r="W375" s="28">
        <f t="shared" si="85"/>
        <v>0</v>
      </c>
      <c r="X375" s="28" t="str">
        <f t="shared" si="83"/>
        <v/>
      </c>
    </row>
    <row r="376" spans="1:24" ht="28.9" customHeight="1">
      <c r="A376" s="41" t="str">
        <f t="shared" si="86"/>
        <v xml:space="preserve"> </v>
      </c>
      <c r="B376" s="42"/>
      <c r="C376" s="43"/>
      <c r="D376" s="44"/>
      <c r="E376" s="44"/>
      <c r="F376" s="43"/>
      <c r="G376" s="43"/>
      <c r="H376" s="26"/>
      <c r="I376" s="26"/>
      <c r="J376" s="26"/>
      <c r="K376" s="26"/>
      <c r="L376" s="52"/>
      <c r="M376" s="50"/>
      <c r="N376" s="28" t="s">
        <v>14</v>
      </c>
      <c r="O376" s="28">
        <f>COUNTIF(C365:C384,"목")</f>
        <v>0</v>
      </c>
      <c r="P376" s="28" t="s">
        <v>2</v>
      </c>
      <c r="Q376" s="28">
        <f>SUMIF(C365:C384,"목",E365:E384)</f>
        <v>0</v>
      </c>
      <c r="R376" s="28">
        <f>COUNTIF(X365:X384,"목국")</f>
        <v>0</v>
      </c>
      <c r="S376" s="28" t="s">
        <v>2</v>
      </c>
      <c r="T376" s="28">
        <f>SUMIF(X365:X384,"목국",E365:E384)</f>
        <v>0</v>
      </c>
      <c r="U376" s="28">
        <f t="shared" si="84"/>
        <v>0</v>
      </c>
      <c r="V376" s="28" t="s">
        <v>2</v>
      </c>
      <c r="W376" s="28">
        <f t="shared" si="85"/>
        <v>0</v>
      </c>
      <c r="X376" s="28" t="str">
        <f t="shared" ref="X376:X391" si="87">CONCATENATE(C376,H376)</f>
        <v/>
      </c>
    </row>
    <row r="377" spans="1:24" ht="28.9" customHeight="1">
      <c r="A377" s="41" t="str">
        <f t="shared" si="86"/>
        <v xml:space="preserve"> </v>
      </c>
      <c r="B377" s="42"/>
      <c r="C377" s="43"/>
      <c r="D377" s="44"/>
      <c r="E377" s="44"/>
      <c r="F377" s="43"/>
      <c r="G377" s="43"/>
      <c r="H377" s="26"/>
      <c r="I377" s="26"/>
      <c r="J377" s="26"/>
      <c r="K377" s="26"/>
      <c r="L377" s="52"/>
      <c r="M377" s="50"/>
      <c r="N377" s="28" t="s">
        <v>15</v>
      </c>
      <c r="O377" s="28">
        <f>COUNTIF(C365:C384,"잡")</f>
        <v>0</v>
      </c>
      <c r="P377" s="28" t="s">
        <v>2</v>
      </c>
      <c r="Q377" s="28">
        <f>SUMIF(C365:C384,"잡",E365:E384)</f>
        <v>0</v>
      </c>
      <c r="R377" s="28">
        <f>COUNTIF(X365:X384,"잡국")</f>
        <v>0</v>
      </c>
      <c r="S377" s="28" t="s">
        <v>2</v>
      </c>
      <c r="T377" s="28">
        <f>SUMIF(X365:X384,"잡국",E365:E384)</f>
        <v>0</v>
      </c>
      <c r="U377" s="28">
        <f t="shared" si="84"/>
        <v>0</v>
      </c>
      <c r="V377" s="28" t="s">
        <v>2</v>
      </c>
      <c r="W377" s="28">
        <f t="shared" si="85"/>
        <v>0</v>
      </c>
      <c r="X377" s="28" t="str">
        <f t="shared" si="87"/>
        <v/>
      </c>
    </row>
    <row r="378" spans="1:24" ht="28.9" customHeight="1">
      <c r="A378" s="41" t="str">
        <f t="shared" si="86"/>
        <v xml:space="preserve"> </v>
      </c>
      <c r="B378" s="42"/>
      <c r="C378" s="43"/>
      <c r="D378" s="44"/>
      <c r="E378" s="44"/>
      <c r="F378" s="43"/>
      <c r="G378" s="43"/>
      <c r="H378" s="26"/>
      <c r="I378" s="26"/>
      <c r="J378" s="26"/>
      <c r="K378" s="26"/>
      <c r="L378" s="52"/>
      <c r="M378" s="50"/>
      <c r="N378" s="28" t="s">
        <v>19</v>
      </c>
      <c r="O378" s="28">
        <f>COUNTIF(C365:C384,"학")</f>
        <v>0</v>
      </c>
      <c r="P378" s="28" t="s">
        <v>2</v>
      </c>
      <c r="Q378" s="28">
        <f>SUMIF(C365:C384,"학",E365:E384)</f>
        <v>0</v>
      </c>
      <c r="R378" s="28">
        <f>COUNTIF(X365:X384,"학국")</f>
        <v>0</v>
      </c>
      <c r="S378" s="28" t="s">
        <v>2</v>
      </c>
      <c r="T378" s="28">
        <f>SUMIF(X365:X384,"학국",E365:E384)</f>
        <v>0</v>
      </c>
      <c r="U378" s="28">
        <f t="shared" si="84"/>
        <v>0</v>
      </c>
      <c r="V378" s="28" t="s">
        <v>2</v>
      </c>
      <c r="W378" s="28">
        <f t="shared" si="85"/>
        <v>0</v>
      </c>
      <c r="X378" s="28" t="str">
        <f t="shared" si="87"/>
        <v/>
      </c>
    </row>
    <row r="379" spans="1:24" ht="28.9" customHeight="1">
      <c r="A379" s="41" t="str">
        <f t="shared" si="86"/>
        <v xml:space="preserve"> </v>
      </c>
      <c r="B379" s="42"/>
      <c r="C379" s="43"/>
      <c r="D379" s="44"/>
      <c r="E379" s="44"/>
      <c r="F379" s="43"/>
      <c r="G379" s="43"/>
      <c r="H379" s="26"/>
      <c r="I379" s="26"/>
      <c r="J379" s="26"/>
      <c r="K379" s="26"/>
      <c r="L379" s="52"/>
      <c r="M379" s="50"/>
      <c r="N379" s="28" t="s">
        <v>16</v>
      </c>
      <c r="O379" s="28">
        <f>COUNTIF(C365:C384,"수")</f>
        <v>0</v>
      </c>
      <c r="P379" s="28" t="s">
        <v>2</v>
      </c>
      <c r="Q379" s="28">
        <f>SUMIF(C365:C384,"수",E365:E384)</f>
        <v>0</v>
      </c>
      <c r="R379" s="28">
        <f>COUNTIF(X365:X384,"수국")</f>
        <v>0</v>
      </c>
      <c r="S379" s="28" t="s">
        <v>2</v>
      </c>
      <c r="T379" s="28">
        <f>SUMIF(X365:X384,"수국",E365:E384)</f>
        <v>0</v>
      </c>
      <c r="U379" s="28">
        <f t="shared" si="84"/>
        <v>0</v>
      </c>
      <c r="V379" s="28" t="s">
        <v>2</v>
      </c>
      <c r="W379" s="28">
        <f t="shared" si="85"/>
        <v>0</v>
      </c>
      <c r="X379" s="28" t="str">
        <f t="shared" si="87"/>
        <v/>
      </c>
    </row>
    <row r="380" spans="1:24" ht="28.9" customHeight="1">
      <c r="A380" s="41" t="str">
        <f t="shared" si="86"/>
        <v xml:space="preserve"> </v>
      </c>
      <c r="B380" s="42"/>
      <c r="C380" s="43"/>
      <c r="D380" s="44"/>
      <c r="E380" s="44"/>
      <c r="F380" s="43"/>
      <c r="G380" s="43"/>
      <c r="H380" s="26"/>
      <c r="I380" s="26"/>
      <c r="J380" s="26"/>
      <c r="K380" s="26"/>
      <c r="L380" s="52"/>
      <c r="M380" s="50"/>
      <c r="N380" s="29" t="s">
        <v>17</v>
      </c>
      <c r="O380" s="28">
        <f>COUNTIF(C365:C384,"장")</f>
        <v>0</v>
      </c>
      <c r="P380" s="28" t="s">
        <v>2</v>
      </c>
      <c r="Q380" s="28">
        <f>SUMIF(C365:C384,"장",E365:E384)</f>
        <v>0</v>
      </c>
      <c r="R380" s="28">
        <f>COUNTIF(X365:X384,"장국")</f>
        <v>0</v>
      </c>
      <c r="S380" s="28" t="s">
        <v>2</v>
      </c>
      <c r="T380" s="28">
        <f>SUMIF(X365:X384,"장국",E365:E384)</f>
        <v>0</v>
      </c>
      <c r="U380" s="28">
        <f t="shared" si="84"/>
        <v>0</v>
      </c>
      <c r="V380" s="28" t="s">
        <v>2</v>
      </c>
      <c r="W380" s="28">
        <f t="shared" si="85"/>
        <v>0</v>
      </c>
      <c r="X380" s="30" t="str">
        <f t="shared" si="87"/>
        <v/>
      </c>
    </row>
    <row r="381" spans="1:24" ht="28.9" customHeight="1">
      <c r="A381" s="41" t="str">
        <f t="shared" si="86"/>
        <v xml:space="preserve"> </v>
      </c>
      <c r="B381" s="42"/>
      <c r="C381" s="43"/>
      <c r="D381" s="44"/>
      <c r="E381" s="44"/>
      <c r="F381" s="43"/>
      <c r="G381" s="43"/>
      <c r="H381" s="26"/>
      <c r="I381" s="26"/>
      <c r="J381" s="26"/>
      <c r="K381" s="26"/>
      <c r="L381" s="52"/>
      <c r="M381" s="50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30" t="str">
        <f t="shared" si="87"/>
        <v/>
      </c>
    </row>
    <row r="382" spans="1:24" ht="28.9" customHeight="1">
      <c r="A382" s="41" t="str">
        <f t="shared" si="86"/>
        <v xml:space="preserve"> </v>
      </c>
      <c r="B382" s="42"/>
      <c r="C382" s="43"/>
      <c r="D382" s="44"/>
      <c r="E382" s="44"/>
      <c r="F382" s="43"/>
      <c r="G382" s="43"/>
      <c r="H382" s="26"/>
      <c r="I382" s="26"/>
      <c r="J382" s="26"/>
      <c r="K382" s="26"/>
      <c r="L382" s="52"/>
      <c r="M382" s="50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30" t="str">
        <f t="shared" si="87"/>
        <v/>
      </c>
    </row>
    <row r="383" spans="1:24" ht="28.9" customHeight="1">
      <c r="A383" s="41" t="str">
        <f>IF(OR(ISNUMBER(E383),ISTEXT(C383)),A382+1," ")</f>
        <v xml:space="preserve"> </v>
      </c>
      <c r="B383" s="42"/>
      <c r="C383" s="43"/>
      <c r="D383" s="44"/>
      <c r="E383" s="44"/>
      <c r="F383" s="43"/>
      <c r="G383" s="43"/>
      <c r="H383" s="26"/>
      <c r="I383" s="26"/>
      <c r="J383" s="26"/>
      <c r="K383" s="26"/>
      <c r="L383" s="52"/>
      <c r="M383" s="50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30" t="str">
        <f t="shared" si="87"/>
        <v/>
      </c>
    </row>
    <row r="384" spans="1:24" ht="28.9" customHeight="1">
      <c r="A384" s="41" t="str">
        <f>IF(OR(ISNUMBER(E384),ISTEXT(C384)),A383+1," ")</f>
        <v xml:space="preserve"> </v>
      </c>
      <c r="B384" s="42"/>
      <c r="C384" s="43"/>
      <c r="D384" s="44"/>
      <c r="E384" s="44"/>
      <c r="F384" s="43"/>
      <c r="G384" s="43"/>
      <c r="H384" s="26"/>
      <c r="I384" s="26"/>
      <c r="J384" s="26"/>
      <c r="K384" s="26"/>
      <c r="L384" s="52"/>
      <c r="M384" s="50"/>
      <c r="N384" s="28" t="s">
        <v>20</v>
      </c>
      <c r="O384" s="28">
        <f>COUNTIF(C365:C384," ")</f>
        <v>0</v>
      </c>
      <c r="P384" s="28" t="s">
        <v>2</v>
      </c>
      <c r="Q384" s="28">
        <f>SUMIF(C365:C384," ",E365:E384)</f>
        <v>0</v>
      </c>
      <c r="R384" s="28"/>
      <c r="S384" s="28" t="s">
        <v>2</v>
      </c>
      <c r="T384" s="28"/>
      <c r="U384" s="28">
        <f>O384</f>
        <v>0</v>
      </c>
      <c r="V384" s="28" t="s">
        <v>2</v>
      </c>
      <c r="W384" s="28">
        <f>Q384</f>
        <v>0</v>
      </c>
      <c r="X384" s="28" t="str">
        <f t="shared" si="87"/>
        <v/>
      </c>
    </row>
    <row r="385" spans="1:24" ht="28.9" customHeight="1">
      <c r="A385" s="45" t="s">
        <v>35</v>
      </c>
      <c r="B385" s="46"/>
      <c r="C385" s="47"/>
      <c r="D385" s="48"/>
      <c r="E385" s="49">
        <f>SUM(E365:E384)</f>
        <v>0</v>
      </c>
      <c r="F385" s="47"/>
      <c r="G385" s="47"/>
      <c r="H385" s="31"/>
      <c r="I385" s="31"/>
      <c r="J385" s="31"/>
      <c r="K385" s="31"/>
      <c r="L385" s="33"/>
      <c r="M385" s="51"/>
      <c r="N385" s="29" t="s">
        <v>1</v>
      </c>
      <c r="O385" s="28">
        <f>SUM(O365:O384)</f>
        <v>0</v>
      </c>
      <c r="P385" s="28" t="s">
        <v>2</v>
      </c>
      <c r="Q385" s="28">
        <f>SUM(Q365:Q384)</f>
        <v>0</v>
      </c>
      <c r="R385" s="28">
        <f>SUM(R365:R384)</f>
        <v>0</v>
      </c>
      <c r="S385" s="28" t="s">
        <v>2</v>
      </c>
      <c r="T385" s="28">
        <f>SUM(T365:T384)</f>
        <v>0</v>
      </c>
      <c r="U385" s="28">
        <f>SUM(U365:U384)</f>
        <v>0</v>
      </c>
      <c r="V385" s="28" t="s">
        <v>2</v>
      </c>
      <c r="W385" s="28">
        <f>SUM(W365:W384)</f>
        <v>0</v>
      </c>
      <c r="X385" s="28" t="str">
        <f t="shared" si="87"/>
        <v/>
      </c>
    </row>
    <row r="386" spans="1:24" ht="28.9" customHeight="1">
      <c r="A386" s="41" t="str">
        <f>IF(OR(ISNUMBER(E386),ISTEXT(C386)),A384+1," ")</f>
        <v xml:space="preserve"> </v>
      </c>
      <c r="B386" s="42"/>
      <c r="C386" s="43"/>
      <c r="D386" s="44"/>
      <c r="E386" s="44"/>
      <c r="F386" s="43"/>
      <c r="G386" s="43"/>
      <c r="H386" s="26"/>
      <c r="I386" s="26"/>
      <c r="J386" s="26"/>
      <c r="K386" s="27"/>
      <c r="L386" s="52"/>
      <c r="M386" s="50"/>
      <c r="N386" s="28" t="s">
        <v>3</v>
      </c>
      <c r="O386" s="28">
        <f>COUNTIF(C386:C405,"전")</f>
        <v>0</v>
      </c>
      <c r="P386" s="28" t="s">
        <v>2</v>
      </c>
      <c r="Q386" s="28">
        <f>SUMIF(C386:C405,"전",E386:E405)</f>
        <v>0</v>
      </c>
      <c r="R386" s="28">
        <f>COUNTIF(X386:X405,"전국")</f>
        <v>0</v>
      </c>
      <c r="S386" s="28" t="s">
        <v>2</v>
      </c>
      <c r="T386" s="28">
        <f>SUMIF(X386:X405,"전국",E386:E405)</f>
        <v>0</v>
      </c>
      <c r="U386" s="28">
        <f t="shared" ref="U386:U401" si="88">O386-R386</f>
        <v>0</v>
      </c>
      <c r="V386" s="28" t="s">
        <v>2</v>
      </c>
      <c r="W386" s="28">
        <f t="shared" ref="W386:W401" si="89">Q386-T386</f>
        <v>0</v>
      </c>
      <c r="X386" s="28" t="str">
        <f t="shared" si="87"/>
        <v/>
      </c>
    </row>
    <row r="387" spans="1:24" ht="28.9" customHeight="1">
      <c r="A387" s="41" t="str">
        <f>IF(OR(ISNUMBER(E387),ISTEXT(C387)),A386+1," ")</f>
        <v xml:space="preserve"> </v>
      </c>
      <c r="B387" s="42"/>
      <c r="C387" s="43"/>
      <c r="D387" s="44"/>
      <c r="E387" s="44"/>
      <c r="F387" s="43"/>
      <c r="G387" s="43"/>
      <c r="H387" s="26"/>
      <c r="I387" s="26"/>
      <c r="J387" s="26"/>
      <c r="K387" s="26"/>
      <c r="L387" s="52"/>
      <c r="M387" s="50"/>
      <c r="N387" s="28" t="s">
        <v>4</v>
      </c>
      <c r="O387" s="28">
        <f>COUNTIF(C386:C405,"답")</f>
        <v>0</v>
      </c>
      <c r="P387" s="28" t="s">
        <v>2</v>
      </c>
      <c r="Q387" s="28">
        <f>SUMIF(C386:C405,"답",E386:E405)</f>
        <v>0</v>
      </c>
      <c r="R387" s="28">
        <f>COUNTIF(X386:X405,"답국")</f>
        <v>0</v>
      </c>
      <c r="S387" s="28" t="s">
        <v>2</v>
      </c>
      <c r="T387" s="28">
        <f>SUMIF(X386:X405,"답국",E386:E405)</f>
        <v>0</v>
      </c>
      <c r="U387" s="28">
        <f t="shared" si="88"/>
        <v>0</v>
      </c>
      <c r="V387" s="28" t="s">
        <v>2</v>
      </c>
      <c r="W387" s="28">
        <f t="shared" si="89"/>
        <v>0</v>
      </c>
      <c r="X387" s="28" t="str">
        <f t="shared" si="87"/>
        <v/>
      </c>
    </row>
    <row r="388" spans="1:24" ht="28.9" customHeight="1">
      <c r="A388" s="41" t="str">
        <f t="shared" ref="A388:A403" si="90">IF(OR(ISNUMBER(E388),ISTEXT(C388)),A387+1," ")</f>
        <v xml:space="preserve"> </v>
      </c>
      <c r="B388" s="42"/>
      <c r="C388" s="43"/>
      <c r="D388" s="44"/>
      <c r="E388" s="44"/>
      <c r="F388" s="43"/>
      <c r="G388" s="43"/>
      <c r="H388" s="26"/>
      <c r="I388" s="26"/>
      <c r="J388" s="26"/>
      <c r="K388" s="26"/>
      <c r="L388" s="52"/>
      <c r="M388" s="50"/>
      <c r="N388" s="28" t="s">
        <v>5</v>
      </c>
      <c r="O388" s="28">
        <f>COUNTIF(C386:C405,"임")</f>
        <v>0</v>
      </c>
      <c r="P388" s="28" t="s">
        <v>2</v>
      </c>
      <c r="Q388" s="28">
        <f>SUMIF(C386:C405,"임",E386:E405)</f>
        <v>0</v>
      </c>
      <c r="R388" s="28">
        <f>COUNTIF(X386:X405,"임국")</f>
        <v>0</v>
      </c>
      <c r="S388" s="28" t="s">
        <v>2</v>
      </c>
      <c r="T388" s="28">
        <f>SUMIF(X386:X405,"임국",E386:E405)</f>
        <v>0</v>
      </c>
      <c r="U388" s="28">
        <f t="shared" si="88"/>
        <v>0</v>
      </c>
      <c r="V388" s="28" t="s">
        <v>2</v>
      </c>
      <c r="W388" s="28">
        <f t="shared" si="89"/>
        <v>0</v>
      </c>
      <c r="X388" s="28" t="str">
        <f t="shared" si="87"/>
        <v/>
      </c>
    </row>
    <row r="389" spans="1:24" ht="28.9" customHeight="1">
      <c r="A389" s="41" t="str">
        <f t="shared" si="90"/>
        <v xml:space="preserve"> </v>
      </c>
      <c r="B389" s="42"/>
      <c r="C389" s="43"/>
      <c r="D389" s="44"/>
      <c r="E389" s="44"/>
      <c r="F389" s="43"/>
      <c r="G389" s="43"/>
      <c r="H389" s="26"/>
      <c r="I389" s="26"/>
      <c r="J389" s="26"/>
      <c r="K389" s="26"/>
      <c r="L389" s="52"/>
      <c r="M389" s="50"/>
      <c r="N389" s="28" t="s">
        <v>6</v>
      </c>
      <c r="O389" s="28">
        <f>COUNTIF(C386:C405,"대")</f>
        <v>0</v>
      </c>
      <c r="P389" s="28" t="s">
        <v>2</v>
      </c>
      <c r="Q389" s="28">
        <f>SUMIF(C386:C405,"대",E386:E405)</f>
        <v>0</v>
      </c>
      <c r="R389" s="28">
        <f>COUNTIF(X386:X405,"대국")</f>
        <v>0</v>
      </c>
      <c r="S389" s="28" t="s">
        <v>2</v>
      </c>
      <c r="T389" s="28">
        <f>SUMIF(X386:X405,"대국",E386:E405)</f>
        <v>0</v>
      </c>
      <c r="U389" s="28">
        <f t="shared" si="88"/>
        <v>0</v>
      </c>
      <c r="V389" s="28" t="s">
        <v>2</v>
      </c>
      <c r="W389" s="28">
        <f t="shared" si="89"/>
        <v>0</v>
      </c>
      <c r="X389" s="28" t="str">
        <f t="shared" si="87"/>
        <v/>
      </c>
    </row>
    <row r="390" spans="1:24" ht="28.9" customHeight="1">
      <c r="A390" s="41" t="str">
        <f t="shared" si="90"/>
        <v xml:space="preserve"> </v>
      </c>
      <c r="B390" s="42"/>
      <c r="C390" s="43"/>
      <c r="D390" s="44"/>
      <c r="E390" s="44"/>
      <c r="F390" s="43"/>
      <c r="G390" s="43"/>
      <c r="H390" s="26"/>
      <c r="I390" s="26"/>
      <c r="J390" s="26"/>
      <c r="K390" s="26"/>
      <c r="L390" s="52"/>
      <c r="M390" s="50"/>
      <c r="N390" s="28" t="s">
        <v>7</v>
      </c>
      <c r="O390" s="28">
        <f>COUNTIF(C386:C405,"도")</f>
        <v>0</v>
      </c>
      <c r="P390" s="28" t="s">
        <v>2</v>
      </c>
      <c r="Q390" s="28">
        <f>SUMIF(C386:C405,"도",E386:E405)</f>
        <v>0</v>
      </c>
      <c r="R390" s="28">
        <f>COUNTIF(X386:X405,"도국")</f>
        <v>0</v>
      </c>
      <c r="S390" s="28" t="s">
        <v>2</v>
      </c>
      <c r="T390" s="28">
        <f>SUMIF(X386:X405,"도국",E386:E405)</f>
        <v>0</v>
      </c>
      <c r="U390" s="28">
        <f t="shared" si="88"/>
        <v>0</v>
      </c>
      <c r="V390" s="28" t="s">
        <v>2</v>
      </c>
      <c r="W390" s="28">
        <f t="shared" si="89"/>
        <v>0</v>
      </c>
      <c r="X390" s="28" t="str">
        <f t="shared" si="87"/>
        <v/>
      </c>
    </row>
    <row r="391" spans="1:24" ht="28.9" customHeight="1">
      <c r="A391" s="41" t="str">
        <f t="shared" si="90"/>
        <v xml:space="preserve"> </v>
      </c>
      <c r="B391" s="42"/>
      <c r="C391" s="43"/>
      <c r="D391" s="44"/>
      <c r="E391" s="44"/>
      <c r="F391" s="43"/>
      <c r="G391" s="43"/>
      <c r="H391" s="26"/>
      <c r="I391" s="26"/>
      <c r="J391" s="26"/>
      <c r="K391" s="26"/>
      <c r="L391" s="52"/>
      <c r="M391" s="50"/>
      <c r="N391" s="28" t="s">
        <v>8</v>
      </c>
      <c r="O391" s="28">
        <f>COUNTIF(C386:C405,"천")</f>
        <v>0</v>
      </c>
      <c r="P391" s="28" t="s">
        <v>2</v>
      </c>
      <c r="Q391" s="28">
        <f>SUMIF(C386:C405,"천",E386:E405)</f>
        <v>0</v>
      </c>
      <c r="R391" s="28">
        <f>COUNTIF(X386:X405,"천국")</f>
        <v>0</v>
      </c>
      <c r="S391" s="28" t="s">
        <v>2</v>
      </c>
      <c r="T391" s="28">
        <f>SUMIF(X386:X405,"천국",E386:E405)</f>
        <v>0</v>
      </c>
      <c r="U391" s="28">
        <f t="shared" si="88"/>
        <v>0</v>
      </c>
      <c r="V391" s="28" t="s">
        <v>2</v>
      </c>
      <c r="W391" s="28">
        <f t="shared" si="89"/>
        <v>0</v>
      </c>
      <c r="X391" s="28" t="str">
        <f t="shared" si="87"/>
        <v/>
      </c>
    </row>
    <row r="392" spans="1:24" ht="28.9" customHeight="1">
      <c r="A392" s="41" t="str">
        <f t="shared" si="90"/>
        <v xml:space="preserve"> </v>
      </c>
      <c r="B392" s="42"/>
      <c r="C392" s="43"/>
      <c r="D392" s="44"/>
      <c r="E392" s="44"/>
      <c r="F392" s="43"/>
      <c r="G392" s="43"/>
      <c r="H392" s="26"/>
      <c r="I392" s="26"/>
      <c r="J392" s="26"/>
      <c r="K392" s="26"/>
      <c r="L392" s="52"/>
      <c r="M392" s="50"/>
      <c r="N392" s="28" t="s">
        <v>9</v>
      </c>
      <c r="O392" s="28">
        <f>COUNTIF(C386:C405,"구")</f>
        <v>0</v>
      </c>
      <c r="P392" s="28" t="s">
        <v>2</v>
      </c>
      <c r="Q392" s="28">
        <f>SUMIF(C386:C405,"구",E386:E405)</f>
        <v>0</v>
      </c>
      <c r="R392" s="28">
        <f>COUNTIF(X386:X405,"구국")</f>
        <v>0</v>
      </c>
      <c r="S392" s="28" t="s">
        <v>2</v>
      </c>
      <c r="T392" s="28">
        <f>SUMIF(X386:X405,"구국",E386:E405)</f>
        <v>0</v>
      </c>
      <c r="U392" s="28">
        <f t="shared" si="88"/>
        <v>0</v>
      </c>
      <c r="V392" s="28" t="s">
        <v>2</v>
      </c>
      <c r="W392" s="28">
        <f t="shared" si="89"/>
        <v>0</v>
      </c>
      <c r="X392" s="28" t="str">
        <f t="shared" ref="X392:X407" si="91">CONCATENATE(C392,H392)</f>
        <v/>
      </c>
    </row>
    <row r="393" spans="1:24" ht="28.9" customHeight="1">
      <c r="A393" s="41" t="str">
        <f t="shared" si="90"/>
        <v xml:space="preserve"> </v>
      </c>
      <c r="B393" s="42"/>
      <c r="C393" s="43"/>
      <c r="D393" s="44"/>
      <c r="E393" s="44"/>
      <c r="F393" s="43"/>
      <c r="G393" s="43"/>
      <c r="H393" s="26"/>
      <c r="I393" s="26"/>
      <c r="J393" s="26"/>
      <c r="K393" s="26"/>
      <c r="L393" s="52"/>
      <c r="M393" s="50"/>
      <c r="N393" s="28" t="s">
        <v>10</v>
      </c>
      <c r="O393" s="28">
        <f>COUNTIF(C386:C405,"제")</f>
        <v>0</v>
      </c>
      <c r="P393" s="28" t="s">
        <v>2</v>
      </c>
      <c r="Q393" s="28">
        <f>SUMIF(C386:C405,"제",E386:E405)</f>
        <v>0</v>
      </c>
      <c r="R393" s="28">
        <f>COUNTIF(X386:X405,"제국")</f>
        <v>0</v>
      </c>
      <c r="S393" s="28" t="s">
        <v>2</v>
      </c>
      <c r="T393" s="28">
        <f>SUMIF(X386:X405,"제국",E386:E405)</f>
        <v>0</v>
      </c>
      <c r="U393" s="28">
        <f t="shared" si="88"/>
        <v>0</v>
      </c>
      <c r="V393" s="28" t="s">
        <v>2</v>
      </c>
      <c r="W393" s="28">
        <f t="shared" si="89"/>
        <v>0</v>
      </c>
      <c r="X393" s="28" t="str">
        <f t="shared" si="91"/>
        <v/>
      </c>
    </row>
    <row r="394" spans="1:24" ht="28.9" customHeight="1">
      <c r="A394" s="41" t="str">
        <f t="shared" si="90"/>
        <v xml:space="preserve"> </v>
      </c>
      <c r="B394" s="42"/>
      <c r="C394" s="43"/>
      <c r="D394" s="44"/>
      <c r="E394" s="44"/>
      <c r="F394" s="43"/>
      <c r="G394" s="43"/>
      <c r="H394" s="26"/>
      <c r="I394" s="26"/>
      <c r="J394" s="26"/>
      <c r="K394" s="26"/>
      <c r="L394" s="52"/>
      <c r="M394" s="50"/>
      <c r="N394" s="28" t="s">
        <v>11</v>
      </c>
      <c r="O394" s="28">
        <f>COUNTIF(C386:C405,"유")</f>
        <v>0</v>
      </c>
      <c r="P394" s="28" t="s">
        <v>2</v>
      </c>
      <c r="Q394" s="28">
        <f>SUMIF(C386:C405,"유",E386:E405)</f>
        <v>0</v>
      </c>
      <c r="R394" s="28">
        <f>COUNTIF(X386:X405,"유국")</f>
        <v>0</v>
      </c>
      <c r="S394" s="28" t="s">
        <v>2</v>
      </c>
      <c r="T394" s="28">
        <f>SUMIF(X386:X405,"유국",E386:E405)</f>
        <v>0</v>
      </c>
      <c r="U394" s="28">
        <f t="shared" si="88"/>
        <v>0</v>
      </c>
      <c r="V394" s="28" t="s">
        <v>2</v>
      </c>
      <c r="W394" s="28">
        <f t="shared" si="89"/>
        <v>0</v>
      </c>
      <c r="X394" s="28" t="str">
        <f t="shared" si="91"/>
        <v/>
      </c>
    </row>
    <row r="395" spans="1:24" ht="28.9" customHeight="1">
      <c r="A395" s="41" t="str">
        <f t="shared" si="90"/>
        <v xml:space="preserve"> </v>
      </c>
      <c r="B395" s="42"/>
      <c r="C395" s="43"/>
      <c r="D395" s="44"/>
      <c r="E395" s="44"/>
      <c r="F395" s="43"/>
      <c r="G395" s="43"/>
      <c r="H395" s="26"/>
      <c r="I395" s="26"/>
      <c r="J395" s="26"/>
      <c r="K395" s="26"/>
      <c r="L395" s="52"/>
      <c r="M395" s="50"/>
      <c r="N395" s="28" t="s">
        <v>12</v>
      </c>
      <c r="O395" s="28">
        <f>COUNTIF(C386:C405,"과")</f>
        <v>0</v>
      </c>
      <c r="P395" s="28" t="s">
        <v>2</v>
      </c>
      <c r="Q395" s="28">
        <f>SUMIF(C386:C405,"과",E386:E405)</f>
        <v>0</v>
      </c>
      <c r="R395" s="28">
        <f>COUNTIF(X386:X405,"과국")</f>
        <v>0</v>
      </c>
      <c r="S395" s="28" t="s">
        <v>2</v>
      </c>
      <c r="T395" s="28">
        <f>SUMIF(X386:X405,"과국",E386:E405)</f>
        <v>0</v>
      </c>
      <c r="U395" s="28">
        <f t="shared" si="88"/>
        <v>0</v>
      </c>
      <c r="V395" s="28" t="s">
        <v>2</v>
      </c>
      <c r="W395" s="28">
        <f t="shared" si="89"/>
        <v>0</v>
      </c>
      <c r="X395" s="28" t="str">
        <f t="shared" si="91"/>
        <v/>
      </c>
    </row>
    <row r="396" spans="1:24" ht="28.9" customHeight="1">
      <c r="A396" s="41" t="str">
        <f t="shared" si="90"/>
        <v xml:space="preserve"> </v>
      </c>
      <c r="B396" s="42"/>
      <c r="C396" s="43"/>
      <c r="D396" s="44"/>
      <c r="E396" s="44"/>
      <c r="F396" s="43"/>
      <c r="G396" s="43"/>
      <c r="H396" s="26"/>
      <c r="I396" s="26"/>
      <c r="J396" s="26"/>
      <c r="K396" s="26"/>
      <c r="L396" s="52"/>
      <c r="M396" s="50"/>
      <c r="N396" s="28" t="s">
        <v>13</v>
      </c>
      <c r="O396" s="28">
        <f>COUNTIF(C386:C405,"묘")</f>
        <v>0</v>
      </c>
      <c r="P396" s="28" t="s">
        <v>2</v>
      </c>
      <c r="Q396" s="28">
        <f>SUMIF(C386:C405,"묘",E386:E405)</f>
        <v>0</v>
      </c>
      <c r="R396" s="28">
        <f>COUNTIF(X386:X405,"묘국")</f>
        <v>0</v>
      </c>
      <c r="S396" s="28" t="s">
        <v>2</v>
      </c>
      <c r="T396" s="28">
        <f>SUMIF(X386:X405,"묘국",E386:E405)</f>
        <v>0</v>
      </c>
      <c r="U396" s="28">
        <f t="shared" si="88"/>
        <v>0</v>
      </c>
      <c r="V396" s="28" t="s">
        <v>2</v>
      </c>
      <c r="W396" s="28">
        <f t="shared" si="89"/>
        <v>0</v>
      </c>
      <c r="X396" s="28" t="str">
        <f t="shared" si="91"/>
        <v/>
      </c>
    </row>
    <row r="397" spans="1:24" ht="28.9" customHeight="1">
      <c r="A397" s="41" t="str">
        <f t="shared" si="90"/>
        <v xml:space="preserve"> </v>
      </c>
      <c r="B397" s="42"/>
      <c r="C397" s="43"/>
      <c r="D397" s="44"/>
      <c r="E397" s="44"/>
      <c r="F397" s="43"/>
      <c r="G397" s="43"/>
      <c r="H397" s="26"/>
      <c r="I397" s="26"/>
      <c r="J397" s="26"/>
      <c r="K397" s="26"/>
      <c r="L397" s="52"/>
      <c r="M397" s="50"/>
      <c r="N397" s="28" t="s">
        <v>14</v>
      </c>
      <c r="O397" s="28">
        <f>COUNTIF(C386:C405,"목")</f>
        <v>0</v>
      </c>
      <c r="P397" s="28" t="s">
        <v>2</v>
      </c>
      <c r="Q397" s="28">
        <f>SUMIF(C386:C405,"목",E386:E405)</f>
        <v>0</v>
      </c>
      <c r="R397" s="28">
        <f>COUNTIF(X386:X405,"목국")</f>
        <v>0</v>
      </c>
      <c r="S397" s="28" t="s">
        <v>2</v>
      </c>
      <c r="T397" s="28">
        <f>SUMIF(X386:X405,"목국",E386:E405)</f>
        <v>0</v>
      </c>
      <c r="U397" s="28">
        <f t="shared" si="88"/>
        <v>0</v>
      </c>
      <c r="V397" s="28" t="s">
        <v>2</v>
      </c>
      <c r="W397" s="28">
        <f t="shared" si="89"/>
        <v>0</v>
      </c>
      <c r="X397" s="28" t="str">
        <f t="shared" si="91"/>
        <v/>
      </c>
    </row>
    <row r="398" spans="1:24" ht="28.9" customHeight="1">
      <c r="A398" s="41" t="str">
        <f t="shared" si="90"/>
        <v xml:space="preserve"> </v>
      </c>
      <c r="B398" s="42"/>
      <c r="C398" s="43"/>
      <c r="D398" s="44"/>
      <c r="E398" s="44"/>
      <c r="F398" s="43"/>
      <c r="G398" s="43"/>
      <c r="H398" s="26"/>
      <c r="I398" s="26"/>
      <c r="J398" s="26"/>
      <c r="K398" s="26"/>
      <c r="L398" s="52"/>
      <c r="M398" s="50"/>
      <c r="N398" s="28" t="s">
        <v>15</v>
      </c>
      <c r="O398" s="28">
        <f>COUNTIF(C386:C405,"잡")</f>
        <v>0</v>
      </c>
      <c r="P398" s="28" t="s">
        <v>2</v>
      </c>
      <c r="Q398" s="28">
        <f>SUMIF(C386:C405,"잡",E386:E405)</f>
        <v>0</v>
      </c>
      <c r="R398" s="28">
        <f>COUNTIF(X386:X405,"잡국")</f>
        <v>0</v>
      </c>
      <c r="S398" s="28" t="s">
        <v>2</v>
      </c>
      <c r="T398" s="28">
        <f>SUMIF(X386:X405,"잡국",E386:E405)</f>
        <v>0</v>
      </c>
      <c r="U398" s="28">
        <f t="shared" si="88"/>
        <v>0</v>
      </c>
      <c r="V398" s="28" t="s">
        <v>2</v>
      </c>
      <c r="W398" s="28">
        <f t="shared" si="89"/>
        <v>0</v>
      </c>
      <c r="X398" s="28" t="str">
        <f t="shared" si="91"/>
        <v/>
      </c>
    </row>
    <row r="399" spans="1:24" ht="28.9" customHeight="1">
      <c r="A399" s="41" t="str">
        <f t="shared" si="90"/>
        <v xml:space="preserve"> </v>
      </c>
      <c r="B399" s="42"/>
      <c r="C399" s="43"/>
      <c r="D399" s="44"/>
      <c r="E399" s="44"/>
      <c r="F399" s="43"/>
      <c r="G399" s="43"/>
      <c r="H399" s="26"/>
      <c r="I399" s="26"/>
      <c r="J399" s="26"/>
      <c r="K399" s="26"/>
      <c r="L399" s="52"/>
      <c r="M399" s="50"/>
      <c r="N399" s="28" t="s">
        <v>19</v>
      </c>
      <c r="O399" s="28">
        <f>COUNTIF(C386:C405,"학")</f>
        <v>0</v>
      </c>
      <c r="P399" s="28" t="s">
        <v>2</v>
      </c>
      <c r="Q399" s="28">
        <f>SUMIF(C386:C405,"학",E386:E405)</f>
        <v>0</v>
      </c>
      <c r="R399" s="28">
        <f>COUNTIF(X386:X405,"학국")</f>
        <v>0</v>
      </c>
      <c r="S399" s="28" t="s">
        <v>2</v>
      </c>
      <c r="T399" s="28">
        <f>SUMIF(X386:X405,"학국",E386:E405)</f>
        <v>0</v>
      </c>
      <c r="U399" s="28">
        <f t="shared" si="88"/>
        <v>0</v>
      </c>
      <c r="V399" s="28" t="s">
        <v>2</v>
      </c>
      <c r="W399" s="28">
        <f t="shared" si="89"/>
        <v>0</v>
      </c>
      <c r="X399" s="28" t="str">
        <f t="shared" si="91"/>
        <v/>
      </c>
    </row>
    <row r="400" spans="1:24" ht="28.9" customHeight="1">
      <c r="A400" s="41" t="str">
        <f t="shared" si="90"/>
        <v xml:space="preserve"> </v>
      </c>
      <c r="B400" s="42"/>
      <c r="C400" s="43"/>
      <c r="D400" s="44"/>
      <c r="E400" s="44"/>
      <c r="F400" s="43"/>
      <c r="G400" s="43"/>
      <c r="H400" s="26"/>
      <c r="I400" s="26"/>
      <c r="J400" s="26"/>
      <c r="K400" s="26"/>
      <c r="L400" s="52"/>
      <c r="M400" s="50"/>
      <c r="N400" s="28" t="s">
        <v>16</v>
      </c>
      <c r="O400" s="28">
        <f>COUNTIF(C386:C405,"수")</f>
        <v>0</v>
      </c>
      <c r="P400" s="28" t="s">
        <v>2</v>
      </c>
      <c r="Q400" s="28">
        <f>SUMIF(C386:C405,"수",E386:E405)</f>
        <v>0</v>
      </c>
      <c r="R400" s="28">
        <f>COUNTIF(X386:X405,"수국")</f>
        <v>0</v>
      </c>
      <c r="S400" s="28" t="s">
        <v>2</v>
      </c>
      <c r="T400" s="28">
        <f>SUMIF(X386:X405,"수국",E386:E405)</f>
        <v>0</v>
      </c>
      <c r="U400" s="28">
        <f t="shared" si="88"/>
        <v>0</v>
      </c>
      <c r="V400" s="28" t="s">
        <v>2</v>
      </c>
      <c r="W400" s="28">
        <f t="shared" si="89"/>
        <v>0</v>
      </c>
      <c r="X400" s="28" t="str">
        <f t="shared" si="91"/>
        <v/>
      </c>
    </row>
    <row r="401" spans="1:24" ht="28.9" customHeight="1">
      <c r="A401" s="41" t="str">
        <f t="shared" si="90"/>
        <v xml:space="preserve"> </v>
      </c>
      <c r="B401" s="42"/>
      <c r="C401" s="43"/>
      <c r="D401" s="44"/>
      <c r="E401" s="44"/>
      <c r="F401" s="43"/>
      <c r="G401" s="43"/>
      <c r="H401" s="26"/>
      <c r="I401" s="26"/>
      <c r="J401" s="26"/>
      <c r="K401" s="26"/>
      <c r="L401" s="52"/>
      <c r="M401" s="50"/>
      <c r="N401" s="29" t="s">
        <v>17</v>
      </c>
      <c r="O401" s="28">
        <f>COUNTIF(C386:C405,"장")</f>
        <v>0</v>
      </c>
      <c r="P401" s="28" t="s">
        <v>2</v>
      </c>
      <c r="Q401" s="28">
        <f>SUMIF(C386:C405,"장",E386:E405)</f>
        <v>0</v>
      </c>
      <c r="R401" s="28">
        <f>COUNTIF(X386:X405,"장국")</f>
        <v>0</v>
      </c>
      <c r="S401" s="28" t="s">
        <v>2</v>
      </c>
      <c r="T401" s="28">
        <f>SUMIF(X386:X405,"장국",E386:E405)</f>
        <v>0</v>
      </c>
      <c r="U401" s="28">
        <f t="shared" si="88"/>
        <v>0</v>
      </c>
      <c r="V401" s="28" t="s">
        <v>2</v>
      </c>
      <c r="W401" s="28">
        <f t="shared" si="89"/>
        <v>0</v>
      </c>
      <c r="X401" s="30" t="str">
        <f t="shared" si="91"/>
        <v/>
      </c>
    </row>
    <row r="402" spans="1:24" ht="28.9" customHeight="1">
      <c r="A402" s="41" t="str">
        <f t="shared" si="90"/>
        <v xml:space="preserve"> </v>
      </c>
      <c r="B402" s="42"/>
      <c r="C402" s="43"/>
      <c r="D402" s="44"/>
      <c r="E402" s="44"/>
      <c r="F402" s="43"/>
      <c r="G402" s="43"/>
      <c r="H402" s="26"/>
      <c r="I402" s="26"/>
      <c r="J402" s="26"/>
      <c r="K402" s="26"/>
      <c r="L402" s="52"/>
      <c r="M402" s="50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30" t="str">
        <f t="shared" si="91"/>
        <v/>
      </c>
    </row>
    <row r="403" spans="1:24" ht="28.9" customHeight="1">
      <c r="A403" s="41" t="str">
        <f t="shared" si="90"/>
        <v xml:space="preserve"> </v>
      </c>
      <c r="B403" s="42"/>
      <c r="C403" s="43"/>
      <c r="D403" s="44"/>
      <c r="E403" s="44"/>
      <c r="F403" s="43"/>
      <c r="G403" s="43"/>
      <c r="H403" s="26"/>
      <c r="I403" s="26"/>
      <c r="J403" s="26"/>
      <c r="K403" s="26"/>
      <c r="L403" s="52"/>
      <c r="M403" s="50"/>
      <c r="N403" s="29"/>
      <c r="O403" s="29"/>
      <c r="P403" s="29"/>
      <c r="Q403" s="29"/>
      <c r="R403" s="29"/>
      <c r="S403" s="29"/>
      <c r="T403" s="29"/>
      <c r="U403" s="29"/>
      <c r="V403" s="29"/>
      <c r="W403" s="29"/>
      <c r="X403" s="30" t="str">
        <f t="shared" si="91"/>
        <v/>
      </c>
    </row>
    <row r="404" spans="1:24" ht="28.9" customHeight="1">
      <c r="A404" s="41" t="str">
        <f>IF(OR(ISNUMBER(E404),ISTEXT(C404)),A403+1," ")</f>
        <v xml:space="preserve"> </v>
      </c>
      <c r="B404" s="42"/>
      <c r="C404" s="43"/>
      <c r="D404" s="44"/>
      <c r="E404" s="44"/>
      <c r="F404" s="43"/>
      <c r="G404" s="43"/>
      <c r="H404" s="26"/>
      <c r="I404" s="26"/>
      <c r="J404" s="26"/>
      <c r="K404" s="26"/>
      <c r="L404" s="52"/>
      <c r="M404" s="50"/>
      <c r="N404" s="29"/>
      <c r="O404" s="29"/>
      <c r="P404" s="29"/>
      <c r="Q404" s="29"/>
      <c r="R404" s="29"/>
      <c r="S404" s="29"/>
      <c r="T404" s="29"/>
      <c r="U404" s="29"/>
      <c r="V404" s="29"/>
      <c r="W404" s="29"/>
      <c r="X404" s="30" t="str">
        <f t="shared" si="91"/>
        <v/>
      </c>
    </row>
    <row r="405" spans="1:24" ht="28.9" customHeight="1">
      <c r="A405" s="41" t="str">
        <f>IF(OR(ISNUMBER(E405),ISTEXT(C405)),A404+1," ")</f>
        <v xml:space="preserve"> </v>
      </c>
      <c r="B405" s="42"/>
      <c r="C405" s="43"/>
      <c r="D405" s="44"/>
      <c r="E405" s="44"/>
      <c r="F405" s="43"/>
      <c r="G405" s="43"/>
      <c r="H405" s="26"/>
      <c r="I405" s="26"/>
      <c r="J405" s="26"/>
      <c r="K405" s="26"/>
      <c r="L405" s="52"/>
      <c r="M405" s="50"/>
      <c r="N405" s="28" t="s">
        <v>20</v>
      </c>
      <c r="O405" s="28">
        <f>COUNTIF(C386:C405," ")</f>
        <v>0</v>
      </c>
      <c r="P405" s="28" t="s">
        <v>2</v>
      </c>
      <c r="Q405" s="28">
        <f>SUMIF(C386:C405," ",E386:E405)</f>
        <v>0</v>
      </c>
      <c r="R405" s="28"/>
      <c r="S405" s="28" t="s">
        <v>2</v>
      </c>
      <c r="T405" s="28"/>
      <c r="U405" s="28">
        <f>O405</f>
        <v>0</v>
      </c>
      <c r="V405" s="28" t="s">
        <v>2</v>
      </c>
      <c r="W405" s="28">
        <f>Q405</f>
        <v>0</v>
      </c>
      <c r="X405" s="28" t="str">
        <f t="shared" si="91"/>
        <v/>
      </c>
    </row>
    <row r="406" spans="1:24" ht="28.9" customHeight="1">
      <c r="A406" s="45" t="s">
        <v>35</v>
      </c>
      <c r="B406" s="46"/>
      <c r="C406" s="47"/>
      <c r="D406" s="48"/>
      <c r="E406" s="49">
        <f>SUM(E386:E405)</f>
        <v>0</v>
      </c>
      <c r="F406" s="47"/>
      <c r="G406" s="47"/>
      <c r="H406" s="31"/>
      <c r="I406" s="31"/>
      <c r="J406" s="31"/>
      <c r="K406" s="31"/>
      <c r="L406" s="33"/>
      <c r="M406" s="51"/>
      <c r="N406" s="29" t="s">
        <v>1</v>
      </c>
      <c r="O406" s="28">
        <f>SUM(O386:O405)</f>
        <v>0</v>
      </c>
      <c r="P406" s="28" t="s">
        <v>2</v>
      </c>
      <c r="Q406" s="28">
        <f>SUM(Q386:Q405)</f>
        <v>0</v>
      </c>
      <c r="R406" s="28">
        <f>SUM(R386:R405)</f>
        <v>0</v>
      </c>
      <c r="S406" s="28" t="s">
        <v>2</v>
      </c>
      <c r="T406" s="28">
        <f>SUM(T386:T405)</f>
        <v>0</v>
      </c>
      <c r="U406" s="28">
        <f>SUM(U386:U405)</f>
        <v>0</v>
      </c>
      <c r="V406" s="28" t="s">
        <v>2</v>
      </c>
      <c r="W406" s="28">
        <f>SUM(W386:W405)</f>
        <v>0</v>
      </c>
      <c r="X406" s="28" t="str">
        <f t="shared" si="91"/>
        <v/>
      </c>
    </row>
    <row r="407" spans="1:24" ht="28.9" customHeight="1">
      <c r="A407" s="41" t="str">
        <f>IF(OR(ISNUMBER(E407),ISTEXT(C407)),A405+1," ")</f>
        <v xml:space="preserve"> </v>
      </c>
      <c r="B407" s="42"/>
      <c r="C407" s="43"/>
      <c r="D407" s="44"/>
      <c r="E407" s="44"/>
      <c r="F407" s="43"/>
      <c r="G407" s="43"/>
      <c r="H407" s="26"/>
      <c r="I407" s="26"/>
      <c r="J407" s="26"/>
      <c r="K407" s="27"/>
      <c r="L407" s="52"/>
      <c r="M407" s="50"/>
      <c r="N407" s="28" t="s">
        <v>3</v>
      </c>
      <c r="O407" s="28">
        <f>COUNTIF(C407:C426,"전")</f>
        <v>0</v>
      </c>
      <c r="P407" s="28" t="s">
        <v>2</v>
      </c>
      <c r="Q407" s="28">
        <f>SUMIF(C407:C426,"전",E407:E426)</f>
        <v>0</v>
      </c>
      <c r="R407" s="28">
        <f>COUNTIF(X407:X426,"전국")</f>
        <v>0</v>
      </c>
      <c r="S407" s="28" t="s">
        <v>2</v>
      </c>
      <c r="T407" s="28">
        <f>SUMIF(X407:X426,"전국",E407:E426)</f>
        <v>0</v>
      </c>
      <c r="U407" s="28">
        <f t="shared" ref="U407:U422" si="92">O407-R407</f>
        <v>0</v>
      </c>
      <c r="V407" s="28" t="s">
        <v>2</v>
      </c>
      <c r="W407" s="28">
        <f t="shared" ref="W407:W422" si="93">Q407-T407</f>
        <v>0</v>
      </c>
      <c r="X407" s="28" t="str">
        <f t="shared" si="91"/>
        <v/>
      </c>
    </row>
    <row r="408" spans="1:24" ht="28.9" customHeight="1">
      <c r="A408" s="41" t="str">
        <f>IF(OR(ISNUMBER(E408),ISTEXT(C408)),A407+1," ")</f>
        <v xml:space="preserve"> </v>
      </c>
      <c r="B408" s="42"/>
      <c r="C408" s="43"/>
      <c r="D408" s="44"/>
      <c r="E408" s="44"/>
      <c r="F408" s="43"/>
      <c r="G408" s="43"/>
      <c r="H408" s="26"/>
      <c r="I408" s="26"/>
      <c r="J408" s="26"/>
      <c r="K408" s="26"/>
      <c r="L408" s="52"/>
      <c r="M408" s="50"/>
      <c r="N408" s="28" t="s">
        <v>4</v>
      </c>
      <c r="O408" s="28">
        <f>COUNTIF(C407:C426,"답")</f>
        <v>0</v>
      </c>
      <c r="P408" s="28" t="s">
        <v>2</v>
      </c>
      <c r="Q408" s="28">
        <f>SUMIF(C407:C426,"답",E407:E426)</f>
        <v>0</v>
      </c>
      <c r="R408" s="28">
        <f>COUNTIF(X407:X426,"답국")</f>
        <v>0</v>
      </c>
      <c r="S408" s="28" t="s">
        <v>2</v>
      </c>
      <c r="T408" s="28">
        <f>SUMIF(X407:X426,"답국",E407:E426)</f>
        <v>0</v>
      </c>
      <c r="U408" s="28">
        <f t="shared" si="92"/>
        <v>0</v>
      </c>
      <c r="V408" s="28" t="s">
        <v>2</v>
      </c>
      <c r="W408" s="28">
        <f t="shared" si="93"/>
        <v>0</v>
      </c>
      <c r="X408" s="28" t="str">
        <f t="shared" ref="X408:X423" si="94">CONCATENATE(C408,H408)</f>
        <v/>
      </c>
    </row>
    <row r="409" spans="1:24" ht="28.9" customHeight="1">
      <c r="A409" s="41" t="str">
        <f t="shared" ref="A409:A424" si="95">IF(OR(ISNUMBER(E409),ISTEXT(C409)),A408+1," ")</f>
        <v xml:space="preserve"> </v>
      </c>
      <c r="B409" s="42"/>
      <c r="C409" s="43"/>
      <c r="D409" s="44"/>
      <c r="E409" s="44"/>
      <c r="F409" s="43"/>
      <c r="G409" s="43"/>
      <c r="H409" s="26"/>
      <c r="I409" s="26"/>
      <c r="J409" s="26"/>
      <c r="K409" s="26"/>
      <c r="L409" s="52"/>
      <c r="M409" s="50"/>
      <c r="N409" s="28" t="s">
        <v>5</v>
      </c>
      <c r="O409" s="28">
        <f>COUNTIF(C407:C426,"임")</f>
        <v>0</v>
      </c>
      <c r="P409" s="28" t="s">
        <v>2</v>
      </c>
      <c r="Q409" s="28">
        <f>SUMIF(C407:C426,"임",E407:E426)</f>
        <v>0</v>
      </c>
      <c r="R409" s="28">
        <f>COUNTIF(X407:X426,"임국")</f>
        <v>0</v>
      </c>
      <c r="S409" s="28" t="s">
        <v>2</v>
      </c>
      <c r="T409" s="28">
        <f>SUMIF(X407:X426,"임국",E407:E426)</f>
        <v>0</v>
      </c>
      <c r="U409" s="28">
        <f t="shared" si="92"/>
        <v>0</v>
      </c>
      <c r="V409" s="28" t="s">
        <v>2</v>
      </c>
      <c r="W409" s="28">
        <f t="shared" si="93"/>
        <v>0</v>
      </c>
      <c r="X409" s="28" t="str">
        <f t="shared" si="94"/>
        <v/>
      </c>
    </row>
    <row r="410" spans="1:24" ht="28.9" customHeight="1">
      <c r="A410" s="41" t="str">
        <f t="shared" si="95"/>
        <v xml:space="preserve"> </v>
      </c>
      <c r="B410" s="42"/>
      <c r="C410" s="43"/>
      <c r="D410" s="44"/>
      <c r="E410" s="44"/>
      <c r="F410" s="43"/>
      <c r="G410" s="43"/>
      <c r="H410" s="26"/>
      <c r="I410" s="26"/>
      <c r="J410" s="26"/>
      <c r="K410" s="26"/>
      <c r="L410" s="52"/>
      <c r="M410" s="50"/>
      <c r="N410" s="28" t="s">
        <v>6</v>
      </c>
      <c r="O410" s="28">
        <f>COUNTIF(C407:C426,"대")</f>
        <v>0</v>
      </c>
      <c r="P410" s="28" t="s">
        <v>2</v>
      </c>
      <c r="Q410" s="28">
        <f>SUMIF(C407:C426,"대",E407:E426)</f>
        <v>0</v>
      </c>
      <c r="R410" s="28">
        <f>COUNTIF(X407:X426,"대국")</f>
        <v>0</v>
      </c>
      <c r="S410" s="28" t="s">
        <v>2</v>
      </c>
      <c r="T410" s="28">
        <f>SUMIF(X407:X426,"대국",E407:E426)</f>
        <v>0</v>
      </c>
      <c r="U410" s="28">
        <f t="shared" si="92"/>
        <v>0</v>
      </c>
      <c r="V410" s="28" t="s">
        <v>2</v>
      </c>
      <c r="W410" s="28">
        <f t="shared" si="93"/>
        <v>0</v>
      </c>
      <c r="X410" s="28" t="str">
        <f t="shared" si="94"/>
        <v/>
      </c>
    </row>
    <row r="411" spans="1:24" ht="28.9" customHeight="1">
      <c r="A411" s="41" t="str">
        <f t="shared" si="95"/>
        <v xml:space="preserve"> </v>
      </c>
      <c r="B411" s="42"/>
      <c r="C411" s="43"/>
      <c r="D411" s="44"/>
      <c r="E411" s="44"/>
      <c r="F411" s="43"/>
      <c r="G411" s="43"/>
      <c r="H411" s="26"/>
      <c r="I411" s="26"/>
      <c r="J411" s="26"/>
      <c r="K411" s="26"/>
      <c r="L411" s="52"/>
      <c r="M411" s="50"/>
      <c r="N411" s="28" t="s">
        <v>7</v>
      </c>
      <c r="O411" s="28">
        <f>COUNTIF(C407:C426,"도")</f>
        <v>0</v>
      </c>
      <c r="P411" s="28" t="s">
        <v>2</v>
      </c>
      <c r="Q411" s="28">
        <f>SUMIF(C407:C426,"도",E407:E426)</f>
        <v>0</v>
      </c>
      <c r="R411" s="28">
        <f>COUNTIF(X407:X426,"도국")</f>
        <v>0</v>
      </c>
      <c r="S411" s="28" t="s">
        <v>2</v>
      </c>
      <c r="T411" s="28">
        <f>SUMIF(X407:X426,"도국",E407:E426)</f>
        <v>0</v>
      </c>
      <c r="U411" s="28">
        <f t="shared" si="92"/>
        <v>0</v>
      </c>
      <c r="V411" s="28" t="s">
        <v>2</v>
      </c>
      <c r="W411" s="28">
        <f t="shared" si="93"/>
        <v>0</v>
      </c>
      <c r="X411" s="28" t="str">
        <f t="shared" si="94"/>
        <v/>
      </c>
    </row>
    <row r="412" spans="1:24" ht="28.9" customHeight="1">
      <c r="A412" s="41" t="str">
        <f t="shared" si="95"/>
        <v xml:space="preserve"> </v>
      </c>
      <c r="B412" s="42"/>
      <c r="C412" s="43"/>
      <c r="D412" s="44"/>
      <c r="E412" s="44"/>
      <c r="F412" s="43"/>
      <c r="G412" s="43"/>
      <c r="H412" s="26"/>
      <c r="I412" s="26"/>
      <c r="J412" s="26"/>
      <c r="K412" s="26"/>
      <c r="L412" s="52"/>
      <c r="M412" s="50"/>
      <c r="N412" s="28" t="s">
        <v>8</v>
      </c>
      <c r="O412" s="28">
        <f>COUNTIF(C407:C426,"천")</f>
        <v>0</v>
      </c>
      <c r="P412" s="28" t="s">
        <v>2</v>
      </c>
      <c r="Q412" s="28">
        <f>SUMIF(C407:C426,"천",E407:E426)</f>
        <v>0</v>
      </c>
      <c r="R412" s="28">
        <f>COUNTIF(X407:X426,"천국")</f>
        <v>0</v>
      </c>
      <c r="S412" s="28" t="s">
        <v>2</v>
      </c>
      <c r="T412" s="28">
        <f>SUMIF(X407:X426,"천국",E407:E426)</f>
        <v>0</v>
      </c>
      <c r="U412" s="28">
        <f t="shared" si="92"/>
        <v>0</v>
      </c>
      <c r="V412" s="28" t="s">
        <v>2</v>
      </c>
      <c r="W412" s="28">
        <f t="shared" si="93"/>
        <v>0</v>
      </c>
      <c r="X412" s="28" t="str">
        <f t="shared" si="94"/>
        <v/>
      </c>
    </row>
    <row r="413" spans="1:24" ht="28.9" customHeight="1">
      <c r="A413" s="41" t="str">
        <f t="shared" si="95"/>
        <v xml:space="preserve"> </v>
      </c>
      <c r="B413" s="42"/>
      <c r="C413" s="43"/>
      <c r="D413" s="44"/>
      <c r="E413" s="44"/>
      <c r="F413" s="43"/>
      <c r="G413" s="43"/>
      <c r="H413" s="26"/>
      <c r="I413" s="26"/>
      <c r="J413" s="26"/>
      <c r="K413" s="26"/>
      <c r="L413" s="52"/>
      <c r="M413" s="50"/>
      <c r="N413" s="28" t="s">
        <v>9</v>
      </c>
      <c r="O413" s="28">
        <f>COUNTIF(C407:C426,"구")</f>
        <v>0</v>
      </c>
      <c r="P413" s="28" t="s">
        <v>2</v>
      </c>
      <c r="Q413" s="28">
        <f>SUMIF(C407:C426,"구",E407:E426)</f>
        <v>0</v>
      </c>
      <c r="R413" s="28">
        <f>COUNTIF(X407:X426,"구국")</f>
        <v>0</v>
      </c>
      <c r="S413" s="28" t="s">
        <v>2</v>
      </c>
      <c r="T413" s="28">
        <f>SUMIF(X407:X426,"구국",E407:E426)</f>
        <v>0</v>
      </c>
      <c r="U413" s="28">
        <f t="shared" si="92"/>
        <v>0</v>
      </c>
      <c r="V413" s="28" t="s">
        <v>2</v>
      </c>
      <c r="W413" s="28">
        <f t="shared" si="93"/>
        <v>0</v>
      </c>
      <c r="X413" s="28" t="str">
        <f t="shared" si="94"/>
        <v/>
      </c>
    </row>
    <row r="414" spans="1:24" ht="28.9" customHeight="1">
      <c r="A414" s="41" t="str">
        <f t="shared" si="95"/>
        <v xml:space="preserve"> </v>
      </c>
      <c r="B414" s="42"/>
      <c r="C414" s="43"/>
      <c r="D414" s="44"/>
      <c r="E414" s="44"/>
      <c r="F414" s="43"/>
      <c r="G414" s="43"/>
      <c r="H414" s="26"/>
      <c r="I414" s="26"/>
      <c r="J414" s="26"/>
      <c r="K414" s="26"/>
      <c r="L414" s="52"/>
      <c r="M414" s="50"/>
      <c r="N414" s="28" t="s">
        <v>10</v>
      </c>
      <c r="O414" s="28">
        <f>COUNTIF(C407:C426,"제")</f>
        <v>0</v>
      </c>
      <c r="P414" s="28" t="s">
        <v>2</v>
      </c>
      <c r="Q414" s="28">
        <f>SUMIF(C407:C426,"제",E407:E426)</f>
        <v>0</v>
      </c>
      <c r="R414" s="28">
        <f>COUNTIF(X407:X426,"제국")</f>
        <v>0</v>
      </c>
      <c r="S414" s="28" t="s">
        <v>2</v>
      </c>
      <c r="T414" s="28">
        <f>SUMIF(X407:X426,"제국",E407:E426)</f>
        <v>0</v>
      </c>
      <c r="U414" s="28">
        <f t="shared" si="92"/>
        <v>0</v>
      </c>
      <c r="V414" s="28" t="s">
        <v>2</v>
      </c>
      <c r="W414" s="28">
        <f t="shared" si="93"/>
        <v>0</v>
      </c>
      <c r="X414" s="28" t="str">
        <f t="shared" si="94"/>
        <v/>
      </c>
    </row>
    <row r="415" spans="1:24" ht="28.9" customHeight="1">
      <c r="A415" s="41" t="str">
        <f t="shared" si="95"/>
        <v xml:space="preserve"> </v>
      </c>
      <c r="B415" s="42"/>
      <c r="C415" s="43"/>
      <c r="D415" s="44"/>
      <c r="E415" s="44"/>
      <c r="F415" s="43"/>
      <c r="G415" s="43"/>
      <c r="H415" s="26"/>
      <c r="I415" s="26"/>
      <c r="J415" s="26"/>
      <c r="K415" s="26"/>
      <c r="L415" s="52"/>
      <c r="M415" s="50"/>
      <c r="N415" s="28" t="s">
        <v>11</v>
      </c>
      <c r="O415" s="28">
        <f>COUNTIF(C407:C426,"유")</f>
        <v>0</v>
      </c>
      <c r="P415" s="28" t="s">
        <v>2</v>
      </c>
      <c r="Q415" s="28">
        <f>SUMIF(C407:C426,"유",E407:E426)</f>
        <v>0</v>
      </c>
      <c r="R415" s="28">
        <f>COUNTIF(X407:X426,"유국")</f>
        <v>0</v>
      </c>
      <c r="S415" s="28" t="s">
        <v>2</v>
      </c>
      <c r="T415" s="28">
        <f>SUMIF(X407:X426,"유국",E407:E426)</f>
        <v>0</v>
      </c>
      <c r="U415" s="28">
        <f t="shared" si="92"/>
        <v>0</v>
      </c>
      <c r="V415" s="28" t="s">
        <v>2</v>
      </c>
      <c r="W415" s="28">
        <f t="shared" si="93"/>
        <v>0</v>
      </c>
      <c r="X415" s="28" t="str">
        <f t="shared" si="94"/>
        <v/>
      </c>
    </row>
    <row r="416" spans="1:24" ht="28.9" customHeight="1">
      <c r="A416" s="41" t="str">
        <f t="shared" si="95"/>
        <v xml:space="preserve"> </v>
      </c>
      <c r="B416" s="42"/>
      <c r="C416" s="43"/>
      <c r="D416" s="44"/>
      <c r="E416" s="44"/>
      <c r="F416" s="43"/>
      <c r="G416" s="43"/>
      <c r="H416" s="26"/>
      <c r="I416" s="26"/>
      <c r="J416" s="26"/>
      <c r="K416" s="26"/>
      <c r="L416" s="52"/>
      <c r="M416" s="50"/>
      <c r="N416" s="28" t="s">
        <v>12</v>
      </c>
      <c r="O416" s="28">
        <f>COUNTIF(C407:C426,"과")</f>
        <v>0</v>
      </c>
      <c r="P416" s="28" t="s">
        <v>2</v>
      </c>
      <c r="Q416" s="28">
        <f>SUMIF(C407:C426,"과",E407:E426)</f>
        <v>0</v>
      </c>
      <c r="R416" s="28">
        <f>COUNTIF(X407:X426,"과국")</f>
        <v>0</v>
      </c>
      <c r="S416" s="28" t="s">
        <v>2</v>
      </c>
      <c r="T416" s="28">
        <f>SUMIF(X407:X426,"과국",E407:E426)</f>
        <v>0</v>
      </c>
      <c r="U416" s="28">
        <f t="shared" si="92"/>
        <v>0</v>
      </c>
      <c r="V416" s="28" t="s">
        <v>2</v>
      </c>
      <c r="W416" s="28">
        <f t="shared" si="93"/>
        <v>0</v>
      </c>
      <c r="X416" s="28" t="str">
        <f t="shared" si="94"/>
        <v/>
      </c>
    </row>
    <row r="417" spans="1:24" ht="28.9" customHeight="1">
      <c r="A417" s="41" t="str">
        <f t="shared" si="95"/>
        <v xml:space="preserve"> </v>
      </c>
      <c r="B417" s="42"/>
      <c r="C417" s="43"/>
      <c r="D417" s="44"/>
      <c r="E417" s="44"/>
      <c r="F417" s="43"/>
      <c r="G417" s="43"/>
      <c r="H417" s="26"/>
      <c r="I417" s="26"/>
      <c r="J417" s="26"/>
      <c r="K417" s="26"/>
      <c r="L417" s="52"/>
      <c r="M417" s="50"/>
      <c r="N417" s="28" t="s">
        <v>13</v>
      </c>
      <c r="O417" s="28">
        <f>COUNTIF(C407:C426,"묘")</f>
        <v>0</v>
      </c>
      <c r="P417" s="28" t="s">
        <v>2</v>
      </c>
      <c r="Q417" s="28">
        <f>SUMIF(C407:C426,"묘",E407:E426)</f>
        <v>0</v>
      </c>
      <c r="R417" s="28">
        <f>COUNTIF(X407:X426,"묘국")</f>
        <v>0</v>
      </c>
      <c r="S417" s="28" t="s">
        <v>2</v>
      </c>
      <c r="T417" s="28">
        <f>SUMIF(X407:X426,"묘국",E407:E426)</f>
        <v>0</v>
      </c>
      <c r="U417" s="28">
        <f t="shared" si="92"/>
        <v>0</v>
      </c>
      <c r="V417" s="28" t="s">
        <v>2</v>
      </c>
      <c r="W417" s="28">
        <f t="shared" si="93"/>
        <v>0</v>
      </c>
      <c r="X417" s="28" t="str">
        <f t="shared" si="94"/>
        <v/>
      </c>
    </row>
    <row r="418" spans="1:24" ht="28.9" customHeight="1">
      <c r="A418" s="41" t="str">
        <f t="shared" si="95"/>
        <v xml:space="preserve"> </v>
      </c>
      <c r="B418" s="42"/>
      <c r="C418" s="43"/>
      <c r="D418" s="44"/>
      <c r="E418" s="44"/>
      <c r="F418" s="43"/>
      <c r="G418" s="43"/>
      <c r="H418" s="26"/>
      <c r="I418" s="26"/>
      <c r="J418" s="26"/>
      <c r="K418" s="26"/>
      <c r="L418" s="52"/>
      <c r="M418" s="50"/>
      <c r="N418" s="28" t="s">
        <v>14</v>
      </c>
      <c r="O418" s="28">
        <f>COUNTIF(C407:C426,"목")</f>
        <v>0</v>
      </c>
      <c r="P418" s="28" t="s">
        <v>2</v>
      </c>
      <c r="Q418" s="28">
        <f>SUMIF(C407:C426,"목",E407:E426)</f>
        <v>0</v>
      </c>
      <c r="R418" s="28">
        <f>COUNTIF(X407:X426,"목국")</f>
        <v>0</v>
      </c>
      <c r="S418" s="28" t="s">
        <v>2</v>
      </c>
      <c r="T418" s="28">
        <f>SUMIF(X407:X426,"목국",E407:E426)</f>
        <v>0</v>
      </c>
      <c r="U418" s="28">
        <f t="shared" si="92"/>
        <v>0</v>
      </c>
      <c r="V418" s="28" t="s">
        <v>2</v>
      </c>
      <c r="W418" s="28">
        <f t="shared" si="93"/>
        <v>0</v>
      </c>
      <c r="X418" s="28" t="str">
        <f t="shared" si="94"/>
        <v/>
      </c>
    </row>
    <row r="419" spans="1:24" ht="28.9" customHeight="1">
      <c r="A419" s="41" t="str">
        <f t="shared" si="95"/>
        <v xml:space="preserve"> </v>
      </c>
      <c r="B419" s="42"/>
      <c r="C419" s="43"/>
      <c r="D419" s="44"/>
      <c r="E419" s="44"/>
      <c r="F419" s="43"/>
      <c r="G419" s="43"/>
      <c r="H419" s="26"/>
      <c r="I419" s="26"/>
      <c r="J419" s="26"/>
      <c r="K419" s="26"/>
      <c r="L419" s="52"/>
      <c r="M419" s="50"/>
      <c r="N419" s="28" t="s">
        <v>15</v>
      </c>
      <c r="O419" s="28">
        <f>COUNTIF(C407:C426,"잡")</f>
        <v>0</v>
      </c>
      <c r="P419" s="28" t="s">
        <v>2</v>
      </c>
      <c r="Q419" s="28">
        <f>SUMIF(C407:C426,"잡",E407:E426)</f>
        <v>0</v>
      </c>
      <c r="R419" s="28">
        <f>COUNTIF(X407:X426,"잡국")</f>
        <v>0</v>
      </c>
      <c r="S419" s="28" t="s">
        <v>2</v>
      </c>
      <c r="T419" s="28">
        <f>SUMIF(X407:X426,"잡국",E407:E426)</f>
        <v>0</v>
      </c>
      <c r="U419" s="28">
        <f t="shared" si="92"/>
        <v>0</v>
      </c>
      <c r="V419" s="28" t="s">
        <v>2</v>
      </c>
      <c r="W419" s="28">
        <f t="shared" si="93"/>
        <v>0</v>
      </c>
      <c r="X419" s="28" t="str">
        <f t="shared" si="94"/>
        <v/>
      </c>
    </row>
    <row r="420" spans="1:24" ht="28.9" customHeight="1">
      <c r="A420" s="41" t="str">
        <f t="shared" si="95"/>
        <v xml:space="preserve"> </v>
      </c>
      <c r="B420" s="42"/>
      <c r="C420" s="43"/>
      <c r="D420" s="44"/>
      <c r="E420" s="44"/>
      <c r="F420" s="43"/>
      <c r="G420" s="43"/>
      <c r="H420" s="26"/>
      <c r="I420" s="26"/>
      <c r="J420" s="26"/>
      <c r="K420" s="26"/>
      <c r="L420" s="52"/>
      <c r="M420" s="50"/>
      <c r="N420" s="28" t="s">
        <v>19</v>
      </c>
      <c r="O420" s="28">
        <f>COUNTIF(C407:C426,"학")</f>
        <v>0</v>
      </c>
      <c r="P420" s="28" t="s">
        <v>2</v>
      </c>
      <c r="Q420" s="28">
        <f>SUMIF(C407:C426,"학",E407:E426)</f>
        <v>0</v>
      </c>
      <c r="R420" s="28">
        <f>COUNTIF(X407:X426,"학국")</f>
        <v>0</v>
      </c>
      <c r="S420" s="28" t="s">
        <v>2</v>
      </c>
      <c r="T420" s="28">
        <f>SUMIF(X407:X426,"학국",E407:E426)</f>
        <v>0</v>
      </c>
      <c r="U420" s="28">
        <f t="shared" si="92"/>
        <v>0</v>
      </c>
      <c r="V420" s="28" t="s">
        <v>2</v>
      </c>
      <c r="W420" s="28">
        <f t="shared" si="93"/>
        <v>0</v>
      </c>
      <c r="X420" s="28" t="str">
        <f t="shared" si="94"/>
        <v/>
      </c>
    </row>
    <row r="421" spans="1:24" ht="28.9" customHeight="1">
      <c r="A421" s="41" t="str">
        <f t="shared" si="95"/>
        <v xml:space="preserve"> </v>
      </c>
      <c r="B421" s="42"/>
      <c r="C421" s="43"/>
      <c r="D421" s="44"/>
      <c r="E421" s="44"/>
      <c r="F421" s="43"/>
      <c r="G421" s="43"/>
      <c r="H421" s="26"/>
      <c r="I421" s="26"/>
      <c r="J421" s="26"/>
      <c r="K421" s="26"/>
      <c r="L421" s="52"/>
      <c r="M421" s="50"/>
      <c r="N421" s="28" t="s">
        <v>16</v>
      </c>
      <c r="O421" s="28">
        <f>COUNTIF(C407:C426,"수")</f>
        <v>0</v>
      </c>
      <c r="P421" s="28" t="s">
        <v>2</v>
      </c>
      <c r="Q421" s="28">
        <f>SUMIF(C407:C426,"수",E407:E426)</f>
        <v>0</v>
      </c>
      <c r="R421" s="28">
        <f>COUNTIF(X407:X426,"수국")</f>
        <v>0</v>
      </c>
      <c r="S421" s="28" t="s">
        <v>2</v>
      </c>
      <c r="T421" s="28">
        <f>SUMIF(X407:X426,"수국",E407:E426)</f>
        <v>0</v>
      </c>
      <c r="U421" s="28">
        <f t="shared" si="92"/>
        <v>0</v>
      </c>
      <c r="V421" s="28" t="s">
        <v>2</v>
      </c>
      <c r="W421" s="28">
        <f t="shared" si="93"/>
        <v>0</v>
      </c>
      <c r="X421" s="28" t="str">
        <f t="shared" si="94"/>
        <v/>
      </c>
    </row>
    <row r="422" spans="1:24" ht="28.9" customHeight="1">
      <c r="A422" s="41" t="str">
        <f t="shared" si="95"/>
        <v xml:space="preserve"> </v>
      </c>
      <c r="B422" s="42"/>
      <c r="C422" s="43"/>
      <c r="D422" s="44"/>
      <c r="E422" s="44"/>
      <c r="F422" s="43"/>
      <c r="G422" s="43"/>
      <c r="H422" s="26"/>
      <c r="I422" s="26"/>
      <c r="J422" s="26"/>
      <c r="K422" s="26"/>
      <c r="L422" s="52"/>
      <c r="M422" s="50"/>
      <c r="N422" s="29" t="s">
        <v>17</v>
      </c>
      <c r="O422" s="28">
        <f>COUNTIF(C407:C426,"장")</f>
        <v>0</v>
      </c>
      <c r="P422" s="28" t="s">
        <v>2</v>
      </c>
      <c r="Q422" s="28">
        <f>SUMIF(C407:C426,"장",E407:E426)</f>
        <v>0</v>
      </c>
      <c r="R422" s="28">
        <f>COUNTIF(X407:X426,"장국")</f>
        <v>0</v>
      </c>
      <c r="S422" s="28" t="s">
        <v>2</v>
      </c>
      <c r="T422" s="28">
        <f>SUMIF(X407:X426,"장국",E407:E426)</f>
        <v>0</v>
      </c>
      <c r="U422" s="28">
        <f t="shared" si="92"/>
        <v>0</v>
      </c>
      <c r="V422" s="28" t="s">
        <v>2</v>
      </c>
      <c r="W422" s="28">
        <f t="shared" si="93"/>
        <v>0</v>
      </c>
      <c r="X422" s="30" t="str">
        <f t="shared" si="94"/>
        <v/>
      </c>
    </row>
    <row r="423" spans="1:24" ht="28.9" customHeight="1">
      <c r="A423" s="41" t="str">
        <f t="shared" si="95"/>
        <v xml:space="preserve"> </v>
      </c>
      <c r="B423" s="42"/>
      <c r="C423" s="43"/>
      <c r="D423" s="44"/>
      <c r="E423" s="44"/>
      <c r="F423" s="43"/>
      <c r="G423" s="43"/>
      <c r="H423" s="26"/>
      <c r="I423" s="26"/>
      <c r="J423" s="26"/>
      <c r="K423" s="26"/>
      <c r="L423" s="52"/>
      <c r="M423" s="50"/>
      <c r="N423" s="29"/>
      <c r="O423" s="29"/>
      <c r="P423" s="29"/>
      <c r="Q423" s="29"/>
      <c r="R423" s="29"/>
      <c r="S423" s="29"/>
      <c r="T423" s="29"/>
      <c r="U423" s="29"/>
      <c r="V423" s="29"/>
      <c r="W423" s="29"/>
      <c r="X423" s="30" t="str">
        <f t="shared" si="94"/>
        <v/>
      </c>
    </row>
    <row r="424" spans="1:24" ht="28.9" customHeight="1">
      <c r="A424" s="41" t="str">
        <f t="shared" si="95"/>
        <v xml:space="preserve"> </v>
      </c>
      <c r="B424" s="42"/>
      <c r="C424" s="43"/>
      <c r="D424" s="44"/>
      <c r="E424" s="44"/>
      <c r="F424" s="43"/>
      <c r="G424" s="43"/>
      <c r="H424" s="26"/>
      <c r="I424" s="26"/>
      <c r="J424" s="26"/>
      <c r="K424" s="26"/>
      <c r="L424" s="52"/>
      <c r="M424" s="50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30" t="str">
        <f>CONCATENATE(C424,H424)</f>
        <v/>
      </c>
    </row>
    <row r="425" spans="1:24" ht="28.9" customHeight="1">
      <c r="A425" s="41" t="str">
        <f>IF(OR(ISNUMBER(E425),ISTEXT(C425)),A424+1," ")</f>
        <v xml:space="preserve"> </v>
      </c>
      <c r="B425" s="42"/>
      <c r="C425" s="43"/>
      <c r="D425" s="44"/>
      <c r="E425" s="44"/>
      <c r="F425" s="43"/>
      <c r="G425" s="43"/>
      <c r="H425" s="26"/>
      <c r="I425" s="26"/>
      <c r="J425" s="26"/>
      <c r="K425" s="26"/>
      <c r="L425" s="52"/>
      <c r="M425" s="50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30" t="str">
        <f>CONCATENATE(C425,H425)</f>
        <v/>
      </c>
    </row>
    <row r="426" spans="1:24" ht="28.9" customHeight="1">
      <c r="A426" s="41" t="str">
        <f>IF(OR(ISNUMBER(E426),ISTEXT(C426)),A425+1," ")</f>
        <v xml:space="preserve"> </v>
      </c>
      <c r="B426" s="42"/>
      <c r="C426" s="43"/>
      <c r="D426" s="44"/>
      <c r="E426" s="44"/>
      <c r="F426" s="43"/>
      <c r="G426" s="43"/>
      <c r="H426" s="26"/>
      <c r="I426" s="26"/>
      <c r="J426" s="26"/>
      <c r="K426" s="26"/>
      <c r="L426" s="52"/>
      <c r="M426" s="50"/>
      <c r="N426" s="28" t="s">
        <v>20</v>
      </c>
      <c r="O426" s="28">
        <f>COUNTIF(C407:C426," ")</f>
        <v>0</v>
      </c>
      <c r="P426" s="28" t="s">
        <v>2</v>
      </c>
      <c r="Q426" s="28">
        <f>SUMIF(C407:C426," ",E407:E426)</f>
        <v>0</v>
      </c>
      <c r="R426" s="28"/>
      <c r="S426" s="28" t="s">
        <v>2</v>
      </c>
      <c r="T426" s="28"/>
      <c r="U426" s="28">
        <f>O426</f>
        <v>0</v>
      </c>
      <c r="V426" s="28" t="s">
        <v>2</v>
      </c>
      <c r="W426" s="28">
        <f>Q426</f>
        <v>0</v>
      </c>
      <c r="X426" s="28" t="str">
        <f>CONCATENATE(C426,H426)</f>
        <v/>
      </c>
    </row>
    <row r="427" spans="1:24" ht="28.9" customHeight="1">
      <c r="A427" s="45" t="s">
        <v>35</v>
      </c>
      <c r="B427" s="46"/>
      <c r="C427" s="47"/>
      <c r="D427" s="48"/>
      <c r="E427" s="49">
        <f>SUM(E407:E426)</f>
        <v>0</v>
      </c>
      <c r="F427" s="47"/>
      <c r="G427" s="47"/>
      <c r="H427" s="31"/>
      <c r="I427" s="31"/>
      <c r="J427" s="31"/>
      <c r="K427" s="31"/>
      <c r="L427" s="33"/>
      <c r="M427" s="51"/>
      <c r="N427" s="29" t="s">
        <v>1</v>
      </c>
      <c r="O427" s="28">
        <f>SUM(O407:O426)</f>
        <v>0</v>
      </c>
      <c r="P427" s="28" t="s">
        <v>2</v>
      </c>
      <c r="Q427" s="28">
        <f>SUM(Q407:Q426)</f>
        <v>0</v>
      </c>
      <c r="R427" s="28">
        <f>SUM(R407:R426)</f>
        <v>0</v>
      </c>
      <c r="S427" s="28" t="s">
        <v>2</v>
      </c>
      <c r="T427" s="28">
        <f>SUM(T407:T426)</f>
        <v>0</v>
      </c>
      <c r="U427" s="28">
        <f>SUM(U407:U426)</f>
        <v>0</v>
      </c>
      <c r="V427" s="28" t="s">
        <v>2</v>
      </c>
      <c r="W427" s="28">
        <f>SUM(W407:W426)</f>
        <v>0</v>
      </c>
      <c r="X427" s="28" t="str">
        <f>CONCATENATE(C427,H427)</f>
        <v/>
      </c>
    </row>
    <row r="428" spans="1:24" hidden="1">
      <c r="N428" s="32"/>
      <c r="O428" s="32"/>
      <c r="P428" s="32"/>
      <c r="Q428" s="32"/>
      <c r="R428" s="32"/>
      <c r="S428" s="32"/>
      <c r="T428" s="32"/>
      <c r="U428" s="32"/>
      <c r="V428" s="32"/>
      <c r="W428" s="32"/>
      <c r="X428" s="32"/>
    </row>
    <row r="429" spans="1:24" hidden="1">
      <c r="N429" s="32"/>
      <c r="O429" s="32"/>
      <c r="P429" s="32"/>
      <c r="Q429" s="32"/>
      <c r="R429" s="32"/>
      <c r="S429" s="32"/>
      <c r="T429" s="32"/>
      <c r="U429" s="32"/>
      <c r="V429" s="32"/>
      <c r="W429" s="32"/>
      <c r="X429" s="32"/>
    </row>
  </sheetData>
  <phoneticPr fontId="12" type="noConversion"/>
  <printOptions horizontalCentered="1"/>
  <pageMargins left="0.39370078740157483" right="0.39370078740157483" top="0.59055118110236227" bottom="0.59055118110236227" header="0" footer="0"/>
  <pageSetup paperSize="9" orientation="portrait" horizontalDpi="300" verticalDpi="300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X429"/>
  <sheetViews>
    <sheetView showZeros="0" workbookViewId="0">
      <selection activeCell="C10" sqref="C10"/>
    </sheetView>
  </sheetViews>
  <sheetFormatPr defaultRowHeight="11.25" zeroHeight="1"/>
  <cols>
    <col min="1" max="1" width="3.6640625" style="5" customWidth="1"/>
    <col min="2" max="2" width="6" style="40" customWidth="1"/>
    <col min="3" max="3" width="3.6640625" style="5" customWidth="1"/>
    <col min="4" max="4" width="7.109375" style="5" customWidth="1"/>
    <col min="5" max="5" width="6" style="5" customWidth="1"/>
    <col min="6" max="6" width="3.6640625" style="5" customWidth="1"/>
    <col min="7" max="8" width="6" style="5" customWidth="1"/>
    <col min="9" max="9" width="11.44140625" style="5" customWidth="1"/>
    <col min="10" max="10" width="6" style="5" customWidth="1"/>
    <col min="11" max="11" width="11.44140625" style="5" customWidth="1"/>
    <col min="12" max="12" width="6.77734375" style="5" customWidth="1"/>
    <col min="13" max="13" width="4.44140625" style="5" customWidth="1"/>
    <col min="14" max="14" width="6.77734375" style="5" hidden="1" customWidth="1"/>
    <col min="15" max="15" width="8.33203125" style="5" hidden="1" customWidth="1"/>
    <col min="16" max="16" width="1.33203125" style="5" hidden="1" customWidth="1"/>
    <col min="17" max="17" width="10.6640625" style="5" hidden="1" customWidth="1"/>
    <col min="18" max="18" width="8.33203125" style="5" hidden="1" customWidth="1"/>
    <col min="19" max="19" width="1.33203125" style="5" hidden="1" customWidth="1"/>
    <col min="20" max="20" width="10.6640625" style="5" hidden="1" customWidth="1"/>
    <col min="21" max="21" width="8.33203125" style="5" hidden="1" customWidth="1"/>
    <col min="22" max="22" width="1.33203125" style="5" hidden="1" customWidth="1"/>
    <col min="23" max="24" width="10.6640625" style="5" hidden="1" customWidth="1"/>
    <col min="25" max="16384" width="8.88671875" style="5"/>
  </cols>
  <sheetData>
    <row r="1" spans="1:24" ht="33" customHeight="1">
      <c r="A1" s="1" t="s">
        <v>21</v>
      </c>
      <c r="B1" s="35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24" ht="15" customHeight="1">
      <c r="A2" s="6"/>
      <c r="B2" s="3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24" ht="19.899999999999999" customHeight="1">
      <c r="A3" s="6"/>
      <c r="B3" s="36"/>
      <c r="C3" s="6"/>
      <c r="D3" s="6"/>
      <c r="E3" s="6"/>
      <c r="F3" s="6"/>
      <c r="G3" s="6"/>
      <c r="H3" s="6"/>
      <c r="I3" s="6"/>
      <c r="J3" s="6"/>
      <c r="K3" s="34"/>
      <c r="L3" s="6"/>
      <c r="M3" s="7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24" ht="10.15" customHeight="1">
      <c r="A4" s="6"/>
      <c r="B4" s="3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"/>
      <c r="O4" s="4"/>
      <c r="P4" s="4"/>
      <c r="Q4" s="4"/>
      <c r="R4" s="4"/>
      <c r="S4" s="4"/>
      <c r="T4" s="4"/>
      <c r="U4" s="4"/>
      <c r="V4" s="4"/>
      <c r="W4" s="4"/>
      <c r="X4" s="4"/>
    </row>
    <row r="5" spans="1:24" ht="13.15" customHeight="1">
      <c r="A5" s="8"/>
      <c r="B5" s="37"/>
      <c r="C5" s="9"/>
      <c r="D5" s="9"/>
      <c r="E5" s="9"/>
      <c r="F5" s="10"/>
      <c r="G5" s="10"/>
      <c r="H5" s="11"/>
      <c r="I5" s="10"/>
      <c r="J5" s="11"/>
      <c r="K5" s="10"/>
      <c r="L5" s="10"/>
      <c r="M5" s="12"/>
      <c r="N5" s="4"/>
      <c r="O5" s="4"/>
      <c r="P5" s="4"/>
      <c r="Q5" s="4"/>
      <c r="R5" s="4"/>
      <c r="S5" s="4"/>
      <c r="T5" s="4"/>
      <c r="U5" s="4"/>
      <c r="V5" s="4"/>
      <c r="W5" s="4"/>
      <c r="X5" s="4"/>
    </row>
    <row r="6" spans="1:24" ht="19.899999999999999" customHeight="1">
      <c r="A6" s="13" t="s">
        <v>22</v>
      </c>
      <c r="B6" s="38" t="s">
        <v>23</v>
      </c>
      <c r="C6" s="14" t="s">
        <v>24</v>
      </c>
      <c r="D6" s="14" t="s">
        <v>25</v>
      </c>
      <c r="E6" s="15" t="s">
        <v>26</v>
      </c>
      <c r="F6" s="16" t="s">
        <v>27</v>
      </c>
      <c r="G6" s="16"/>
      <c r="H6" s="17" t="s">
        <v>28</v>
      </c>
      <c r="I6" s="18"/>
      <c r="J6" s="17" t="s">
        <v>29</v>
      </c>
      <c r="K6" s="16"/>
      <c r="L6" s="19"/>
      <c r="M6" s="20" t="s">
        <v>18</v>
      </c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25.15" customHeight="1">
      <c r="A7" s="21" t="s">
        <v>30</v>
      </c>
      <c r="B7" s="39"/>
      <c r="C7" s="22"/>
      <c r="D7" s="23" t="s">
        <v>36</v>
      </c>
      <c r="E7" s="23" t="s">
        <v>36</v>
      </c>
      <c r="F7" s="2" t="s">
        <v>24</v>
      </c>
      <c r="G7" s="24" t="s">
        <v>31</v>
      </c>
      <c r="H7" s="24" t="s">
        <v>32</v>
      </c>
      <c r="I7" s="24" t="s">
        <v>33</v>
      </c>
      <c r="J7" s="24" t="s">
        <v>32</v>
      </c>
      <c r="K7" s="24" t="s">
        <v>33</v>
      </c>
      <c r="L7" s="2" t="s">
        <v>34</v>
      </c>
      <c r="M7" s="25"/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spans="1:24" ht="28.9" customHeight="1">
      <c r="A8" s="41" t="str">
        <f>IF(OR(ISNUMBER(E8),ISTEXT(C8)),1," ")</f>
        <v xml:space="preserve"> </v>
      </c>
      <c r="B8" s="42"/>
      <c r="C8" s="43"/>
      <c r="D8" s="44"/>
      <c r="E8" s="44"/>
      <c r="F8" s="43"/>
      <c r="G8" s="43"/>
      <c r="H8" s="26"/>
      <c r="I8" s="26"/>
      <c r="J8" s="26"/>
      <c r="K8" s="27"/>
      <c r="L8" s="52"/>
      <c r="M8" s="50"/>
      <c r="N8" s="28" t="s">
        <v>3</v>
      </c>
      <c r="O8" s="28">
        <f>COUNTIF(C8:C27,"전")</f>
        <v>0</v>
      </c>
      <c r="P8" s="28" t="s">
        <v>2</v>
      </c>
      <c r="Q8" s="28">
        <f>SUMIF(C8:C27,"전",E8:E27)</f>
        <v>0</v>
      </c>
      <c r="R8" s="28">
        <f>COUNTIF(X8:X27,"전국")</f>
        <v>0</v>
      </c>
      <c r="S8" s="28" t="s">
        <v>2</v>
      </c>
      <c r="T8" s="28">
        <f>SUMIF(X8:X27,"전국",E8:E27)</f>
        <v>0</v>
      </c>
      <c r="U8" s="28">
        <f t="shared" ref="U8:U23" si="0">O8-R8</f>
        <v>0</v>
      </c>
      <c r="V8" s="28" t="s">
        <v>2</v>
      </c>
      <c r="W8" s="28">
        <f t="shared" ref="W8:W23" si="1">Q8-T8</f>
        <v>0</v>
      </c>
      <c r="X8" s="28" t="str">
        <f t="shared" ref="X8:X23" si="2">CONCATENATE(C8,H8)</f>
        <v/>
      </c>
    </row>
    <row r="9" spans="1:24" ht="28.9" customHeight="1">
      <c r="A9" s="41" t="str">
        <f>IF(OR(ISNUMBER(E9),ISTEXT(C9)),A8+1," ")</f>
        <v xml:space="preserve"> </v>
      </c>
      <c r="B9" s="42"/>
      <c r="C9" s="43"/>
      <c r="D9" s="44"/>
      <c r="E9" s="44"/>
      <c r="F9" s="43"/>
      <c r="G9" s="43"/>
      <c r="H9" s="26"/>
      <c r="I9" s="26"/>
      <c r="J9" s="26"/>
      <c r="K9" s="26"/>
      <c r="L9" s="52"/>
      <c r="M9" s="50"/>
      <c r="N9" s="28" t="s">
        <v>4</v>
      </c>
      <c r="O9" s="28">
        <f>COUNTIF(C8:C27,"답")</f>
        <v>0</v>
      </c>
      <c r="P9" s="28" t="s">
        <v>2</v>
      </c>
      <c r="Q9" s="28">
        <f>SUMIF(C8:C27,"답",E8:E27)</f>
        <v>0</v>
      </c>
      <c r="R9" s="28">
        <f>COUNTIF(X8:X27,"답국")</f>
        <v>0</v>
      </c>
      <c r="S9" s="28" t="s">
        <v>2</v>
      </c>
      <c r="T9" s="28">
        <f>SUMIF(X8:X27,"답국",E8:E27)</f>
        <v>0</v>
      </c>
      <c r="U9" s="28">
        <f t="shared" si="0"/>
        <v>0</v>
      </c>
      <c r="V9" s="28" t="s">
        <v>2</v>
      </c>
      <c r="W9" s="28">
        <f t="shared" si="1"/>
        <v>0</v>
      </c>
      <c r="X9" s="28" t="str">
        <f t="shared" si="2"/>
        <v/>
      </c>
    </row>
    <row r="10" spans="1:24" ht="28.9" customHeight="1">
      <c r="A10" s="41" t="str">
        <f>IF(OR(ISNUMBER(E10),ISTEXT(C10)),A9+1," ")</f>
        <v xml:space="preserve"> </v>
      </c>
      <c r="B10" s="42"/>
      <c r="C10" s="43"/>
      <c r="D10" s="44"/>
      <c r="E10" s="44"/>
      <c r="F10" s="43"/>
      <c r="G10" s="43"/>
      <c r="H10" s="26"/>
      <c r="I10" s="26"/>
      <c r="J10" s="26"/>
      <c r="K10" s="26"/>
      <c r="L10" s="52"/>
      <c r="M10" s="50"/>
      <c r="N10" s="28" t="s">
        <v>5</v>
      </c>
      <c r="O10" s="28">
        <f>COUNTIF(C8:C27,"임")</f>
        <v>0</v>
      </c>
      <c r="P10" s="28" t="s">
        <v>2</v>
      </c>
      <c r="Q10" s="28">
        <f>SUMIF(C8:C27,"임",E8:E27)</f>
        <v>0</v>
      </c>
      <c r="R10" s="28">
        <f>COUNTIF(X8:X27,"임국")</f>
        <v>0</v>
      </c>
      <c r="S10" s="28" t="s">
        <v>2</v>
      </c>
      <c r="T10" s="28">
        <f>SUMIF(X8:X27,"임국",E8:E27)</f>
        <v>0</v>
      </c>
      <c r="U10" s="28">
        <f t="shared" si="0"/>
        <v>0</v>
      </c>
      <c r="V10" s="28" t="s">
        <v>2</v>
      </c>
      <c r="W10" s="28">
        <f t="shared" si="1"/>
        <v>0</v>
      </c>
      <c r="X10" s="28" t="str">
        <f t="shared" si="2"/>
        <v/>
      </c>
    </row>
    <row r="11" spans="1:24" ht="28.9" customHeight="1">
      <c r="A11" s="41" t="str">
        <f t="shared" ref="A11:A25" si="3">IF(OR(ISNUMBER(E11),ISTEXT(C11)),A10+1," ")</f>
        <v xml:space="preserve"> </v>
      </c>
      <c r="B11" s="42"/>
      <c r="C11" s="43"/>
      <c r="D11" s="44"/>
      <c r="E11" s="44"/>
      <c r="F11" s="43"/>
      <c r="G11" s="43"/>
      <c r="H11" s="26"/>
      <c r="I11" s="26"/>
      <c r="J11" s="26"/>
      <c r="K11" s="26"/>
      <c r="L11" s="52"/>
      <c r="M11" s="50"/>
      <c r="N11" s="28" t="s">
        <v>6</v>
      </c>
      <c r="O11" s="28">
        <f>COUNTIF(C8:C27,"대")</f>
        <v>0</v>
      </c>
      <c r="P11" s="28" t="s">
        <v>2</v>
      </c>
      <c r="Q11" s="28">
        <f>SUMIF(C8:C27,"대",E8:E27)</f>
        <v>0</v>
      </c>
      <c r="R11" s="28">
        <f>COUNTIF(X8:X27,"대국")</f>
        <v>0</v>
      </c>
      <c r="S11" s="28" t="s">
        <v>2</v>
      </c>
      <c r="T11" s="28">
        <f>SUMIF(X8:X27,"대국",E8:E27)</f>
        <v>0</v>
      </c>
      <c r="U11" s="28">
        <f t="shared" si="0"/>
        <v>0</v>
      </c>
      <c r="V11" s="28" t="s">
        <v>2</v>
      </c>
      <c r="W11" s="28">
        <f t="shared" si="1"/>
        <v>0</v>
      </c>
      <c r="X11" s="28" t="str">
        <f t="shared" si="2"/>
        <v/>
      </c>
    </row>
    <row r="12" spans="1:24" ht="28.9" customHeight="1">
      <c r="A12" s="41" t="str">
        <f t="shared" si="3"/>
        <v xml:space="preserve"> </v>
      </c>
      <c r="B12" s="42"/>
      <c r="C12" s="43"/>
      <c r="D12" s="44"/>
      <c r="E12" s="44"/>
      <c r="F12" s="43"/>
      <c r="G12" s="43"/>
      <c r="H12" s="26"/>
      <c r="I12" s="26"/>
      <c r="J12" s="26"/>
      <c r="K12" s="26"/>
      <c r="L12" s="52"/>
      <c r="M12" s="50"/>
      <c r="N12" s="28" t="s">
        <v>7</v>
      </c>
      <c r="O12" s="28">
        <f>COUNTIF(C8:C27,"도")</f>
        <v>0</v>
      </c>
      <c r="P12" s="28" t="s">
        <v>2</v>
      </c>
      <c r="Q12" s="28">
        <f>SUMIF(C8:C27,"도",E8:E27)</f>
        <v>0</v>
      </c>
      <c r="R12" s="28">
        <f>COUNTIF(X8:X27,"도국")</f>
        <v>0</v>
      </c>
      <c r="S12" s="28" t="s">
        <v>2</v>
      </c>
      <c r="T12" s="28">
        <f>SUMIF(X8:X27,"도국",E8:E27)</f>
        <v>0</v>
      </c>
      <c r="U12" s="28">
        <f t="shared" si="0"/>
        <v>0</v>
      </c>
      <c r="V12" s="28" t="s">
        <v>2</v>
      </c>
      <c r="W12" s="28">
        <f t="shared" si="1"/>
        <v>0</v>
      </c>
      <c r="X12" s="28" t="str">
        <f t="shared" si="2"/>
        <v/>
      </c>
    </row>
    <row r="13" spans="1:24" ht="28.9" customHeight="1">
      <c r="A13" s="41" t="str">
        <f t="shared" si="3"/>
        <v xml:space="preserve"> </v>
      </c>
      <c r="B13" s="42"/>
      <c r="C13" s="43"/>
      <c r="D13" s="44"/>
      <c r="E13" s="44"/>
      <c r="F13" s="43"/>
      <c r="G13" s="43"/>
      <c r="H13" s="26"/>
      <c r="I13" s="26"/>
      <c r="J13" s="26"/>
      <c r="K13" s="26"/>
      <c r="L13" s="52"/>
      <c r="M13" s="50"/>
      <c r="N13" s="28" t="s">
        <v>8</v>
      </c>
      <c r="O13" s="28">
        <f>COUNTIF(C8:C27,"천")</f>
        <v>0</v>
      </c>
      <c r="P13" s="28" t="s">
        <v>2</v>
      </c>
      <c r="Q13" s="28">
        <f>SUMIF(C8:C27,"천",E8:E27)</f>
        <v>0</v>
      </c>
      <c r="R13" s="28">
        <f>COUNTIF(X8:X27,"천국")</f>
        <v>0</v>
      </c>
      <c r="S13" s="28" t="s">
        <v>2</v>
      </c>
      <c r="T13" s="28">
        <f>SUMIF(X8:X27,"천국",E8:E27)</f>
        <v>0</v>
      </c>
      <c r="U13" s="28">
        <f t="shared" si="0"/>
        <v>0</v>
      </c>
      <c r="V13" s="28" t="s">
        <v>2</v>
      </c>
      <c r="W13" s="28">
        <f t="shared" si="1"/>
        <v>0</v>
      </c>
      <c r="X13" s="28" t="str">
        <f t="shared" si="2"/>
        <v/>
      </c>
    </row>
    <row r="14" spans="1:24" ht="28.9" customHeight="1">
      <c r="A14" s="41" t="str">
        <f t="shared" si="3"/>
        <v xml:space="preserve"> </v>
      </c>
      <c r="B14" s="42"/>
      <c r="C14" s="43"/>
      <c r="D14" s="44"/>
      <c r="E14" s="44"/>
      <c r="F14" s="43"/>
      <c r="G14" s="43"/>
      <c r="H14" s="26"/>
      <c r="I14" s="26"/>
      <c r="J14" s="26"/>
      <c r="K14" s="26"/>
      <c r="L14" s="52"/>
      <c r="M14" s="50"/>
      <c r="N14" s="28" t="s">
        <v>9</v>
      </c>
      <c r="O14" s="28">
        <f>COUNTIF(C8:C27,"구")</f>
        <v>0</v>
      </c>
      <c r="P14" s="28" t="s">
        <v>2</v>
      </c>
      <c r="Q14" s="28">
        <f>SUMIF(C8:C27,"구",E8:E27)</f>
        <v>0</v>
      </c>
      <c r="R14" s="28">
        <f>COUNTIF(X8:X27,"구국")</f>
        <v>0</v>
      </c>
      <c r="S14" s="28" t="s">
        <v>2</v>
      </c>
      <c r="T14" s="28">
        <f>SUMIF(X8:X27,"구국",E8:E27)</f>
        <v>0</v>
      </c>
      <c r="U14" s="28">
        <f t="shared" si="0"/>
        <v>0</v>
      </c>
      <c r="V14" s="28" t="s">
        <v>2</v>
      </c>
      <c r="W14" s="28">
        <f t="shared" si="1"/>
        <v>0</v>
      </c>
      <c r="X14" s="28" t="str">
        <f t="shared" si="2"/>
        <v/>
      </c>
    </row>
    <row r="15" spans="1:24" ht="28.9" customHeight="1">
      <c r="A15" s="41" t="str">
        <f t="shared" si="3"/>
        <v xml:space="preserve"> </v>
      </c>
      <c r="B15" s="42"/>
      <c r="C15" s="43"/>
      <c r="D15" s="44"/>
      <c r="E15" s="44"/>
      <c r="F15" s="43"/>
      <c r="G15" s="43"/>
      <c r="H15" s="26"/>
      <c r="I15" s="26"/>
      <c r="J15" s="26"/>
      <c r="K15" s="26"/>
      <c r="L15" s="52"/>
      <c r="M15" s="50"/>
      <c r="N15" s="28" t="s">
        <v>10</v>
      </c>
      <c r="O15" s="28">
        <f>COUNTIF(C8:C27,"제")</f>
        <v>0</v>
      </c>
      <c r="P15" s="28" t="s">
        <v>2</v>
      </c>
      <c r="Q15" s="28">
        <f>SUMIF(C8:C27,"제",E8:E27)</f>
        <v>0</v>
      </c>
      <c r="R15" s="28">
        <f>COUNTIF(X8:X27,"제국")</f>
        <v>0</v>
      </c>
      <c r="S15" s="28" t="s">
        <v>2</v>
      </c>
      <c r="T15" s="28">
        <f>SUMIF(X8:X27,"제국",E8:E27)</f>
        <v>0</v>
      </c>
      <c r="U15" s="28">
        <f t="shared" si="0"/>
        <v>0</v>
      </c>
      <c r="V15" s="28" t="s">
        <v>2</v>
      </c>
      <c r="W15" s="28">
        <f t="shared" si="1"/>
        <v>0</v>
      </c>
      <c r="X15" s="28" t="str">
        <f t="shared" si="2"/>
        <v/>
      </c>
    </row>
    <row r="16" spans="1:24" ht="28.9" customHeight="1">
      <c r="A16" s="41" t="str">
        <f t="shared" si="3"/>
        <v xml:space="preserve"> </v>
      </c>
      <c r="B16" s="42"/>
      <c r="C16" s="43"/>
      <c r="D16" s="44"/>
      <c r="E16" s="44"/>
      <c r="F16" s="43"/>
      <c r="G16" s="43"/>
      <c r="H16" s="26"/>
      <c r="I16" s="26"/>
      <c r="J16" s="26"/>
      <c r="K16" s="26"/>
      <c r="L16" s="52"/>
      <c r="M16" s="50"/>
      <c r="N16" s="28" t="s">
        <v>11</v>
      </c>
      <c r="O16" s="28">
        <f>COUNTIF(C8:C27,"유")</f>
        <v>0</v>
      </c>
      <c r="P16" s="28" t="s">
        <v>2</v>
      </c>
      <c r="Q16" s="28">
        <f>SUMIF(C8:C27,"유",E8:E27)</f>
        <v>0</v>
      </c>
      <c r="R16" s="28">
        <f>COUNTIF(X8:X27,"유국")</f>
        <v>0</v>
      </c>
      <c r="S16" s="28" t="s">
        <v>2</v>
      </c>
      <c r="T16" s="28">
        <f>SUMIF(X8:X27,"유국",E8:E27)</f>
        <v>0</v>
      </c>
      <c r="U16" s="28">
        <f t="shared" si="0"/>
        <v>0</v>
      </c>
      <c r="V16" s="28" t="s">
        <v>2</v>
      </c>
      <c r="W16" s="28">
        <f t="shared" si="1"/>
        <v>0</v>
      </c>
      <c r="X16" s="28" t="str">
        <f t="shared" si="2"/>
        <v/>
      </c>
    </row>
    <row r="17" spans="1:24" ht="28.9" customHeight="1">
      <c r="A17" s="41" t="str">
        <f t="shared" si="3"/>
        <v xml:space="preserve"> </v>
      </c>
      <c r="B17" s="42"/>
      <c r="C17" s="43"/>
      <c r="D17" s="44"/>
      <c r="E17" s="44"/>
      <c r="F17" s="43"/>
      <c r="G17" s="43"/>
      <c r="H17" s="26"/>
      <c r="I17" s="26"/>
      <c r="J17" s="26"/>
      <c r="K17" s="26"/>
      <c r="L17" s="52"/>
      <c r="M17" s="50"/>
      <c r="N17" s="28" t="s">
        <v>12</v>
      </c>
      <c r="O17" s="28">
        <f>COUNTIF(C8:C27,"과")</f>
        <v>0</v>
      </c>
      <c r="P17" s="28" t="s">
        <v>2</v>
      </c>
      <c r="Q17" s="28">
        <f>SUMIF(C8:C27,"과",E8:E27)</f>
        <v>0</v>
      </c>
      <c r="R17" s="28">
        <f>COUNTIF(X8:X27,"과국")</f>
        <v>0</v>
      </c>
      <c r="S17" s="28" t="s">
        <v>2</v>
      </c>
      <c r="T17" s="28">
        <f>SUMIF(X8:X27,"과국",E8:E27)</f>
        <v>0</v>
      </c>
      <c r="U17" s="28">
        <f t="shared" si="0"/>
        <v>0</v>
      </c>
      <c r="V17" s="28" t="s">
        <v>2</v>
      </c>
      <c r="W17" s="28">
        <f t="shared" si="1"/>
        <v>0</v>
      </c>
      <c r="X17" s="28" t="str">
        <f t="shared" si="2"/>
        <v/>
      </c>
    </row>
    <row r="18" spans="1:24" ht="28.9" customHeight="1">
      <c r="A18" s="41" t="str">
        <f t="shared" si="3"/>
        <v xml:space="preserve"> </v>
      </c>
      <c r="B18" s="42"/>
      <c r="C18" s="43"/>
      <c r="D18" s="44"/>
      <c r="E18" s="44"/>
      <c r="F18" s="43"/>
      <c r="G18" s="43"/>
      <c r="H18" s="26"/>
      <c r="I18" s="26"/>
      <c r="J18" s="26"/>
      <c r="K18" s="26"/>
      <c r="L18" s="52"/>
      <c r="M18" s="50"/>
      <c r="N18" s="28" t="s">
        <v>13</v>
      </c>
      <c r="O18" s="28">
        <f>COUNTIF(C8:C27,"묘")</f>
        <v>0</v>
      </c>
      <c r="P18" s="28" t="s">
        <v>2</v>
      </c>
      <c r="Q18" s="28">
        <f>SUMIF(C8:C27,"묘",E8:E27)</f>
        <v>0</v>
      </c>
      <c r="R18" s="28">
        <f>COUNTIF(X8:X27,"묘국")</f>
        <v>0</v>
      </c>
      <c r="S18" s="28" t="s">
        <v>2</v>
      </c>
      <c r="T18" s="28">
        <f>SUMIF(X8:X27,"묘국",E8:E27)</f>
        <v>0</v>
      </c>
      <c r="U18" s="28">
        <f t="shared" si="0"/>
        <v>0</v>
      </c>
      <c r="V18" s="28" t="s">
        <v>2</v>
      </c>
      <c r="W18" s="28">
        <f t="shared" si="1"/>
        <v>0</v>
      </c>
      <c r="X18" s="28" t="str">
        <f t="shared" si="2"/>
        <v/>
      </c>
    </row>
    <row r="19" spans="1:24" ht="28.9" customHeight="1">
      <c r="A19" s="41" t="str">
        <f t="shared" si="3"/>
        <v xml:space="preserve"> </v>
      </c>
      <c r="B19" s="42"/>
      <c r="C19" s="43"/>
      <c r="D19" s="44"/>
      <c r="E19" s="44"/>
      <c r="F19" s="43"/>
      <c r="G19" s="43"/>
      <c r="H19" s="26"/>
      <c r="I19" s="26"/>
      <c r="J19" s="26"/>
      <c r="K19" s="26"/>
      <c r="L19" s="52"/>
      <c r="M19" s="50"/>
      <c r="N19" s="28" t="s">
        <v>14</v>
      </c>
      <c r="O19" s="28">
        <f>COUNTIF(C8:C27,"목")</f>
        <v>0</v>
      </c>
      <c r="P19" s="28" t="s">
        <v>2</v>
      </c>
      <c r="Q19" s="28">
        <f>SUMIF(C8:C27,"목",E8:E27)</f>
        <v>0</v>
      </c>
      <c r="R19" s="28">
        <f>COUNTIF(X8:X27,"목국")</f>
        <v>0</v>
      </c>
      <c r="S19" s="28" t="s">
        <v>2</v>
      </c>
      <c r="T19" s="28">
        <f>SUMIF(X8:X27,"목국",E8:E27)</f>
        <v>0</v>
      </c>
      <c r="U19" s="28">
        <f t="shared" si="0"/>
        <v>0</v>
      </c>
      <c r="V19" s="28" t="s">
        <v>2</v>
      </c>
      <c r="W19" s="28">
        <f t="shared" si="1"/>
        <v>0</v>
      </c>
      <c r="X19" s="28" t="str">
        <f t="shared" si="2"/>
        <v/>
      </c>
    </row>
    <row r="20" spans="1:24" ht="28.9" customHeight="1">
      <c r="A20" s="41" t="str">
        <f t="shared" si="3"/>
        <v xml:space="preserve"> </v>
      </c>
      <c r="B20" s="42"/>
      <c r="C20" s="43"/>
      <c r="D20" s="44"/>
      <c r="E20" s="44"/>
      <c r="F20" s="43"/>
      <c r="G20" s="43"/>
      <c r="H20" s="26"/>
      <c r="I20" s="26"/>
      <c r="J20" s="26"/>
      <c r="K20" s="26"/>
      <c r="L20" s="52"/>
      <c r="M20" s="50"/>
      <c r="N20" s="28" t="s">
        <v>15</v>
      </c>
      <c r="O20" s="28">
        <f>COUNTIF(C8:C27,"잡")</f>
        <v>0</v>
      </c>
      <c r="P20" s="28" t="s">
        <v>2</v>
      </c>
      <c r="Q20" s="28">
        <f>SUMIF(C8:C27,"잡",E8:E27)</f>
        <v>0</v>
      </c>
      <c r="R20" s="28">
        <f>COUNTIF(X8:X27,"잡국")</f>
        <v>0</v>
      </c>
      <c r="S20" s="28" t="s">
        <v>2</v>
      </c>
      <c r="T20" s="28">
        <f>SUMIF(X8:X27,"잡국",E8:E27)</f>
        <v>0</v>
      </c>
      <c r="U20" s="28">
        <f t="shared" si="0"/>
        <v>0</v>
      </c>
      <c r="V20" s="28" t="s">
        <v>2</v>
      </c>
      <c r="W20" s="28">
        <f t="shared" si="1"/>
        <v>0</v>
      </c>
      <c r="X20" s="28" t="str">
        <f t="shared" si="2"/>
        <v/>
      </c>
    </row>
    <row r="21" spans="1:24" ht="28.9" customHeight="1">
      <c r="A21" s="41" t="str">
        <f t="shared" si="3"/>
        <v xml:space="preserve"> </v>
      </c>
      <c r="B21" s="42"/>
      <c r="C21" s="43"/>
      <c r="D21" s="44"/>
      <c r="E21" s="44"/>
      <c r="F21" s="43"/>
      <c r="G21" s="43"/>
      <c r="H21" s="26"/>
      <c r="I21" s="26"/>
      <c r="J21" s="26"/>
      <c r="K21" s="26"/>
      <c r="L21" s="52"/>
      <c r="M21" s="50"/>
      <c r="N21" s="28" t="s">
        <v>19</v>
      </c>
      <c r="O21" s="28">
        <f>COUNTIF(C8:C27,"학")</f>
        <v>0</v>
      </c>
      <c r="P21" s="28" t="s">
        <v>2</v>
      </c>
      <c r="Q21" s="28">
        <f>SUMIF(C8:C27,"학",E8:E27)</f>
        <v>0</v>
      </c>
      <c r="R21" s="28">
        <f>COUNTIF(X8:X27,"학국")</f>
        <v>0</v>
      </c>
      <c r="S21" s="28" t="s">
        <v>2</v>
      </c>
      <c r="T21" s="28">
        <f>SUMIF(X8:X27,"학국",E8:E27)</f>
        <v>0</v>
      </c>
      <c r="U21" s="28">
        <f t="shared" si="0"/>
        <v>0</v>
      </c>
      <c r="V21" s="28" t="s">
        <v>2</v>
      </c>
      <c r="W21" s="28">
        <f t="shared" si="1"/>
        <v>0</v>
      </c>
      <c r="X21" s="28" t="str">
        <f t="shared" si="2"/>
        <v/>
      </c>
    </row>
    <row r="22" spans="1:24" ht="28.9" customHeight="1">
      <c r="A22" s="41" t="str">
        <f t="shared" si="3"/>
        <v xml:space="preserve"> </v>
      </c>
      <c r="B22" s="42"/>
      <c r="C22" s="43"/>
      <c r="D22" s="44"/>
      <c r="E22" s="44"/>
      <c r="F22" s="43"/>
      <c r="G22" s="43"/>
      <c r="H22" s="26"/>
      <c r="I22" s="26"/>
      <c r="J22" s="26"/>
      <c r="K22" s="26"/>
      <c r="L22" s="52"/>
      <c r="M22" s="50"/>
      <c r="N22" s="28" t="s">
        <v>16</v>
      </c>
      <c r="O22" s="28">
        <f>COUNTIF(C8:C27,"수")</f>
        <v>0</v>
      </c>
      <c r="P22" s="28" t="s">
        <v>2</v>
      </c>
      <c r="Q22" s="28">
        <f>SUMIF(C8:C27,"수",E8:E27)</f>
        <v>0</v>
      </c>
      <c r="R22" s="28">
        <f>COUNTIF(X8:X27,"수국")</f>
        <v>0</v>
      </c>
      <c r="S22" s="28" t="s">
        <v>2</v>
      </c>
      <c r="T22" s="28">
        <f>SUMIF(X8:X27,"수국",E8:E27)</f>
        <v>0</v>
      </c>
      <c r="U22" s="28">
        <f t="shared" si="0"/>
        <v>0</v>
      </c>
      <c r="V22" s="28" t="s">
        <v>2</v>
      </c>
      <c r="W22" s="28">
        <f t="shared" si="1"/>
        <v>0</v>
      </c>
      <c r="X22" s="28" t="str">
        <f t="shared" si="2"/>
        <v/>
      </c>
    </row>
    <row r="23" spans="1:24" ht="28.9" customHeight="1">
      <c r="A23" s="41" t="str">
        <f t="shared" si="3"/>
        <v xml:space="preserve"> </v>
      </c>
      <c r="B23" s="42"/>
      <c r="C23" s="43"/>
      <c r="D23" s="44"/>
      <c r="E23" s="44"/>
      <c r="F23" s="43"/>
      <c r="G23" s="43"/>
      <c r="H23" s="26"/>
      <c r="I23" s="26"/>
      <c r="J23" s="26"/>
      <c r="K23" s="26"/>
      <c r="L23" s="52"/>
      <c r="M23" s="50"/>
      <c r="N23" s="29" t="s">
        <v>17</v>
      </c>
      <c r="O23" s="28">
        <f>COUNTIF(C8:C27,"장")</f>
        <v>0</v>
      </c>
      <c r="P23" s="28" t="s">
        <v>2</v>
      </c>
      <c r="Q23" s="28">
        <f>SUMIF(C8:C27,"장",E8:E27)</f>
        <v>0</v>
      </c>
      <c r="R23" s="28">
        <f>COUNTIF(X8:X27,"장국")</f>
        <v>0</v>
      </c>
      <c r="S23" s="28" t="s">
        <v>2</v>
      </c>
      <c r="T23" s="28">
        <f>SUMIF(X8:X27,"장국",E8:E27)</f>
        <v>0</v>
      </c>
      <c r="U23" s="28">
        <f t="shared" si="0"/>
        <v>0</v>
      </c>
      <c r="V23" s="28" t="s">
        <v>2</v>
      </c>
      <c r="W23" s="28">
        <f t="shared" si="1"/>
        <v>0</v>
      </c>
      <c r="X23" s="30" t="str">
        <f t="shared" si="2"/>
        <v/>
      </c>
    </row>
    <row r="24" spans="1:24" ht="28.9" customHeight="1">
      <c r="A24" s="41" t="str">
        <f t="shared" si="3"/>
        <v xml:space="preserve"> </v>
      </c>
      <c r="B24" s="42"/>
      <c r="C24" s="43"/>
      <c r="D24" s="44"/>
      <c r="E24" s="44"/>
      <c r="F24" s="43"/>
      <c r="G24" s="43"/>
      <c r="H24" s="26"/>
      <c r="I24" s="26"/>
      <c r="J24" s="26"/>
      <c r="K24" s="26"/>
      <c r="L24" s="52"/>
      <c r="M24" s="50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30" t="str">
        <f t="shared" ref="X24:X39" si="4">CONCATENATE(C24,H24)</f>
        <v/>
      </c>
    </row>
    <row r="25" spans="1:24" ht="28.9" customHeight="1">
      <c r="A25" s="41" t="str">
        <f t="shared" si="3"/>
        <v xml:space="preserve"> </v>
      </c>
      <c r="B25" s="42"/>
      <c r="C25" s="43"/>
      <c r="D25" s="44"/>
      <c r="E25" s="44"/>
      <c r="F25" s="43"/>
      <c r="G25" s="43"/>
      <c r="H25" s="26"/>
      <c r="I25" s="26"/>
      <c r="J25" s="26"/>
      <c r="K25" s="26"/>
      <c r="L25" s="52"/>
      <c r="M25" s="50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30" t="str">
        <f t="shared" si="4"/>
        <v/>
      </c>
    </row>
    <row r="26" spans="1:24" ht="28.9" customHeight="1">
      <c r="A26" s="41" t="str">
        <f>IF(OR(ISNUMBER(E26),ISTEXT(C26)),A25+1," ")</f>
        <v xml:space="preserve"> </v>
      </c>
      <c r="B26" s="42"/>
      <c r="C26" s="43"/>
      <c r="D26" s="44"/>
      <c r="E26" s="44"/>
      <c r="F26" s="43"/>
      <c r="G26" s="43"/>
      <c r="H26" s="26"/>
      <c r="I26" s="26"/>
      <c r="J26" s="26"/>
      <c r="K26" s="26"/>
      <c r="L26" s="52"/>
      <c r="M26" s="50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30" t="str">
        <f t="shared" si="4"/>
        <v/>
      </c>
    </row>
    <row r="27" spans="1:24" ht="28.9" customHeight="1">
      <c r="A27" s="41" t="str">
        <f>IF(OR(ISNUMBER(E27),ISTEXT(C27)),A26+1," ")</f>
        <v xml:space="preserve"> </v>
      </c>
      <c r="B27" s="42"/>
      <c r="C27" s="43"/>
      <c r="D27" s="44"/>
      <c r="E27" s="44"/>
      <c r="F27" s="43"/>
      <c r="G27" s="43"/>
      <c r="H27" s="26"/>
      <c r="I27" s="26"/>
      <c r="J27" s="26"/>
      <c r="K27" s="26"/>
      <c r="L27" s="52"/>
      <c r="M27" s="50"/>
      <c r="N27" s="28" t="s">
        <v>20</v>
      </c>
      <c r="O27" s="28">
        <f>COUNTIF(C8:C27," ")</f>
        <v>0</v>
      </c>
      <c r="P27" s="28" t="s">
        <v>2</v>
      </c>
      <c r="Q27" s="28">
        <f>SUMIF(C8:C27," ",E8:E27)</f>
        <v>0</v>
      </c>
      <c r="R27" s="28"/>
      <c r="S27" s="28" t="s">
        <v>2</v>
      </c>
      <c r="T27" s="28"/>
      <c r="U27" s="28">
        <f>O27</f>
        <v>0</v>
      </c>
      <c r="V27" s="28" t="s">
        <v>2</v>
      </c>
      <c r="W27" s="28">
        <f>Q27</f>
        <v>0</v>
      </c>
      <c r="X27" s="28" t="str">
        <f t="shared" si="4"/>
        <v/>
      </c>
    </row>
    <row r="28" spans="1:24" ht="28.9" customHeight="1">
      <c r="A28" s="45" t="s">
        <v>35</v>
      </c>
      <c r="B28" s="46"/>
      <c r="C28" s="47"/>
      <c r="D28" s="48"/>
      <c r="E28" s="49">
        <f>SUM(E8:E27)</f>
        <v>0</v>
      </c>
      <c r="F28" s="47"/>
      <c r="G28" s="47"/>
      <c r="H28" s="31"/>
      <c r="I28" s="31"/>
      <c r="J28" s="31"/>
      <c r="K28" s="31"/>
      <c r="L28" s="33"/>
      <c r="M28" s="51"/>
      <c r="N28" s="29" t="s">
        <v>1</v>
      </c>
      <c r="O28" s="28">
        <f>SUM(O8:O27)</f>
        <v>0</v>
      </c>
      <c r="P28" s="28" t="s">
        <v>2</v>
      </c>
      <c r="Q28" s="28">
        <f>SUM(Q8:Q27)</f>
        <v>0</v>
      </c>
      <c r="R28" s="28">
        <f>SUM(R8:R27)</f>
        <v>0</v>
      </c>
      <c r="S28" s="28" t="s">
        <v>2</v>
      </c>
      <c r="T28" s="28">
        <f>SUM(T8:T27)</f>
        <v>0</v>
      </c>
      <c r="U28" s="28">
        <f>SUM(U8:U27)</f>
        <v>0</v>
      </c>
      <c r="V28" s="28" t="s">
        <v>2</v>
      </c>
      <c r="W28" s="28">
        <f>SUM(W8:W27)</f>
        <v>0</v>
      </c>
      <c r="X28" s="28" t="str">
        <f t="shared" si="4"/>
        <v/>
      </c>
    </row>
    <row r="29" spans="1:24" ht="28.9" customHeight="1">
      <c r="A29" s="41" t="str">
        <f>IF(OR(ISNUMBER(E29),ISTEXT(C29)),A27+1," ")</f>
        <v xml:space="preserve"> </v>
      </c>
      <c r="B29" s="42"/>
      <c r="C29" s="43"/>
      <c r="D29" s="44"/>
      <c r="E29" s="44"/>
      <c r="F29" s="43"/>
      <c r="G29" s="43"/>
      <c r="H29" s="26"/>
      <c r="I29" s="26"/>
      <c r="J29" s="26"/>
      <c r="K29" s="27"/>
      <c r="L29" s="52"/>
      <c r="M29" s="50"/>
      <c r="N29" s="28" t="s">
        <v>3</v>
      </c>
      <c r="O29" s="28">
        <f>COUNTIF(C29:C48,"전")</f>
        <v>0</v>
      </c>
      <c r="P29" s="28" t="s">
        <v>2</v>
      </c>
      <c r="Q29" s="28">
        <f>SUMIF(C29:C48,"전",E29:E48)</f>
        <v>0</v>
      </c>
      <c r="R29" s="28">
        <f>COUNTIF(X29:X48,"전국")</f>
        <v>0</v>
      </c>
      <c r="S29" s="28" t="s">
        <v>2</v>
      </c>
      <c r="T29" s="28">
        <f>SUMIF(X29:X48,"전국",E29:E48)</f>
        <v>0</v>
      </c>
      <c r="U29" s="28">
        <f t="shared" ref="U29:U44" si="5">O29-R29</f>
        <v>0</v>
      </c>
      <c r="V29" s="28" t="s">
        <v>2</v>
      </c>
      <c r="W29" s="28">
        <f t="shared" ref="W29:W44" si="6">Q29-T29</f>
        <v>0</v>
      </c>
      <c r="X29" s="28" t="str">
        <f t="shared" si="4"/>
        <v/>
      </c>
    </row>
    <row r="30" spans="1:24" ht="28.9" customHeight="1">
      <c r="A30" s="41" t="str">
        <f>IF(OR(ISNUMBER(E30),ISTEXT(C30)),A29+1," ")</f>
        <v xml:space="preserve"> </v>
      </c>
      <c r="B30" s="42"/>
      <c r="C30" s="43"/>
      <c r="D30" s="44"/>
      <c r="E30" s="44"/>
      <c r="F30" s="43"/>
      <c r="G30" s="43"/>
      <c r="H30" s="26"/>
      <c r="I30" s="26"/>
      <c r="J30" s="26"/>
      <c r="K30" s="26"/>
      <c r="L30" s="52"/>
      <c r="M30" s="50"/>
      <c r="N30" s="28" t="s">
        <v>4</v>
      </c>
      <c r="O30" s="28">
        <f>COUNTIF(C29:C48,"답")</f>
        <v>0</v>
      </c>
      <c r="P30" s="28" t="s">
        <v>2</v>
      </c>
      <c r="Q30" s="28">
        <f>SUMIF(C29:C48,"답",E29:E48)</f>
        <v>0</v>
      </c>
      <c r="R30" s="28">
        <f>COUNTIF(X29:X48,"답국")</f>
        <v>0</v>
      </c>
      <c r="S30" s="28" t="s">
        <v>2</v>
      </c>
      <c r="T30" s="28">
        <f>SUMIF(X29:X48,"답국",E29:E48)</f>
        <v>0</v>
      </c>
      <c r="U30" s="28">
        <f t="shared" si="5"/>
        <v>0</v>
      </c>
      <c r="V30" s="28" t="s">
        <v>2</v>
      </c>
      <c r="W30" s="28">
        <f t="shared" si="6"/>
        <v>0</v>
      </c>
      <c r="X30" s="28" t="str">
        <f t="shared" si="4"/>
        <v/>
      </c>
    </row>
    <row r="31" spans="1:24" ht="28.9" customHeight="1">
      <c r="A31" s="41" t="str">
        <f t="shared" ref="A31:A45" si="7">IF(OR(ISNUMBER(E31),ISTEXT(C31)),A30+1," ")</f>
        <v xml:space="preserve"> </v>
      </c>
      <c r="B31" s="42"/>
      <c r="C31" s="43"/>
      <c r="D31" s="44"/>
      <c r="E31" s="44"/>
      <c r="F31" s="43"/>
      <c r="G31" s="43"/>
      <c r="H31" s="26"/>
      <c r="I31" s="26"/>
      <c r="J31" s="26"/>
      <c r="K31" s="26"/>
      <c r="L31" s="52"/>
      <c r="M31" s="50"/>
      <c r="N31" s="28" t="s">
        <v>5</v>
      </c>
      <c r="O31" s="28">
        <f>COUNTIF(C29:C48,"임")</f>
        <v>0</v>
      </c>
      <c r="P31" s="28" t="s">
        <v>2</v>
      </c>
      <c r="Q31" s="28">
        <f>SUMIF(C29:C48,"임",E29:E48)</f>
        <v>0</v>
      </c>
      <c r="R31" s="28">
        <f>COUNTIF(X29:X48,"임국")</f>
        <v>0</v>
      </c>
      <c r="S31" s="28" t="s">
        <v>2</v>
      </c>
      <c r="T31" s="28">
        <f>SUMIF(X29:X48,"임국",E29:E48)</f>
        <v>0</v>
      </c>
      <c r="U31" s="28">
        <f t="shared" si="5"/>
        <v>0</v>
      </c>
      <c r="V31" s="28" t="s">
        <v>2</v>
      </c>
      <c r="W31" s="28">
        <f t="shared" si="6"/>
        <v>0</v>
      </c>
      <c r="X31" s="28" t="str">
        <f t="shared" si="4"/>
        <v/>
      </c>
    </row>
    <row r="32" spans="1:24" ht="28.9" customHeight="1">
      <c r="A32" s="41" t="str">
        <f t="shared" si="7"/>
        <v xml:space="preserve"> </v>
      </c>
      <c r="B32" s="42"/>
      <c r="C32" s="43"/>
      <c r="D32" s="44"/>
      <c r="E32" s="44"/>
      <c r="F32" s="43"/>
      <c r="G32" s="43"/>
      <c r="H32" s="26"/>
      <c r="I32" s="26"/>
      <c r="J32" s="26"/>
      <c r="K32" s="26"/>
      <c r="L32" s="52"/>
      <c r="M32" s="50"/>
      <c r="N32" s="28" t="s">
        <v>6</v>
      </c>
      <c r="O32" s="28">
        <f>COUNTIF(C29:C48,"대")</f>
        <v>0</v>
      </c>
      <c r="P32" s="28" t="s">
        <v>2</v>
      </c>
      <c r="Q32" s="28">
        <f>SUMIF(C29:C48,"대",E29:E48)</f>
        <v>0</v>
      </c>
      <c r="R32" s="28">
        <f>COUNTIF(X29:X48,"대국")</f>
        <v>0</v>
      </c>
      <c r="S32" s="28" t="s">
        <v>2</v>
      </c>
      <c r="T32" s="28">
        <f>SUMIF(X29:X48,"대국",E29:E48)</f>
        <v>0</v>
      </c>
      <c r="U32" s="28">
        <f t="shared" si="5"/>
        <v>0</v>
      </c>
      <c r="V32" s="28" t="s">
        <v>2</v>
      </c>
      <c r="W32" s="28">
        <f t="shared" si="6"/>
        <v>0</v>
      </c>
      <c r="X32" s="28" t="str">
        <f t="shared" si="4"/>
        <v/>
      </c>
    </row>
    <row r="33" spans="1:24" ht="28.9" customHeight="1">
      <c r="A33" s="41" t="str">
        <f t="shared" si="7"/>
        <v xml:space="preserve"> </v>
      </c>
      <c r="B33" s="42"/>
      <c r="C33" s="43"/>
      <c r="D33" s="44"/>
      <c r="E33" s="44"/>
      <c r="F33" s="43"/>
      <c r="G33" s="43"/>
      <c r="H33" s="26"/>
      <c r="I33" s="26"/>
      <c r="J33" s="26"/>
      <c r="K33" s="26"/>
      <c r="L33" s="52"/>
      <c r="M33" s="50"/>
      <c r="N33" s="28" t="s">
        <v>7</v>
      </c>
      <c r="O33" s="28">
        <f>COUNTIF(C29:C48,"도")</f>
        <v>0</v>
      </c>
      <c r="P33" s="28" t="s">
        <v>2</v>
      </c>
      <c r="Q33" s="28">
        <f>SUMIF(C29:C48,"도",E29:E48)</f>
        <v>0</v>
      </c>
      <c r="R33" s="28">
        <f>COUNTIF(X29:X48,"도국")</f>
        <v>0</v>
      </c>
      <c r="S33" s="28" t="s">
        <v>2</v>
      </c>
      <c r="T33" s="28">
        <f>SUMIF(X29:X48,"도국",E29:E48)</f>
        <v>0</v>
      </c>
      <c r="U33" s="28">
        <f t="shared" si="5"/>
        <v>0</v>
      </c>
      <c r="V33" s="28" t="s">
        <v>2</v>
      </c>
      <c r="W33" s="28">
        <f t="shared" si="6"/>
        <v>0</v>
      </c>
      <c r="X33" s="28" t="str">
        <f t="shared" si="4"/>
        <v/>
      </c>
    </row>
    <row r="34" spans="1:24" ht="28.9" customHeight="1">
      <c r="A34" s="41" t="str">
        <f t="shared" si="7"/>
        <v xml:space="preserve"> </v>
      </c>
      <c r="B34" s="42"/>
      <c r="C34" s="43"/>
      <c r="D34" s="44"/>
      <c r="E34" s="44"/>
      <c r="F34" s="43"/>
      <c r="G34" s="43"/>
      <c r="H34" s="26"/>
      <c r="I34" s="26"/>
      <c r="J34" s="26"/>
      <c r="K34" s="26"/>
      <c r="L34" s="52"/>
      <c r="M34" s="50"/>
      <c r="N34" s="28" t="s">
        <v>8</v>
      </c>
      <c r="O34" s="28">
        <f>COUNTIF(C29:C48,"천")</f>
        <v>0</v>
      </c>
      <c r="P34" s="28" t="s">
        <v>2</v>
      </c>
      <c r="Q34" s="28">
        <f>SUMIF(C29:C48,"천",E29:E48)</f>
        <v>0</v>
      </c>
      <c r="R34" s="28">
        <f>COUNTIF(X29:X48,"천국")</f>
        <v>0</v>
      </c>
      <c r="S34" s="28" t="s">
        <v>2</v>
      </c>
      <c r="T34" s="28">
        <f>SUMIF(X29:X48,"천국",E29:E48)</f>
        <v>0</v>
      </c>
      <c r="U34" s="28">
        <f t="shared" si="5"/>
        <v>0</v>
      </c>
      <c r="V34" s="28" t="s">
        <v>2</v>
      </c>
      <c r="W34" s="28">
        <f t="shared" si="6"/>
        <v>0</v>
      </c>
      <c r="X34" s="28" t="str">
        <f t="shared" si="4"/>
        <v/>
      </c>
    </row>
    <row r="35" spans="1:24" ht="28.9" customHeight="1">
      <c r="A35" s="41" t="str">
        <f t="shared" si="7"/>
        <v xml:space="preserve"> </v>
      </c>
      <c r="B35" s="42"/>
      <c r="C35" s="43"/>
      <c r="D35" s="44"/>
      <c r="E35" s="44"/>
      <c r="F35" s="43"/>
      <c r="G35" s="43"/>
      <c r="H35" s="26"/>
      <c r="I35" s="26"/>
      <c r="J35" s="26"/>
      <c r="K35" s="26"/>
      <c r="L35" s="52"/>
      <c r="M35" s="50"/>
      <c r="N35" s="28" t="s">
        <v>9</v>
      </c>
      <c r="O35" s="28">
        <f>COUNTIF(C29:C48,"구")</f>
        <v>0</v>
      </c>
      <c r="P35" s="28" t="s">
        <v>2</v>
      </c>
      <c r="Q35" s="28">
        <f>SUMIF(C29:C48,"구",E29:E48)</f>
        <v>0</v>
      </c>
      <c r="R35" s="28">
        <f>COUNTIF(X29:X48,"구국")</f>
        <v>0</v>
      </c>
      <c r="S35" s="28" t="s">
        <v>2</v>
      </c>
      <c r="T35" s="28">
        <f>SUMIF(X29:X48,"구국",E29:E48)</f>
        <v>0</v>
      </c>
      <c r="U35" s="28">
        <f t="shared" si="5"/>
        <v>0</v>
      </c>
      <c r="V35" s="28" t="s">
        <v>2</v>
      </c>
      <c r="W35" s="28">
        <f t="shared" si="6"/>
        <v>0</v>
      </c>
      <c r="X35" s="28" t="str">
        <f t="shared" si="4"/>
        <v/>
      </c>
    </row>
    <row r="36" spans="1:24" ht="28.9" customHeight="1">
      <c r="A36" s="41" t="str">
        <f t="shared" si="7"/>
        <v xml:space="preserve"> </v>
      </c>
      <c r="B36" s="42"/>
      <c r="C36" s="43"/>
      <c r="D36" s="44"/>
      <c r="E36" s="44"/>
      <c r="F36" s="43"/>
      <c r="G36" s="43"/>
      <c r="H36" s="26"/>
      <c r="I36" s="26"/>
      <c r="J36" s="26"/>
      <c r="K36" s="26"/>
      <c r="L36" s="52"/>
      <c r="M36" s="50"/>
      <c r="N36" s="28" t="s">
        <v>10</v>
      </c>
      <c r="O36" s="28">
        <f>COUNTIF(C29:C48,"제")</f>
        <v>0</v>
      </c>
      <c r="P36" s="28" t="s">
        <v>2</v>
      </c>
      <c r="Q36" s="28">
        <f>SUMIF(C29:C48,"제",E29:E48)</f>
        <v>0</v>
      </c>
      <c r="R36" s="28">
        <f>COUNTIF(X29:X48,"제국")</f>
        <v>0</v>
      </c>
      <c r="S36" s="28" t="s">
        <v>2</v>
      </c>
      <c r="T36" s="28">
        <f>SUMIF(X29:X48,"제국",E29:E48)</f>
        <v>0</v>
      </c>
      <c r="U36" s="28">
        <f t="shared" si="5"/>
        <v>0</v>
      </c>
      <c r="V36" s="28" t="s">
        <v>2</v>
      </c>
      <c r="W36" s="28">
        <f t="shared" si="6"/>
        <v>0</v>
      </c>
      <c r="X36" s="28" t="str">
        <f t="shared" si="4"/>
        <v/>
      </c>
    </row>
    <row r="37" spans="1:24" ht="28.9" customHeight="1">
      <c r="A37" s="41" t="str">
        <f t="shared" si="7"/>
        <v xml:space="preserve"> </v>
      </c>
      <c r="B37" s="42"/>
      <c r="C37" s="43"/>
      <c r="D37" s="44"/>
      <c r="E37" s="44"/>
      <c r="F37" s="43"/>
      <c r="G37" s="43"/>
      <c r="H37" s="26"/>
      <c r="I37" s="26"/>
      <c r="J37" s="26"/>
      <c r="K37" s="26"/>
      <c r="L37" s="52"/>
      <c r="M37" s="50"/>
      <c r="N37" s="28" t="s">
        <v>11</v>
      </c>
      <c r="O37" s="28">
        <f>COUNTIF(C29:C48,"유")</f>
        <v>0</v>
      </c>
      <c r="P37" s="28" t="s">
        <v>2</v>
      </c>
      <c r="Q37" s="28">
        <f>SUMIF(C29:C48,"유",E29:E48)</f>
        <v>0</v>
      </c>
      <c r="R37" s="28">
        <f>COUNTIF(X29:X48,"유국")</f>
        <v>0</v>
      </c>
      <c r="S37" s="28" t="s">
        <v>2</v>
      </c>
      <c r="T37" s="28">
        <f>SUMIF(X29:X48,"유국",E29:E48)</f>
        <v>0</v>
      </c>
      <c r="U37" s="28">
        <f t="shared" si="5"/>
        <v>0</v>
      </c>
      <c r="V37" s="28" t="s">
        <v>2</v>
      </c>
      <c r="W37" s="28">
        <f t="shared" si="6"/>
        <v>0</v>
      </c>
      <c r="X37" s="28" t="str">
        <f t="shared" si="4"/>
        <v/>
      </c>
    </row>
    <row r="38" spans="1:24" ht="28.9" customHeight="1">
      <c r="A38" s="41" t="str">
        <f t="shared" si="7"/>
        <v xml:space="preserve"> </v>
      </c>
      <c r="B38" s="42"/>
      <c r="C38" s="43"/>
      <c r="D38" s="44"/>
      <c r="E38" s="44"/>
      <c r="F38" s="43"/>
      <c r="G38" s="43"/>
      <c r="H38" s="26"/>
      <c r="I38" s="26"/>
      <c r="J38" s="26"/>
      <c r="K38" s="26"/>
      <c r="L38" s="52"/>
      <c r="M38" s="50"/>
      <c r="N38" s="28" t="s">
        <v>12</v>
      </c>
      <c r="O38" s="28">
        <f>COUNTIF(C29:C48,"과")</f>
        <v>0</v>
      </c>
      <c r="P38" s="28" t="s">
        <v>2</v>
      </c>
      <c r="Q38" s="28">
        <f>SUMIF(C29:C48,"과",E29:E48)</f>
        <v>0</v>
      </c>
      <c r="R38" s="28">
        <f>COUNTIF(X29:X48,"과국")</f>
        <v>0</v>
      </c>
      <c r="S38" s="28" t="s">
        <v>2</v>
      </c>
      <c r="T38" s="28">
        <f>SUMIF(X29:X48,"과국",E29:E48)</f>
        <v>0</v>
      </c>
      <c r="U38" s="28">
        <f t="shared" si="5"/>
        <v>0</v>
      </c>
      <c r="V38" s="28" t="s">
        <v>2</v>
      </c>
      <c r="W38" s="28">
        <f t="shared" si="6"/>
        <v>0</v>
      </c>
      <c r="X38" s="28" t="str">
        <f t="shared" si="4"/>
        <v/>
      </c>
    </row>
    <row r="39" spans="1:24" ht="28.9" customHeight="1">
      <c r="A39" s="41" t="str">
        <f t="shared" si="7"/>
        <v xml:space="preserve"> </v>
      </c>
      <c r="B39" s="42"/>
      <c r="C39" s="43"/>
      <c r="D39" s="44"/>
      <c r="E39" s="44"/>
      <c r="F39" s="43"/>
      <c r="G39" s="43"/>
      <c r="H39" s="26"/>
      <c r="I39" s="26"/>
      <c r="J39" s="26"/>
      <c r="K39" s="26"/>
      <c r="L39" s="52"/>
      <c r="M39" s="50"/>
      <c r="N39" s="28" t="s">
        <v>13</v>
      </c>
      <c r="O39" s="28">
        <f>COUNTIF(C29:C48,"묘")</f>
        <v>0</v>
      </c>
      <c r="P39" s="28" t="s">
        <v>2</v>
      </c>
      <c r="Q39" s="28">
        <f>SUMIF(C29:C48,"묘",E29:E48)</f>
        <v>0</v>
      </c>
      <c r="R39" s="28">
        <f>COUNTIF(X29:X48,"묘국")</f>
        <v>0</v>
      </c>
      <c r="S39" s="28" t="s">
        <v>2</v>
      </c>
      <c r="T39" s="28">
        <f>SUMIF(X29:X48,"묘국",E29:E48)</f>
        <v>0</v>
      </c>
      <c r="U39" s="28">
        <f t="shared" si="5"/>
        <v>0</v>
      </c>
      <c r="V39" s="28" t="s">
        <v>2</v>
      </c>
      <c r="W39" s="28">
        <f t="shared" si="6"/>
        <v>0</v>
      </c>
      <c r="X39" s="28" t="str">
        <f t="shared" si="4"/>
        <v/>
      </c>
    </row>
    <row r="40" spans="1:24" ht="28.9" customHeight="1">
      <c r="A40" s="41" t="str">
        <f t="shared" si="7"/>
        <v xml:space="preserve"> </v>
      </c>
      <c r="B40" s="42"/>
      <c r="C40" s="43"/>
      <c r="D40" s="44"/>
      <c r="E40" s="44"/>
      <c r="F40" s="43"/>
      <c r="G40" s="43"/>
      <c r="H40" s="26"/>
      <c r="I40" s="26"/>
      <c r="J40" s="26"/>
      <c r="K40" s="26"/>
      <c r="L40" s="52"/>
      <c r="M40" s="50"/>
      <c r="N40" s="28" t="s">
        <v>14</v>
      </c>
      <c r="O40" s="28">
        <f>COUNTIF(C29:C48,"목")</f>
        <v>0</v>
      </c>
      <c r="P40" s="28" t="s">
        <v>2</v>
      </c>
      <c r="Q40" s="28">
        <f>SUMIF(C29:C48,"목",E29:E48)</f>
        <v>0</v>
      </c>
      <c r="R40" s="28">
        <f>COUNTIF(X29:X48,"목국")</f>
        <v>0</v>
      </c>
      <c r="S40" s="28" t="s">
        <v>2</v>
      </c>
      <c r="T40" s="28">
        <f>SUMIF(X29:X48,"목국",E29:E48)</f>
        <v>0</v>
      </c>
      <c r="U40" s="28">
        <f t="shared" si="5"/>
        <v>0</v>
      </c>
      <c r="V40" s="28" t="s">
        <v>2</v>
      </c>
      <c r="W40" s="28">
        <f t="shared" si="6"/>
        <v>0</v>
      </c>
      <c r="X40" s="28" t="str">
        <f t="shared" ref="X40:X55" si="8">CONCATENATE(C40,H40)</f>
        <v/>
      </c>
    </row>
    <row r="41" spans="1:24" ht="28.9" customHeight="1">
      <c r="A41" s="41" t="str">
        <f t="shared" si="7"/>
        <v xml:space="preserve"> </v>
      </c>
      <c r="B41" s="42"/>
      <c r="C41" s="43"/>
      <c r="D41" s="44"/>
      <c r="E41" s="44"/>
      <c r="F41" s="43"/>
      <c r="G41" s="43"/>
      <c r="H41" s="26"/>
      <c r="I41" s="26"/>
      <c r="J41" s="26"/>
      <c r="K41" s="26"/>
      <c r="L41" s="52"/>
      <c r="M41" s="50"/>
      <c r="N41" s="28" t="s">
        <v>15</v>
      </c>
      <c r="O41" s="28">
        <f>COUNTIF(C29:C48,"잡")</f>
        <v>0</v>
      </c>
      <c r="P41" s="28" t="s">
        <v>2</v>
      </c>
      <c r="Q41" s="28">
        <f>SUMIF(C29:C48,"잡",E29:E48)</f>
        <v>0</v>
      </c>
      <c r="R41" s="28">
        <f>COUNTIF(X29:X48,"잡국")</f>
        <v>0</v>
      </c>
      <c r="S41" s="28" t="s">
        <v>2</v>
      </c>
      <c r="T41" s="28">
        <f>SUMIF(X29:X48,"잡국",E29:E48)</f>
        <v>0</v>
      </c>
      <c r="U41" s="28">
        <f t="shared" si="5"/>
        <v>0</v>
      </c>
      <c r="V41" s="28" t="s">
        <v>2</v>
      </c>
      <c r="W41" s="28">
        <f t="shared" si="6"/>
        <v>0</v>
      </c>
      <c r="X41" s="28" t="str">
        <f t="shared" si="8"/>
        <v/>
      </c>
    </row>
    <row r="42" spans="1:24" ht="28.9" customHeight="1">
      <c r="A42" s="41" t="str">
        <f t="shared" si="7"/>
        <v xml:space="preserve"> </v>
      </c>
      <c r="B42" s="42"/>
      <c r="C42" s="43"/>
      <c r="D42" s="44"/>
      <c r="E42" s="44"/>
      <c r="F42" s="43"/>
      <c r="G42" s="43"/>
      <c r="H42" s="26"/>
      <c r="I42" s="26"/>
      <c r="J42" s="26"/>
      <c r="K42" s="26"/>
      <c r="L42" s="52"/>
      <c r="M42" s="50"/>
      <c r="N42" s="28" t="s">
        <v>19</v>
      </c>
      <c r="O42" s="28">
        <f>COUNTIF(C29:C48,"학")</f>
        <v>0</v>
      </c>
      <c r="P42" s="28" t="s">
        <v>2</v>
      </c>
      <c r="Q42" s="28">
        <f>SUMIF(C29:C48,"학",E29:E48)</f>
        <v>0</v>
      </c>
      <c r="R42" s="28">
        <f>COUNTIF(X29:X48,"학국")</f>
        <v>0</v>
      </c>
      <c r="S42" s="28" t="s">
        <v>2</v>
      </c>
      <c r="T42" s="28">
        <f>SUMIF(X29:X48,"학국",E29:E48)</f>
        <v>0</v>
      </c>
      <c r="U42" s="28">
        <f t="shared" si="5"/>
        <v>0</v>
      </c>
      <c r="V42" s="28" t="s">
        <v>2</v>
      </c>
      <c r="W42" s="28">
        <f t="shared" si="6"/>
        <v>0</v>
      </c>
      <c r="X42" s="28" t="str">
        <f t="shared" si="8"/>
        <v/>
      </c>
    </row>
    <row r="43" spans="1:24" ht="28.9" customHeight="1">
      <c r="A43" s="41" t="str">
        <f t="shared" si="7"/>
        <v xml:space="preserve"> </v>
      </c>
      <c r="B43" s="42"/>
      <c r="C43" s="43"/>
      <c r="D43" s="44"/>
      <c r="E43" s="44"/>
      <c r="F43" s="43"/>
      <c r="G43" s="43"/>
      <c r="H43" s="26"/>
      <c r="I43" s="26"/>
      <c r="J43" s="26"/>
      <c r="K43" s="26"/>
      <c r="L43" s="52"/>
      <c r="M43" s="50"/>
      <c r="N43" s="28" t="s">
        <v>16</v>
      </c>
      <c r="O43" s="28">
        <f>COUNTIF(C29:C48,"수")</f>
        <v>0</v>
      </c>
      <c r="P43" s="28" t="s">
        <v>2</v>
      </c>
      <c r="Q43" s="28">
        <f>SUMIF(C29:C48,"수",E29:E48)</f>
        <v>0</v>
      </c>
      <c r="R43" s="28">
        <f>COUNTIF(X29:X48,"수국")</f>
        <v>0</v>
      </c>
      <c r="S43" s="28" t="s">
        <v>2</v>
      </c>
      <c r="T43" s="28">
        <f>SUMIF(X29:X48,"수국",E29:E48)</f>
        <v>0</v>
      </c>
      <c r="U43" s="28">
        <f t="shared" si="5"/>
        <v>0</v>
      </c>
      <c r="V43" s="28" t="s">
        <v>2</v>
      </c>
      <c r="W43" s="28">
        <f t="shared" si="6"/>
        <v>0</v>
      </c>
      <c r="X43" s="28" t="str">
        <f t="shared" si="8"/>
        <v/>
      </c>
    </row>
    <row r="44" spans="1:24" ht="28.9" customHeight="1">
      <c r="A44" s="41" t="str">
        <f t="shared" si="7"/>
        <v xml:space="preserve"> </v>
      </c>
      <c r="B44" s="42"/>
      <c r="C44" s="43"/>
      <c r="D44" s="44"/>
      <c r="E44" s="44"/>
      <c r="F44" s="43"/>
      <c r="G44" s="43"/>
      <c r="H44" s="26"/>
      <c r="I44" s="26"/>
      <c r="J44" s="26"/>
      <c r="K44" s="26"/>
      <c r="L44" s="52"/>
      <c r="M44" s="50"/>
      <c r="N44" s="29" t="s">
        <v>17</v>
      </c>
      <c r="O44" s="28">
        <f>COUNTIF(C29:C48,"장")</f>
        <v>0</v>
      </c>
      <c r="P44" s="28" t="s">
        <v>2</v>
      </c>
      <c r="Q44" s="28">
        <f>SUMIF(C29:C48,"장",E29:E48)</f>
        <v>0</v>
      </c>
      <c r="R44" s="28">
        <f>COUNTIF(X29:X48,"장국")</f>
        <v>0</v>
      </c>
      <c r="S44" s="28" t="s">
        <v>2</v>
      </c>
      <c r="T44" s="28">
        <f>SUMIF(X29:X48,"장국",E29:E48)</f>
        <v>0</v>
      </c>
      <c r="U44" s="28">
        <f t="shared" si="5"/>
        <v>0</v>
      </c>
      <c r="V44" s="28" t="s">
        <v>2</v>
      </c>
      <c r="W44" s="28">
        <f t="shared" si="6"/>
        <v>0</v>
      </c>
      <c r="X44" s="30" t="str">
        <f t="shared" si="8"/>
        <v/>
      </c>
    </row>
    <row r="45" spans="1:24" ht="28.9" customHeight="1">
      <c r="A45" s="41" t="str">
        <f t="shared" si="7"/>
        <v xml:space="preserve"> </v>
      </c>
      <c r="B45" s="42"/>
      <c r="C45" s="43"/>
      <c r="D45" s="44"/>
      <c r="E45" s="44"/>
      <c r="F45" s="43"/>
      <c r="G45" s="43"/>
      <c r="H45" s="26"/>
      <c r="I45" s="26"/>
      <c r="J45" s="26"/>
      <c r="K45" s="26"/>
      <c r="L45" s="52"/>
      <c r="M45" s="50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30" t="str">
        <f t="shared" si="8"/>
        <v/>
      </c>
    </row>
    <row r="46" spans="1:24" ht="28.9" customHeight="1">
      <c r="A46" s="41" t="str">
        <f>IF(OR(ISNUMBER(E46),ISTEXT(C46)),A45+1," ")</f>
        <v xml:space="preserve"> </v>
      </c>
      <c r="B46" s="42"/>
      <c r="C46" s="43"/>
      <c r="D46" s="44"/>
      <c r="E46" s="44"/>
      <c r="F46" s="43"/>
      <c r="G46" s="43"/>
      <c r="H46" s="26"/>
      <c r="I46" s="26"/>
      <c r="J46" s="26"/>
      <c r="K46" s="26"/>
      <c r="L46" s="52"/>
      <c r="M46" s="50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30" t="str">
        <f t="shared" si="8"/>
        <v/>
      </c>
    </row>
    <row r="47" spans="1:24" ht="28.9" customHeight="1">
      <c r="A47" s="41" t="str">
        <f>IF(OR(ISNUMBER(E47),ISTEXT(C47)),A46+1," ")</f>
        <v xml:space="preserve"> </v>
      </c>
      <c r="B47" s="42"/>
      <c r="C47" s="43"/>
      <c r="D47" s="44"/>
      <c r="E47" s="44"/>
      <c r="F47" s="43"/>
      <c r="G47" s="43"/>
      <c r="H47" s="26"/>
      <c r="I47" s="26"/>
      <c r="J47" s="26"/>
      <c r="K47" s="26"/>
      <c r="L47" s="52"/>
      <c r="M47" s="50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30" t="str">
        <f t="shared" si="8"/>
        <v/>
      </c>
    </row>
    <row r="48" spans="1:24" ht="28.9" customHeight="1">
      <c r="A48" s="41" t="str">
        <f>IF(OR(ISNUMBER(E48),ISTEXT(C48)),A47+1," ")</f>
        <v xml:space="preserve"> </v>
      </c>
      <c r="B48" s="42"/>
      <c r="C48" s="43"/>
      <c r="D48" s="44"/>
      <c r="E48" s="44"/>
      <c r="F48" s="43"/>
      <c r="G48" s="43"/>
      <c r="H48" s="26"/>
      <c r="I48" s="26"/>
      <c r="J48" s="26"/>
      <c r="K48" s="26"/>
      <c r="L48" s="52"/>
      <c r="M48" s="50"/>
      <c r="N48" s="28" t="s">
        <v>20</v>
      </c>
      <c r="O48" s="28">
        <f>COUNTIF(C29:C48," ")</f>
        <v>0</v>
      </c>
      <c r="P48" s="28" t="s">
        <v>2</v>
      </c>
      <c r="Q48" s="28">
        <f>SUMIF(C29:C48," ",E29:E48)</f>
        <v>0</v>
      </c>
      <c r="R48" s="28"/>
      <c r="S48" s="28" t="s">
        <v>2</v>
      </c>
      <c r="T48" s="28"/>
      <c r="U48" s="28">
        <f>O48</f>
        <v>0</v>
      </c>
      <c r="V48" s="28" t="s">
        <v>2</v>
      </c>
      <c r="W48" s="28">
        <f>Q48</f>
        <v>0</v>
      </c>
      <c r="X48" s="28" t="str">
        <f t="shared" si="8"/>
        <v/>
      </c>
    </row>
    <row r="49" spans="1:24" ht="28.9" customHeight="1">
      <c r="A49" s="45" t="s">
        <v>35</v>
      </c>
      <c r="B49" s="46"/>
      <c r="C49" s="47"/>
      <c r="D49" s="48"/>
      <c r="E49" s="49">
        <f>SUM(E29:E48)</f>
        <v>0</v>
      </c>
      <c r="F49" s="47"/>
      <c r="G49" s="47"/>
      <c r="H49" s="31"/>
      <c r="I49" s="31"/>
      <c r="J49" s="31"/>
      <c r="K49" s="31"/>
      <c r="L49" s="33"/>
      <c r="M49" s="51"/>
      <c r="N49" s="29" t="s">
        <v>1</v>
      </c>
      <c r="O49" s="28">
        <f>SUM(O29:O48)</f>
        <v>0</v>
      </c>
      <c r="P49" s="28" t="s">
        <v>2</v>
      </c>
      <c r="Q49" s="28">
        <f>SUM(Q29:Q48)</f>
        <v>0</v>
      </c>
      <c r="R49" s="28">
        <f>SUM(R29:R48)</f>
        <v>0</v>
      </c>
      <c r="S49" s="28" t="s">
        <v>2</v>
      </c>
      <c r="T49" s="28">
        <f>SUM(T29:T48)</f>
        <v>0</v>
      </c>
      <c r="U49" s="28">
        <f>SUM(U29:U48)</f>
        <v>0</v>
      </c>
      <c r="V49" s="28" t="s">
        <v>2</v>
      </c>
      <c r="W49" s="28">
        <f>SUM(W29:W48)</f>
        <v>0</v>
      </c>
      <c r="X49" s="28" t="str">
        <f t="shared" si="8"/>
        <v/>
      </c>
    </row>
    <row r="50" spans="1:24" ht="28.9" customHeight="1">
      <c r="A50" s="41" t="str">
        <f>IF(OR(ISNUMBER(E50),ISTEXT(C50)),A48+1," ")</f>
        <v xml:space="preserve"> </v>
      </c>
      <c r="B50" s="42"/>
      <c r="C50" s="43"/>
      <c r="D50" s="44"/>
      <c r="E50" s="44"/>
      <c r="F50" s="43"/>
      <c r="G50" s="43"/>
      <c r="H50" s="26"/>
      <c r="I50" s="26"/>
      <c r="J50" s="26"/>
      <c r="K50" s="27"/>
      <c r="L50" s="52"/>
      <c r="M50" s="50"/>
      <c r="N50" s="28" t="s">
        <v>3</v>
      </c>
      <c r="O50" s="28">
        <f>COUNTIF(C50:C69,"전")</f>
        <v>0</v>
      </c>
      <c r="P50" s="28" t="s">
        <v>2</v>
      </c>
      <c r="Q50" s="28">
        <f>SUMIF(C50:C69,"전",E50:E69)</f>
        <v>0</v>
      </c>
      <c r="R50" s="28">
        <f>COUNTIF(X50:X69,"전국")</f>
        <v>0</v>
      </c>
      <c r="S50" s="28" t="s">
        <v>2</v>
      </c>
      <c r="T50" s="28">
        <f>SUMIF(X50:X69,"전국",E50:E69)</f>
        <v>0</v>
      </c>
      <c r="U50" s="28">
        <f t="shared" ref="U50:U65" si="9">O50-R50</f>
        <v>0</v>
      </c>
      <c r="V50" s="28" t="s">
        <v>2</v>
      </c>
      <c r="W50" s="28">
        <f t="shared" ref="W50:W65" si="10">Q50-T50</f>
        <v>0</v>
      </c>
      <c r="X50" s="28" t="str">
        <f t="shared" si="8"/>
        <v/>
      </c>
    </row>
    <row r="51" spans="1:24" ht="28.9" customHeight="1">
      <c r="A51" s="41" t="str">
        <f>IF(OR(ISNUMBER(E51),ISTEXT(C51)),A50+1," ")</f>
        <v xml:space="preserve"> </v>
      </c>
      <c r="B51" s="42"/>
      <c r="C51" s="43"/>
      <c r="D51" s="44"/>
      <c r="E51" s="44"/>
      <c r="F51" s="43"/>
      <c r="G51" s="43"/>
      <c r="H51" s="26"/>
      <c r="I51" s="26"/>
      <c r="J51" s="26"/>
      <c r="K51" s="26"/>
      <c r="L51" s="52"/>
      <c r="M51" s="50"/>
      <c r="N51" s="28" t="s">
        <v>4</v>
      </c>
      <c r="O51" s="28">
        <f>COUNTIF(C50:C69,"답")</f>
        <v>0</v>
      </c>
      <c r="P51" s="28" t="s">
        <v>2</v>
      </c>
      <c r="Q51" s="28">
        <f>SUMIF(C50:C69,"답",E50:E69)</f>
        <v>0</v>
      </c>
      <c r="R51" s="28">
        <f>COUNTIF(X50:X69,"답국")</f>
        <v>0</v>
      </c>
      <c r="S51" s="28" t="s">
        <v>2</v>
      </c>
      <c r="T51" s="28">
        <f>SUMIF(X50:X69,"답국",E50:E69)</f>
        <v>0</v>
      </c>
      <c r="U51" s="28">
        <f t="shared" si="9"/>
        <v>0</v>
      </c>
      <c r="V51" s="28" t="s">
        <v>2</v>
      </c>
      <c r="W51" s="28">
        <f t="shared" si="10"/>
        <v>0</v>
      </c>
      <c r="X51" s="28" t="str">
        <f t="shared" si="8"/>
        <v/>
      </c>
    </row>
    <row r="52" spans="1:24" ht="28.9" customHeight="1">
      <c r="A52" s="41" t="str">
        <f t="shared" ref="A52:A64" si="11">IF(OR(ISNUMBER(E52),ISTEXT(C52)),A51+1," ")</f>
        <v xml:space="preserve"> </v>
      </c>
      <c r="B52" s="42"/>
      <c r="C52" s="43"/>
      <c r="D52" s="44"/>
      <c r="E52" s="44"/>
      <c r="F52" s="43"/>
      <c r="G52" s="43"/>
      <c r="H52" s="26"/>
      <c r="I52" s="26"/>
      <c r="J52" s="26"/>
      <c r="K52" s="26"/>
      <c r="L52" s="52"/>
      <c r="M52" s="50"/>
      <c r="N52" s="28" t="s">
        <v>5</v>
      </c>
      <c r="O52" s="28">
        <f>COUNTIF(C50:C69,"임")</f>
        <v>0</v>
      </c>
      <c r="P52" s="28" t="s">
        <v>2</v>
      </c>
      <c r="Q52" s="28">
        <f>SUMIF(C50:C69,"임",E50:E69)</f>
        <v>0</v>
      </c>
      <c r="R52" s="28">
        <f>COUNTIF(X50:X69,"임국")</f>
        <v>0</v>
      </c>
      <c r="S52" s="28" t="s">
        <v>2</v>
      </c>
      <c r="T52" s="28">
        <f>SUMIF(X50:X69,"임국",E50:E69)</f>
        <v>0</v>
      </c>
      <c r="U52" s="28">
        <f t="shared" si="9"/>
        <v>0</v>
      </c>
      <c r="V52" s="28" t="s">
        <v>2</v>
      </c>
      <c r="W52" s="28">
        <f t="shared" si="10"/>
        <v>0</v>
      </c>
      <c r="X52" s="28" t="str">
        <f t="shared" si="8"/>
        <v/>
      </c>
    </row>
    <row r="53" spans="1:24" ht="28.9" customHeight="1">
      <c r="A53" s="41" t="str">
        <f t="shared" si="11"/>
        <v xml:space="preserve"> </v>
      </c>
      <c r="B53" s="42"/>
      <c r="C53" s="43"/>
      <c r="D53" s="44"/>
      <c r="E53" s="44"/>
      <c r="F53" s="43"/>
      <c r="G53" s="43"/>
      <c r="H53" s="26"/>
      <c r="I53" s="26"/>
      <c r="J53" s="26"/>
      <c r="K53" s="26"/>
      <c r="L53" s="52"/>
      <c r="M53" s="50"/>
      <c r="N53" s="28" t="s">
        <v>6</v>
      </c>
      <c r="O53" s="28">
        <f>COUNTIF(C50:C69,"대")</f>
        <v>0</v>
      </c>
      <c r="P53" s="28" t="s">
        <v>2</v>
      </c>
      <c r="Q53" s="28">
        <f>SUMIF(C50:C69,"대",E50:E69)</f>
        <v>0</v>
      </c>
      <c r="R53" s="28">
        <f>COUNTIF(X50:X69,"대국")</f>
        <v>0</v>
      </c>
      <c r="S53" s="28" t="s">
        <v>2</v>
      </c>
      <c r="T53" s="28">
        <f>SUMIF(X50:X69,"대국",E50:E69)</f>
        <v>0</v>
      </c>
      <c r="U53" s="28">
        <f t="shared" si="9"/>
        <v>0</v>
      </c>
      <c r="V53" s="28" t="s">
        <v>2</v>
      </c>
      <c r="W53" s="28">
        <f t="shared" si="10"/>
        <v>0</v>
      </c>
      <c r="X53" s="28" t="str">
        <f t="shared" si="8"/>
        <v/>
      </c>
    </row>
    <row r="54" spans="1:24" ht="28.9" customHeight="1">
      <c r="A54" s="41" t="str">
        <f t="shared" si="11"/>
        <v xml:space="preserve"> </v>
      </c>
      <c r="B54" s="42"/>
      <c r="C54" s="43"/>
      <c r="D54" s="44"/>
      <c r="E54" s="44"/>
      <c r="F54" s="43"/>
      <c r="G54" s="43"/>
      <c r="H54" s="26"/>
      <c r="I54" s="26"/>
      <c r="J54" s="26"/>
      <c r="K54" s="26"/>
      <c r="L54" s="52"/>
      <c r="M54" s="50"/>
      <c r="N54" s="28" t="s">
        <v>7</v>
      </c>
      <c r="O54" s="28">
        <f>COUNTIF(C50:C69,"도")</f>
        <v>0</v>
      </c>
      <c r="P54" s="28" t="s">
        <v>2</v>
      </c>
      <c r="Q54" s="28">
        <f>SUMIF(C50:C69,"도",E50:E69)</f>
        <v>0</v>
      </c>
      <c r="R54" s="28">
        <f>COUNTIF(X50:X69,"도국")</f>
        <v>0</v>
      </c>
      <c r="S54" s="28" t="s">
        <v>2</v>
      </c>
      <c r="T54" s="28">
        <f>SUMIF(X50:X69,"도국",E50:E69)</f>
        <v>0</v>
      </c>
      <c r="U54" s="28">
        <f t="shared" si="9"/>
        <v>0</v>
      </c>
      <c r="V54" s="28" t="s">
        <v>2</v>
      </c>
      <c r="W54" s="28">
        <f t="shared" si="10"/>
        <v>0</v>
      </c>
      <c r="X54" s="28" t="str">
        <f t="shared" si="8"/>
        <v/>
      </c>
    </row>
    <row r="55" spans="1:24" ht="28.9" customHeight="1">
      <c r="A55" s="41" t="str">
        <f t="shared" si="11"/>
        <v xml:space="preserve"> </v>
      </c>
      <c r="B55" s="42"/>
      <c r="C55" s="43"/>
      <c r="D55" s="44"/>
      <c r="E55" s="44"/>
      <c r="F55" s="43"/>
      <c r="G55" s="43"/>
      <c r="H55" s="26"/>
      <c r="I55" s="26"/>
      <c r="J55" s="26"/>
      <c r="K55" s="26"/>
      <c r="L55" s="52"/>
      <c r="M55" s="50"/>
      <c r="N55" s="28" t="s">
        <v>8</v>
      </c>
      <c r="O55" s="28">
        <f>COUNTIF(C50:C69,"천")</f>
        <v>0</v>
      </c>
      <c r="P55" s="28" t="s">
        <v>2</v>
      </c>
      <c r="Q55" s="28">
        <f>SUMIF(C50:C69,"천",E50:E69)</f>
        <v>0</v>
      </c>
      <c r="R55" s="28">
        <f>COUNTIF(X50:X69,"천국")</f>
        <v>0</v>
      </c>
      <c r="S55" s="28" t="s">
        <v>2</v>
      </c>
      <c r="T55" s="28">
        <f>SUMIF(X50:X69,"천국",E50:E69)</f>
        <v>0</v>
      </c>
      <c r="U55" s="28">
        <f t="shared" si="9"/>
        <v>0</v>
      </c>
      <c r="V55" s="28" t="s">
        <v>2</v>
      </c>
      <c r="W55" s="28">
        <f t="shared" si="10"/>
        <v>0</v>
      </c>
      <c r="X55" s="28" t="str">
        <f t="shared" si="8"/>
        <v/>
      </c>
    </row>
    <row r="56" spans="1:24" ht="28.9" customHeight="1">
      <c r="A56" s="41" t="str">
        <f t="shared" si="11"/>
        <v xml:space="preserve"> </v>
      </c>
      <c r="B56" s="42"/>
      <c r="C56" s="43"/>
      <c r="D56" s="44"/>
      <c r="E56" s="44"/>
      <c r="F56" s="43"/>
      <c r="G56" s="43"/>
      <c r="H56" s="26"/>
      <c r="I56" s="26"/>
      <c r="J56" s="26"/>
      <c r="K56" s="26"/>
      <c r="L56" s="52"/>
      <c r="M56" s="50"/>
      <c r="N56" s="28" t="s">
        <v>9</v>
      </c>
      <c r="O56" s="28">
        <f>COUNTIF(C50:C69,"구")</f>
        <v>0</v>
      </c>
      <c r="P56" s="28" t="s">
        <v>2</v>
      </c>
      <c r="Q56" s="28">
        <f>SUMIF(C50:C69,"구",E50:E69)</f>
        <v>0</v>
      </c>
      <c r="R56" s="28">
        <f>COUNTIF(X50:X69,"구국")</f>
        <v>0</v>
      </c>
      <c r="S56" s="28" t="s">
        <v>2</v>
      </c>
      <c r="T56" s="28">
        <f>SUMIF(X50:X69,"구국",E50:E69)</f>
        <v>0</v>
      </c>
      <c r="U56" s="28">
        <f t="shared" si="9"/>
        <v>0</v>
      </c>
      <c r="V56" s="28" t="s">
        <v>2</v>
      </c>
      <c r="W56" s="28">
        <f t="shared" si="10"/>
        <v>0</v>
      </c>
      <c r="X56" s="28" t="str">
        <f t="shared" ref="X56:X71" si="12">CONCATENATE(C56,H56)</f>
        <v/>
      </c>
    </row>
    <row r="57" spans="1:24" ht="28.9" customHeight="1">
      <c r="A57" s="41" t="str">
        <f t="shared" si="11"/>
        <v xml:space="preserve"> </v>
      </c>
      <c r="B57" s="42"/>
      <c r="C57" s="43"/>
      <c r="D57" s="44"/>
      <c r="E57" s="44"/>
      <c r="F57" s="43"/>
      <c r="G57" s="43"/>
      <c r="H57" s="26"/>
      <c r="I57" s="26"/>
      <c r="J57" s="26"/>
      <c r="K57" s="26"/>
      <c r="L57" s="52"/>
      <c r="M57" s="50"/>
      <c r="N57" s="28" t="s">
        <v>10</v>
      </c>
      <c r="O57" s="28">
        <f>COUNTIF(C50:C69,"제")</f>
        <v>0</v>
      </c>
      <c r="P57" s="28" t="s">
        <v>2</v>
      </c>
      <c r="Q57" s="28">
        <f>SUMIF(C50:C69,"제",E50:E69)</f>
        <v>0</v>
      </c>
      <c r="R57" s="28">
        <f>COUNTIF(X50:X69,"제국")</f>
        <v>0</v>
      </c>
      <c r="S57" s="28" t="s">
        <v>2</v>
      </c>
      <c r="T57" s="28">
        <f>SUMIF(X50:X69,"제국",E50:E69)</f>
        <v>0</v>
      </c>
      <c r="U57" s="28">
        <f t="shared" si="9"/>
        <v>0</v>
      </c>
      <c r="V57" s="28" t="s">
        <v>2</v>
      </c>
      <c r="W57" s="28">
        <f t="shared" si="10"/>
        <v>0</v>
      </c>
      <c r="X57" s="28" t="str">
        <f t="shared" si="12"/>
        <v/>
      </c>
    </row>
    <row r="58" spans="1:24" ht="28.9" customHeight="1">
      <c r="A58" s="41" t="str">
        <f t="shared" si="11"/>
        <v xml:space="preserve"> </v>
      </c>
      <c r="B58" s="42"/>
      <c r="C58" s="43"/>
      <c r="D58" s="44"/>
      <c r="E58" s="44"/>
      <c r="F58" s="43"/>
      <c r="G58" s="43"/>
      <c r="H58" s="26"/>
      <c r="I58" s="26"/>
      <c r="J58" s="26"/>
      <c r="K58" s="26"/>
      <c r="L58" s="52"/>
      <c r="M58" s="50"/>
      <c r="N58" s="28" t="s">
        <v>11</v>
      </c>
      <c r="O58" s="28">
        <f>COUNTIF(C50:C69,"유")</f>
        <v>0</v>
      </c>
      <c r="P58" s="28" t="s">
        <v>2</v>
      </c>
      <c r="Q58" s="28">
        <f>SUMIF(C50:C69,"유",E50:E69)</f>
        <v>0</v>
      </c>
      <c r="R58" s="28">
        <f>COUNTIF(X50:X69,"유국")</f>
        <v>0</v>
      </c>
      <c r="S58" s="28" t="s">
        <v>2</v>
      </c>
      <c r="T58" s="28">
        <f>SUMIF(X50:X69,"유국",E50:E69)</f>
        <v>0</v>
      </c>
      <c r="U58" s="28">
        <f t="shared" si="9"/>
        <v>0</v>
      </c>
      <c r="V58" s="28" t="s">
        <v>2</v>
      </c>
      <c r="W58" s="28">
        <f t="shared" si="10"/>
        <v>0</v>
      </c>
      <c r="X58" s="28" t="str">
        <f t="shared" si="12"/>
        <v/>
      </c>
    </row>
    <row r="59" spans="1:24" ht="28.9" customHeight="1">
      <c r="A59" s="41" t="str">
        <f t="shared" si="11"/>
        <v xml:space="preserve"> </v>
      </c>
      <c r="B59" s="42"/>
      <c r="C59" s="43"/>
      <c r="D59" s="44"/>
      <c r="E59" s="44"/>
      <c r="F59" s="43"/>
      <c r="G59" s="43"/>
      <c r="H59" s="26"/>
      <c r="I59" s="26"/>
      <c r="J59" s="26"/>
      <c r="K59" s="26"/>
      <c r="L59" s="52"/>
      <c r="M59" s="50"/>
      <c r="N59" s="28" t="s">
        <v>12</v>
      </c>
      <c r="O59" s="28">
        <f>COUNTIF(C50:C69,"과")</f>
        <v>0</v>
      </c>
      <c r="P59" s="28" t="s">
        <v>2</v>
      </c>
      <c r="Q59" s="28">
        <f>SUMIF(C50:C69,"과",E50:E69)</f>
        <v>0</v>
      </c>
      <c r="R59" s="28">
        <f>COUNTIF(X50:X69,"과국")</f>
        <v>0</v>
      </c>
      <c r="S59" s="28" t="s">
        <v>2</v>
      </c>
      <c r="T59" s="28">
        <f>SUMIF(X50:X69,"과국",E50:E69)</f>
        <v>0</v>
      </c>
      <c r="U59" s="28">
        <f t="shared" si="9"/>
        <v>0</v>
      </c>
      <c r="V59" s="28" t="s">
        <v>2</v>
      </c>
      <c r="W59" s="28">
        <f t="shared" si="10"/>
        <v>0</v>
      </c>
      <c r="X59" s="28" t="str">
        <f t="shared" si="12"/>
        <v/>
      </c>
    </row>
    <row r="60" spans="1:24" ht="28.9" customHeight="1">
      <c r="A60" s="41" t="str">
        <f t="shared" si="11"/>
        <v xml:space="preserve"> </v>
      </c>
      <c r="B60" s="42"/>
      <c r="C60" s="43"/>
      <c r="D60" s="44"/>
      <c r="E60" s="44"/>
      <c r="F60" s="43"/>
      <c r="G60" s="43"/>
      <c r="H60" s="26"/>
      <c r="I60" s="26"/>
      <c r="J60" s="26"/>
      <c r="K60" s="26"/>
      <c r="L60" s="52"/>
      <c r="M60" s="50"/>
      <c r="N60" s="28" t="s">
        <v>13</v>
      </c>
      <c r="O60" s="28">
        <f>COUNTIF(C50:C69,"묘")</f>
        <v>0</v>
      </c>
      <c r="P60" s="28" t="s">
        <v>2</v>
      </c>
      <c r="Q60" s="28">
        <f>SUMIF(C50:C69,"묘",E50:E69)</f>
        <v>0</v>
      </c>
      <c r="R60" s="28">
        <f>COUNTIF(X50:X69,"묘국")</f>
        <v>0</v>
      </c>
      <c r="S60" s="28" t="s">
        <v>2</v>
      </c>
      <c r="T60" s="28">
        <f>SUMIF(X50:X69,"묘국",E50:E69)</f>
        <v>0</v>
      </c>
      <c r="U60" s="28">
        <f t="shared" si="9"/>
        <v>0</v>
      </c>
      <c r="V60" s="28" t="s">
        <v>2</v>
      </c>
      <c r="W60" s="28">
        <f t="shared" si="10"/>
        <v>0</v>
      </c>
      <c r="X60" s="28" t="str">
        <f t="shared" si="12"/>
        <v/>
      </c>
    </row>
    <row r="61" spans="1:24" ht="28.9" customHeight="1">
      <c r="A61" s="41" t="str">
        <f t="shared" si="11"/>
        <v xml:space="preserve"> </v>
      </c>
      <c r="B61" s="42"/>
      <c r="C61" s="43"/>
      <c r="D61" s="44"/>
      <c r="E61" s="44"/>
      <c r="F61" s="43"/>
      <c r="G61" s="43"/>
      <c r="H61" s="26"/>
      <c r="I61" s="26"/>
      <c r="J61" s="26"/>
      <c r="K61" s="26"/>
      <c r="L61" s="52"/>
      <c r="M61" s="50"/>
      <c r="N61" s="28" t="s">
        <v>14</v>
      </c>
      <c r="O61" s="28">
        <f>COUNTIF(C50:C69,"목")</f>
        <v>0</v>
      </c>
      <c r="P61" s="28" t="s">
        <v>2</v>
      </c>
      <c r="Q61" s="28">
        <f>SUMIF(C50:C69,"목",E50:E69)</f>
        <v>0</v>
      </c>
      <c r="R61" s="28">
        <f>COUNTIF(X50:X69,"목국")</f>
        <v>0</v>
      </c>
      <c r="S61" s="28" t="s">
        <v>2</v>
      </c>
      <c r="T61" s="28">
        <f>SUMIF(X50:X69,"목국",E50:E69)</f>
        <v>0</v>
      </c>
      <c r="U61" s="28">
        <f t="shared" si="9"/>
        <v>0</v>
      </c>
      <c r="V61" s="28" t="s">
        <v>2</v>
      </c>
      <c r="W61" s="28">
        <f t="shared" si="10"/>
        <v>0</v>
      </c>
      <c r="X61" s="28" t="str">
        <f t="shared" si="12"/>
        <v/>
      </c>
    </row>
    <row r="62" spans="1:24" ht="28.9" customHeight="1">
      <c r="A62" s="41" t="str">
        <f t="shared" si="11"/>
        <v xml:space="preserve"> </v>
      </c>
      <c r="B62" s="42"/>
      <c r="C62" s="43"/>
      <c r="D62" s="44"/>
      <c r="E62" s="44"/>
      <c r="F62" s="43"/>
      <c r="G62" s="43"/>
      <c r="H62" s="26"/>
      <c r="I62" s="26"/>
      <c r="J62" s="26"/>
      <c r="K62" s="26"/>
      <c r="L62" s="52"/>
      <c r="M62" s="50"/>
      <c r="N62" s="28" t="s">
        <v>15</v>
      </c>
      <c r="O62" s="28">
        <f>COUNTIF(C50:C69,"잡")</f>
        <v>0</v>
      </c>
      <c r="P62" s="28" t="s">
        <v>2</v>
      </c>
      <c r="Q62" s="28">
        <f>SUMIF(C50:C69,"잡",E50:E69)</f>
        <v>0</v>
      </c>
      <c r="R62" s="28">
        <f>COUNTIF(X50:X69,"잡국")</f>
        <v>0</v>
      </c>
      <c r="S62" s="28" t="s">
        <v>2</v>
      </c>
      <c r="T62" s="28">
        <f>SUMIF(X50:X69,"잡국",E50:E69)</f>
        <v>0</v>
      </c>
      <c r="U62" s="28">
        <f t="shared" si="9"/>
        <v>0</v>
      </c>
      <c r="V62" s="28" t="s">
        <v>2</v>
      </c>
      <c r="W62" s="28">
        <f t="shared" si="10"/>
        <v>0</v>
      </c>
      <c r="X62" s="28" t="str">
        <f t="shared" si="12"/>
        <v/>
      </c>
    </row>
    <row r="63" spans="1:24" ht="28.9" customHeight="1">
      <c r="A63" s="41" t="str">
        <f t="shared" si="11"/>
        <v xml:space="preserve"> </v>
      </c>
      <c r="B63" s="42"/>
      <c r="C63" s="43"/>
      <c r="D63" s="44"/>
      <c r="E63" s="44"/>
      <c r="F63" s="43"/>
      <c r="G63" s="43"/>
      <c r="H63" s="26"/>
      <c r="I63" s="26"/>
      <c r="J63" s="26"/>
      <c r="K63" s="26"/>
      <c r="L63" s="52"/>
      <c r="M63" s="50"/>
      <c r="N63" s="28" t="s">
        <v>19</v>
      </c>
      <c r="O63" s="28">
        <f>COUNTIF(C50:C69,"학")</f>
        <v>0</v>
      </c>
      <c r="P63" s="28" t="s">
        <v>2</v>
      </c>
      <c r="Q63" s="28">
        <f>SUMIF(C50:C69,"학",E50:E69)</f>
        <v>0</v>
      </c>
      <c r="R63" s="28">
        <f>COUNTIF(X50:X69,"학국")</f>
        <v>0</v>
      </c>
      <c r="S63" s="28" t="s">
        <v>2</v>
      </c>
      <c r="T63" s="28">
        <f>SUMIF(X50:X69,"학국",E50:E69)</f>
        <v>0</v>
      </c>
      <c r="U63" s="28">
        <f t="shared" si="9"/>
        <v>0</v>
      </c>
      <c r="V63" s="28" t="s">
        <v>2</v>
      </c>
      <c r="W63" s="28">
        <f t="shared" si="10"/>
        <v>0</v>
      </c>
      <c r="X63" s="28" t="str">
        <f t="shared" si="12"/>
        <v/>
      </c>
    </row>
    <row r="64" spans="1:24" ht="28.9" customHeight="1">
      <c r="A64" s="41" t="str">
        <f t="shared" si="11"/>
        <v xml:space="preserve"> </v>
      </c>
      <c r="B64" s="42"/>
      <c r="C64" s="43"/>
      <c r="D64" s="44"/>
      <c r="E64" s="44"/>
      <c r="F64" s="43"/>
      <c r="G64" s="43"/>
      <c r="H64" s="26"/>
      <c r="I64" s="26"/>
      <c r="J64" s="26"/>
      <c r="K64" s="26"/>
      <c r="L64" s="52"/>
      <c r="M64" s="50"/>
      <c r="N64" s="28" t="s">
        <v>16</v>
      </c>
      <c r="O64" s="28">
        <f>COUNTIF(C50:C69,"수")</f>
        <v>0</v>
      </c>
      <c r="P64" s="28" t="s">
        <v>2</v>
      </c>
      <c r="Q64" s="28">
        <f>SUMIF(C50:C69,"수",E50:E69)</f>
        <v>0</v>
      </c>
      <c r="R64" s="28">
        <f>COUNTIF(X50:X69,"수국")</f>
        <v>0</v>
      </c>
      <c r="S64" s="28" t="s">
        <v>2</v>
      </c>
      <c r="T64" s="28">
        <f>SUMIF(X50:X69,"수국",E50:E69)</f>
        <v>0</v>
      </c>
      <c r="U64" s="28">
        <f t="shared" si="9"/>
        <v>0</v>
      </c>
      <c r="V64" s="28" t="s">
        <v>2</v>
      </c>
      <c r="W64" s="28">
        <f t="shared" si="10"/>
        <v>0</v>
      </c>
      <c r="X64" s="28" t="str">
        <f t="shared" si="12"/>
        <v/>
      </c>
    </row>
    <row r="65" spans="1:24" ht="28.9" customHeight="1">
      <c r="A65" s="41" t="str">
        <f>IF(OR(ISNUMBER(E65),ISTEXT(C65)),A64+1," ")</f>
        <v xml:space="preserve"> </v>
      </c>
      <c r="B65" s="42"/>
      <c r="C65" s="43"/>
      <c r="D65" s="44"/>
      <c r="E65" s="44"/>
      <c r="F65" s="43"/>
      <c r="G65" s="43"/>
      <c r="H65" s="26"/>
      <c r="I65" s="26"/>
      <c r="J65" s="26"/>
      <c r="K65" s="26"/>
      <c r="L65" s="52"/>
      <c r="M65" s="50"/>
      <c r="N65" s="29" t="s">
        <v>17</v>
      </c>
      <c r="O65" s="28">
        <f>COUNTIF(C50:C69,"장")</f>
        <v>0</v>
      </c>
      <c r="P65" s="28" t="s">
        <v>2</v>
      </c>
      <c r="Q65" s="28">
        <f>SUMIF(C50:C69,"장",E50:E69)</f>
        <v>0</v>
      </c>
      <c r="R65" s="28">
        <f>COUNTIF(X50:X69,"장국")</f>
        <v>0</v>
      </c>
      <c r="S65" s="28" t="s">
        <v>2</v>
      </c>
      <c r="T65" s="28">
        <f>SUMIF(X50:X69,"장국",E50:E69)</f>
        <v>0</v>
      </c>
      <c r="U65" s="28">
        <f t="shared" si="9"/>
        <v>0</v>
      </c>
      <c r="V65" s="28" t="s">
        <v>2</v>
      </c>
      <c r="W65" s="28">
        <f t="shared" si="10"/>
        <v>0</v>
      </c>
      <c r="X65" s="30" t="str">
        <f t="shared" si="12"/>
        <v/>
      </c>
    </row>
    <row r="66" spans="1:24" ht="28.9" customHeight="1">
      <c r="A66" s="41" t="str">
        <f>IF(OR(ISNUMBER(E66),ISTEXT(C66)),A65+1," ")</f>
        <v xml:space="preserve"> </v>
      </c>
      <c r="B66" s="42"/>
      <c r="C66" s="43"/>
      <c r="D66" s="44"/>
      <c r="E66" s="44"/>
      <c r="F66" s="43"/>
      <c r="G66" s="43"/>
      <c r="H66" s="26"/>
      <c r="I66" s="26"/>
      <c r="J66" s="26"/>
      <c r="K66" s="26"/>
      <c r="L66" s="52"/>
      <c r="M66" s="50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30" t="str">
        <f t="shared" si="12"/>
        <v/>
      </c>
    </row>
    <row r="67" spans="1:24" ht="28.9" customHeight="1">
      <c r="A67" s="41" t="str">
        <f>IF(OR(ISNUMBER(E67),ISTEXT(C67)),A66+1," ")</f>
        <v xml:space="preserve"> </v>
      </c>
      <c r="B67" s="42"/>
      <c r="C67" s="43"/>
      <c r="D67" s="44"/>
      <c r="E67" s="44"/>
      <c r="F67" s="43"/>
      <c r="G67" s="43"/>
      <c r="H67" s="26"/>
      <c r="I67" s="26"/>
      <c r="J67" s="26"/>
      <c r="K67" s="26"/>
      <c r="L67" s="52"/>
      <c r="M67" s="50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30" t="str">
        <f t="shared" si="12"/>
        <v/>
      </c>
    </row>
    <row r="68" spans="1:24" ht="28.9" customHeight="1">
      <c r="A68" s="41" t="str">
        <f>IF(OR(ISNUMBER(E68),ISTEXT(C68)),A67+1," ")</f>
        <v xml:space="preserve"> </v>
      </c>
      <c r="B68" s="42"/>
      <c r="C68" s="43"/>
      <c r="D68" s="44"/>
      <c r="E68" s="44"/>
      <c r="F68" s="43"/>
      <c r="G68" s="43"/>
      <c r="H68" s="26"/>
      <c r="I68" s="26"/>
      <c r="J68" s="26"/>
      <c r="K68" s="26"/>
      <c r="L68" s="52"/>
      <c r="M68" s="50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30" t="str">
        <f t="shared" si="12"/>
        <v/>
      </c>
    </row>
    <row r="69" spans="1:24" ht="28.9" customHeight="1">
      <c r="A69" s="41" t="str">
        <f>IF(OR(ISNUMBER(E69),ISTEXT(C69)),A68+1," ")</f>
        <v xml:space="preserve"> </v>
      </c>
      <c r="B69" s="42"/>
      <c r="C69" s="43"/>
      <c r="D69" s="44"/>
      <c r="E69" s="44"/>
      <c r="F69" s="43"/>
      <c r="G69" s="43"/>
      <c r="H69" s="26"/>
      <c r="I69" s="26"/>
      <c r="J69" s="26"/>
      <c r="K69" s="26"/>
      <c r="L69" s="52"/>
      <c r="M69" s="50"/>
      <c r="N69" s="28" t="s">
        <v>20</v>
      </c>
      <c r="O69" s="28">
        <f>COUNTIF(C50:C69," ")</f>
        <v>0</v>
      </c>
      <c r="P69" s="28" t="s">
        <v>2</v>
      </c>
      <c r="Q69" s="28">
        <f>SUMIF(C50:C69," ",E50:E69)</f>
        <v>0</v>
      </c>
      <c r="R69" s="28"/>
      <c r="S69" s="28" t="s">
        <v>2</v>
      </c>
      <c r="T69" s="28"/>
      <c r="U69" s="28">
        <f>O69</f>
        <v>0</v>
      </c>
      <c r="V69" s="28" t="s">
        <v>2</v>
      </c>
      <c r="W69" s="28">
        <f>Q69</f>
        <v>0</v>
      </c>
      <c r="X69" s="28" t="str">
        <f t="shared" si="12"/>
        <v/>
      </c>
    </row>
    <row r="70" spans="1:24" ht="28.9" customHeight="1">
      <c r="A70" s="45" t="s">
        <v>35</v>
      </c>
      <c r="B70" s="46"/>
      <c r="C70" s="47"/>
      <c r="D70" s="48"/>
      <c r="E70" s="49">
        <f>SUM(E50:E69)</f>
        <v>0</v>
      </c>
      <c r="F70" s="47"/>
      <c r="G70" s="47"/>
      <c r="H70" s="31"/>
      <c r="I70" s="31"/>
      <c r="J70" s="31"/>
      <c r="K70" s="31"/>
      <c r="L70" s="33"/>
      <c r="M70" s="51"/>
      <c r="N70" s="29" t="s">
        <v>1</v>
      </c>
      <c r="O70" s="28">
        <f>SUM(O50:O69)</f>
        <v>0</v>
      </c>
      <c r="P70" s="28" t="s">
        <v>2</v>
      </c>
      <c r="Q70" s="28">
        <f>SUM(Q50:Q69)</f>
        <v>0</v>
      </c>
      <c r="R70" s="28">
        <f>SUM(R50:R69)</f>
        <v>0</v>
      </c>
      <c r="S70" s="28" t="s">
        <v>2</v>
      </c>
      <c r="T70" s="28">
        <f>SUM(T50:T69)</f>
        <v>0</v>
      </c>
      <c r="U70" s="28">
        <f>SUM(U50:U69)</f>
        <v>0</v>
      </c>
      <c r="V70" s="28" t="s">
        <v>2</v>
      </c>
      <c r="W70" s="28">
        <f>SUM(W50:W69)</f>
        <v>0</v>
      </c>
      <c r="X70" s="28" t="str">
        <f t="shared" si="12"/>
        <v/>
      </c>
    </row>
    <row r="71" spans="1:24" ht="28.9" customHeight="1">
      <c r="A71" s="41" t="str">
        <f>IF(OR(ISNUMBER(E71),ISTEXT(C71)),A69+1," ")</f>
        <v xml:space="preserve"> </v>
      </c>
      <c r="B71" s="42"/>
      <c r="C71" s="43"/>
      <c r="D71" s="44"/>
      <c r="E71" s="44"/>
      <c r="F71" s="43"/>
      <c r="G71" s="43"/>
      <c r="H71" s="26"/>
      <c r="I71" s="26"/>
      <c r="J71" s="26"/>
      <c r="K71" s="27"/>
      <c r="L71" s="52"/>
      <c r="M71" s="50"/>
      <c r="N71" s="28" t="s">
        <v>3</v>
      </c>
      <c r="O71" s="28">
        <f>COUNTIF(C71:C90,"전")</f>
        <v>0</v>
      </c>
      <c r="P71" s="28" t="s">
        <v>2</v>
      </c>
      <c r="Q71" s="28">
        <f>SUMIF(C71:C90,"전",E71:E90)</f>
        <v>0</v>
      </c>
      <c r="R71" s="28">
        <f>COUNTIF(X71:X90,"전국")</f>
        <v>0</v>
      </c>
      <c r="S71" s="28" t="s">
        <v>2</v>
      </c>
      <c r="T71" s="28">
        <f>SUMIF(X71:X90,"전국",E71:E90)</f>
        <v>0</v>
      </c>
      <c r="U71" s="28">
        <f t="shared" ref="U71:U86" si="13">O71-R71</f>
        <v>0</v>
      </c>
      <c r="V71" s="28" t="s">
        <v>2</v>
      </c>
      <c r="W71" s="28">
        <f t="shared" ref="W71:W86" si="14">Q71-T71</f>
        <v>0</v>
      </c>
      <c r="X71" s="28" t="str">
        <f t="shared" si="12"/>
        <v/>
      </c>
    </row>
    <row r="72" spans="1:24" ht="28.9" customHeight="1">
      <c r="A72" s="41" t="str">
        <f>IF(OR(ISNUMBER(E72),ISTEXT(C72)),A71+1," ")</f>
        <v xml:space="preserve"> </v>
      </c>
      <c r="B72" s="42"/>
      <c r="C72" s="43"/>
      <c r="D72" s="44"/>
      <c r="E72" s="44"/>
      <c r="F72" s="43"/>
      <c r="G72" s="43"/>
      <c r="H72" s="26"/>
      <c r="I72" s="26"/>
      <c r="J72" s="26"/>
      <c r="K72" s="26"/>
      <c r="L72" s="52"/>
      <c r="M72" s="50"/>
      <c r="N72" s="28" t="s">
        <v>4</v>
      </c>
      <c r="O72" s="28">
        <f>COUNTIF(C71:C90,"답")</f>
        <v>0</v>
      </c>
      <c r="P72" s="28" t="s">
        <v>2</v>
      </c>
      <c r="Q72" s="28">
        <f>SUMIF(C71:C90,"답",E71:E90)</f>
        <v>0</v>
      </c>
      <c r="R72" s="28">
        <f>COUNTIF(X71:X90,"답국")</f>
        <v>0</v>
      </c>
      <c r="S72" s="28" t="s">
        <v>2</v>
      </c>
      <c r="T72" s="28">
        <f>SUMIF(X71:X90,"답국",E71:E90)</f>
        <v>0</v>
      </c>
      <c r="U72" s="28">
        <f t="shared" si="13"/>
        <v>0</v>
      </c>
      <c r="V72" s="28" t="s">
        <v>2</v>
      </c>
      <c r="W72" s="28">
        <f t="shared" si="14"/>
        <v>0</v>
      </c>
      <c r="X72" s="28" t="str">
        <f t="shared" ref="X72:X87" si="15">CONCATENATE(C72,H72)</f>
        <v/>
      </c>
    </row>
    <row r="73" spans="1:24" ht="28.9" customHeight="1">
      <c r="A73" s="41" t="str">
        <f t="shared" ref="A73:A84" si="16">IF(OR(ISNUMBER(E73),ISTEXT(C73)),A72+1," ")</f>
        <v xml:space="preserve"> </v>
      </c>
      <c r="B73" s="42"/>
      <c r="C73" s="43"/>
      <c r="D73" s="44"/>
      <c r="E73" s="44"/>
      <c r="F73" s="43"/>
      <c r="G73" s="43"/>
      <c r="H73" s="26"/>
      <c r="I73" s="26"/>
      <c r="J73" s="26"/>
      <c r="K73" s="26"/>
      <c r="L73" s="52"/>
      <c r="M73" s="50"/>
      <c r="N73" s="28" t="s">
        <v>5</v>
      </c>
      <c r="O73" s="28">
        <f>COUNTIF(C71:C90,"임")</f>
        <v>0</v>
      </c>
      <c r="P73" s="28" t="s">
        <v>2</v>
      </c>
      <c r="Q73" s="28">
        <f>SUMIF(C71:C90,"임",E71:E90)</f>
        <v>0</v>
      </c>
      <c r="R73" s="28">
        <f>COUNTIF(X71:X90,"임국")</f>
        <v>0</v>
      </c>
      <c r="S73" s="28" t="s">
        <v>2</v>
      </c>
      <c r="T73" s="28">
        <f>SUMIF(X71:X90,"임국",E71:E90)</f>
        <v>0</v>
      </c>
      <c r="U73" s="28">
        <f t="shared" si="13"/>
        <v>0</v>
      </c>
      <c r="V73" s="28" t="s">
        <v>2</v>
      </c>
      <c r="W73" s="28">
        <f t="shared" si="14"/>
        <v>0</v>
      </c>
      <c r="X73" s="28" t="str">
        <f t="shared" si="15"/>
        <v/>
      </c>
    </row>
    <row r="74" spans="1:24" ht="28.9" customHeight="1">
      <c r="A74" s="41" t="str">
        <f t="shared" si="16"/>
        <v xml:space="preserve"> </v>
      </c>
      <c r="B74" s="42"/>
      <c r="C74" s="43"/>
      <c r="D74" s="44"/>
      <c r="E74" s="44"/>
      <c r="F74" s="43"/>
      <c r="G74" s="43"/>
      <c r="H74" s="26"/>
      <c r="I74" s="26"/>
      <c r="J74" s="26"/>
      <c r="K74" s="26"/>
      <c r="L74" s="52"/>
      <c r="M74" s="50"/>
      <c r="N74" s="28" t="s">
        <v>6</v>
      </c>
      <c r="O74" s="28">
        <f>COUNTIF(C71:C90,"대")</f>
        <v>0</v>
      </c>
      <c r="P74" s="28" t="s">
        <v>2</v>
      </c>
      <c r="Q74" s="28">
        <f>SUMIF(C71:C90,"대",E71:E90)</f>
        <v>0</v>
      </c>
      <c r="R74" s="28">
        <f>COUNTIF(X71:X90,"대국")</f>
        <v>0</v>
      </c>
      <c r="S74" s="28" t="s">
        <v>2</v>
      </c>
      <c r="T74" s="28">
        <f>SUMIF(X71:X90,"대국",E71:E90)</f>
        <v>0</v>
      </c>
      <c r="U74" s="28">
        <f t="shared" si="13"/>
        <v>0</v>
      </c>
      <c r="V74" s="28" t="s">
        <v>2</v>
      </c>
      <c r="W74" s="28">
        <f t="shared" si="14"/>
        <v>0</v>
      </c>
      <c r="X74" s="28" t="str">
        <f t="shared" si="15"/>
        <v/>
      </c>
    </row>
    <row r="75" spans="1:24" ht="28.9" customHeight="1">
      <c r="A75" s="41" t="str">
        <f t="shared" si="16"/>
        <v xml:space="preserve"> </v>
      </c>
      <c r="B75" s="42"/>
      <c r="C75" s="43"/>
      <c r="D75" s="44"/>
      <c r="E75" s="44"/>
      <c r="F75" s="43"/>
      <c r="G75" s="43"/>
      <c r="H75" s="26"/>
      <c r="I75" s="26"/>
      <c r="J75" s="26"/>
      <c r="K75" s="26"/>
      <c r="L75" s="52"/>
      <c r="M75" s="50"/>
      <c r="N75" s="28" t="s">
        <v>7</v>
      </c>
      <c r="O75" s="28">
        <f>COUNTIF(C71:C90,"도")</f>
        <v>0</v>
      </c>
      <c r="P75" s="28" t="s">
        <v>2</v>
      </c>
      <c r="Q75" s="28">
        <f>SUMIF(C71:C90,"도",E71:E90)</f>
        <v>0</v>
      </c>
      <c r="R75" s="28">
        <f>COUNTIF(X71:X90,"도국")</f>
        <v>0</v>
      </c>
      <c r="S75" s="28" t="s">
        <v>2</v>
      </c>
      <c r="T75" s="28">
        <f>SUMIF(X71:X90,"도국",E71:E90)</f>
        <v>0</v>
      </c>
      <c r="U75" s="28">
        <f t="shared" si="13"/>
        <v>0</v>
      </c>
      <c r="V75" s="28" t="s">
        <v>2</v>
      </c>
      <c r="W75" s="28">
        <f t="shared" si="14"/>
        <v>0</v>
      </c>
      <c r="X75" s="28" t="str">
        <f t="shared" si="15"/>
        <v/>
      </c>
    </row>
    <row r="76" spans="1:24" ht="28.9" customHeight="1">
      <c r="A76" s="41" t="str">
        <f t="shared" si="16"/>
        <v xml:space="preserve"> </v>
      </c>
      <c r="B76" s="42"/>
      <c r="C76" s="43"/>
      <c r="D76" s="44"/>
      <c r="E76" s="44"/>
      <c r="F76" s="43"/>
      <c r="G76" s="43"/>
      <c r="H76" s="26"/>
      <c r="I76" s="26"/>
      <c r="J76" s="26"/>
      <c r="K76" s="26"/>
      <c r="L76" s="52"/>
      <c r="M76" s="50"/>
      <c r="N76" s="28" t="s">
        <v>8</v>
      </c>
      <c r="O76" s="28">
        <f>COUNTIF(C71:C90,"천")</f>
        <v>0</v>
      </c>
      <c r="P76" s="28" t="s">
        <v>2</v>
      </c>
      <c r="Q76" s="28">
        <f>SUMIF(C71:C90,"천",E71:E90)</f>
        <v>0</v>
      </c>
      <c r="R76" s="28">
        <f>COUNTIF(X71:X90,"천국")</f>
        <v>0</v>
      </c>
      <c r="S76" s="28" t="s">
        <v>2</v>
      </c>
      <c r="T76" s="28">
        <f>SUMIF(X71:X90,"천국",E71:E90)</f>
        <v>0</v>
      </c>
      <c r="U76" s="28">
        <f t="shared" si="13"/>
        <v>0</v>
      </c>
      <c r="V76" s="28" t="s">
        <v>2</v>
      </c>
      <c r="W76" s="28">
        <f t="shared" si="14"/>
        <v>0</v>
      </c>
      <c r="X76" s="28" t="str">
        <f t="shared" si="15"/>
        <v/>
      </c>
    </row>
    <row r="77" spans="1:24" ht="28.9" customHeight="1">
      <c r="A77" s="41" t="str">
        <f t="shared" si="16"/>
        <v xml:space="preserve"> </v>
      </c>
      <c r="B77" s="42"/>
      <c r="C77" s="43"/>
      <c r="D77" s="44"/>
      <c r="E77" s="44"/>
      <c r="F77" s="43"/>
      <c r="G77" s="43"/>
      <c r="H77" s="26"/>
      <c r="I77" s="26"/>
      <c r="J77" s="26"/>
      <c r="K77" s="26"/>
      <c r="L77" s="52"/>
      <c r="M77" s="50"/>
      <c r="N77" s="28" t="s">
        <v>9</v>
      </c>
      <c r="O77" s="28">
        <f>COUNTIF(C71:C90,"구")</f>
        <v>0</v>
      </c>
      <c r="P77" s="28" t="s">
        <v>2</v>
      </c>
      <c r="Q77" s="28">
        <f>SUMIF(C71:C90,"구",E71:E90)</f>
        <v>0</v>
      </c>
      <c r="R77" s="28">
        <f>COUNTIF(X71:X90,"구국")</f>
        <v>0</v>
      </c>
      <c r="S77" s="28" t="s">
        <v>2</v>
      </c>
      <c r="T77" s="28">
        <f>SUMIF(X71:X90,"구국",E71:E90)</f>
        <v>0</v>
      </c>
      <c r="U77" s="28">
        <f t="shared" si="13"/>
        <v>0</v>
      </c>
      <c r="V77" s="28" t="s">
        <v>2</v>
      </c>
      <c r="W77" s="28">
        <f t="shared" si="14"/>
        <v>0</v>
      </c>
      <c r="X77" s="28" t="str">
        <f t="shared" si="15"/>
        <v/>
      </c>
    </row>
    <row r="78" spans="1:24" ht="28.9" customHeight="1">
      <c r="A78" s="41" t="str">
        <f t="shared" si="16"/>
        <v xml:space="preserve"> </v>
      </c>
      <c r="B78" s="42"/>
      <c r="C78" s="43"/>
      <c r="D78" s="44"/>
      <c r="E78" s="44"/>
      <c r="F78" s="43"/>
      <c r="G78" s="43"/>
      <c r="H78" s="26"/>
      <c r="I78" s="26"/>
      <c r="J78" s="26"/>
      <c r="K78" s="26"/>
      <c r="L78" s="52"/>
      <c r="M78" s="50"/>
      <c r="N78" s="28" t="s">
        <v>10</v>
      </c>
      <c r="O78" s="28">
        <f>COUNTIF(C71:C90,"제")</f>
        <v>0</v>
      </c>
      <c r="P78" s="28" t="s">
        <v>2</v>
      </c>
      <c r="Q78" s="28">
        <f>SUMIF(C71:C90,"제",E71:E90)</f>
        <v>0</v>
      </c>
      <c r="R78" s="28">
        <f>COUNTIF(X71:X90,"제국")</f>
        <v>0</v>
      </c>
      <c r="S78" s="28" t="s">
        <v>2</v>
      </c>
      <c r="T78" s="28">
        <f>SUMIF(X71:X90,"제국",E71:E90)</f>
        <v>0</v>
      </c>
      <c r="U78" s="28">
        <f t="shared" si="13"/>
        <v>0</v>
      </c>
      <c r="V78" s="28" t="s">
        <v>2</v>
      </c>
      <c r="W78" s="28">
        <f t="shared" si="14"/>
        <v>0</v>
      </c>
      <c r="X78" s="28" t="str">
        <f t="shared" si="15"/>
        <v/>
      </c>
    </row>
    <row r="79" spans="1:24" ht="28.9" customHeight="1">
      <c r="A79" s="41" t="str">
        <f t="shared" si="16"/>
        <v xml:space="preserve"> </v>
      </c>
      <c r="B79" s="42"/>
      <c r="C79" s="43"/>
      <c r="D79" s="44"/>
      <c r="E79" s="44"/>
      <c r="F79" s="43"/>
      <c r="G79" s="43"/>
      <c r="H79" s="26"/>
      <c r="I79" s="26"/>
      <c r="J79" s="26"/>
      <c r="K79" s="26"/>
      <c r="L79" s="52"/>
      <c r="M79" s="50"/>
      <c r="N79" s="28" t="s">
        <v>11</v>
      </c>
      <c r="O79" s="28">
        <f>COUNTIF(C71:C90,"유")</f>
        <v>0</v>
      </c>
      <c r="P79" s="28" t="s">
        <v>2</v>
      </c>
      <c r="Q79" s="28">
        <f>SUMIF(C71:C90,"유",E71:E90)</f>
        <v>0</v>
      </c>
      <c r="R79" s="28">
        <f>COUNTIF(X71:X90,"유국")</f>
        <v>0</v>
      </c>
      <c r="S79" s="28" t="s">
        <v>2</v>
      </c>
      <c r="T79" s="28">
        <f>SUMIF(X71:X90,"유국",E71:E90)</f>
        <v>0</v>
      </c>
      <c r="U79" s="28">
        <f t="shared" si="13"/>
        <v>0</v>
      </c>
      <c r="V79" s="28" t="s">
        <v>2</v>
      </c>
      <c r="W79" s="28">
        <f t="shared" si="14"/>
        <v>0</v>
      </c>
      <c r="X79" s="28" t="str">
        <f t="shared" si="15"/>
        <v/>
      </c>
    </row>
    <row r="80" spans="1:24" ht="28.9" customHeight="1">
      <c r="A80" s="41" t="str">
        <f t="shared" si="16"/>
        <v xml:space="preserve"> </v>
      </c>
      <c r="B80" s="42"/>
      <c r="C80" s="43"/>
      <c r="D80" s="44"/>
      <c r="E80" s="44"/>
      <c r="F80" s="43"/>
      <c r="G80" s="43"/>
      <c r="H80" s="26"/>
      <c r="I80" s="26"/>
      <c r="J80" s="26"/>
      <c r="K80" s="26"/>
      <c r="L80" s="52"/>
      <c r="M80" s="50"/>
      <c r="N80" s="28" t="s">
        <v>12</v>
      </c>
      <c r="O80" s="28">
        <f>COUNTIF(C71:C90,"과")</f>
        <v>0</v>
      </c>
      <c r="P80" s="28" t="s">
        <v>2</v>
      </c>
      <c r="Q80" s="28">
        <f>SUMIF(C71:C90,"과",E71:E90)</f>
        <v>0</v>
      </c>
      <c r="R80" s="28">
        <f>COUNTIF(X71:X90,"과국")</f>
        <v>0</v>
      </c>
      <c r="S80" s="28" t="s">
        <v>2</v>
      </c>
      <c r="T80" s="28">
        <f>SUMIF(X71:X90,"과국",E71:E90)</f>
        <v>0</v>
      </c>
      <c r="U80" s="28">
        <f t="shared" si="13"/>
        <v>0</v>
      </c>
      <c r="V80" s="28" t="s">
        <v>2</v>
      </c>
      <c r="W80" s="28">
        <f t="shared" si="14"/>
        <v>0</v>
      </c>
      <c r="X80" s="28" t="str">
        <f t="shared" si="15"/>
        <v/>
      </c>
    </row>
    <row r="81" spans="1:24" ht="28.9" customHeight="1">
      <c r="A81" s="41" t="str">
        <f t="shared" si="16"/>
        <v xml:space="preserve"> </v>
      </c>
      <c r="B81" s="42"/>
      <c r="C81" s="43"/>
      <c r="D81" s="44"/>
      <c r="E81" s="44"/>
      <c r="F81" s="43"/>
      <c r="G81" s="43"/>
      <c r="H81" s="26"/>
      <c r="I81" s="26"/>
      <c r="J81" s="26"/>
      <c r="K81" s="26"/>
      <c r="L81" s="52"/>
      <c r="M81" s="50"/>
      <c r="N81" s="28" t="s">
        <v>13</v>
      </c>
      <c r="O81" s="28">
        <f>COUNTIF(C71:C90,"묘")</f>
        <v>0</v>
      </c>
      <c r="P81" s="28" t="s">
        <v>2</v>
      </c>
      <c r="Q81" s="28">
        <f>SUMIF(C71:C90,"묘",E71:E90)</f>
        <v>0</v>
      </c>
      <c r="R81" s="28">
        <f>COUNTIF(X71:X90,"묘국")</f>
        <v>0</v>
      </c>
      <c r="S81" s="28" t="s">
        <v>2</v>
      </c>
      <c r="T81" s="28">
        <f>SUMIF(X71:X90,"묘국",E71:E90)</f>
        <v>0</v>
      </c>
      <c r="U81" s="28">
        <f t="shared" si="13"/>
        <v>0</v>
      </c>
      <c r="V81" s="28" t="s">
        <v>2</v>
      </c>
      <c r="W81" s="28">
        <f t="shared" si="14"/>
        <v>0</v>
      </c>
      <c r="X81" s="28" t="str">
        <f t="shared" si="15"/>
        <v/>
      </c>
    </row>
    <row r="82" spans="1:24" ht="28.9" customHeight="1">
      <c r="A82" s="41" t="str">
        <f t="shared" si="16"/>
        <v xml:space="preserve"> </v>
      </c>
      <c r="B82" s="42"/>
      <c r="C82" s="43"/>
      <c r="D82" s="44"/>
      <c r="E82" s="44"/>
      <c r="F82" s="43"/>
      <c r="G82" s="43"/>
      <c r="H82" s="26"/>
      <c r="I82" s="26"/>
      <c r="J82" s="26"/>
      <c r="K82" s="26"/>
      <c r="L82" s="52"/>
      <c r="M82" s="50"/>
      <c r="N82" s="28" t="s">
        <v>14</v>
      </c>
      <c r="O82" s="28">
        <f>COUNTIF(C71:C90,"목")</f>
        <v>0</v>
      </c>
      <c r="P82" s="28" t="s">
        <v>2</v>
      </c>
      <c r="Q82" s="28">
        <f>SUMIF(C71:C90,"목",E71:E90)</f>
        <v>0</v>
      </c>
      <c r="R82" s="28">
        <f>COUNTIF(X71:X90,"목국")</f>
        <v>0</v>
      </c>
      <c r="S82" s="28" t="s">
        <v>2</v>
      </c>
      <c r="T82" s="28">
        <f>SUMIF(X71:X90,"목국",E71:E90)</f>
        <v>0</v>
      </c>
      <c r="U82" s="28">
        <f t="shared" si="13"/>
        <v>0</v>
      </c>
      <c r="V82" s="28" t="s">
        <v>2</v>
      </c>
      <c r="W82" s="28">
        <f t="shared" si="14"/>
        <v>0</v>
      </c>
      <c r="X82" s="28" t="str">
        <f t="shared" si="15"/>
        <v/>
      </c>
    </row>
    <row r="83" spans="1:24" ht="28.9" customHeight="1">
      <c r="A83" s="41" t="str">
        <f t="shared" si="16"/>
        <v xml:space="preserve"> </v>
      </c>
      <c r="B83" s="42"/>
      <c r="C83" s="43"/>
      <c r="D83" s="44"/>
      <c r="E83" s="44"/>
      <c r="F83" s="43"/>
      <c r="G83" s="43"/>
      <c r="H83" s="26"/>
      <c r="I83" s="26"/>
      <c r="J83" s="26"/>
      <c r="K83" s="26"/>
      <c r="L83" s="52"/>
      <c r="M83" s="50"/>
      <c r="N83" s="28" t="s">
        <v>15</v>
      </c>
      <c r="O83" s="28">
        <f>COUNTIF(C71:C90,"잡")</f>
        <v>0</v>
      </c>
      <c r="P83" s="28" t="s">
        <v>2</v>
      </c>
      <c r="Q83" s="28">
        <f>SUMIF(C71:C90,"잡",E71:E90)</f>
        <v>0</v>
      </c>
      <c r="R83" s="28">
        <f>COUNTIF(X71:X90,"잡국")</f>
        <v>0</v>
      </c>
      <c r="S83" s="28" t="s">
        <v>2</v>
      </c>
      <c r="T83" s="28">
        <f>SUMIF(X71:X90,"잡국",E71:E90)</f>
        <v>0</v>
      </c>
      <c r="U83" s="28">
        <f t="shared" si="13"/>
        <v>0</v>
      </c>
      <c r="V83" s="28" t="s">
        <v>2</v>
      </c>
      <c r="W83" s="28">
        <f t="shared" si="14"/>
        <v>0</v>
      </c>
      <c r="X83" s="28" t="str">
        <f t="shared" si="15"/>
        <v/>
      </c>
    </row>
    <row r="84" spans="1:24" ht="28.9" customHeight="1">
      <c r="A84" s="41" t="str">
        <f t="shared" si="16"/>
        <v xml:space="preserve"> </v>
      </c>
      <c r="B84" s="42"/>
      <c r="C84" s="43"/>
      <c r="D84" s="44"/>
      <c r="E84" s="44"/>
      <c r="F84" s="43"/>
      <c r="G84" s="43"/>
      <c r="H84" s="26"/>
      <c r="I84" s="26"/>
      <c r="J84" s="26"/>
      <c r="K84" s="26"/>
      <c r="L84" s="52"/>
      <c r="M84" s="50"/>
      <c r="N84" s="28" t="s">
        <v>19</v>
      </c>
      <c r="O84" s="28">
        <f>COUNTIF(C71:C90,"학")</f>
        <v>0</v>
      </c>
      <c r="P84" s="28" t="s">
        <v>2</v>
      </c>
      <c r="Q84" s="28">
        <f>SUMIF(C71:C90,"학",E71:E90)</f>
        <v>0</v>
      </c>
      <c r="R84" s="28">
        <f>COUNTIF(X71:X90,"학국")</f>
        <v>0</v>
      </c>
      <c r="S84" s="28" t="s">
        <v>2</v>
      </c>
      <c r="T84" s="28">
        <f>SUMIF(X71:X90,"학국",E71:E90)</f>
        <v>0</v>
      </c>
      <c r="U84" s="28">
        <f t="shared" si="13"/>
        <v>0</v>
      </c>
      <c r="V84" s="28" t="s">
        <v>2</v>
      </c>
      <c r="W84" s="28">
        <f t="shared" si="14"/>
        <v>0</v>
      </c>
      <c r="X84" s="28" t="str">
        <f t="shared" si="15"/>
        <v/>
      </c>
    </row>
    <row r="85" spans="1:24" ht="28.9" customHeight="1">
      <c r="A85" s="41" t="str">
        <f t="shared" ref="A85:A90" si="17">IF(OR(ISNUMBER(E85),ISTEXT(C85)),A84+1," ")</f>
        <v xml:space="preserve"> </v>
      </c>
      <c r="B85" s="42"/>
      <c r="C85" s="43"/>
      <c r="D85" s="44"/>
      <c r="E85" s="44"/>
      <c r="F85" s="43"/>
      <c r="G85" s="43"/>
      <c r="H85" s="26"/>
      <c r="I85" s="26"/>
      <c r="J85" s="26"/>
      <c r="K85" s="26"/>
      <c r="L85" s="52"/>
      <c r="M85" s="50"/>
      <c r="N85" s="28" t="s">
        <v>16</v>
      </c>
      <c r="O85" s="28">
        <f>COUNTIF(C71:C90,"수")</f>
        <v>0</v>
      </c>
      <c r="P85" s="28" t="s">
        <v>2</v>
      </c>
      <c r="Q85" s="28">
        <f>SUMIF(C71:C90,"수",E71:E90)</f>
        <v>0</v>
      </c>
      <c r="R85" s="28">
        <f>COUNTIF(X71:X90,"수국")</f>
        <v>0</v>
      </c>
      <c r="S85" s="28" t="s">
        <v>2</v>
      </c>
      <c r="T85" s="28">
        <f>SUMIF(X71:X90,"수국",E71:E90)</f>
        <v>0</v>
      </c>
      <c r="U85" s="28">
        <f t="shared" si="13"/>
        <v>0</v>
      </c>
      <c r="V85" s="28" t="s">
        <v>2</v>
      </c>
      <c r="W85" s="28">
        <f t="shared" si="14"/>
        <v>0</v>
      </c>
      <c r="X85" s="28" t="str">
        <f t="shared" si="15"/>
        <v/>
      </c>
    </row>
    <row r="86" spans="1:24" ht="28.9" customHeight="1">
      <c r="A86" s="41" t="str">
        <f t="shared" si="17"/>
        <v xml:space="preserve"> </v>
      </c>
      <c r="B86" s="42"/>
      <c r="C86" s="43"/>
      <c r="D86" s="44"/>
      <c r="E86" s="44"/>
      <c r="F86" s="43"/>
      <c r="G86" s="43"/>
      <c r="H86" s="26"/>
      <c r="I86" s="26"/>
      <c r="J86" s="26"/>
      <c r="K86" s="26"/>
      <c r="L86" s="52"/>
      <c r="M86" s="50"/>
      <c r="N86" s="29" t="s">
        <v>17</v>
      </c>
      <c r="O86" s="28">
        <f>COUNTIF(C71:C90,"장")</f>
        <v>0</v>
      </c>
      <c r="P86" s="28" t="s">
        <v>2</v>
      </c>
      <c r="Q86" s="28">
        <f>SUMIF(C71:C90,"장",E71:E90)</f>
        <v>0</v>
      </c>
      <c r="R86" s="28">
        <f>COUNTIF(X71:X90,"장국")</f>
        <v>0</v>
      </c>
      <c r="S86" s="28" t="s">
        <v>2</v>
      </c>
      <c r="T86" s="28">
        <f>SUMIF(X71:X90,"장국",E71:E90)</f>
        <v>0</v>
      </c>
      <c r="U86" s="28">
        <f t="shared" si="13"/>
        <v>0</v>
      </c>
      <c r="V86" s="28" t="s">
        <v>2</v>
      </c>
      <c r="W86" s="28">
        <f t="shared" si="14"/>
        <v>0</v>
      </c>
      <c r="X86" s="30" t="str">
        <f t="shared" si="15"/>
        <v/>
      </c>
    </row>
    <row r="87" spans="1:24" ht="28.9" customHeight="1">
      <c r="A87" s="41" t="str">
        <f t="shared" si="17"/>
        <v xml:space="preserve"> </v>
      </c>
      <c r="B87" s="42"/>
      <c r="C87" s="43"/>
      <c r="D87" s="44"/>
      <c r="E87" s="44"/>
      <c r="F87" s="43"/>
      <c r="G87" s="43"/>
      <c r="H87" s="26"/>
      <c r="I87" s="26"/>
      <c r="J87" s="26"/>
      <c r="K87" s="26"/>
      <c r="L87" s="52"/>
      <c r="M87" s="50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30" t="str">
        <f t="shared" si="15"/>
        <v/>
      </c>
    </row>
    <row r="88" spans="1:24" ht="28.9" customHeight="1">
      <c r="A88" s="41" t="str">
        <f t="shared" si="17"/>
        <v xml:space="preserve"> </v>
      </c>
      <c r="B88" s="42"/>
      <c r="C88" s="43"/>
      <c r="D88" s="44"/>
      <c r="E88" s="44"/>
      <c r="F88" s="43"/>
      <c r="G88" s="43"/>
      <c r="H88" s="26"/>
      <c r="I88" s="26"/>
      <c r="J88" s="26"/>
      <c r="K88" s="26"/>
      <c r="L88" s="52"/>
      <c r="M88" s="50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30" t="str">
        <f t="shared" ref="X88:X103" si="18">CONCATENATE(C88,H88)</f>
        <v/>
      </c>
    </row>
    <row r="89" spans="1:24" ht="28.9" customHeight="1">
      <c r="A89" s="41" t="str">
        <f t="shared" si="17"/>
        <v xml:space="preserve"> </v>
      </c>
      <c r="B89" s="42"/>
      <c r="C89" s="43"/>
      <c r="D89" s="44"/>
      <c r="E89" s="44"/>
      <c r="F89" s="43"/>
      <c r="G89" s="43"/>
      <c r="H89" s="26"/>
      <c r="I89" s="26"/>
      <c r="J89" s="26"/>
      <c r="K89" s="26"/>
      <c r="L89" s="52"/>
      <c r="M89" s="50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30" t="str">
        <f t="shared" si="18"/>
        <v/>
      </c>
    </row>
    <row r="90" spans="1:24" ht="28.9" customHeight="1">
      <c r="A90" s="41" t="str">
        <f t="shared" si="17"/>
        <v xml:space="preserve"> </v>
      </c>
      <c r="B90" s="42"/>
      <c r="C90" s="43"/>
      <c r="D90" s="44"/>
      <c r="E90" s="44"/>
      <c r="F90" s="43"/>
      <c r="G90" s="43"/>
      <c r="H90" s="26"/>
      <c r="I90" s="26"/>
      <c r="J90" s="26"/>
      <c r="K90" s="26"/>
      <c r="L90" s="52"/>
      <c r="M90" s="50"/>
      <c r="N90" s="28" t="s">
        <v>20</v>
      </c>
      <c r="O90" s="28">
        <f>COUNTIF(C71:C90," ")</f>
        <v>0</v>
      </c>
      <c r="P90" s="28" t="s">
        <v>2</v>
      </c>
      <c r="Q90" s="28">
        <f>SUMIF(C71:C90," ",E71:E90)</f>
        <v>0</v>
      </c>
      <c r="R90" s="28"/>
      <c r="S90" s="28" t="s">
        <v>2</v>
      </c>
      <c r="T90" s="28"/>
      <c r="U90" s="28">
        <f>O90</f>
        <v>0</v>
      </c>
      <c r="V90" s="28" t="s">
        <v>2</v>
      </c>
      <c r="W90" s="28">
        <f>Q90</f>
        <v>0</v>
      </c>
      <c r="X90" s="28" t="str">
        <f t="shared" si="18"/>
        <v/>
      </c>
    </row>
    <row r="91" spans="1:24" ht="28.9" customHeight="1">
      <c r="A91" s="45" t="s">
        <v>35</v>
      </c>
      <c r="B91" s="46"/>
      <c r="C91" s="47"/>
      <c r="D91" s="48"/>
      <c r="E91" s="49">
        <f>SUM(E71:E90)</f>
        <v>0</v>
      </c>
      <c r="F91" s="47"/>
      <c r="G91" s="47"/>
      <c r="H91" s="31"/>
      <c r="I91" s="31"/>
      <c r="J91" s="31"/>
      <c r="K91" s="31"/>
      <c r="L91" s="33"/>
      <c r="M91" s="51"/>
      <c r="N91" s="29" t="s">
        <v>1</v>
      </c>
      <c r="O91" s="28">
        <f>SUM(O71:O90)</f>
        <v>0</v>
      </c>
      <c r="P91" s="28" t="s">
        <v>2</v>
      </c>
      <c r="Q91" s="28">
        <f>SUM(Q71:Q90)</f>
        <v>0</v>
      </c>
      <c r="R91" s="28">
        <f>SUM(R71:R90)</f>
        <v>0</v>
      </c>
      <c r="S91" s="28" t="s">
        <v>2</v>
      </c>
      <c r="T91" s="28">
        <f>SUM(T71:T90)</f>
        <v>0</v>
      </c>
      <c r="U91" s="28">
        <f>SUM(U71:U90)</f>
        <v>0</v>
      </c>
      <c r="V91" s="28" t="s">
        <v>2</v>
      </c>
      <c r="W91" s="28">
        <f>SUM(W71:W90)</f>
        <v>0</v>
      </c>
      <c r="X91" s="28" t="str">
        <f t="shared" si="18"/>
        <v/>
      </c>
    </row>
    <row r="92" spans="1:24" ht="28.9" customHeight="1">
      <c r="A92" s="41" t="str">
        <f>IF(OR(ISNUMBER(E92),ISTEXT(C92)),A90+1," ")</f>
        <v xml:space="preserve"> </v>
      </c>
      <c r="B92" s="42"/>
      <c r="C92" s="43"/>
      <c r="D92" s="44"/>
      <c r="E92" s="44"/>
      <c r="F92" s="43"/>
      <c r="G92" s="43"/>
      <c r="H92" s="26"/>
      <c r="I92" s="26"/>
      <c r="J92" s="26"/>
      <c r="K92" s="27"/>
      <c r="L92" s="52"/>
      <c r="M92" s="50"/>
      <c r="N92" s="28" t="s">
        <v>3</v>
      </c>
      <c r="O92" s="28">
        <f>COUNTIF(C92:C111,"전")</f>
        <v>0</v>
      </c>
      <c r="P92" s="28" t="s">
        <v>2</v>
      </c>
      <c r="Q92" s="28">
        <f>SUMIF(C92:C111,"전",E92:E111)</f>
        <v>0</v>
      </c>
      <c r="R92" s="28">
        <f>COUNTIF(X92:X111,"전국")</f>
        <v>0</v>
      </c>
      <c r="S92" s="28" t="s">
        <v>2</v>
      </c>
      <c r="T92" s="28">
        <f>SUMIF(X92:X111,"전국",E92:E111)</f>
        <v>0</v>
      </c>
      <c r="U92" s="28">
        <f t="shared" ref="U92:U107" si="19">O92-R92</f>
        <v>0</v>
      </c>
      <c r="V92" s="28" t="s">
        <v>2</v>
      </c>
      <c r="W92" s="28">
        <f t="shared" ref="W92:W107" si="20">Q92-T92</f>
        <v>0</v>
      </c>
      <c r="X92" s="28" t="str">
        <f t="shared" si="18"/>
        <v/>
      </c>
    </row>
    <row r="93" spans="1:24" ht="28.9" customHeight="1">
      <c r="A93" s="41" t="str">
        <f>IF(OR(ISNUMBER(E93),ISTEXT(C93)),A92+1," ")</f>
        <v xml:space="preserve"> </v>
      </c>
      <c r="B93" s="42"/>
      <c r="C93" s="43"/>
      <c r="D93" s="44"/>
      <c r="E93" s="44"/>
      <c r="F93" s="43"/>
      <c r="G93" s="43"/>
      <c r="H93" s="26"/>
      <c r="I93" s="26"/>
      <c r="J93" s="26"/>
      <c r="K93" s="26"/>
      <c r="L93" s="52"/>
      <c r="M93" s="50"/>
      <c r="N93" s="28" t="s">
        <v>4</v>
      </c>
      <c r="O93" s="28">
        <f>COUNTIF(C92:C111,"답")</f>
        <v>0</v>
      </c>
      <c r="P93" s="28" t="s">
        <v>2</v>
      </c>
      <c r="Q93" s="28">
        <f>SUMIF(C92:C111,"답",E92:E111)</f>
        <v>0</v>
      </c>
      <c r="R93" s="28">
        <f>COUNTIF(X92:X111,"답국")</f>
        <v>0</v>
      </c>
      <c r="S93" s="28" t="s">
        <v>2</v>
      </c>
      <c r="T93" s="28">
        <f>SUMIF(X92:X111,"답국",E92:E111)</f>
        <v>0</v>
      </c>
      <c r="U93" s="28">
        <f t="shared" si="19"/>
        <v>0</v>
      </c>
      <c r="V93" s="28" t="s">
        <v>2</v>
      </c>
      <c r="W93" s="28">
        <f t="shared" si="20"/>
        <v>0</v>
      </c>
      <c r="X93" s="28" t="str">
        <f t="shared" si="18"/>
        <v/>
      </c>
    </row>
    <row r="94" spans="1:24" ht="28.9" customHeight="1">
      <c r="A94" s="41" t="str">
        <f t="shared" ref="A94:A104" si="21">IF(OR(ISNUMBER(E94),ISTEXT(C94)),A93+1," ")</f>
        <v xml:space="preserve"> </v>
      </c>
      <c r="B94" s="42"/>
      <c r="C94" s="43"/>
      <c r="D94" s="44"/>
      <c r="E94" s="44"/>
      <c r="F94" s="43"/>
      <c r="G94" s="43"/>
      <c r="H94" s="26"/>
      <c r="I94" s="26"/>
      <c r="J94" s="26"/>
      <c r="K94" s="26"/>
      <c r="L94" s="52"/>
      <c r="M94" s="50"/>
      <c r="N94" s="28" t="s">
        <v>5</v>
      </c>
      <c r="O94" s="28">
        <f>COUNTIF(C92:C111,"임")</f>
        <v>0</v>
      </c>
      <c r="P94" s="28" t="s">
        <v>2</v>
      </c>
      <c r="Q94" s="28">
        <f>SUMIF(C92:C111,"임",E92:E111)</f>
        <v>0</v>
      </c>
      <c r="R94" s="28">
        <f>COUNTIF(X92:X111,"임국")</f>
        <v>0</v>
      </c>
      <c r="S94" s="28" t="s">
        <v>2</v>
      </c>
      <c r="T94" s="28">
        <f>SUMIF(X92:X111,"임국",E92:E111)</f>
        <v>0</v>
      </c>
      <c r="U94" s="28">
        <f t="shared" si="19"/>
        <v>0</v>
      </c>
      <c r="V94" s="28" t="s">
        <v>2</v>
      </c>
      <c r="W94" s="28">
        <f t="shared" si="20"/>
        <v>0</v>
      </c>
      <c r="X94" s="28" t="str">
        <f t="shared" si="18"/>
        <v/>
      </c>
    </row>
    <row r="95" spans="1:24" ht="28.9" customHeight="1">
      <c r="A95" s="41" t="str">
        <f t="shared" si="21"/>
        <v xml:space="preserve"> </v>
      </c>
      <c r="B95" s="42"/>
      <c r="C95" s="43"/>
      <c r="D95" s="44"/>
      <c r="E95" s="44"/>
      <c r="F95" s="43"/>
      <c r="G95" s="43"/>
      <c r="H95" s="26"/>
      <c r="I95" s="26"/>
      <c r="J95" s="26"/>
      <c r="K95" s="26"/>
      <c r="L95" s="52"/>
      <c r="M95" s="50"/>
      <c r="N95" s="28" t="s">
        <v>6</v>
      </c>
      <c r="O95" s="28">
        <f>COUNTIF(C92:C111,"대")</f>
        <v>0</v>
      </c>
      <c r="P95" s="28" t="s">
        <v>2</v>
      </c>
      <c r="Q95" s="28">
        <f>SUMIF(C92:C111,"대",E92:E111)</f>
        <v>0</v>
      </c>
      <c r="R95" s="28">
        <f>COUNTIF(X92:X111,"대국")</f>
        <v>0</v>
      </c>
      <c r="S95" s="28" t="s">
        <v>2</v>
      </c>
      <c r="T95" s="28">
        <f>SUMIF(X92:X111,"대국",E92:E111)</f>
        <v>0</v>
      </c>
      <c r="U95" s="28">
        <f t="shared" si="19"/>
        <v>0</v>
      </c>
      <c r="V95" s="28" t="s">
        <v>2</v>
      </c>
      <c r="W95" s="28">
        <f t="shared" si="20"/>
        <v>0</v>
      </c>
      <c r="X95" s="28" t="str">
        <f t="shared" si="18"/>
        <v/>
      </c>
    </row>
    <row r="96" spans="1:24" ht="28.9" customHeight="1">
      <c r="A96" s="41" t="str">
        <f t="shared" si="21"/>
        <v xml:space="preserve"> </v>
      </c>
      <c r="B96" s="42"/>
      <c r="C96" s="43"/>
      <c r="D96" s="44"/>
      <c r="E96" s="44"/>
      <c r="F96" s="43"/>
      <c r="G96" s="43"/>
      <c r="H96" s="26"/>
      <c r="I96" s="26"/>
      <c r="J96" s="26"/>
      <c r="K96" s="26"/>
      <c r="L96" s="52"/>
      <c r="M96" s="50"/>
      <c r="N96" s="28" t="s">
        <v>7</v>
      </c>
      <c r="O96" s="28">
        <f>COUNTIF(C92:C111,"도")</f>
        <v>0</v>
      </c>
      <c r="P96" s="28" t="s">
        <v>2</v>
      </c>
      <c r="Q96" s="28">
        <f>SUMIF(C92:C111,"도",E92:E111)</f>
        <v>0</v>
      </c>
      <c r="R96" s="28">
        <f>COUNTIF(X92:X111,"도국")</f>
        <v>0</v>
      </c>
      <c r="S96" s="28" t="s">
        <v>2</v>
      </c>
      <c r="T96" s="28">
        <f>SUMIF(X92:X111,"도국",E92:E111)</f>
        <v>0</v>
      </c>
      <c r="U96" s="28">
        <f t="shared" si="19"/>
        <v>0</v>
      </c>
      <c r="V96" s="28" t="s">
        <v>2</v>
      </c>
      <c r="W96" s="28">
        <f t="shared" si="20"/>
        <v>0</v>
      </c>
      <c r="X96" s="28" t="str">
        <f t="shared" si="18"/>
        <v/>
      </c>
    </row>
    <row r="97" spans="1:24" ht="28.9" customHeight="1">
      <c r="A97" s="41" t="str">
        <f t="shared" si="21"/>
        <v xml:space="preserve"> </v>
      </c>
      <c r="B97" s="42"/>
      <c r="C97" s="43"/>
      <c r="D97" s="44"/>
      <c r="E97" s="44"/>
      <c r="F97" s="43"/>
      <c r="G97" s="43"/>
      <c r="H97" s="26"/>
      <c r="I97" s="26"/>
      <c r="J97" s="26"/>
      <c r="K97" s="26"/>
      <c r="L97" s="52"/>
      <c r="M97" s="50"/>
      <c r="N97" s="28" t="s">
        <v>8</v>
      </c>
      <c r="O97" s="28">
        <f>COUNTIF(C92:C111,"천")</f>
        <v>0</v>
      </c>
      <c r="P97" s="28" t="s">
        <v>2</v>
      </c>
      <c r="Q97" s="28">
        <f>SUMIF(C92:C111,"천",E92:E111)</f>
        <v>0</v>
      </c>
      <c r="R97" s="28">
        <f>COUNTIF(X92:X111,"천국")</f>
        <v>0</v>
      </c>
      <c r="S97" s="28" t="s">
        <v>2</v>
      </c>
      <c r="T97" s="28">
        <f>SUMIF(X92:X111,"천국",E92:E111)</f>
        <v>0</v>
      </c>
      <c r="U97" s="28">
        <f t="shared" si="19"/>
        <v>0</v>
      </c>
      <c r="V97" s="28" t="s">
        <v>2</v>
      </c>
      <c r="W97" s="28">
        <f t="shared" si="20"/>
        <v>0</v>
      </c>
      <c r="X97" s="28" t="str">
        <f t="shared" si="18"/>
        <v/>
      </c>
    </row>
    <row r="98" spans="1:24" ht="28.9" customHeight="1">
      <c r="A98" s="41" t="str">
        <f t="shared" si="21"/>
        <v xml:space="preserve"> </v>
      </c>
      <c r="B98" s="42"/>
      <c r="C98" s="43"/>
      <c r="D98" s="44"/>
      <c r="E98" s="44"/>
      <c r="F98" s="43"/>
      <c r="G98" s="43"/>
      <c r="H98" s="26"/>
      <c r="I98" s="26"/>
      <c r="J98" s="26"/>
      <c r="K98" s="26"/>
      <c r="L98" s="52"/>
      <c r="M98" s="50"/>
      <c r="N98" s="28" t="s">
        <v>9</v>
      </c>
      <c r="O98" s="28">
        <f>COUNTIF(C92:C111,"구")</f>
        <v>0</v>
      </c>
      <c r="P98" s="28" t="s">
        <v>2</v>
      </c>
      <c r="Q98" s="28">
        <f>SUMIF(C92:C111,"구",E92:E111)</f>
        <v>0</v>
      </c>
      <c r="R98" s="28">
        <f>COUNTIF(X92:X111,"구국")</f>
        <v>0</v>
      </c>
      <c r="S98" s="28" t="s">
        <v>2</v>
      </c>
      <c r="T98" s="28">
        <f>SUMIF(X92:X111,"구국",E92:E111)</f>
        <v>0</v>
      </c>
      <c r="U98" s="28">
        <f t="shared" si="19"/>
        <v>0</v>
      </c>
      <c r="V98" s="28" t="s">
        <v>2</v>
      </c>
      <c r="W98" s="28">
        <f t="shared" si="20"/>
        <v>0</v>
      </c>
      <c r="X98" s="28" t="str">
        <f t="shared" si="18"/>
        <v/>
      </c>
    </row>
    <row r="99" spans="1:24" ht="28.9" customHeight="1">
      <c r="A99" s="41" t="str">
        <f t="shared" si="21"/>
        <v xml:space="preserve"> </v>
      </c>
      <c r="B99" s="42"/>
      <c r="C99" s="43"/>
      <c r="D99" s="44"/>
      <c r="E99" s="44"/>
      <c r="F99" s="43"/>
      <c r="G99" s="43"/>
      <c r="H99" s="26"/>
      <c r="I99" s="26"/>
      <c r="J99" s="26"/>
      <c r="K99" s="26"/>
      <c r="L99" s="52"/>
      <c r="M99" s="50"/>
      <c r="N99" s="28" t="s">
        <v>10</v>
      </c>
      <c r="O99" s="28">
        <f>COUNTIF(C92:C111,"제")</f>
        <v>0</v>
      </c>
      <c r="P99" s="28" t="s">
        <v>2</v>
      </c>
      <c r="Q99" s="28">
        <f>SUMIF(C92:C111,"제",E92:E111)</f>
        <v>0</v>
      </c>
      <c r="R99" s="28">
        <f>COUNTIF(X92:X111,"제국")</f>
        <v>0</v>
      </c>
      <c r="S99" s="28" t="s">
        <v>2</v>
      </c>
      <c r="T99" s="28">
        <f>SUMIF(X92:X111,"제국",E92:E111)</f>
        <v>0</v>
      </c>
      <c r="U99" s="28">
        <f t="shared" si="19"/>
        <v>0</v>
      </c>
      <c r="V99" s="28" t="s">
        <v>2</v>
      </c>
      <c r="W99" s="28">
        <f t="shared" si="20"/>
        <v>0</v>
      </c>
      <c r="X99" s="28" t="str">
        <f t="shared" si="18"/>
        <v/>
      </c>
    </row>
    <row r="100" spans="1:24" ht="28.9" customHeight="1">
      <c r="A100" s="41" t="str">
        <f t="shared" si="21"/>
        <v xml:space="preserve"> </v>
      </c>
      <c r="B100" s="42"/>
      <c r="C100" s="43"/>
      <c r="D100" s="44"/>
      <c r="E100" s="44"/>
      <c r="F100" s="43"/>
      <c r="G100" s="43"/>
      <c r="H100" s="26"/>
      <c r="I100" s="26"/>
      <c r="J100" s="26"/>
      <c r="K100" s="26"/>
      <c r="L100" s="52"/>
      <c r="M100" s="50"/>
      <c r="N100" s="28" t="s">
        <v>11</v>
      </c>
      <c r="O100" s="28">
        <f>COUNTIF(C92:C111,"유")</f>
        <v>0</v>
      </c>
      <c r="P100" s="28" t="s">
        <v>2</v>
      </c>
      <c r="Q100" s="28">
        <f>SUMIF(C92:C111,"유",E92:E111)</f>
        <v>0</v>
      </c>
      <c r="R100" s="28">
        <f>COUNTIF(X92:X111,"유국")</f>
        <v>0</v>
      </c>
      <c r="S100" s="28" t="s">
        <v>2</v>
      </c>
      <c r="T100" s="28">
        <f>SUMIF(X92:X111,"유국",E92:E111)</f>
        <v>0</v>
      </c>
      <c r="U100" s="28">
        <f t="shared" si="19"/>
        <v>0</v>
      </c>
      <c r="V100" s="28" t="s">
        <v>2</v>
      </c>
      <c r="W100" s="28">
        <f t="shared" si="20"/>
        <v>0</v>
      </c>
      <c r="X100" s="28" t="str">
        <f t="shared" si="18"/>
        <v/>
      </c>
    </row>
    <row r="101" spans="1:24" ht="28.9" customHeight="1">
      <c r="A101" s="41" t="str">
        <f t="shared" si="21"/>
        <v xml:space="preserve"> </v>
      </c>
      <c r="B101" s="42"/>
      <c r="C101" s="43"/>
      <c r="D101" s="44"/>
      <c r="E101" s="44"/>
      <c r="F101" s="43"/>
      <c r="G101" s="43"/>
      <c r="H101" s="26"/>
      <c r="I101" s="26"/>
      <c r="J101" s="26"/>
      <c r="K101" s="26"/>
      <c r="L101" s="52"/>
      <c r="M101" s="50"/>
      <c r="N101" s="28" t="s">
        <v>12</v>
      </c>
      <c r="O101" s="28">
        <f>COUNTIF(C92:C111,"과")</f>
        <v>0</v>
      </c>
      <c r="P101" s="28" t="s">
        <v>2</v>
      </c>
      <c r="Q101" s="28">
        <f>SUMIF(C92:C111,"과",E92:E111)</f>
        <v>0</v>
      </c>
      <c r="R101" s="28">
        <f>COUNTIF(X92:X111,"과국")</f>
        <v>0</v>
      </c>
      <c r="S101" s="28" t="s">
        <v>2</v>
      </c>
      <c r="T101" s="28">
        <f>SUMIF(X92:X111,"과국",E92:E111)</f>
        <v>0</v>
      </c>
      <c r="U101" s="28">
        <f t="shared" si="19"/>
        <v>0</v>
      </c>
      <c r="V101" s="28" t="s">
        <v>2</v>
      </c>
      <c r="W101" s="28">
        <f t="shared" si="20"/>
        <v>0</v>
      </c>
      <c r="X101" s="28" t="str">
        <f t="shared" si="18"/>
        <v/>
      </c>
    </row>
    <row r="102" spans="1:24" ht="28.9" customHeight="1">
      <c r="A102" s="41" t="str">
        <f t="shared" si="21"/>
        <v xml:space="preserve"> </v>
      </c>
      <c r="B102" s="42"/>
      <c r="C102" s="43"/>
      <c r="D102" s="44"/>
      <c r="E102" s="44"/>
      <c r="F102" s="43"/>
      <c r="G102" s="43"/>
      <c r="H102" s="26"/>
      <c r="I102" s="26"/>
      <c r="J102" s="26"/>
      <c r="K102" s="26"/>
      <c r="L102" s="52"/>
      <c r="M102" s="50"/>
      <c r="N102" s="28" t="s">
        <v>13</v>
      </c>
      <c r="O102" s="28">
        <f>COUNTIF(C92:C111,"묘")</f>
        <v>0</v>
      </c>
      <c r="P102" s="28" t="s">
        <v>2</v>
      </c>
      <c r="Q102" s="28">
        <f>SUMIF(C92:C111,"묘",E92:E111)</f>
        <v>0</v>
      </c>
      <c r="R102" s="28">
        <f>COUNTIF(X92:X111,"묘국")</f>
        <v>0</v>
      </c>
      <c r="S102" s="28" t="s">
        <v>2</v>
      </c>
      <c r="T102" s="28">
        <f>SUMIF(X92:X111,"묘국",E92:E111)</f>
        <v>0</v>
      </c>
      <c r="U102" s="28">
        <f t="shared" si="19"/>
        <v>0</v>
      </c>
      <c r="V102" s="28" t="s">
        <v>2</v>
      </c>
      <c r="W102" s="28">
        <f t="shared" si="20"/>
        <v>0</v>
      </c>
      <c r="X102" s="28" t="str">
        <f t="shared" si="18"/>
        <v/>
      </c>
    </row>
    <row r="103" spans="1:24" ht="28.9" customHeight="1">
      <c r="A103" s="41" t="str">
        <f t="shared" si="21"/>
        <v xml:space="preserve"> </v>
      </c>
      <c r="B103" s="42"/>
      <c r="C103" s="43"/>
      <c r="D103" s="44"/>
      <c r="E103" s="44"/>
      <c r="F103" s="43"/>
      <c r="G103" s="43"/>
      <c r="H103" s="26"/>
      <c r="I103" s="26"/>
      <c r="J103" s="26"/>
      <c r="K103" s="26"/>
      <c r="L103" s="52"/>
      <c r="M103" s="50"/>
      <c r="N103" s="28" t="s">
        <v>14</v>
      </c>
      <c r="O103" s="28">
        <f>COUNTIF(C92:C111,"목")</f>
        <v>0</v>
      </c>
      <c r="P103" s="28" t="s">
        <v>2</v>
      </c>
      <c r="Q103" s="28">
        <f>SUMIF(C92:C111,"목",E92:E111)</f>
        <v>0</v>
      </c>
      <c r="R103" s="28">
        <f>COUNTIF(X92:X111,"목국")</f>
        <v>0</v>
      </c>
      <c r="S103" s="28" t="s">
        <v>2</v>
      </c>
      <c r="T103" s="28">
        <f>SUMIF(X92:X111,"목국",E92:E111)</f>
        <v>0</v>
      </c>
      <c r="U103" s="28">
        <f t="shared" si="19"/>
        <v>0</v>
      </c>
      <c r="V103" s="28" t="s">
        <v>2</v>
      </c>
      <c r="W103" s="28">
        <f t="shared" si="20"/>
        <v>0</v>
      </c>
      <c r="X103" s="28" t="str">
        <f t="shared" si="18"/>
        <v/>
      </c>
    </row>
    <row r="104" spans="1:24" ht="28.9" customHeight="1">
      <c r="A104" s="41" t="str">
        <f t="shared" si="21"/>
        <v xml:space="preserve"> </v>
      </c>
      <c r="B104" s="42"/>
      <c r="C104" s="43"/>
      <c r="D104" s="44"/>
      <c r="E104" s="44"/>
      <c r="F104" s="43"/>
      <c r="G104" s="43"/>
      <c r="H104" s="26"/>
      <c r="I104" s="26"/>
      <c r="J104" s="26"/>
      <c r="K104" s="26"/>
      <c r="L104" s="52"/>
      <c r="M104" s="50"/>
      <c r="N104" s="28" t="s">
        <v>15</v>
      </c>
      <c r="O104" s="28">
        <f>COUNTIF(C92:C111,"잡")</f>
        <v>0</v>
      </c>
      <c r="P104" s="28" t="s">
        <v>2</v>
      </c>
      <c r="Q104" s="28">
        <f>SUMIF(C92:C111,"잡",E92:E111)</f>
        <v>0</v>
      </c>
      <c r="R104" s="28">
        <f>COUNTIF(X92:X111,"잡국")</f>
        <v>0</v>
      </c>
      <c r="S104" s="28" t="s">
        <v>2</v>
      </c>
      <c r="T104" s="28">
        <f>SUMIF(X92:X111,"잡국",E92:E111)</f>
        <v>0</v>
      </c>
      <c r="U104" s="28">
        <f t="shared" si="19"/>
        <v>0</v>
      </c>
      <c r="V104" s="28" t="s">
        <v>2</v>
      </c>
      <c r="W104" s="28">
        <f t="shared" si="20"/>
        <v>0</v>
      </c>
      <c r="X104" s="28" t="str">
        <f t="shared" ref="X104:X119" si="22">CONCATENATE(C104,H104)</f>
        <v/>
      </c>
    </row>
    <row r="105" spans="1:24" ht="28.9" customHeight="1">
      <c r="A105" s="41" t="str">
        <f t="shared" ref="A105:A111" si="23">IF(OR(ISNUMBER(E105),ISTEXT(C105)),A104+1," ")</f>
        <v xml:space="preserve"> </v>
      </c>
      <c r="B105" s="42"/>
      <c r="C105" s="43"/>
      <c r="D105" s="44"/>
      <c r="E105" s="44"/>
      <c r="F105" s="43"/>
      <c r="G105" s="43"/>
      <c r="H105" s="26"/>
      <c r="I105" s="26"/>
      <c r="J105" s="26"/>
      <c r="K105" s="26"/>
      <c r="L105" s="52"/>
      <c r="M105" s="50"/>
      <c r="N105" s="28" t="s">
        <v>19</v>
      </c>
      <c r="O105" s="28">
        <f>COUNTIF(C92:C111,"학")</f>
        <v>0</v>
      </c>
      <c r="P105" s="28" t="s">
        <v>2</v>
      </c>
      <c r="Q105" s="28">
        <f>SUMIF(C92:C111,"학",E92:E111)</f>
        <v>0</v>
      </c>
      <c r="R105" s="28">
        <f>COUNTIF(X92:X111,"학국")</f>
        <v>0</v>
      </c>
      <c r="S105" s="28" t="s">
        <v>2</v>
      </c>
      <c r="T105" s="28">
        <f>SUMIF(X92:X111,"학국",E92:E111)</f>
        <v>0</v>
      </c>
      <c r="U105" s="28">
        <f t="shared" si="19"/>
        <v>0</v>
      </c>
      <c r="V105" s="28" t="s">
        <v>2</v>
      </c>
      <c r="W105" s="28">
        <f t="shared" si="20"/>
        <v>0</v>
      </c>
      <c r="X105" s="28" t="str">
        <f t="shared" si="22"/>
        <v/>
      </c>
    </row>
    <row r="106" spans="1:24" ht="28.9" customHeight="1">
      <c r="A106" s="41" t="str">
        <f t="shared" si="23"/>
        <v xml:space="preserve"> </v>
      </c>
      <c r="B106" s="42"/>
      <c r="C106" s="43"/>
      <c r="D106" s="44"/>
      <c r="E106" s="44"/>
      <c r="F106" s="43"/>
      <c r="G106" s="43"/>
      <c r="H106" s="26"/>
      <c r="I106" s="26"/>
      <c r="J106" s="26"/>
      <c r="K106" s="26"/>
      <c r="L106" s="52"/>
      <c r="M106" s="50"/>
      <c r="N106" s="28" t="s">
        <v>16</v>
      </c>
      <c r="O106" s="28">
        <f>COUNTIF(C92:C111,"수")</f>
        <v>0</v>
      </c>
      <c r="P106" s="28" t="s">
        <v>2</v>
      </c>
      <c r="Q106" s="28">
        <f>SUMIF(C92:C111,"수",E92:E111)</f>
        <v>0</v>
      </c>
      <c r="R106" s="28">
        <f>COUNTIF(X92:X111,"수국")</f>
        <v>0</v>
      </c>
      <c r="S106" s="28" t="s">
        <v>2</v>
      </c>
      <c r="T106" s="28">
        <f>SUMIF(X92:X111,"수국",E92:E111)</f>
        <v>0</v>
      </c>
      <c r="U106" s="28">
        <f t="shared" si="19"/>
        <v>0</v>
      </c>
      <c r="V106" s="28" t="s">
        <v>2</v>
      </c>
      <c r="W106" s="28">
        <f t="shared" si="20"/>
        <v>0</v>
      </c>
      <c r="X106" s="28" t="str">
        <f t="shared" si="22"/>
        <v/>
      </c>
    </row>
    <row r="107" spans="1:24" ht="28.9" customHeight="1">
      <c r="A107" s="41" t="str">
        <f t="shared" si="23"/>
        <v xml:space="preserve"> </v>
      </c>
      <c r="B107" s="42"/>
      <c r="C107" s="43"/>
      <c r="D107" s="44"/>
      <c r="E107" s="44"/>
      <c r="F107" s="43"/>
      <c r="G107" s="43"/>
      <c r="H107" s="26"/>
      <c r="I107" s="26"/>
      <c r="J107" s="26"/>
      <c r="K107" s="26"/>
      <c r="L107" s="52"/>
      <c r="M107" s="50"/>
      <c r="N107" s="29" t="s">
        <v>17</v>
      </c>
      <c r="O107" s="28">
        <f>COUNTIF(C92:C111,"장")</f>
        <v>0</v>
      </c>
      <c r="P107" s="28" t="s">
        <v>2</v>
      </c>
      <c r="Q107" s="28">
        <f>SUMIF(C92:C111,"장",E92:E111)</f>
        <v>0</v>
      </c>
      <c r="R107" s="28">
        <f>COUNTIF(X92:X111,"장국")</f>
        <v>0</v>
      </c>
      <c r="S107" s="28" t="s">
        <v>2</v>
      </c>
      <c r="T107" s="28">
        <f>SUMIF(X92:X111,"장국",E92:E111)</f>
        <v>0</v>
      </c>
      <c r="U107" s="28">
        <f t="shared" si="19"/>
        <v>0</v>
      </c>
      <c r="V107" s="28" t="s">
        <v>2</v>
      </c>
      <c r="W107" s="28">
        <f t="shared" si="20"/>
        <v>0</v>
      </c>
      <c r="X107" s="30" t="str">
        <f t="shared" si="22"/>
        <v/>
      </c>
    </row>
    <row r="108" spans="1:24" ht="28.9" customHeight="1">
      <c r="A108" s="41" t="str">
        <f t="shared" si="23"/>
        <v xml:space="preserve"> </v>
      </c>
      <c r="B108" s="42"/>
      <c r="C108" s="43"/>
      <c r="D108" s="44"/>
      <c r="E108" s="44"/>
      <c r="F108" s="43"/>
      <c r="G108" s="43"/>
      <c r="H108" s="26"/>
      <c r="I108" s="26"/>
      <c r="J108" s="26"/>
      <c r="K108" s="26"/>
      <c r="L108" s="52"/>
      <c r="M108" s="50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30" t="str">
        <f t="shared" si="22"/>
        <v/>
      </c>
    </row>
    <row r="109" spans="1:24" ht="28.9" customHeight="1">
      <c r="A109" s="41" t="str">
        <f t="shared" si="23"/>
        <v xml:space="preserve"> </v>
      </c>
      <c r="B109" s="42"/>
      <c r="C109" s="43"/>
      <c r="D109" s="44"/>
      <c r="E109" s="44"/>
      <c r="F109" s="43"/>
      <c r="G109" s="43"/>
      <c r="H109" s="26"/>
      <c r="I109" s="26"/>
      <c r="J109" s="26"/>
      <c r="K109" s="26"/>
      <c r="L109" s="52"/>
      <c r="M109" s="50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30" t="str">
        <f t="shared" si="22"/>
        <v/>
      </c>
    </row>
    <row r="110" spans="1:24" ht="28.9" customHeight="1">
      <c r="A110" s="41" t="str">
        <f t="shared" si="23"/>
        <v xml:space="preserve"> </v>
      </c>
      <c r="B110" s="42"/>
      <c r="C110" s="43"/>
      <c r="D110" s="44"/>
      <c r="E110" s="44"/>
      <c r="F110" s="43"/>
      <c r="G110" s="43"/>
      <c r="H110" s="26"/>
      <c r="I110" s="26"/>
      <c r="J110" s="26"/>
      <c r="K110" s="26"/>
      <c r="L110" s="52"/>
      <c r="M110" s="50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30" t="str">
        <f t="shared" si="22"/>
        <v/>
      </c>
    </row>
    <row r="111" spans="1:24" ht="28.9" customHeight="1">
      <c r="A111" s="41" t="str">
        <f t="shared" si="23"/>
        <v xml:space="preserve"> </v>
      </c>
      <c r="B111" s="42"/>
      <c r="C111" s="43"/>
      <c r="D111" s="44"/>
      <c r="E111" s="44"/>
      <c r="F111" s="43"/>
      <c r="G111" s="43"/>
      <c r="H111" s="26"/>
      <c r="I111" s="26"/>
      <c r="J111" s="26"/>
      <c r="K111" s="26"/>
      <c r="L111" s="52"/>
      <c r="M111" s="50"/>
      <c r="N111" s="28" t="s">
        <v>20</v>
      </c>
      <c r="O111" s="28">
        <f>COUNTIF(C92:C111," ")</f>
        <v>0</v>
      </c>
      <c r="P111" s="28" t="s">
        <v>2</v>
      </c>
      <c r="Q111" s="28">
        <f>SUMIF(C92:C111," ",E92:E111)</f>
        <v>0</v>
      </c>
      <c r="R111" s="28"/>
      <c r="S111" s="28" t="s">
        <v>2</v>
      </c>
      <c r="T111" s="28"/>
      <c r="U111" s="28">
        <f>O111</f>
        <v>0</v>
      </c>
      <c r="V111" s="28" t="s">
        <v>2</v>
      </c>
      <c r="W111" s="28">
        <f>Q111</f>
        <v>0</v>
      </c>
      <c r="X111" s="28" t="str">
        <f t="shared" si="22"/>
        <v/>
      </c>
    </row>
    <row r="112" spans="1:24" ht="28.9" customHeight="1">
      <c r="A112" s="45" t="s">
        <v>35</v>
      </c>
      <c r="B112" s="46"/>
      <c r="C112" s="47"/>
      <c r="D112" s="48"/>
      <c r="E112" s="49">
        <f>SUM(E92:E111)</f>
        <v>0</v>
      </c>
      <c r="F112" s="47"/>
      <c r="G112" s="47"/>
      <c r="H112" s="31"/>
      <c r="I112" s="31"/>
      <c r="J112" s="31"/>
      <c r="K112" s="31"/>
      <c r="L112" s="33"/>
      <c r="M112" s="51"/>
      <c r="N112" s="29" t="s">
        <v>1</v>
      </c>
      <c r="O112" s="28">
        <f>SUM(O92:O111)</f>
        <v>0</v>
      </c>
      <c r="P112" s="28" t="s">
        <v>2</v>
      </c>
      <c r="Q112" s="28">
        <f>SUM(Q92:Q111)</f>
        <v>0</v>
      </c>
      <c r="R112" s="28">
        <f>SUM(R92:R111)</f>
        <v>0</v>
      </c>
      <c r="S112" s="28" t="s">
        <v>2</v>
      </c>
      <c r="T112" s="28">
        <f>SUM(T92:T111)</f>
        <v>0</v>
      </c>
      <c r="U112" s="28">
        <f>SUM(U92:U111)</f>
        <v>0</v>
      </c>
      <c r="V112" s="28" t="s">
        <v>2</v>
      </c>
      <c r="W112" s="28">
        <f>SUM(W92:W111)</f>
        <v>0</v>
      </c>
      <c r="X112" s="28" t="str">
        <f t="shared" si="22"/>
        <v/>
      </c>
    </row>
    <row r="113" spans="1:24" ht="28.9" customHeight="1">
      <c r="A113" s="41" t="str">
        <f>IF(OR(ISNUMBER(E113),ISTEXT(C113)),A111+1," ")</f>
        <v xml:space="preserve"> </v>
      </c>
      <c r="B113" s="42"/>
      <c r="C113" s="43"/>
      <c r="D113" s="44"/>
      <c r="E113" s="44"/>
      <c r="F113" s="43"/>
      <c r="G113" s="43"/>
      <c r="H113" s="26"/>
      <c r="I113" s="26"/>
      <c r="J113" s="26"/>
      <c r="K113" s="27"/>
      <c r="L113" s="52"/>
      <c r="M113" s="50"/>
      <c r="N113" s="28" t="s">
        <v>3</v>
      </c>
      <c r="O113" s="28">
        <f>COUNTIF(C113:C132,"전")</f>
        <v>0</v>
      </c>
      <c r="P113" s="28" t="s">
        <v>2</v>
      </c>
      <c r="Q113" s="28">
        <f>SUMIF(C113:C132,"전",E113:E132)</f>
        <v>0</v>
      </c>
      <c r="R113" s="28">
        <f>COUNTIF(X113:X132,"전국")</f>
        <v>0</v>
      </c>
      <c r="S113" s="28" t="s">
        <v>2</v>
      </c>
      <c r="T113" s="28">
        <f>SUMIF(X113:X132,"전국",E113:E132)</f>
        <v>0</v>
      </c>
      <c r="U113" s="28">
        <f t="shared" ref="U113:U128" si="24">O113-R113</f>
        <v>0</v>
      </c>
      <c r="V113" s="28" t="s">
        <v>2</v>
      </c>
      <c r="W113" s="28">
        <f t="shared" ref="W113:W128" si="25">Q113-T113</f>
        <v>0</v>
      </c>
      <c r="X113" s="28" t="str">
        <f t="shared" si="22"/>
        <v/>
      </c>
    </row>
    <row r="114" spans="1:24" ht="28.9" customHeight="1">
      <c r="A114" s="41" t="str">
        <f>IF(OR(ISNUMBER(E114),ISTEXT(C114)),A113+1," ")</f>
        <v xml:space="preserve"> </v>
      </c>
      <c r="B114" s="42"/>
      <c r="C114" s="43"/>
      <c r="D114" s="44"/>
      <c r="E114" s="44"/>
      <c r="F114" s="43"/>
      <c r="G114" s="43"/>
      <c r="H114" s="26"/>
      <c r="I114" s="26"/>
      <c r="J114" s="26"/>
      <c r="K114" s="26"/>
      <c r="L114" s="52"/>
      <c r="M114" s="50"/>
      <c r="N114" s="28" t="s">
        <v>4</v>
      </c>
      <c r="O114" s="28">
        <f>COUNTIF(C113:C132,"답")</f>
        <v>0</v>
      </c>
      <c r="P114" s="28" t="s">
        <v>2</v>
      </c>
      <c r="Q114" s="28">
        <f>SUMIF(C113:C132,"답",E113:E132)</f>
        <v>0</v>
      </c>
      <c r="R114" s="28">
        <f>COUNTIF(X113:X132,"답국")</f>
        <v>0</v>
      </c>
      <c r="S114" s="28" t="s">
        <v>2</v>
      </c>
      <c r="T114" s="28">
        <f>SUMIF(X113:X132,"답국",E113:E132)</f>
        <v>0</v>
      </c>
      <c r="U114" s="28">
        <f t="shared" si="24"/>
        <v>0</v>
      </c>
      <c r="V114" s="28" t="s">
        <v>2</v>
      </c>
      <c r="W114" s="28">
        <f t="shared" si="25"/>
        <v>0</v>
      </c>
      <c r="X114" s="28" t="str">
        <f t="shared" si="22"/>
        <v/>
      </c>
    </row>
    <row r="115" spans="1:24" ht="28.9" customHeight="1">
      <c r="A115" s="41" t="str">
        <f t="shared" ref="A115:A124" si="26">IF(OR(ISNUMBER(E115),ISTEXT(C115)),A114+1," ")</f>
        <v xml:space="preserve"> </v>
      </c>
      <c r="B115" s="42"/>
      <c r="C115" s="43"/>
      <c r="D115" s="44"/>
      <c r="E115" s="44"/>
      <c r="F115" s="43"/>
      <c r="G115" s="43"/>
      <c r="H115" s="26"/>
      <c r="I115" s="26"/>
      <c r="J115" s="26"/>
      <c r="K115" s="26"/>
      <c r="L115" s="52"/>
      <c r="M115" s="50"/>
      <c r="N115" s="28" t="s">
        <v>5</v>
      </c>
      <c r="O115" s="28">
        <f>COUNTIF(C113:C132,"임")</f>
        <v>0</v>
      </c>
      <c r="P115" s="28" t="s">
        <v>2</v>
      </c>
      <c r="Q115" s="28">
        <f>SUMIF(C113:C132,"임",E113:E132)</f>
        <v>0</v>
      </c>
      <c r="R115" s="28">
        <f>COUNTIF(X113:X132,"임국")</f>
        <v>0</v>
      </c>
      <c r="S115" s="28" t="s">
        <v>2</v>
      </c>
      <c r="T115" s="28">
        <f>SUMIF(X113:X132,"임국",E113:E132)</f>
        <v>0</v>
      </c>
      <c r="U115" s="28">
        <f t="shared" si="24"/>
        <v>0</v>
      </c>
      <c r="V115" s="28" t="s">
        <v>2</v>
      </c>
      <c r="W115" s="28">
        <f t="shared" si="25"/>
        <v>0</v>
      </c>
      <c r="X115" s="28" t="str">
        <f t="shared" si="22"/>
        <v/>
      </c>
    </row>
    <row r="116" spans="1:24" ht="28.9" customHeight="1">
      <c r="A116" s="41" t="str">
        <f t="shared" si="26"/>
        <v xml:space="preserve"> </v>
      </c>
      <c r="B116" s="42"/>
      <c r="C116" s="43"/>
      <c r="D116" s="44"/>
      <c r="E116" s="44"/>
      <c r="F116" s="43"/>
      <c r="G116" s="43"/>
      <c r="H116" s="26"/>
      <c r="I116" s="26"/>
      <c r="J116" s="26"/>
      <c r="K116" s="26"/>
      <c r="L116" s="52"/>
      <c r="M116" s="50"/>
      <c r="N116" s="28" t="s">
        <v>6</v>
      </c>
      <c r="O116" s="28">
        <f>COUNTIF(C113:C132,"대")</f>
        <v>0</v>
      </c>
      <c r="P116" s="28" t="s">
        <v>2</v>
      </c>
      <c r="Q116" s="28">
        <f>SUMIF(C113:C132,"대",E113:E132)</f>
        <v>0</v>
      </c>
      <c r="R116" s="28">
        <f>COUNTIF(X113:X132,"대국")</f>
        <v>0</v>
      </c>
      <c r="S116" s="28" t="s">
        <v>2</v>
      </c>
      <c r="T116" s="28">
        <f>SUMIF(X113:X132,"대국",E113:E132)</f>
        <v>0</v>
      </c>
      <c r="U116" s="28">
        <f t="shared" si="24"/>
        <v>0</v>
      </c>
      <c r="V116" s="28" t="s">
        <v>2</v>
      </c>
      <c r="W116" s="28">
        <f t="shared" si="25"/>
        <v>0</v>
      </c>
      <c r="X116" s="28" t="str">
        <f t="shared" si="22"/>
        <v/>
      </c>
    </row>
    <row r="117" spans="1:24" ht="28.9" customHeight="1">
      <c r="A117" s="41" t="str">
        <f t="shared" si="26"/>
        <v xml:space="preserve"> </v>
      </c>
      <c r="B117" s="42"/>
      <c r="C117" s="43"/>
      <c r="D117" s="44"/>
      <c r="E117" s="44"/>
      <c r="F117" s="43"/>
      <c r="G117" s="43"/>
      <c r="H117" s="26"/>
      <c r="I117" s="26"/>
      <c r="J117" s="26"/>
      <c r="K117" s="26"/>
      <c r="L117" s="52"/>
      <c r="M117" s="50"/>
      <c r="N117" s="28" t="s">
        <v>7</v>
      </c>
      <c r="O117" s="28">
        <f>COUNTIF(C113:C132,"도")</f>
        <v>0</v>
      </c>
      <c r="P117" s="28" t="s">
        <v>2</v>
      </c>
      <c r="Q117" s="28">
        <f>SUMIF(C113:C132,"도",E113:E132)</f>
        <v>0</v>
      </c>
      <c r="R117" s="28">
        <f>COUNTIF(X113:X132,"도국")</f>
        <v>0</v>
      </c>
      <c r="S117" s="28" t="s">
        <v>2</v>
      </c>
      <c r="T117" s="28">
        <f>SUMIF(X113:X132,"도국",E113:E132)</f>
        <v>0</v>
      </c>
      <c r="U117" s="28">
        <f t="shared" si="24"/>
        <v>0</v>
      </c>
      <c r="V117" s="28" t="s">
        <v>2</v>
      </c>
      <c r="W117" s="28">
        <f t="shared" si="25"/>
        <v>0</v>
      </c>
      <c r="X117" s="28" t="str">
        <f t="shared" si="22"/>
        <v/>
      </c>
    </row>
    <row r="118" spans="1:24" ht="28.9" customHeight="1">
      <c r="A118" s="41" t="str">
        <f t="shared" si="26"/>
        <v xml:space="preserve"> </v>
      </c>
      <c r="B118" s="42"/>
      <c r="C118" s="43"/>
      <c r="D118" s="44"/>
      <c r="E118" s="44"/>
      <c r="F118" s="43"/>
      <c r="G118" s="43"/>
      <c r="H118" s="26"/>
      <c r="I118" s="26"/>
      <c r="J118" s="26"/>
      <c r="K118" s="26"/>
      <c r="L118" s="52"/>
      <c r="M118" s="50"/>
      <c r="N118" s="28" t="s">
        <v>8</v>
      </c>
      <c r="O118" s="28">
        <f>COUNTIF(C113:C132,"천")</f>
        <v>0</v>
      </c>
      <c r="P118" s="28" t="s">
        <v>2</v>
      </c>
      <c r="Q118" s="28">
        <f>SUMIF(C113:C132,"천",E113:E132)</f>
        <v>0</v>
      </c>
      <c r="R118" s="28">
        <f>COUNTIF(X113:X132,"천국")</f>
        <v>0</v>
      </c>
      <c r="S118" s="28" t="s">
        <v>2</v>
      </c>
      <c r="T118" s="28">
        <f>SUMIF(X113:X132,"천국",E113:E132)</f>
        <v>0</v>
      </c>
      <c r="U118" s="28">
        <f t="shared" si="24"/>
        <v>0</v>
      </c>
      <c r="V118" s="28" t="s">
        <v>2</v>
      </c>
      <c r="W118" s="28">
        <f t="shared" si="25"/>
        <v>0</v>
      </c>
      <c r="X118" s="28" t="str">
        <f t="shared" si="22"/>
        <v/>
      </c>
    </row>
    <row r="119" spans="1:24" ht="28.9" customHeight="1">
      <c r="A119" s="41" t="str">
        <f t="shared" si="26"/>
        <v xml:space="preserve"> </v>
      </c>
      <c r="B119" s="42"/>
      <c r="C119" s="43"/>
      <c r="D119" s="44"/>
      <c r="E119" s="44"/>
      <c r="F119" s="43"/>
      <c r="G119" s="43"/>
      <c r="H119" s="26"/>
      <c r="I119" s="26"/>
      <c r="J119" s="26"/>
      <c r="K119" s="26"/>
      <c r="L119" s="52"/>
      <c r="M119" s="50"/>
      <c r="N119" s="28" t="s">
        <v>9</v>
      </c>
      <c r="O119" s="28">
        <f>COUNTIF(C113:C132,"구")</f>
        <v>0</v>
      </c>
      <c r="P119" s="28" t="s">
        <v>2</v>
      </c>
      <c r="Q119" s="28">
        <f>SUMIF(C113:C132,"구",E113:E132)</f>
        <v>0</v>
      </c>
      <c r="R119" s="28">
        <f>COUNTIF(X113:X132,"구국")</f>
        <v>0</v>
      </c>
      <c r="S119" s="28" t="s">
        <v>2</v>
      </c>
      <c r="T119" s="28">
        <f>SUMIF(X113:X132,"구국",E113:E132)</f>
        <v>0</v>
      </c>
      <c r="U119" s="28">
        <f t="shared" si="24"/>
        <v>0</v>
      </c>
      <c r="V119" s="28" t="s">
        <v>2</v>
      </c>
      <c r="W119" s="28">
        <f t="shared" si="25"/>
        <v>0</v>
      </c>
      <c r="X119" s="28" t="str">
        <f t="shared" si="22"/>
        <v/>
      </c>
    </row>
    <row r="120" spans="1:24" ht="28.9" customHeight="1">
      <c r="A120" s="41" t="str">
        <f t="shared" si="26"/>
        <v xml:space="preserve"> </v>
      </c>
      <c r="B120" s="42"/>
      <c r="C120" s="43"/>
      <c r="D120" s="44"/>
      <c r="E120" s="44"/>
      <c r="F120" s="43"/>
      <c r="G120" s="43"/>
      <c r="H120" s="26"/>
      <c r="I120" s="26"/>
      <c r="J120" s="26"/>
      <c r="K120" s="26"/>
      <c r="L120" s="52"/>
      <c r="M120" s="50"/>
      <c r="N120" s="28" t="s">
        <v>10</v>
      </c>
      <c r="O120" s="28">
        <f>COUNTIF(C113:C132,"제")</f>
        <v>0</v>
      </c>
      <c r="P120" s="28" t="s">
        <v>2</v>
      </c>
      <c r="Q120" s="28">
        <f>SUMIF(C113:C132,"제",E113:E132)</f>
        <v>0</v>
      </c>
      <c r="R120" s="28">
        <f>COUNTIF(X113:X132,"제국")</f>
        <v>0</v>
      </c>
      <c r="S120" s="28" t="s">
        <v>2</v>
      </c>
      <c r="T120" s="28">
        <f>SUMIF(X113:X132,"제국",E113:E132)</f>
        <v>0</v>
      </c>
      <c r="U120" s="28">
        <f t="shared" si="24"/>
        <v>0</v>
      </c>
      <c r="V120" s="28" t="s">
        <v>2</v>
      </c>
      <c r="W120" s="28">
        <f t="shared" si="25"/>
        <v>0</v>
      </c>
      <c r="X120" s="28" t="str">
        <f t="shared" ref="X120:X135" si="27">CONCATENATE(C120,H120)</f>
        <v/>
      </c>
    </row>
    <row r="121" spans="1:24" ht="28.9" customHeight="1">
      <c r="A121" s="41" t="str">
        <f t="shared" si="26"/>
        <v xml:space="preserve"> </v>
      </c>
      <c r="B121" s="42"/>
      <c r="C121" s="43"/>
      <c r="D121" s="44"/>
      <c r="E121" s="44"/>
      <c r="F121" s="43"/>
      <c r="G121" s="43"/>
      <c r="H121" s="26"/>
      <c r="I121" s="26"/>
      <c r="J121" s="26"/>
      <c r="K121" s="26"/>
      <c r="L121" s="52"/>
      <c r="M121" s="50"/>
      <c r="N121" s="28" t="s">
        <v>11</v>
      </c>
      <c r="O121" s="28">
        <f>COUNTIF(C113:C132,"유")</f>
        <v>0</v>
      </c>
      <c r="P121" s="28" t="s">
        <v>2</v>
      </c>
      <c r="Q121" s="28">
        <f>SUMIF(C113:C132,"유",E113:E132)</f>
        <v>0</v>
      </c>
      <c r="R121" s="28">
        <f>COUNTIF(X113:X132,"유국")</f>
        <v>0</v>
      </c>
      <c r="S121" s="28" t="s">
        <v>2</v>
      </c>
      <c r="T121" s="28">
        <f>SUMIF(X113:X132,"유국",E113:E132)</f>
        <v>0</v>
      </c>
      <c r="U121" s="28">
        <f t="shared" si="24"/>
        <v>0</v>
      </c>
      <c r="V121" s="28" t="s">
        <v>2</v>
      </c>
      <c r="W121" s="28">
        <f t="shared" si="25"/>
        <v>0</v>
      </c>
      <c r="X121" s="28" t="str">
        <f t="shared" si="27"/>
        <v/>
      </c>
    </row>
    <row r="122" spans="1:24" ht="28.9" customHeight="1">
      <c r="A122" s="41" t="str">
        <f t="shared" si="26"/>
        <v xml:space="preserve"> </v>
      </c>
      <c r="B122" s="42"/>
      <c r="C122" s="43"/>
      <c r="D122" s="44"/>
      <c r="E122" s="44"/>
      <c r="F122" s="43"/>
      <c r="G122" s="43"/>
      <c r="H122" s="26"/>
      <c r="I122" s="26"/>
      <c r="J122" s="26"/>
      <c r="K122" s="26"/>
      <c r="L122" s="52"/>
      <c r="M122" s="50"/>
      <c r="N122" s="28" t="s">
        <v>12</v>
      </c>
      <c r="O122" s="28">
        <f>COUNTIF(C113:C132,"과")</f>
        <v>0</v>
      </c>
      <c r="P122" s="28" t="s">
        <v>2</v>
      </c>
      <c r="Q122" s="28">
        <f>SUMIF(C113:C132,"과",E113:E132)</f>
        <v>0</v>
      </c>
      <c r="R122" s="28">
        <f>COUNTIF(X113:X132,"과국")</f>
        <v>0</v>
      </c>
      <c r="S122" s="28" t="s">
        <v>2</v>
      </c>
      <c r="T122" s="28">
        <f>SUMIF(X113:X132,"과국",E113:E132)</f>
        <v>0</v>
      </c>
      <c r="U122" s="28">
        <f t="shared" si="24"/>
        <v>0</v>
      </c>
      <c r="V122" s="28" t="s">
        <v>2</v>
      </c>
      <c r="W122" s="28">
        <f t="shared" si="25"/>
        <v>0</v>
      </c>
      <c r="X122" s="28" t="str">
        <f t="shared" si="27"/>
        <v/>
      </c>
    </row>
    <row r="123" spans="1:24" ht="28.9" customHeight="1">
      <c r="A123" s="41" t="str">
        <f t="shared" si="26"/>
        <v xml:space="preserve"> </v>
      </c>
      <c r="B123" s="42"/>
      <c r="C123" s="43"/>
      <c r="D123" s="44"/>
      <c r="E123" s="44"/>
      <c r="F123" s="43"/>
      <c r="G123" s="43"/>
      <c r="H123" s="26"/>
      <c r="I123" s="26"/>
      <c r="J123" s="26"/>
      <c r="K123" s="26"/>
      <c r="L123" s="52"/>
      <c r="M123" s="50"/>
      <c r="N123" s="28" t="s">
        <v>13</v>
      </c>
      <c r="O123" s="28">
        <f>COUNTIF(C113:C132,"묘")</f>
        <v>0</v>
      </c>
      <c r="P123" s="28" t="s">
        <v>2</v>
      </c>
      <c r="Q123" s="28">
        <f>SUMIF(C113:C132,"묘",E113:E132)</f>
        <v>0</v>
      </c>
      <c r="R123" s="28">
        <f>COUNTIF(X113:X132,"묘국")</f>
        <v>0</v>
      </c>
      <c r="S123" s="28" t="s">
        <v>2</v>
      </c>
      <c r="T123" s="28">
        <f>SUMIF(X113:X132,"묘국",E113:E132)</f>
        <v>0</v>
      </c>
      <c r="U123" s="28">
        <f t="shared" si="24"/>
        <v>0</v>
      </c>
      <c r="V123" s="28" t="s">
        <v>2</v>
      </c>
      <c r="W123" s="28">
        <f t="shared" si="25"/>
        <v>0</v>
      </c>
      <c r="X123" s="28" t="str">
        <f t="shared" si="27"/>
        <v/>
      </c>
    </row>
    <row r="124" spans="1:24" ht="28.9" customHeight="1">
      <c r="A124" s="41" t="str">
        <f t="shared" si="26"/>
        <v xml:space="preserve"> </v>
      </c>
      <c r="B124" s="42"/>
      <c r="C124" s="43"/>
      <c r="D124" s="44"/>
      <c r="E124" s="44"/>
      <c r="F124" s="43"/>
      <c r="G124" s="43"/>
      <c r="H124" s="26"/>
      <c r="I124" s="26"/>
      <c r="J124" s="26"/>
      <c r="K124" s="26"/>
      <c r="L124" s="52"/>
      <c r="M124" s="50"/>
      <c r="N124" s="28" t="s">
        <v>14</v>
      </c>
      <c r="O124" s="28">
        <f>COUNTIF(C113:C132,"목")</f>
        <v>0</v>
      </c>
      <c r="P124" s="28" t="s">
        <v>2</v>
      </c>
      <c r="Q124" s="28">
        <f>SUMIF(C113:C132,"목",E113:E132)</f>
        <v>0</v>
      </c>
      <c r="R124" s="28">
        <f>COUNTIF(X113:X132,"목국")</f>
        <v>0</v>
      </c>
      <c r="S124" s="28" t="s">
        <v>2</v>
      </c>
      <c r="T124" s="28">
        <f>SUMIF(X113:X132,"목국",E113:E132)</f>
        <v>0</v>
      </c>
      <c r="U124" s="28">
        <f t="shared" si="24"/>
        <v>0</v>
      </c>
      <c r="V124" s="28" t="s">
        <v>2</v>
      </c>
      <c r="W124" s="28">
        <f t="shared" si="25"/>
        <v>0</v>
      </c>
      <c r="X124" s="28" t="str">
        <f t="shared" si="27"/>
        <v/>
      </c>
    </row>
    <row r="125" spans="1:24" ht="28.9" customHeight="1">
      <c r="A125" s="41" t="str">
        <f t="shared" ref="A125:A132" si="28">IF(OR(ISNUMBER(E125),ISTEXT(C125)),A124+1," ")</f>
        <v xml:space="preserve"> </v>
      </c>
      <c r="B125" s="42"/>
      <c r="C125" s="43"/>
      <c r="D125" s="44"/>
      <c r="E125" s="44"/>
      <c r="F125" s="43"/>
      <c r="G125" s="43"/>
      <c r="H125" s="26"/>
      <c r="I125" s="26"/>
      <c r="J125" s="26"/>
      <c r="K125" s="26"/>
      <c r="L125" s="52"/>
      <c r="M125" s="50"/>
      <c r="N125" s="28" t="s">
        <v>15</v>
      </c>
      <c r="O125" s="28">
        <f>COUNTIF(C113:C132,"잡")</f>
        <v>0</v>
      </c>
      <c r="P125" s="28" t="s">
        <v>2</v>
      </c>
      <c r="Q125" s="28">
        <f>SUMIF(C113:C132,"잡",E113:E132)</f>
        <v>0</v>
      </c>
      <c r="R125" s="28">
        <f>COUNTIF(X113:X132,"잡국")</f>
        <v>0</v>
      </c>
      <c r="S125" s="28" t="s">
        <v>2</v>
      </c>
      <c r="T125" s="28">
        <f>SUMIF(X113:X132,"잡국",E113:E132)</f>
        <v>0</v>
      </c>
      <c r="U125" s="28">
        <f t="shared" si="24"/>
        <v>0</v>
      </c>
      <c r="V125" s="28" t="s">
        <v>2</v>
      </c>
      <c r="W125" s="28">
        <f t="shared" si="25"/>
        <v>0</v>
      </c>
      <c r="X125" s="28" t="str">
        <f t="shared" si="27"/>
        <v/>
      </c>
    </row>
    <row r="126" spans="1:24" ht="28.9" customHeight="1">
      <c r="A126" s="41" t="str">
        <f t="shared" si="28"/>
        <v xml:space="preserve"> </v>
      </c>
      <c r="B126" s="42"/>
      <c r="C126" s="43"/>
      <c r="D126" s="44"/>
      <c r="E126" s="44"/>
      <c r="F126" s="43"/>
      <c r="G126" s="43"/>
      <c r="H126" s="26"/>
      <c r="I126" s="26"/>
      <c r="J126" s="26"/>
      <c r="K126" s="26"/>
      <c r="L126" s="52"/>
      <c r="M126" s="50"/>
      <c r="N126" s="28" t="s">
        <v>19</v>
      </c>
      <c r="O126" s="28">
        <f>COUNTIF(C113:C132,"학")</f>
        <v>0</v>
      </c>
      <c r="P126" s="28" t="s">
        <v>2</v>
      </c>
      <c r="Q126" s="28">
        <f>SUMIF(C113:C132,"학",E113:E132)</f>
        <v>0</v>
      </c>
      <c r="R126" s="28">
        <f>COUNTIF(X113:X132,"학국")</f>
        <v>0</v>
      </c>
      <c r="S126" s="28" t="s">
        <v>2</v>
      </c>
      <c r="T126" s="28">
        <f>SUMIF(X113:X132,"학국",E113:E132)</f>
        <v>0</v>
      </c>
      <c r="U126" s="28">
        <f t="shared" si="24"/>
        <v>0</v>
      </c>
      <c r="V126" s="28" t="s">
        <v>2</v>
      </c>
      <c r="W126" s="28">
        <f t="shared" si="25"/>
        <v>0</v>
      </c>
      <c r="X126" s="28" t="str">
        <f t="shared" si="27"/>
        <v/>
      </c>
    </row>
    <row r="127" spans="1:24" ht="28.9" customHeight="1">
      <c r="A127" s="41" t="str">
        <f t="shared" si="28"/>
        <v xml:space="preserve"> </v>
      </c>
      <c r="B127" s="42"/>
      <c r="C127" s="43"/>
      <c r="D127" s="44"/>
      <c r="E127" s="44"/>
      <c r="F127" s="43"/>
      <c r="G127" s="43"/>
      <c r="H127" s="26"/>
      <c r="I127" s="26"/>
      <c r="J127" s="26"/>
      <c r="K127" s="26"/>
      <c r="L127" s="52"/>
      <c r="M127" s="50"/>
      <c r="N127" s="28" t="s">
        <v>16</v>
      </c>
      <c r="O127" s="28">
        <f>COUNTIF(C113:C132,"수")</f>
        <v>0</v>
      </c>
      <c r="P127" s="28" t="s">
        <v>2</v>
      </c>
      <c r="Q127" s="28">
        <f>SUMIF(C113:C132,"수",E113:E132)</f>
        <v>0</v>
      </c>
      <c r="R127" s="28">
        <f>COUNTIF(X113:X132,"수국")</f>
        <v>0</v>
      </c>
      <c r="S127" s="28" t="s">
        <v>2</v>
      </c>
      <c r="T127" s="28">
        <f>SUMIF(X113:X132,"수국",E113:E132)</f>
        <v>0</v>
      </c>
      <c r="U127" s="28">
        <f t="shared" si="24"/>
        <v>0</v>
      </c>
      <c r="V127" s="28" t="s">
        <v>2</v>
      </c>
      <c r="W127" s="28">
        <f t="shared" si="25"/>
        <v>0</v>
      </c>
      <c r="X127" s="28" t="str">
        <f t="shared" si="27"/>
        <v/>
      </c>
    </row>
    <row r="128" spans="1:24" ht="28.9" customHeight="1">
      <c r="A128" s="41" t="str">
        <f t="shared" si="28"/>
        <v xml:space="preserve"> </v>
      </c>
      <c r="B128" s="42"/>
      <c r="C128" s="43"/>
      <c r="D128" s="44"/>
      <c r="E128" s="44"/>
      <c r="F128" s="43"/>
      <c r="G128" s="43"/>
      <c r="H128" s="26"/>
      <c r="I128" s="26"/>
      <c r="J128" s="26"/>
      <c r="K128" s="26"/>
      <c r="L128" s="52"/>
      <c r="M128" s="50"/>
      <c r="N128" s="29" t="s">
        <v>17</v>
      </c>
      <c r="O128" s="28">
        <f>COUNTIF(C113:C132,"장")</f>
        <v>0</v>
      </c>
      <c r="P128" s="28" t="s">
        <v>2</v>
      </c>
      <c r="Q128" s="28">
        <f>SUMIF(C113:C132,"장",E113:E132)</f>
        <v>0</v>
      </c>
      <c r="R128" s="28">
        <f>COUNTIF(X113:X132,"장국")</f>
        <v>0</v>
      </c>
      <c r="S128" s="28" t="s">
        <v>2</v>
      </c>
      <c r="T128" s="28">
        <f>SUMIF(X113:X132,"장국",E113:E132)</f>
        <v>0</v>
      </c>
      <c r="U128" s="28">
        <f t="shared" si="24"/>
        <v>0</v>
      </c>
      <c r="V128" s="28" t="s">
        <v>2</v>
      </c>
      <c r="W128" s="28">
        <f t="shared" si="25"/>
        <v>0</v>
      </c>
      <c r="X128" s="30" t="str">
        <f t="shared" si="27"/>
        <v/>
      </c>
    </row>
    <row r="129" spans="1:24" ht="28.9" customHeight="1">
      <c r="A129" s="41" t="str">
        <f t="shared" si="28"/>
        <v xml:space="preserve"> </v>
      </c>
      <c r="B129" s="42"/>
      <c r="C129" s="43"/>
      <c r="D129" s="44"/>
      <c r="E129" s="44"/>
      <c r="F129" s="43"/>
      <c r="G129" s="43"/>
      <c r="H129" s="26"/>
      <c r="I129" s="26"/>
      <c r="J129" s="26"/>
      <c r="K129" s="26"/>
      <c r="L129" s="52"/>
      <c r="M129" s="50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30" t="str">
        <f t="shared" si="27"/>
        <v/>
      </c>
    </row>
    <row r="130" spans="1:24" ht="28.9" customHeight="1">
      <c r="A130" s="41" t="str">
        <f t="shared" si="28"/>
        <v xml:space="preserve"> </v>
      </c>
      <c r="B130" s="42"/>
      <c r="C130" s="43"/>
      <c r="D130" s="44"/>
      <c r="E130" s="44"/>
      <c r="F130" s="43"/>
      <c r="G130" s="43"/>
      <c r="H130" s="26"/>
      <c r="I130" s="26"/>
      <c r="J130" s="26"/>
      <c r="K130" s="26"/>
      <c r="L130" s="52"/>
      <c r="M130" s="50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30" t="str">
        <f t="shared" si="27"/>
        <v/>
      </c>
    </row>
    <row r="131" spans="1:24" ht="28.9" customHeight="1">
      <c r="A131" s="41" t="str">
        <f t="shared" si="28"/>
        <v xml:space="preserve"> </v>
      </c>
      <c r="B131" s="42"/>
      <c r="C131" s="43"/>
      <c r="D131" s="44"/>
      <c r="E131" s="44"/>
      <c r="F131" s="43"/>
      <c r="G131" s="43"/>
      <c r="H131" s="26"/>
      <c r="I131" s="26"/>
      <c r="J131" s="26"/>
      <c r="K131" s="26"/>
      <c r="L131" s="52"/>
      <c r="M131" s="50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30" t="str">
        <f t="shared" si="27"/>
        <v/>
      </c>
    </row>
    <row r="132" spans="1:24" ht="28.9" customHeight="1">
      <c r="A132" s="41" t="str">
        <f t="shared" si="28"/>
        <v xml:space="preserve"> </v>
      </c>
      <c r="B132" s="42"/>
      <c r="C132" s="43"/>
      <c r="D132" s="44"/>
      <c r="E132" s="44"/>
      <c r="F132" s="43"/>
      <c r="G132" s="43"/>
      <c r="H132" s="26"/>
      <c r="I132" s="26"/>
      <c r="J132" s="26"/>
      <c r="K132" s="26"/>
      <c r="L132" s="52"/>
      <c r="M132" s="50"/>
      <c r="N132" s="28" t="s">
        <v>20</v>
      </c>
      <c r="O132" s="28">
        <f>COUNTIF(C113:C132," ")</f>
        <v>0</v>
      </c>
      <c r="P132" s="28" t="s">
        <v>2</v>
      </c>
      <c r="Q132" s="28">
        <f>SUMIF(C113:C132," ",E113:E132)</f>
        <v>0</v>
      </c>
      <c r="R132" s="28"/>
      <c r="S132" s="28" t="s">
        <v>2</v>
      </c>
      <c r="T132" s="28"/>
      <c r="U132" s="28">
        <f>O132</f>
        <v>0</v>
      </c>
      <c r="V132" s="28" t="s">
        <v>2</v>
      </c>
      <c r="W132" s="28">
        <f>Q132</f>
        <v>0</v>
      </c>
      <c r="X132" s="28" t="str">
        <f t="shared" si="27"/>
        <v/>
      </c>
    </row>
    <row r="133" spans="1:24" ht="28.9" customHeight="1">
      <c r="A133" s="45" t="s">
        <v>35</v>
      </c>
      <c r="B133" s="46"/>
      <c r="C133" s="47"/>
      <c r="D133" s="48"/>
      <c r="E133" s="49">
        <f>SUM(E113:E132)</f>
        <v>0</v>
      </c>
      <c r="F133" s="47"/>
      <c r="G133" s="47"/>
      <c r="H133" s="31"/>
      <c r="I133" s="31"/>
      <c r="J133" s="31"/>
      <c r="K133" s="31"/>
      <c r="L133" s="33"/>
      <c r="M133" s="51"/>
      <c r="N133" s="29" t="s">
        <v>1</v>
      </c>
      <c r="O133" s="28">
        <f>SUM(O113:O132)</f>
        <v>0</v>
      </c>
      <c r="P133" s="28" t="s">
        <v>2</v>
      </c>
      <c r="Q133" s="28">
        <f>SUM(Q113:Q132)</f>
        <v>0</v>
      </c>
      <c r="R133" s="28">
        <f>SUM(R113:R132)</f>
        <v>0</v>
      </c>
      <c r="S133" s="28" t="s">
        <v>2</v>
      </c>
      <c r="T133" s="28">
        <f>SUM(T113:T132)</f>
        <v>0</v>
      </c>
      <c r="U133" s="28">
        <f>SUM(U113:U132)</f>
        <v>0</v>
      </c>
      <c r="V133" s="28" t="s">
        <v>2</v>
      </c>
      <c r="W133" s="28">
        <f>SUM(W113:W132)</f>
        <v>0</v>
      </c>
      <c r="X133" s="28" t="str">
        <f t="shared" si="27"/>
        <v/>
      </c>
    </row>
    <row r="134" spans="1:24" ht="28.9" customHeight="1">
      <c r="A134" s="41" t="str">
        <f>IF(OR(ISNUMBER(E134),ISTEXT(C134)),A132+1," ")</f>
        <v xml:space="preserve"> </v>
      </c>
      <c r="B134" s="42"/>
      <c r="C134" s="43"/>
      <c r="D134" s="44"/>
      <c r="E134" s="44"/>
      <c r="F134" s="43"/>
      <c r="G134" s="43"/>
      <c r="H134" s="26"/>
      <c r="I134" s="26"/>
      <c r="J134" s="26"/>
      <c r="K134" s="27"/>
      <c r="L134" s="52"/>
      <c r="M134" s="50"/>
      <c r="N134" s="28" t="s">
        <v>3</v>
      </c>
      <c r="O134" s="28">
        <f>COUNTIF(C134:C153,"전")</f>
        <v>0</v>
      </c>
      <c r="P134" s="28" t="s">
        <v>2</v>
      </c>
      <c r="Q134" s="28">
        <f>SUMIF(C134:C153,"전",E134:E153)</f>
        <v>0</v>
      </c>
      <c r="R134" s="28">
        <f>COUNTIF(X134:X153,"전국")</f>
        <v>0</v>
      </c>
      <c r="S134" s="28" t="s">
        <v>2</v>
      </c>
      <c r="T134" s="28">
        <f>SUMIF(X134:X153,"전국",E134:E153)</f>
        <v>0</v>
      </c>
      <c r="U134" s="28">
        <f t="shared" ref="U134:U149" si="29">O134-R134</f>
        <v>0</v>
      </c>
      <c r="V134" s="28" t="s">
        <v>2</v>
      </c>
      <c r="W134" s="28">
        <f t="shared" ref="W134:W149" si="30">Q134-T134</f>
        <v>0</v>
      </c>
      <c r="X134" s="28" t="str">
        <f t="shared" si="27"/>
        <v/>
      </c>
    </row>
    <row r="135" spans="1:24" ht="28.9" customHeight="1">
      <c r="A135" s="41" t="str">
        <f>IF(OR(ISNUMBER(E135),ISTEXT(C135)),A134+1," ")</f>
        <v xml:space="preserve"> </v>
      </c>
      <c r="B135" s="42"/>
      <c r="C135" s="43"/>
      <c r="D135" s="44"/>
      <c r="E135" s="44"/>
      <c r="F135" s="43"/>
      <c r="G135" s="43"/>
      <c r="H135" s="26"/>
      <c r="I135" s="26"/>
      <c r="J135" s="26"/>
      <c r="K135" s="26"/>
      <c r="L135" s="52"/>
      <c r="M135" s="50"/>
      <c r="N135" s="28" t="s">
        <v>4</v>
      </c>
      <c r="O135" s="28">
        <f>COUNTIF(C134:C153,"답")</f>
        <v>0</v>
      </c>
      <c r="P135" s="28" t="s">
        <v>2</v>
      </c>
      <c r="Q135" s="28">
        <f>SUMIF(C134:C153,"답",E134:E153)</f>
        <v>0</v>
      </c>
      <c r="R135" s="28">
        <f>COUNTIF(X134:X153,"답국")</f>
        <v>0</v>
      </c>
      <c r="S135" s="28" t="s">
        <v>2</v>
      </c>
      <c r="T135" s="28">
        <f>SUMIF(X134:X153,"답국",E134:E153)</f>
        <v>0</v>
      </c>
      <c r="U135" s="28">
        <f t="shared" si="29"/>
        <v>0</v>
      </c>
      <c r="V135" s="28" t="s">
        <v>2</v>
      </c>
      <c r="W135" s="28">
        <f t="shared" si="30"/>
        <v>0</v>
      </c>
      <c r="X135" s="28" t="str">
        <f t="shared" si="27"/>
        <v/>
      </c>
    </row>
    <row r="136" spans="1:24" ht="28.9" customHeight="1">
      <c r="A136" s="41" t="str">
        <f t="shared" ref="A136:A144" si="31">IF(OR(ISNUMBER(E136),ISTEXT(C136)),A135+1," ")</f>
        <v xml:space="preserve"> </v>
      </c>
      <c r="B136" s="42"/>
      <c r="C136" s="43"/>
      <c r="D136" s="44"/>
      <c r="E136" s="44"/>
      <c r="F136" s="43"/>
      <c r="G136" s="43"/>
      <c r="H136" s="26"/>
      <c r="I136" s="26"/>
      <c r="J136" s="26"/>
      <c r="K136" s="26"/>
      <c r="L136" s="52"/>
      <c r="M136" s="50"/>
      <c r="N136" s="28" t="s">
        <v>5</v>
      </c>
      <c r="O136" s="28">
        <f>COUNTIF(C134:C153,"임")</f>
        <v>0</v>
      </c>
      <c r="P136" s="28" t="s">
        <v>2</v>
      </c>
      <c r="Q136" s="28">
        <f>SUMIF(C134:C153,"임",E134:E153)</f>
        <v>0</v>
      </c>
      <c r="R136" s="28">
        <f>COUNTIF(X134:X153,"임국")</f>
        <v>0</v>
      </c>
      <c r="S136" s="28" t="s">
        <v>2</v>
      </c>
      <c r="T136" s="28">
        <f>SUMIF(X134:X153,"임국",E134:E153)</f>
        <v>0</v>
      </c>
      <c r="U136" s="28">
        <f t="shared" si="29"/>
        <v>0</v>
      </c>
      <c r="V136" s="28" t="s">
        <v>2</v>
      </c>
      <c r="W136" s="28">
        <f t="shared" si="30"/>
        <v>0</v>
      </c>
      <c r="X136" s="28" t="str">
        <f t="shared" ref="X136:X151" si="32">CONCATENATE(C136,H136)</f>
        <v/>
      </c>
    </row>
    <row r="137" spans="1:24" ht="28.9" customHeight="1">
      <c r="A137" s="41" t="str">
        <f t="shared" si="31"/>
        <v xml:space="preserve"> </v>
      </c>
      <c r="B137" s="42"/>
      <c r="C137" s="43"/>
      <c r="D137" s="44"/>
      <c r="E137" s="44"/>
      <c r="F137" s="43"/>
      <c r="G137" s="43"/>
      <c r="H137" s="26"/>
      <c r="I137" s="26"/>
      <c r="J137" s="26"/>
      <c r="K137" s="26"/>
      <c r="L137" s="52"/>
      <c r="M137" s="50"/>
      <c r="N137" s="28" t="s">
        <v>6</v>
      </c>
      <c r="O137" s="28">
        <f>COUNTIF(C134:C153,"대")</f>
        <v>0</v>
      </c>
      <c r="P137" s="28" t="s">
        <v>2</v>
      </c>
      <c r="Q137" s="28">
        <f>SUMIF(C134:C153,"대",E134:E153)</f>
        <v>0</v>
      </c>
      <c r="R137" s="28">
        <f>COUNTIF(X134:X153,"대국")</f>
        <v>0</v>
      </c>
      <c r="S137" s="28" t="s">
        <v>2</v>
      </c>
      <c r="T137" s="28">
        <f>SUMIF(X134:X153,"대국",E134:E153)</f>
        <v>0</v>
      </c>
      <c r="U137" s="28">
        <f t="shared" si="29"/>
        <v>0</v>
      </c>
      <c r="V137" s="28" t="s">
        <v>2</v>
      </c>
      <c r="W137" s="28">
        <f t="shared" si="30"/>
        <v>0</v>
      </c>
      <c r="X137" s="28" t="str">
        <f t="shared" si="32"/>
        <v/>
      </c>
    </row>
    <row r="138" spans="1:24" ht="28.9" customHeight="1">
      <c r="A138" s="41" t="str">
        <f t="shared" si="31"/>
        <v xml:space="preserve"> </v>
      </c>
      <c r="B138" s="42"/>
      <c r="C138" s="43"/>
      <c r="D138" s="44"/>
      <c r="E138" s="44"/>
      <c r="F138" s="43"/>
      <c r="G138" s="43"/>
      <c r="H138" s="26"/>
      <c r="I138" s="26"/>
      <c r="J138" s="26"/>
      <c r="K138" s="26"/>
      <c r="L138" s="52"/>
      <c r="M138" s="50"/>
      <c r="N138" s="28" t="s">
        <v>7</v>
      </c>
      <c r="O138" s="28">
        <f>COUNTIF(C134:C153,"도")</f>
        <v>0</v>
      </c>
      <c r="P138" s="28" t="s">
        <v>2</v>
      </c>
      <c r="Q138" s="28">
        <f>SUMIF(C134:C153,"도",E134:E153)</f>
        <v>0</v>
      </c>
      <c r="R138" s="28">
        <f>COUNTIF(X134:X153,"도국")</f>
        <v>0</v>
      </c>
      <c r="S138" s="28" t="s">
        <v>2</v>
      </c>
      <c r="T138" s="28">
        <f>SUMIF(X134:X153,"도국",E134:E153)</f>
        <v>0</v>
      </c>
      <c r="U138" s="28">
        <f t="shared" si="29"/>
        <v>0</v>
      </c>
      <c r="V138" s="28" t="s">
        <v>2</v>
      </c>
      <c r="W138" s="28">
        <f t="shared" si="30"/>
        <v>0</v>
      </c>
      <c r="X138" s="28" t="str">
        <f t="shared" si="32"/>
        <v/>
      </c>
    </row>
    <row r="139" spans="1:24" ht="28.9" customHeight="1">
      <c r="A139" s="41" t="str">
        <f t="shared" si="31"/>
        <v xml:space="preserve"> </v>
      </c>
      <c r="B139" s="42"/>
      <c r="C139" s="43"/>
      <c r="D139" s="44"/>
      <c r="E139" s="44"/>
      <c r="F139" s="43"/>
      <c r="G139" s="43"/>
      <c r="H139" s="26"/>
      <c r="I139" s="26"/>
      <c r="J139" s="26"/>
      <c r="K139" s="26"/>
      <c r="L139" s="52"/>
      <c r="M139" s="50"/>
      <c r="N139" s="28" t="s">
        <v>8</v>
      </c>
      <c r="O139" s="28">
        <f>COUNTIF(C134:C153,"천")</f>
        <v>0</v>
      </c>
      <c r="P139" s="28" t="s">
        <v>2</v>
      </c>
      <c r="Q139" s="28">
        <f>SUMIF(C134:C153,"천",E134:E153)</f>
        <v>0</v>
      </c>
      <c r="R139" s="28">
        <f>COUNTIF(X134:X153,"천국")</f>
        <v>0</v>
      </c>
      <c r="S139" s="28" t="s">
        <v>2</v>
      </c>
      <c r="T139" s="28">
        <f>SUMIF(X134:X153,"천국",E134:E153)</f>
        <v>0</v>
      </c>
      <c r="U139" s="28">
        <f t="shared" si="29"/>
        <v>0</v>
      </c>
      <c r="V139" s="28" t="s">
        <v>2</v>
      </c>
      <c r="W139" s="28">
        <f t="shared" si="30"/>
        <v>0</v>
      </c>
      <c r="X139" s="28" t="str">
        <f t="shared" si="32"/>
        <v/>
      </c>
    </row>
    <row r="140" spans="1:24" ht="28.9" customHeight="1">
      <c r="A140" s="41" t="str">
        <f t="shared" si="31"/>
        <v xml:space="preserve"> </v>
      </c>
      <c r="B140" s="42"/>
      <c r="C140" s="43"/>
      <c r="D140" s="44"/>
      <c r="E140" s="44"/>
      <c r="F140" s="43"/>
      <c r="G140" s="43"/>
      <c r="H140" s="26"/>
      <c r="I140" s="26"/>
      <c r="J140" s="26"/>
      <c r="K140" s="26"/>
      <c r="L140" s="52"/>
      <c r="M140" s="50"/>
      <c r="N140" s="28" t="s">
        <v>9</v>
      </c>
      <c r="O140" s="28">
        <f>COUNTIF(C134:C153,"구")</f>
        <v>0</v>
      </c>
      <c r="P140" s="28" t="s">
        <v>2</v>
      </c>
      <c r="Q140" s="28">
        <f>SUMIF(C134:C153,"구",E134:E153)</f>
        <v>0</v>
      </c>
      <c r="R140" s="28">
        <f>COUNTIF(X134:X153,"구국")</f>
        <v>0</v>
      </c>
      <c r="S140" s="28" t="s">
        <v>2</v>
      </c>
      <c r="T140" s="28">
        <f>SUMIF(X134:X153,"구국",E134:E153)</f>
        <v>0</v>
      </c>
      <c r="U140" s="28">
        <f t="shared" si="29"/>
        <v>0</v>
      </c>
      <c r="V140" s="28" t="s">
        <v>2</v>
      </c>
      <c r="W140" s="28">
        <f t="shared" si="30"/>
        <v>0</v>
      </c>
      <c r="X140" s="28" t="str">
        <f t="shared" si="32"/>
        <v/>
      </c>
    </row>
    <row r="141" spans="1:24" ht="28.9" customHeight="1">
      <c r="A141" s="41" t="str">
        <f t="shared" si="31"/>
        <v xml:space="preserve"> </v>
      </c>
      <c r="B141" s="42"/>
      <c r="C141" s="43"/>
      <c r="D141" s="44"/>
      <c r="E141" s="44"/>
      <c r="F141" s="43"/>
      <c r="G141" s="43"/>
      <c r="H141" s="26"/>
      <c r="I141" s="26"/>
      <c r="J141" s="26"/>
      <c r="K141" s="26"/>
      <c r="L141" s="52"/>
      <c r="M141" s="50"/>
      <c r="N141" s="28" t="s">
        <v>10</v>
      </c>
      <c r="O141" s="28">
        <f>COUNTIF(C134:C153,"제")</f>
        <v>0</v>
      </c>
      <c r="P141" s="28" t="s">
        <v>2</v>
      </c>
      <c r="Q141" s="28">
        <f>SUMIF(C134:C153,"제",E134:E153)</f>
        <v>0</v>
      </c>
      <c r="R141" s="28">
        <f>COUNTIF(X134:X153,"제국")</f>
        <v>0</v>
      </c>
      <c r="S141" s="28" t="s">
        <v>2</v>
      </c>
      <c r="T141" s="28">
        <f>SUMIF(X134:X153,"제국",E134:E153)</f>
        <v>0</v>
      </c>
      <c r="U141" s="28">
        <f t="shared" si="29"/>
        <v>0</v>
      </c>
      <c r="V141" s="28" t="s">
        <v>2</v>
      </c>
      <c r="W141" s="28">
        <f t="shared" si="30"/>
        <v>0</v>
      </c>
      <c r="X141" s="28" t="str">
        <f t="shared" si="32"/>
        <v/>
      </c>
    </row>
    <row r="142" spans="1:24" ht="28.9" customHeight="1">
      <c r="A142" s="41" t="str">
        <f t="shared" si="31"/>
        <v xml:space="preserve"> </v>
      </c>
      <c r="B142" s="42"/>
      <c r="C142" s="43"/>
      <c r="D142" s="44"/>
      <c r="E142" s="44"/>
      <c r="F142" s="43"/>
      <c r="G142" s="43"/>
      <c r="H142" s="26"/>
      <c r="I142" s="26"/>
      <c r="J142" s="26"/>
      <c r="K142" s="26"/>
      <c r="L142" s="52"/>
      <c r="M142" s="50"/>
      <c r="N142" s="28" t="s">
        <v>11</v>
      </c>
      <c r="O142" s="28">
        <f>COUNTIF(C134:C153,"유")</f>
        <v>0</v>
      </c>
      <c r="P142" s="28" t="s">
        <v>2</v>
      </c>
      <c r="Q142" s="28">
        <f>SUMIF(C134:C153,"유",E134:E153)</f>
        <v>0</v>
      </c>
      <c r="R142" s="28">
        <f>COUNTIF(X134:X153,"유국")</f>
        <v>0</v>
      </c>
      <c r="S142" s="28" t="s">
        <v>2</v>
      </c>
      <c r="T142" s="28">
        <f>SUMIF(X134:X153,"유국",E134:E153)</f>
        <v>0</v>
      </c>
      <c r="U142" s="28">
        <f t="shared" si="29"/>
        <v>0</v>
      </c>
      <c r="V142" s="28" t="s">
        <v>2</v>
      </c>
      <c r="W142" s="28">
        <f t="shared" si="30"/>
        <v>0</v>
      </c>
      <c r="X142" s="28" t="str">
        <f t="shared" si="32"/>
        <v/>
      </c>
    </row>
    <row r="143" spans="1:24" ht="28.9" customHeight="1">
      <c r="A143" s="41" t="str">
        <f t="shared" si="31"/>
        <v xml:space="preserve"> </v>
      </c>
      <c r="B143" s="42"/>
      <c r="C143" s="43"/>
      <c r="D143" s="44"/>
      <c r="E143" s="44"/>
      <c r="F143" s="43"/>
      <c r="G143" s="43"/>
      <c r="H143" s="26"/>
      <c r="I143" s="26"/>
      <c r="J143" s="26"/>
      <c r="K143" s="26"/>
      <c r="L143" s="52"/>
      <c r="M143" s="50"/>
      <c r="N143" s="28" t="s">
        <v>12</v>
      </c>
      <c r="O143" s="28">
        <f>COUNTIF(C134:C153,"과")</f>
        <v>0</v>
      </c>
      <c r="P143" s="28" t="s">
        <v>2</v>
      </c>
      <c r="Q143" s="28">
        <f>SUMIF(C134:C153,"과",E134:E153)</f>
        <v>0</v>
      </c>
      <c r="R143" s="28">
        <f>COUNTIF(X134:X153,"과국")</f>
        <v>0</v>
      </c>
      <c r="S143" s="28" t="s">
        <v>2</v>
      </c>
      <c r="T143" s="28">
        <f>SUMIF(X134:X153,"과국",E134:E153)</f>
        <v>0</v>
      </c>
      <c r="U143" s="28">
        <f t="shared" si="29"/>
        <v>0</v>
      </c>
      <c r="V143" s="28" t="s">
        <v>2</v>
      </c>
      <c r="W143" s="28">
        <f t="shared" si="30"/>
        <v>0</v>
      </c>
      <c r="X143" s="28" t="str">
        <f t="shared" si="32"/>
        <v/>
      </c>
    </row>
    <row r="144" spans="1:24" ht="28.9" customHeight="1">
      <c r="A144" s="41" t="str">
        <f t="shared" si="31"/>
        <v xml:space="preserve"> </v>
      </c>
      <c r="B144" s="42"/>
      <c r="C144" s="43"/>
      <c r="D144" s="44"/>
      <c r="E144" s="44"/>
      <c r="F144" s="43"/>
      <c r="G144" s="43"/>
      <c r="H144" s="26"/>
      <c r="I144" s="26"/>
      <c r="J144" s="26"/>
      <c r="K144" s="26"/>
      <c r="L144" s="52"/>
      <c r="M144" s="50"/>
      <c r="N144" s="28" t="s">
        <v>13</v>
      </c>
      <c r="O144" s="28">
        <f>COUNTIF(C134:C153,"묘")</f>
        <v>0</v>
      </c>
      <c r="P144" s="28" t="s">
        <v>2</v>
      </c>
      <c r="Q144" s="28">
        <f>SUMIF(C134:C153,"묘",E134:E153)</f>
        <v>0</v>
      </c>
      <c r="R144" s="28">
        <f>COUNTIF(X134:X153,"묘국")</f>
        <v>0</v>
      </c>
      <c r="S144" s="28" t="s">
        <v>2</v>
      </c>
      <c r="T144" s="28">
        <f>SUMIF(X134:X153,"묘국",E134:E153)</f>
        <v>0</v>
      </c>
      <c r="U144" s="28">
        <f t="shared" si="29"/>
        <v>0</v>
      </c>
      <c r="V144" s="28" t="s">
        <v>2</v>
      </c>
      <c r="W144" s="28">
        <f t="shared" si="30"/>
        <v>0</v>
      </c>
      <c r="X144" s="28" t="str">
        <f t="shared" si="32"/>
        <v/>
      </c>
    </row>
    <row r="145" spans="1:24" ht="28.9" customHeight="1">
      <c r="A145" s="41" t="str">
        <f t="shared" ref="A145:A153" si="33">IF(OR(ISNUMBER(E145),ISTEXT(C145)),A144+1," ")</f>
        <v xml:space="preserve"> </v>
      </c>
      <c r="B145" s="42"/>
      <c r="C145" s="43"/>
      <c r="D145" s="44"/>
      <c r="E145" s="44"/>
      <c r="F145" s="43"/>
      <c r="G145" s="43"/>
      <c r="H145" s="26"/>
      <c r="I145" s="26"/>
      <c r="J145" s="26"/>
      <c r="K145" s="26"/>
      <c r="L145" s="52"/>
      <c r="M145" s="50"/>
      <c r="N145" s="28" t="s">
        <v>14</v>
      </c>
      <c r="O145" s="28">
        <f>COUNTIF(C134:C153,"목")</f>
        <v>0</v>
      </c>
      <c r="P145" s="28" t="s">
        <v>2</v>
      </c>
      <c r="Q145" s="28">
        <f>SUMIF(C134:C153,"목",E134:E153)</f>
        <v>0</v>
      </c>
      <c r="R145" s="28">
        <f>COUNTIF(X134:X153,"목국")</f>
        <v>0</v>
      </c>
      <c r="S145" s="28" t="s">
        <v>2</v>
      </c>
      <c r="T145" s="28">
        <f>SUMIF(X134:X153,"목국",E134:E153)</f>
        <v>0</v>
      </c>
      <c r="U145" s="28">
        <f t="shared" si="29"/>
        <v>0</v>
      </c>
      <c r="V145" s="28" t="s">
        <v>2</v>
      </c>
      <c r="W145" s="28">
        <f t="shared" si="30"/>
        <v>0</v>
      </c>
      <c r="X145" s="28" t="str">
        <f t="shared" si="32"/>
        <v/>
      </c>
    </row>
    <row r="146" spans="1:24" ht="28.9" customHeight="1">
      <c r="A146" s="41" t="str">
        <f t="shared" si="33"/>
        <v xml:space="preserve"> </v>
      </c>
      <c r="B146" s="42"/>
      <c r="C146" s="43"/>
      <c r="D146" s="44"/>
      <c r="E146" s="44"/>
      <c r="F146" s="43"/>
      <c r="G146" s="43"/>
      <c r="H146" s="26"/>
      <c r="I146" s="26"/>
      <c r="J146" s="26"/>
      <c r="K146" s="26"/>
      <c r="L146" s="52"/>
      <c r="M146" s="50"/>
      <c r="N146" s="28" t="s">
        <v>15</v>
      </c>
      <c r="O146" s="28">
        <f>COUNTIF(C134:C153,"잡")</f>
        <v>0</v>
      </c>
      <c r="P146" s="28" t="s">
        <v>2</v>
      </c>
      <c r="Q146" s="28">
        <f>SUMIF(C134:C153,"잡",E134:E153)</f>
        <v>0</v>
      </c>
      <c r="R146" s="28">
        <f>COUNTIF(X134:X153,"잡국")</f>
        <v>0</v>
      </c>
      <c r="S146" s="28" t="s">
        <v>2</v>
      </c>
      <c r="T146" s="28">
        <f>SUMIF(X134:X153,"잡국",E134:E153)</f>
        <v>0</v>
      </c>
      <c r="U146" s="28">
        <f t="shared" si="29"/>
        <v>0</v>
      </c>
      <c r="V146" s="28" t="s">
        <v>2</v>
      </c>
      <c r="W146" s="28">
        <f t="shared" si="30"/>
        <v>0</v>
      </c>
      <c r="X146" s="28" t="str">
        <f t="shared" si="32"/>
        <v/>
      </c>
    </row>
    <row r="147" spans="1:24" ht="28.9" customHeight="1">
      <c r="A147" s="41" t="str">
        <f t="shared" si="33"/>
        <v xml:space="preserve"> </v>
      </c>
      <c r="B147" s="42"/>
      <c r="C147" s="43"/>
      <c r="D147" s="44"/>
      <c r="E147" s="44"/>
      <c r="F147" s="43"/>
      <c r="G147" s="43"/>
      <c r="H147" s="26"/>
      <c r="I147" s="26"/>
      <c r="J147" s="26"/>
      <c r="K147" s="26"/>
      <c r="L147" s="52"/>
      <c r="M147" s="50"/>
      <c r="N147" s="28" t="s">
        <v>19</v>
      </c>
      <c r="O147" s="28">
        <f>COUNTIF(C134:C153,"학")</f>
        <v>0</v>
      </c>
      <c r="P147" s="28" t="s">
        <v>2</v>
      </c>
      <c r="Q147" s="28">
        <f>SUMIF(C134:C153,"학",E134:E153)</f>
        <v>0</v>
      </c>
      <c r="R147" s="28">
        <f>COUNTIF(X134:X153,"학국")</f>
        <v>0</v>
      </c>
      <c r="S147" s="28" t="s">
        <v>2</v>
      </c>
      <c r="T147" s="28">
        <f>SUMIF(X134:X153,"학국",E134:E153)</f>
        <v>0</v>
      </c>
      <c r="U147" s="28">
        <f t="shared" si="29"/>
        <v>0</v>
      </c>
      <c r="V147" s="28" t="s">
        <v>2</v>
      </c>
      <c r="W147" s="28">
        <f t="shared" si="30"/>
        <v>0</v>
      </c>
      <c r="X147" s="28" t="str">
        <f t="shared" si="32"/>
        <v/>
      </c>
    </row>
    <row r="148" spans="1:24" ht="28.9" customHeight="1">
      <c r="A148" s="41" t="str">
        <f t="shared" si="33"/>
        <v xml:space="preserve"> </v>
      </c>
      <c r="B148" s="42"/>
      <c r="C148" s="43"/>
      <c r="D148" s="44"/>
      <c r="E148" s="44"/>
      <c r="F148" s="43"/>
      <c r="G148" s="43"/>
      <c r="H148" s="26"/>
      <c r="I148" s="26"/>
      <c r="J148" s="26"/>
      <c r="K148" s="26"/>
      <c r="L148" s="52"/>
      <c r="M148" s="50"/>
      <c r="N148" s="28" t="s">
        <v>16</v>
      </c>
      <c r="O148" s="28">
        <f>COUNTIF(C134:C153,"수")</f>
        <v>0</v>
      </c>
      <c r="P148" s="28" t="s">
        <v>2</v>
      </c>
      <c r="Q148" s="28">
        <f>SUMIF(C134:C153,"수",E134:E153)</f>
        <v>0</v>
      </c>
      <c r="R148" s="28">
        <f>COUNTIF(X134:X153,"수국")</f>
        <v>0</v>
      </c>
      <c r="S148" s="28" t="s">
        <v>2</v>
      </c>
      <c r="T148" s="28">
        <f>SUMIF(X134:X153,"수국",E134:E153)</f>
        <v>0</v>
      </c>
      <c r="U148" s="28">
        <f t="shared" si="29"/>
        <v>0</v>
      </c>
      <c r="V148" s="28" t="s">
        <v>2</v>
      </c>
      <c r="W148" s="28">
        <f t="shared" si="30"/>
        <v>0</v>
      </c>
      <c r="X148" s="28" t="str">
        <f t="shared" si="32"/>
        <v/>
      </c>
    </row>
    <row r="149" spans="1:24" ht="28.9" customHeight="1">
      <c r="A149" s="41" t="str">
        <f t="shared" si="33"/>
        <v xml:space="preserve"> </v>
      </c>
      <c r="B149" s="42"/>
      <c r="C149" s="43"/>
      <c r="D149" s="44"/>
      <c r="E149" s="44"/>
      <c r="F149" s="43"/>
      <c r="G149" s="43"/>
      <c r="H149" s="26"/>
      <c r="I149" s="26"/>
      <c r="J149" s="26"/>
      <c r="K149" s="26"/>
      <c r="L149" s="52"/>
      <c r="M149" s="50"/>
      <c r="N149" s="29" t="s">
        <v>17</v>
      </c>
      <c r="O149" s="28">
        <f>COUNTIF(C134:C153,"장")</f>
        <v>0</v>
      </c>
      <c r="P149" s="28" t="s">
        <v>2</v>
      </c>
      <c r="Q149" s="28">
        <f>SUMIF(C134:C153,"장",E134:E153)</f>
        <v>0</v>
      </c>
      <c r="R149" s="28">
        <f>COUNTIF(X134:X153,"장국")</f>
        <v>0</v>
      </c>
      <c r="S149" s="28" t="s">
        <v>2</v>
      </c>
      <c r="T149" s="28">
        <f>SUMIF(X134:X153,"장국",E134:E153)</f>
        <v>0</v>
      </c>
      <c r="U149" s="28">
        <f t="shared" si="29"/>
        <v>0</v>
      </c>
      <c r="V149" s="28" t="s">
        <v>2</v>
      </c>
      <c r="W149" s="28">
        <f t="shared" si="30"/>
        <v>0</v>
      </c>
      <c r="X149" s="30" t="str">
        <f t="shared" si="32"/>
        <v/>
      </c>
    </row>
    <row r="150" spans="1:24" ht="28.9" customHeight="1">
      <c r="A150" s="41" t="str">
        <f t="shared" si="33"/>
        <v xml:space="preserve"> </v>
      </c>
      <c r="B150" s="42"/>
      <c r="C150" s="43"/>
      <c r="D150" s="44"/>
      <c r="E150" s="44"/>
      <c r="F150" s="43"/>
      <c r="G150" s="43"/>
      <c r="H150" s="26"/>
      <c r="I150" s="26"/>
      <c r="J150" s="26"/>
      <c r="K150" s="26"/>
      <c r="L150" s="52"/>
      <c r="M150" s="50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30" t="str">
        <f t="shared" si="32"/>
        <v/>
      </c>
    </row>
    <row r="151" spans="1:24" ht="28.9" customHeight="1">
      <c r="A151" s="41" t="str">
        <f t="shared" si="33"/>
        <v xml:space="preserve"> </v>
      </c>
      <c r="B151" s="42"/>
      <c r="C151" s="43"/>
      <c r="D151" s="44"/>
      <c r="E151" s="44"/>
      <c r="F151" s="43"/>
      <c r="G151" s="43"/>
      <c r="H151" s="26"/>
      <c r="I151" s="26"/>
      <c r="J151" s="26"/>
      <c r="K151" s="26"/>
      <c r="L151" s="52"/>
      <c r="M151" s="50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30" t="str">
        <f t="shared" si="32"/>
        <v/>
      </c>
    </row>
    <row r="152" spans="1:24" ht="28.9" customHeight="1">
      <c r="A152" s="41" t="str">
        <f t="shared" si="33"/>
        <v xml:space="preserve"> </v>
      </c>
      <c r="B152" s="42"/>
      <c r="C152" s="43"/>
      <c r="D152" s="44"/>
      <c r="E152" s="44"/>
      <c r="F152" s="43"/>
      <c r="G152" s="43"/>
      <c r="H152" s="26"/>
      <c r="I152" s="26"/>
      <c r="J152" s="26"/>
      <c r="K152" s="26"/>
      <c r="L152" s="52"/>
      <c r="M152" s="50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30" t="str">
        <f t="shared" ref="X152:X167" si="34">CONCATENATE(C152,H152)</f>
        <v/>
      </c>
    </row>
    <row r="153" spans="1:24" ht="28.9" customHeight="1">
      <c r="A153" s="41" t="str">
        <f t="shared" si="33"/>
        <v xml:space="preserve"> </v>
      </c>
      <c r="B153" s="42"/>
      <c r="C153" s="43"/>
      <c r="D153" s="44"/>
      <c r="E153" s="44"/>
      <c r="F153" s="43"/>
      <c r="G153" s="43"/>
      <c r="H153" s="26"/>
      <c r="I153" s="26"/>
      <c r="J153" s="26"/>
      <c r="K153" s="26"/>
      <c r="L153" s="52"/>
      <c r="M153" s="50"/>
      <c r="N153" s="28" t="s">
        <v>20</v>
      </c>
      <c r="O153" s="28">
        <f>COUNTIF(C134:C153," ")</f>
        <v>0</v>
      </c>
      <c r="P153" s="28" t="s">
        <v>2</v>
      </c>
      <c r="Q153" s="28">
        <f>SUMIF(C134:C153," ",E134:E153)</f>
        <v>0</v>
      </c>
      <c r="R153" s="28"/>
      <c r="S153" s="28" t="s">
        <v>2</v>
      </c>
      <c r="T153" s="28"/>
      <c r="U153" s="28">
        <f>O153</f>
        <v>0</v>
      </c>
      <c r="V153" s="28" t="s">
        <v>2</v>
      </c>
      <c r="W153" s="28">
        <f>Q153</f>
        <v>0</v>
      </c>
      <c r="X153" s="28" t="str">
        <f t="shared" si="34"/>
        <v/>
      </c>
    </row>
    <row r="154" spans="1:24" ht="28.9" customHeight="1">
      <c r="A154" s="45" t="s">
        <v>35</v>
      </c>
      <c r="B154" s="46"/>
      <c r="C154" s="47"/>
      <c r="D154" s="48"/>
      <c r="E154" s="49">
        <f>SUM(E134:E153)</f>
        <v>0</v>
      </c>
      <c r="F154" s="47"/>
      <c r="G154" s="47"/>
      <c r="H154" s="31"/>
      <c r="I154" s="31"/>
      <c r="J154" s="31"/>
      <c r="K154" s="31"/>
      <c r="L154" s="33"/>
      <c r="M154" s="51"/>
      <c r="N154" s="29" t="s">
        <v>1</v>
      </c>
      <c r="O154" s="28">
        <f>SUM(O134:O153)</f>
        <v>0</v>
      </c>
      <c r="P154" s="28" t="s">
        <v>2</v>
      </c>
      <c r="Q154" s="28">
        <f>SUM(Q134:Q153)</f>
        <v>0</v>
      </c>
      <c r="R154" s="28">
        <f>SUM(R134:R153)</f>
        <v>0</v>
      </c>
      <c r="S154" s="28" t="s">
        <v>2</v>
      </c>
      <c r="T154" s="28">
        <f>SUM(T134:T153)</f>
        <v>0</v>
      </c>
      <c r="U154" s="28">
        <f>SUM(U134:U153)</f>
        <v>0</v>
      </c>
      <c r="V154" s="28" t="s">
        <v>2</v>
      </c>
      <c r="W154" s="28">
        <f>SUM(W134:W153)</f>
        <v>0</v>
      </c>
      <c r="X154" s="28" t="str">
        <f t="shared" si="34"/>
        <v/>
      </c>
    </row>
    <row r="155" spans="1:24" ht="28.9" customHeight="1">
      <c r="A155" s="41" t="str">
        <f>IF(OR(ISNUMBER(E155),ISTEXT(C155)),A153+1," ")</f>
        <v xml:space="preserve"> </v>
      </c>
      <c r="B155" s="42"/>
      <c r="C155" s="43"/>
      <c r="D155" s="44"/>
      <c r="E155" s="44"/>
      <c r="F155" s="43"/>
      <c r="G155" s="43"/>
      <c r="H155" s="26"/>
      <c r="I155" s="26"/>
      <c r="J155" s="26"/>
      <c r="K155" s="27"/>
      <c r="L155" s="52"/>
      <c r="M155" s="50"/>
      <c r="N155" s="28" t="s">
        <v>3</v>
      </c>
      <c r="O155" s="28">
        <f>COUNTIF(C155:C174,"전")</f>
        <v>0</v>
      </c>
      <c r="P155" s="28" t="s">
        <v>2</v>
      </c>
      <c r="Q155" s="28">
        <f>SUMIF(C155:C174,"전",E155:E174)</f>
        <v>0</v>
      </c>
      <c r="R155" s="28">
        <f>COUNTIF(X155:X174,"전국")</f>
        <v>0</v>
      </c>
      <c r="S155" s="28" t="s">
        <v>2</v>
      </c>
      <c r="T155" s="28">
        <f>SUMIF(X155:X174,"전국",E155:E174)</f>
        <v>0</v>
      </c>
      <c r="U155" s="28">
        <f t="shared" ref="U155:U170" si="35">O155-R155</f>
        <v>0</v>
      </c>
      <c r="V155" s="28" t="s">
        <v>2</v>
      </c>
      <c r="W155" s="28">
        <f t="shared" ref="W155:W170" si="36">Q155-T155</f>
        <v>0</v>
      </c>
      <c r="X155" s="28" t="str">
        <f t="shared" si="34"/>
        <v/>
      </c>
    </row>
    <row r="156" spans="1:24" ht="28.9" customHeight="1">
      <c r="A156" s="41" t="str">
        <f>IF(OR(ISNUMBER(E156),ISTEXT(C156)),A155+1," ")</f>
        <v xml:space="preserve"> </v>
      </c>
      <c r="B156" s="42"/>
      <c r="C156" s="43"/>
      <c r="D156" s="44"/>
      <c r="E156" s="44"/>
      <c r="F156" s="43"/>
      <c r="G156" s="43"/>
      <c r="H156" s="26"/>
      <c r="I156" s="26"/>
      <c r="J156" s="26"/>
      <c r="K156" s="26"/>
      <c r="L156" s="52"/>
      <c r="M156" s="50"/>
      <c r="N156" s="28" t="s">
        <v>4</v>
      </c>
      <c r="O156" s="28">
        <f>COUNTIF(C155:C174,"답")</f>
        <v>0</v>
      </c>
      <c r="P156" s="28" t="s">
        <v>2</v>
      </c>
      <c r="Q156" s="28">
        <f>SUMIF(C155:C174,"답",E155:E174)</f>
        <v>0</v>
      </c>
      <c r="R156" s="28">
        <f>COUNTIF(X155:X174,"답국")</f>
        <v>0</v>
      </c>
      <c r="S156" s="28" t="s">
        <v>2</v>
      </c>
      <c r="T156" s="28">
        <f>SUMIF(X155:X174,"답국",E155:E174)</f>
        <v>0</v>
      </c>
      <c r="U156" s="28">
        <f t="shared" si="35"/>
        <v>0</v>
      </c>
      <c r="V156" s="28" t="s">
        <v>2</v>
      </c>
      <c r="W156" s="28">
        <f t="shared" si="36"/>
        <v>0</v>
      </c>
      <c r="X156" s="28" t="str">
        <f t="shared" si="34"/>
        <v/>
      </c>
    </row>
    <row r="157" spans="1:24" ht="28.9" customHeight="1">
      <c r="A157" s="41" t="str">
        <f t="shared" ref="A157:A164" si="37">IF(OR(ISNUMBER(E157),ISTEXT(C157)),A156+1," ")</f>
        <v xml:space="preserve"> </v>
      </c>
      <c r="B157" s="42"/>
      <c r="C157" s="43"/>
      <c r="D157" s="44"/>
      <c r="E157" s="44"/>
      <c r="F157" s="43"/>
      <c r="G157" s="43"/>
      <c r="H157" s="26"/>
      <c r="I157" s="26"/>
      <c r="J157" s="26"/>
      <c r="K157" s="26"/>
      <c r="L157" s="52"/>
      <c r="M157" s="50"/>
      <c r="N157" s="28" t="s">
        <v>5</v>
      </c>
      <c r="O157" s="28">
        <f>COUNTIF(C155:C174,"임")</f>
        <v>0</v>
      </c>
      <c r="P157" s="28" t="s">
        <v>2</v>
      </c>
      <c r="Q157" s="28">
        <f>SUMIF(C155:C174,"임",E155:E174)</f>
        <v>0</v>
      </c>
      <c r="R157" s="28">
        <f>COUNTIF(X155:X174,"임국")</f>
        <v>0</v>
      </c>
      <c r="S157" s="28" t="s">
        <v>2</v>
      </c>
      <c r="T157" s="28">
        <f>SUMIF(X155:X174,"임국",E155:E174)</f>
        <v>0</v>
      </c>
      <c r="U157" s="28">
        <f t="shared" si="35"/>
        <v>0</v>
      </c>
      <c r="V157" s="28" t="s">
        <v>2</v>
      </c>
      <c r="W157" s="28">
        <f t="shared" si="36"/>
        <v>0</v>
      </c>
      <c r="X157" s="28" t="str">
        <f t="shared" si="34"/>
        <v/>
      </c>
    </row>
    <row r="158" spans="1:24" ht="28.9" customHeight="1">
      <c r="A158" s="41" t="str">
        <f t="shared" si="37"/>
        <v xml:space="preserve"> </v>
      </c>
      <c r="B158" s="42"/>
      <c r="C158" s="43"/>
      <c r="D158" s="44"/>
      <c r="E158" s="44"/>
      <c r="F158" s="43"/>
      <c r="G158" s="43"/>
      <c r="H158" s="26"/>
      <c r="I158" s="26"/>
      <c r="J158" s="26"/>
      <c r="K158" s="26"/>
      <c r="L158" s="52"/>
      <c r="M158" s="50"/>
      <c r="N158" s="28" t="s">
        <v>6</v>
      </c>
      <c r="O158" s="28">
        <f>COUNTIF(C155:C174,"대")</f>
        <v>0</v>
      </c>
      <c r="P158" s="28" t="s">
        <v>2</v>
      </c>
      <c r="Q158" s="28">
        <f>SUMIF(C155:C174,"대",E155:E174)</f>
        <v>0</v>
      </c>
      <c r="R158" s="28">
        <f>COUNTIF(X155:X174,"대국")</f>
        <v>0</v>
      </c>
      <c r="S158" s="28" t="s">
        <v>2</v>
      </c>
      <c r="T158" s="28">
        <f>SUMIF(X155:X174,"대국",E155:E174)</f>
        <v>0</v>
      </c>
      <c r="U158" s="28">
        <f t="shared" si="35"/>
        <v>0</v>
      </c>
      <c r="V158" s="28" t="s">
        <v>2</v>
      </c>
      <c r="W158" s="28">
        <f t="shared" si="36"/>
        <v>0</v>
      </c>
      <c r="X158" s="28" t="str">
        <f t="shared" si="34"/>
        <v/>
      </c>
    </row>
    <row r="159" spans="1:24" ht="28.9" customHeight="1">
      <c r="A159" s="41" t="str">
        <f t="shared" si="37"/>
        <v xml:space="preserve"> </v>
      </c>
      <c r="B159" s="42"/>
      <c r="C159" s="43"/>
      <c r="D159" s="44"/>
      <c r="E159" s="44"/>
      <c r="F159" s="43"/>
      <c r="G159" s="43"/>
      <c r="H159" s="26"/>
      <c r="I159" s="26"/>
      <c r="J159" s="26"/>
      <c r="K159" s="26"/>
      <c r="L159" s="52"/>
      <c r="M159" s="50"/>
      <c r="N159" s="28" t="s">
        <v>7</v>
      </c>
      <c r="O159" s="28">
        <f>COUNTIF(C155:C174,"도")</f>
        <v>0</v>
      </c>
      <c r="P159" s="28" t="s">
        <v>2</v>
      </c>
      <c r="Q159" s="28">
        <f>SUMIF(C155:C174,"도",E155:E174)</f>
        <v>0</v>
      </c>
      <c r="R159" s="28">
        <f>COUNTIF(X155:X174,"도국")</f>
        <v>0</v>
      </c>
      <c r="S159" s="28" t="s">
        <v>2</v>
      </c>
      <c r="T159" s="28">
        <f>SUMIF(X155:X174,"도국",E155:E174)</f>
        <v>0</v>
      </c>
      <c r="U159" s="28">
        <f t="shared" si="35"/>
        <v>0</v>
      </c>
      <c r="V159" s="28" t="s">
        <v>2</v>
      </c>
      <c r="W159" s="28">
        <f t="shared" si="36"/>
        <v>0</v>
      </c>
      <c r="X159" s="28" t="str">
        <f t="shared" si="34"/>
        <v/>
      </c>
    </row>
    <row r="160" spans="1:24" ht="28.9" customHeight="1">
      <c r="A160" s="41" t="str">
        <f t="shared" si="37"/>
        <v xml:space="preserve"> </v>
      </c>
      <c r="B160" s="42"/>
      <c r="C160" s="43"/>
      <c r="D160" s="44"/>
      <c r="E160" s="44"/>
      <c r="F160" s="43"/>
      <c r="G160" s="43"/>
      <c r="H160" s="26"/>
      <c r="I160" s="26"/>
      <c r="J160" s="26"/>
      <c r="K160" s="26"/>
      <c r="L160" s="52"/>
      <c r="M160" s="50"/>
      <c r="N160" s="28" t="s">
        <v>8</v>
      </c>
      <c r="O160" s="28">
        <f>COUNTIF(C155:C174,"천")</f>
        <v>0</v>
      </c>
      <c r="P160" s="28" t="s">
        <v>2</v>
      </c>
      <c r="Q160" s="28">
        <f>SUMIF(C155:C174,"천",E155:E174)</f>
        <v>0</v>
      </c>
      <c r="R160" s="28">
        <f>COUNTIF(X155:X174,"천국")</f>
        <v>0</v>
      </c>
      <c r="S160" s="28" t="s">
        <v>2</v>
      </c>
      <c r="T160" s="28">
        <f>SUMIF(X155:X174,"천국",E155:E174)</f>
        <v>0</v>
      </c>
      <c r="U160" s="28">
        <f t="shared" si="35"/>
        <v>0</v>
      </c>
      <c r="V160" s="28" t="s">
        <v>2</v>
      </c>
      <c r="W160" s="28">
        <f t="shared" si="36"/>
        <v>0</v>
      </c>
      <c r="X160" s="28" t="str">
        <f t="shared" si="34"/>
        <v/>
      </c>
    </row>
    <row r="161" spans="1:24" ht="28.9" customHeight="1">
      <c r="A161" s="41" t="str">
        <f t="shared" si="37"/>
        <v xml:space="preserve"> </v>
      </c>
      <c r="B161" s="42"/>
      <c r="C161" s="43"/>
      <c r="D161" s="44"/>
      <c r="E161" s="44"/>
      <c r="F161" s="43"/>
      <c r="G161" s="43"/>
      <c r="H161" s="26"/>
      <c r="I161" s="26"/>
      <c r="J161" s="26"/>
      <c r="K161" s="26"/>
      <c r="L161" s="52"/>
      <c r="M161" s="50"/>
      <c r="N161" s="28" t="s">
        <v>9</v>
      </c>
      <c r="O161" s="28">
        <f>COUNTIF(C155:C174,"구")</f>
        <v>0</v>
      </c>
      <c r="P161" s="28" t="s">
        <v>2</v>
      </c>
      <c r="Q161" s="28">
        <f>SUMIF(C155:C174,"구",E155:E174)</f>
        <v>0</v>
      </c>
      <c r="R161" s="28">
        <f>COUNTIF(X155:X174,"구국")</f>
        <v>0</v>
      </c>
      <c r="S161" s="28" t="s">
        <v>2</v>
      </c>
      <c r="T161" s="28">
        <f>SUMIF(X155:X174,"구국",E155:E174)</f>
        <v>0</v>
      </c>
      <c r="U161" s="28">
        <f t="shared" si="35"/>
        <v>0</v>
      </c>
      <c r="V161" s="28" t="s">
        <v>2</v>
      </c>
      <c r="W161" s="28">
        <f t="shared" si="36"/>
        <v>0</v>
      </c>
      <c r="X161" s="28" t="str">
        <f t="shared" si="34"/>
        <v/>
      </c>
    </row>
    <row r="162" spans="1:24" ht="28.9" customHeight="1">
      <c r="A162" s="41" t="str">
        <f t="shared" si="37"/>
        <v xml:space="preserve"> </v>
      </c>
      <c r="B162" s="42"/>
      <c r="C162" s="43"/>
      <c r="D162" s="44"/>
      <c r="E162" s="44"/>
      <c r="F162" s="43"/>
      <c r="G162" s="43"/>
      <c r="H162" s="26"/>
      <c r="I162" s="26"/>
      <c r="J162" s="26"/>
      <c r="K162" s="26"/>
      <c r="L162" s="52"/>
      <c r="M162" s="50"/>
      <c r="N162" s="28" t="s">
        <v>10</v>
      </c>
      <c r="O162" s="28">
        <f>COUNTIF(C155:C174,"제")</f>
        <v>0</v>
      </c>
      <c r="P162" s="28" t="s">
        <v>2</v>
      </c>
      <c r="Q162" s="28">
        <f>SUMIF(C155:C174,"제",E155:E174)</f>
        <v>0</v>
      </c>
      <c r="R162" s="28">
        <f>COUNTIF(X155:X174,"제국")</f>
        <v>0</v>
      </c>
      <c r="S162" s="28" t="s">
        <v>2</v>
      </c>
      <c r="T162" s="28">
        <f>SUMIF(X155:X174,"제국",E155:E174)</f>
        <v>0</v>
      </c>
      <c r="U162" s="28">
        <f t="shared" si="35"/>
        <v>0</v>
      </c>
      <c r="V162" s="28" t="s">
        <v>2</v>
      </c>
      <c r="W162" s="28">
        <f t="shared" si="36"/>
        <v>0</v>
      </c>
      <c r="X162" s="28" t="str">
        <f t="shared" si="34"/>
        <v/>
      </c>
    </row>
    <row r="163" spans="1:24" ht="28.9" customHeight="1">
      <c r="A163" s="41" t="str">
        <f t="shared" si="37"/>
        <v xml:space="preserve"> </v>
      </c>
      <c r="B163" s="42"/>
      <c r="C163" s="43"/>
      <c r="D163" s="44"/>
      <c r="E163" s="44"/>
      <c r="F163" s="43"/>
      <c r="G163" s="43"/>
      <c r="H163" s="26"/>
      <c r="I163" s="26"/>
      <c r="J163" s="26"/>
      <c r="K163" s="26"/>
      <c r="L163" s="52"/>
      <c r="M163" s="50"/>
      <c r="N163" s="28" t="s">
        <v>11</v>
      </c>
      <c r="O163" s="28">
        <f>COUNTIF(C155:C174,"유")</f>
        <v>0</v>
      </c>
      <c r="P163" s="28" t="s">
        <v>2</v>
      </c>
      <c r="Q163" s="28">
        <f>SUMIF(C155:C174,"유",E155:E174)</f>
        <v>0</v>
      </c>
      <c r="R163" s="28">
        <f>COUNTIF(X155:X174,"유국")</f>
        <v>0</v>
      </c>
      <c r="S163" s="28" t="s">
        <v>2</v>
      </c>
      <c r="T163" s="28">
        <f>SUMIF(X155:X174,"유국",E155:E174)</f>
        <v>0</v>
      </c>
      <c r="U163" s="28">
        <f t="shared" si="35"/>
        <v>0</v>
      </c>
      <c r="V163" s="28" t="s">
        <v>2</v>
      </c>
      <c r="W163" s="28">
        <f t="shared" si="36"/>
        <v>0</v>
      </c>
      <c r="X163" s="28" t="str">
        <f t="shared" si="34"/>
        <v/>
      </c>
    </row>
    <row r="164" spans="1:24" ht="28.9" customHeight="1">
      <c r="A164" s="41" t="str">
        <f t="shared" si="37"/>
        <v xml:space="preserve"> </v>
      </c>
      <c r="B164" s="42"/>
      <c r="C164" s="43"/>
      <c r="D164" s="44"/>
      <c r="E164" s="44"/>
      <c r="F164" s="43"/>
      <c r="G164" s="43"/>
      <c r="H164" s="26"/>
      <c r="I164" s="26"/>
      <c r="J164" s="26"/>
      <c r="K164" s="26"/>
      <c r="L164" s="52"/>
      <c r="M164" s="50"/>
      <c r="N164" s="28" t="s">
        <v>12</v>
      </c>
      <c r="O164" s="28">
        <f>COUNTIF(C155:C174,"과")</f>
        <v>0</v>
      </c>
      <c r="P164" s="28" t="s">
        <v>2</v>
      </c>
      <c r="Q164" s="28">
        <f>SUMIF(C155:C174,"과",E155:E174)</f>
        <v>0</v>
      </c>
      <c r="R164" s="28">
        <f>COUNTIF(X155:X174,"과국")</f>
        <v>0</v>
      </c>
      <c r="S164" s="28" t="s">
        <v>2</v>
      </c>
      <c r="T164" s="28">
        <f>SUMIF(X155:X174,"과국",E155:E174)</f>
        <v>0</v>
      </c>
      <c r="U164" s="28">
        <f t="shared" si="35"/>
        <v>0</v>
      </c>
      <c r="V164" s="28" t="s">
        <v>2</v>
      </c>
      <c r="W164" s="28">
        <f t="shared" si="36"/>
        <v>0</v>
      </c>
      <c r="X164" s="28" t="str">
        <f t="shared" si="34"/>
        <v/>
      </c>
    </row>
    <row r="165" spans="1:24" ht="28.9" customHeight="1">
      <c r="A165" s="41" t="str">
        <f>IF(OR(ISNUMBER(E165),ISTEXT(C165)),A164+1," ")</f>
        <v xml:space="preserve"> </v>
      </c>
      <c r="B165" s="42"/>
      <c r="C165" s="43"/>
      <c r="D165" s="44"/>
      <c r="E165" s="44"/>
      <c r="F165" s="43"/>
      <c r="G165" s="43"/>
      <c r="H165" s="26"/>
      <c r="I165" s="26"/>
      <c r="J165" s="26"/>
      <c r="K165" s="26"/>
      <c r="L165" s="52"/>
      <c r="M165" s="50"/>
      <c r="N165" s="28" t="s">
        <v>13</v>
      </c>
      <c r="O165" s="28">
        <f>COUNTIF(C155:C174,"묘")</f>
        <v>0</v>
      </c>
      <c r="P165" s="28" t="s">
        <v>2</v>
      </c>
      <c r="Q165" s="28">
        <f>SUMIF(C155:C174,"묘",E155:E174)</f>
        <v>0</v>
      </c>
      <c r="R165" s="28">
        <f>COUNTIF(X155:X174,"묘국")</f>
        <v>0</v>
      </c>
      <c r="S165" s="28" t="s">
        <v>2</v>
      </c>
      <c r="T165" s="28">
        <f>SUMIF(X155:X174,"묘국",E155:E174)</f>
        <v>0</v>
      </c>
      <c r="U165" s="28">
        <f t="shared" si="35"/>
        <v>0</v>
      </c>
      <c r="V165" s="28" t="s">
        <v>2</v>
      </c>
      <c r="W165" s="28">
        <f t="shared" si="36"/>
        <v>0</v>
      </c>
      <c r="X165" s="28" t="str">
        <f t="shared" si="34"/>
        <v/>
      </c>
    </row>
    <row r="166" spans="1:24" ht="28.9" customHeight="1">
      <c r="A166" s="41" t="str">
        <f>IF(OR(ISNUMBER(E166),ISTEXT(C166)),A165+1," ")</f>
        <v xml:space="preserve"> </v>
      </c>
      <c r="B166" s="42"/>
      <c r="C166" s="43"/>
      <c r="D166" s="44"/>
      <c r="E166" s="44"/>
      <c r="F166" s="43"/>
      <c r="G166" s="43"/>
      <c r="H166" s="26"/>
      <c r="I166" s="26"/>
      <c r="J166" s="26"/>
      <c r="K166" s="26"/>
      <c r="L166" s="52"/>
      <c r="M166" s="50"/>
      <c r="N166" s="28" t="s">
        <v>14</v>
      </c>
      <c r="O166" s="28">
        <f>COUNTIF(C155:C174,"목")</f>
        <v>0</v>
      </c>
      <c r="P166" s="28" t="s">
        <v>2</v>
      </c>
      <c r="Q166" s="28">
        <f>SUMIF(C155:C174,"목",E155:E174)</f>
        <v>0</v>
      </c>
      <c r="R166" s="28">
        <f>COUNTIF(X155:X174,"목국")</f>
        <v>0</v>
      </c>
      <c r="S166" s="28" t="s">
        <v>2</v>
      </c>
      <c r="T166" s="28">
        <f>SUMIF(X155:X174,"목국",E155:E174)</f>
        <v>0</v>
      </c>
      <c r="U166" s="28">
        <f t="shared" si="35"/>
        <v>0</v>
      </c>
      <c r="V166" s="28" t="s">
        <v>2</v>
      </c>
      <c r="W166" s="28">
        <f t="shared" si="36"/>
        <v>0</v>
      </c>
      <c r="X166" s="28" t="str">
        <f t="shared" si="34"/>
        <v/>
      </c>
    </row>
    <row r="167" spans="1:24" ht="28.9" customHeight="1">
      <c r="A167" s="41" t="str">
        <f t="shared" ref="A167:A172" si="38">IF(OR(ISNUMBER(E167),ISTEXT(C167)),A166+1," ")</f>
        <v xml:space="preserve"> </v>
      </c>
      <c r="B167" s="42"/>
      <c r="C167" s="43"/>
      <c r="D167" s="44"/>
      <c r="E167" s="44"/>
      <c r="F167" s="43"/>
      <c r="G167" s="43"/>
      <c r="H167" s="26"/>
      <c r="I167" s="26"/>
      <c r="J167" s="26"/>
      <c r="K167" s="26"/>
      <c r="L167" s="52"/>
      <c r="M167" s="50"/>
      <c r="N167" s="28" t="s">
        <v>15</v>
      </c>
      <c r="O167" s="28">
        <f>COUNTIF(C155:C174,"잡")</f>
        <v>0</v>
      </c>
      <c r="P167" s="28" t="s">
        <v>2</v>
      </c>
      <c r="Q167" s="28">
        <f>SUMIF(C155:C174,"잡",E155:E174)</f>
        <v>0</v>
      </c>
      <c r="R167" s="28">
        <f>COUNTIF(X155:X174,"잡국")</f>
        <v>0</v>
      </c>
      <c r="S167" s="28" t="s">
        <v>2</v>
      </c>
      <c r="T167" s="28">
        <f>SUMIF(X155:X174,"잡국",E155:E174)</f>
        <v>0</v>
      </c>
      <c r="U167" s="28">
        <f t="shared" si="35"/>
        <v>0</v>
      </c>
      <c r="V167" s="28" t="s">
        <v>2</v>
      </c>
      <c r="W167" s="28">
        <f t="shared" si="36"/>
        <v>0</v>
      </c>
      <c r="X167" s="28" t="str">
        <f t="shared" si="34"/>
        <v/>
      </c>
    </row>
    <row r="168" spans="1:24" ht="28.9" customHeight="1">
      <c r="A168" s="41" t="str">
        <f t="shared" si="38"/>
        <v xml:space="preserve"> </v>
      </c>
      <c r="B168" s="42"/>
      <c r="C168" s="43"/>
      <c r="D168" s="44"/>
      <c r="E168" s="44"/>
      <c r="F168" s="43"/>
      <c r="G168" s="43"/>
      <c r="H168" s="26"/>
      <c r="I168" s="26"/>
      <c r="J168" s="26"/>
      <c r="K168" s="26"/>
      <c r="L168" s="52"/>
      <c r="M168" s="50"/>
      <c r="N168" s="28" t="s">
        <v>19</v>
      </c>
      <c r="O168" s="28">
        <f>COUNTIF(C155:C174,"학")</f>
        <v>0</v>
      </c>
      <c r="P168" s="28" t="s">
        <v>2</v>
      </c>
      <c r="Q168" s="28">
        <f>SUMIF(C155:C174,"학",E155:E174)</f>
        <v>0</v>
      </c>
      <c r="R168" s="28">
        <f>COUNTIF(X155:X174,"학국")</f>
        <v>0</v>
      </c>
      <c r="S168" s="28" t="s">
        <v>2</v>
      </c>
      <c r="T168" s="28">
        <f>SUMIF(X155:X174,"학국",E155:E174)</f>
        <v>0</v>
      </c>
      <c r="U168" s="28">
        <f t="shared" si="35"/>
        <v>0</v>
      </c>
      <c r="V168" s="28" t="s">
        <v>2</v>
      </c>
      <c r="W168" s="28">
        <f t="shared" si="36"/>
        <v>0</v>
      </c>
      <c r="X168" s="28" t="str">
        <f t="shared" ref="X168:X183" si="39">CONCATENATE(C168,H168)</f>
        <v/>
      </c>
    </row>
    <row r="169" spans="1:24" ht="28.9" customHeight="1">
      <c r="A169" s="41" t="str">
        <f t="shared" si="38"/>
        <v xml:space="preserve"> </v>
      </c>
      <c r="B169" s="42"/>
      <c r="C169" s="43"/>
      <c r="D169" s="44"/>
      <c r="E169" s="44"/>
      <c r="F169" s="43"/>
      <c r="G169" s="43"/>
      <c r="H169" s="26"/>
      <c r="I169" s="26"/>
      <c r="J169" s="26"/>
      <c r="K169" s="26"/>
      <c r="L169" s="52"/>
      <c r="M169" s="50"/>
      <c r="N169" s="28" t="s">
        <v>16</v>
      </c>
      <c r="O169" s="28">
        <f>COUNTIF(C155:C174,"수")</f>
        <v>0</v>
      </c>
      <c r="P169" s="28" t="s">
        <v>2</v>
      </c>
      <c r="Q169" s="28">
        <f>SUMIF(C155:C174,"수",E155:E174)</f>
        <v>0</v>
      </c>
      <c r="R169" s="28">
        <f>COUNTIF(X155:X174,"수국")</f>
        <v>0</v>
      </c>
      <c r="S169" s="28" t="s">
        <v>2</v>
      </c>
      <c r="T169" s="28">
        <f>SUMIF(X155:X174,"수국",E155:E174)</f>
        <v>0</v>
      </c>
      <c r="U169" s="28">
        <f t="shared" si="35"/>
        <v>0</v>
      </c>
      <c r="V169" s="28" t="s">
        <v>2</v>
      </c>
      <c r="W169" s="28">
        <f t="shared" si="36"/>
        <v>0</v>
      </c>
      <c r="X169" s="28" t="str">
        <f t="shared" si="39"/>
        <v/>
      </c>
    </row>
    <row r="170" spans="1:24" ht="28.9" customHeight="1">
      <c r="A170" s="41" t="str">
        <f t="shared" si="38"/>
        <v xml:space="preserve"> </v>
      </c>
      <c r="B170" s="42"/>
      <c r="C170" s="43"/>
      <c r="D170" s="44"/>
      <c r="E170" s="44"/>
      <c r="F170" s="43"/>
      <c r="G170" s="43"/>
      <c r="H170" s="26"/>
      <c r="I170" s="26"/>
      <c r="J170" s="26"/>
      <c r="K170" s="26"/>
      <c r="L170" s="52"/>
      <c r="M170" s="50"/>
      <c r="N170" s="29" t="s">
        <v>17</v>
      </c>
      <c r="O170" s="28">
        <f>COUNTIF(C155:C174,"장")</f>
        <v>0</v>
      </c>
      <c r="P170" s="28" t="s">
        <v>2</v>
      </c>
      <c r="Q170" s="28">
        <f>SUMIF(C155:C174,"장",E155:E174)</f>
        <v>0</v>
      </c>
      <c r="R170" s="28">
        <f>COUNTIF(X155:X174,"장국")</f>
        <v>0</v>
      </c>
      <c r="S170" s="28" t="s">
        <v>2</v>
      </c>
      <c r="T170" s="28">
        <f>SUMIF(X155:X174,"장국",E155:E174)</f>
        <v>0</v>
      </c>
      <c r="U170" s="28">
        <f t="shared" si="35"/>
        <v>0</v>
      </c>
      <c r="V170" s="28" t="s">
        <v>2</v>
      </c>
      <c r="W170" s="28">
        <f t="shared" si="36"/>
        <v>0</v>
      </c>
      <c r="X170" s="30" t="str">
        <f t="shared" si="39"/>
        <v/>
      </c>
    </row>
    <row r="171" spans="1:24" ht="28.9" customHeight="1">
      <c r="A171" s="41" t="str">
        <f t="shared" si="38"/>
        <v xml:space="preserve"> </v>
      </c>
      <c r="B171" s="42"/>
      <c r="C171" s="43"/>
      <c r="D171" s="44"/>
      <c r="E171" s="44"/>
      <c r="F171" s="43"/>
      <c r="G171" s="43"/>
      <c r="H171" s="26"/>
      <c r="I171" s="26"/>
      <c r="J171" s="26"/>
      <c r="K171" s="26"/>
      <c r="L171" s="52"/>
      <c r="M171" s="50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30" t="str">
        <f t="shared" si="39"/>
        <v/>
      </c>
    </row>
    <row r="172" spans="1:24" ht="28.9" customHeight="1">
      <c r="A172" s="41" t="str">
        <f t="shared" si="38"/>
        <v xml:space="preserve"> </v>
      </c>
      <c r="B172" s="42"/>
      <c r="C172" s="43"/>
      <c r="D172" s="44"/>
      <c r="E172" s="44"/>
      <c r="F172" s="43"/>
      <c r="G172" s="43"/>
      <c r="H172" s="26"/>
      <c r="I172" s="26"/>
      <c r="J172" s="26"/>
      <c r="K172" s="26"/>
      <c r="L172" s="52"/>
      <c r="M172" s="50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30" t="str">
        <f t="shared" si="39"/>
        <v/>
      </c>
    </row>
    <row r="173" spans="1:24" ht="28.9" customHeight="1">
      <c r="A173" s="41" t="str">
        <f>IF(OR(ISNUMBER(E173),ISTEXT(C173)),A172+1," ")</f>
        <v xml:space="preserve"> </v>
      </c>
      <c r="B173" s="42"/>
      <c r="C173" s="43"/>
      <c r="D173" s="44"/>
      <c r="E173" s="44"/>
      <c r="F173" s="43"/>
      <c r="G173" s="43"/>
      <c r="H173" s="26"/>
      <c r="I173" s="26"/>
      <c r="J173" s="26"/>
      <c r="K173" s="26"/>
      <c r="L173" s="52"/>
      <c r="M173" s="50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30" t="str">
        <f t="shared" si="39"/>
        <v/>
      </c>
    </row>
    <row r="174" spans="1:24" ht="28.9" customHeight="1">
      <c r="A174" s="41" t="str">
        <f>IF(OR(ISNUMBER(E174),ISTEXT(C174)),A173+1," ")</f>
        <v xml:space="preserve"> </v>
      </c>
      <c r="B174" s="42"/>
      <c r="C174" s="43"/>
      <c r="D174" s="44"/>
      <c r="E174" s="44"/>
      <c r="F174" s="43"/>
      <c r="G174" s="43"/>
      <c r="H174" s="26"/>
      <c r="I174" s="26"/>
      <c r="J174" s="26"/>
      <c r="K174" s="26"/>
      <c r="L174" s="52"/>
      <c r="M174" s="50"/>
      <c r="N174" s="28" t="s">
        <v>20</v>
      </c>
      <c r="O174" s="28">
        <f>COUNTIF(C155:C174," ")</f>
        <v>0</v>
      </c>
      <c r="P174" s="28" t="s">
        <v>2</v>
      </c>
      <c r="Q174" s="28">
        <f>SUMIF(C155:C174," ",E155:E174)</f>
        <v>0</v>
      </c>
      <c r="R174" s="28"/>
      <c r="S174" s="28" t="s">
        <v>2</v>
      </c>
      <c r="T174" s="28"/>
      <c r="U174" s="28">
        <f>O174</f>
        <v>0</v>
      </c>
      <c r="V174" s="28" t="s">
        <v>2</v>
      </c>
      <c r="W174" s="28">
        <f>Q174</f>
        <v>0</v>
      </c>
      <c r="X174" s="28" t="str">
        <f t="shared" si="39"/>
        <v/>
      </c>
    </row>
    <row r="175" spans="1:24" ht="28.9" customHeight="1">
      <c r="A175" s="45" t="s">
        <v>35</v>
      </c>
      <c r="B175" s="46"/>
      <c r="C175" s="47"/>
      <c r="D175" s="48"/>
      <c r="E175" s="49">
        <f>SUM(E155:E174)</f>
        <v>0</v>
      </c>
      <c r="F175" s="47"/>
      <c r="G175" s="47"/>
      <c r="H175" s="31"/>
      <c r="I175" s="31"/>
      <c r="J175" s="31"/>
      <c r="K175" s="31"/>
      <c r="L175" s="33"/>
      <c r="M175" s="51"/>
      <c r="N175" s="29" t="s">
        <v>1</v>
      </c>
      <c r="O175" s="28">
        <f>SUM(O155:O174)</f>
        <v>0</v>
      </c>
      <c r="P175" s="28" t="s">
        <v>2</v>
      </c>
      <c r="Q175" s="28">
        <f>SUM(Q155:Q174)</f>
        <v>0</v>
      </c>
      <c r="R175" s="28">
        <f>SUM(R155:R174)</f>
        <v>0</v>
      </c>
      <c r="S175" s="28" t="s">
        <v>2</v>
      </c>
      <c r="T175" s="28">
        <f>SUM(T155:T174)</f>
        <v>0</v>
      </c>
      <c r="U175" s="28">
        <f>SUM(U155:U174)</f>
        <v>0</v>
      </c>
      <c r="V175" s="28" t="s">
        <v>2</v>
      </c>
      <c r="W175" s="28">
        <f>SUM(W155:W174)</f>
        <v>0</v>
      </c>
      <c r="X175" s="28" t="str">
        <f t="shared" si="39"/>
        <v/>
      </c>
    </row>
    <row r="176" spans="1:24" ht="28.9" customHeight="1">
      <c r="A176" s="41" t="str">
        <f>IF(OR(ISNUMBER(E176),ISTEXT(C176)),A174+1," ")</f>
        <v xml:space="preserve"> </v>
      </c>
      <c r="B176" s="42"/>
      <c r="C176" s="43"/>
      <c r="D176" s="44"/>
      <c r="E176" s="44"/>
      <c r="F176" s="43"/>
      <c r="G176" s="43"/>
      <c r="H176" s="26"/>
      <c r="I176" s="26"/>
      <c r="J176" s="26"/>
      <c r="K176" s="27"/>
      <c r="L176" s="52"/>
      <c r="M176" s="50"/>
      <c r="N176" s="28" t="s">
        <v>3</v>
      </c>
      <c r="O176" s="28">
        <f>COUNTIF(C176:C195,"전")</f>
        <v>0</v>
      </c>
      <c r="P176" s="28" t="s">
        <v>2</v>
      </c>
      <c r="Q176" s="28">
        <f>SUMIF(C176:C195,"전",E176:E195)</f>
        <v>0</v>
      </c>
      <c r="R176" s="28">
        <f>COUNTIF(X176:X195,"전국")</f>
        <v>0</v>
      </c>
      <c r="S176" s="28" t="s">
        <v>2</v>
      </c>
      <c r="T176" s="28">
        <f>SUMIF(X176:X195,"전국",E176:E195)</f>
        <v>0</v>
      </c>
      <c r="U176" s="28">
        <f t="shared" ref="U176:U191" si="40">O176-R176</f>
        <v>0</v>
      </c>
      <c r="V176" s="28" t="s">
        <v>2</v>
      </c>
      <c r="W176" s="28">
        <f t="shared" ref="W176:W191" si="41">Q176-T176</f>
        <v>0</v>
      </c>
      <c r="X176" s="28" t="str">
        <f t="shared" si="39"/>
        <v/>
      </c>
    </row>
    <row r="177" spans="1:24" ht="28.9" customHeight="1">
      <c r="A177" s="41" t="str">
        <f>IF(OR(ISNUMBER(E177),ISTEXT(C177)),A176+1," ")</f>
        <v xml:space="preserve"> </v>
      </c>
      <c r="B177" s="42"/>
      <c r="C177" s="43"/>
      <c r="D177" s="44"/>
      <c r="E177" s="44"/>
      <c r="F177" s="43"/>
      <c r="G177" s="43"/>
      <c r="H177" s="26"/>
      <c r="I177" s="26"/>
      <c r="J177" s="26"/>
      <c r="K177" s="26"/>
      <c r="L177" s="52"/>
      <c r="M177" s="50"/>
      <c r="N177" s="28" t="s">
        <v>4</v>
      </c>
      <c r="O177" s="28">
        <f>COUNTIF(C176:C195,"답")</f>
        <v>0</v>
      </c>
      <c r="P177" s="28" t="s">
        <v>2</v>
      </c>
      <c r="Q177" s="28">
        <f>SUMIF(C176:C195,"답",E176:E195)</f>
        <v>0</v>
      </c>
      <c r="R177" s="28">
        <f>COUNTIF(X176:X195,"답국")</f>
        <v>0</v>
      </c>
      <c r="S177" s="28" t="s">
        <v>2</v>
      </c>
      <c r="T177" s="28">
        <f>SUMIF(X176:X195,"답국",E176:E195)</f>
        <v>0</v>
      </c>
      <c r="U177" s="28">
        <f t="shared" si="40"/>
        <v>0</v>
      </c>
      <c r="V177" s="28" t="s">
        <v>2</v>
      </c>
      <c r="W177" s="28">
        <f t="shared" si="41"/>
        <v>0</v>
      </c>
      <c r="X177" s="28" t="str">
        <f t="shared" si="39"/>
        <v/>
      </c>
    </row>
    <row r="178" spans="1:24" ht="28.9" customHeight="1">
      <c r="A178" s="41" t="str">
        <f t="shared" ref="A178:A184" si="42">IF(OR(ISNUMBER(E178),ISTEXT(C178)),A177+1," ")</f>
        <v xml:space="preserve"> </v>
      </c>
      <c r="B178" s="42"/>
      <c r="C178" s="43"/>
      <c r="D178" s="44"/>
      <c r="E178" s="44"/>
      <c r="F178" s="43"/>
      <c r="G178" s="43"/>
      <c r="H178" s="26"/>
      <c r="I178" s="26"/>
      <c r="J178" s="26"/>
      <c r="K178" s="26"/>
      <c r="L178" s="52"/>
      <c r="M178" s="50"/>
      <c r="N178" s="28" t="s">
        <v>5</v>
      </c>
      <c r="O178" s="28">
        <f>COUNTIF(C176:C195,"임")</f>
        <v>0</v>
      </c>
      <c r="P178" s="28" t="s">
        <v>2</v>
      </c>
      <c r="Q178" s="28">
        <f>SUMIF(C176:C195,"임",E176:E195)</f>
        <v>0</v>
      </c>
      <c r="R178" s="28">
        <f>COUNTIF(X176:X195,"임국")</f>
        <v>0</v>
      </c>
      <c r="S178" s="28" t="s">
        <v>2</v>
      </c>
      <c r="T178" s="28">
        <f>SUMIF(X176:X195,"임국",E176:E195)</f>
        <v>0</v>
      </c>
      <c r="U178" s="28">
        <f t="shared" si="40"/>
        <v>0</v>
      </c>
      <c r="V178" s="28" t="s">
        <v>2</v>
      </c>
      <c r="W178" s="28">
        <f t="shared" si="41"/>
        <v>0</v>
      </c>
      <c r="X178" s="28" t="str">
        <f t="shared" si="39"/>
        <v/>
      </c>
    </row>
    <row r="179" spans="1:24" ht="28.9" customHeight="1">
      <c r="A179" s="41" t="str">
        <f t="shared" si="42"/>
        <v xml:space="preserve"> </v>
      </c>
      <c r="B179" s="42"/>
      <c r="C179" s="43"/>
      <c r="D179" s="44"/>
      <c r="E179" s="44"/>
      <c r="F179" s="43"/>
      <c r="G179" s="43"/>
      <c r="H179" s="26"/>
      <c r="I179" s="26"/>
      <c r="J179" s="26"/>
      <c r="K179" s="26"/>
      <c r="L179" s="52"/>
      <c r="M179" s="50"/>
      <c r="N179" s="28" t="s">
        <v>6</v>
      </c>
      <c r="O179" s="28">
        <f>COUNTIF(C176:C195,"대")</f>
        <v>0</v>
      </c>
      <c r="P179" s="28" t="s">
        <v>2</v>
      </c>
      <c r="Q179" s="28">
        <f>SUMIF(C176:C195,"대",E176:E195)</f>
        <v>0</v>
      </c>
      <c r="R179" s="28">
        <f>COUNTIF(X176:X195,"대국")</f>
        <v>0</v>
      </c>
      <c r="S179" s="28" t="s">
        <v>2</v>
      </c>
      <c r="T179" s="28">
        <f>SUMIF(X176:X195,"대국",E176:E195)</f>
        <v>0</v>
      </c>
      <c r="U179" s="28">
        <f t="shared" si="40"/>
        <v>0</v>
      </c>
      <c r="V179" s="28" t="s">
        <v>2</v>
      </c>
      <c r="W179" s="28">
        <f t="shared" si="41"/>
        <v>0</v>
      </c>
      <c r="X179" s="28" t="str">
        <f t="shared" si="39"/>
        <v/>
      </c>
    </row>
    <row r="180" spans="1:24" ht="28.9" customHeight="1">
      <c r="A180" s="41" t="str">
        <f t="shared" si="42"/>
        <v xml:space="preserve"> </v>
      </c>
      <c r="B180" s="42"/>
      <c r="C180" s="43"/>
      <c r="D180" s="44"/>
      <c r="E180" s="44"/>
      <c r="F180" s="43"/>
      <c r="G180" s="43"/>
      <c r="H180" s="26"/>
      <c r="I180" s="26"/>
      <c r="J180" s="26"/>
      <c r="K180" s="26"/>
      <c r="L180" s="52"/>
      <c r="M180" s="50"/>
      <c r="N180" s="28" t="s">
        <v>7</v>
      </c>
      <c r="O180" s="28">
        <f>COUNTIF(C176:C195,"도")</f>
        <v>0</v>
      </c>
      <c r="P180" s="28" t="s">
        <v>2</v>
      </c>
      <c r="Q180" s="28">
        <f>SUMIF(C176:C195,"도",E176:E195)</f>
        <v>0</v>
      </c>
      <c r="R180" s="28">
        <f>COUNTIF(X176:X195,"도국")</f>
        <v>0</v>
      </c>
      <c r="S180" s="28" t="s">
        <v>2</v>
      </c>
      <c r="T180" s="28">
        <f>SUMIF(X176:X195,"도국",E176:E195)</f>
        <v>0</v>
      </c>
      <c r="U180" s="28">
        <f t="shared" si="40"/>
        <v>0</v>
      </c>
      <c r="V180" s="28" t="s">
        <v>2</v>
      </c>
      <c r="W180" s="28">
        <f t="shared" si="41"/>
        <v>0</v>
      </c>
      <c r="X180" s="28" t="str">
        <f t="shared" si="39"/>
        <v/>
      </c>
    </row>
    <row r="181" spans="1:24" ht="28.9" customHeight="1">
      <c r="A181" s="41" t="str">
        <f t="shared" si="42"/>
        <v xml:space="preserve"> </v>
      </c>
      <c r="B181" s="42"/>
      <c r="C181" s="43"/>
      <c r="D181" s="44"/>
      <c r="E181" s="44"/>
      <c r="F181" s="43"/>
      <c r="G181" s="43"/>
      <c r="H181" s="26"/>
      <c r="I181" s="26"/>
      <c r="J181" s="26"/>
      <c r="K181" s="26"/>
      <c r="L181" s="52"/>
      <c r="M181" s="50"/>
      <c r="N181" s="28" t="s">
        <v>8</v>
      </c>
      <c r="O181" s="28">
        <f>COUNTIF(C176:C195,"천")</f>
        <v>0</v>
      </c>
      <c r="P181" s="28" t="s">
        <v>2</v>
      </c>
      <c r="Q181" s="28">
        <f>SUMIF(C176:C195,"천",E176:E195)</f>
        <v>0</v>
      </c>
      <c r="R181" s="28">
        <f>COUNTIF(X176:X195,"천국")</f>
        <v>0</v>
      </c>
      <c r="S181" s="28" t="s">
        <v>2</v>
      </c>
      <c r="T181" s="28">
        <f>SUMIF(X176:X195,"천국",E176:E195)</f>
        <v>0</v>
      </c>
      <c r="U181" s="28">
        <f t="shared" si="40"/>
        <v>0</v>
      </c>
      <c r="V181" s="28" t="s">
        <v>2</v>
      </c>
      <c r="W181" s="28">
        <f t="shared" si="41"/>
        <v>0</v>
      </c>
      <c r="X181" s="28" t="str">
        <f t="shared" si="39"/>
        <v/>
      </c>
    </row>
    <row r="182" spans="1:24" ht="28.9" customHeight="1">
      <c r="A182" s="41" t="str">
        <f t="shared" si="42"/>
        <v xml:space="preserve"> </v>
      </c>
      <c r="B182" s="42"/>
      <c r="C182" s="43"/>
      <c r="D182" s="44"/>
      <c r="E182" s="44"/>
      <c r="F182" s="43"/>
      <c r="G182" s="43"/>
      <c r="H182" s="26"/>
      <c r="I182" s="26"/>
      <c r="J182" s="26"/>
      <c r="K182" s="26"/>
      <c r="L182" s="52"/>
      <c r="M182" s="50"/>
      <c r="N182" s="28" t="s">
        <v>9</v>
      </c>
      <c r="O182" s="28">
        <f>COUNTIF(C176:C195,"구")</f>
        <v>0</v>
      </c>
      <c r="P182" s="28" t="s">
        <v>2</v>
      </c>
      <c r="Q182" s="28">
        <f>SUMIF(C176:C195,"구",E176:E195)</f>
        <v>0</v>
      </c>
      <c r="R182" s="28">
        <f>COUNTIF(X176:X195,"구국")</f>
        <v>0</v>
      </c>
      <c r="S182" s="28" t="s">
        <v>2</v>
      </c>
      <c r="T182" s="28">
        <f>SUMIF(X176:X195,"구국",E176:E195)</f>
        <v>0</v>
      </c>
      <c r="U182" s="28">
        <f t="shared" si="40"/>
        <v>0</v>
      </c>
      <c r="V182" s="28" t="s">
        <v>2</v>
      </c>
      <c r="W182" s="28">
        <f t="shared" si="41"/>
        <v>0</v>
      </c>
      <c r="X182" s="28" t="str">
        <f t="shared" si="39"/>
        <v/>
      </c>
    </row>
    <row r="183" spans="1:24" ht="28.9" customHeight="1">
      <c r="A183" s="41" t="str">
        <f t="shared" si="42"/>
        <v xml:space="preserve"> </v>
      </c>
      <c r="B183" s="42"/>
      <c r="C183" s="43"/>
      <c r="D183" s="44"/>
      <c r="E183" s="44"/>
      <c r="F183" s="43"/>
      <c r="G183" s="43"/>
      <c r="H183" s="26"/>
      <c r="I183" s="26"/>
      <c r="J183" s="26"/>
      <c r="K183" s="26"/>
      <c r="L183" s="52"/>
      <c r="M183" s="50"/>
      <c r="N183" s="28" t="s">
        <v>10</v>
      </c>
      <c r="O183" s="28">
        <f>COUNTIF(C176:C195,"제")</f>
        <v>0</v>
      </c>
      <c r="P183" s="28" t="s">
        <v>2</v>
      </c>
      <c r="Q183" s="28">
        <f>SUMIF(C176:C195,"제",E176:E195)</f>
        <v>0</v>
      </c>
      <c r="R183" s="28">
        <f>COUNTIF(X176:X195,"제국")</f>
        <v>0</v>
      </c>
      <c r="S183" s="28" t="s">
        <v>2</v>
      </c>
      <c r="T183" s="28">
        <f>SUMIF(X176:X195,"제국",E176:E195)</f>
        <v>0</v>
      </c>
      <c r="U183" s="28">
        <f t="shared" si="40"/>
        <v>0</v>
      </c>
      <c r="V183" s="28" t="s">
        <v>2</v>
      </c>
      <c r="W183" s="28">
        <f t="shared" si="41"/>
        <v>0</v>
      </c>
      <c r="X183" s="28" t="str">
        <f t="shared" si="39"/>
        <v/>
      </c>
    </row>
    <row r="184" spans="1:24" ht="28.9" customHeight="1">
      <c r="A184" s="41" t="str">
        <f t="shared" si="42"/>
        <v xml:space="preserve"> </v>
      </c>
      <c r="B184" s="42"/>
      <c r="C184" s="43"/>
      <c r="D184" s="44"/>
      <c r="E184" s="44"/>
      <c r="F184" s="43"/>
      <c r="G184" s="43"/>
      <c r="H184" s="26"/>
      <c r="I184" s="26"/>
      <c r="J184" s="26"/>
      <c r="K184" s="26"/>
      <c r="L184" s="52"/>
      <c r="M184" s="50"/>
      <c r="N184" s="28" t="s">
        <v>11</v>
      </c>
      <c r="O184" s="28">
        <f>COUNTIF(C176:C195,"유")</f>
        <v>0</v>
      </c>
      <c r="P184" s="28" t="s">
        <v>2</v>
      </c>
      <c r="Q184" s="28">
        <f>SUMIF(C176:C195,"유",E176:E195)</f>
        <v>0</v>
      </c>
      <c r="R184" s="28">
        <f>COUNTIF(X176:X195,"유국")</f>
        <v>0</v>
      </c>
      <c r="S184" s="28" t="s">
        <v>2</v>
      </c>
      <c r="T184" s="28">
        <f>SUMIF(X176:X195,"유국",E176:E195)</f>
        <v>0</v>
      </c>
      <c r="U184" s="28">
        <f t="shared" si="40"/>
        <v>0</v>
      </c>
      <c r="V184" s="28" t="s">
        <v>2</v>
      </c>
      <c r="W184" s="28">
        <f t="shared" si="41"/>
        <v>0</v>
      </c>
      <c r="X184" s="28" t="str">
        <f t="shared" ref="X184:X199" si="43">CONCATENATE(C184,H184)</f>
        <v/>
      </c>
    </row>
    <row r="185" spans="1:24" ht="28.9" customHeight="1">
      <c r="A185" s="41" t="str">
        <f>IF(OR(ISNUMBER(E185),ISTEXT(C185)),A184+1," ")</f>
        <v xml:space="preserve"> </v>
      </c>
      <c r="B185" s="42"/>
      <c r="C185" s="43"/>
      <c r="D185" s="44"/>
      <c r="E185" s="44"/>
      <c r="F185" s="43"/>
      <c r="G185" s="43"/>
      <c r="H185" s="26"/>
      <c r="I185" s="26"/>
      <c r="J185" s="26"/>
      <c r="K185" s="26"/>
      <c r="L185" s="52"/>
      <c r="M185" s="50"/>
      <c r="N185" s="28" t="s">
        <v>12</v>
      </c>
      <c r="O185" s="28">
        <f>COUNTIF(C176:C195,"과")</f>
        <v>0</v>
      </c>
      <c r="P185" s="28" t="s">
        <v>2</v>
      </c>
      <c r="Q185" s="28">
        <f>SUMIF(C176:C195,"과",E176:E195)</f>
        <v>0</v>
      </c>
      <c r="R185" s="28">
        <f>COUNTIF(X176:X195,"과국")</f>
        <v>0</v>
      </c>
      <c r="S185" s="28" t="s">
        <v>2</v>
      </c>
      <c r="T185" s="28">
        <f>SUMIF(X176:X195,"과국",E176:E195)</f>
        <v>0</v>
      </c>
      <c r="U185" s="28">
        <f t="shared" si="40"/>
        <v>0</v>
      </c>
      <c r="V185" s="28" t="s">
        <v>2</v>
      </c>
      <c r="W185" s="28">
        <f t="shared" si="41"/>
        <v>0</v>
      </c>
      <c r="X185" s="28" t="str">
        <f t="shared" si="43"/>
        <v/>
      </c>
    </row>
    <row r="186" spans="1:24" ht="28.9" customHeight="1">
      <c r="A186" s="41" t="str">
        <f>IF(OR(ISNUMBER(E186),ISTEXT(C186)),A185+1," ")</f>
        <v xml:space="preserve"> </v>
      </c>
      <c r="B186" s="42"/>
      <c r="C186" s="43"/>
      <c r="D186" s="44"/>
      <c r="E186" s="44"/>
      <c r="F186" s="43"/>
      <c r="G186" s="43"/>
      <c r="H186" s="26"/>
      <c r="I186" s="26"/>
      <c r="J186" s="26"/>
      <c r="K186" s="26"/>
      <c r="L186" s="52"/>
      <c r="M186" s="50"/>
      <c r="N186" s="28" t="s">
        <v>13</v>
      </c>
      <c r="O186" s="28">
        <f>COUNTIF(C176:C195,"묘")</f>
        <v>0</v>
      </c>
      <c r="P186" s="28" t="s">
        <v>2</v>
      </c>
      <c r="Q186" s="28">
        <f>SUMIF(C176:C195,"묘",E176:E195)</f>
        <v>0</v>
      </c>
      <c r="R186" s="28">
        <f>COUNTIF(X176:X195,"묘국")</f>
        <v>0</v>
      </c>
      <c r="S186" s="28" t="s">
        <v>2</v>
      </c>
      <c r="T186" s="28">
        <f>SUMIF(X176:X195,"묘국",E176:E195)</f>
        <v>0</v>
      </c>
      <c r="U186" s="28">
        <f t="shared" si="40"/>
        <v>0</v>
      </c>
      <c r="V186" s="28" t="s">
        <v>2</v>
      </c>
      <c r="W186" s="28">
        <f t="shared" si="41"/>
        <v>0</v>
      </c>
      <c r="X186" s="28" t="str">
        <f t="shared" si="43"/>
        <v/>
      </c>
    </row>
    <row r="187" spans="1:24" ht="28.9" customHeight="1">
      <c r="A187" s="41" t="str">
        <f t="shared" ref="A187:A193" si="44">IF(OR(ISNUMBER(E187),ISTEXT(C187)),A186+1," ")</f>
        <v xml:space="preserve"> </v>
      </c>
      <c r="B187" s="42"/>
      <c r="C187" s="43"/>
      <c r="D187" s="44"/>
      <c r="E187" s="44"/>
      <c r="F187" s="43"/>
      <c r="G187" s="43"/>
      <c r="H187" s="26"/>
      <c r="I187" s="26"/>
      <c r="J187" s="26"/>
      <c r="K187" s="26"/>
      <c r="L187" s="52"/>
      <c r="M187" s="50"/>
      <c r="N187" s="28" t="s">
        <v>14</v>
      </c>
      <c r="O187" s="28">
        <f>COUNTIF(C176:C195,"목")</f>
        <v>0</v>
      </c>
      <c r="P187" s="28" t="s">
        <v>2</v>
      </c>
      <c r="Q187" s="28">
        <f>SUMIF(C176:C195,"목",E176:E195)</f>
        <v>0</v>
      </c>
      <c r="R187" s="28">
        <f>COUNTIF(X176:X195,"목국")</f>
        <v>0</v>
      </c>
      <c r="S187" s="28" t="s">
        <v>2</v>
      </c>
      <c r="T187" s="28">
        <f>SUMIF(X176:X195,"목국",E176:E195)</f>
        <v>0</v>
      </c>
      <c r="U187" s="28">
        <f t="shared" si="40"/>
        <v>0</v>
      </c>
      <c r="V187" s="28" t="s">
        <v>2</v>
      </c>
      <c r="W187" s="28">
        <f t="shared" si="41"/>
        <v>0</v>
      </c>
      <c r="X187" s="28" t="str">
        <f t="shared" si="43"/>
        <v/>
      </c>
    </row>
    <row r="188" spans="1:24" ht="28.9" customHeight="1">
      <c r="A188" s="41" t="str">
        <f t="shared" si="44"/>
        <v xml:space="preserve"> </v>
      </c>
      <c r="B188" s="42"/>
      <c r="C188" s="43"/>
      <c r="D188" s="44"/>
      <c r="E188" s="44"/>
      <c r="F188" s="43"/>
      <c r="G188" s="43"/>
      <c r="H188" s="26"/>
      <c r="I188" s="26"/>
      <c r="J188" s="26"/>
      <c r="K188" s="26"/>
      <c r="L188" s="52"/>
      <c r="M188" s="50"/>
      <c r="N188" s="28" t="s">
        <v>15</v>
      </c>
      <c r="O188" s="28">
        <f>COUNTIF(C176:C195,"잡")</f>
        <v>0</v>
      </c>
      <c r="P188" s="28" t="s">
        <v>2</v>
      </c>
      <c r="Q188" s="28">
        <f>SUMIF(C176:C195,"잡",E176:E195)</f>
        <v>0</v>
      </c>
      <c r="R188" s="28">
        <f>COUNTIF(X176:X195,"잡국")</f>
        <v>0</v>
      </c>
      <c r="S188" s="28" t="s">
        <v>2</v>
      </c>
      <c r="T188" s="28">
        <f>SUMIF(X176:X195,"잡국",E176:E195)</f>
        <v>0</v>
      </c>
      <c r="U188" s="28">
        <f t="shared" si="40"/>
        <v>0</v>
      </c>
      <c r="V188" s="28" t="s">
        <v>2</v>
      </c>
      <c r="W188" s="28">
        <f t="shared" si="41"/>
        <v>0</v>
      </c>
      <c r="X188" s="28" t="str">
        <f t="shared" si="43"/>
        <v/>
      </c>
    </row>
    <row r="189" spans="1:24" ht="28.9" customHeight="1">
      <c r="A189" s="41" t="str">
        <f t="shared" si="44"/>
        <v xml:space="preserve"> </v>
      </c>
      <c r="B189" s="42"/>
      <c r="C189" s="43"/>
      <c r="D189" s="44"/>
      <c r="E189" s="44"/>
      <c r="F189" s="43"/>
      <c r="G189" s="43"/>
      <c r="H189" s="26"/>
      <c r="I189" s="26"/>
      <c r="J189" s="26"/>
      <c r="K189" s="26"/>
      <c r="L189" s="52"/>
      <c r="M189" s="50"/>
      <c r="N189" s="28" t="s">
        <v>19</v>
      </c>
      <c r="O189" s="28">
        <f>COUNTIF(C176:C195,"학")</f>
        <v>0</v>
      </c>
      <c r="P189" s="28" t="s">
        <v>2</v>
      </c>
      <c r="Q189" s="28">
        <f>SUMIF(C176:C195,"학",E176:E195)</f>
        <v>0</v>
      </c>
      <c r="R189" s="28">
        <f>COUNTIF(X176:X195,"학국")</f>
        <v>0</v>
      </c>
      <c r="S189" s="28" t="s">
        <v>2</v>
      </c>
      <c r="T189" s="28">
        <f>SUMIF(X176:X195,"학국",E176:E195)</f>
        <v>0</v>
      </c>
      <c r="U189" s="28">
        <f t="shared" si="40"/>
        <v>0</v>
      </c>
      <c r="V189" s="28" t="s">
        <v>2</v>
      </c>
      <c r="W189" s="28">
        <f t="shared" si="41"/>
        <v>0</v>
      </c>
      <c r="X189" s="28" t="str">
        <f t="shared" si="43"/>
        <v/>
      </c>
    </row>
    <row r="190" spans="1:24" ht="28.9" customHeight="1">
      <c r="A190" s="41" t="str">
        <f t="shared" si="44"/>
        <v xml:space="preserve"> </v>
      </c>
      <c r="B190" s="42"/>
      <c r="C190" s="43"/>
      <c r="D190" s="44"/>
      <c r="E190" s="44"/>
      <c r="F190" s="43"/>
      <c r="G190" s="43"/>
      <c r="H190" s="26"/>
      <c r="I190" s="26"/>
      <c r="J190" s="26"/>
      <c r="K190" s="26"/>
      <c r="L190" s="52"/>
      <c r="M190" s="50"/>
      <c r="N190" s="28" t="s">
        <v>16</v>
      </c>
      <c r="O190" s="28">
        <f>COUNTIF(C176:C195,"수")</f>
        <v>0</v>
      </c>
      <c r="P190" s="28" t="s">
        <v>2</v>
      </c>
      <c r="Q190" s="28">
        <f>SUMIF(C176:C195,"수",E176:E195)</f>
        <v>0</v>
      </c>
      <c r="R190" s="28">
        <f>COUNTIF(X176:X195,"수국")</f>
        <v>0</v>
      </c>
      <c r="S190" s="28" t="s">
        <v>2</v>
      </c>
      <c r="T190" s="28">
        <f>SUMIF(X176:X195,"수국",E176:E195)</f>
        <v>0</v>
      </c>
      <c r="U190" s="28">
        <f t="shared" si="40"/>
        <v>0</v>
      </c>
      <c r="V190" s="28" t="s">
        <v>2</v>
      </c>
      <c r="W190" s="28">
        <f t="shared" si="41"/>
        <v>0</v>
      </c>
      <c r="X190" s="28" t="str">
        <f t="shared" si="43"/>
        <v/>
      </c>
    </row>
    <row r="191" spans="1:24" ht="28.9" customHeight="1">
      <c r="A191" s="41" t="str">
        <f t="shared" si="44"/>
        <v xml:space="preserve"> </v>
      </c>
      <c r="B191" s="42"/>
      <c r="C191" s="43"/>
      <c r="D191" s="44"/>
      <c r="E191" s="44"/>
      <c r="F191" s="43"/>
      <c r="G191" s="43"/>
      <c r="H191" s="26"/>
      <c r="I191" s="26"/>
      <c r="J191" s="26"/>
      <c r="K191" s="26"/>
      <c r="L191" s="52"/>
      <c r="M191" s="50"/>
      <c r="N191" s="29" t="s">
        <v>17</v>
      </c>
      <c r="O191" s="28">
        <f>COUNTIF(C176:C195,"장")</f>
        <v>0</v>
      </c>
      <c r="P191" s="28" t="s">
        <v>2</v>
      </c>
      <c r="Q191" s="28">
        <f>SUMIF(C176:C195,"장",E176:E195)</f>
        <v>0</v>
      </c>
      <c r="R191" s="28">
        <f>COUNTIF(X176:X195,"장국")</f>
        <v>0</v>
      </c>
      <c r="S191" s="28" t="s">
        <v>2</v>
      </c>
      <c r="T191" s="28">
        <f>SUMIF(X176:X195,"장국",E176:E195)</f>
        <v>0</v>
      </c>
      <c r="U191" s="28">
        <f t="shared" si="40"/>
        <v>0</v>
      </c>
      <c r="V191" s="28" t="s">
        <v>2</v>
      </c>
      <c r="W191" s="28">
        <f t="shared" si="41"/>
        <v>0</v>
      </c>
      <c r="X191" s="30" t="str">
        <f t="shared" si="43"/>
        <v/>
      </c>
    </row>
    <row r="192" spans="1:24" ht="28.9" customHeight="1">
      <c r="A192" s="41" t="str">
        <f t="shared" si="44"/>
        <v xml:space="preserve"> </v>
      </c>
      <c r="B192" s="42"/>
      <c r="C192" s="43"/>
      <c r="D192" s="44"/>
      <c r="E192" s="44"/>
      <c r="F192" s="43"/>
      <c r="G192" s="43"/>
      <c r="H192" s="26"/>
      <c r="I192" s="26"/>
      <c r="J192" s="26"/>
      <c r="K192" s="26"/>
      <c r="L192" s="52"/>
      <c r="M192" s="50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30" t="str">
        <f t="shared" si="43"/>
        <v/>
      </c>
    </row>
    <row r="193" spans="1:24" ht="28.9" customHeight="1">
      <c r="A193" s="41" t="str">
        <f t="shared" si="44"/>
        <v xml:space="preserve"> </v>
      </c>
      <c r="B193" s="42"/>
      <c r="C193" s="43"/>
      <c r="D193" s="44"/>
      <c r="E193" s="44"/>
      <c r="F193" s="43"/>
      <c r="G193" s="43"/>
      <c r="H193" s="26"/>
      <c r="I193" s="26"/>
      <c r="J193" s="26"/>
      <c r="K193" s="26"/>
      <c r="L193" s="52"/>
      <c r="M193" s="50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30" t="str">
        <f t="shared" si="43"/>
        <v/>
      </c>
    </row>
    <row r="194" spans="1:24" ht="28.9" customHeight="1">
      <c r="A194" s="41" t="str">
        <f>IF(OR(ISNUMBER(E194),ISTEXT(C194)),A193+1," ")</f>
        <v xml:space="preserve"> </v>
      </c>
      <c r="B194" s="42"/>
      <c r="C194" s="43"/>
      <c r="D194" s="44"/>
      <c r="E194" s="44"/>
      <c r="F194" s="43"/>
      <c r="G194" s="43"/>
      <c r="H194" s="26"/>
      <c r="I194" s="26"/>
      <c r="J194" s="26"/>
      <c r="K194" s="26"/>
      <c r="L194" s="52"/>
      <c r="M194" s="50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30" t="str">
        <f t="shared" si="43"/>
        <v/>
      </c>
    </row>
    <row r="195" spans="1:24" ht="28.9" customHeight="1">
      <c r="A195" s="41" t="str">
        <f>IF(OR(ISNUMBER(E195),ISTEXT(C195)),A194+1," ")</f>
        <v xml:space="preserve"> </v>
      </c>
      <c r="B195" s="42"/>
      <c r="C195" s="43"/>
      <c r="D195" s="44"/>
      <c r="E195" s="44"/>
      <c r="F195" s="43"/>
      <c r="G195" s="43"/>
      <c r="H195" s="26"/>
      <c r="I195" s="26"/>
      <c r="J195" s="26"/>
      <c r="K195" s="26"/>
      <c r="L195" s="52"/>
      <c r="M195" s="50"/>
      <c r="N195" s="28" t="s">
        <v>20</v>
      </c>
      <c r="O195" s="28">
        <f>COUNTIF(C176:C195," ")</f>
        <v>0</v>
      </c>
      <c r="P195" s="28" t="s">
        <v>2</v>
      </c>
      <c r="Q195" s="28">
        <f>SUMIF(C176:C195," ",E176:E195)</f>
        <v>0</v>
      </c>
      <c r="R195" s="28"/>
      <c r="S195" s="28" t="s">
        <v>2</v>
      </c>
      <c r="T195" s="28"/>
      <c r="U195" s="28">
        <f>O195</f>
        <v>0</v>
      </c>
      <c r="V195" s="28" t="s">
        <v>2</v>
      </c>
      <c r="W195" s="28">
        <f>Q195</f>
        <v>0</v>
      </c>
      <c r="X195" s="28" t="str">
        <f t="shared" si="43"/>
        <v/>
      </c>
    </row>
    <row r="196" spans="1:24" ht="28.9" customHeight="1">
      <c r="A196" s="45" t="s">
        <v>35</v>
      </c>
      <c r="B196" s="46"/>
      <c r="C196" s="47"/>
      <c r="D196" s="48"/>
      <c r="E196" s="49">
        <f>SUM(E176:E195)</f>
        <v>0</v>
      </c>
      <c r="F196" s="47"/>
      <c r="G196" s="47"/>
      <c r="H196" s="31"/>
      <c r="I196" s="31"/>
      <c r="J196" s="31"/>
      <c r="K196" s="31"/>
      <c r="L196" s="33"/>
      <c r="M196" s="51"/>
      <c r="N196" s="29" t="s">
        <v>1</v>
      </c>
      <c r="O196" s="28">
        <f>SUM(O176:O195)</f>
        <v>0</v>
      </c>
      <c r="P196" s="28" t="s">
        <v>2</v>
      </c>
      <c r="Q196" s="28">
        <f>SUM(Q176:Q195)</f>
        <v>0</v>
      </c>
      <c r="R196" s="28">
        <f>SUM(R176:R195)</f>
        <v>0</v>
      </c>
      <c r="S196" s="28" t="s">
        <v>2</v>
      </c>
      <c r="T196" s="28">
        <f>SUM(T176:T195)</f>
        <v>0</v>
      </c>
      <c r="U196" s="28">
        <f>SUM(U176:U195)</f>
        <v>0</v>
      </c>
      <c r="V196" s="28" t="s">
        <v>2</v>
      </c>
      <c r="W196" s="28">
        <f>SUM(W176:W195)</f>
        <v>0</v>
      </c>
      <c r="X196" s="28" t="str">
        <f t="shared" si="43"/>
        <v/>
      </c>
    </row>
    <row r="197" spans="1:24" ht="28.9" customHeight="1">
      <c r="A197" s="41" t="str">
        <f>IF(OR(ISNUMBER(E197),ISTEXT(C197)),A195+1," ")</f>
        <v xml:space="preserve"> </v>
      </c>
      <c r="B197" s="42"/>
      <c r="C197" s="43"/>
      <c r="D197" s="44"/>
      <c r="E197" s="44"/>
      <c r="F197" s="43"/>
      <c r="G197" s="43"/>
      <c r="H197" s="26"/>
      <c r="I197" s="26"/>
      <c r="J197" s="26"/>
      <c r="K197" s="27"/>
      <c r="L197" s="52"/>
      <c r="M197" s="50"/>
      <c r="N197" s="28" t="s">
        <v>3</v>
      </c>
      <c r="O197" s="28">
        <f>COUNTIF(C197:C216,"전")</f>
        <v>0</v>
      </c>
      <c r="P197" s="28" t="s">
        <v>2</v>
      </c>
      <c r="Q197" s="28">
        <f>SUMIF(C197:C216,"전",E197:E216)</f>
        <v>0</v>
      </c>
      <c r="R197" s="28">
        <f>COUNTIF(X197:X216,"전국")</f>
        <v>0</v>
      </c>
      <c r="S197" s="28" t="s">
        <v>2</v>
      </c>
      <c r="T197" s="28">
        <f>SUMIF(X197:X216,"전국",E197:E216)</f>
        <v>0</v>
      </c>
      <c r="U197" s="28">
        <f t="shared" ref="U197:U212" si="45">O197-R197</f>
        <v>0</v>
      </c>
      <c r="V197" s="28" t="s">
        <v>2</v>
      </c>
      <c r="W197" s="28">
        <f t="shared" ref="W197:W212" si="46">Q197-T197</f>
        <v>0</v>
      </c>
      <c r="X197" s="28" t="str">
        <f t="shared" si="43"/>
        <v/>
      </c>
    </row>
    <row r="198" spans="1:24" ht="28.9" customHeight="1">
      <c r="A198" s="41" t="str">
        <f>IF(OR(ISNUMBER(E198),ISTEXT(C198)),A197+1," ")</f>
        <v xml:space="preserve"> </v>
      </c>
      <c r="B198" s="42"/>
      <c r="C198" s="43"/>
      <c r="D198" s="44"/>
      <c r="E198" s="44"/>
      <c r="F198" s="43"/>
      <c r="G198" s="43"/>
      <c r="H198" s="26"/>
      <c r="I198" s="26"/>
      <c r="J198" s="26"/>
      <c r="K198" s="26"/>
      <c r="L198" s="52"/>
      <c r="M198" s="50"/>
      <c r="N198" s="28" t="s">
        <v>4</v>
      </c>
      <c r="O198" s="28">
        <f>COUNTIF(C197:C216,"답")</f>
        <v>0</v>
      </c>
      <c r="P198" s="28" t="s">
        <v>2</v>
      </c>
      <c r="Q198" s="28">
        <f>SUMIF(C197:C216,"답",E197:E216)</f>
        <v>0</v>
      </c>
      <c r="R198" s="28">
        <f>COUNTIF(X197:X216,"답국")</f>
        <v>0</v>
      </c>
      <c r="S198" s="28" t="s">
        <v>2</v>
      </c>
      <c r="T198" s="28">
        <f>SUMIF(X197:X216,"답국",E197:E216)</f>
        <v>0</v>
      </c>
      <c r="U198" s="28">
        <f t="shared" si="45"/>
        <v>0</v>
      </c>
      <c r="V198" s="28" t="s">
        <v>2</v>
      </c>
      <c r="W198" s="28">
        <f t="shared" si="46"/>
        <v>0</v>
      </c>
      <c r="X198" s="28" t="str">
        <f t="shared" si="43"/>
        <v/>
      </c>
    </row>
    <row r="199" spans="1:24" ht="28.9" customHeight="1">
      <c r="A199" s="41" t="str">
        <f t="shared" ref="A199:A204" si="47">IF(OR(ISNUMBER(E199),ISTEXT(C199)),A198+1," ")</f>
        <v xml:space="preserve"> </v>
      </c>
      <c r="B199" s="42"/>
      <c r="C199" s="43"/>
      <c r="D199" s="44"/>
      <c r="E199" s="44"/>
      <c r="F199" s="43"/>
      <c r="G199" s="43"/>
      <c r="H199" s="26"/>
      <c r="I199" s="26"/>
      <c r="J199" s="26"/>
      <c r="K199" s="26"/>
      <c r="L199" s="52"/>
      <c r="M199" s="50"/>
      <c r="N199" s="28" t="s">
        <v>5</v>
      </c>
      <c r="O199" s="28">
        <f>COUNTIF(C197:C216,"임")</f>
        <v>0</v>
      </c>
      <c r="P199" s="28" t="s">
        <v>2</v>
      </c>
      <c r="Q199" s="28">
        <f>SUMIF(C197:C216,"임",E197:E216)</f>
        <v>0</v>
      </c>
      <c r="R199" s="28">
        <f>COUNTIF(X197:X216,"임국")</f>
        <v>0</v>
      </c>
      <c r="S199" s="28" t="s">
        <v>2</v>
      </c>
      <c r="T199" s="28">
        <f>SUMIF(X197:X216,"임국",E197:E216)</f>
        <v>0</v>
      </c>
      <c r="U199" s="28">
        <f t="shared" si="45"/>
        <v>0</v>
      </c>
      <c r="V199" s="28" t="s">
        <v>2</v>
      </c>
      <c r="W199" s="28">
        <f t="shared" si="46"/>
        <v>0</v>
      </c>
      <c r="X199" s="28" t="str">
        <f t="shared" si="43"/>
        <v/>
      </c>
    </row>
    <row r="200" spans="1:24" ht="28.9" customHeight="1">
      <c r="A200" s="41" t="str">
        <f t="shared" si="47"/>
        <v xml:space="preserve"> </v>
      </c>
      <c r="B200" s="42"/>
      <c r="C200" s="43"/>
      <c r="D200" s="44"/>
      <c r="E200" s="44"/>
      <c r="F200" s="43"/>
      <c r="G200" s="43"/>
      <c r="H200" s="26"/>
      <c r="I200" s="26"/>
      <c r="J200" s="26"/>
      <c r="K200" s="26"/>
      <c r="L200" s="52"/>
      <c r="M200" s="50"/>
      <c r="N200" s="28" t="s">
        <v>6</v>
      </c>
      <c r="O200" s="28">
        <f>COUNTIF(C197:C216,"대")</f>
        <v>0</v>
      </c>
      <c r="P200" s="28" t="s">
        <v>2</v>
      </c>
      <c r="Q200" s="28">
        <f>SUMIF(C197:C216,"대",E197:E216)</f>
        <v>0</v>
      </c>
      <c r="R200" s="28">
        <f>COUNTIF(X197:X216,"대국")</f>
        <v>0</v>
      </c>
      <c r="S200" s="28" t="s">
        <v>2</v>
      </c>
      <c r="T200" s="28">
        <f>SUMIF(X197:X216,"대국",E197:E216)</f>
        <v>0</v>
      </c>
      <c r="U200" s="28">
        <f t="shared" si="45"/>
        <v>0</v>
      </c>
      <c r="V200" s="28" t="s">
        <v>2</v>
      </c>
      <c r="W200" s="28">
        <f t="shared" si="46"/>
        <v>0</v>
      </c>
      <c r="X200" s="28" t="str">
        <f t="shared" ref="X200:X215" si="48">CONCATENATE(C200,H200)</f>
        <v/>
      </c>
    </row>
    <row r="201" spans="1:24" ht="28.9" customHeight="1">
      <c r="A201" s="41" t="str">
        <f t="shared" si="47"/>
        <v xml:space="preserve"> </v>
      </c>
      <c r="B201" s="42"/>
      <c r="C201" s="43"/>
      <c r="D201" s="44"/>
      <c r="E201" s="44"/>
      <c r="F201" s="43"/>
      <c r="G201" s="43"/>
      <c r="H201" s="26"/>
      <c r="I201" s="26"/>
      <c r="J201" s="26"/>
      <c r="K201" s="26"/>
      <c r="L201" s="52"/>
      <c r="M201" s="50"/>
      <c r="N201" s="28" t="s">
        <v>7</v>
      </c>
      <c r="O201" s="28">
        <f>COUNTIF(C197:C216,"도")</f>
        <v>0</v>
      </c>
      <c r="P201" s="28" t="s">
        <v>2</v>
      </c>
      <c r="Q201" s="28">
        <f>SUMIF(C197:C216,"도",E197:E216)</f>
        <v>0</v>
      </c>
      <c r="R201" s="28">
        <f>COUNTIF(X197:X216,"도국")</f>
        <v>0</v>
      </c>
      <c r="S201" s="28" t="s">
        <v>2</v>
      </c>
      <c r="T201" s="28">
        <f>SUMIF(X197:X216,"도국",E197:E216)</f>
        <v>0</v>
      </c>
      <c r="U201" s="28">
        <f t="shared" si="45"/>
        <v>0</v>
      </c>
      <c r="V201" s="28" t="s">
        <v>2</v>
      </c>
      <c r="W201" s="28">
        <f t="shared" si="46"/>
        <v>0</v>
      </c>
      <c r="X201" s="28" t="str">
        <f t="shared" si="48"/>
        <v/>
      </c>
    </row>
    <row r="202" spans="1:24" ht="28.9" customHeight="1">
      <c r="A202" s="41" t="str">
        <f t="shared" si="47"/>
        <v xml:space="preserve"> </v>
      </c>
      <c r="B202" s="42"/>
      <c r="C202" s="43"/>
      <c r="D202" s="44"/>
      <c r="E202" s="44"/>
      <c r="F202" s="43"/>
      <c r="G202" s="43"/>
      <c r="H202" s="26"/>
      <c r="I202" s="26"/>
      <c r="J202" s="26"/>
      <c r="K202" s="26"/>
      <c r="L202" s="52"/>
      <c r="M202" s="50"/>
      <c r="N202" s="28" t="s">
        <v>8</v>
      </c>
      <c r="O202" s="28">
        <f>COUNTIF(C197:C216,"천")</f>
        <v>0</v>
      </c>
      <c r="P202" s="28" t="s">
        <v>2</v>
      </c>
      <c r="Q202" s="28">
        <f>SUMIF(C197:C216,"천",E197:E216)</f>
        <v>0</v>
      </c>
      <c r="R202" s="28">
        <f>COUNTIF(X197:X216,"천국")</f>
        <v>0</v>
      </c>
      <c r="S202" s="28" t="s">
        <v>2</v>
      </c>
      <c r="T202" s="28">
        <f>SUMIF(X197:X216,"천국",E197:E216)</f>
        <v>0</v>
      </c>
      <c r="U202" s="28">
        <f t="shared" si="45"/>
        <v>0</v>
      </c>
      <c r="V202" s="28" t="s">
        <v>2</v>
      </c>
      <c r="W202" s="28">
        <f t="shared" si="46"/>
        <v>0</v>
      </c>
      <c r="X202" s="28" t="str">
        <f t="shared" si="48"/>
        <v/>
      </c>
    </row>
    <row r="203" spans="1:24" ht="28.9" customHeight="1">
      <c r="A203" s="41" t="str">
        <f t="shared" si="47"/>
        <v xml:space="preserve"> </v>
      </c>
      <c r="B203" s="42"/>
      <c r="C203" s="43"/>
      <c r="D203" s="44"/>
      <c r="E203" s="44"/>
      <c r="F203" s="43"/>
      <c r="G203" s="43"/>
      <c r="H203" s="26"/>
      <c r="I203" s="26"/>
      <c r="J203" s="26"/>
      <c r="K203" s="26"/>
      <c r="L203" s="52"/>
      <c r="M203" s="50"/>
      <c r="N203" s="28" t="s">
        <v>9</v>
      </c>
      <c r="O203" s="28">
        <f>COUNTIF(C197:C216,"구")</f>
        <v>0</v>
      </c>
      <c r="P203" s="28" t="s">
        <v>2</v>
      </c>
      <c r="Q203" s="28">
        <f>SUMIF(C197:C216,"구",E197:E216)</f>
        <v>0</v>
      </c>
      <c r="R203" s="28">
        <f>COUNTIF(X197:X216,"구국")</f>
        <v>0</v>
      </c>
      <c r="S203" s="28" t="s">
        <v>2</v>
      </c>
      <c r="T203" s="28">
        <f>SUMIF(X197:X216,"구국",E197:E216)</f>
        <v>0</v>
      </c>
      <c r="U203" s="28">
        <f t="shared" si="45"/>
        <v>0</v>
      </c>
      <c r="V203" s="28" t="s">
        <v>2</v>
      </c>
      <c r="W203" s="28">
        <f t="shared" si="46"/>
        <v>0</v>
      </c>
      <c r="X203" s="28" t="str">
        <f t="shared" si="48"/>
        <v/>
      </c>
    </row>
    <row r="204" spans="1:24" ht="28.9" customHeight="1">
      <c r="A204" s="41" t="str">
        <f t="shared" si="47"/>
        <v xml:space="preserve"> </v>
      </c>
      <c r="B204" s="42"/>
      <c r="C204" s="43"/>
      <c r="D204" s="44"/>
      <c r="E204" s="44"/>
      <c r="F204" s="43"/>
      <c r="G204" s="43"/>
      <c r="H204" s="26"/>
      <c r="I204" s="26"/>
      <c r="J204" s="26"/>
      <c r="K204" s="26"/>
      <c r="L204" s="52"/>
      <c r="M204" s="50"/>
      <c r="N204" s="28" t="s">
        <v>10</v>
      </c>
      <c r="O204" s="28">
        <f>COUNTIF(C197:C216,"제")</f>
        <v>0</v>
      </c>
      <c r="P204" s="28" t="s">
        <v>2</v>
      </c>
      <c r="Q204" s="28">
        <f>SUMIF(C197:C216,"제",E197:E216)</f>
        <v>0</v>
      </c>
      <c r="R204" s="28">
        <f>COUNTIF(X197:X216,"제국")</f>
        <v>0</v>
      </c>
      <c r="S204" s="28" t="s">
        <v>2</v>
      </c>
      <c r="T204" s="28">
        <f>SUMIF(X197:X216,"제국",E197:E216)</f>
        <v>0</v>
      </c>
      <c r="U204" s="28">
        <f t="shared" si="45"/>
        <v>0</v>
      </c>
      <c r="V204" s="28" t="s">
        <v>2</v>
      </c>
      <c r="W204" s="28">
        <f t="shared" si="46"/>
        <v>0</v>
      </c>
      <c r="X204" s="28" t="str">
        <f t="shared" si="48"/>
        <v/>
      </c>
    </row>
    <row r="205" spans="1:24" ht="28.9" customHeight="1">
      <c r="A205" s="41" t="str">
        <f>IF(OR(ISNUMBER(E205),ISTEXT(C205)),A204+1," ")</f>
        <v xml:space="preserve"> </v>
      </c>
      <c r="B205" s="42"/>
      <c r="C205" s="43"/>
      <c r="D205" s="44"/>
      <c r="E205" s="44"/>
      <c r="F205" s="43"/>
      <c r="G205" s="43"/>
      <c r="H205" s="26"/>
      <c r="I205" s="26"/>
      <c r="J205" s="26"/>
      <c r="K205" s="26"/>
      <c r="L205" s="52"/>
      <c r="M205" s="50"/>
      <c r="N205" s="28" t="s">
        <v>11</v>
      </c>
      <c r="O205" s="28">
        <f>COUNTIF(C197:C216,"유")</f>
        <v>0</v>
      </c>
      <c r="P205" s="28" t="s">
        <v>2</v>
      </c>
      <c r="Q205" s="28">
        <f>SUMIF(C197:C216,"유",E197:E216)</f>
        <v>0</v>
      </c>
      <c r="R205" s="28">
        <f>COUNTIF(X197:X216,"유국")</f>
        <v>0</v>
      </c>
      <c r="S205" s="28" t="s">
        <v>2</v>
      </c>
      <c r="T205" s="28">
        <f>SUMIF(X197:X216,"유국",E197:E216)</f>
        <v>0</v>
      </c>
      <c r="U205" s="28">
        <f t="shared" si="45"/>
        <v>0</v>
      </c>
      <c r="V205" s="28" t="s">
        <v>2</v>
      </c>
      <c r="W205" s="28">
        <f t="shared" si="46"/>
        <v>0</v>
      </c>
      <c r="X205" s="28" t="str">
        <f t="shared" si="48"/>
        <v/>
      </c>
    </row>
    <row r="206" spans="1:24" ht="28.9" customHeight="1">
      <c r="A206" s="41" t="str">
        <f>IF(OR(ISNUMBER(E206),ISTEXT(C206)),A205+1," ")</f>
        <v xml:space="preserve"> </v>
      </c>
      <c r="B206" s="42"/>
      <c r="C206" s="43"/>
      <c r="D206" s="44"/>
      <c r="E206" s="44"/>
      <c r="F206" s="43"/>
      <c r="G206" s="43"/>
      <c r="H206" s="26"/>
      <c r="I206" s="26"/>
      <c r="J206" s="26"/>
      <c r="K206" s="26"/>
      <c r="L206" s="52"/>
      <c r="M206" s="50"/>
      <c r="N206" s="28" t="s">
        <v>12</v>
      </c>
      <c r="O206" s="28">
        <f>COUNTIF(C197:C216,"과")</f>
        <v>0</v>
      </c>
      <c r="P206" s="28" t="s">
        <v>2</v>
      </c>
      <c r="Q206" s="28">
        <f>SUMIF(C197:C216,"과",E197:E216)</f>
        <v>0</v>
      </c>
      <c r="R206" s="28">
        <f>COUNTIF(X197:X216,"과국")</f>
        <v>0</v>
      </c>
      <c r="S206" s="28" t="s">
        <v>2</v>
      </c>
      <c r="T206" s="28">
        <f>SUMIF(X197:X216,"과국",E197:E216)</f>
        <v>0</v>
      </c>
      <c r="U206" s="28">
        <f t="shared" si="45"/>
        <v>0</v>
      </c>
      <c r="V206" s="28" t="s">
        <v>2</v>
      </c>
      <c r="W206" s="28">
        <f t="shared" si="46"/>
        <v>0</v>
      </c>
      <c r="X206" s="28" t="str">
        <f t="shared" si="48"/>
        <v/>
      </c>
    </row>
    <row r="207" spans="1:24" ht="28.9" customHeight="1">
      <c r="A207" s="41" t="str">
        <f t="shared" ref="A207:A214" si="49">IF(OR(ISNUMBER(E207),ISTEXT(C207)),A206+1," ")</f>
        <v xml:space="preserve"> </v>
      </c>
      <c r="B207" s="42"/>
      <c r="C207" s="43"/>
      <c r="D207" s="44"/>
      <c r="E207" s="44"/>
      <c r="F207" s="43"/>
      <c r="G207" s="43"/>
      <c r="H207" s="26"/>
      <c r="I207" s="26"/>
      <c r="J207" s="26"/>
      <c r="K207" s="26"/>
      <c r="L207" s="52"/>
      <c r="M207" s="50"/>
      <c r="N207" s="28" t="s">
        <v>13</v>
      </c>
      <c r="O207" s="28">
        <f>COUNTIF(C197:C216,"묘")</f>
        <v>0</v>
      </c>
      <c r="P207" s="28" t="s">
        <v>2</v>
      </c>
      <c r="Q207" s="28">
        <f>SUMIF(C197:C216,"묘",E197:E216)</f>
        <v>0</v>
      </c>
      <c r="R207" s="28">
        <f>COUNTIF(X197:X216,"묘국")</f>
        <v>0</v>
      </c>
      <c r="S207" s="28" t="s">
        <v>2</v>
      </c>
      <c r="T207" s="28">
        <f>SUMIF(X197:X216,"묘국",E197:E216)</f>
        <v>0</v>
      </c>
      <c r="U207" s="28">
        <f t="shared" si="45"/>
        <v>0</v>
      </c>
      <c r="V207" s="28" t="s">
        <v>2</v>
      </c>
      <c r="W207" s="28">
        <f t="shared" si="46"/>
        <v>0</v>
      </c>
      <c r="X207" s="28" t="str">
        <f t="shared" si="48"/>
        <v/>
      </c>
    </row>
    <row r="208" spans="1:24" ht="28.9" customHeight="1">
      <c r="A208" s="41" t="str">
        <f t="shared" si="49"/>
        <v xml:space="preserve"> </v>
      </c>
      <c r="B208" s="42"/>
      <c r="C208" s="43"/>
      <c r="D208" s="44"/>
      <c r="E208" s="44"/>
      <c r="F208" s="43"/>
      <c r="G208" s="43"/>
      <c r="H208" s="26"/>
      <c r="I208" s="26"/>
      <c r="J208" s="26"/>
      <c r="K208" s="26"/>
      <c r="L208" s="52"/>
      <c r="M208" s="50"/>
      <c r="N208" s="28" t="s">
        <v>14</v>
      </c>
      <c r="O208" s="28">
        <f>COUNTIF(C197:C216,"목")</f>
        <v>0</v>
      </c>
      <c r="P208" s="28" t="s">
        <v>2</v>
      </c>
      <c r="Q208" s="28">
        <f>SUMIF(C197:C216,"목",E197:E216)</f>
        <v>0</v>
      </c>
      <c r="R208" s="28">
        <f>COUNTIF(X197:X216,"목국")</f>
        <v>0</v>
      </c>
      <c r="S208" s="28" t="s">
        <v>2</v>
      </c>
      <c r="T208" s="28">
        <f>SUMIF(X197:X216,"목국",E197:E216)</f>
        <v>0</v>
      </c>
      <c r="U208" s="28">
        <f t="shared" si="45"/>
        <v>0</v>
      </c>
      <c r="V208" s="28" t="s">
        <v>2</v>
      </c>
      <c r="W208" s="28">
        <f t="shared" si="46"/>
        <v>0</v>
      </c>
      <c r="X208" s="28" t="str">
        <f t="shared" si="48"/>
        <v/>
      </c>
    </row>
    <row r="209" spans="1:24" ht="28.9" customHeight="1">
      <c r="A209" s="41" t="str">
        <f t="shared" si="49"/>
        <v xml:space="preserve"> </v>
      </c>
      <c r="B209" s="42"/>
      <c r="C209" s="43"/>
      <c r="D209" s="44"/>
      <c r="E209" s="44"/>
      <c r="F209" s="43"/>
      <c r="G209" s="43"/>
      <c r="H209" s="26"/>
      <c r="I209" s="26"/>
      <c r="J209" s="26"/>
      <c r="K209" s="26"/>
      <c r="L209" s="52"/>
      <c r="M209" s="50"/>
      <c r="N209" s="28" t="s">
        <v>15</v>
      </c>
      <c r="O209" s="28">
        <f>COUNTIF(C197:C216,"잡")</f>
        <v>0</v>
      </c>
      <c r="P209" s="28" t="s">
        <v>2</v>
      </c>
      <c r="Q209" s="28">
        <f>SUMIF(C197:C216,"잡",E197:E216)</f>
        <v>0</v>
      </c>
      <c r="R209" s="28">
        <f>COUNTIF(X197:X216,"잡국")</f>
        <v>0</v>
      </c>
      <c r="S209" s="28" t="s">
        <v>2</v>
      </c>
      <c r="T209" s="28">
        <f>SUMIF(X197:X216,"잡국",E197:E216)</f>
        <v>0</v>
      </c>
      <c r="U209" s="28">
        <f t="shared" si="45"/>
        <v>0</v>
      </c>
      <c r="V209" s="28" t="s">
        <v>2</v>
      </c>
      <c r="W209" s="28">
        <f t="shared" si="46"/>
        <v>0</v>
      </c>
      <c r="X209" s="28" t="str">
        <f t="shared" si="48"/>
        <v/>
      </c>
    </row>
    <row r="210" spans="1:24" ht="28.9" customHeight="1">
      <c r="A210" s="41" t="str">
        <f t="shared" si="49"/>
        <v xml:space="preserve"> </v>
      </c>
      <c r="B210" s="42"/>
      <c r="C210" s="43"/>
      <c r="D210" s="44"/>
      <c r="E210" s="44"/>
      <c r="F210" s="43"/>
      <c r="G210" s="43"/>
      <c r="H210" s="26"/>
      <c r="I210" s="26"/>
      <c r="J210" s="26"/>
      <c r="K210" s="26"/>
      <c r="L210" s="52"/>
      <c r="M210" s="50"/>
      <c r="N210" s="28" t="s">
        <v>19</v>
      </c>
      <c r="O210" s="28">
        <f>COUNTIF(C197:C216,"학")</f>
        <v>0</v>
      </c>
      <c r="P210" s="28" t="s">
        <v>2</v>
      </c>
      <c r="Q210" s="28">
        <f>SUMIF(C197:C216,"학",E197:E216)</f>
        <v>0</v>
      </c>
      <c r="R210" s="28">
        <f>COUNTIF(X197:X216,"학국")</f>
        <v>0</v>
      </c>
      <c r="S210" s="28" t="s">
        <v>2</v>
      </c>
      <c r="T210" s="28">
        <f>SUMIF(X197:X216,"학국",E197:E216)</f>
        <v>0</v>
      </c>
      <c r="U210" s="28">
        <f t="shared" si="45"/>
        <v>0</v>
      </c>
      <c r="V210" s="28" t="s">
        <v>2</v>
      </c>
      <c r="W210" s="28">
        <f t="shared" si="46"/>
        <v>0</v>
      </c>
      <c r="X210" s="28" t="str">
        <f t="shared" si="48"/>
        <v/>
      </c>
    </row>
    <row r="211" spans="1:24" ht="28.9" customHeight="1">
      <c r="A211" s="41" t="str">
        <f t="shared" si="49"/>
        <v xml:space="preserve"> </v>
      </c>
      <c r="B211" s="42"/>
      <c r="C211" s="43"/>
      <c r="D211" s="44"/>
      <c r="E211" s="44"/>
      <c r="F211" s="43"/>
      <c r="G211" s="43"/>
      <c r="H211" s="26"/>
      <c r="I211" s="26"/>
      <c r="J211" s="26"/>
      <c r="K211" s="26"/>
      <c r="L211" s="52"/>
      <c r="M211" s="50"/>
      <c r="N211" s="28" t="s">
        <v>16</v>
      </c>
      <c r="O211" s="28">
        <f>COUNTIF(C197:C216,"수")</f>
        <v>0</v>
      </c>
      <c r="P211" s="28" t="s">
        <v>2</v>
      </c>
      <c r="Q211" s="28">
        <f>SUMIF(C197:C216,"수",E197:E216)</f>
        <v>0</v>
      </c>
      <c r="R211" s="28">
        <f>COUNTIF(X197:X216,"수국")</f>
        <v>0</v>
      </c>
      <c r="S211" s="28" t="s">
        <v>2</v>
      </c>
      <c r="T211" s="28">
        <f>SUMIF(X197:X216,"수국",E197:E216)</f>
        <v>0</v>
      </c>
      <c r="U211" s="28">
        <f t="shared" si="45"/>
        <v>0</v>
      </c>
      <c r="V211" s="28" t="s">
        <v>2</v>
      </c>
      <c r="W211" s="28">
        <f t="shared" si="46"/>
        <v>0</v>
      </c>
      <c r="X211" s="28" t="str">
        <f t="shared" si="48"/>
        <v/>
      </c>
    </row>
    <row r="212" spans="1:24" ht="28.9" customHeight="1">
      <c r="A212" s="41" t="str">
        <f t="shared" si="49"/>
        <v xml:space="preserve"> </v>
      </c>
      <c r="B212" s="42"/>
      <c r="C212" s="43"/>
      <c r="D212" s="44"/>
      <c r="E212" s="44"/>
      <c r="F212" s="43"/>
      <c r="G212" s="43"/>
      <c r="H212" s="26"/>
      <c r="I212" s="26"/>
      <c r="J212" s="26"/>
      <c r="K212" s="26"/>
      <c r="L212" s="52"/>
      <c r="M212" s="50"/>
      <c r="N212" s="29" t="s">
        <v>17</v>
      </c>
      <c r="O212" s="28">
        <f>COUNTIF(C197:C216,"장")</f>
        <v>0</v>
      </c>
      <c r="P212" s="28" t="s">
        <v>2</v>
      </c>
      <c r="Q212" s="28">
        <f>SUMIF(C197:C216,"장",E197:E216)</f>
        <v>0</v>
      </c>
      <c r="R212" s="28">
        <f>COUNTIF(X197:X216,"장국")</f>
        <v>0</v>
      </c>
      <c r="S212" s="28" t="s">
        <v>2</v>
      </c>
      <c r="T212" s="28">
        <f>SUMIF(X197:X216,"장국",E197:E216)</f>
        <v>0</v>
      </c>
      <c r="U212" s="28">
        <f t="shared" si="45"/>
        <v>0</v>
      </c>
      <c r="V212" s="28" t="s">
        <v>2</v>
      </c>
      <c r="W212" s="28">
        <f t="shared" si="46"/>
        <v>0</v>
      </c>
      <c r="X212" s="30" t="str">
        <f t="shared" si="48"/>
        <v/>
      </c>
    </row>
    <row r="213" spans="1:24" ht="28.9" customHeight="1">
      <c r="A213" s="41" t="str">
        <f t="shared" si="49"/>
        <v xml:space="preserve"> </v>
      </c>
      <c r="B213" s="42"/>
      <c r="C213" s="43"/>
      <c r="D213" s="44"/>
      <c r="E213" s="44"/>
      <c r="F213" s="43"/>
      <c r="G213" s="43"/>
      <c r="H213" s="26"/>
      <c r="I213" s="26"/>
      <c r="J213" s="26"/>
      <c r="K213" s="26"/>
      <c r="L213" s="52"/>
      <c r="M213" s="50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30" t="str">
        <f t="shared" si="48"/>
        <v/>
      </c>
    </row>
    <row r="214" spans="1:24" ht="28.9" customHeight="1">
      <c r="A214" s="41" t="str">
        <f t="shared" si="49"/>
        <v xml:space="preserve"> </v>
      </c>
      <c r="B214" s="42"/>
      <c r="C214" s="43"/>
      <c r="D214" s="44"/>
      <c r="E214" s="44"/>
      <c r="F214" s="43"/>
      <c r="G214" s="43"/>
      <c r="H214" s="26"/>
      <c r="I214" s="26"/>
      <c r="J214" s="26"/>
      <c r="K214" s="26"/>
      <c r="L214" s="52"/>
      <c r="M214" s="50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30" t="str">
        <f t="shared" si="48"/>
        <v/>
      </c>
    </row>
    <row r="215" spans="1:24" ht="28.9" customHeight="1">
      <c r="A215" s="41" t="str">
        <f>IF(OR(ISNUMBER(E215),ISTEXT(C215)),A214+1," ")</f>
        <v xml:space="preserve"> </v>
      </c>
      <c r="B215" s="42"/>
      <c r="C215" s="43"/>
      <c r="D215" s="44"/>
      <c r="E215" s="44"/>
      <c r="F215" s="43"/>
      <c r="G215" s="43"/>
      <c r="H215" s="26"/>
      <c r="I215" s="26"/>
      <c r="J215" s="26"/>
      <c r="K215" s="26"/>
      <c r="L215" s="52"/>
      <c r="M215" s="50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30" t="str">
        <f t="shared" si="48"/>
        <v/>
      </c>
    </row>
    <row r="216" spans="1:24" ht="28.9" customHeight="1">
      <c r="A216" s="41" t="str">
        <f>IF(OR(ISNUMBER(E216),ISTEXT(C216)),A215+1," ")</f>
        <v xml:space="preserve"> </v>
      </c>
      <c r="B216" s="42"/>
      <c r="C216" s="43"/>
      <c r="D216" s="44"/>
      <c r="E216" s="44"/>
      <c r="F216" s="43"/>
      <c r="G216" s="43"/>
      <c r="H216" s="26"/>
      <c r="I216" s="26"/>
      <c r="J216" s="26"/>
      <c r="K216" s="26"/>
      <c r="L216" s="52"/>
      <c r="M216" s="50"/>
      <c r="N216" s="28" t="s">
        <v>20</v>
      </c>
      <c r="O216" s="28">
        <f>COUNTIF(C197:C216," ")</f>
        <v>0</v>
      </c>
      <c r="P216" s="28" t="s">
        <v>2</v>
      </c>
      <c r="Q216" s="28">
        <f>SUMIF(C197:C216," ",E197:E216)</f>
        <v>0</v>
      </c>
      <c r="R216" s="28"/>
      <c r="S216" s="28" t="s">
        <v>2</v>
      </c>
      <c r="T216" s="28"/>
      <c r="U216" s="28">
        <f>O216</f>
        <v>0</v>
      </c>
      <c r="V216" s="28" t="s">
        <v>2</v>
      </c>
      <c r="W216" s="28">
        <f>Q216</f>
        <v>0</v>
      </c>
      <c r="X216" s="28" t="str">
        <f t="shared" ref="X216:X231" si="50">CONCATENATE(C216,H216)</f>
        <v/>
      </c>
    </row>
    <row r="217" spans="1:24" ht="28.9" customHeight="1">
      <c r="A217" s="45" t="s">
        <v>35</v>
      </c>
      <c r="B217" s="46"/>
      <c r="C217" s="47"/>
      <c r="D217" s="48"/>
      <c r="E217" s="49">
        <f>SUM(E197:E216)</f>
        <v>0</v>
      </c>
      <c r="F217" s="47"/>
      <c r="G217" s="47"/>
      <c r="H217" s="31"/>
      <c r="I217" s="31"/>
      <c r="J217" s="31"/>
      <c r="K217" s="31"/>
      <c r="L217" s="33"/>
      <c r="M217" s="51"/>
      <c r="N217" s="29" t="s">
        <v>1</v>
      </c>
      <c r="O217" s="28">
        <f>SUM(O197:O216)</f>
        <v>0</v>
      </c>
      <c r="P217" s="28" t="s">
        <v>2</v>
      </c>
      <c r="Q217" s="28">
        <f>SUM(Q197:Q216)</f>
        <v>0</v>
      </c>
      <c r="R217" s="28">
        <f>SUM(R197:R216)</f>
        <v>0</v>
      </c>
      <c r="S217" s="28" t="s">
        <v>2</v>
      </c>
      <c r="T217" s="28">
        <f>SUM(T197:T216)</f>
        <v>0</v>
      </c>
      <c r="U217" s="28">
        <f>SUM(U197:U216)</f>
        <v>0</v>
      </c>
      <c r="V217" s="28" t="s">
        <v>2</v>
      </c>
      <c r="W217" s="28">
        <f>SUM(W197:W216)</f>
        <v>0</v>
      </c>
      <c r="X217" s="28" t="str">
        <f t="shared" si="50"/>
        <v/>
      </c>
    </row>
    <row r="218" spans="1:24" ht="28.9" customHeight="1">
      <c r="A218" s="41" t="str">
        <f>IF(OR(ISNUMBER(E218),ISTEXT(C218)),A216+1," ")</f>
        <v xml:space="preserve"> </v>
      </c>
      <c r="B218" s="42"/>
      <c r="C218" s="43"/>
      <c r="D218" s="44"/>
      <c r="E218" s="44"/>
      <c r="F218" s="43"/>
      <c r="G218" s="43"/>
      <c r="H218" s="26"/>
      <c r="I218" s="26"/>
      <c r="J218" s="26"/>
      <c r="K218" s="27"/>
      <c r="L218" s="52"/>
      <c r="M218" s="50"/>
      <c r="N218" s="28" t="s">
        <v>3</v>
      </c>
      <c r="O218" s="28">
        <f>COUNTIF(C218:C237,"전")</f>
        <v>0</v>
      </c>
      <c r="P218" s="28" t="s">
        <v>2</v>
      </c>
      <c r="Q218" s="28">
        <f>SUMIF(C218:C237,"전",E218:E237)</f>
        <v>0</v>
      </c>
      <c r="R218" s="28">
        <f>COUNTIF(X218:X237,"전국")</f>
        <v>0</v>
      </c>
      <c r="S218" s="28" t="s">
        <v>2</v>
      </c>
      <c r="T218" s="28">
        <f>SUMIF(X218:X237,"전국",E218:E237)</f>
        <v>0</v>
      </c>
      <c r="U218" s="28">
        <f t="shared" ref="U218:U233" si="51">O218-R218</f>
        <v>0</v>
      </c>
      <c r="V218" s="28" t="s">
        <v>2</v>
      </c>
      <c r="W218" s="28">
        <f t="shared" ref="W218:W233" si="52">Q218-T218</f>
        <v>0</v>
      </c>
      <c r="X218" s="28" t="str">
        <f t="shared" si="50"/>
        <v/>
      </c>
    </row>
    <row r="219" spans="1:24" ht="28.9" customHeight="1">
      <c r="A219" s="41" t="str">
        <f t="shared" ref="A219:A226" si="53">IF(OR(ISNUMBER(E219),ISTEXT(C219)),A218+1," ")</f>
        <v xml:space="preserve"> </v>
      </c>
      <c r="B219" s="42"/>
      <c r="C219" s="43"/>
      <c r="D219" s="44"/>
      <c r="E219" s="44"/>
      <c r="F219" s="43"/>
      <c r="G219" s="43"/>
      <c r="H219" s="26"/>
      <c r="I219" s="26"/>
      <c r="J219" s="26"/>
      <c r="K219" s="26"/>
      <c r="L219" s="52"/>
      <c r="M219" s="50"/>
      <c r="N219" s="28" t="s">
        <v>4</v>
      </c>
      <c r="O219" s="28">
        <f>COUNTIF(C218:C237,"답")</f>
        <v>0</v>
      </c>
      <c r="P219" s="28" t="s">
        <v>2</v>
      </c>
      <c r="Q219" s="28">
        <f>SUMIF(C218:C237,"답",E218:E237)</f>
        <v>0</v>
      </c>
      <c r="R219" s="28">
        <f>COUNTIF(X218:X237,"답국")</f>
        <v>0</v>
      </c>
      <c r="S219" s="28" t="s">
        <v>2</v>
      </c>
      <c r="T219" s="28">
        <f>SUMIF(X218:X237,"답국",E218:E237)</f>
        <v>0</v>
      </c>
      <c r="U219" s="28">
        <f t="shared" si="51"/>
        <v>0</v>
      </c>
      <c r="V219" s="28" t="s">
        <v>2</v>
      </c>
      <c r="W219" s="28">
        <f t="shared" si="52"/>
        <v>0</v>
      </c>
      <c r="X219" s="28" t="str">
        <f t="shared" si="50"/>
        <v/>
      </c>
    </row>
    <row r="220" spans="1:24" ht="28.9" customHeight="1">
      <c r="A220" s="41" t="str">
        <f t="shared" si="53"/>
        <v xml:space="preserve"> </v>
      </c>
      <c r="B220" s="42"/>
      <c r="C220" s="43"/>
      <c r="D220" s="44"/>
      <c r="E220" s="44"/>
      <c r="F220" s="43"/>
      <c r="G220" s="43"/>
      <c r="H220" s="26"/>
      <c r="I220" s="26"/>
      <c r="J220" s="26"/>
      <c r="K220" s="26"/>
      <c r="L220" s="52"/>
      <c r="M220" s="50"/>
      <c r="N220" s="28" t="s">
        <v>5</v>
      </c>
      <c r="O220" s="28">
        <f>COUNTIF(C218:C237,"임")</f>
        <v>0</v>
      </c>
      <c r="P220" s="28" t="s">
        <v>2</v>
      </c>
      <c r="Q220" s="28">
        <f>SUMIF(C218:C237,"임",E218:E237)</f>
        <v>0</v>
      </c>
      <c r="R220" s="28">
        <f>COUNTIF(X218:X237,"임국")</f>
        <v>0</v>
      </c>
      <c r="S220" s="28" t="s">
        <v>2</v>
      </c>
      <c r="T220" s="28">
        <f>SUMIF(X218:X237,"임국",E218:E237)</f>
        <v>0</v>
      </c>
      <c r="U220" s="28">
        <f t="shared" si="51"/>
        <v>0</v>
      </c>
      <c r="V220" s="28" t="s">
        <v>2</v>
      </c>
      <c r="W220" s="28">
        <f t="shared" si="52"/>
        <v>0</v>
      </c>
      <c r="X220" s="28" t="str">
        <f t="shared" si="50"/>
        <v/>
      </c>
    </row>
    <row r="221" spans="1:24" ht="28.9" customHeight="1">
      <c r="A221" s="41" t="str">
        <f t="shared" si="53"/>
        <v xml:space="preserve"> </v>
      </c>
      <c r="B221" s="42"/>
      <c r="C221" s="43"/>
      <c r="D221" s="44"/>
      <c r="E221" s="44"/>
      <c r="F221" s="43"/>
      <c r="G221" s="43"/>
      <c r="H221" s="26"/>
      <c r="I221" s="26"/>
      <c r="J221" s="26"/>
      <c r="K221" s="26"/>
      <c r="L221" s="52"/>
      <c r="M221" s="50"/>
      <c r="N221" s="28" t="s">
        <v>6</v>
      </c>
      <c r="O221" s="28">
        <f>COUNTIF(C218:C237,"대")</f>
        <v>0</v>
      </c>
      <c r="P221" s="28" t="s">
        <v>2</v>
      </c>
      <c r="Q221" s="28">
        <f>SUMIF(C218:C237,"대",E218:E237)</f>
        <v>0</v>
      </c>
      <c r="R221" s="28">
        <f>COUNTIF(X218:X237,"대국")</f>
        <v>0</v>
      </c>
      <c r="S221" s="28" t="s">
        <v>2</v>
      </c>
      <c r="T221" s="28">
        <f>SUMIF(X218:X237,"대국",E218:E237)</f>
        <v>0</v>
      </c>
      <c r="U221" s="28">
        <f t="shared" si="51"/>
        <v>0</v>
      </c>
      <c r="V221" s="28" t="s">
        <v>2</v>
      </c>
      <c r="W221" s="28">
        <f t="shared" si="52"/>
        <v>0</v>
      </c>
      <c r="X221" s="28" t="str">
        <f t="shared" si="50"/>
        <v/>
      </c>
    </row>
    <row r="222" spans="1:24" ht="28.9" customHeight="1">
      <c r="A222" s="41" t="str">
        <f t="shared" si="53"/>
        <v xml:space="preserve"> </v>
      </c>
      <c r="B222" s="42"/>
      <c r="C222" s="43"/>
      <c r="D222" s="44"/>
      <c r="E222" s="44"/>
      <c r="F222" s="43"/>
      <c r="G222" s="43"/>
      <c r="H222" s="26"/>
      <c r="I222" s="26"/>
      <c r="J222" s="26"/>
      <c r="K222" s="26"/>
      <c r="L222" s="52"/>
      <c r="M222" s="50"/>
      <c r="N222" s="28" t="s">
        <v>7</v>
      </c>
      <c r="O222" s="28">
        <f>COUNTIF(C218:C237,"도")</f>
        <v>0</v>
      </c>
      <c r="P222" s="28" t="s">
        <v>2</v>
      </c>
      <c r="Q222" s="28">
        <f>SUMIF(C218:C237,"도",E218:E237)</f>
        <v>0</v>
      </c>
      <c r="R222" s="28">
        <f>COUNTIF(X218:X237,"도국")</f>
        <v>0</v>
      </c>
      <c r="S222" s="28" t="s">
        <v>2</v>
      </c>
      <c r="T222" s="28">
        <f>SUMIF(X218:X237,"도국",E218:E237)</f>
        <v>0</v>
      </c>
      <c r="U222" s="28">
        <f t="shared" si="51"/>
        <v>0</v>
      </c>
      <c r="V222" s="28" t="s">
        <v>2</v>
      </c>
      <c r="W222" s="28">
        <f t="shared" si="52"/>
        <v>0</v>
      </c>
      <c r="X222" s="28" t="str">
        <f t="shared" si="50"/>
        <v/>
      </c>
    </row>
    <row r="223" spans="1:24" ht="28.9" customHeight="1">
      <c r="A223" s="41" t="str">
        <f t="shared" si="53"/>
        <v xml:space="preserve"> </v>
      </c>
      <c r="B223" s="42"/>
      <c r="C223" s="43"/>
      <c r="D223" s="44"/>
      <c r="E223" s="44"/>
      <c r="F223" s="43"/>
      <c r="G223" s="43"/>
      <c r="H223" s="26"/>
      <c r="I223" s="26"/>
      <c r="J223" s="26"/>
      <c r="K223" s="26"/>
      <c r="L223" s="52"/>
      <c r="M223" s="50"/>
      <c r="N223" s="28" t="s">
        <v>8</v>
      </c>
      <c r="O223" s="28">
        <f>COUNTIF(C218:C237,"천")</f>
        <v>0</v>
      </c>
      <c r="P223" s="28" t="s">
        <v>2</v>
      </c>
      <c r="Q223" s="28">
        <f>SUMIF(C218:C237,"천",E218:E237)</f>
        <v>0</v>
      </c>
      <c r="R223" s="28">
        <f>COUNTIF(X218:X237,"천국")</f>
        <v>0</v>
      </c>
      <c r="S223" s="28" t="s">
        <v>2</v>
      </c>
      <c r="T223" s="28">
        <f>SUMIF(X218:X237,"천국",E218:E237)</f>
        <v>0</v>
      </c>
      <c r="U223" s="28">
        <f t="shared" si="51"/>
        <v>0</v>
      </c>
      <c r="V223" s="28" t="s">
        <v>2</v>
      </c>
      <c r="W223" s="28">
        <f t="shared" si="52"/>
        <v>0</v>
      </c>
      <c r="X223" s="28" t="str">
        <f t="shared" si="50"/>
        <v/>
      </c>
    </row>
    <row r="224" spans="1:24" ht="28.9" customHeight="1">
      <c r="A224" s="41" t="str">
        <f t="shared" si="53"/>
        <v xml:space="preserve"> </v>
      </c>
      <c r="B224" s="42"/>
      <c r="C224" s="43"/>
      <c r="D224" s="44"/>
      <c r="E224" s="44"/>
      <c r="F224" s="43"/>
      <c r="G224" s="43"/>
      <c r="H224" s="26"/>
      <c r="I224" s="26"/>
      <c r="J224" s="26"/>
      <c r="K224" s="26"/>
      <c r="L224" s="52"/>
      <c r="M224" s="50"/>
      <c r="N224" s="28" t="s">
        <v>9</v>
      </c>
      <c r="O224" s="28">
        <f>COUNTIF(C218:C237,"구")</f>
        <v>0</v>
      </c>
      <c r="P224" s="28" t="s">
        <v>2</v>
      </c>
      <c r="Q224" s="28">
        <f>SUMIF(C218:C237,"구",E218:E237)</f>
        <v>0</v>
      </c>
      <c r="R224" s="28">
        <f>COUNTIF(X218:X237,"구국")</f>
        <v>0</v>
      </c>
      <c r="S224" s="28" t="s">
        <v>2</v>
      </c>
      <c r="T224" s="28">
        <f>SUMIF(X218:X237,"구국",E218:E237)</f>
        <v>0</v>
      </c>
      <c r="U224" s="28">
        <f t="shared" si="51"/>
        <v>0</v>
      </c>
      <c r="V224" s="28" t="s">
        <v>2</v>
      </c>
      <c r="W224" s="28">
        <f t="shared" si="52"/>
        <v>0</v>
      </c>
      <c r="X224" s="28" t="str">
        <f t="shared" si="50"/>
        <v/>
      </c>
    </row>
    <row r="225" spans="1:24" ht="28.9" customHeight="1">
      <c r="A225" s="41" t="str">
        <f t="shared" si="53"/>
        <v xml:space="preserve"> </v>
      </c>
      <c r="B225" s="42"/>
      <c r="C225" s="43"/>
      <c r="D225" s="44"/>
      <c r="E225" s="44"/>
      <c r="F225" s="43"/>
      <c r="G225" s="43"/>
      <c r="H225" s="26"/>
      <c r="I225" s="26"/>
      <c r="J225" s="26"/>
      <c r="K225" s="26"/>
      <c r="L225" s="52"/>
      <c r="M225" s="50"/>
      <c r="N225" s="28" t="s">
        <v>10</v>
      </c>
      <c r="O225" s="28">
        <f>COUNTIF(C218:C237,"제")</f>
        <v>0</v>
      </c>
      <c r="P225" s="28" t="s">
        <v>2</v>
      </c>
      <c r="Q225" s="28">
        <f>SUMIF(C218:C237,"제",E218:E237)</f>
        <v>0</v>
      </c>
      <c r="R225" s="28">
        <f>COUNTIF(X218:X237,"제국")</f>
        <v>0</v>
      </c>
      <c r="S225" s="28" t="s">
        <v>2</v>
      </c>
      <c r="T225" s="28">
        <f>SUMIF(X218:X237,"제국",E218:E237)</f>
        <v>0</v>
      </c>
      <c r="U225" s="28">
        <f t="shared" si="51"/>
        <v>0</v>
      </c>
      <c r="V225" s="28" t="s">
        <v>2</v>
      </c>
      <c r="W225" s="28">
        <f t="shared" si="52"/>
        <v>0</v>
      </c>
      <c r="X225" s="28" t="str">
        <f t="shared" si="50"/>
        <v/>
      </c>
    </row>
    <row r="226" spans="1:24" ht="28.9" customHeight="1">
      <c r="A226" s="41" t="str">
        <f t="shared" si="53"/>
        <v xml:space="preserve"> </v>
      </c>
      <c r="B226" s="42"/>
      <c r="C226" s="43"/>
      <c r="D226" s="44"/>
      <c r="E226" s="44"/>
      <c r="F226" s="43"/>
      <c r="G226" s="43"/>
      <c r="H226" s="26"/>
      <c r="I226" s="26"/>
      <c r="J226" s="26"/>
      <c r="K226" s="26"/>
      <c r="L226" s="52"/>
      <c r="M226" s="50"/>
      <c r="N226" s="28" t="s">
        <v>11</v>
      </c>
      <c r="O226" s="28">
        <f>COUNTIF(C218:C237,"유")</f>
        <v>0</v>
      </c>
      <c r="P226" s="28" t="s">
        <v>2</v>
      </c>
      <c r="Q226" s="28">
        <f>SUMIF(C218:C237,"유",E218:E237)</f>
        <v>0</v>
      </c>
      <c r="R226" s="28">
        <f>COUNTIF(X218:X237,"유국")</f>
        <v>0</v>
      </c>
      <c r="S226" s="28" t="s">
        <v>2</v>
      </c>
      <c r="T226" s="28">
        <f>SUMIF(X218:X237,"유국",E218:E237)</f>
        <v>0</v>
      </c>
      <c r="U226" s="28">
        <f t="shared" si="51"/>
        <v>0</v>
      </c>
      <c r="V226" s="28" t="s">
        <v>2</v>
      </c>
      <c r="W226" s="28">
        <f t="shared" si="52"/>
        <v>0</v>
      </c>
      <c r="X226" s="28" t="str">
        <f t="shared" si="50"/>
        <v/>
      </c>
    </row>
    <row r="227" spans="1:24" ht="28.9" customHeight="1">
      <c r="A227" s="41" t="str">
        <f t="shared" ref="A227:A235" si="54">IF(OR(ISNUMBER(E227),ISTEXT(C227)),A226+1," ")</f>
        <v xml:space="preserve"> </v>
      </c>
      <c r="B227" s="42"/>
      <c r="C227" s="43"/>
      <c r="D227" s="44"/>
      <c r="E227" s="44"/>
      <c r="F227" s="43"/>
      <c r="G227" s="43"/>
      <c r="H227" s="26"/>
      <c r="I227" s="26"/>
      <c r="J227" s="26"/>
      <c r="K227" s="26"/>
      <c r="L227" s="52"/>
      <c r="M227" s="50"/>
      <c r="N227" s="28" t="s">
        <v>12</v>
      </c>
      <c r="O227" s="28">
        <f>COUNTIF(C218:C237,"과")</f>
        <v>0</v>
      </c>
      <c r="P227" s="28" t="s">
        <v>2</v>
      </c>
      <c r="Q227" s="28">
        <f>SUMIF(C218:C237,"과",E218:E237)</f>
        <v>0</v>
      </c>
      <c r="R227" s="28">
        <f>COUNTIF(X218:X237,"과국")</f>
        <v>0</v>
      </c>
      <c r="S227" s="28" t="s">
        <v>2</v>
      </c>
      <c r="T227" s="28">
        <f>SUMIF(X218:X237,"과국",E218:E237)</f>
        <v>0</v>
      </c>
      <c r="U227" s="28">
        <f t="shared" si="51"/>
        <v>0</v>
      </c>
      <c r="V227" s="28" t="s">
        <v>2</v>
      </c>
      <c r="W227" s="28">
        <f t="shared" si="52"/>
        <v>0</v>
      </c>
      <c r="X227" s="28" t="str">
        <f t="shared" si="50"/>
        <v/>
      </c>
    </row>
    <row r="228" spans="1:24" ht="28.9" customHeight="1">
      <c r="A228" s="41" t="str">
        <f t="shared" si="54"/>
        <v xml:space="preserve"> </v>
      </c>
      <c r="B228" s="42"/>
      <c r="C228" s="43"/>
      <c r="D228" s="44"/>
      <c r="E228" s="44"/>
      <c r="F228" s="43"/>
      <c r="G228" s="43"/>
      <c r="H228" s="26"/>
      <c r="I228" s="26"/>
      <c r="J228" s="26"/>
      <c r="K228" s="26"/>
      <c r="L228" s="52"/>
      <c r="M228" s="50"/>
      <c r="N228" s="28" t="s">
        <v>13</v>
      </c>
      <c r="O228" s="28">
        <f>COUNTIF(C218:C237,"묘")</f>
        <v>0</v>
      </c>
      <c r="P228" s="28" t="s">
        <v>2</v>
      </c>
      <c r="Q228" s="28">
        <f>SUMIF(C218:C237,"묘",E218:E237)</f>
        <v>0</v>
      </c>
      <c r="R228" s="28">
        <f>COUNTIF(X218:X237,"묘국")</f>
        <v>0</v>
      </c>
      <c r="S228" s="28" t="s">
        <v>2</v>
      </c>
      <c r="T228" s="28">
        <f>SUMIF(X218:X237,"묘국",E218:E237)</f>
        <v>0</v>
      </c>
      <c r="U228" s="28">
        <f t="shared" si="51"/>
        <v>0</v>
      </c>
      <c r="V228" s="28" t="s">
        <v>2</v>
      </c>
      <c r="W228" s="28">
        <f t="shared" si="52"/>
        <v>0</v>
      </c>
      <c r="X228" s="28" t="str">
        <f t="shared" si="50"/>
        <v/>
      </c>
    </row>
    <row r="229" spans="1:24" ht="28.9" customHeight="1">
      <c r="A229" s="41" t="str">
        <f t="shared" si="54"/>
        <v xml:space="preserve"> </v>
      </c>
      <c r="B229" s="42"/>
      <c r="C229" s="43"/>
      <c r="D229" s="44"/>
      <c r="E229" s="44"/>
      <c r="F229" s="43"/>
      <c r="G229" s="43"/>
      <c r="H229" s="26"/>
      <c r="I229" s="26"/>
      <c r="J229" s="26"/>
      <c r="K229" s="26"/>
      <c r="L229" s="52"/>
      <c r="M229" s="50"/>
      <c r="N229" s="28" t="s">
        <v>14</v>
      </c>
      <c r="O229" s="28">
        <f>COUNTIF(C218:C237,"목")</f>
        <v>0</v>
      </c>
      <c r="P229" s="28" t="s">
        <v>2</v>
      </c>
      <c r="Q229" s="28">
        <f>SUMIF(C218:C237,"목",E218:E237)</f>
        <v>0</v>
      </c>
      <c r="R229" s="28">
        <f>COUNTIF(X218:X237,"목국")</f>
        <v>0</v>
      </c>
      <c r="S229" s="28" t="s">
        <v>2</v>
      </c>
      <c r="T229" s="28">
        <f>SUMIF(X218:X237,"목국",E218:E237)</f>
        <v>0</v>
      </c>
      <c r="U229" s="28">
        <f t="shared" si="51"/>
        <v>0</v>
      </c>
      <c r="V229" s="28" t="s">
        <v>2</v>
      </c>
      <c r="W229" s="28">
        <f t="shared" si="52"/>
        <v>0</v>
      </c>
      <c r="X229" s="28" t="str">
        <f t="shared" si="50"/>
        <v/>
      </c>
    </row>
    <row r="230" spans="1:24" ht="28.9" customHeight="1">
      <c r="A230" s="41" t="str">
        <f t="shared" si="54"/>
        <v xml:space="preserve"> </v>
      </c>
      <c r="B230" s="42"/>
      <c r="C230" s="43"/>
      <c r="D230" s="44"/>
      <c r="E230" s="44"/>
      <c r="F230" s="43"/>
      <c r="G230" s="43"/>
      <c r="H230" s="26"/>
      <c r="I230" s="26"/>
      <c r="J230" s="26"/>
      <c r="K230" s="26"/>
      <c r="L230" s="52"/>
      <c r="M230" s="50"/>
      <c r="N230" s="28" t="s">
        <v>15</v>
      </c>
      <c r="O230" s="28">
        <f>COUNTIF(C218:C237,"잡")</f>
        <v>0</v>
      </c>
      <c r="P230" s="28" t="s">
        <v>2</v>
      </c>
      <c r="Q230" s="28">
        <f>SUMIF(C218:C237,"잡",E218:E237)</f>
        <v>0</v>
      </c>
      <c r="R230" s="28">
        <f>COUNTIF(X218:X237,"잡국")</f>
        <v>0</v>
      </c>
      <c r="S230" s="28" t="s">
        <v>2</v>
      </c>
      <c r="T230" s="28">
        <f>SUMIF(X218:X237,"잡국",E218:E237)</f>
        <v>0</v>
      </c>
      <c r="U230" s="28">
        <f t="shared" si="51"/>
        <v>0</v>
      </c>
      <c r="V230" s="28" t="s">
        <v>2</v>
      </c>
      <c r="W230" s="28">
        <f t="shared" si="52"/>
        <v>0</v>
      </c>
      <c r="X230" s="28" t="str">
        <f t="shared" si="50"/>
        <v/>
      </c>
    </row>
    <row r="231" spans="1:24" ht="28.9" customHeight="1">
      <c r="A231" s="41" t="str">
        <f t="shared" si="54"/>
        <v xml:space="preserve"> </v>
      </c>
      <c r="B231" s="42"/>
      <c r="C231" s="43"/>
      <c r="D231" s="44"/>
      <c r="E231" s="44"/>
      <c r="F231" s="43"/>
      <c r="G231" s="43"/>
      <c r="H231" s="26"/>
      <c r="I231" s="26"/>
      <c r="J231" s="26"/>
      <c r="K231" s="26"/>
      <c r="L231" s="52"/>
      <c r="M231" s="50"/>
      <c r="N231" s="28" t="s">
        <v>19</v>
      </c>
      <c r="O231" s="28">
        <f>COUNTIF(C218:C237,"학")</f>
        <v>0</v>
      </c>
      <c r="P231" s="28" t="s">
        <v>2</v>
      </c>
      <c r="Q231" s="28">
        <f>SUMIF(C218:C237,"학",E218:E237)</f>
        <v>0</v>
      </c>
      <c r="R231" s="28">
        <f>COUNTIF(X218:X237,"학국")</f>
        <v>0</v>
      </c>
      <c r="S231" s="28" t="s">
        <v>2</v>
      </c>
      <c r="T231" s="28">
        <f>SUMIF(X218:X237,"학국",E218:E237)</f>
        <v>0</v>
      </c>
      <c r="U231" s="28">
        <f t="shared" si="51"/>
        <v>0</v>
      </c>
      <c r="V231" s="28" t="s">
        <v>2</v>
      </c>
      <c r="W231" s="28">
        <f t="shared" si="52"/>
        <v>0</v>
      </c>
      <c r="X231" s="28" t="str">
        <f t="shared" si="50"/>
        <v/>
      </c>
    </row>
    <row r="232" spans="1:24" ht="28.9" customHeight="1">
      <c r="A232" s="41" t="str">
        <f t="shared" si="54"/>
        <v xml:space="preserve"> </v>
      </c>
      <c r="B232" s="42"/>
      <c r="C232" s="43"/>
      <c r="D232" s="44"/>
      <c r="E232" s="44"/>
      <c r="F232" s="43"/>
      <c r="G232" s="43"/>
      <c r="H232" s="26"/>
      <c r="I232" s="26"/>
      <c r="J232" s="26"/>
      <c r="K232" s="26"/>
      <c r="L232" s="52"/>
      <c r="M232" s="50"/>
      <c r="N232" s="28" t="s">
        <v>16</v>
      </c>
      <c r="O232" s="28">
        <f>COUNTIF(C218:C237,"수")</f>
        <v>0</v>
      </c>
      <c r="P232" s="28" t="s">
        <v>2</v>
      </c>
      <c r="Q232" s="28">
        <f>SUMIF(C218:C237,"수",E218:E237)</f>
        <v>0</v>
      </c>
      <c r="R232" s="28">
        <f>COUNTIF(X218:X237,"수국")</f>
        <v>0</v>
      </c>
      <c r="S232" s="28" t="s">
        <v>2</v>
      </c>
      <c r="T232" s="28">
        <f>SUMIF(X218:X237,"수국",E218:E237)</f>
        <v>0</v>
      </c>
      <c r="U232" s="28">
        <f t="shared" si="51"/>
        <v>0</v>
      </c>
      <c r="V232" s="28" t="s">
        <v>2</v>
      </c>
      <c r="W232" s="28">
        <f t="shared" si="52"/>
        <v>0</v>
      </c>
      <c r="X232" s="28" t="str">
        <f t="shared" ref="X232:X247" si="55">CONCATENATE(C232,H232)</f>
        <v/>
      </c>
    </row>
    <row r="233" spans="1:24" ht="28.9" customHeight="1">
      <c r="A233" s="41" t="str">
        <f t="shared" si="54"/>
        <v xml:space="preserve"> </v>
      </c>
      <c r="B233" s="42"/>
      <c r="C233" s="43"/>
      <c r="D233" s="44"/>
      <c r="E233" s="44"/>
      <c r="F233" s="43"/>
      <c r="G233" s="43"/>
      <c r="H233" s="26"/>
      <c r="I233" s="26"/>
      <c r="J233" s="26"/>
      <c r="K233" s="26"/>
      <c r="L233" s="52"/>
      <c r="M233" s="50"/>
      <c r="N233" s="29" t="s">
        <v>17</v>
      </c>
      <c r="O233" s="28">
        <f>COUNTIF(C218:C237,"장")</f>
        <v>0</v>
      </c>
      <c r="P233" s="28" t="s">
        <v>2</v>
      </c>
      <c r="Q233" s="28">
        <f>SUMIF(C218:C237,"장",E218:E237)</f>
        <v>0</v>
      </c>
      <c r="R233" s="28">
        <f>COUNTIF(X218:X237,"장국")</f>
        <v>0</v>
      </c>
      <c r="S233" s="28" t="s">
        <v>2</v>
      </c>
      <c r="T233" s="28">
        <f>SUMIF(X218:X237,"장국",E218:E237)</f>
        <v>0</v>
      </c>
      <c r="U233" s="28">
        <f t="shared" si="51"/>
        <v>0</v>
      </c>
      <c r="V233" s="28" t="s">
        <v>2</v>
      </c>
      <c r="W233" s="28">
        <f t="shared" si="52"/>
        <v>0</v>
      </c>
      <c r="X233" s="30" t="str">
        <f t="shared" si="55"/>
        <v/>
      </c>
    </row>
    <row r="234" spans="1:24" ht="28.9" customHeight="1">
      <c r="A234" s="41" t="str">
        <f t="shared" si="54"/>
        <v xml:space="preserve"> </v>
      </c>
      <c r="B234" s="42"/>
      <c r="C234" s="43"/>
      <c r="D234" s="44"/>
      <c r="E234" s="44"/>
      <c r="F234" s="43"/>
      <c r="G234" s="43"/>
      <c r="H234" s="26"/>
      <c r="I234" s="26"/>
      <c r="J234" s="26"/>
      <c r="K234" s="26"/>
      <c r="L234" s="52"/>
      <c r="M234" s="50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30" t="str">
        <f t="shared" si="55"/>
        <v/>
      </c>
    </row>
    <row r="235" spans="1:24" ht="28.9" customHeight="1">
      <c r="A235" s="41" t="str">
        <f t="shared" si="54"/>
        <v xml:space="preserve"> </v>
      </c>
      <c r="B235" s="42"/>
      <c r="C235" s="43"/>
      <c r="D235" s="44"/>
      <c r="E235" s="44"/>
      <c r="F235" s="43"/>
      <c r="G235" s="43"/>
      <c r="H235" s="26"/>
      <c r="I235" s="26"/>
      <c r="J235" s="26"/>
      <c r="K235" s="26"/>
      <c r="L235" s="52"/>
      <c r="M235" s="50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30" t="str">
        <f t="shared" si="55"/>
        <v/>
      </c>
    </row>
    <row r="236" spans="1:24" ht="28.9" customHeight="1">
      <c r="A236" s="41" t="str">
        <f>IF(OR(ISNUMBER(E236),ISTEXT(C236)),A235+1," ")</f>
        <v xml:space="preserve"> </v>
      </c>
      <c r="B236" s="42"/>
      <c r="C236" s="43"/>
      <c r="D236" s="44"/>
      <c r="E236" s="44"/>
      <c r="F236" s="43"/>
      <c r="G236" s="43"/>
      <c r="H236" s="26"/>
      <c r="I236" s="26"/>
      <c r="J236" s="26"/>
      <c r="K236" s="26"/>
      <c r="L236" s="52"/>
      <c r="M236" s="50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30" t="str">
        <f t="shared" si="55"/>
        <v/>
      </c>
    </row>
    <row r="237" spans="1:24" ht="28.9" customHeight="1">
      <c r="A237" s="41" t="str">
        <f>IF(OR(ISNUMBER(E237),ISTEXT(C237)),A236+1," ")</f>
        <v xml:space="preserve"> </v>
      </c>
      <c r="B237" s="42"/>
      <c r="C237" s="43"/>
      <c r="D237" s="44"/>
      <c r="E237" s="44"/>
      <c r="F237" s="43"/>
      <c r="G237" s="43"/>
      <c r="H237" s="26"/>
      <c r="I237" s="26"/>
      <c r="J237" s="26"/>
      <c r="K237" s="26"/>
      <c r="L237" s="52"/>
      <c r="M237" s="50"/>
      <c r="N237" s="28" t="s">
        <v>20</v>
      </c>
      <c r="O237" s="28">
        <f>COUNTIF(C218:C237," ")</f>
        <v>0</v>
      </c>
      <c r="P237" s="28" t="s">
        <v>2</v>
      </c>
      <c r="Q237" s="28">
        <f>SUMIF(C218:C237," ",E218:E237)</f>
        <v>0</v>
      </c>
      <c r="R237" s="28"/>
      <c r="S237" s="28" t="s">
        <v>2</v>
      </c>
      <c r="T237" s="28"/>
      <c r="U237" s="28">
        <f>O237</f>
        <v>0</v>
      </c>
      <c r="V237" s="28" t="s">
        <v>2</v>
      </c>
      <c r="W237" s="28">
        <f>Q237</f>
        <v>0</v>
      </c>
      <c r="X237" s="28" t="str">
        <f t="shared" si="55"/>
        <v/>
      </c>
    </row>
    <row r="238" spans="1:24" ht="28.9" customHeight="1">
      <c r="A238" s="45" t="s">
        <v>35</v>
      </c>
      <c r="B238" s="46"/>
      <c r="C238" s="47"/>
      <c r="D238" s="48"/>
      <c r="E238" s="49">
        <f>SUM(E218:E237)</f>
        <v>0</v>
      </c>
      <c r="F238" s="47"/>
      <c r="G238" s="47"/>
      <c r="H238" s="31"/>
      <c r="I238" s="31"/>
      <c r="J238" s="31"/>
      <c r="K238" s="31"/>
      <c r="L238" s="33"/>
      <c r="M238" s="51"/>
      <c r="N238" s="29" t="s">
        <v>1</v>
      </c>
      <c r="O238" s="28">
        <f>SUM(O218:O237)</f>
        <v>0</v>
      </c>
      <c r="P238" s="28" t="s">
        <v>2</v>
      </c>
      <c r="Q238" s="28">
        <f>SUM(Q218:Q237)</f>
        <v>0</v>
      </c>
      <c r="R238" s="28">
        <f>SUM(R218:R237)</f>
        <v>0</v>
      </c>
      <c r="S238" s="28" t="s">
        <v>2</v>
      </c>
      <c r="T238" s="28">
        <f>SUM(T218:T237)</f>
        <v>0</v>
      </c>
      <c r="U238" s="28">
        <f>SUM(U218:U237)</f>
        <v>0</v>
      </c>
      <c r="V238" s="28" t="s">
        <v>2</v>
      </c>
      <c r="W238" s="28">
        <f>SUM(W218:W237)</f>
        <v>0</v>
      </c>
      <c r="X238" s="28" t="str">
        <f t="shared" si="55"/>
        <v/>
      </c>
    </row>
    <row r="239" spans="1:24" ht="28.9" customHeight="1">
      <c r="A239" s="41" t="str">
        <f>IF(OR(ISNUMBER(E239),ISTEXT(C239)),A237+1," ")</f>
        <v xml:space="preserve"> </v>
      </c>
      <c r="B239" s="42"/>
      <c r="C239" s="43"/>
      <c r="D239" s="44"/>
      <c r="E239" s="44"/>
      <c r="F239" s="43"/>
      <c r="G239" s="43"/>
      <c r="H239" s="26"/>
      <c r="I239" s="26"/>
      <c r="J239" s="26"/>
      <c r="K239" s="27"/>
      <c r="L239" s="52"/>
      <c r="M239" s="50"/>
      <c r="N239" s="28" t="s">
        <v>3</v>
      </c>
      <c r="O239" s="28">
        <f>COUNTIF(C239:C258,"전")</f>
        <v>0</v>
      </c>
      <c r="P239" s="28" t="s">
        <v>2</v>
      </c>
      <c r="Q239" s="28">
        <f>SUMIF(C239:C258,"전",E239:E258)</f>
        <v>0</v>
      </c>
      <c r="R239" s="28">
        <f>COUNTIF(X239:X258,"전국")</f>
        <v>0</v>
      </c>
      <c r="S239" s="28" t="s">
        <v>2</v>
      </c>
      <c r="T239" s="28">
        <f>SUMIF(X239:X258,"전국",E239:E258)</f>
        <v>0</v>
      </c>
      <c r="U239" s="28">
        <f t="shared" ref="U239:U254" si="56">O239-R239</f>
        <v>0</v>
      </c>
      <c r="V239" s="28" t="s">
        <v>2</v>
      </c>
      <c r="W239" s="28">
        <f t="shared" ref="W239:W254" si="57">Q239-T239</f>
        <v>0</v>
      </c>
      <c r="X239" s="28" t="str">
        <f t="shared" si="55"/>
        <v/>
      </c>
    </row>
    <row r="240" spans="1:24" ht="28.9" customHeight="1">
      <c r="A240" s="41" t="str">
        <f t="shared" ref="A240:A246" si="58">IF(OR(ISNUMBER(E240),ISTEXT(C240)),A239+1," ")</f>
        <v xml:space="preserve"> </v>
      </c>
      <c r="B240" s="42"/>
      <c r="C240" s="43"/>
      <c r="D240" s="44"/>
      <c r="E240" s="44"/>
      <c r="F240" s="43"/>
      <c r="G240" s="43"/>
      <c r="H240" s="26"/>
      <c r="I240" s="26"/>
      <c r="J240" s="26"/>
      <c r="K240" s="26"/>
      <c r="L240" s="52"/>
      <c r="M240" s="50"/>
      <c r="N240" s="28" t="s">
        <v>4</v>
      </c>
      <c r="O240" s="28">
        <f>COUNTIF(C239:C258,"답")</f>
        <v>0</v>
      </c>
      <c r="P240" s="28" t="s">
        <v>2</v>
      </c>
      <c r="Q240" s="28">
        <f>SUMIF(C239:C258,"답",E239:E258)</f>
        <v>0</v>
      </c>
      <c r="R240" s="28">
        <f>COUNTIF(X239:X258,"답국")</f>
        <v>0</v>
      </c>
      <c r="S240" s="28" t="s">
        <v>2</v>
      </c>
      <c r="T240" s="28">
        <f>SUMIF(X239:X258,"답국",E239:E258)</f>
        <v>0</v>
      </c>
      <c r="U240" s="28">
        <f t="shared" si="56"/>
        <v>0</v>
      </c>
      <c r="V240" s="28" t="s">
        <v>2</v>
      </c>
      <c r="W240" s="28">
        <f t="shared" si="57"/>
        <v>0</v>
      </c>
      <c r="X240" s="28" t="str">
        <f t="shared" si="55"/>
        <v/>
      </c>
    </row>
    <row r="241" spans="1:24" ht="28.9" customHeight="1">
      <c r="A241" s="41" t="str">
        <f t="shared" si="58"/>
        <v xml:space="preserve"> </v>
      </c>
      <c r="B241" s="42"/>
      <c r="C241" s="43"/>
      <c r="D241" s="44"/>
      <c r="E241" s="44"/>
      <c r="F241" s="43"/>
      <c r="G241" s="43"/>
      <c r="H241" s="26"/>
      <c r="I241" s="26"/>
      <c r="J241" s="26"/>
      <c r="K241" s="26"/>
      <c r="L241" s="52"/>
      <c r="M241" s="50"/>
      <c r="N241" s="28" t="s">
        <v>5</v>
      </c>
      <c r="O241" s="28">
        <f>COUNTIF(C239:C258,"임")</f>
        <v>0</v>
      </c>
      <c r="P241" s="28" t="s">
        <v>2</v>
      </c>
      <c r="Q241" s="28">
        <f>SUMIF(C239:C258,"임",E239:E258)</f>
        <v>0</v>
      </c>
      <c r="R241" s="28">
        <f>COUNTIF(X239:X258,"임국")</f>
        <v>0</v>
      </c>
      <c r="S241" s="28" t="s">
        <v>2</v>
      </c>
      <c r="T241" s="28">
        <f>SUMIF(X239:X258,"임국",E239:E258)</f>
        <v>0</v>
      </c>
      <c r="U241" s="28">
        <f t="shared" si="56"/>
        <v>0</v>
      </c>
      <c r="V241" s="28" t="s">
        <v>2</v>
      </c>
      <c r="W241" s="28">
        <f t="shared" si="57"/>
        <v>0</v>
      </c>
      <c r="X241" s="28" t="str">
        <f t="shared" si="55"/>
        <v/>
      </c>
    </row>
    <row r="242" spans="1:24" ht="28.9" customHeight="1">
      <c r="A242" s="41" t="str">
        <f t="shared" si="58"/>
        <v xml:space="preserve"> </v>
      </c>
      <c r="B242" s="42"/>
      <c r="C242" s="43"/>
      <c r="D242" s="44"/>
      <c r="E242" s="44"/>
      <c r="F242" s="43"/>
      <c r="G242" s="43"/>
      <c r="H242" s="26"/>
      <c r="I242" s="26"/>
      <c r="J242" s="26"/>
      <c r="K242" s="26"/>
      <c r="L242" s="52"/>
      <c r="M242" s="50"/>
      <c r="N242" s="28" t="s">
        <v>6</v>
      </c>
      <c r="O242" s="28">
        <f>COUNTIF(C239:C258,"대")</f>
        <v>0</v>
      </c>
      <c r="P242" s="28" t="s">
        <v>2</v>
      </c>
      <c r="Q242" s="28">
        <f>SUMIF(C239:C258,"대",E239:E258)</f>
        <v>0</v>
      </c>
      <c r="R242" s="28">
        <f>COUNTIF(X239:X258,"대국")</f>
        <v>0</v>
      </c>
      <c r="S242" s="28" t="s">
        <v>2</v>
      </c>
      <c r="T242" s="28">
        <f>SUMIF(X239:X258,"대국",E239:E258)</f>
        <v>0</v>
      </c>
      <c r="U242" s="28">
        <f t="shared" si="56"/>
        <v>0</v>
      </c>
      <c r="V242" s="28" t="s">
        <v>2</v>
      </c>
      <c r="W242" s="28">
        <f t="shared" si="57"/>
        <v>0</v>
      </c>
      <c r="X242" s="28" t="str">
        <f t="shared" si="55"/>
        <v/>
      </c>
    </row>
    <row r="243" spans="1:24" ht="28.9" customHeight="1">
      <c r="A243" s="41" t="str">
        <f t="shared" si="58"/>
        <v xml:space="preserve"> </v>
      </c>
      <c r="B243" s="42"/>
      <c r="C243" s="43"/>
      <c r="D243" s="44"/>
      <c r="E243" s="44"/>
      <c r="F243" s="43"/>
      <c r="G243" s="43"/>
      <c r="H243" s="26"/>
      <c r="I243" s="26"/>
      <c r="J243" s="26"/>
      <c r="K243" s="26"/>
      <c r="L243" s="52"/>
      <c r="M243" s="50"/>
      <c r="N243" s="28" t="s">
        <v>7</v>
      </c>
      <c r="O243" s="28">
        <f>COUNTIF(C239:C258,"도")</f>
        <v>0</v>
      </c>
      <c r="P243" s="28" t="s">
        <v>2</v>
      </c>
      <c r="Q243" s="28">
        <f>SUMIF(C239:C258,"도",E239:E258)</f>
        <v>0</v>
      </c>
      <c r="R243" s="28">
        <f>COUNTIF(X239:X258,"도국")</f>
        <v>0</v>
      </c>
      <c r="S243" s="28" t="s">
        <v>2</v>
      </c>
      <c r="T243" s="28">
        <f>SUMIF(X239:X258,"도국",E239:E258)</f>
        <v>0</v>
      </c>
      <c r="U243" s="28">
        <f t="shared" si="56"/>
        <v>0</v>
      </c>
      <c r="V243" s="28" t="s">
        <v>2</v>
      </c>
      <c r="W243" s="28">
        <f t="shared" si="57"/>
        <v>0</v>
      </c>
      <c r="X243" s="28" t="str">
        <f t="shared" si="55"/>
        <v/>
      </c>
    </row>
    <row r="244" spans="1:24" ht="28.9" customHeight="1">
      <c r="A244" s="41" t="str">
        <f t="shared" si="58"/>
        <v xml:space="preserve"> </v>
      </c>
      <c r="B244" s="42"/>
      <c r="C244" s="43"/>
      <c r="D244" s="44"/>
      <c r="E244" s="44"/>
      <c r="F244" s="43"/>
      <c r="G244" s="43"/>
      <c r="H244" s="26"/>
      <c r="I244" s="26"/>
      <c r="J244" s="26"/>
      <c r="K244" s="26"/>
      <c r="L244" s="52"/>
      <c r="M244" s="50"/>
      <c r="N244" s="28" t="s">
        <v>8</v>
      </c>
      <c r="O244" s="28">
        <f>COUNTIF(C239:C258,"천")</f>
        <v>0</v>
      </c>
      <c r="P244" s="28" t="s">
        <v>2</v>
      </c>
      <c r="Q244" s="28">
        <f>SUMIF(C239:C258,"천",E239:E258)</f>
        <v>0</v>
      </c>
      <c r="R244" s="28">
        <f>COUNTIF(X239:X258,"천국")</f>
        <v>0</v>
      </c>
      <c r="S244" s="28" t="s">
        <v>2</v>
      </c>
      <c r="T244" s="28">
        <f>SUMIF(X239:X258,"천국",E239:E258)</f>
        <v>0</v>
      </c>
      <c r="U244" s="28">
        <f t="shared" si="56"/>
        <v>0</v>
      </c>
      <c r="V244" s="28" t="s">
        <v>2</v>
      </c>
      <c r="W244" s="28">
        <f t="shared" si="57"/>
        <v>0</v>
      </c>
      <c r="X244" s="28" t="str">
        <f t="shared" si="55"/>
        <v/>
      </c>
    </row>
    <row r="245" spans="1:24" ht="28.9" customHeight="1">
      <c r="A245" s="41" t="str">
        <f t="shared" si="58"/>
        <v xml:space="preserve"> </v>
      </c>
      <c r="B245" s="42"/>
      <c r="C245" s="43"/>
      <c r="D245" s="44"/>
      <c r="E245" s="44"/>
      <c r="F245" s="43"/>
      <c r="G245" s="43"/>
      <c r="H245" s="26"/>
      <c r="I245" s="26"/>
      <c r="J245" s="26"/>
      <c r="K245" s="26"/>
      <c r="L245" s="52"/>
      <c r="M245" s="50"/>
      <c r="N245" s="28" t="s">
        <v>9</v>
      </c>
      <c r="O245" s="28">
        <f>COUNTIF(C239:C258,"구")</f>
        <v>0</v>
      </c>
      <c r="P245" s="28" t="s">
        <v>2</v>
      </c>
      <c r="Q245" s="28">
        <f>SUMIF(C239:C258,"구",E239:E258)</f>
        <v>0</v>
      </c>
      <c r="R245" s="28">
        <f>COUNTIF(X239:X258,"구국")</f>
        <v>0</v>
      </c>
      <c r="S245" s="28" t="s">
        <v>2</v>
      </c>
      <c r="T245" s="28">
        <f>SUMIF(X239:X258,"구국",E239:E258)</f>
        <v>0</v>
      </c>
      <c r="U245" s="28">
        <f t="shared" si="56"/>
        <v>0</v>
      </c>
      <c r="V245" s="28" t="s">
        <v>2</v>
      </c>
      <c r="W245" s="28">
        <f t="shared" si="57"/>
        <v>0</v>
      </c>
      <c r="X245" s="28" t="str">
        <f t="shared" si="55"/>
        <v/>
      </c>
    </row>
    <row r="246" spans="1:24" ht="28.9" customHeight="1">
      <c r="A246" s="41" t="str">
        <f t="shared" si="58"/>
        <v xml:space="preserve"> </v>
      </c>
      <c r="B246" s="42"/>
      <c r="C246" s="43"/>
      <c r="D246" s="44"/>
      <c r="E246" s="44"/>
      <c r="F246" s="43"/>
      <c r="G246" s="43"/>
      <c r="H246" s="26"/>
      <c r="I246" s="26"/>
      <c r="J246" s="26"/>
      <c r="K246" s="26"/>
      <c r="L246" s="52"/>
      <c r="M246" s="50"/>
      <c r="N246" s="28" t="s">
        <v>10</v>
      </c>
      <c r="O246" s="28">
        <f>COUNTIF(C239:C258,"제")</f>
        <v>0</v>
      </c>
      <c r="P246" s="28" t="s">
        <v>2</v>
      </c>
      <c r="Q246" s="28">
        <f>SUMIF(C239:C258,"제",E239:E258)</f>
        <v>0</v>
      </c>
      <c r="R246" s="28">
        <f>COUNTIF(X239:X258,"제국")</f>
        <v>0</v>
      </c>
      <c r="S246" s="28" t="s">
        <v>2</v>
      </c>
      <c r="T246" s="28">
        <f>SUMIF(X239:X258,"제국",E239:E258)</f>
        <v>0</v>
      </c>
      <c r="U246" s="28">
        <f t="shared" si="56"/>
        <v>0</v>
      </c>
      <c r="V246" s="28" t="s">
        <v>2</v>
      </c>
      <c r="W246" s="28">
        <f t="shared" si="57"/>
        <v>0</v>
      </c>
      <c r="X246" s="28" t="str">
        <f t="shared" si="55"/>
        <v/>
      </c>
    </row>
    <row r="247" spans="1:24" ht="28.9" customHeight="1">
      <c r="A247" s="41" t="str">
        <f t="shared" ref="A247:A256" si="59">IF(OR(ISNUMBER(E247),ISTEXT(C247)),A246+1," ")</f>
        <v xml:space="preserve"> </v>
      </c>
      <c r="B247" s="42"/>
      <c r="C247" s="43"/>
      <c r="D247" s="44"/>
      <c r="E247" s="44"/>
      <c r="F247" s="43"/>
      <c r="G247" s="43"/>
      <c r="H247" s="26"/>
      <c r="I247" s="26"/>
      <c r="J247" s="26"/>
      <c r="K247" s="26"/>
      <c r="L247" s="52"/>
      <c r="M247" s="50"/>
      <c r="N247" s="28" t="s">
        <v>11</v>
      </c>
      <c r="O247" s="28">
        <f>COUNTIF(C239:C258,"유")</f>
        <v>0</v>
      </c>
      <c r="P247" s="28" t="s">
        <v>2</v>
      </c>
      <c r="Q247" s="28">
        <f>SUMIF(C239:C258,"유",E239:E258)</f>
        <v>0</v>
      </c>
      <c r="R247" s="28">
        <f>COUNTIF(X239:X258,"유국")</f>
        <v>0</v>
      </c>
      <c r="S247" s="28" t="s">
        <v>2</v>
      </c>
      <c r="T247" s="28">
        <f>SUMIF(X239:X258,"유국",E239:E258)</f>
        <v>0</v>
      </c>
      <c r="U247" s="28">
        <f t="shared" si="56"/>
        <v>0</v>
      </c>
      <c r="V247" s="28" t="s">
        <v>2</v>
      </c>
      <c r="W247" s="28">
        <f t="shared" si="57"/>
        <v>0</v>
      </c>
      <c r="X247" s="28" t="str">
        <f t="shared" si="55"/>
        <v/>
      </c>
    </row>
    <row r="248" spans="1:24" ht="28.9" customHeight="1">
      <c r="A248" s="41" t="str">
        <f t="shared" si="59"/>
        <v xml:space="preserve"> </v>
      </c>
      <c r="B248" s="42"/>
      <c r="C248" s="43"/>
      <c r="D248" s="44"/>
      <c r="E248" s="44"/>
      <c r="F248" s="43"/>
      <c r="G248" s="43"/>
      <c r="H248" s="26"/>
      <c r="I248" s="26"/>
      <c r="J248" s="26"/>
      <c r="K248" s="26"/>
      <c r="L248" s="52"/>
      <c r="M248" s="50"/>
      <c r="N248" s="28" t="s">
        <v>12</v>
      </c>
      <c r="O248" s="28">
        <f>COUNTIF(C239:C258,"과")</f>
        <v>0</v>
      </c>
      <c r="P248" s="28" t="s">
        <v>2</v>
      </c>
      <c r="Q248" s="28">
        <f>SUMIF(C239:C258,"과",E239:E258)</f>
        <v>0</v>
      </c>
      <c r="R248" s="28">
        <f>COUNTIF(X239:X258,"과국")</f>
        <v>0</v>
      </c>
      <c r="S248" s="28" t="s">
        <v>2</v>
      </c>
      <c r="T248" s="28">
        <f>SUMIF(X239:X258,"과국",E239:E258)</f>
        <v>0</v>
      </c>
      <c r="U248" s="28">
        <f t="shared" si="56"/>
        <v>0</v>
      </c>
      <c r="V248" s="28" t="s">
        <v>2</v>
      </c>
      <c r="W248" s="28">
        <f t="shared" si="57"/>
        <v>0</v>
      </c>
      <c r="X248" s="28" t="str">
        <f t="shared" ref="X248:X263" si="60">CONCATENATE(C248,H248)</f>
        <v/>
      </c>
    </row>
    <row r="249" spans="1:24" ht="28.9" customHeight="1">
      <c r="A249" s="41" t="str">
        <f t="shared" si="59"/>
        <v xml:space="preserve"> </v>
      </c>
      <c r="B249" s="42"/>
      <c r="C249" s="43"/>
      <c r="D249" s="44"/>
      <c r="E249" s="44"/>
      <c r="F249" s="43"/>
      <c r="G249" s="43"/>
      <c r="H249" s="26"/>
      <c r="I249" s="26"/>
      <c r="J249" s="26"/>
      <c r="K249" s="26"/>
      <c r="L249" s="52"/>
      <c r="M249" s="50"/>
      <c r="N249" s="28" t="s">
        <v>13</v>
      </c>
      <c r="O249" s="28">
        <f>COUNTIF(C239:C258,"묘")</f>
        <v>0</v>
      </c>
      <c r="P249" s="28" t="s">
        <v>2</v>
      </c>
      <c r="Q249" s="28">
        <f>SUMIF(C239:C258,"묘",E239:E258)</f>
        <v>0</v>
      </c>
      <c r="R249" s="28">
        <f>COUNTIF(X239:X258,"묘국")</f>
        <v>0</v>
      </c>
      <c r="S249" s="28" t="s">
        <v>2</v>
      </c>
      <c r="T249" s="28">
        <f>SUMIF(X239:X258,"묘국",E239:E258)</f>
        <v>0</v>
      </c>
      <c r="U249" s="28">
        <f t="shared" si="56"/>
        <v>0</v>
      </c>
      <c r="V249" s="28" t="s">
        <v>2</v>
      </c>
      <c r="W249" s="28">
        <f t="shared" si="57"/>
        <v>0</v>
      </c>
      <c r="X249" s="28" t="str">
        <f t="shared" si="60"/>
        <v/>
      </c>
    </row>
    <row r="250" spans="1:24" ht="28.9" customHeight="1">
      <c r="A250" s="41" t="str">
        <f t="shared" si="59"/>
        <v xml:space="preserve"> </v>
      </c>
      <c r="B250" s="42"/>
      <c r="C250" s="43"/>
      <c r="D250" s="44"/>
      <c r="E250" s="44"/>
      <c r="F250" s="43"/>
      <c r="G250" s="43"/>
      <c r="H250" s="26"/>
      <c r="I250" s="26"/>
      <c r="J250" s="26"/>
      <c r="K250" s="26"/>
      <c r="L250" s="52"/>
      <c r="M250" s="50"/>
      <c r="N250" s="28" t="s">
        <v>14</v>
      </c>
      <c r="O250" s="28">
        <f>COUNTIF(C239:C258,"목")</f>
        <v>0</v>
      </c>
      <c r="P250" s="28" t="s">
        <v>2</v>
      </c>
      <c r="Q250" s="28">
        <f>SUMIF(C239:C258,"목",E239:E258)</f>
        <v>0</v>
      </c>
      <c r="R250" s="28">
        <f>COUNTIF(X239:X258,"목국")</f>
        <v>0</v>
      </c>
      <c r="S250" s="28" t="s">
        <v>2</v>
      </c>
      <c r="T250" s="28">
        <f>SUMIF(X239:X258,"목국",E239:E258)</f>
        <v>0</v>
      </c>
      <c r="U250" s="28">
        <f t="shared" si="56"/>
        <v>0</v>
      </c>
      <c r="V250" s="28" t="s">
        <v>2</v>
      </c>
      <c r="W250" s="28">
        <f t="shared" si="57"/>
        <v>0</v>
      </c>
      <c r="X250" s="28" t="str">
        <f t="shared" si="60"/>
        <v/>
      </c>
    </row>
    <row r="251" spans="1:24" ht="28.9" customHeight="1">
      <c r="A251" s="41" t="str">
        <f t="shared" si="59"/>
        <v xml:space="preserve"> </v>
      </c>
      <c r="B251" s="42"/>
      <c r="C251" s="43"/>
      <c r="D251" s="44"/>
      <c r="E251" s="44"/>
      <c r="F251" s="43"/>
      <c r="G251" s="43"/>
      <c r="H251" s="26"/>
      <c r="I251" s="26"/>
      <c r="J251" s="26"/>
      <c r="K251" s="26"/>
      <c r="L251" s="52"/>
      <c r="M251" s="50"/>
      <c r="N251" s="28" t="s">
        <v>15</v>
      </c>
      <c r="O251" s="28">
        <f>COUNTIF(C239:C258,"잡")</f>
        <v>0</v>
      </c>
      <c r="P251" s="28" t="s">
        <v>2</v>
      </c>
      <c r="Q251" s="28">
        <f>SUMIF(C239:C258,"잡",E239:E258)</f>
        <v>0</v>
      </c>
      <c r="R251" s="28">
        <f>COUNTIF(X239:X258,"잡국")</f>
        <v>0</v>
      </c>
      <c r="S251" s="28" t="s">
        <v>2</v>
      </c>
      <c r="T251" s="28">
        <f>SUMIF(X239:X258,"잡국",E239:E258)</f>
        <v>0</v>
      </c>
      <c r="U251" s="28">
        <f t="shared" si="56"/>
        <v>0</v>
      </c>
      <c r="V251" s="28" t="s">
        <v>2</v>
      </c>
      <c r="W251" s="28">
        <f t="shared" si="57"/>
        <v>0</v>
      </c>
      <c r="X251" s="28" t="str">
        <f t="shared" si="60"/>
        <v/>
      </c>
    </row>
    <row r="252" spans="1:24" ht="28.9" customHeight="1">
      <c r="A252" s="41" t="str">
        <f t="shared" si="59"/>
        <v xml:space="preserve"> </v>
      </c>
      <c r="B252" s="42"/>
      <c r="C252" s="43"/>
      <c r="D252" s="44"/>
      <c r="E252" s="44"/>
      <c r="F252" s="43"/>
      <c r="G252" s="43"/>
      <c r="H252" s="26"/>
      <c r="I252" s="26"/>
      <c r="J252" s="26"/>
      <c r="K252" s="26"/>
      <c r="L252" s="52"/>
      <c r="M252" s="50"/>
      <c r="N252" s="28" t="s">
        <v>19</v>
      </c>
      <c r="O252" s="28">
        <f>COUNTIF(C239:C258,"학")</f>
        <v>0</v>
      </c>
      <c r="P252" s="28" t="s">
        <v>2</v>
      </c>
      <c r="Q252" s="28">
        <f>SUMIF(C239:C258,"학",E239:E258)</f>
        <v>0</v>
      </c>
      <c r="R252" s="28">
        <f>COUNTIF(X239:X258,"학국")</f>
        <v>0</v>
      </c>
      <c r="S252" s="28" t="s">
        <v>2</v>
      </c>
      <c r="T252" s="28">
        <f>SUMIF(X239:X258,"학국",E239:E258)</f>
        <v>0</v>
      </c>
      <c r="U252" s="28">
        <f t="shared" si="56"/>
        <v>0</v>
      </c>
      <c r="V252" s="28" t="s">
        <v>2</v>
      </c>
      <c r="W252" s="28">
        <f t="shared" si="57"/>
        <v>0</v>
      </c>
      <c r="X252" s="28" t="str">
        <f t="shared" si="60"/>
        <v/>
      </c>
    </row>
    <row r="253" spans="1:24" ht="28.9" customHeight="1">
      <c r="A253" s="41" t="str">
        <f t="shared" si="59"/>
        <v xml:space="preserve"> </v>
      </c>
      <c r="B253" s="42"/>
      <c r="C253" s="43"/>
      <c r="D253" s="44"/>
      <c r="E253" s="44"/>
      <c r="F253" s="43"/>
      <c r="G253" s="43"/>
      <c r="H253" s="26"/>
      <c r="I253" s="26"/>
      <c r="J253" s="26"/>
      <c r="K253" s="26"/>
      <c r="L253" s="52"/>
      <c r="M253" s="50"/>
      <c r="N253" s="28" t="s">
        <v>16</v>
      </c>
      <c r="O253" s="28">
        <f>COUNTIF(C239:C258,"수")</f>
        <v>0</v>
      </c>
      <c r="P253" s="28" t="s">
        <v>2</v>
      </c>
      <c r="Q253" s="28">
        <f>SUMIF(C239:C258,"수",E239:E258)</f>
        <v>0</v>
      </c>
      <c r="R253" s="28">
        <f>COUNTIF(X239:X258,"수국")</f>
        <v>0</v>
      </c>
      <c r="S253" s="28" t="s">
        <v>2</v>
      </c>
      <c r="T253" s="28">
        <f>SUMIF(X239:X258,"수국",E239:E258)</f>
        <v>0</v>
      </c>
      <c r="U253" s="28">
        <f t="shared" si="56"/>
        <v>0</v>
      </c>
      <c r="V253" s="28" t="s">
        <v>2</v>
      </c>
      <c r="W253" s="28">
        <f t="shared" si="57"/>
        <v>0</v>
      </c>
      <c r="X253" s="28" t="str">
        <f t="shared" si="60"/>
        <v/>
      </c>
    </row>
    <row r="254" spans="1:24" ht="28.9" customHeight="1">
      <c r="A254" s="41" t="str">
        <f t="shared" si="59"/>
        <v xml:space="preserve"> </v>
      </c>
      <c r="B254" s="42"/>
      <c r="C254" s="43"/>
      <c r="D254" s="44"/>
      <c r="E254" s="44"/>
      <c r="F254" s="43"/>
      <c r="G254" s="43"/>
      <c r="H254" s="26"/>
      <c r="I254" s="26"/>
      <c r="J254" s="26"/>
      <c r="K254" s="26"/>
      <c r="L254" s="52"/>
      <c r="M254" s="50"/>
      <c r="N254" s="29" t="s">
        <v>17</v>
      </c>
      <c r="O254" s="28">
        <f>COUNTIF(C239:C258,"장")</f>
        <v>0</v>
      </c>
      <c r="P254" s="28" t="s">
        <v>2</v>
      </c>
      <c r="Q254" s="28">
        <f>SUMIF(C239:C258,"장",E239:E258)</f>
        <v>0</v>
      </c>
      <c r="R254" s="28">
        <f>COUNTIF(X239:X258,"장국")</f>
        <v>0</v>
      </c>
      <c r="S254" s="28" t="s">
        <v>2</v>
      </c>
      <c r="T254" s="28">
        <f>SUMIF(X239:X258,"장국",E239:E258)</f>
        <v>0</v>
      </c>
      <c r="U254" s="28">
        <f t="shared" si="56"/>
        <v>0</v>
      </c>
      <c r="V254" s="28" t="s">
        <v>2</v>
      </c>
      <c r="W254" s="28">
        <f t="shared" si="57"/>
        <v>0</v>
      </c>
      <c r="X254" s="30" t="str">
        <f t="shared" si="60"/>
        <v/>
      </c>
    </row>
    <row r="255" spans="1:24" ht="28.9" customHeight="1">
      <c r="A255" s="41" t="str">
        <f t="shared" si="59"/>
        <v xml:space="preserve"> </v>
      </c>
      <c r="B255" s="42"/>
      <c r="C255" s="43"/>
      <c r="D255" s="44"/>
      <c r="E255" s="44"/>
      <c r="F255" s="43"/>
      <c r="G255" s="43"/>
      <c r="H255" s="26"/>
      <c r="I255" s="26"/>
      <c r="J255" s="26"/>
      <c r="K255" s="26"/>
      <c r="L255" s="52"/>
      <c r="M255" s="50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30" t="str">
        <f t="shared" si="60"/>
        <v/>
      </c>
    </row>
    <row r="256" spans="1:24" ht="28.9" customHeight="1">
      <c r="A256" s="41" t="str">
        <f t="shared" si="59"/>
        <v xml:space="preserve"> </v>
      </c>
      <c r="B256" s="42"/>
      <c r="C256" s="43"/>
      <c r="D256" s="44"/>
      <c r="E256" s="44"/>
      <c r="F256" s="43"/>
      <c r="G256" s="43"/>
      <c r="H256" s="26"/>
      <c r="I256" s="26"/>
      <c r="J256" s="26"/>
      <c r="K256" s="26"/>
      <c r="L256" s="52"/>
      <c r="M256" s="50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30" t="str">
        <f t="shared" si="60"/>
        <v/>
      </c>
    </row>
    <row r="257" spans="1:24" ht="28.9" customHeight="1">
      <c r="A257" s="41" t="str">
        <f>IF(OR(ISNUMBER(E257),ISTEXT(C257)),A256+1," ")</f>
        <v xml:space="preserve"> </v>
      </c>
      <c r="B257" s="42"/>
      <c r="C257" s="43"/>
      <c r="D257" s="44"/>
      <c r="E257" s="44"/>
      <c r="F257" s="43"/>
      <c r="G257" s="43"/>
      <c r="H257" s="26"/>
      <c r="I257" s="26"/>
      <c r="J257" s="26"/>
      <c r="K257" s="26"/>
      <c r="L257" s="52"/>
      <c r="M257" s="50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30" t="str">
        <f t="shared" si="60"/>
        <v/>
      </c>
    </row>
    <row r="258" spans="1:24" ht="28.9" customHeight="1">
      <c r="A258" s="41" t="str">
        <f>IF(OR(ISNUMBER(E258),ISTEXT(C258)),A257+1," ")</f>
        <v xml:space="preserve"> </v>
      </c>
      <c r="B258" s="42"/>
      <c r="C258" s="43"/>
      <c r="D258" s="44"/>
      <c r="E258" s="44"/>
      <c r="F258" s="43"/>
      <c r="G258" s="43"/>
      <c r="H258" s="26"/>
      <c r="I258" s="26"/>
      <c r="J258" s="26"/>
      <c r="K258" s="26"/>
      <c r="L258" s="52"/>
      <c r="M258" s="50"/>
      <c r="N258" s="28" t="s">
        <v>20</v>
      </c>
      <c r="O258" s="28">
        <f>COUNTIF(C239:C258," ")</f>
        <v>0</v>
      </c>
      <c r="P258" s="28" t="s">
        <v>2</v>
      </c>
      <c r="Q258" s="28">
        <f>SUMIF(C239:C258," ",E239:E258)</f>
        <v>0</v>
      </c>
      <c r="R258" s="28"/>
      <c r="S258" s="28" t="s">
        <v>2</v>
      </c>
      <c r="T258" s="28"/>
      <c r="U258" s="28">
        <f>O258</f>
        <v>0</v>
      </c>
      <c r="V258" s="28" t="s">
        <v>2</v>
      </c>
      <c r="W258" s="28">
        <f>Q258</f>
        <v>0</v>
      </c>
      <c r="X258" s="28" t="str">
        <f t="shared" si="60"/>
        <v/>
      </c>
    </row>
    <row r="259" spans="1:24" ht="28.9" customHeight="1">
      <c r="A259" s="45" t="s">
        <v>35</v>
      </c>
      <c r="B259" s="46"/>
      <c r="C259" s="47"/>
      <c r="D259" s="48"/>
      <c r="E259" s="49">
        <f>SUM(E239:E258)</f>
        <v>0</v>
      </c>
      <c r="F259" s="47"/>
      <c r="G259" s="47"/>
      <c r="H259" s="31"/>
      <c r="I259" s="31"/>
      <c r="J259" s="31"/>
      <c r="K259" s="31"/>
      <c r="L259" s="33"/>
      <c r="M259" s="51"/>
      <c r="N259" s="29" t="s">
        <v>1</v>
      </c>
      <c r="O259" s="28">
        <f>SUM(O239:O258)</f>
        <v>0</v>
      </c>
      <c r="P259" s="28" t="s">
        <v>2</v>
      </c>
      <c r="Q259" s="28">
        <f>SUM(Q239:Q258)</f>
        <v>0</v>
      </c>
      <c r="R259" s="28">
        <f>SUM(R239:R258)</f>
        <v>0</v>
      </c>
      <c r="S259" s="28" t="s">
        <v>2</v>
      </c>
      <c r="T259" s="28">
        <f>SUM(T239:T258)</f>
        <v>0</v>
      </c>
      <c r="U259" s="28">
        <f>SUM(U239:U258)</f>
        <v>0</v>
      </c>
      <c r="V259" s="28" t="s">
        <v>2</v>
      </c>
      <c r="W259" s="28">
        <f>SUM(W239:W258)</f>
        <v>0</v>
      </c>
      <c r="X259" s="28" t="str">
        <f t="shared" si="60"/>
        <v/>
      </c>
    </row>
    <row r="260" spans="1:24" ht="28.9" customHeight="1">
      <c r="A260" s="41" t="str">
        <f>IF(OR(ISNUMBER(E260),ISTEXT(C260)),A258+1," ")</f>
        <v xml:space="preserve"> </v>
      </c>
      <c r="B260" s="42"/>
      <c r="C260" s="43"/>
      <c r="D260" s="44"/>
      <c r="E260" s="44"/>
      <c r="F260" s="43"/>
      <c r="G260" s="43"/>
      <c r="H260" s="26"/>
      <c r="I260" s="26"/>
      <c r="J260" s="26"/>
      <c r="K260" s="27"/>
      <c r="L260" s="52"/>
      <c r="M260" s="50"/>
      <c r="N260" s="28" t="s">
        <v>3</v>
      </c>
      <c r="O260" s="28">
        <f>COUNTIF(C260:C279,"전")</f>
        <v>0</v>
      </c>
      <c r="P260" s="28" t="s">
        <v>2</v>
      </c>
      <c r="Q260" s="28">
        <f>SUMIF(C260:C279,"전",E260:E279)</f>
        <v>0</v>
      </c>
      <c r="R260" s="28">
        <f>COUNTIF(X260:X279,"전국")</f>
        <v>0</v>
      </c>
      <c r="S260" s="28" t="s">
        <v>2</v>
      </c>
      <c r="T260" s="28">
        <f>SUMIF(X260:X279,"전국",E260:E279)</f>
        <v>0</v>
      </c>
      <c r="U260" s="28">
        <f t="shared" ref="U260:U275" si="61">O260-R260</f>
        <v>0</v>
      </c>
      <c r="V260" s="28" t="s">
        <v>2</v>
      </c>
      <c r="W260" s="28">
        <f t="shared" ref="W260:W275" si="62">Q260-T260</f>
        <v>0</v>
      </c>
      <c r="X260" s="28" t="str">
        <f t="shared" si="60"/>
        <v/>
      </c>
    </row>
    <row r="261" spans="1:24" ht="28.9" customHeight="1">
      <c r="A261" s="41" t="str">
        <f t="shared" ref="A261:A266" si="63">IF(OR(ISNUMBER(E261),ISTEXT(C261)),A260+1," ")</f>
        <v xml:space="preserve"> </v>
      </c>
      <c r="B261" s="42"/>
      <c r="C261" s="43"/>
      <c r="D261" s="44"/>
      <c r="E261" s="44"/>
      <c r="F261" s="43"/>
      <c r="G261" s="43"/>
      <c r="H261" s="26"/>
      <c r="I261" s="26"/>
      <c r="J261" s="26"/>
      <c r="K261" s="26"/>
      <c r="L261" s="52"/>
      <c r="M261" s="50"/>
      <c r="N261" s="28" t="s">
        <v>4</v>
      </c>
      <c r="O261" s="28">
        <f>COUNTIF(C260:C279,"답")</f>
        <v>0</v>
      </c>
      <c r="P261" s="28" t="s">
        <v>2</v>
      </c>
      <c r="Q261" s="28">
        <f>SUMIF(C260:C279,"답",E260:E279)</f>
        <v>0</v>
      </c>
      <c r="R261" s="28">
        <f>COUNTIF(X260:X279,"답국")</f>
        <v>0</v>
      </c>
      <c r="S261" s="28" t="s">
        <v>2</v>
      </c>
      <c r="T261" s="28">
        <f>SUMIF(X260:X279,"답국",E260:E279)</f>
        <v>0</v>
      </c>
      <c r="U261" s="28">
        <f t="shared" si="61"/>
        <v>0</v>
      </c>
      <c r="V261" s="28" t="s">
        <v>2</v>
      </c>
      <c r="W261" s="28">
        <f t="shared" si="62"/>
        <v>0</v>
      </c>
      <c r="X261" s="28" t="str">
        <f t="shared" si="60"/>
        <v/>
      </c>
    </row>
    <row r="262" spans="1:24" ht="28.9" customHeight="1">
      <c r="A262" s="41" t="str">
        <f t="shared" si="63"/>
        <v xml:space="preserve"> </v>
      </c>
      <c r="B262" s="42"/>
      <c r="C262" s="43"/>
      <c r="D262" s="44"/>
      <c r="E262" s="44"/>
      <c r="F262" s="43"/>
      <c r="G262" s="43"/>
      <c r="H262" s="26"/>
      <c r="I262" s="26"/>
      <c r="J262" s="26"/>
      <c r="K262" s="26"/>
      <c r="L262" s="52"/>
      <c r="M262" s="50"/>
      <c r="N262" s="28" t="s">
        <v>5</v>
      </c>
      <c r="O262" s="28">
        <f>COUNTIF(C260:C279,"임")</f>
        <v>0</v>
      </c>
      <c r="P262" s="28" t="s">
        <v>2</v>
      </c>
      <c r="Q262" s="28">
        <f>SUMIF(C260:C279,"임",E260:E279)</f>
        <v>0</v>
      </c>
      <c r="R262" s="28">
        <f>COUNTIF(X260:X279,"임국")</f>
        <v>0</v>
      </c>
      <c r="S262" s="28" t="s">
        <v>2</v>
      </c>
      <c r="T262" s="28">
        <f>SUMIF(X260:X279,"임국",E260:E279)</f>
        <v>0</v>
      </c>
      <c r="U262" s="28">
        <f t="shared" si="61"/>
        <v>0</v>
      </c>
      <c r="V262" s="28" t="s">
        <v>2</v>
      </c>
      <c r="W262" s="28">
        <f t="shared" si="62"/>
        <v>0</v>
      </c>
      <c r="X262" s="28" t="str">
        <f t="shared" si="60"/>
        <v/>
      </c>
    </row>
    <row r="263" spans="1:24" ht="28.9" customHeight="1">
      <c r="A263" s="41" t="str">
        <f t="shared" si="63"/>
        <v xml:space="preserve"> </v>
      </c>
      <c r="B263" s="42"/>
      <c r="C263" s="43"/>
      <c r="D263" s="44"/>
      <c r="E263" s="44"/>
      <c r="F263" s="43"/>
      <c r="G263" s="43"/>
      <c r="H263" s="26"/>
      <c r="I263" s="26"/>
      <c r="J263" s="26"/>
      <c r="K263" s="26"/>
      <c r="L263" s="52"/>
      <c r="M263" s="50"/>
      <c r="N263" s="28" t="s">
        <v>6</v>
      </c>
      <c r="O263" s="28">
        <f>COUNTIF(C260:C279,"대")</f>
        <v>0</v>
      </c>
      <c r="P263" s="28" t="s">
        <v>2</v>
      </c>
      <c r="Q263" s="28">
        <f>SUMIF(C260:C279,"대",E260:E279)</f>
        <v>0</v>
      </c>
      <c r="R263" s="28">
        <f>COUNTIF(X260:X279,"대국")</f>
        <v>0</v>
      </c>
      <c r="S263" s="28" t="s">
        <v>2</v>
      </c>
      <c r="T263" s="28">
        <f>SUMIF(X260:X279,"대국",E260:E279)</f>
        <v>0</v>
      </c>
      <c r="U263" s="28">
        <f t="shared" si="61"/>
        <v>0</v>
      </c>
      <c r="V263" s="28" t="s">
        <v>2</v>
      </c>
      <c r="W263" s="28">
        <f t="shared" si="62"/>
        <v>0</v>
      </c>
      <c r="X263" s="28" t="str">
        <f t="shared" si="60"/>
        <v/>
      </c>
    </row>
    <row r="264" spans="1:24" ht="28.9" customHeight="1">
      <c r="A264" s="41" t="str">
        <f t="shared" si="63"/>
        <v xml:space="preserve"> </v>
      </c>
      <c r="B264" s="42"/>
      <c r="C264" s="43"/>
      <c r="D264" s="44"/>
      <c r="E264" s="44"/>
      <c r="F264" s="43"/>
      <c r="G264" s="43"/>
      <c r="H264" s="26"/>
      <c r="I264" s="26"/>
      <c r="J264" s="26"/>
      <c r="K264" s="26"/>
      <c r="L264" s="52"/>
      <c r="M264" s="50"/>
      <c r="N264" s="28" t="s">
        <v>7</v>
      </c>
      <c r="O264" s="28">
        <f>COUNTIF(C260:C279,"도")</f>
        <v>0</v>
      </c>
      <c r="P264" s="28" t="s">
        <v>2</v>
      </c>
      <c r="Q264" s="28">
        <f>SUMIF(C260:C279,"도",E260:E279)</f>
        <v>0</v>
      </c>
      <c r="R264" s="28">
        <f>COUNTIF(X260:X279,"도국")</f>
        <v>0</v>
      </c>
      <c r="S264" s="28" t="s">
        <v>2</v>
      </c>
      <c r="T264" s="28">
        <f>SUMIF(X260:X279,"도국",E260:E279)</f>
        <v>0</v>
      </c>
      <c r="U264" s="28">
        <f t="shared" si="61"/>
        <v>0</v>
      </c>
      <c r="V264" s="28" t="s">
        <v>2</v>
      </c>
      <c r="W264" s="28">
        <f t="shared" si="62"/>
        <v>0</v>
      </c>
      <c r="X264" s="28" t="str">
        <f t="shared" ref="X264:X279" si="64">CONCATENATE(C264,H264)</f>
        <v/>
      </c>
    </row>
    <row r="265" spans="1:24" ht="28.9" customHeight="1">
      <c r="A265" s="41" t="str">
        <f t="shared" si="63"/>
        <v xml:space="preserve"> </v>
      </c>
      <c r="B265" s="42"/>
      <c r="C265" s="43"/>
      <c r="D265" s="44"/>
      <c r="E265" s="44"/>
      <c r="F265" s="43"/>
      <c r="G265" s="43"/>
      <c r="H265" s="26"/>
      <c r="I265" s="26"/>
      <c r="J265" s="26"/>
      <c r="K265" s="26"/>
      <c r="L265" s="52"/>
      <c r="M265" s="50"/>
      <c r="N265" s="28" t="s">
        <v>8</v>
      </c>
      <c r="O265" s="28">
        <f>COUNTIF(C260:C279,"천")</f>
        <v>0</v>
      </c>
      <c r="P265" s="28" t="s">
        <v>2</v>
      </c>
      <c r="Q265" s="28">
        <f>SUMIF(C260:C279,"천",E260:E279)</f>
        <v>0</v>
      </c>
      <c r="R265" s="28">
        <f>COUNTIF(X260:X279,"천국")</f>
        <v>0</v>
      </c>
      <c r="S265" s="28" t="s">
        <v>2</v>
      </c>
      <c r="T265" s="28">
        <f>SUMIF(X260:X279,"천국",E260:E279)</f>
        <v>0</v>
      </c>
      <c r="U265" s="28">
        <f t="shared" si="61"/>
        <v>0</v>
      </c>
      <c r="V265" s="28" t="s">
        <v>2</v>
      </c>
      <c r="W265" s="28">
        <f t="shared" si="62"/>
        <v>0</v>
      </c>
      <c r="X265" s="28" t="str">
        <f t="shared" si="64"/>
        <v/>
      </c>
    </row>
    <row r="266" spans="1:24" ht="28.9" customHeight="1">
      <c r="A266" s="41" t="str">
        <f t="shared" si="63"/>
        <v xml:space="preserve"> </v>
      </c>
      <c r="B266" s="42"/>
      <c r="C266" s="43"/>
      <c r="D266" s="44"/>
      <c r="E266" s="44"/>
      <c r="F266" s="43"/>
      <c r="G266" s="43"/>
      <c r="H266" s="26"/>
      <c r="I266" s="26"/>
      <c r="J266" s="26"/>
      <c r="K266" s="26"/>
      <c r="L266" s="52"/>
      <c r="M266" s="50"/>
      <c r="N266" s="28" t="s">
        <v>9</v>
      </c>
      <c r="O266" s="28">
        <f>COUNTIF(C260:C279,"구")</f>
        <v>0</v>
      </c>
      <c r="P266" s="28" t="s">
        <v>2</v>
      </c>
      <c r="Q266" s="28">
        <f>SUMIF(C260:C279,"구",E260:E279)</f>
        <v>0</v>
      </c>
      <c r="R266" s="28">
        <f>COUNTIF(X260:X279,"구국")</f>
        <v>0</v>
      </c>
      <c r="S266" s="28" t="s">
        <v>2</v>
      </c>
      <c r="T266" s="28">
        <f>SUMIF(X260:X279,"구국",E260:E279)</f>
        <v>0</v>
      </c>
      <c r="U266" s="28">
        <f t="shared" si="61"/>
        <v>0</v>
      </c>
      <c r="V266" s="28" t="s">
        <v>2</v>
      </c>
      <c r="W266" s="28">
        <f t="shared" si="62"/>
        <v>0</v>
      </c>
      <c r="X266" s="28" t="str">
        <f t="shared" si="64"/>
        <v/>
      </c>
    </row>
    <row r="267" spans="1:24" ht="28.9" customHeight="1">
      <c r="A267" s="41" t="str">
        <f t="shared" ref="A267:A277" si="65">IF(OR(ISNUMBER(E267),ISTEXT(C267)),A266+1," ")</f>
        <v xml:space="preserve"> </v>
      </c>
      <c r="B267" s="42"/>
      <c r="C267" s="43"/>
      <c r="D267" s="44"/>
      <c r="E267" s="44"/>
      <c r="F267" s="43"/>
      <c r="G267" s="43"/>
      <c r="H267" s="26"/>
      <c r="I267" s="26"/>
      <c r="J267" s="26"/>
      <c r="K267" s="26"/>
      <c r="L267" s="52"/>
      <c r="M267" s="50"/>
      <c r="N267" s="28" t="s">
        <v>10</v>
      </c>
      <c r="O267" s="28">
        <f>COUNTIF(C260:C279,"제")</f>
        <v>0</v>
      </c>
      <c r="P267" s="28" t="s">
        <v>2</v>
      </c>
      <c r="Q267" s="28">
        <f>SUMIF(C260:C279,"제",E260:E279)</f>
        <v>0</v>
      </c>
      <c r="R267" s="28">
        <f>COUNTIF(X260:X279,"제국")</f>
        <v>0</v>
      </c>
      <c r="S267" s="28" t="s">
        <v>2</v>
      </c>
      <c r="T267" s="28">
        <f>SUMIF(X260:X279,"제국",E260:E279)</f>
        <v>0</v>
      </c>
      <c r="U267" s="28">
        <f t="shared" si="61"/>
        <v>0</v>
      </c>
      <c r="V267" s="28" t="s">
        <v>2</v>
      </c>
      <c r="W267" s="28">
        <f t="shared" si="62"/>
        <v>0</v>
      </c>
      <c r="X267" s="28" t="str">
        <f t="shared" si="64"/>
        <v/>
      </c>
    </row>
    <row r="268" spans="1:24" ht="28.9" customHeight="1">
      <c r="A268" s="41" t="str">
        <f t="shared" si="65"/>
        <v xml:space="preserve"> </v>
      </c>
      <c r="B268" s="42"/>
      <c r="C268" s="43"/>
      <c r="D268" s="44"/>
      <c r="E268" s="44"/>
      <c r="F268" s="43"/>
      <c r="G268" s="43"/>
      <c r="H268" s="26"/>
      <c r="I268" s="26"/>
      <c r="J268" s="26"/>
      <c r="K268" s="26"/>
      <c r="L268" s="52"/>
      <c r="M268" s="50"/>
      <c r="N268" s="28" t="s">
        <v>11</v>
      </c>
      <c r="O268" s="28">
        <f>COUNTIF(C260:C279,"유")</f>
        <v>0</v>
      </c>
      <c r="P268" s="28" t="s">
        <v>2</v>
      </c>
      <c r="Q268" s="28">
        <f>SUMIF(C260:C279,"유",E260:E279)</f>
        <v>0</v>
      </c>
      <c r="R268" s="28">
        <f>COUNTIF(X260:X279,"유국")</f>
        <v>0</v>
      </c>
      <c r="S268" s="28" t="s">
        <v>2</v>
      </c>
      <c r="T268" s="28">
        <f>SUMIF(X260:X279,"유국",E260:E279)</f>
        <v>0</v>
      </c>
      <c r="U268" s="28">
        <f t="shared" si="61"/>
        <v>0</v>
      </c>
      <c r="V268" s="28" t="s">
        <v>2</v>
      </c>
      <c r="W268" s="28">
        <f t="shared" si="62"/>
        <v>0</v>
      </c>
      <c r="X268" s="28" t="str">
        <f t="shared" si="64"/>
        <v/>
      </c>
    </row>
    <row r="269" spans="1:24" ht="28.9" customHeight="1">
      <c r="A269" s="41" t="str">
        <f t="shared" si="65"/>
        <v xml:space="preserve"> </v>
      </c>
      <c r="B269" s="42"/>
      <c r="C269" s="43"/>
      <c r="D269" s="44"/>
      <c r="E269" s="44"/>
      <c r="F269" s="43"/>
      <c r="G269" s="43"/>
      <c r="H269" s="26"/>
      <c r="I269" s="26"/>
      <c r="J269" s="26"/>
      <c r="K269" s="26"/>
      <c r="L269" s="52"/>
      <c r="M269" s="50"/>
      <c r="N269" s="28" t="s">
        <v>12</v>
      </c>
      <c r="O269" s="28">
        <f>COUNTIF(C260:C279,"과")</f>
        <v>0</v>
      </c>
      <c r="P269" s="28" t="s">
        <v>2</v>
      </c>
      <c r="Q269" s="28">
        <f>SUMIF(C260:C279,"과",E260:E279)</f>
        <v>0</v>
      </c>
      <c r="R269" s="28">
        <f>COUNTIF(X260:X279,"과국")</f>
        <v>0</v>
      </c>
      <c r="S269" s="28" t="s">
        <v>2</v>
      </c>
      <c r="T269" s="28">
        <f>SUMIF(X260:X279,"과국",E260:E279)</f>
        <v>0</v>
      </c>
      <c r="U269" s="28">
        <f t="shared" si="61"/>
        <v>0</v>
      </c>
      <c r="V269" s="28" t="s">
        <v>2</v>
      </c>
      <c r="W269" s="28">
        <f t="shared" si="62"/>
        <v>0</v>
      </c>
      <c r="X269" s="28" t="str">
        <f t="shared" si="64"/>
        <v/>
      </c>
    </row>
    <row r="270" spans="1:24" ht="28.9" customHeight="1">
      <c r="A270" s="41" t="str">
        <f t="shared" si="65"/>
        <v xml:space="preserve"> </v>
      </c>
      <c r="B270" s="42"/>
      <c r="C270" s="43"/>
      <c r="D270" s="44"/>
      <c r="E270" s="44"/>
      <c r="F270" s="43"/>
      <c r="G270" s="43"/>
      <c r="H270" s="26"/>
      <c r="I270" s="26"/>
      <c r="J270" s="26"/>
      <c r="K270" s="26"/>
      <c r="L270" s="52"/>
      <c r="M270" s="50"/>
      <c r="N270" s="28" t="s">
        <v>13</v>
      </c>
      <c r="O270" s="28">
        <f>COUNTIF(C260:C279,"묘")</f>
        <v>0</v>
      </c>
      <c r="P270" s="28" t="s">
        <v>2</v>
      </c>
      <c r="Q270" s="28">
        <f>SUMIF(C260:C279,"묘",E260:E279)</f>
        <v>0</v>
      </c>
      <c r="R270" s="28">
        <f>COUNTIF(X260:X279,"묘국")</f>
        <v>0</v>
      </c>
      <c r="S270" s="28" t="s">
        <v>2</v>
      </c>
      <c r="T270" s="28">
        <f>SUMIF(X260:X279,"묘국",E260:E279)</f>
        <v>0</v>
      </c>
      <c r="U270" s="28">
        <f t="shared" si="61"/>
        <v>0</v>
      </c>
      <c r="V270" s="28" t="s">
        <v>2</v>
      </c>
      <c r="W270" s="28">
        <f t="shared" si="62"/>
        <v>0</v>
      </c>
      <c r="X270" s="28" t="str">
        <f t="shared" si="64"/>
        <v/>
      </c>
    </row>
    <row r="271" spans="1:24" ht="28.9" customHeight="1">
      <c r="A271" s="41" t="str">
        <f t="shared" si="65"/>
        <v xml:space="preserve"> </v>
      </c>
      <c r="B271" s="42"/>
      <c r="C271" s="43"/>
      <c r="D271" s="44"/>
      <c r="E271" s="44"/>
      <c r="F271" s="43"/>
      <c r="G271" s="43"/>
      <c r="H271" s="26"/>
      <c r="I271" s="26"/>
      <c r="J271" s="26"/>
      <c r="K271" s="26"/>
      <c r="L271" s="52"/>
      <c r="M271" s="50"/>
      <c r="N271" s="28" t="s">
        <v>14</v>
      </c>
      <c r="O271" s="28">
        <f>COUNTIF(C260:C279,"목")</f>
        <v>0</v>
      </c>
      <c r="P271" s="28" t="s">
        <v>2</v>
      </c>
      <c r="Q271" s="28">
        <f>SUMIF(C260:C279,"목",E260:E279)</f>
        <v>0</v>
      </c>
      <c r="R271" s="28">
        <f>COUNTIF(X260:X279,"목국")</f>
        <v>0</v>
      </c>
      <c r="S271" s="28" t="s">
        <v>2</v>
      </c>
      <c r="T271" s="28">
        <f>SUMIF(X260:X279,"목국",E260:E279)</f>
        <v>0</v>
      </c>
      <c r="U271" s="28">
        <f t="shared" si="61"/>
        <v>0</v>
      </c>
      <c r="V271" s="28" t="s">
        <v>2</v>
      </c>
      <c r="W271" s="28">
        <f t="shared" si="62"/>
        <v>0</v>
      </c>
      <c r="X271" s="28" t="str">
        <f t="shared" si="64"/>
        <v/>
      </c>
    </row>
    <row r="272" spans="1:24" ht="28.9" customHeight="1">
      <c r="A272" s="41" t="str">
        <f t="shared" si="65"/>
        <v xml:space="preserve"> </v>
      </c>
      <c r="B272" s="42"/>
      <c r="C272" s="43"/>
      <c r="D272" s="44"/>
      <c r="E272" s="44"/>
      <c r="F272" s="43"/>
      <c r="G272" s="43"/>
      <c r="H272" s="26"/>
      <c r="I272" s="26"/>
      <c r="J272" s="26"/>
      <c r="K272" s="26"/>
      <c r="L272" s="52"/>
      <c r="M272" s="50"/>
      <c r="N272" s="28" t="s">
        <v>15</v>
      </c>
      <c r="O272" s="28">
        <f>COUNTIF(C260:C279,"잡")</f>
        <v>0</v>
      </c>
      <c r="P272" s="28" t="s">
        <v>2</v>
      </c>
      <c r="Q272" s="28">
        <f>SUMIF(C260:C279,"잡",E260:E279)</f>
        <v>0</v>
      </c>
      <c r="R272" s="28">
        <f>COUNTIF(X260:X279,"잡국")</f>
        <v>0</v>
      </c>
      <c r="S272" s="28" t="s">
        <v>2</v>
      </c>
      <c r="T272" s="28">
        <f>SUMIF(X260:X279,"잡국",E260:E279)</f>
        <v>0</v>
      </c>
      <c r="U272" s="28">
        <f t="shared" si="61"/>
        <v>0</v>
      </c>
      <c r="V272" s="28" t="s">
        <v>2</v>
      </c>
      <c r="W272" s="28">
        <f t="shared" si="62"/>
        <v>0</v>
      </c>
      <c r="X272" s="28" t="str">
        <f t="shared" si="64"/>
        <v/>
      </c>
    </row>
    <row r="273" spans="1:24" ht="28.9" customHeight="1">
      <c r="A273" s="41" t="str">
        <f t="shared" si="65"/>
        <v xml:space="preserve"> </v>
      </c>
      <c r="B273" s="42"/>
      <c r="C273" s="43"/>
      <c r="D273" s="44"/>
      <c r="E273" s="44"/>
      <c r="F273" s="43"/>
      <c r="G273" s="43"/>
      <c r="H273" s="26"/>
      <c r="I273" s="26"/>
      <c r="J273" s="26"/>
      <c r="K273" s="26"/>
      <c r="L273" s="52"/>
      <c r="M273" s="50"/>
      <c r="N273" s="28" t="s">
        <v>19</v>
      </c>
      <c r="O273" s="28">
        <f>COUNTIF(C260:C279,"학")</f>
        <v>0</v>
      </c>
      <c r="P273" s="28" t="s">
        <v>2</v>
      </c>
      <c r="Q273" s="28">
        <f>SUMIF(C260:C279,"학",E260:E279)</f>
        <v>0</v>
      </c>
      <c r="R273" s="28">
        <f>COUNTIF(X260:X279,"학국")</f>
        <v>0</v>
      </c>
      <c r="S273" s="28" t="s">
        <v>2</v>
      </c>
      <c r="T273" s="28">
        <f>SUMIF(X260:X279,"학국",E260:E279)</f>
        <v>0</v>
      </c>
      <c r="U273" s="28">
        <f t="shared" si="61"/>
        <v>0</v>
      </c>
      <c r="V273" s="28" t="s">
        <v>2</v>
      </c>
      <c r="W273" s="28">
        <f t="shared" si="62"/>
        <v>0</v>
      </c>
      <c r="X273" s="28" t="str">
        <f t="shared" si="64"/>
        <v/>
      </c>
    </row>
    <row r="274" spans="1:24" ht="28.9" customHeight="1">
      <c r="A274" s="41" t="str">
        <f t="shared" si="65"/>
        <v xml:space="preserve"> </v>
      </c>
      <c r="B274" s="42"/>
      <c r="C274" s="43"/>
      <c r="D274" s="44"/>
      <c r="E274" s="44"/>
      <c r="F274" s="43"/>
      <c r="G274" s="43"/>
      <c r="H274" s="26"/>
      <c r="I274" s="26"/>
      <c r="J274" s="26"/>
      <c r="K274" s="26"/>
      <c r="L274" s="52"/>
      <c r="M274" s="50"/>
      <c r="N274" s="28" t="s">
        <v>16</v>
      </c>
      <c r="O274" s="28">
        <f>COUNTIF(C260:C279,"수")</f>
        <v>0</v>
      </c>
      <c r="P274" s="28" t="s">
        <v>2</v>
      </c>
      <c r="Q274" s="28">
        <f>SUMIF(C260:C279,"수",E260:E279)</f>
        <v>0</v>
      </c>
      <c r="R274" s="28">
        <f>COUNTIF(X260:X279,"수국")</f>
        <v>0</v>
      </c>
      <c r="S274" s="28" t="s">
        <v>2</v>
      </c>
      <c r="T274" s="28">
        <f>SUMIF(X260:X279,"수국",E260:E279)</f>
        <v>0</v>
      </c>
      <c r="U274" s="28">
        <f t="shared" si="61"/>
        <v>0</v>
      </c>
      <c r="V274" s="28" t="s">
        <v>2</v>
      </c>
      <c r="W274" s="28">
        <f t="shared" si="62"/>
        <v>0</v>
      </c>
      <c r="X274" s="28" t="str">
        <f t="shared" si="64"/>
        <v/>
      </c>
    </row>
    <row r="275" spans="1:24" ht="28.9" customHeight="1">
      <c r="A275" s="41" t="str">
        <f t="shared" si="65"/>
        <v xml:space="preserve"> </v>
      </c>
      <c r="B275" s="42"/>
      <c r="C275" s="43"/>
      <c r="D275" s="44"/>
      <c r="E275" s="44"/>
      <c r="F275" s="43"/>
      <c r="G275" s="43"/>
      <c r="H275" s="26"/>
      <c r="I275" s="26"/>
      <c r="J275" s="26"/>
      <c r="K275" s="26"/>
      <c r="L275" s="52"/>
      <c r="M275" s="50"/>
      <c r="N275" s="29" t="s">
        <v>17</v>
      </c>
      <c r="O275" s="28">
        <f>COUNTIF(C260:C279,"장")</f>
        <v>0</v>
      </c>
      <c r="P275" s="28" t="s">
        <v>2</v>
      </c>
      <c r="Q275" s="28">
        <f>SUMIF(C260:C279,"장",E260:E279)</f>
        <v>0</v>
      </c>
      <c r="R275" s="28">
        <f>COUNTIF(X260:X279,"장국")</f>
        <v>0</v>
      </c>
      <c r="S275" s="28" t="s">
        <v>2</v>
      </c>
      <c r="T275" s="28">
        <f>SUMIF(X260:X279,"장국",E260:E279)</f>
        <v>0</v>
      </c>
      <c r="U275" s="28">
        <f t="shared" si="61"/>
        <v>0</v>
      </c>
      <c r="V275" s="28" t="s">
        <v>2</v>
      </c>
      <c r="W275" s="28">
        <f t="shared" si="62"/>
        <v>0</v>
      </c>
      <c r="X275" s="30" t="str">
        <f t="shared" si="64"/>
        <v/>
      </c>
    </row>
    <row r="276" spans="1:24" ht="28.9" customHeight="1">
      <c r="A276" s="41" t="str">
        <f t="shared" si="65"/>
        <v xml:space="preserve"> </v>
      </c>
      <c r="B276" s="42"/>
      <c r="C276" s="43"/>
      <c r="D276" s="44"/>
      <c r="E276" s="44"/>
      <c r="F276" s="43"/>
      <c r="G276" s="43"/>
      <c r="H276" s="26"/>
      <c r="I276" s="26"/>
      <c r="J276" s="26"/>
      <c r="K276" s="26"/>
      <c r="L276" s="52"/>
      <c r="M276" s="50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30" t="str">
        <f t="shared" si="64"/>
        <v/>
      </c>
    </row>
    <row r="277" spans="1:24" ht="28.9" customHeight="1">
      <c r="A277" s="41" t="str">
        <f t="shared" si="65"/>
        <v xml:space="preserve"> </v>
      </c>
      <c r="B277" s="42"/>
      <c r="C277" s="43"/>
      <c r="D277" s="44"/>
      <c r="E277" s="44"/>
      <c r="F277" s="43"/>
      <c r="G277" s="43"/>
      <c r="H277" s="26"/>
      <c r="I277" s="26"/>
      <c r="J277" s="26"/>
      <c r="K277" s="26"/>
      <c r="L277" s="52"/>
      <c r="M277" s="50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30" t="str">
        <f t="shared" si="64"/>
        <v/>
      </c>
    </row>
    <row r="278" spans="1:24" ht="28.9" customHeight="1">
      <c r="A278" s="41" t="str">
        <f>IF(OR(ISNUMBER(E278),ISTEXT(C278)),A277+1," ")</f>
        <v xml:space="preserve"> </v>
      </c>
      <c r="B278" s="42"/>
      <c r="C278" s="43"/>
      <c r="D278" s="44"/>
      <c r="E278" s="44"/>
      <c r="F278" s="43"/>
      <c r="G278" s="43"/>
      <c r="H278" s="26"/>
      <c r="I278" s="26"/>
      <c r="J278" s="26"/>
      <c r="K278" s="26"/>
      <c r="L278" s="52"/>
      <c r="M278" s="50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30" t="str">
        <f t="shared" si="64"/>
        <v/>
      </c>
    </row>
    <row r="279" spans="1:24" ht="28.9" customHeight="1">
      <c r="A279" s="41" t="str">
        <f>IF(OR(ISNUMBER(E279),ISTEXT(C279)),A278+1," ")</f>
        <v xml:space="preserve"> </v>
      </c>
      <c r="B279" s="42"/>
      <c r="C279" s="43"/>
      <c r="D279" s="44"/>
      <c r="E279" s="44"/>
      <c r="F279" s="43"/>
      <c r="G279" s="43"/>
      <c r="H279" s="26"/>
      <c r="I279" s="26"/>
      <c r="J279" s="26"/>
      <c r="K279" s="26"/>
      <c r="L279" s="52"/>
      <c r="M279" s="50"/>
      <c r="N279" s="28" t="s">
        <v>20</v>
      </c>
      <c r="O279" s="28">
        <f>COUNTIF(C260:C279," ")</f>
        <v>0</v>
      </c>
      <c r="P279" s="28" t="s">
        <v>2</v>
      </c>
      <c r="Q279" s="28">
        <f>SUMIF(C260:C279," ",E260:E279)</f>
        <v>0</v>
      </c>
      <c r="R279" s="28"/>
      <c r="S279" s="28" t="s">
        <v>2</v>
      </c>
      <c r="T279" s="28"/>
      <c r="U279" s="28">
        <f>O279</f>
        <v>0</v>
      </c>
      <c r="V279" s="28" t="s">
        <v>2</v>
      </c>
      <c r="W279" s="28">
        <f>Q279</f>
        <v>0</v>
      </c>
      <c r="X279" s="28" t="str">
        <f t="shared" si="64"/>
        <v/>
      </c>
    </row>
    <row r="280" spans="1:24" ht="28.9" customHeight="1">
      <c r="A280" s="45" t="s">
        <v>35</v>
      </c>
      <c r="B280" s="46"/>
      <c r="C280" s="47"/>
      <c r="D280" s="48"/>
      <c r="E280" s="49">
        <f>SUM(E260:E279)</f>
        <v>0</v>
      </c>
      <c r="F280" s="47"/>
      <c r="G280" s="47"/>
      <c r="H280" s="31"/>
      <c r="I280" s="31"/>
      <c r="J280" s="31"/>
      <c r="K280" s="31"/>
      <c r="L280" s="33"/>
      <c r="M280" s="51"/>
      <c r="N280" s="29" t="s">
        <v>1</v>
      </c>
      <c r="O280" s="28">
        <f>SUM(O260:O279)</f>
        <v>0</v>
      </c>
      <c r="P280" s="28" t="s">
        <v>2</v>
      </c>
      <c r="Q280" s="28">
        <f>SUM(Q260:Q279)</f>
        <v>0</v>
      </c>
      <c r="R280" s="28">
        <f>SUM(R260:R279)</f>
        <v>0</v>
      </c>
      <c r="S280" s="28" t="s">
        <v>2</v>
      </c>
      <c r="T280" s="28">
        <f>SUM(T260:T279)</f>
        <v>0</v>
      </c>
      <c r="U280" s="28">
        <f>SUM(U260:U279)</f>
        <v>0</v>
      </c>
      <c r="V280" s="28" t="s">
        <v>2</v>
      </c>
      <c r="W280" s="28">
        <f>SUM(W260:W279)</f>
        <v>0</v>
      </c>
      <c r="X280" s="28" t="str">
        <f t="shared" ref="X280:X295" si="66">CONCATENATE(C280,H280)</f>
        <v/>
      </c>
    </row>
    <row r="281" spans="1:24" ht="28.9" customHeight="1">
      <c r="A281" s="41" t="str">
        <f>IF(OR(ISNUMBER(E281),ISTEXT(C281)),A279+1," ")</f>
        <v xml:space="preserve"> </v>
      </c>
      <c r="B281" s="42"/>
      <c r="C281" s="43"/>
      <c r="D281" s="44"/>
      <c r="E281" s="44"/>
      <c r="F281" s="43"/>
      <c r="G281" s="43"/>
      <c r="H281" s="26"/>
      <c r="I281" s="26"/>
      <c r="J281" s="26"/>
      <c r="K281" s="27"/>
      <c r="L281" s="52"/>
      <c r="M281" s="50"/>
      <c r="N281" s="28" t="s">
        <v>3</v>
      </c>
      <c r="O281" s="28">
        <f>COUNTIF(C281:C300,"전")</f>
        <v>0</v>
      </c>
      <c r="P281" s="28" t="s">
        <v>2</v>
      </c>
      <c r="Q281" s="28">
        <f>SUMIF(C281:C300,"전",E281:E300)</f>
        <v>0</v>
      </c>
      <c r="R281" s="28">
        <f>COUNTIF(X281:X300,"전국")</f>
        <v>0</v>
      </c>
      <c r="S281" s="28" t="s">
        <v>2</v>
      </c>
      <c r="T281" s="28">
        <f>SUMIF(X281:X300,"전국",E281:E300)</f>
        <v>0</v>
      </c>
      <c r="U281" s="28">
        <f t="shared" ref="U281:U296" si="67">O281-R281</f>
        <v>0</v>
      </c>
      <c r="V281" s="28" t="s">
        <v>2</v>
      </c>
      <c r="W281" s="28">
        <f t="shared" ref="W281:W296" si="68">Q281-T281</f>
        <v>0</v>
      </c>
      <c r="X281" s="28" t="str">
        <f t="shared" si="66"/>
        <v/>
      </c>
    </row>
    <row r="282" spans="1:24" ht="28.9" customHeight="1">
      <c r="A282" s="41" t="str">
        <f>IF(OR(ISNUMBER(E282),ISTEXT(C282)),A281+1," ")</f>
        <v xml:space="preserve"> </v>
      </c>
      <c r="B282" s="42"/>
      <c r="C282" s="43"/>
      <c r="D282" s="44"/>
      <c r="E282" s="44"/>
      <c r="F282" s="43"/>
      <c r="G282" s="43"/>
      <c r="H282" s="26"/>
      <c r="I282" s="26"/>
      <c r="J282" s="26"/>
      <c r="K282" s="26"/>
      <c r="L282" s="52"/>
      <c r="M282" s="50"/>
      <c r="N282" s="28" t="s">
        <v>4</v>
      </c>
      <c r="O282" s="28">
        <f>COUNTIF(C281:C300,"답")</f>
        <v>0</v>
      </c>
      <c r="P282" s="28" t="s">
        <v>2</v>
      </c>
      <c r="Q282" s="28">
        <f>SUMIF(C281:C300,"답",E281:E300)</f>
        <v>0</v>
      </c>
      <c r="R282" s="28">
        <f>COUNTIF(X281:X300,"답국")</f>
        <v>0</v>
      </c>
      <c r="S282" s="28" t="s">
        <v>2</v>
      </c>
      <c r="T282" s="28">
        <f>SUMIF(X281:X300,"답국",E281:E300)</f>
        <v>0</v>
      </c>
      <c r="U282" s="28">
        <f t="shared" si="67"/>
        <v>0</v>
      </c>
      <c r="V282" s="28" t="s">
        <v>2</v>
      </c>
      <c r="W282" s="28">
        <f t="shared" si="68"/>
        <v>0</v>
      </c>
      <c r="X282" s="28" t="str">
        <f t="shared" si="66"/>
        <v/>
      </c>
    </row>
    <row r="283" spans="1:24" ht="28.9" customHeight="1">
      <c r="A283" s="41" t="str">
        <f>IF(OR(ISNUMBER(E283),ISTEXT(C283)),A282+1," ")</f>
        <v xml:space="preserve"> </v>
      </c>
      <c r="B283" s="42"/>
      <c r="C283" s="43"/>
      <c r="D283" s="44"/>
      <c r="E283" s="44"/>
      <c r="F283" s="43"/>
      <c r="G283" s="43"/>
      <c r="H283" s="26"/>
      <c r="I283" s="26"/>
      <c r="J283" s="26"/>
      <c r="K283" s="26"/>
      <c r="L283" s="52"/>
      <c r="M283" s="50"/>
      <c r="N283" s="28" t="s">
        <v>5</v>
      </c>
      <c r="O283" s="28">
        <f>COUNTIF(C281:C300,"임")</f>
        <v>0</v>
      </c>
      <c r="P283" s="28" t="s">
        <v>2</v>
      </c>
      <c r="Q283" s="28">
        <f>SUMIF(C281:C300,"임",E281:E300)</f>
        <v>0</v>
      </c>
      <c r="R283" s="28">
        <f>COUNTIF(X281:X300,"임국")</f>
        <v>0</v>
      </c>
      <c r="S283" s="28" t="s">
        <v>2</v>
      </c>
      <c r="T283" s="28">
        <f>SUMIF(X281:X300,"임국",E281:E300)</f>
        <v>0</v>
      </c>
      <c r="U283" s="28">
        <f t="shared" si="67"/>
        <v>0</v>
      </c>
      <c r="V283" s="28" t="s">
        <v>2</v>
      </c>
      <c r="W283" s="28">
        <f t="shared" si="68"/>
        <v>0</v>
      </c>
      <c r="X283" s="28" t="str">
        <f t="shared" si="66"/>
        <v/>
      </c>
    </row>
    <row r="284" spans="1:24" ht="28.9" customHeight="1">
      <c r="A284" s="41" t="str">
        <f>IF(OR(ISNUMBER(E284),ISTEXT(C284)),A283+1," ")</f>
        <v xml:space="preserve"> </v>
      </c>
      <c r="B284" s="42"/>
      <c r="C284" s="43"/>
      <c r="D284" s="44"/>
      <c r="E284" s="44"/>
      <c r="F284" s="43"/>
      <c r="G284" s="43"/>
      <c r="H284" s="26"/>
      <c r="I284" s="26"/>
      <c r="J284" s="26"/>
      <c r="K284" s="26"/>
      <c r="L284" s="52"/>
      <c r="M284" s="50"/>
      <c r="N284" s="28" t="s">
        <v>6</v>
      </c>
      <c r="O284" s="28">
        <f>COUNTIF(C281:C300,"대")</f>
        <v>0</v>
      </c>
      <c r="P284" s="28" t="s">
        <v>2</v>
      </c>
      <c r="Q284" s="28">
        <f>SUMIF(C281:C300,"대",E281:E300)</f>
        <v>0</v>
      </c>
      <c r="R284" s="28">
        <f>COUNTIF(X281:X300,"대국")</f>
        <v>0</v>
      </c>
      <c r="S284" s="28" t="s">
        <v>2</v>
      </c>
      <c r="T284" s="28">
        <f>SUMIF(X281:X300,"대국",E281:E300)</f>
        <v>0</v>
      </c>
      <c r="U284" s="28">
        <f t="shared" si="67"/>
        <v>0</v>
      </c>
      <c r="V284" s="28" t="s">
        <v>2</v>
      </c>
      <c r="W284" s="28">
        <f t="shared" si="68"/>
        <v>0</v>
      </c>
      <c r="X284" s="28" t="str">
        <f t="shared" si="66"/>
        <v/>
      </c>
    </row>
    <row r="285" spans="1:24" ht="28.9" customHeight="1">
      <c r="A285" s="41" t="str">
        <f>IF(OR(ISNUMBER(E285),ISTEXT(C285)),A284+1," ")</f>
        <v xml:space="preserve"> </v>
      </c>
      <c r="B285" s="42"/>
      <c r="C285" s="43"/>
      <c r="D285" s="44"/>
      <c r="E285" s="44"/>
      <c r="F285" s="43"/>
      <c r="G285" s="43"/>
      <c r="H285" s="26"/>
      <c r="I285" s="26"/>
      <c r="J285" s="26"/>
      <c r="K285" s="26"/>
      <c r="L285" s="52"/>
      <c r="M285" s="50"/>
      <c r="N285" s="28" t="s">
        <v>7</v>
      </c>
      <c r="O285" s="28">
        <f>COUNTIF(C281:C300,"도")</f>
        <v>0</v>
      </c>
      <c r="P285" s="28" t="s">
        <v>2</v>
      </c>
      <c r="Q285" s="28">
        <f>SUMIF(C281:C300,"도",E281:E300)</f>
        <v>0</v>
      </c>
      <c r="R285" s="28">
        <f>COUNTIF(X281:X300,"도국")</f>
        <v>0</v>
      </c>
      <c r="S285" s="28" t="s">
        <v>2</v>
      </c>
      <c r="T285" s="28">
        <f>SUMIF(X281:X300,"도국",E281:E300)</f>
        <v>0</v>
      </c>
      <c r="U285" s="28">
        <f t="shared" si="67"/>
        <v>0</v>
      </c>
      <c r="V285" s="28" t="s">
        <v>2</v>
      </c>
      <c r="W285" s="28">
        <f t="shared" si="68"/>
        <v>0</v>
      </c>
      <c r="X285" s="28" t="str">
        <f t="shared" si="66"/>
        <v/>
      </c>
    </row>
    <row r="286" spans="1:24" ht="28.9" customHeight="1">
      <c r="A286" s="41" t="str">
        <f>IF(OR(ISNUMBER(E286),ISTEXT(C286)),A285+1," ")</f>
        <v xml:space="preserve"> </v>
      </c>
      <c r="B286" s="42"/>
      <c r="C286" s="43"/>
      <c r="D286" s="44"/>
      <c r="E286" s="44"/>
      <c r="F286" s="43"/>
      <c r="G286" s="43"/>
      <c r="H286" s="26"/>
      <c r="I286" s="26"/>
      <c r="J286" s="26"/>
      <c r="K286" s="26"/>
      <c r="L286" s="52"/>
      <c r="M286" s="50"/>
      <c r="N286" s="28" t="s">
        <v>8</v>
      </c>
      <c r="O286" s="28">
        <f>COUNTIF(C281:C300,"천")</f>
        <v>0</v>
      </c>
      <c r="P286" s="28" t="s">
        <v>2</v>
      </c>
      <c r="Q286" s="28">
        <f>SUMIF(C281:C300,"천",E281:E300)</f>
        <v>0</v>
      </c>
      <c r="R286" s="28">
        <f>COUNTIF(X281:X300,"천국")</f>
        <v>0</v>
      </c>
      <c r="S286" s="28" t="s">
        <v>2</v>
      </c>
      <c r="T286" s="28">
        <f>SUMIF(X281:X300,"천국",E281:E300)</f>
        <v>0</v>
      </c>
      <c r="U286" s="28">
        <f t="shared" si="67"/>
        <v>0</v>
      </c>
      <c r="V286" s="28" t="s">
        <v>2</v>
      </c>
      <c r="W286" s="28">
        <f t="shared" si="68"/>
        <v>0</v>
      </c>
      <c r="X286" s="28" t="str">
        <f t="shared" si="66"/>
        <v/>
      </c>
    </row>
    <row r="287" spans="1:24" ht="28.9" customHeight="1">
      <c r="A287" s="41" t="str">
        <f t="shared" ref="A287:A298" si="69">IF(OR(ISNUMBER(E287),ISTEXT(C287)),A286+1," ")</f>
        <v xml:space="preserve"> </v>
      </c>
      <c r="B287" s="42"/>
      <c r="C287" s="43"/>
      <c r="D287" s="44"/>
      <c r="E287" s="44"/>
      <c r="F287" s="43"/>
      <c r="G287" s="43"/>
      <c r="H287" s="26"/>
      <c r="I287" s="26"/>
      <c r="J287" s="26"/>
      <c r="K287" s="26"/>
      <c r="L287" s="52"/>
      <c r="M287" s="50"/>
      <c r="N287" s="28" t="s">
        <v>9</v>
      </c>
      <c r="O287" s="28">
        <f>COUNTIF(C281:C300,"구")</f>
        <v>0</v>
      </c>
      <c r="P287" s="28" t="s">
        <v>2</v>
      </c>
      <c r="Q287" s="28">
        <f>SUMIF(C281:C300,"구",E281:E300)</f>
        <v>0</v>
      </c>
      <c r="R287" s="28">
        <f>COUNTIF(X281:X300,"구국")</f>
        <v>0</v>
      </c>
      <c r="S287" s="28" t="s">
        <v>2</v>
      </c>
      <c r="T287" s="28">
        <f>SUMIF(X281:X300,"구국",E281:E300)</f>
        <v>0</v>
      </c>
      <c r="U287" s="28">
        <f t="shared" si="67"/>
        <v>0</v>
      </c>
      <c r="V287" s="28" t="s">
        <v>2</v>
      </c>
      <c r="W287" s="28">
        <f t="shared" si="68"/>
        <v>0</v>
      </c>
      <c r="X287" s="28" t="str">
        <f t="shared" si="66"/>
        <v/>
      </c>
    </row>
    <row r="288" spans="1:24" ht="28.9" customHeight="1">
      <c r="A288" s="41" t="str">
        <f t="shared" si="69"/>
        <v xml:space="preserve"> </v>
      </c>
      <c r="B288" s="42"/>
      <c r="C288" s="43"/>
      <c r="D288" s="44"/>
      <c r="E288" s="44"/>
      <c r="F288" s="43"/>
      <c r="G288" s="43"/>
      <c r="H288" s="26"/>
      <c r="I288" s="26"/>
      <c r="J288" s="26"/>
      <c r="K288" s="26"/>
      <c r="L288" s="52"/>
      <c r="M288" s="50"/>
      <c r="N288" s="28" t="s">
        <v>10</v>
      </c>
      <c r="O288" s="28">
        <f>COUNTIF(C281:C300,"제")</f>
        <v>0</v>
      </c>
      <c r="P288" s="28" t="s">
        <v>2</v>
      </c>
      <c r="Q288" s="28">
        <f>SUMIF(C281:C300,"제",E281:E300)</f>
        <v>0</v>
      </c>
      <c r="R288" s="28">
        <f>COUNTIF(X281:X300,"제국")</f>
        <v>0</v>
      </c>
      <c r="S288" s="28" t="s">
        <v>2</v>
      </c>
      <c r="T288" s="28">
        <f>SUMIF(X281:X300,"제국",E281:E300)</f>
        <v>0</v>
      </c>
      <c r="U288" s="28">
        <f t="shared" si="67"/>
        <v>0</v>
      </c>
      <c r="V288" s="28" t="s">
        <v>2</v>
      </c>
      <c r="W288" s="28">
        <f t="shared" si="68"/>
        <v>0</v>
      </c>
      <c r="X288" s="28" t="str">
        <f t="shared" si="66"/>
        <v/>
      </c>
    </row>
    <row r="289" spans="1:24" ht="28.9" customHeight="1">
      <c r="A289" s="41" t="str">
        <f t="shared" si="69"/>
        <v xml:space="preserve"> </v>
      </c>
      <c r="B289" s="42"/>
      <c r="C289" s="43"/>
      <c r="D289" s="44"/>
      <c r="E289" s="44"/>
      <c r="F289" s="43"/>
      <c r="G289" s="43"/>
      <c r="H289" s="26"/>
      <c r="I289" s="26"/>
      <c r="J289" s="26"/>
      <c r="K289" s="26"/>
      <c r="L289" s="52"/>
      <c r="M289" s="50"/>
      <c r="N289" s="28" t="s">
        <v>11</v>
      </c>
      <c r="O289" s="28">
        <f>COUNTIF(C281:C300,"유")</f>
        <v>0</v>
      </c>
      <c r="P289" s="28" t="s">
        <v>2</v>
      </c>
      <c r="Q289" s="28">
        <f>SUMIF(C281:C300,"유",E281:E300)</f>
        <v>0</v>
      </c>
      <c r="R289" s="28">
        <f>COUNTIF(X281:X300,"유국")</f>
        <v>0</v>
      </c>
      <c r="S289" s="28" t="s">
        <v>2</v>
      </c>
      <c r="T289" s="28">
        <f>SUMIF(X281:X300,"유국",E281:E300)</f>
        <v>0</v>
      </c>
      <c r="U289" s="28">
        <f t="shared" si="67"/>
        <v>0</v>
      </c>
      <c r="V289" s="28" t="s">
        <v>2</v>
      </c>
      <c r="W289" s="28">
        <f t="shared" si="68"/>
        <v>0</v>
      </c>
      <c r="X289" s="28" t="str">
        <f t="shared" si="66"/>
        <v/>
      </c>
    </row>
    <row r="290" spans="1:24" ht="28.9" customHeight="1">
      <c r="A290" s="41" t="str">
        <f t="shared" si="69"/>
        <v xml:space="preserve"> </v>
      </c>
      <c r="B290" s="42"/>
      <c r="C290" s="43"/>
      <c r="D290" s="44"/>
      <c r="E290" s="44"/>
      <c r="F290" s="43"/>
      <c r="G290" s="43"/>
      <c r="H290" s="26"/>
      <c r="I290" s="26"/>
      <c r="J290" s="26"/>
      <c r="K290" s="26"/>
      <c r="L290" s="52"/>
      <c r="M290" s="50"/>
      <c r="N290" s="28" t="s">
        <v>12</v>
      </c>
      <c r="O290" s="28">
        <f>COUNTIF(C281:C300,"과")</f>
        <v>0</v>
      </c>
      <c r="P290" s="28" t="s">
        <v>2</v>
      </c>
      <c r="Q290" s="28">
        <f>SUMIF(C281:C300,"과",E281:E300)</f>
        <v>0</v>
      </c>
      <c r="R290" s="28">
        <f>COUNTIF(X281:X300,"과국")</f>
        <v>0</v>
      </c>
      <c r="S290" s="28" t="s">
        <v>2</v>
      </c>
      <c r="T290" s="28">
        <f>SUMIF(X281:X300,"과국",E281:E300)</f>
        <v>0</v>
      </c>
      <c r="U290" s="28">
        <f t="shared" si="67"/>
        <v>0</v>
      </c>
      <c r="V290" s="28" t="s">
        <v>2</v>
      </c>
      <c r="W290" s="28">
        <f t="shared" si="68"/>
        <v>0</v>
      </c>
      <c r="X290" s="28" t="str">
        <f t="shared" si="66"/>
        <v/>
      </c>
    </row>
    <row r="291" spans="1:24" ht="28.9" customHeight="1">
      <c r="A291" s="41" t="str">
        <f t="shared" si="69"/>
        <v xml:space="preserve"> </v>
      </c>
      <c r="B291" s="42"/>
      <c r="C291" s="43"/>
      <c r="D291" s="44"/>
      <c r="E291" s="44"/>
      <c r="F291" s="43"/>
      <c r="G291" s="43"/>
      <c r="H291" s="26"/>
      <c r="I291" s="26"/>
      <c r="J291" s="26"/>
      <c r="K291" s="26"/>
      <c r="L291" s="52"/>
      <c r="M291" s="50"/>
      <c r="N291" s="28" t="s">
        <v>13</v>
      </c>
      <c r="O291" s="28">
        <f>COUNTIF(C281:C300,"묘")</f>
        <v>0</v>
      </c>
      <c r="P291" s="28" t="s">
        <v>2</v>
      </c>
      <c r="Q291" s="28">
        <f>SUMIF(C281:C300,"묘",E281:E300)</f>
        <v>0</v>
      </c>
      <c r="R291" s="28">
        <f>COUNTIF(X281:X300,"묘국")</f>
        <v>0</v>
      </c>
      <c r="S291" s="28" t="s">
        <v>2</v>
      </c>
      <c r="T291" s="28">
        <f>SUMIF(X281:X300,"묘국",E281:E300)</f>
        <v>0</v>
      </c>
      <c r="U291" s="28">
        <f t="shared" si="67"/>
        <v>0</v>
      </c>
      <c r="V291" s="28" t="s">
        <v>2</v>
      </c>
      <c r="W291" s="28">
        <f t="shared" si="68"/>
        <v>0</v>
      </c>
      <c r="X291" s="28" t="str">
        <f t="shared" si="66"/>
        <v/>
      </c>
    </row>
    <row r="292" spans="1:24" ht="28.9" customHeight="1">
      <c r="A292" s="41" t="str">
        <f t="shared" si="69"/>
        <v xml:space="preserve"> </v>
      </c>
      <c r="B292" s="42"/>
      <c r="C292" s="43"/>
      <c r="D292" s="44"/>
      <c r="E292" s="44"/>
      <c r="F292" s="43"/>
      <c r="G292" s="43"/>
      <c r="H292" s="26"/>
      <c r="I292" s="26"/>
      <c r="J292" s="26"/>
      <c r="K292" s="26"/>
      <c r="L292" s="52"/>
      <c r="M292" s="50"/>
      <c r="N292" s="28" t="s">
        <v>14</v>
      </c>
      <c r="O292" s="28">
        <f>COUNTIF(C281:C300,"목")</f>
        <v>0</v>
      </c>
      <c r="P292" s="28" t="s">
        <v>2</v>
      </c>
      <c r="Q292" s="28">
        <f>SUMIF(C281:C300,"목",E281:E300)</f>
        <v>0</v>
      </c>
      <c r="R292" s="28">
        <f>COUNTIF(X281:X300,"목국")</f>
        <v>0</v>
      </c>
      <c r="S292" s="28" t="s">
        <v>2</v>
      </c>
      <c r="T292" s="28">
        <f>SUMIF(X281:X300,"목국",E281:E300)</f>
        <v>0</v>
      </c>
      <c r="U292" s="28">
        <f t="shared" si="67"/>
        <v>0</v>
      </c>
      <c r="V292" s="28" t="s">
        <v>2</v>
      </c>
      <c r="W292" s="28">
        <f t="shared" si="68"/>
        <v>0</v>
      </c>
      <c r="X292" s="28" t="str">
        <f t="shared" si="66"/>
        <v/>
      </c>
    </row>
    <row r="293" spans="1:24" ht="28.9" customHeight="1">
      <c r="A293" s="41" t="str">
        <f t="shared" si="69"/>
        <v xml:space="preserve"> </v>
      </c>
      <c r="B293" s="42"/>
      <c r="C293" s="43"/>
      <c r="D293" s="44"/>
      <c r="E293" s="44"/>
      <c r="F293" s="43"/>
      <c r="G293" s="43"/>
      <c r="H293" s="26"/>
      <c r="I293" s="26"/>
      <c r="J293" s="26"/>
      <c r="K293" s="26"/>
      <c r="L293" s="52"/>
      <c r="M293" s="50"/>
      <c r="N293" s="28" t="s">
        <v>15</v>
      </c>
      <c r="O293" s="28">
        <f>COUNTIF(C281:C300,"잡")</f>
        <v>0</v>
      </c>
      <c r="P293" s="28" t="s">
        <v>2</v>
      </c>
      <c r="Q293" s="28">
        <f>SUMIF(C281:C300,"잡",E281:E300)</f>
        <v>0</v>
      </c>
      <c r="R293" s="28">
        <f>COUNTIF(X281:X300,"잡국")</f>
        <v>0</v>
      </c>
      <c r="S293" s="28" t="s">
        <v>2</v>
      </c>
      <c r="T293" s="28">
        <f>SUMIF(X281:X300,"잡국",E281:E300)</f>
        <v>0</v>
      </c>
      <c r="U293" s="28">
        <f t="shared" si="67"/>
        <v>0</v>
      </c>
      <c r="V293" s="28" t="s">
        <v>2</v>
      </c>
      <c r="W293" s="28">
        <f t="shared" si="68"/>
        <v>0</v>
      </c>
      <c r="X293" s="28" t="str">
        <f t="shared" si="66"/>
        <v/>
      </c>
    </row>
    <row r="294" spans="1:24" ht="28.9" customHeight="1">
      <c r="A294" s="41" t="str">
        <f t="shared" si="69"/>
        <v xml:space="preserve"> </v>
      </c>
      <c r="B294" s="42"/>
      <c r="C294" s="43"/>
      <c r="D294" s="44"/>
      <c r="E294" s="44"/>
      <c r="F294" s="43"/>
      <c r="G294" s="43"/>
      <c r="H294" s="26"/>
      <c r="I294" s="26"/>
      <c r="J294" s="26"/>
      <c r="K294" s="26"/>
      <c r="L294" s="52"/>
      <c r="M294" s="50"/>
      <c r="N294" s="28" t="s">
        <v>19</v>
      </c>
      <c r="O294" s="28">
        <f>COUNTIF(C281:C300,"학")</f>
        <v>0</v>
      </c>
      <c r="P294" s="28" t="s">
        <v>2</v>
      </c>
      <c r="Q294" s="28">
        <f>SUMIF(C281:C300,"학",E281:E300)</f>
        <v>0</v>
      </c>
      <c r="R294" s="28">
        <f>COUNTIF(X281:X300,"학국")</f>
        <v>0</v>
      </c>
      <c r="S294" s="28" t="s">
        <v>2</v>
      </c>
      <c r="T294" s="28">
        <f>SUMIF(X281:X300,"학국",E281:E300)</f>
        <v>0</v>
      </c>
      <c r="U294" s="28">
        <f t="shared" si="67"/>
        <v>0</v>
      </c>
      <c r="V294" s="28" t="s">
        <v>2</v>
      </c>
      <c r="W294" s="28">
        <f t="shared" si="68"/>
        <v>0</v>
      </c>
      <c r="X294" s="28" t="str">
        <f t="shared" si="66"/>
        <v/>
      </c>
    </row>
    <row r="295" spans="1:24" ht="28.9" customHeight="1">
      <c r="A295" s="41" t="str">
        <f t="shared" si="69"/>
        <v xml:space="preserve"> </v>
      </c>
      <c r="B295" s="42"/>
      <c r="C295" s="43"/>
      <c r="D295" s="44"/>
      <c r="E295" s="44"/>
      <c r="F295" s="43"/>
      <c r="G295" s="43"/>
      <c r="H295" s="26"/>
      <c r="I295" s="26"/>
      <c r="J295" s="26"/>
      <c r="K295" s="26"/>
      <c r="L295" s="52"/>
      <c r="M295" s="50"/>
      <c r="N295" s="28" t="s">
        <v>16</v>
      </c>
      <c r="O295" s="28">
        <f>COUNTIF(C281:C300,"수")</f>
        <v>0</v>
      </c>
      <c r="P295" s="28" t="s">
        <v>2</v>
      </c>
      <c r="Q295" s="28">
        <f>SUMIF(C281:C300,"수",E281:E300)</f>
        <v>0</v>
      </c>
      <c r="R295" s="28">
        <f>COUNTIF(X281:X300,"수국")</f>
        <v>0</v>
      </c>
      <c r="S295" s="28" t="s">
        <v>2</v>
      </c>
      <c r="T295" s="28">
        <f>SUMIF(X281:X300,"수국",E281:E300)</f>
        <v>0</v>
      </c>
      <c r="U295" s="28">
        <f t="shared" si="67"/>
        <v>0</v>
      </c>
      <c r="V295" s="28" t="s">
        <v>2</v>
      </c>
      <c r="W295" s="28">
        <f t="shared" si="68"/>
        <v>0</v>
      </c>
      <c r="X295" s="28" t="str">
        <f t="shared" si="66"/>
        <v/>
      </c>
    </row>
    <row r="296" spans="1:24" ht="28.9" customHeight="1">
      <c r="A296" s="41" t="str">
        <f t="shared" si="69"/>
        <v xml:space="preserve"> </v>
      </c>
      <c r="B296" s="42"/>
      <c r="C296" s="43"/>
      <c r="D296" s="44"/>
      <c r="E296" s="44"/>
      <c r="F296" s="43"/>
      <c r="G296" s="43"/>
      <c r="H296" s="26"/>
      <c r="I296" s="26"/>
      <c r="J296" s="26"/>
      <c r="K296" s="26"/>
      <c r="L296" s="52"/>
      <c r="M296" s="50"/>
      <c r="N296" s="29" t="s">
        <v>17</v>
      </c>
      <c r="O296" s="28">
        <f>COUNTIF(C281:C300,"장")</f>
        <v>0</v>
      </c>
      <c r="P296" s="28" t="s">
        <v>2</v>
      </c>
      <c r="Q296" s="28">
        <f>SUMIF(C281:C300,"장",E281:E300)</f>
        <v>0</v>
      </c>
      <c r="R296" s="28">
        <f>COUNTIF(X281:X300,"장국")</f>
        <v>0</v>
      </c>
      <c r="S296" s="28" t="s">
        <v>2</v>
      </c>
      <c r="T296" s="28">
        <f>SUMIF(X281:X300,"장국",E281:E300)</f>
        <v>0</v>
      </c>
      <c r="U296" s="28">
        <f t="shared" si="67"/>
        <v>0</v>
      </c>
      <c r="V296" s="28" t="s">
        <v>2</v>
      </c>
      <c r="W296" s="28">
        <f t="shared" si="68"/>
        <v>0</v>
      </c>
      <c r="X296" s="30" t="str">
        <f t="shared" ref="X296:X311" si="70">CONCATENATE(C296,H296)</f>
        <v/>
      </c>
    </row>
    <row r="297" spans="1:24" ht="28.9" customHeight="1">
      <c r="A297" s="41" t="str">
        <f t="shared" si="69"/>
        <v xml:space="preserve"> </v>
      </c>
      <c r="B297" s="42"/>
      <c r="C297" s="43"/>
      <c r="D297" s="44"/>
      <c r="E297" s="44"/>
      <c r="F297" s="43"/>
      <c r="G297" s="43"/>
      <c r="H297" s="26"/>
      <c r="I297" s="26"/>
      <c r="J297" s="26"/>
      <c r="K297" s="26"/>
      <c r="L297" s="52"/>
      <c r="M297" s="50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30" t="str">
        <f t="shared" si="70"/>
        <v/>
      </c>
    </row>
    <row r="298" spans="1:24" ht="28.9" customHeight="1">
      <c r="A298" s="41" t="str">
        <f t="shared" si="69"/>
        <v xml:space="preserve"> </v>
      </c>
      <c r="B298" s="42"/>
      <c r="C298" s="43"/>
      <c r="D298" s="44"/>
      <c r="E298" s="44"/>
      <c r="F298" s="43"/>
      <c r="G298" s="43"/>
      <c r="H298" s="26"/>
      <c r="I298" s="26"/>
      <c r="J298" s="26"/>
      <c r="K298" s="26"/>
      <c r="L298" s="52"/>
      <c r="M298" s="50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30" t="str">
        <f t="shared" si="70"/>
        <v/>
      </c>
    </row>
    <row r="299" spans="1:24" ht="28.9" customHeight="1">
      <c r="A299" s="41" t="str">
        <f>IF(OR(ISNUMBER(E299),ISTEXT(C299)),A298+1," ")</f>
        <v xml:space="preserve"> </v>
      </c>
      <c r="B299" s="42"/>
      <c r="C299" s="43"/>
      <c r="D299" s="44"/>
      <c r="E299" s="44"/>
      <c r="F299" s="43"/>
      <c r="G299" s="43"/>
      <c r="H299" s="26"/>
      <c r="I299" s="26"/>
      <c r="J299" s="26"/>
      <c r="K299" s="26"/>
      <c r="L299" s="52"/>
      <c r="M299" s="50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30" t="str">
        <f t="shared" si="70"/>
        <v/>
      </c>
    </row>
    <row r="300" spans="1:24" ht="28.9" customHeight="1">
      <c r="A300" s="41" t="str">
        <f>IF(OR(ISNUMBER(E300),ISTEXT(C300)),A299+1," ")</f>
        <v xml:space="preserve"> </v>
      </c>
      <c r="B300" s="42"/>
      <c r="C300" s="43"/>
      <c r="D300" s="44"/>
      <c r="E300" s="44"/>
      <c r="F300" s="43"/>
      <c r="G300" s="43"/>
      <c r="H300" s="26"/>
      <c r="I300" s="26"/>
      <c r="J300" s="26"/>
      <c r="K300" s="26"/>
      <c r="L300" s="52"/>
      <c r="M300" s="50"/>
      <c r="N300" s="28" t="s">
        <v>20</v>
      </c>
      <c r="O300" s="28">
        <f>COUNTIF(C281:C300," ")</f>
        <v>0</v>
      </c>
      <c r="P300" s="28" t="s">
        <v>2</v>
      </c>
      <c r="Q300" s="28">
        <f>SUMIF(C281:C300," ",E281:E300)</f>
        <v>0</v>
      </c>
      <c r="R300" s="28"/>
      <c r="S300" s="28" t="s">
        <v>2</v>
      </c>
      <c r="T300" s="28"/>
      <c r="U300" s="28">
        <f>O300</f>
        <v>0</v>
      </c>
      <c r="V300" s="28" t="s">
        <v>2</v>
      </c>
      <c r="W300" s="28">
        <f>Q300</f>
        <v>0</v>
      </c>
      <c r="X300" s="28" t="str">
        <f t="shared" si="70"/>
        <v/>
      </c>
    </row>
    <row r="301" spans="1:24" ht="28.9" customHeight="1">
      <c r="A301" s="45" t="s">
        <v>35</v>
      </c>
      <c r="B301" s="46"/>
      <c r="C301" s="47"/>
      <c r="D301" s="48"/>
      <c r="E301" s="49">
        <f>SUM(E281:E300)</f>
        <v>0</v>
      </c>
      <c r="F301" s="47"/>
      <c r="G301" s="47"/>
      <c r="H301" s="31"/>
      <c r="I301" s="31"/>
      <c r="J301" s="31"/>
      <c r="K301" s="31"/>
      <c r="L301" s="33"/>
      <c r="M301" s="51"/>
      <c r="N301" s="29" t="s">
        <v>1</v>
      </c>
      <c r="O301" s="28">
        <f>SUM(O281:O300)</f>
        <v>0</v>
      </c>
      <c r="P301" s="28" t="s">
        <v>2</v>
      </c>
      <c r="Q301" s="28">
        <f>SUM(Q281:Q300)</f>
        <v>0</v>
      </c>
      <c r="R301" s="28">
        <f>SUM(R281:R300)</f>
        <v>0</v>
      </c>
      <c r="S301" s="28" t="s">
        <v>2</v>
      </c>
      <c r="T301" s="28">
        <f>SUM(T281:T300)</f>
        <v>0</v>
      </c>
      <c r="U301" s="28">
        <f>SUM(U281:U300)</f>
        <v>0</v>
      </c>
      <c r="V301" s="28" t="s">
        <v>2</v>
      </c>
      <c r="W301" s="28">
        <f>SUM(W281:W300)</f>
        <v>0</v>
      </c>
      <c r="X301" s="28" t="str">
        <f t="shared" si="70"/>
        <v/>
      </c>
    </row>
    <row r="302" spans="1:24" ht="28.9" customHeight="1">
      <c r="A302" s="41" t="str">
        <f>IF(OR(ISNUMBER(E302),ISTEXT(C302)),A300+1," ")</f>
        <v xml:space="preserve"> </v>
      </c>
      <c r="B302" s="42"/>
      <c r="C302" s="43"/>
      <c r="D302" s="44"/>
      <c r="E302" s="44"/>
      <c r="F302" s="43"/>
      <c r="G302" s="43"/>
      <c r="H302" s="26"/>
      <c r="I302" s="26"/>
      <c r="J302" s="26"/>
      <c r="K302" s="27"/>
      <c r="L302" s="52"/>
      <c r="M302" s="50"/>
      <c r="N302" s="28" t="s">
        <v>3</v>
      </c>
      <c r="O302" s="28">
        <f>COUNTIF(C302:C321,"전")</f>
        <v>0</v>
      </c>
      <c r="P302" s="28" t="s">
        <v>2</v>
      </c>
      <c r="Q302" s="28">
        <f>SUMIF(C302:C321,"전",E302:E321)</f>
        <v>0</v>
      </c>
      <c r="R302" s="28">
        <f>COUNTIF(X302:X321,"전국")</f>
        <v>0</v>
      </c>
      <c r="S302" s="28" t="s">
        <v>2</v>
      </c>
      <c r="T302" s="28">
        <f>SUMIF(X302:X321,"전국",E302:E321)</f>
        <v>0</v>
      </c>
      <c r="U302" s="28">
        <f t="shared" ref="U302:U317" si="71">O302-R302</f>
        <v>0</v>
      </c>
      <c r="V302" s="28" t="s">
        <v>2</v>
      </c>
      <c r="W302" s="28">
        <f t="shared" ref="W302:W317" si="72">Q302-T302</f>
        <v>0</v>
      </c>
      <c r="X302" s="28" t="str">
        <f t="shared" si="70"/>
        <v/>
      </c>
    </row>
    <row r="303" spans="1:24" ht="28.9" customHeight="1">
      <c r="A303" s="41" t="str">
        <f>IF(OR(ISNUMBER(E303),ISTEXT(C303)),A302+1," ")</f>
        <v xml:space="preserve"> </v>
      </c>
      <c r="B303" s="42"/>
      <c r="C303" s="43"/>
      <c r="D303" s="44"/>
      <c r="E303" s="44"/>
      <c r="F303" s="43"/>
      <c r="G303" s="43"/>
      <c r="H303" s="26"/>
      <c r="I303" s="26"/>
      <c r="J303" s="26"/>
      <c r="K303" s="26"/>
      <c r="L303" s="52"/>
      <c r="M303" s="50"/>
      <c r="N303" s="28" t="s">
        <v>4</v>
      </c>
      <c r="O303" s="28">
        <f>COUNTIF(C302:C321,"답")</f>
        <v>0</v>
      </c>
      <c r="P303" s="28" t="s">
        <v>2</v>
      </c>
      <c r="Q303" s="28">
        <f>SUMIF(C302:C321,"답",E302:E321)</f>
        <v>0</v>
      </c>
      <c r="R303" s="28">
        <f>COUNTIF(X302:X321,"답국")</f>
        <v>0</v>
      </c>
      <c r="S303" s="28" t="s">
        <v>2</v>
      </c>
      <c r="T303" s="28">
        <f>SUMIF(X302:X321,"답국",E302:E321)</f>
        <v>0</v>
      </c>
      <c r="U303" s="28">
        <f t="shared" si="71"/>
        <v>0</v>
      </c>
      <c r="V303" s="28" t="s">
        <v>2</v>
      </c>
      <c r="W303" s="28">
        <f t="shared" si="72"/>
        <v>0</v>
      </c>
      <c r="X303" s="28" t="str">
        <f t="shared" si="70"/>
        <v/>
      </c>
    </row>
    <row r="304" spans="1:24" ht="28.9" customHeight="1">
      <c r="A304" s="41" t="str">
        <f>IF(OR(ISNUMBER(E304),ISTEXT(C304)),A303+1," ")</f>
        <v xml:space="preserve"> </v>
      </c>
      <c r="B304" s="42"/>
      <c r="C304" s="43"/>
      <c r="D304" s="44"/>
      <c r="E304" s="44"/>
      <c r="F304" s="43"/>
      <c r="G304" s="43"/>
      <c r="H304" s="26"/>
      <c r="I304" s="26"/>
      <c r="J304" s="26"/>
      <c r="K304" s="26"/>
      <c r="L304" s="52"/>
      <c r="M304" s="50"/>
      <c r="N304" s="28" t="s">
        <v>5</v>
      </c>
      <c r="O304" s="28">
        <f>COUNTIF(C302:C321,"임")</f>
        <v>0</v>
      </c>
      <c r="P304" s="28" t="s">
        <v>2</v>
      </c>
      <c r="Q304" s="28">
        <f>SUMIF(C302:C321,"임",E302:E321)</f>
        <v>0</v>
      </c>
      <c r="R304" s="28">
        <f>COUNTIF(X302:X321,"임국")</f>
        <v>0</v>
      </c>
      <c r="S304" s="28" t="s">
        <v>2</v>
      </c>
      <c r="T304" s="28">
        <f>SUMIF(X302:X321,"임국",E302:E321)</f>
        <v>0</v>
      </c>
      <c r="U304" s="28">
        <f t="shared" si="71"/>
        <v>0</v>
      </c>
      <c r="V304" s="28" t="s">
        <v>2</v>
      </c>
      <c r="W304" s="28">
        <f t="shared" si="72"/>
        <v>0</v>
      </c>
      <c r="X304" s="28" t="str">
        <f t="shared" si="70"/>
        <v/>
      </c>
    </row>
    <row r="305" spans="1:24" ht="28.9" customHeight="1">
      <c r="A305" s="41" t="str">
        <f>IF(OR(ISNUMBER(E305),ISTEXT(C305)),A304+1," ")</f>
        <v xml:space="preserve"> </v>
      </c>
      <c r="B305" s="42"/>
      <c r="C305" s="43"/>
      <c r="D305" s="44"/>
      <c r="E305" s="44"/>
      <c r="F305" s="43"/>
      <c r="G305" s="43"/>
      <c r="H305" s="26"/>
      <c r="I305" s="26"/>
      <c r="J305" s="26"/>
      <c r="K305" s="26"/>
      <c r="L305" s="52"/>
      <c r="M305" s="50"/>
      <c r="N305" s="28" t="s">
        <v>6</v>
      </c>
      <c r="O305" s="28">
        <f>COUNTIF(C302:C321,"대")</f>
        <v>0</v>
      </c>
      <c r="P305" s="28" t="s">
        <v>2</v>
      </c>
      <c r="Q305" s="28">
        <f>SUMIF(C302:C321,"대",E302:E321)</f>
        <v>0</v>
      </c>
      <c r="R305" s="28">
        <f>COUNTIF(X302:X321,"대국")</f>
        <v>0</v>
      </c>
      <c r="S305" s="28" t="s">
        <v>2</v>
      </c>
      <c r="T305" s="28">
        <f>SUMIF(X302:X321,"대국",E302:E321)</f>
        <v>0</v>
      </c>
      <c r="U305" s="28">
        <f t="shared" si="71"/>
        <v>0</v>
      </c>
      <c r="V305" s="28" t="s">
        <v>2</v>
      </c>
      <c r="W305" s="28">
        <f t="shared" si="72"/>
        <v>0</v>
      </c>
      <c r="X305" s="28" t="str">
        <f t="shared" si="70"/>
        <v/>
      </c>
    </row>
    <row r="306" spans="1:24" ht="28.9" customHeight="1">
      <c r="A306" s="41" t="str">
        <f>IF(OR(ISNUMBER(E306),ISTEXT(C306)),A305+1," ")</f>
        <v xml:space="preserve"> </v>
      </c>
      <c r="B306" s="42"/>
      <c r="C306" s="43"/>
      <c r="D306" s="44"/>
      <c r="E306" s="44"/>
      <c r="F306" s="43"/>
      <c r="G306" s="43"/>
      <c r="H306" s="26"/>
      <c r="I306" s="26"/>
      <c r="J306" s="26"/>
      <c r="K306" s="26"/>
      <c r="L306" s="52"/>
      <c r="M306" s="50"/>
      <c r="N306" s="28" t="s">
        <v>7</v>
      </c>
      <c r="O306" s="28">
        <f>COUNTIF(C302:C321,"도")</f>
        <v>0</v>
      </c>
      <c r="P306" s="28" t="s">
        <v>2</v>
      </c>
      <c r="Q306" s="28">
        <f>SUMIF(C302:C321,"도",E302:E321)</f>
        <v>0</v>
      </c>
      <c r="R306" s="28">
        <f>COUNTIF(X302:X321,"도국")</f>
        <v>0</v>
      </c>
      <c r="S306" s="28" t="s">
        <v>2</v>
      </c>
      <c r="T306" s="28">
        <f>SUMIF(X302:X321,"도국",E302:E321)</f>
        <v>0</v>
      </c>
      <c r="U306" s="28">
        <f t="shared" si="71"/>
        <v>0</v>
      </c>
      <c r="V306" s="28" t="s">
        <v>2</v>
      </c>
      <c r="W306" s="28">
        <f t="shared" si="72"/>
        <v>0</v>
      </c>
      <c r="X306" s="28" t="str">
        <f t="shared" si="70"/>
        <v/>
      </c>
    </row>
    <row r="307" spans="1:24" ht="28.9" customHeight="1">
      <c r="A307" s="41" t="str">
        <f t="shared" ref="A307:A319" si="73">IF(OR(ISNUMBER(E307),ISTEXT(C307)),A306+1," ")</f>
        <v xml:space="preserve"> </v>
      </c>
      <c r="B307" s="42"/>
      <c r="C307" s="43"/>
      <c r="D307" s="44"/>
      <c r="E307" s="44"/>
      <c r="F307" s="43"/>
      <c r="G307" s="43"/>
      <c r="H307" s="26"/>
      <c r="I307" s="26"/>
      <c r="J307" s="26"/>
      <c r="K307" s="26"/>
      <c r="L307" s="52"/>
      <c r="M307" s="50"/>
      <c r="N307" s="28" t="s">
        <v>8</v>
      </c>
      <c r="O307" s="28">
        <f>COUNTIF(C302:C321,"천")</f>
        <v>0</v>
      </c>
      <c r="P307" s="28" t="s">
        <v>2</v>
      </c>
      <c r="Q307" s="28">
        <f>SUMIF(C302:C321,"천",E302:E321)</f>
        <v>0</v>
      </c>
      <c r="R307" s="28">
        <f>COUNTIF(X302:X321,"천국")</f>
        <v>0</v>
      </c>
      <c r="S307" s="28" t="s">
        <v>2</v>
      </c>
      <c r="T307" s="28">
        <f>SUMIF(X302:X321,"천국",E302:E321)</f>
        <v>0</v>
      </c>
      <c r="U307" s="28">
        <f t="shared" si="71"/>
        <v>0</v>
      </c>
      <c r="V307" s="28" t="s">
        <v>2</v>
      </c>
      <c r="W307" s="28">
        <f t="shared" si="72"/>
        <v>0</v>
      </c>
      <c r="X307" s="28" t="str">
        <f t="shared" si="70"/>
        <v/>
      </c>
    </row>
    <row r="308" spans="1:24" ht="28.9" customHeight="1">
      <c r="A308" s="41" t="str">
        <f t="shared" si="73"/>
        <v xml:space="preserve"> </v>
      </c>
      <c r="B308" s="42"/>
      <c r="C308" s="43"/>
      <c r="D308" s="44"/>
      <c r="E308" s="44"/>
      <c r="F308" s="43"/>
      <c r="G308" s="43"/>
      <c r="H308" s="26"/>
      <c r="I308" s="26"/>
      <c r="J308" s="26"/>
      <c r="K308" s="26"/>
      <c r="L308" s="52"/>
      <c r="M308" s="50"/>
      <c r="N308" s="28" t="s">
        <v>9</v>
      </c>
      <c r="O308" s="28">
        <f>COUNTIF(C302:C321,"구")</f>
        <v>0</v>
      </c>
      <c r="P308" s="28" t="s">
        <v>2</v>
      </c>
      <c r="Q308" s="28">
        <f>SUMIF(C302:C321,"구",E302:E321)</f>
        <v>0</v>
      </c>
      <c r="R308" s="28">
        <f>COUNTIF(X302:X321,"구국")</f>
        <v>0</v>
      </c>
      <c r="S308" s="28" t="s">
        <v>2</v>
      </c>
      <c r="T308" s="28">
        <f>SUMIF(X302:X321,"구국",E302:E321)</f>
        <v>0</v>
      </c>
      <c r="U308" s="28">
        <f t="shared" si="71"/>
        <v>0</v>
      </c>
      <c r="V308" s="28" t="s">
        <v>2</v>
      </c>
      <c r="W308" s="28">
        <f t="shared" si="72"/>
        <v>0</v>
      </c>
      <c r="X308" s="28" t="str">
        <f t="shared" si="70"/>
        <v/>
      </c>
    </row>
    <row r="309" spans="1:24" ht="28.9" customHeight="1">
      <c r="A309" s="41" t="str">
        <f t="shared" si="73"/>
        <v xml:space="preserve"> </v>
      </c>
      <c r="B309" s="42"/>
      <c r="C309" s="43"/>
      <c r="D309" s="44"/>
      <c r="E309" s="44"/>
      <c r="F309" s="43"/>
      <c r="G309" s="43"/>
      <c r="H309" s="26"/>
      <c r="I309" s="26"/>
      <c r="J309" s="26"/>
      <c r="K309" s="26"/>
      <c r="L309" s="52"/>
      <c r="M309" s="50"/>
      <c r="N309" s="28" t="s">
        <v>10</v>
      </c>
      <c r="O309" s="28">
        <f>COUNTIF(C302:C321,"제")</f>
        <v>0</v>
      </c>
      <c r="P309" s="28" t="s">
        <v>2</v>
      </c>
      <c r="Q309" s="28">
        <f>SUMIF(C302:C321,"제",E302:E321)</f>
        <v>0</v>
      </c>
      <c r="R309" s="28">
        <f>COUNTIF(X302:X321,"제국")</f>
        <v>0</v>
      </c>
      <c r="S309" s="28" t="s">
        <v>2</v>
      </c>
      <c r="T309" s="28">
        <f>SUMIF(X302:X321,"제국",E302:E321)</f>
        <v>0</v>
      </c>
      <c r="U309" s="28">
        <f t="shared" si="71"/>
        <v>0</v>
      </c>
      <c r="V309" s="28" t="s">
        <v>2</v>
      </c>
      <c r="W309" s="28">
        <f t="shared" si="72"/>
        <v>0</v>
      </c>
      <c r="X309" s="28" t="str">
        <f t="shared" si="70"/>
        <v/>
      </c>
    </row>
    <row r="310" spans="1:24" ht="28.9" customHeight="1">
      <c r="A310" s="41" t="str">
        <f t="shared" si="73"/>
        <v xml:space="preserve"> </v>
      </c>
      <c r="B310" s="42"/>
      <c r="C310" s="43"/>
      <c r="D310" s="44"/>
      <c r="E310" s="44"/>
      <c r="F310" s="43"/>
      <c r="G310" s="43"/>
      <c r="H310" s="26"/>
      <c r="I310" s="26"/>
      <c r="J310" s="26"/>
      <c r="K310" s="26"/>
      <c r="L310" s="52"/>
      <c r="M310" s="50"/>
      <c r="N310" s="28" t="s">
        <v>11</v>
      </c>
      <c r="O310" s="28">
        <f>COUNTIF(C302:C321,"유")</f>
        <v>0</v>
      </c>
      <c r="P310" s="28" t="s">
        <v>2</v>
      </c>
      <c r="Q310" s="28">
        <f>SUMIF(C302:C321,"유",E302:E321)</f>
        <v>0</v>
      </c>
      <c r="R310" s="28">
        <f>COUNTIF(X302:X321,"유국")</f>
        <v>0</v>
      </c>
      <c r="S310" s="28" t="s">
        <v>2</v>
      </c>
      <c r="T310" s="28">
        <f>SUMIF(X302:X321,"유국",E302:E321)</f>
        <v>0</v>
      </c>
      <c r="U310" s="28">
        <f t="shared" si="71"/>
        <v>0</v>
      </c>
      <c r="V310" s="28" t="s">
        <v>2</v>
      </c>
      <c r="W310" s="28">
        <f t="shared" si="72"/>
        <v>0</v>
      </c>
      <c r="X310" s="28" t="str">
        <f t="shared" si="70"/>
        <v/>
      </c>
    </row>
    <row r="311" spans="1:24" ht="28.9" customHeight="1">
      <c r="A311" s="41" t="str">
        <f t="shared" si="73"/>
        <v xml:space="preserve"> </v>
      </c>
      <c r="B311" s="42"/>
      <c r="C311" s="43"/>
      <c r="D311" s="44"/>
      <c r="E311" s="44"/>
      <c r="F311" s="43"/>
      <c r="G311" s="43"/>
      <c r="H311" s="26"/>
      <c r="I311" s="26"/>
      <c r="J311" s="26"/>
      <c r="K311" s="26"/>
      <c r="L311" s="52"/>
      <c r="M311" s="50"/>
      <c r="N311" s="28" t="s">
        <v>12</v>
      </c>
      <c r="O311" s="28">
        <f>COUNTIF(C302:C321,"과")</f>
        <v>0</v>
      </c>
      <c r="P311" s="28" t="s">
        <v>2</v>
      </c>
      <c r="Q311" s="28">
        <f>SUMIF(C302:C321,"과",E302:E321)</f>
        <v>0</v>
      </c>
      <c r="R311" s="28">
        <f>COUNTIF(X302:X321,"과국")</f>
        <v>0</v>
      </c>
      <c r="S311" s="28" t="s">
        <v>2</v>
      </c>
      <c r="T311" s="28">
        <f>SUMIF(X302:X321,"과국",E302:E321)</f>
        <v>0</v>
      </c>
      <c r="U311" s="28">
        <f t="shared" si="71"/>
        <v>0</v>
      </c>
      <c r="V311" s="28" t="s">
        <v>2</v>
      </c>
      <c r="W311" s="28">
        <f t="shared" si="72"/>
        <v>0</v>
      </c>
      <c r="X311" s="28" t="str">
        <f t="shared" si="70"/>
        <v/>
      </c>
    </row>
    <row r="312" spans="1:24" ht="28.9" customHeight="1">
      <c r="A312" s="41" t="str">
        <f t="shared" si="73"/>
        <v xml:space="preserve"> </v>
      </c>
      <c r="B312" s="42"/>
      <c r="C312" s="43"/>
      <c r="D312" s="44"/>
      <c r="E312" s="44"/>
      <c r="F312" s="43"/>
      <c r="G312" s="43"/>
      <c r="H312" s="26"/>
      <c r="I312" s="26"/>
      <c r="J312" s="26"/>
      <c r="K312" s="26"/>
      <c r="L312" s="52"/>
      <c r="M312" s="50"/>
      <c r="N312" s="28" t="s">
        <v>13</v>
      </c>
      <c r="O312" s="28">
        <f>COUNTIF(C302:C321,"묘")</f>
        <v>0</v>
      </c>
      <c r="P312" s="28" t="s">
        <v>2</v>
      </c>
      <c r="Q312" s="28">
        <f>SUMIF(C302:C321,"묘",E302:E321)</f>
        <v>0</v>
      </c>
      <c r="R312" s="28">
        <f>COUNTIF(X302:X321,"묘국")</f>
        <v>0</v>
      </c>
      <c r="S312" s="28" t="s">
        <v>2</v>
      </c>
      <c r="T312" s="28">
        <f>SUMIF(X302:X321,"묘국",E302:E321)</f>
        <v>0</v>
      </c>
      <c r="U312" s="28">
        <f t="shared" si="71"/>
        <v>0</v>
      </c>
      <c r="V312" s="28" t="s">
        <v>2</v>
      </c>
      <c r="W312" s="28">
        <f t="shared" si="72"/>
        <v>0</v>
      </c>
      <c r="X312" s="28" t="str">
        <f t="shared" ref="X312:X327" si="74">CONCATENATE(C312,H312)</f>
        <v/>
      </c>
    </row>
    <row r="313" spans="1:24" ht="28.9" customHeight="1">
      <c r="A313" s="41" t="str">
        <f t="shared" si="73"/>
        <v xml:space="preserve"> </v>
      </c>
      <c r="B313" s="42"/>
      <c r="C313" s="43"/>
      <c r="D313" s="44"/>
      <c r="E313" s="44"/>
      <c r="F313" s="43"/>
      <c r="G313" s="43"/>
      <c r="H313" s="26"/>
      <c r="I313" s="26"/>
      <c r="J313" s="26"/>
      <c r="K313" s="26"/>
      <c r="L313" s="52"/>
      <c r="M313" s="50"/>
      <c r="N313" s="28" t="s">
        <v>14</v>
      </c>
      <c r="O313" s="28">
        <f>COUNTIF(C302:C321,"목")</f>
        <v>0</v>
      </c>
      <c r="P313" s="28" t="s">
        <v>2</v>
      </c>
      <c r="Q313" s="28">
        <f>SUMIF(C302:C321,"목",E302:E321)</f>
        <v>0</v>
      </c>
      <c r="R313" s="28">
        <f>COUNTIF(X302:X321,"목국")</f>
        <v>0</v>
      </c>
      <c r="S313" s="28" t="s">
        <v>2</v>
      </c>
      <c r="T313" s="28">
        <f>SUMIF(X302:X321,"목국",E302:E321)</f>
        <v>0</v>
      </c>
      <c r="U313" s="28">
        <f t="shared" si="71"/>
        <v>0</v>
      </c>
      <c r="V313" s="28" t="s">
        <v>2</v>
      </c>
      <c r="W313" s="28">
        <f t="shared" si="72"/>
        <v>0</v>
      </c>
      <c r="X313" s="28" t="str">
        <f t="shared" si="74"/>
        <v/>
      </c>
    </row>
    <row r="314" spans="1:24" ht="28.9" customHeight="1">
      <c r="A314" s="41" t="str">
        <f t="shared" si="73"/>
        <v xml:space="preserve"> </v>
      </c>
      <c r="B314" s="42"/>
      <c r="C314" s="43"/>
      <c r="D314" s="44"/>
      <c r="E314" s="44"/>
      <c r="F314" s="43"/>
      <c r="G314" s="43"/>
      <c r="H314" s="26"/>
      <c r="I314" s="26"/>
      <c r="J314" s="26"/>
      <c r="K314" s="26"/>
      <c r="L314" s="52"/>
      <c r="M314" s="50"/>
      <c r="N314" s="28" t="s">
        <v>15</v>
      </c>
      <c r="O314" s="28">
        <f>COUNTIF(C302:C321,"잡")</f>
        <v>0</v>
      </c>
      <c r="P314" s="28" t="s">
        <v>2</v>
      </c>
      <c r="Q314" s="28">
        <f>SUMIF(C302:C321,"잡",E302:E321)</f>
        <v>0</v>
      </c>
      <c r="R314" s="28">
        <f>COUNTIF(X302:X321,"잡국")</f>
        <v>0</v>
      </c>
      <c r="S314" s="28" t="s">
        <v>2</v>
      </c>
      <c r="T314" s="28">
        <f>SUMIF(X302:X321,"잡국",E302:E321)</f>
        <v>0</v>
      </c>
      <c r="U314" s="28">
        <f t="shared" si="71"/>
        <v>0</v>
      </c>
      <c r="V314" s="28" t="s">
        <v>2</v>
      </c>
      <c r="W314" s="28">
        <f t="shared" si="72"/>
        <v>0</v>
      </c>
      <c r="X314" s="28" t="str">
        <f t="shared" si="74"/>
        <v/>
      </c>
    </row>
    <row r="315" spans="1:24" ht="28.9" customHeight="1">
      <c r="A315" s="41" t="str">
        <f t="shared" si="73"/>
        <v xml:space="preserve"> </v>
      </c>
      <c r="B315" s="42"/>
      <c r="C315" s="43"/>
      <c r="D315" s="44"/>
      <c r="E315" s="44"/>
      <c r="F315" s="43"/>
      <c r="G315" s="43"/>
      <c r="H315" s="26"/>
      <c r="I315" s="26"/>
      <c r="J315" s="26"/>
      <c r="K315" s="26"/>
      <c r="L315" s="52"/>
      <c r="M315" s="50"/>
      <c r="N315" s="28" t="s">
        <v>19</v>
      </c>
      <c r="O315" s="28">
        <f>COUNTIF(C302:C321,"학")</f>
        <v>0</v>
      </c>
      <c r="P315" s="28" t="s">
        <v>2</v>
      </c>
      <c r="Q315" s="28">
        <f>SUMIF(C302:C321,"학",E302:E321)</f>
        <v>0</v>
      </c>
      <c r="R315" s="28">
        <f>COUNTIF(X302:X321,"학국")</f>
        <v>0</v>
      </c>
      <c r="S315" s="28" t="s">
        <v>2</v>
      </c>
      <c r="T315" s="28">
        <f>SUMIF(X302:X321,"학국",E302:E321)</f>
        <v>0</v>
      </c>
      <c r="U315" s="28">
        <f t="shared" si="71"/>
        <v>0</v>
      </c>
      <c r="V315" s="28" t="s">
        <v>2</v>
      </c>
      <c r="W315" s="28">
        <f t="shared" si="72"/>
        <v>0</v>
      </c>
      <c r="X315" s="28" t="str">
        <f t="shared" si="74"/>
        <v/>
      </c>
    </row>
    <row r="316" spans="1:24" ht="28.9" customHeight="1">
      <c r="A316" s="41" t="str">
        <f t="shared" si="73"/>
        <v xml:space="preserve"> </v>
      </c>
      <c r="B316" s="42"/>
      <c r="C316" s="43"/>
      <c r="D316" s="44"/>
      <c r="E316" s="44"/>
      <c r="F316" s="43"/>
      <c r="G316" s="43"/>
      <c r="H316" s="26"/>
      <c r="I316" s="26"/>
      <c r="J316" s="26"/>
      <c r="K316" s="26"/>
      <c r="L316" s="52"/>
      <c r="M316" s="50"/>
      <c r="N316" s="28" t="s">
        <v>16</v>
      </c>
      <c r="O316" s="28">
        <f>COUNTIF(C302:C321,"수")</f>
        <v>0</v>
      </c>
      <c r="P316" s="28" t="s">
        <v>2</v>
      </c>
      <c r="Q316" s="28">
        <f>SUMIF(C302:C321,"수",E302:E321)</f>
        <v>0</v>
      </c>
      <c r="R316" s="28">
        <f>COUNTIF(X302:X321,"수국")</f>
        <v>0</v>
      </c>
      <c r="S316" s="28" t="s">
        <v>2</v>
      </c>
      <c r="T316" s="28">
        <f>SUMIF(X302:X321,"수국",E302:E321)</f>
        <v>0</v>
      </c>
      <c r="U316" s="28">
        <f t="shared" si="71"/>
        <v>0</v>
      </c>
      <c r="V316" s="28" t="s">
        <v>2</v>
      </c>
      <c r="W316" s="28">
        <f t="shared" si="72"/>
        <v>0</v>
      </c>
      <c r="X316" s="28" t="str">
        <f t="shared" si="74"/>
        <v/>
      </c>
    </row>
    <row r="317" spans="1:24" ht="28.9" customHeight="1">
      <c r="A317" s="41" t="str">
        <f t="shared" si="73"/>
        <v xml:space="preserve"> </v>
      </c>
      <c r="B317" s="42"/>
      <c r="C317" s="43"/>
      <c r="D317" s="44"/>
      <c r="E317" s="44"/>
      <c r="F317" s="43"/>
      <c r="G317" s="43"/>
      <c r="H317" s="26"/>
      <c r="I317" s="26"/>
      <c r="J317" s="26"/>
      <c r="K317" s="26"/>
      <c r="L317" s="52"/>
      <c r="M317" s="50"/>
      <c r="N317" s="29" t="s">
        <v>17</v>
      </c>
      <c r="O317" s="28">
        <f>COUNTIF(C302:C321,"장")</f>
        <v>0</v>
      </c>
      <c r="P317" s="28" t="s">
        <v>2</v>
      </c>
      <c r="Q317" s="28">
        <f>SUMIF(C302:C321,"장",E302:E321)</f>
        <v>0</v>
      </c>
      <c r="R317" s="28">
        <f>COUNTIF(X302:X321,"장국")</f>
        <v>0</v>
      </c>
      <c r="S317" s="28" t="s">
        <v>2</v>
      </c>
      <c r="T317" s="28">
        <f>SUMIF(X302:X321,"장국",E302:E321)</f>
        <v>0</v>
      </c>
      <c r="U317" s="28">
        <f t="shared" si="71"/>
        <v>0</v>
      </c>
      <c r="V317" s="28" t="s">
        <v>2</v>
      </c>
      <c r="W317" s="28">
        <f t="shared" si="72"/>
        <v>0</v>
      </c>
      <c r="X317" s="30" t="str">
        <f t="shared" si="74"/>
        <v/>
      </c>
    </row>
    <row r="318" spans="1:24" ht="28.9" customHeight="1">
      <c r="A318" s="41" t="str">
        <f t="shared" si="73"/>
        <v xml:space="preserve"> </v>
      </c>
      <c r="B318" s="42"/>
      <c r="C318" s="43"/>
      <c r="D318" s="44"/>
      <c r="E318" s="44"/>
      <c r="F318" s="43"/>
      <c r="G318" s="43"/>
      <c r="H318" s="26"/>
      <c r="I318" s="26"/>
      <c r="J318" s="26"/>
      <c r="K318" s="26"/>
      <c r="L318" s="52"/>
      <c r="M318" s="50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30" t="str">
        <f t="shared" si="74"/>
        <v/>
      </c>
    </row>
    <row r="319" spans="1:24" ht="28.9" customHeight="1">
      <c r="A319" s="41" t="str">
        <f t="shared" si="73"/>
        <v xml:space="preserve"> </v>
      </c>
      <c r="B319" s="42"/>
      <c r="C319" s="43"/>
      <c r="D319" s="44"/>
      <c r="E319" s="44"/>
      <c r="F319" s="43"/>
      <c r="G319" s="43"/>
      <c r="H319" s="26"/>
      <c r="I319" s="26"/>
      <c r="J319" s="26"/>
      <c r="K319" s="26"/>
      <c r="L319" s="52"/>
      <c r="M319" s="50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30" t="str">
        <f t="shared" si="74"/>
        <v/>
      </c>
    </row>
    <row r="320" spans="1:24" ht="28.9" customHeight="1">
      <c r="A320" s="41" t="str">
        <f>IF(OR(ISNUMBER(E320),ISTEXT(C320)),A319+1," ")</f>
        <v xml:space="preserve"> </v>
      </c>
      <c r="B320" s="42"/>
      <c r="C320" s="43"/>
      <c r="D320" s="44"/>
      <c r="E320" s="44"/>
      <c r="F320" s="43"/>
      <c r="G320" s="43"/>
      <c r="H320" s="26"/>
      <c r="I320" s="26"/>
      <c r="J320" s="26"/>
      <c r="K320" s="26"/>
      <c r="L320" s="52"/>
      <c r="M320" s="50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30" t="str">
        <f t="shared" si="74"/>
        <v/>
      </c>
    </row>
    <row r="321" spans="1:24" ht="28.9" customHeight="1">
      <c r="A321" s="41" t="str">
        <f>IF(OR(ISNUMBER(E321),ISTEXT(C321)),A320+1," ")</f>
        <v xml:space="preserve"> </v>
      </c>
      <c r="B321" s="42"/>
      <c r="C321" s="43"/>
      <c r="D321" s="44"/>
      <c r="E321" s="44"/>
      <c r="F321" s="43"/>
      <c r="G321" s="43"/>
      <c r="H321" s="26"/>
      <c r="I321" s="26"/>
      <c r="J321" s="26"/>
      <c r="K321" s="26"/>
      <c r="L321" s="52"/>
      <c r="M321" s="50"/>
      <c r="N321" s="28" t="s">
        <v>20</v>
      </c>
      <c r="O321" s="28">
        <f>COUNTIF(C302:C321," ")</f>
        <v>0</v>
      </c>
      <c r="P321" s="28" t="s">
        <v>2</v>
      </c>
      <c r="Q321" s="28">
        <f>SUMIF(C302:C321," ",E302:E321)</f>
        <v>0</v>
      </c>
      <c r="R321" s="28"/>
      <c r="S321" s="28" t="s">
        <v>2</v>
      </c>
      <c r="T321" s="28"/>
      <c r="U321" s="28">
        <f>O321</f>
        <v>0</v>
      </c>
      <c r="V321" s="28" t="s">
        <v>2</v>
      </c>
      <c r="W321" s="28">
        <f>Q321</f>
        <v>0</v>
      </c>
      <c r="X321" s="28" t="str">
        <f t="shared" si="74"/>
        <v/>
      </c>
    </row>
    <row r="322" spans="1:24" ht="28.9" customHeight="1">
      <c r="A322" s="45" t="s">
        <v>35</v>
      </c>
      <c r="B322" s="46"/>
      <c r="C322" s="47"/>
      <c r="D322" s="48"/>
      <c r="E322" s="49">
        <f>SUM(E302:E321)</f>
        <v>0</v>
      </c>
      <c r="F322" s="47"/>
      <c r="G322" s="47"/>
      <c r="H322" s="31"/>
      <c r="I322" s="31"/>
      <c r="J322" s="31"/>
      <c r="K322" s="31"/>
      <c r="L322" s="33"/>
      <c r="M322" s="51"/>
      <c r="N322" s="29" t="s">
        <v>1</v>
      </c>
      <c r="O322" s="28">
        <f>SUM(O302:O321)</f>
        <v>0</v>
      </c>
      <c r="P322" s="28" t="s">
        <v>2</v>
      </c>
      <c r="Q322" s="28">
        <f>SUM(Q302:Q321)</f>
        <v>0</v>
      </c>
      <c r="R322" s="28">
        <f>SUM(R302:R321)</f>
        <v>0</v>
      </c>
      <c r="S322" s="28" t="s">
        <v>2</v>
      </c>
      <c r="T322" s="28">
        <f>SUM(T302:T321)</f>
        <v>0</v>
      </c>
      <c r="U322" s="28">
        <f>SUM(U302:U321)</f>
        <v>0</v>
      </c>
      <c r="V322" s="28" t="s">
        <v>2</v>
      </c>
      <c r="W322" s="28">
        <f>SUM(W302:W321)</f>
        <v>0</v>
      </c>
      <c r="X322" s="28" t="str">
        <f t="shared" si="74"/>
        <v/>
      </c>
    </row>
    <row r="323" spans="1:24" ht="28.9" customHeight="1">
      <c r="A323" s="41" t="str">
        <f>IF(OR(ISNUMBER(E323),ISTEXT(C323)),A321+1," ")</f>
        <v xml:space="preserve"> </v>
      </c>
      <c r="B323" s="42"/>
      <c r="C323" s="43"/>
      <c r="D323" s="44"/>
      <c r="E323" s="44"/>
      <c r="F323" s="43"/>
      <c r="G323" s="43"/>
      <c r="H323" s="26"/>
      <c r="I323" s="26"/>
      <c r="J323" s="26"/>
      <c r="K323" s="27"/>
      <c r="L323" s="52"/>
      <c r="M323" s="50"/>
      <c r="N323" s="28" t="s">
        <v>3</v>
      </c>
      <c r="O323" s="28">
        <f>COUNTIF(C323:C342,"전")</f>
        <v>0</v>
      </c>
      <c r="P323" s="28" t="s">
        <v>2</v>
      </c>
      <c r="Q323" s="28">
        <f>SUMIF(C323:C342,"전",E323:E342)</f>
        <v>0</v>
      </c>
      <c r="R323" s="28">
        <f>COUNTIF(X323:X342,"전국")</f>
        <v>0</v>
      </c>
      <c r="S323" s="28" t="s">
        <v>2</v>
      </c>
      <c r="T323" s="28">
        <f>SUMIF(X323:X342,"전국",E323:E342)</f>
        <v>0</v>
      </c>
      <c r="U323" s="28">
        <f t="shared" ref="U323:U338" si="75">O323-R323</f>
        <v>0</v>
      </c>
      <c r="V323" s="28" t="s">
        <v>2</v>
      </c>
      <c r="W323" s="28">
        <f t="shared" ref="W323:W338" si="76">Q323-T323</f>
        <v>0</v>
      </c>
      <c r="X323" s="28" t="str">
        <f t="shared" si="74"/>
        <v/>
      </c>
    </row>
    <row r="324" spans="1:24" ht="28.9" customHeight="1">
      <c r="A324" s="41" t="str">
        <f>IF(OR(ISNUMBER(E324),ISTEXT(C324)),A323+1," ")</f>
        <v xml:space="preserve"> </v>
      </c>
      <c r="B324" s="42"/>
      <c r="C324" s="43"/>
      <c r="D324" s="44"/>
      <c r="E324" s="44"/>
      <c r="F324" s="43"/>
      <c r="G324" s="43"/>
      <c r="H324" s="26"/>
      <c r="I324" s="26"/>
      <c r="J324" s="26"/>
      <c r="K324" s="26"/>
      <c r="L324" s="52"/>
      <c r="M324" s="50"/>
      <c r="N324" s="28" t="s">
        <v>4</v>
      </c>
      <c r="O324" s="28">
        <f>COUNTIF(C323:C342,"답")</f>
        <v>0</v>
      </c>
      <c r="P324" s="28" t="s">
        <v>2</v>
      </c>
      <c r="Q324" s="28">
        <f>SUMIF(C323:C342,"답",E323:E342)</f>
        <v>0</v>
      </c>
      <c r="R324" s="28">
        <f>COUNTIF(X323:X342,"답국")</f>
        <v>0</v>
      </c>
      <c r="S324" s="28" t="s">
        <v>2</v>
      </c>
      <c r="T324" s="28">
        <f>SUMIF(X323:X342,"답국",E323:E342)</f>
        <v>0</v>
      </c>
      <c r="U324" s="28">
        <f t="shared" si="75"/>
        <v>0</v>
      </c>
      <c r="V324" s="28" t="s">
        <v>2</v>
      </c>
      <c r="W324" s="28">
        <f t="shared" si="76"/>
        <v>0</v>
      </c>
      <c r="X324" s="28" t="str">
        <f t="shared" si="74"/>
        <v/>
      </c>
    </row>
    <row r="325" spans="1:24" ht="28.9" customHeight="1">
      <c r="A325" s="41" t="str">
        <f>IF(OR(ISNUMBER(E325),ISTEXT(C325)),A324+1," ")</f>
        <v xml:space="preserve"> </v>
      </c>
      <c r="B325" s="42"/>
      <c r="C325" s="43"/>
      <c r="D325" s="44"/>
      <c r="E325" s="44"/>
      <c r="F325" s="43"/>
      <c r="G325" s="43"/>
      <c r="H325" s="26"/>
      <c r="I325" s="26"/>
      <c r="J325" s="26"/>
      <c r="K325" s="26"/>
      <c r="L325" s="52"/>
      <c r="M325" s="50"/>
      <c r="N325" s="28" t="s">
        <v>5</v>
      </c>
      <c r="O325" s="28">
        <f>COUNTIF(C323:C342,"임")</f>
        <v>0</v>
      </c>
      <c r="P325" s="28" t="s">
        <v>2</v>
      </c>
      <c r="Q325" s="28">
        <f>SUMIF(C323:C342,"임",E323:E342)</f>
        <v>0</v>
      </c>
      <c r="R325" s="28">
        <f>COUNTIF(X323:X342,"임국")</f>
        <v>0</v>
      </c>
      <c r="S325" s="28" t="s">
        <v>2</v>
      </c>
      <c r="T325" s="28">
        <f>SUMIF(X323:X342,"임국",E323:E342)</f>
        <v>0</v>
      </c>
      <c r="U325" s="28">
        <f t="shared" si="75"/>
        <v>0</v>
      </c>
      <c r="V325" s="28" t="s">
        <v>2</v>
      </c>
      <c r="W325" s="28">
        <f t="shared" si="76"/>
        <v>0</v>
      </c>
      <c r="X325" s="28" t="str">
        <f t="shared" si="74"/>
        <v/>
      </c>
    </row>
    <row r="326" spans="1:24" ht="28.9" customHeight="1">
      <c r="A326" s="41" t="str">
        <f>IF(OR(ISNUMBER(E326),ISTEXT(C326)),A325+1," ")</f>
        <v xml:space="preserve"> </v>
      </c>
      <c r="B326" s="42"/>
      <c r="C326" s="43"/>
      <c r="D326" s="44"/>
      <c r="E326" s="44"/>
      <c r="F326" s="43"/>
      <c r="G326" s="43"/>
      <c r="H326" s="26"/>
      <c r="I326" s="26"/>
      <c r="J326" s="26"/>
      <c r="K326" s="26"/>
      <c r="L326" s="52"/>
      <c r="M326" s="50"/>
      <c r="N326" s="28" t="s">
        <v>6</v>
      </c>
      <c r="O326" s="28">
        <f>COUNTIF(C323:C342,"대")</f>
        <v>0</v>
      </c>
      <c r="P326" s="28" t="s">
        <v>2</v>
      </c>
      <c r="Q326" s="28">
        <f>SUMIF(C323:C342,"대",E323:E342)</f>
        <v>0</v>
      </c>
      <c r="R326" s="28">
        <f>COUNTIF(X323:X342,"대국")</f>
        <v>0</v>
      </c>
      <c r="S326" s="28" t="s">
        <v>2</v>
      </c>
      <c r="T326" s="28">
        <f>SUMIF(X323:X342,"대국",E323:E342)</f>
        <v>0</v>
      </c>
      <c r="U326" s="28">
        <f t="shared" si="75"/>
        <v>0</v>
      </c>
      <c r="V326" s="28" t="s">
        <v>2</v>
      </c>
      <c r="W326" s="28">
        <f t="shared" si="76"/>
        <v>0</v>
      </c>
      <c r="X326" s="28" t="str">
        <f t="shared" si="74"/>
        <v/>
      </c>
    </row>
    <row r="327" spans="1:24" ht="28.9" customHeight="1">
      <c r="A327" s="41" t="str">
        <f t="shared" ref="A327:A340" si="77">IF(OR(ISNUMBER(E327),ISTEXT(C327)),A326+1," ")</f>
        <v xml:space="preserve"> </v>
      </c>
      <c r="B327" s="42"/>
      <c r="C327" s="43"/>
      <c r="D327" s="44"/>
      <c r="E327" s="44"/>
      <c r="F327" s="43"/>
      <c r="G327" s="43"/>
      <c r="H327" s="26"/>
      <c r="I327" s="26"/>
      <c r="J327" s="26"/>
      <c r="K327" s="26"/>
      <c r="L327" s="52"/>
      <c r="M327" s="50"/>
      <c r="N327" s="28" t="s">
        <v>7</v>
      </c>
      <c r="O327" s="28">
        <f>COUNTIF(C323:C342,"도")</f>
        <v>0</v>
      </c>
      <c r="P327" s="28" t="s">
        <v>2</v>
      </c>
      <c r="Q327" s="28">
        <f>SUMIF(C323:C342,"도",E323:E342)</f>
        <v>0</v>
      </c>
      <c r="R327" s="28">
        <f>COUNTIF(X323:X342,"도국")</f>
        <v>0</v>
      </c>
      <c r="S327" s="28" t="s">
        <v>2</v>
      </c>
      <c r="T327" s="28">
        <f>SUMIF(X323:X342,"도국",E323:E342)</f>
        <v>0</v>
      </c>
      <c r="U327" s="28">
        <f t="shared" si="75"/>
        <v>0</v>
      </c>
      <c r="V327" s="28" t="s">
        <v>2</v>
      </c>
      <c r="W327" s="28">
        <f t="shared" si="76"/>
        <v>0</v>
      </c>
      <c r="X327" s="28" t="str">
        <f t="shared" si="74"/>
        <v/>
      </c>
    </row>
    <row r="328" spans="1:24" ht="28.9" customHeight="1">
      <c r="A328" s="41" t="str">
        <f t="shared" si="77"/>
        <v xml:space="preserve"> </v>
      </c>
      <c r="B328" s="42"/>
      <c r="C328" s="43"/>
      <c r="D328" s="44"/>
      <c r="E328" s="44"/>
      <c r="F328" s="43"/>
      <c r="G328" s="43"/>
      <c r="H328" s="26"/>
      <c r="I328" s="26"/>
      <c r="J328" s="26"/>
      <c r="K328" s="26"/>
      <c r="L328" s="52"/>
      <c r="M328" s="50"/>
      <c r="N328" s="28" t="s">
        <v>8</v>
      </c>
      <c r="O328" s="28">
        <f>COUNTIF(C323:C342,"천")</f>
        <v>0</v>
      </c>
      <c r="P328" s="28" t="s">
        <v>2</v>
      </c>
      <c r="Q328" s="28">
        <f>SUMIF(C323:C342,"천",E323:E342)</f>
        <v>0</v>
      </c>
      <c r="R328" s="28">
        <f>COUNTIF(X323:X342,"천국")</f>
        <v>0</v>
      </c>
      <c r="S328" s="28" t="s">
        <v>2</v>
      </c>
      <c r="T328" s="28">
        <f>SUMIF(X323:X342,"천국",E323:E342)</f>
        <v>0</v>
      </c>
      <c r="U328" s="28">
        <f t="shared" si="75"/>
        <v>0</v>
      </c>
      <c r="V328" s="28" t="s">
        <v>2</v>
      </c>
      <c r="W328" s="28">
        <f t="shared" si="76"/>
        <v>0</v>
      </c>
      <c r="X328" s="28" t="str">
        <f t="shared" ref="X328:X343" si="78">CONCATENATE(C328,H328)</f>
        <v/>
      </c>
    </row>
    <row r="329" spans="1:24" ht="28.9" customHeight="1">
      <c r="A329" s="41" t="str">
        <f t="shared" si="77"/>
        <v xml:space="preserve"> </v>
      </c>
      <c r="B329" s="42"/>
      <c r="C329" s="43"/>
      <c r="D329" s="44"/>
      <c r="E329" s="44"/>
      <c r="F329" s="43"/>
      <c r="G329" s="43"/>
      <c r="H329" s="26"/>
      <c r="I329" s="26"/>
      <c r="J329" s="26"/>
      <c r="K329" s="26"/>
      <c r="L329" s="52"/>
      <c r="M329" s="50"/>
      <c r="N329" s="28" t="s">
        <v>9</v>
      </c>
      <c r="O329" s="28">
        <f>COUNTIF(C323:C342,"구")</f>
        <v>0</v>
      </c>
      <c r="P329" s="28" t="s">
        <v>2</v>
      </c>
      <c r="Q329" s="28">
        <f>SUMIF(C323:C342,"구",E323:E342)</f>
        <v>0</v>
      </c>
      <c r="R329" s="28">
        <f>COUNTIF(X323:X342,"구국")</f>
        <v>0</v>
      </c>
      <c r="S329" s="28" t="s">
        <v>2</v>
      </c>
      <c r="T329" s="28">
        <f>SUMIF(X323:X342,"구국",E323:E342)</f>
        <v>0</v>
      </c>
      <c r="U329" s="28">
        <f t="shared" si="75"/>
        <v>0</v>
      </c>
      <c r="V329" s="28" t="s">
        <v>2</v>
      </c>
      <c r="W329" s="28">
        <f t="shared" si="76"/>
        <v>0</v>
      </c>
      <c r="X329" s="28" t="str">
        <f t="shared" si="78"/>
        <v/>
      </c>
    </row>
    <row r="330" spans="1:24" ht="28.9" customHeight="1">
      <c r="A330" s="41" t="str">
        <f t="shared" si="77"/>
        <v xml:space="preserve"> </v>
      </c>
      <c r="B330" s="42"/>
      <c r="C330" s="43"/>
      <c r="D330" s="44"/>
      <c r="E330" s="44"/>
      <c r="F330" s="43"/>
      <c r="G330" s="43"/>
      <c r="H330" s="26"/>
      <c r="I330" s="26"/>
      <c r="J330" s="26"/>
      <c r="K330" s="26"/>
      <c r="L330" s="52"/>
      <c r="M330" s="50"/>
      <c r="N330" s="28" t="s">
        <v>10</v>
      </c>
      <c r="O330" s="28">
        <f>COUNTIF(C323:C342,"제")</f>
        <v>0</v>
      </c>
      <c r="P330" s="28" t="s">
        <v>2</v>
      </c>
      <c r="Q330" s="28">
        <f>SUMIF(C323:C342,"제",E323:E342)</f>
        <v>0</v>
      </c>
      <c r="R330" s="28">
        <f>COUNTIF(X323:X342,"제국")</f>
        <v>0</v>
      </c>
      <c r="S330" s="28" t="s">
        <v>2</v>
      </c>
      <c r="T330" s="28">
        <f>SUMIF(X323:X342,"제국",E323:E342)</f>
        <v>0</v>
      </c>
      <c r="U330" s="28">
        <f t="shared" si="75"/>
        <v>0</v>
      </c>
      <c r="V330" s="28" t="s">
        <v>2</v>
      </c>
      <c r="W330" s="28">
        <f t="shared" si="76"/>
        <v>0</v>
      </c>
      <c r="X330" s="28" t="str">
        <f t="shared" si="78"/>
        <v/>
      </c>
    </row>
    <row r="331" spans="1:24" ht="28.9" customHeight="1">
      <c r="A331" s="41" t="str">
        <f t="shared" si="77"/>
        <v xml:space="preserve"> </v>
      </c>
      <c r="B331" s="42"/>
      <c r="C331" s="43"/>
      <c r="D331" s="44"/>
      <c r="E331" s="44"/>
      <c r="F331" s="43"/>
      <c r="G331" s="43"/>
      <c r="H331" s="26"/>
      <c r="I331" s="26"/>
      <c r="J331" s="26"/>
      <c r="K331" s="26"/>
      <c r="L331" s="52"/>
      <c r="M331" s="50"/>
      <c r="N331" s="28" t="s">
        <v>11</v>
      </c>
      <c r="O331" s="28">
        <f>COUNTIF(C323:C342,"유")</f>
        <v>0</v>
      </c>
      <c r="P331" s="28" t="s">
        <v>2</v>
      </c>
      <c r="Q331" s="28">
        <f>SUMIF(C323:C342,"유",E323:E342)</f>
        <v>0</v>
      </c>
      <c r="R331" s="28">
        <f>COUNTIF(X323:X342,"유국")</f>
        <v>0</v>
      </c>
      <c r="S331" s="28" t="s">
        <v>2</v>
      </c>
      <c r="T331" s="28">
        <f>SUMIF(X323:X342,"유국",E323:E342)</f>
        <v>0</v>
      </c>
      <c r="U331" s="28">
        <f t="shared" si="75"/>
        <v>0</v>
      </c>
      <c r="V331" s="28" t="s">
        <v>2</v>
      </c>
      <c r="W331" s="28">
        <f t="shared" si="76"/>
        <v>0</v>
      </c>
      <c r="X331" s="28" t="str">
        <f t="shared" si="78"/>
        <v/>
      </c>
    </row>
    <row r="332" spans="1:24" ht="28.9" customHeight="1">
      <c r="A332" s="41" t="str">
        <f t="shared" si="77"/>
        <v xml:space="preserve"> </v>
      </c>
      <c r="B332" s="42"/>
      <c r="C332" s="43"/>
      <c r="D332" s="44"/>
      <c r="E332" s="44"/>
      <c r="F332" s="43"/>
      <c r="G332" s="43"/>
      <c r="H332" s="26"/>
      <c r="I332" s="26"/>
      <c r="J332" s="26"/>
      <c r="K332" s="26"/>
      <c r="L332" s="52"/>
      <c r="M332" s="50"/>
      <c r="N332" s="28" t="s">
        <v>12</v>
      </c>
      <c r="O332" s="28">
        <f>COUNTIF(C323:C342,"과")</f>
        <v>0</v>
      </c>
      <c r="P332" s="28" t="s">
        <v>2</v>
      </c>
      <c r="Q332" s="28">
        <f>SUMIF(C323:C342,"과",E323:E342)</f>
        <v>0</v>
      </c>
      <c r="R332" s="28">
        <f>COUNTIF(X323:X342,"과국")</f>
        <v>0</v>
      </c>
      <c r="S332" s="28" t="s">
        <v>2</v>
      </c>
      <c r="T332" s="28">
        <f>SUMIF(X323:X342,"과국",E323:E342)</f>
        <v>0</v>
      </c>
      <c r="U332" s="28">
        <f t="shared" si="75"/>
        <v>0</v>
      </c>
      <c r="V332" s="28" t="s">
        <v>2</v>
      </c>
      <c r="W332" s="28">
        <f t="shared" si="76"/>
        <v>0</v>
      </c>
      <c r="X332" s="28" t="str">
        <f t="shared" si="78"/>
        <v/>
      </c>
    </row>
    <row r="333" spans="1:24" ht="28.9" customHeight="1">
      <c r="A333" s="41" t="str">
        <f t="shared" si="77"/>
        <v xml:space="preserve"> </v>
      </c>
      <c r="B333" s="42"/>
      <c r="C333" s="43"/>
      <c r="D333" s="44"/>
      <c r="E333" s="44"/>
      <c r="F333" s="43"/>
      <c r="G333" s="43"/>
      <c r="H333" s="26"/>
      <c r="I333" s="26"/>
      <c r="J333" s="26"/>
      <c r="K333" s="26"/>
      <c r="L333" s="52"/>
      <c r="M333" s="50"/>
      <c r="N333" s="28" t="s">
        <v>13</v>
      </c>
      <c r="O333" s="28">
        <f>COUNTIF(C323:C342,"묘")</f>
        <v>0</v>
      </c>
      <c r="P333" s="28" t="s">
        <v>2</v>
      </c>
      <c r="Q333" s="28">
        <f>SUMIF(C323:C342,"묘",E323:E342)</f>
        <v>0</v>
      </c>
      <c r="R333" s="28">
        <f>COUNTIF(X323:X342,"묘국")</f>
        <v>0</v>
      </c>
      <c r="S333" s="28" t="s">
        <v>2</v>
      </c>
      <c r="T333" s="28">
        <f>SUMIF(X323:X342,"묘국",E323:E342)</f>
        <v>0</v>
      </c>
      <c r="U333" s="28">
        <f t="shared" si="75"/>
        <v>0</v>
      </c>
      <c r="V333" s="28" t="s">
        <v>2</v>
      </c>
      <c r="W333" s="28">
        <f t="shared" si="76"/>
        <v>0</v>
      </c>
      <c r="X333" s="28" t="str">
        <f t="shared" si="78"/>
        <v/>
      </c>
    </row>
    <row r="334" spans="1:24" ht="28.9" customHeight="1">
      <c r="A334" s="41" t="str">
        <f t="shared" si="77"/>
        <v xml:space="preserve"> </v>
      </c>
      <c r="B334" s="42"/>
      <c r="C334" s="43"/>
      <c r="D334" s="44"/>
      <c r="E334" s="44"/>
      <c r="F334" s="43"/>
      <c r="G334" s="43"/>
      <c r="H334" s="26"/>
      <c r="I334" s="26"/>
      <c r="J334" s="26"/>
      <c r="K334" s="26"/>
      <c r="L334" s="52"/>
      <c r="M334" s="50"/>
      <c r="N334" s="28" t="s">
        <v>14</v>
      </c>
      <c r="O334" s="28">
        <f>COUNTIF(C323:C342,"목")</f>
        <v>0</v>
      </c>
      <c r="P334" s="28" t="s">
        <v>2</v>
      </c>
      <c r="Q334" s="28">
        <f>SUMIF(C323:C342,"목",E323:E342)</f>
        <v>0</v>
      </c>
      <c r="R334" s="28">
        <f>COUNTIF(X323:X342,"목국")</f>
        <v>0</v>
      </c>
      <c r="S334" s="28" t="s">
        <v>2</v>
      </c>
      <c r="T334" s="28">
        <f>SUMIF(X323:X342,"목국",E323:E342)</f>
        <v>0</v>
      </c>
      <c r="U334" s="28">
        <f t="shared" si="75"/>
        <v>0</v>
      </c>
      <c r="V334" s="28" t="s">
        <v>2</v>
      </c>
      <c r="W334" s="28">
        <f t="shared" si="76"/>
        <v>0</v>
      </c>
      <c r="X334" s="28" t="str">
        <f t="shared" si="78"/>
        <v/>
      </c>
    </row>
    <row r="335" spans="1:24" ht="28.9" customHeight="1">
      <c r="A335" s="41" t="str">
        <f t="shared" si="77"/>
        <v xml:space="preserve"> </v>
      </c>
      <c r="B335" s="42"/>
      <c r="C335" s="43"/>
      <c r="D335" s="44"/>
      <c r="E335" s="44"/>
      <c r="F335" s="43"/>
      <c r="G335" s="43"/>
      <c r="H335" s="26"/>
      <c r="I335" s="26"/>
      <c r="J335" s="26"/>
      <c r="K335" s="26"/>
      <c r="L335" s="52"/>
      <c r="M335" s="50"/>
      <c r="N335" s="28" t="s">
        <v>15</v>
      </c>
      <c r="O335" s="28">
        <f>COUNTIF(C323:C342,"잡")</f>
        <v>0</v>
      </c>
      <c r="P335" s="28" t="s">
        <v>2</v>
      </c>
      <c r="Q335" s="28">
        <f>SUMIF(C323:C342,"잡",E323:E342)</f>
        <v>0</v>
      </c>
      <c r="R335" s="28">
        <f>COUNTIF(X323:X342,"잡국")</f>
        <v>0</v>
      </c>
      <c r="S335" s="28" t="s">
        <v>2</v>
      </c>
      <c r="T335" s="28">
        <f>SUMIF(X323:X342,"잡국",E323:E342)</f>
        <v>0</v>
      </c>
      <c r="U335" s="28">
        <f t="shared" si="75"/>
        <v>0</v>
      </c>
      <c r="V335" s="28" t="s">
        <v>2</v>
      </c>
      <c r="W335" s="28">
        <f t="shared" si="76"/>
        <v>0</v>
      </c>
      <c r="X335" s="28" t="str">
        <f t="shared" si="78"/>
        <v/>
      </c>
    </row>
    <row r="336" spans="1:24" ht="28.9" customHeight="1">
      <c r="A336" s="41" t="str">
        <f t="shared" si="77"/>
        <v xml:space="preserve"> </v>
      </c>
      <c r="B336" s="42"/>
      <c r="C336" s="43"/>
      <c r="D336" s="44"/>
      <c r="E336" s="44"/>
      <c r="F336" s="43"/>
      <c r="G336" s="43"/>
      <c r="H336" s="26"/>
      <c r="I336" s="26"/>
      <c r="J336" s="26"/>
      <c r="K336" s="26"/>
      <c r="L336" s="52"/>
      <c r="M336" s="50"/>
      <c r="N336" s="28" t="s">
        <v>19</v>
      </c>
      <c r="O336" s="28">
        <f>COUNTIF(C323:C342,"학")</f>
        <v>0</v>
      </c>
      <c r="P336" s="28" t="s">
        <v>2</v>
      </c>
      <c r="Q336" s="28">
        <f>SUMIF(C323:C342,"학",E323:E342)</f>
        <v>0</v>
      </c>
      <c r="R336" s="28">
        <f>COUNTIF(X323:X342,"학국")</f>
        <v>0</v>
      </c>
      <c r="S336" s="28" t="s">
        <v>2</v>
      </c>
      <c r="T336" s="28">
        <f>SUMIF(X323:X342,"학국",E323:E342)</f>
        <v>0</v>
      </c>
      <c r="U336" s="28">
        <f t="shared" si="75"/>
        <v>0</v>
      </c>
      <c r="V336" s="28" t="s">
        <v>2</v>
      </c>
      <c r="W336" s="28">
        <f t="shared" si="76"/>
        <v>0</v>
      </c>
      <c r="X336" s="28" t="str">
        <f t="shared" si="78"/>
        <v/>
      </c>
    </row>
    <row r="337" spans="1:24" ht="28.9" customHeight="1">
      <c r="A337" s="41" t="str">
        <f t="shared" si="77"/>
        <v xml:space="preserve"> </v>
      </c>
      <c r="B337" s="42"/>
      <c r="C337" s="43"/>
      <c r="D337" s="44"/>
      <c r="E337" s="44"/>
      <c r="F337" s="43"/>
      <c r="G337" s="43"/>
      <c r="H337" s="26"/>
      <c r="I337" s="26"/>
      <c r="J337" s="26"/>
      <c r="K337" s="26"/>
      <c r="L337" s="52"/>
      <c r="M337" s="50"/>
      <c r="N337" s="28" t="s">
        <v>16</v>
      </c>
      <c r="O337" s="28">
        <f>COUNTIF(C323:C342,"수")</f>
        <v>0</v>
      </c>
      <c r="P337" s="28" t="s">
        <v>2</v>
      </c>
      <c r="Q337" s="28">
        <f>SUMIF(C323:C342,"수",E323:E342)</f>
        <v>0</v>
      </c>
      <c r="R337" s="28">
        <f>COUNTIF(X323:X342,"수국")</f>
        <v>0</v>
      </c>
      <c r="S337" s="28" t="s">
        <v>2</v>
      </c>
      <c r="T337" s="28">
        <f>SUMIF(X323:X342,"수국",E323:E342)</f>
        <v>0</v>
      </c>
      <c r="U337" s="28">
        <f t="shared" si="75"/>
        <v>0</v>
      </c>
      <c r="V337" s="28" t="s">
        <v>2</v>
      </c>
      <c r="W337" s="28">
        <f t="shared" si="76"/>
        <v>0</v>
      </c>
      <c r="X337" s="28" t="str">
        <f t="shared" si="78"/>
        <v/>
      </c>
    </row>
    <row r="338" spans="1:24" ht="28.9" customHeight="1">
      <c r="A338" s="41" t="str">
        <f t="shared" si="77"/>
        <v xml:space="preserve"> </v>
      </c>
      <c r="B338" s="42"/>
      <c r="C338" s="43"/>
      <c r="D338" s="44"/>
      <c r="E338" s="44"/>
      <c r="F338" s="43"/>
      <c r="G338" s="43"/>
      <c r="H338" s="26"/>
      <c r="I338" s="26"/>
      <c r="J338" s="26"/>
      <c r="K338" s="26"/>
      <c r="L338" s="52"/>
      <c r="M338" s="50"/>
      <c r="N338" s="29" t="s">
        <v>17</v>
      </c>
      <c r="O338" s="28">
        <f>COUNTIF(C323:C342,"장")</f>
        <v>0</v>
      </c>
      <c r="P338" s="28" t="s">
        <v>2</v>
      </c>
      <c r="Q338" s="28">
        <f>SUMIF(C323:C342,"장",E323:E342)</f>
        <v>0</v>
      </c>
      <c r="R338" s="28">
        <f>COUNTIF(X323:X342,"장국")</f>
        <v>0</v>
      </c>
      <c r="S338" s="28" t="s">
        <v>2</v>
      </c>
      <c r="T338" s="28">
        <f>SUMIF(X323:X342,"장국",E323:E342)</f>
        <v>0</v>
      </c>
      <c r="U338" s="28">
        <f t="shared" si="75"/>
        <v>0</v>
      </c>
      <c r="V338" s="28" t="s">
        <v>2</v>
      </c>
      <c r="W338" s="28">
        <f t="shared" si="76"/>
        <v>0</v>
      </c>
      <c r="X338" s="30" t="str">
        <f t="shared" si="78"/>
        <v/>
      </c>
    </row>
    <row r="339" spans="1:24" ht="28.9" customHeight="1">
      <c r="A339" s="41" t="str">
        <f t="shared" si="77"/>
        <v xml:space="preserve"> </v>
      </c>
      <c r="B339" s="42"/>
      <c r="C339" s="43"/>
      <c r="D339" s="44"/>
      <c r="E339" s="44"/>
      <c r="F339" s="43"/>
      <c r="G339" s="43"/>
      <c r="H339" s="26"/>
      <c r="I339" s="26"/>
      <c r="J339" s="26"/>
      <c r="K339" s="26"/>
      <c r="L339" s="52"/>
      <c r="M339" s="50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30" t="str">
        <f t="shared" si="78"/>
        <v/>
      </c>
    </row>
    <row r="340" spans="1:24" ht="28.9" customHeight="1">
      <c r="A340" s="41" t="str">
        <f t="shared" si="77"/>
        <v xml:space="preserve"> </v>
      </c>
      <c r="B340" s="42"/>
      <c r="C340" s="43"/>
      <c r="D340" s="44"/>
      <c r="E340" s="44"/>
      <c r="F340" s="43"/>
      <c r="G340" s="43"/>
      <c r="H340" s="26"/>
      <c r="I340" s="26"/>
      <c r="J340" s="26"/>
      <c r="K340" s="26"/>
      <c r="L340" s="52"/>
      <c r="M340" s="50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30" t="str">
        <f t="shared" si="78"/>
        <v/>
      </c>
    </row>
    <row r="341" spans="1:24" ht="28.9" customHeight="1">
      <c r="A341" s="41" t="str">
        <f>IF(OR(ISNUMBER(E341),ISTEXT(C341)),A340+1," ")</f>
        <v xml:space="preserve"> </v>
      </c>
      <c r="B341" s="42"/>
      <c r="C341" s="43"/>
      <c r="D341" s="44"/>
      <c r="E341" s="44"/>
      <c r="F341" s="43"/>
      <c r="G341" s="43"/>
      <c r="H341" s="26"/>
      <c r="I341" s="26"/>
      <c r="J341" s="26"/>
      <c r="K341" s="26"/>
      <c r="L341" s="52"/>
      <c r="M341" s="50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30" t="str">
        <f t="shared" si="78"/>
        <v/>
      </c>
    </row>
    <row r="342" spans="1:24" ht="28.9" customHeight="1">
      <c r="A342" s="41" t="str">
        <f>IF(OR(ISNUMBER(E342),ISTEXT(C342)),A341+1," ")</f>
        <v xml:space="preserve"> </v>
      </c>
      <c r="B342" s="42"/>
      <c r="C342" s="43"/>
      <c r="D342" s="44"/>
      <c r="E342" s="44"/>
      <c r="F342" s="43"/>
      <c r="G342" s="43"/>
      <c r="H342" s="26"/>
      <c r="I342" s="26"/>
      <c r="J342" s="26"/>
      <c r="K342" s="26"/>
      <c r="L342" s="52"/>
      <c r="M342" s="50"/>
      <c r="N342" s="28" t="s">
        <v>20</v>
      </c>
      <c r="O342" s="28">
        <f>COUNTIF(C323:C342," ")</f>
        <v>0</v>
      </c>
      <c r="P342" s="28" t="s">
        <v>2</v>
      </c>
      <c r="Q342" s="28">
        <f>SUMIF(C323:C342," ",E323:E342)</f>
        <v>0</v>
      </c>
      <c r="R342" s="28"/>
      <c r="S342" s="28" t="s">
        <v>2</v>
      </c>
      <c r="T342" s="28"/>
      <c r="U342" s="28">
        <f>O342</f>
        <v>0</v>
      </c>
      <c r="V342" s="28" t="s">
        <v>2</v>
      </c>
      <c r="W342" s="28">
        <f>Q342</f>
        <v>0</v>
      </c>
      <c r="X342" s="28" t="str">
        <f t="shared" si="78"/>
        <v/>
      </c>
    </row>
    <row r="343" spans="1:24" ht="28.9" customHeight="1">
      <c r="A343" s="45" t="s">
        <v>35</v>
      </c>
      <c r="B343" s="46"/>
      <c r="C343" s="47"/>
      <c r="D343" s="48"/>
      <c r="E343" s="49">
        <f>SUM(E323:E342)</f>
        <v>0</v>
      </c>
      <c r="F343" s="47"/>
      <c r="G343" s="47"/>
      <c r="H343" s="31"/>
      <c r="I343" s="31"/>
      <c r="J343" s="31"/>
      <c r="K343" s="31"/>
      <c r="L343" s="33"/>
      <c r="M343" s="51"/>
      <c r="N343" s="29" t="s">
        <v>1</v>
      </c>
      <c r="O343" s="28">
        <f>SUM(O323:O342)</f>
        <v>0</v>
      </c>
      <c r="P343" s="28" t="s">
        <v>2</v>
      </c>
      <c r="Q343" s="28">
        <f>SUM(Q323:Q342)</f>
        <v>0</v>
      </c>
      <c r="R343" s="28">
        <f>SUM(R323:R342)</f>
        <v>0</v>
      </c>
      <c r="S343" s="28" t="s">
        <v>2</v>
      </c>
      <c r="T343" s="28">
        <f>SUM(T323:T342)</f>
        <v>0</v>
      </c>
      <c r="U343" s="28">
        <f>SUM(U323:U342)</f>
        <v>0</v>
      </c>
      <c r="V343" s="28" t="s">
        <v>2</v>
      </c>
      <c r="W343" s="28">
        <f>SUM(W323:W342)</f>
        <v>0</v>
      </c>
      <c r="X343" s="28" t="str">
        <f t="shared" si="78"/>
        <v/>
      </c>
    </row>
    <row r="344" spans="1:24" ht="28.9" customHeight="1">
      <c r="A344" s="41" t="str">
        <f>IF(OR(ISNUMBER(E344),ISTEXT(C344)),A342+1," ")</f>
        <v xml:space="preserve"> </v>
      </c>
      <c r="B344" s="42"/>
      <c r="C344" s="43"/>
      <c r="D344" s="44"/>
      <c r="E344" s="44"/>
      <c r="F344" s="43"/>
      <c r="G344" s="43"/>
      <c r="H344" s="26"/>
      <c r="I344" s="26"/>
      <c r="J344" s="26"/>
      <c r="K344" s="27"/>
      <c r="L344" s="52"/>
      <c r="M344" s="50"/>
      <c r="N344" s="28" t="s">
        <v>3</v>
      </c>
      <c r="O344" s="28">
        <f>COUNTIF(C344:C363,"전")</f>
        <v>0</v>
      </c>
      <c r="P344" s="28" t="s">
        <v>2</v>
      </c>
      <c r="Q344" s="28">
        <f>SUMIF(C344:C363,"전",E344:E363)</f>
        <v>0</v>
      </c>
      <c r="R344" s="28">
        <f>COUNTIF(X344:X363,"전국")</f>
        <v>0</v>
      </c>
      <c r="S344" s="28" t="s">
        <v>2</v>
      </c>
      <c r="T344" s="28">
        <f>SUMIF(X344:X363,"전국",E344:E363)</f>
        <v>0</v>
      </c>
      <c r="U344" s="28">
        <f t="shared" ref="U344:U359" si="79">O344-R344</f>
        <v>0</v>
      </c>
      <c r="V344" s="28" t="s">
        <v>2</v>
      </c>
      <c r="W344" s="28">
        <f t="shared" ref="W344:W359" si="80">Q344-T344</f>
        <v>0</v>
      </c>
      <c r="X344" s="28" t="str">
        <f t="shared" ref="X344:X359" si="81">CONCATENATE(C344,H344)</f>
        <v/>
      </c>
    </row>
    <row r="345" spans="1:24" ht="28.9" customHeight="1">
      <c r="A345" s="41" t="str">
        <f>IF(OR(ISNUMBER(E345),ISTEXT(C345)),A344+1," ")</f>
        <v xml:space="preserve"> </v>
      </c>
      <c r="B345" s="42"/>
      <c r="C345" s="43"/>
      <c r="D345" s="44"/>
      <c r="E345" s="44"/>
      <c r="F345" s="43"/>
      <c r="G345" s="43"/>
      <c r="H345" s="26"/>
      <c r="I345" s="26"/>
      <c r="J345" s="26"/>
      <c r="K345" s="26"/>
      <c r="L345" s="52"/>
      <c r="M345" s="50"/>
      <c r="N345" s="28" t="s">
        <v>4</v>
      </c>
      <c r="O345" s="28">
        <f>COUNTIF(C344:C363,"답")</f>
        <v>0</v>
      </c>
      <c r="P345" s="28" t="s">
        <v>2</v>
      </c>
      <c r="Q345" s="28">
        <f>SUMIF(C344:C363,"답",E344:E363)</f>
        <v>0</v>
      </c>
      <c r="R345" s="28">
        <f>COUNTIF(X344:X363,"답국")</f>
        <v>0</v>
      </c>
      <c r="S345" s="28" t="s">
        <v>2</v>
      </c>
      <c r="T345" s="28">
        <f>SUMIF(X344:X363,"답국",E344:E363)</f>
        <v>0</v>
      </c>
      <c r="U345" s="28">
        <f t="shared" si="79"/>
        <v>0</v>
      </c>
      <c r="V345" s="28" t="s">
        <v>2</v>
      </c>
      <c r="W345" s="28">
        <f t="shared" si="80"/>
        <v>0</v>
      </c>
      <c r="X345" s="28" t="str">
        <f t="shared" si="81"/>
        <v/>
      </c>
    </row>
    <row r="346" spans="1:24" ht="28.9" customHeight="1">
      <c r="A346" s="41" t="str">
        <f>IF(OR(ISNUMBER(E346),ISTEXT(C346)),A345+1," ")</f>
        <v xml:space="preserve"> </v>
      </c>
      <c r="B346" s="42"/>
      <c r="C346" s="43"/>
      <c r="D346" s="44"/>
      <c r="E346" s="44"/>
      <c r="F346" s="43"/>
      <c r="G346" s="43"/>
      <c r="H346" s="26"/>
      <c r="I346" s="26"/>
      <c r="J346" s="26"/>
      <c r="K346" s="26"/>
      <c r="L346" s="52"/>
      <c r="M346" s="50"/>
      <c r="N346" s="28" t="s">
        <v>5</v>
      </c>
      <c r="O346" s="28">
        <f>COUNTIF(C344:C363,"임")</f>
        <v>0</v>
      </c>
      <c r="P346" s="28" t="s">
        <v>2</v>
      </c>
      <c r="Q346" s="28">
        <f>SUMIF(C344:C363,"임",E344:E363)</f>
        <v>0</v>
      </c>
      <c r="R346" s="28">
        <f>COUNTIF(X344:X363,"임국")</f>
        <v>0</v>
      </c>
      <c r="S346" s="28" t="s">
        <v>2</v>
      </c>
      <c r="T346" s="28">
        <f>SUMIF(X344:X363,"임국",E344:E363)</f>
        <v>0</v>
      </c>
      <c r="U346" s="28">
        <f t="shared" si="79"/>
        <v>0</v>
      </c>
      <c r="V346" s="28" t="s">
        <v>2</v>
      </c>
      <c r="W346" s="28">
        <f t="shared" si="80"/>
        <v>0</v>
      </c>
      <c r="X346" s="28" t="str">
        <f t="shared" si="81"/>
        <v/>
      </c>
    </row>
    <row r="347" spans="1:24" ht="28.9" customHeight="1">
      <c r="A347" s="41" t="str">
        <f t="shared" ref="A347:A361" si="82">IF(OR(ISNUMBER(E347),ISTEXT(C347)),A346+1," ")</f>
        <v xml:space="preserve"> </v>
      </c>
      <c r="B347" s="42"/>
      <c r="C347" s="43"/>
      <c r="D347" s="44"/>
      <c r="E347" s="44"/>
      <c r="F347" s="43"/>
      <c r="G347" s="43"/>
      <c r="H347" s="26"/>
      <c r="I347" s="26"/>
      <c r="J347" s="26"/>
      <c r="K347" s="26"/>
      <c r="L347" s="52"/>
      <c r="M347" s="50"/>
      <c r="N347" s="28" t="s">
        <v>6</v>
      </c>
      <c r="O347" s="28">
        <f>COUNTIF(C344:C363,"대")</f>
        <v>0</v>
      </c>
      <c r="P347" s="28" t="s">
        <v>2</v>
      </c>
      <c r="Q347" s="28">
        <f>SUMIF(C344:C363,"대",E344:E363)</f>
        <v>0</v>
      </c>
      <c r="R347" s="28">
        <f>COUNTIF(X344:X363,"대국")</f>
        <v>0</v>
      </c>
      <c r="S347" s="28" t="s">
        <v>2</v>
      </c>
      <c r="T347" s="28">
        <f>SUMIF(X344:X363,"대국",E344:E363)</f>
        <v>0</v>
      </c>
      <c r="U347" s="28">
        <f t="shared" si="79"/>
        <v>0</v>
      </c>
      <c r="V347" s="28" t="s">
        <v>2</v>
      </c>
      <c r="W347" s="28">
        <f t="shared" si="80"/>
        <v>0</v>
      </c>
      <c r="X347" s="28" t="str">
        <f t="shared" si="81"/>
        <v/>
      </c>
    </row>
    <row r="348" spans="1:24" ht="28.9" customHeight="1">
      <c r="A348" s="41" t="str">
        <f t="shared" si="82"/>
        <v xml:space="preserve"> </v>
      </c>
      <c r="B348" s="42"/>
      <c r="C348" s="43"/>
      <c r="D348" s="44"/>
      <c r="E348" s="44"/>
      <c r="F348" s="43"/>
      <c r="G348" s="43"/>
      <c r="H348" s="26"/>
      <c r="I348" s="26"/>
      <c r="J348" s="26"/>
      <c r="K348" s="26"/>
      <c r="L348" s="52"/>
      <c r="M348" s="50"/>
      <c r="N348" s="28" t="s">
        <v>7</v>
      </c>
      <c r="O348" s="28">
        <f>COUNTIF(C344:C363,"도")</f>
        <v>0</v>
      </c>
      <c r="P348" s="28" t="s">
        <v>2</v>
      </c>
      <c r="Q348" s="28">
        <f>SUMIF(C344:C363,"도",E344:E363)</f>
        <v>0</v>
      </c>
      <c r="R348" s="28">
        <f>COUNTIF(X344:X363,"도국")</f>
        <v>0</v>
      </c>
      <c r="S348" s="28" t="s">
        <v>2</v>
      </c>
      <c r="T348" s="28">
        <f>SUMIF(X344:X363,"도국",E344:E363)</f>
        <v>0</v>
      </c>
      <c r="U348" s="28">
        <f t="shared" si="79"/>
        <v>0</v>
      </c>
      <c r="V348" s="28" t="s">
        <v>2</v>
      </c>
      <c r="W348" s="28">
        <f t="shared" si="80"/>
        <v>0</v>
      </c>
      <c r="X348" s="28" t="str">
        <f t="shared" si="81"/>
        <v/>
      </c>
    </row>
    <row r="349" spans="1:24" ht="28.9" customHeight="1">
      <c r="A349" s="41" t="str">
        <f t="shared" si="82"/>
        <v xml:space="preserve"> </v>
      </c>
      <c r="B349" s="42"/>
      <c r="C349" s="43"/>
      <c r="D349" s="44"/>
      <c r="E349" s="44"/>
      <c r="F349" s="43"/>
      <c r="G349" s="43"/>
      <c r="H349" s="26"/>
      <c r="I349" s="26"/>
      <c r="J349" s="26"/>
      <c r="K349" s="26"/>
      <c r="L349" s="52"/>
      <c r="M349" s="50"/>
      <c r="N349" s="28" t="s">
        <v>8</v>
      </c>
      <c r="O349" s="28">
        <f>COUNTIF(C344:C363,"천")</f>
        <v>0</v>
      </c>
      <c r="P349" s="28" t="s">
        <v>2</v>
      </c>
      <c r="Q349" s="28">
        <f>SUMIF(C344:C363,"천",E344:E363)</f>
        <v>0</v>
      </c>
      <c r="R349" s="28">
        <f>COUNTIF(X344:X363,"천국")</f>
        <v>0</v>
      </c>
      <c r="S349" s="28" t="s">
        <v>2</v>
      </c>
      <c r="T349" s="28">
        <f>SUMIF(X344:X363,"천국",E344:E363)</f>
        <v>0</v>
      </c>
      <c r="U349" s="28">
        <f t="shared" si="79"/>
        <v>0</v>
      </c>
      <c r="V349" s="28" t="s">
        <v>2</v>
      </c>
      <c r="W349" s="28">
        <f t="shared" si="80"/>
        <v>0</v>
      </c>
      <c r="X349" s="28" t="str">
        <f t="shared" si="81"/>
        <v/>
      </c>
    </row>
    <row r="350" spans="1:24" ht="28.9" customHeight="1">
      <c r="A350" s="41" t="str">
        <f t="shared" si="82"/>
        <v xml:space="preserve"> </v>
      </c>
      <c r="B350" s="42"/>
      <c r="C350" s="43"/>
      <c r="D350" s="44"/>
      <c r="E350" s="44"/>
      <c r="F350" s="43"/>
      <c r="G350" s="43"/>
      <c r="H350" s="26"/>
      <c r="I350" s="26"/>
      <c r="J350" s="26"/>
      <c r="K350" s="26"/>
      <c r="L350" s="52"/>
      <c r="M350" s="50"/>
      <c r="N350" s="28" t="s">
        <v>9</v>
      </c>
      <c r="O350" s="28">
        <f>COUNTIF(C344:C363,"구")</f>
        <v>0</v>
      </c>
      <c r="P350" s="28" t="s">
        <v>2</v>
      </c>
      <c r="Q350" s="28">
        <f>SUMIF(C344:C363,"구",E344:E363)</f>
        <v>0</v>
      </c>
      <c r="R350" s="28">
        <f>COUNTIF(X344:X363,"구국")</f>
        <v>0</v>
      </c>
      <c r="S350" s="28" t="s">
        <v>2</v>
      </c>
      <c r="T350" s="28">
        <f>SUMIF(X344:X363,"구국",E344:E363)</f>
        <v>0</v>
      </c>
      <c r="U350" s="28">
        <f t="shared" si="79"/>
        <v>0</v>
      </c>
      <c r="V350" s="28" t="s">
        <v>2</v>
      </c>
      <c r="W350" s="28">
        <f t="shared" si="80"/>
        <v>0</v>
      </c>
      <c r="X350" s="28" t="str">
        <f t="shared" si="81"/>
        <v/>
      </c>
    </row>
    <row r="351" spans="1:24" ht="28.9" customHeight="1">
      <c r="A351" s="41" t="str">
        <f t="shared" si="82"/>
        <v xml:space="preserve"> </v>
      </c>
      <c r="B351" s="42"/>
      <c r="C351" s="43"/>
      <c r="D351" s="44"/>
      <c r="E351" s="44"/>
      <c r="F351" s="43"/>
      <c r="G351" s="43"/>
      <c r="H351" s="26"/>
      <c r="I351" s="26"/>
      <c r="J351" s="26"/>
      <c r="K351" s="26"/>
      <c r="L351" s="52"/>
      <c r="M351" s="50"/>
      <c r="N351" s="28" t="s">
        <v>10</v>
      </c>
      <c r="O351" s="28">
        <f>COUNTIF(C344:C363,"제")</f>
        <v>0</v>
      </c>
      <c r="P351" s="28" t="s">
        <v>2</v>
      </c>
      <c r="Q351" s="28">
        <f>SUMIF(C344:C363,"제",E344:E363)</f>
        <v>0</v>
      </c>
      <c r="R351" s="28">
        <f>COUNTIF(X344:X363,"제국")</f>
        <v>0</v>
      </c>
      <c r="S351" s="28" t="s">
        <v>2</v>
      </c>
      <c r="T351" s="28">
        <f>SUMIF(X344:X363,"제국",E344:E363)</f>
        <v>0</v>
      </c>
      <c r="U351" s="28">
        <f t="shared" si="79"/>
        <v>0</v>
      </c>
      <c r="V351" s="28" t="s">
        <v>2</v>
      </c>
      <c r="W351" s="28">
        <f t="shared" si="80"/>
        <v>0</v>
      </c>
      <c r="X351" s="28" t="str">
        <f t="shared" si="81"/>
        <v/>
      </c>
    </row>
    <row r="352" spans="1:24" ht="28.9" customHeight="1">
      <c r="A352" s="41" t="str">
        <f t="shared" si="82"/>
        <v xml:space="preserve"> </v>
      </c>
      <c r="B352" s="42"/>
      <c r="C352" s="43"/>
      <c r="D352" s="44"/>
      <c r="E352" s="44"/>
      <c r="F352" s="43"/>
      <c r="G352" s="43"/>
      <c r="H352" s="26"/>
      <c r="I352" s="26"/>
      <c r="J352" s="26"/>
      <c r="K352" s="26"/>
      <c r="L352" s="52"/>
      <c r="M352" s="50"/>
      <c r="N352" s="28" t="s">
        <v>11</v>
      </c>
      <c r="O352" s="28">
        <f>COUNTIF(C344:C363,"유")</f>
        <v>0</v>
      </c>
      <c r="P352" s="28" t="s">
        <v>2</v>
      </c>
      <c r="Q352" s="28">
        <f>SUMIF(C344:C363,"유",E344:E363)</f>
        <v>0</v>
      </c>
      <c r="R352" s="28">
        <f>COUNTIF(X344:X363,"유국")</f>
        <v>0</v>
      </c>
      <c r="S352" s="28" t="s">
        <v>2</v>
      </c>
      <c r="T352" s="28">
        <f>SUMIF(X344:X363,"유국",E344:E363)</f>
        <v>0</v>
      </c>
      <c r="U352" s="28">
        <f t="shared" si="79"/>
        <v>0</v>
      </c>
      <c r="V352" s="28" t="s">
        <v>2</v>
      </c>
      <c r="W352" s="28">
        <f t="shared" si="80"/>
        <v>0</v>
      </c>
      <c r="X352" s="28" t="str">
        <f t="shared" si="81"/>
        <v/>
      </c>
    </row>
    <row r="353" spans="1:24" ht="28.9" customHeight="1">
      <c r="A353" s="41" t="str">
        <f t="shared" si="82"/>
        <v xml:space="preserve"> </v>
      </c>
      <c r="B353" s="42"/>
      <c r="C353" s="43"/>
      <c r="D353" s="44"/>
      <c r="E353" s="44"/>
      <c r="F353" s="43"/>
      <c r="G353" s="43"/>
      <c r="H353" s="26"/>
      <c r="I353" s="26"/>
      <c r="J353" s="26"/>
      <c r="K353" s="26"/>
      <c r="L353" s="52"/>
      <c r="M353" s="50"/>
      <c r="N353" s="28" t="s">
        <v>12</v>
      </c>
      <c r="O353" s="28">
        <f>COUNTIF(C344:C363,"과")</f>
        <v>0</v>
      </c>
      <c r="P353" s="28" t="s">
        <v>2</v>
      </c>
      <c r="Q353" s="28">
        <f>SUMIF(C344:C363,"과",E344:E363)</f>
        <v>0</v>
      </c>
      <c r="R353" s="28">
        <f>COUNTIF(X344:X363,"과국")</f>
        <v>0</v>
      </c>
      <c r="S353" s="28" t="s">
        <v>2</v>
      </c>
      <c r="T353" s="28">
        <f>SUMIF(X344:X363,"과국",E344:E363)</f>
        <v>0</v>
      </c>
      <c r="U353" s="28">
        <f t="shared" si="79"/>
        <v>0</v>
      </c>
      <c r="V353" s="28" t="s">
        <v>2</v>
      </c>
      <c r="W353" s="28">
        <f t="shared" si="80"/>
        <v>0</v>
      </c>
      <c r="X353" s="28" t="str">
        <f t="shared" si="81"/>
        <v/>
      </c>
    </row>
    <row r="354" spans="1:24" ht="28.9" customHeight="1">
      <c r="A354" s="41" t="str">
        <f t="shared" si="82"/>
        <v xml:space="preserve"> </v>
      </c>
      <c r="B354" s="42"/>
      <c r="C354" s="43"/>
      <c r="D354" s="44"/>
      <c r="E354" s="44"/>
      <c r="F354" s="43"/>
      <c r="G354" s="43"/>
      <c r="H354" s="26"/>
      <c r="I354" s="26"/>
      <c r="J354" s="26"/>
      <c r="K354" s="26"/>
      <c r="L354" s="52"/>
      <c r="M354" s="50"/>
      <c r="N354" s="28" t="s">
        <v>13</v>
      </c>
      <c r="O354" s="28">
        <f>COUNTIF(C344:C363,"묘")</f>
        <v>0</v>
      </c>
      <c r="P354" s="28" t="s">
        <v>2</v>
      </c>
      <c r="Q354" s="28">
        <f>SUMIF(C344:C363,"묘",E344:E363)</f>
        <v>0</v>
      </c>
      <c r="R354" s="28">
        <f>COUNTIF(X344:X363,"묘국")</f>
        <v>0</v>
      </c>
      <c r="S354" s="28" t="s">
        <v>2</v>
      </c>
      <c r="T354" s="28">
        <f>SUMIF(X344:X363,"묘국",E344:E363)</f>
        <v>0</v>
      </c>
      <c r="U354" s="28">
        <f t="shared" si="79"/>
        <v>0</v>
      </c>
      <c r="V354" s="28" t="s">
        <v>2</v>
      </c>
      <c r="W354" s="28">
        <f t="shared" si="80"/>
        <v>0</v>
      </c>
      <c r="X354" s="28" t="str">
        <f t="shared" si="81"/>
        <v/>
      </c>
    </row>
    <row r="355" spans="1:24" ht="28.9" customHeight="1">
      <c r="A355" s="41" t="str">
        <f t="shared" si="82"/>
        <v xml:space="preserve"> </v>
      </c>
      <c r="B355" s="42"/>
      <c r="C355" s="43"/>
      <c r="D355" s="44"/>
      <c r="E355" s="44"/>
      <c r="F355" s="43"/>
      <c r="G355" s="43"/>
      <c r="H355" s="26"/>
      <c r="I355" s="26"/>
      <c r="J355" s="26"/>
      <c r="K355" s="26"/>
      <c r="L355" s="52"/>
      <c r="M355" s="50"/>
      <c r="N355" s="28" t="s">
        <v>14</v>
      </c>
      <c r="O355" s="28">
        <f>COUNTIF(C344:C363,"목")</f>
        <v>0</v>
      </c>
      <c r="P355" s="28" t="s">
        <v>2</v>
      </c>
      <c r="Q355" s="28">
        <f>SUMIF(C344:C363,"목",E344:E363)</f>
        <v>0</v>
      </c>
      <c r="R355" s="28">
        <f>COUNTIF(X344:X363,"목국")</f>
        <v>0</v>
      </c>
      <c r="S355" s="28" t="s">
        <v>2</v>
      </c>
      <c r="T355" s="28">
        <f>SUMIF(X344:X363,"목국",E344:E363)</f>
        <v>0</v>
      </c>
      <c r="U355" s="28">
        <f t="shared" si="79"/>
        <v>0</v>
      </c>
      <c r="V355" s="28" t="s">
        <v>2</v>
      </c>
      <c r="W355" s="28">
        <f t="shared" si="80"/>
        <v>0</v>
      </c>
      <c r="X355" s="28" t="str">
        <f t="shared" si="81"/>
        <v/>
      </c>
    </row>
    <row r="356" spans="1:24" ht="28.9" customHeight="1">
      <c r="A356" s="41" t="str">
        <f t="shared" si="82"/>
        <v xml:space="preserve"> </v>
      </c>
      <c r="B356" s="42"/>
      <c r="C356" s="43"/>
      <c r="D356" s="44"/>
      <c r="E356" s="44"/>
      <c r="F356" s="43"/>
      <c r="G356" s="43"/>
      <c r="H356" s="26"/>
      <c r="I356" s="26"/>
      <c r="J356" s="26"/>
      <c r="K356" s="26"/>
      <c r="L356" s="52"/>
      <c r="M356" s="50"/>
      <c r="N356" s="28" t="s">
        <v>15</v>
      </c>
      <c r="O356" s="28">
        <f>COUNTIF(C344:C363,"잡")</f>
        <v>0</v>
      </c>
      <c r="P356" s="28" t="s">
        <v>2</v>
      </c>
      <c r="Q356" s="28">
        <f>SUMIF(C344:C363,"잡",E344:E363)</f>
        <v>0</v>
      </c>
      <c r="R356" s="28">
        <f>COUNTIF(X344:X363,"잡국")</f>
        <v>0</v>
      </c>
      <c r="S356" s="28" t="s">
        <v>2</v>
      </c>
      <c r="T356" s="28">
        <f>SUMIF(X344:X363,"잡국",E344:E363)</f>
        <v>0</v>
      </c>
      <c r="U356" s="28">
        <f t="shared" si="79"/>
        <v>0</v>
      </c>
      <c r="V356" s="28" t="s">
        <v>2</v>
      </c>
      <c r="W356" s="28">
        <f t="shared" si="80"/>
        <v>0</v>
      </c>
      <c r="X356" s="28" t="str">
        <f t="shared" si="81"/>
        <v/>
      </c>
    </row>
    <row r="357" spans="1:24" ht="28.9" customHeight="1">
      <c r="A357" s="41" t="str">
        <f t="shared" si="82"/>
        <v xml:space="preserve"> </v>
      </c>
      <c r="B357" s="42"/>
      <c r="C357" s="43"/>
      <c r="D357" s="44"/>
      <c r="E357" s="44"/>
      <c r="F357" s="43"/>
      <c r="G357" s="43"/>
      <c r="H357" s="26"/>
      <c r="I357" s="26"/>
      <c r="J357" s="26"/>
      <c r="K357" s="26"/>
      <c r="L357" s="52"/>
      <c r="M357" s="50"/>
      <c r="N357" s="28" t="s">
        <v>19</v>
      </c>
      <c r="O357" s="28">
        <f>COUNTIF(C344:C363,"학")</f>
        <v>0</v>
      </c>
      <c r="P357" s="28" t="s">
        <v>2</v>
      </c>
      <c r="Q357" s="28">
        <f>SUMIF(C344:C363,"학",E344:E363)</f>
        <v>0</v>
      </c>
      <c r="R357" s="28">
        <f>COUNTIF(X344:X363,"학국")</f>
        <v>0</v>
      </c>
      <c r="S357" s="28" t="s">
        <v>2</v>
      </c>
      <c r="T357" s="28">
        <f>SUMIF(X344:X363,"학국",E344:E363)</f>
        <v>0</v>
      </c>
      <c r="U357" s="28">
        <f t="shared" si="79"/>
        <v>0</v>
      </c>
      <c r="V357" s="28" t="s">
        <v>2</v>
      </c>
      <c r="W357" s="28">
        <f t="shared" si="80"/>
        <v>0</v>
      </c>
      <c r="X357" s="28" t="str">
        <f t="shared" si="81"/>
        <v/>
      </c>
    </row>
    <row r="358" spans="1:24" ht="28.9" customHeight="1">
      <c r="A358" s="41" t="str">
        <f t="shared" si="82"/>
        <v xml:space="preserve"> </v>
      </c>
      <c r="B358" s="42"/>
      <c r="C358" s="43"/>
      <c r="D358" s="44"/>
      <c r="E358" s="44"/>
      <c r="F358" s="43"/>
      <c r="G358" s="43"/>
      <c r="H358" s="26"/>
      <c r="I358" s="26"/>
      <c r="J358" s="26"/>
      <c r="K358" s="26"/>
      <c r="L358" s="52"/>
      <c r="M358" s="50"/>
      <c r="N358" s="28" t="s">
        <v>16</v>
      </c>
      <c r="O358" s="28">
        <f>COUNTIF(C344:C363,"수")</f>
        <v>0</v>
      </c>
      <c r="P358" s="28" t="s">
        <v>2</v>
      </c>
      <c r="Q358" s="28">
        <f>SUMIF(C344:C363,"수",E344:E363)</f>
        <v>0</v>
      </c>
      <c r="R358" s="28">
        <f>COUNTIF(X344:X363,"수국")</f>
        <v>0</v>
      </c>
      <c r="S358" s="28" t="s">
        <v>2</v>
      </c>
      <c r="T358" s="28">
        <f>SUMIF(X344:X363,"수국",E344:E363)</f>
        <v>0</v>
      </c>
      <c r="U358" s="28">
        <f t="shared" si="79"/>
        <v>0</v>
      </c>
      <c r="V358" s="28" t="s">
        <v>2</v>
      </c>
      <c r="W358" s="28">
        <f t="shared" si="80"/>
        <v>0</v>
      </c>
      <c r="X358" s="28" t="str">
        <f t="shared" si="81"/>
        <v/>
      </c>
    </row>
    <row r="359" spans="1:24" ht="28.9" customHeight="1">
      <c r="A359" s="41" t="str">
        <f t="shared" si="82"/>
        <v xml:space="preserve"> </v>
      </c>
      <c r="B359" s="42"/>
      <c r="C359" s="43"/>
      <c r="D359" s="44"/>
      <c r="E359" s="44"/>
      <c r="F359" s="43"/>
      <c r="G359" s="43"/>
      <c r="H359" s="26"/>
      <c r="I359" s="26"/>
      <c r="J359" s="26"/>
      <c r="K359" s="26"/>
      <c r="L359" s="52"/>
      <c r="M359" s="50"/>
      <c r="N359" s="29" t="s">
        <v>17</v>
      </c>
      <c r="O359" s="28">
        <f>COUNTIF(C344:C363,"장")</f>
        <v>0</v>
      </c>
      <c r="P359" s="28" t="s">
        <v>2</v>
      </c>
      <c r="Q359" s="28">
        <f>SUMIF(C344:C363,"장",E344:E363)</f>
        <v>0</v>
      </c>
      <c r="R359" s="28">
        <f>COUNTIF(X344:X363,"장국")</f>
        <v>0</v>
      </c>
      <c r="S359" s="28" t="s">
        <v>2</v>
      </c>
      <c r="T359" s="28">
        <f>SUMIF(X344:X363,"장국",E344:E363)</f>
        <v>0</v>
      </c>
      <c r="U359" s="28">
        <f t="shared" si="79"/>
        <v>0</v>
      </c>
      <c r="V359" s="28" t="s">
        <v>2</v>
      </c>
      <c r="W359" s="28">
        <f t="shared" si="80"/>
        <v>0</v>
      </c>
      <c r="X359" s="30" t="str">
        <f t="shared" si="81"/>
        <v/>
      </c>
    </row>
    <row r="360" spans="1:24" ht="28.9" customHeight="1">
      <c r="A360" s="41" t="str">
        <f t="shared" si="82"/>
        <v xml:space="preserve"> </v>
      </c>
      <c r="B360" s="42"/>
      <c r="C360" s="43"/>
      <c r="D360" s="44"/>
      <c r="E360" s="44"/>
      <c r="F360" s="43"/>
      <c r="G360" s="43"/>
      <c r="H360" s="26"/>
      <c r="I360" s="26"/>
      <c r="J360" s="26"/>
      <c r="K360" s="26"/>
      <c r="L360" s="52"/>
      <c r="M360" s="50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30" t="str">
        <f t="shared" ref="X360:X375" si="83">CONCATENATE(C360,H360)</f>
        <v/>
      </c>
    </row>
    <row r="361" spans="1:24" ht="28.9" customHeight="1">
      <c r="A361" s="41" t="str">
        <f t="shared" si="82"/>
        <v xml:space="preserve"> </v>
      </c>
      <c r="B361" s="42"/>
      <c r="C361" s="43"/>
      <c r="D361" s="44"/>
      <c r="E361" s="44"/>
      <c r="F361" s="43"/>
      <c r="G361" s="43"/>
      <c r="H361" s="26"/>
      <c r="I361" s="26"/>
      <c r="J361" s="26"/>
      <c r="K361" s="26"/>
      <c r="L361" s="52"/>
      <c r="M361" s="50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30" t="str">
        <f t="shared" si="83"/>
        <v/>
      </c>
    </row>
    <row r="362" spans="1:24" ht="28.9" customHeight="1">
      <c r="A362" s="41" t="str">
        <f>IF(OR(ISNUMBER(E362),ISTEXT(C362)),A361+1," ")</f>
        <v xml:space="preserve"> </v>
      </c>
      <c r="B362" s="42"/>
      <c r="C362" s="43"/>
      <c r="D362" s="44"/>
      <c r="E362" s="44"/>
      <c r="F362" s="43"/>
      <c r="G362" s="43"/>
      <c r="H362" s="26"/>
      <c r="I362" s="26"/>
      <c r="J362" s="26"/>
      <c r="K362" s="26"/>
      <c r="L362" s="52"/>
      <c r="M362" s="50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30" t="str">
        <f t="shared" si="83"/>
        <v/>
      </c>
    </row>
    <row r="363" spans="1:24" ht="28.9" customHeight="1">
      <c r="A363" s="41" t="str">
        <f>IF(OR(ISNUMBER(E363),ISTEXT(C363)),A362+1," ")</f>
        <v xml:space="preserve"> </v>
      </c>
      <c r="B363" s="42"/>
      <c r="C363" s="43"/>
      <c r="D363" s="44"/>
      <c r="E363" s="44"/>
      <c r="F363" s="43"/>
      <c r="G363" s="43"/>
      <c r="H363" s="26"/>
      <c r="I363" s="26"/>
      <c r="J363" s="26"/>
      <c r="K363" s="26"/>
      <c r="L363" s="52"/>
      <c r="M363" s="50"/>
      <c r="N363" s="28" t="s">
        <v>20</v>
      </c>
      <c r="O363" s="28">
        <f>COUNTIF(C344:C363," ")</f>
        <v>0</v>
      </c>
      <c r="P363" s="28" t="s">
        <v>2</v>
      </c>
      <c r="Q363" s="28">
        <f>SUMIF(C344:C363," ",E344:E363)</f>
        <v>0</v>
      </c>
      <c r="R363" s="28"/>
      <c r="S363" s="28" t="s">
        <v>2</v>
      </c>
      <c r="T363" s="28"/>
      <c r="U363" s="28">
        <f>O363</f>
        <v>0</v>
      </c>
      <c r="V363" s="28" t="s">
        <v>2</v>
      </c>
      <c r="W363" s="28">
        <f>Q363</f>
        <v>0</v>
      </c>
      <c r="X363" s="28" t="str">
        <f t="shared" si="83"/>
        <v/>
      </c>
    </row>
    <row r="364" spans="1:24" ht="28.9" customHeight="1">
      <c r="A364" s="45" t="s">
        <v>35</v>
      </c>
      <c r="B364" s="46"/>
      <c r="C364" s="47"/>
      <c r="D364" s="48"/>
      <c r="E364" s="49">
        <f>SUM(E344:E363)</f>
        <v>0</v>
      </c>
      <c r="F364" s="47"/>
      <c r="G364" s="47"/>
      <c r="H364" s="31"/>
      <c r="I364" s="31"/>
      <c r="J364" s="31"/>
      <c r="K364" s="31"/>
      <c r="L364" s="33"/>
      <c r="M364" s="51"/>
      <c r="N364" s="29" t="s">
        <v>1</v>
      </c>
      <c r="O364" s="28">
        <f>SUM(O344:O363)</f>
        <v>0</v>
      </c>
      <c r="P364" s="28" t="s">
        <v>2</v>
      </c>
      <c r="Q364" s="28">
        <f>SUM(Q344:Q363)</f>
        <v>0</v>
      </c>
      <c r="R364" s="28">
        <f>SUM(R344:R363)</f>
        <v>0</v>
      </c>
      <c r="S364" s="28" t="s">
        <v>2</v>
      </c>
      <c r="T364" s="28">
        <f>SUM(T344:T363)</f>
        <v>0</v>
      </c>
      <c r="U364" s="28">
        <f>SUM(U344:U363)</f>
        <v>0</v>
      </c>
      <c r="V364" s="28" t="s">
        <v>2</v>
      </c>
      <c r="W364" s="28">
        <f>SUM(W344:W363)</f>
        <v>0</v>
      </c>
      <c r="X364" s="28" t="str">
        <f t="shared" si="83"/>
        <v/>
      </c>
    </row>
    <row r="365" spans="1:24" ht="28.9" customHeight="1">
      <c r="A365" s="41" t="str">
        <f>IF(OR(ISNUMBER(E365),ISTEXT(C365)),A363+1," ")</f>
        <v xml:space="preserve"> </v>
      </c>
      <c r="B365" s="42"/>
      <c r="C365" s="43"/>
      <c r="D365" s="44"/>
      <c r="E365" s="44"/>
      <c r="F365" s="43"/>
      <c r="G365" s="43"/>
      <c r="H365" s="26"/>
      <c r="I365" s="26"/>
      <c r="J365" s="26"/>
      <c r="K365" s="27"/>
      <c r="L365" s="52"/>
      <c r="M365" s="50"/>
      <c r="N365" s="28" t="s">
        <v>3</v>
      </c>
      <c r="O365" s="28">
        <f>COUNTIF(C365:C384,"전")</f>
        <v>0</v>
      </c>
      <c r="P365" s="28" t="s">
        <v>2</v>
      </c>
      <c r="Q365" s="28">
        <f>SUMIF(C365:C384,"전",E365:E384)</f>
        <v>0</v>
      </c>
      <c r="R365" s="28">
        <f>COUNTIF(X365:X384,"전국")</f>
        <v>0</v>
      </c>
      <c r="S365" s="28" t="s">
        <v>2</v>
      </c>
      <c r="T365" s="28">
        <f>SUMIF(X365:X384,"전국",E365:E384)</f>
        <v>0</v>
      </c>
      <c r="U365" s="28">
        <f t="shared" ref="U365:U380" si="84">O365-R365</f>
        <v>0</v>
      </c>
      <c r="V365" s="28" t="s">
        <v>2</v>
      </c>
      <c r="W365" s="28">
        <f t="shared" ref="W365:W380" si="85">Q365-T365</f>
        <v>0</v>
      </c>
      <c r="X365" s="28" t="str">
        <f t="shared" si="83"/>
        <v/>
      </c>
    </row>
    <row r="366" spans="1:24" ht="28.9" customHeight="1">
      <c r="A366" s="41" t="str">
        <f>IF(OR(ISNUMBER(E366),ISTEXT(C366)),A365+1," ")</f>
        <v xml:space="preserve"> </v>
      </c>
      <c r="B366" s="42"/>
      <c r="C366" s="43"/>
      <c r="D366" s="44"/>
      <c r="E366" s="44"/>
      <c r="F366" s="43"/>
      <c r="G366" s="43"/>
      <c r="H366" s="26"/>
      <c r="I366" s="26"/>
      <c r="J366" s="26"/>
      <c r="K366" s="26"/>
      <c r="L366" s="52"/>
      <c r="M366" s="50"/>
      <c r="N366" s="28" t="s">
        <v>4</v>
      </c>
      <c r="O366" s="28">
        <f>COUNTIF(C365:C384,"답")</f>
        <v>0</v>
      </c>
      <c r="P366" s="28" t="s">
        <v>2</v>
      </c>
      <c r="Q366" s="28">
        <f>SUMIF(C365:C384,"답",E365:E384)</f>
        <v>0</v>
      </c>
      <c r="R366" s="28">
        <f>COUNTIF(X365:X384,"답국")</f>
        <v>0</v>
      </c>
      <c r="S366" s="28" t="s">
        <v>2</v>
      </c>
      <c r="T366" s="28">
        <f>SUMIF(X365:X384,"답국",E365:E384)</f>
        <v>0</v>
      </c>
      <c r="U366" s="28">
        <f t="shared" si="84"/>
        <v>0</v>
      </c>
      <c r="V366" s="28" t="s">
        <v>2</v>
      </c>
      <c r="W366" s="28">
        <f t="shared" si="85"/>
        <v>0</v>
      </c>
      <c r="X366" s="28" t="str">
        <f t="shared" si="83"/>
        <v/>
      </c>
    </row>
    <row r="367" spans="1:24" ht="28.9" customHeight="1">
      <c r="A367" s="41" t="str">
        <f t="shared" ref="A367:A382" si="86">IF(OR(ISNUMBER(E367),ISTEXT(C367)),A366+1," ")</f>
        <v xml:space="preserve"> </v>
      </c>
      <c r="B367" s="42"/>
      <c r="C367" s="43"/>
      <c r="D367" s="44"/>
      <c r="E367" s="44"/>
      <c r="F367" s="43"/>
      <c r="G367" s="43"/>
      <c r="H367" s="26"/>
      <c r="I367" s="26"/>
      <c r="J367" s="26"/>
      <c r="K367" s="26"/>
      <c r="L367" s="52"/>
      <c r="M367" s="50"/>
      <c r="N367" s="28" t="s">
        <v>5</v>
      </c>
      <c r="O367" s="28">
        <f>COUNTIF(C365:C384,"임")</f>
        <v>0</v>
      </c>
      <c r="P367" s="28" t="s">
        <v>2</v>
      </c>
      <c r="Q367" s="28">
        <f>SUMIF(C365:C384,"임",E365:E384)</f>
        <v>0</v>
      </c>
      <c r="R367" s="28">
        <f>COUNTIF(X365:X384,"임국")</f>
        <v>0</v>
      </c>
      <c r="S367" s="28" t="s">
        <v>2</v>
      </c>
      <c r="T367" s="28">
        <f>SUMIF(X365:X384,"임국",E365:E384)</f>
        <v>0</v>
      </c>
      <c r="U367" s="28">
        <f t="shared" si="84"/>
        <v>0</v>
      </c>
      <c r="V367" s="28" t="s">
        <v>2</v>
      </c>
      <c r="W367" s="28">
        <f t="shared" si="85"/>
        <v>0</v>
      </c>
      <c r="X367" s="28" t="str">
        <f t="shared" si="83"/>
        <v/>
      </c>
    </row>
    <row r="368" spans="1:24" ht="28.9" customHeight="1">
      <c r="A368" s="41" t="str">
        <f t="shared" si="86"/>
        <v xml:space="preserve"> </v>
      </c>
      <c r="B368" s="42"/>
      <c r="C368" s="43"/>
      <c r="D368" s="44"/>
      <c r="E368" s="44"/>
      <c r="F368" s="43"/>
      <c r="G368" s="43"/>
      <c r="H368" s="26"/>
      <c r="I368" s="26"/>
      <c r="J368" s="26"/>
      <c r="K368" s="26"/>
      <c r="L368" s="52"/>
      <c r="M368" s="50"/>
      <c r="N368" s="28" t="s">
        <v>6</v>
      </c>
      <c r="O368" s="28">
        <f>COUNTIF(C365:C384,"대")</f>
        <v>0</v>
      </c>
      <c r="P368" s="28" t="s">
        <v>2</v>
      </c>
      <c r="Q368" s="28">
        <f>SUMIF(C365:C384,"대",E365:E384)</f>
        <v>0</v>
      </c>
      <c r="R368" s="28">
        <f>COUNTIF(X365:X384,"대국")</f>
        <v>0</v>
      </c>
      <c r="S368" s="28" t="s">
        <v>2</v>
      </c>
      <c r="T368" s="28">
        <f>SUMIF(X365:X384,"대국",E365:E384)</f>
        <v>0</v>
      </c>
      <c r="U368" s="28">
        <f t="shared" si="84"/>
        <v>0</v>
      </c>
      <c r="V368" s="28" t="s">
        <v>2</v>
      </c>
      <c r="W368" s="28">
        <f t="shared" si="85"/>
        <v>0</v>
      </c>
      <c r="X368" s="28" t="str">
        <f t="shared" si="83"/>
        <v/>
      </c>
    </row>
    <row r="369" spans="1:24" ht="28.9" customHeight="1">
      <c r="A369" s="41" t="str">
        <f t="shared" si="86"/>
        <v xml:space="preserve"> </v>
      </c>
      <c r="B369" s="42"/>
      <c r="C369" s="43"/>
      <c r="D369" s="44"/>
      <c r="E369" s="44"/>
      <c r="F369" s="43"/>
      <c r="G369" s="43"/>
      <c r="H369" s="26"/>
      <c r="I369" s="26"/>
      <c r="J369" s="26"/>
      <c r="K369" s="26"/>
      <c r="L369" s="52"/>
      <c r="M369" s="50"/>
      <c r="N369" s="28" t="s">
        <v>7</v>
      </c>
      <c r="O369" s="28">
        <f>COUNTIF(C365:C384,"도")</f>
        <v>0</v>
      </c>
      <c r="P369" s="28" t="s">
        <v>2</v>
      </c>
      <c r="Q369" s="28">
        <f>SUMIF(C365:C384,"도",E365:E384)</f>
        <v>0</v>
      </c>
      <c r="R369" s="28">
        <f>COUNTIF(X365:X384,"도국")</f>
        <v>0</v>
      </c>
      <c r="S369" s="28" t="s">
        <v>2</v>
      </c>
      <c r="T369" s="28">
        <f>SUMIF(X365:X384,"도국",E365:E384)</f>
        <v>0</v>
      </c>
      <c r="U369" s="28">
        <f t="shared" si="84"/>
        <v>0</v>
      </c>
      <c r="V369" s="28" t="s">
        <v>2</v>
      </c>
      <c r="W369" s="28">
        <f t="shared" si="85"/>
        <v>0</v>
      </c>
      <c r="X369" s="28" t="str">
        <f t="shared" si="83"/>
        <v/>
      </c>
    </row>
    <row r="370" spans="1:24" ht="28.9" customHeight="1">
      <c r="A370" s="41" t="str">
        <f t="shared" si="86"/>
        <v xml:space="preserve"> </v>
      </c>
      <c r="B370" s="42"/>
      <c r="C370" s="43"/>
      <c r="D370" s="44"/>
      <c r="E370" s="44"/>
      <c r="F370" s="43"/>
      <c r="G370" s="43"/>
      <c r="H370" s="26"/>
      <c r="I370" s="26"/>
      <c r="J370" s="26"/>
      <c r="K370" s="26"/>
      <c r="L370" s="52"/>
      <c r="M370" s="50"/>
      <c r="N370" s="28" t="s">
        <v>8</v>
      </c>
      <c r="O370" s="28">
        <f>COUNTIF(C365:C384,"천")</f>
        <v>0</v>
      </c>
      <c r="P370" s="28" t="s">
        <v>2</v>
      </c>
      <c r="Q370" s="28">
        <f>SUMIF(C365:C384,"천",E365:E384)</f>
        <v>0</v>
      </c>
      <c r="R370" s="28">
        <f>COUNTIF(X365:X384,"천국")</f>
        <v>0</v>
      </c>
      <c r="S370" s="28" t="s">
        <v>2</v>
      </c>
      <c r="T370" s="28">
        <f>SUMIF(X365:X384,"천국",E365:E384)</f>
        <v>0</v>
      </c>
      <c r="U370" s="28">
        <f t="shared" si="84"/>
        <v>0</v>
      </c>
      <c r="V370" s="28" t="s">
        <v>2</v>
      </c>
      <c r="W370" s="28">
        <f t="shared" si="85"/>
        <v>0</v>
      </c>
      <c r="X370" s="28" t="str">
        <f t="shared" si="83"/>
        <v/>
      </c>
    </row>
    <row r="371" spans="1:24" ht="28.9" customHeight="1">
      <c r="A371" s="41" t="str">
        <f t="shared" si="86"/>
        <v xml:space="preserve"> </v>
      </c>
      <c r="B371" s="42"/>
      <c r="C371" s="43"/>
      <c r="D371" s="44"/>
      <c r="E371" s="44"/>
      <c r="F371" s="43"/>
      <c r="G371" s="43"/>
      <c r="H371" s="26"/>
      <c r="I371" s="26"/>
      <c r="J371" s="26"/>
      <c r="K371" s="26"/>
      <c r="L371" s="52"/>
      <c r="M371" s="50"/>
      <c r="N371" s="28" t="s">
        <v>9</v>
      </c>
      <c r="O371" s="28">
        <f>COUNTIF(C365:C384,"구")</f>
        <v>0</v>
      </c>
      <c r="P371" s="28" t="s">
        <v>2</v>
      </c>
      <c r="Q371" s="28">
        <f>SUMIF(C365:C384,"구",E365:E384)</f>
        <v>0</v>
      </c>
      <c r="R371" s="28">
        <f>COUNTIF(X365:X384,"구국")</f>
        <v>0</v>
      </c>
      <c r="S371" s="28" t="s">
        <v>2</v>
      </c>
      <c r="T371" s="28">
        <f>SUMIF(X365:X384,"구국",E365:E384)</f>
        <v>0</v>
      </c>
      <c r="U371" s="28">
        <f t="shared" si="84"/>
        <v>0</v>
      </c>
      <c r="V371" s="28" t="s">
        <v>2</v>
      </c>
      <c r="W371" s="28">
        <f t="shared" si="85"/>
        <v>0</v>
      </c>
      <c r="X371" s="28" t="str">
        <f t="shared" si="83"/>
        <v/>
      </c>
    </row>
    <row r="372" spans="1:24" ht="28.9" customHeight="1">
      <c r="A372" s="41" t="str">
        <f t="shared" si="86"/>
        <v xml:space="preserve"> </v>
      </c>
      <c r="B372" s="42"/>
      <c r="C372" s="43"/>
      <c r="D372" s="44"/>
      <c r="E372" s="44"/>
      <c r="F372" s="43"/>
      <c r="G372" s="43"/>
      <c r="H372" s="26"/>
      <c r="I372" s="26"/>
      <c r="J372" s="26"/>
      <c r="K372" s="26"/>
      <c r="L372" s="52"/>
      <c r="M372" s="50"/>
      <c r="N372" s="28" t="s">
        <v>10</v>
      </c>
      <c r="O372" s="28">
        <f>COUNTIF(C365:C384,"제")</f>
        <v>0</v>
      </c>
      <c r="P372" s="28" t="s">
        <v>2</v>
      </c>
      <c r="Q372" s="28">
        <f>SUMIF(C365:C384,"제",E365:E384)</f>
        <v>0</v>
      </c>
      <c r="R372" s="28">
        <f>COUNTIF(X365:X384,"제국")</f>
        <v>0</v>
      </c>
      <c r="S372" s="28" t="s">
        <v>2</v>
      </c>
      <c r="T372" s="28">
        <f>SUMIF(X365:X384,"제국",E365:E384)</f>
        <v>0</v>
      </c>
      <c r="U372" s="28">
        <f t="shared" si="84"/>
        <v>0</v>
      </c>
      <c r="V372" s="28" t="s">
        <v>2</v>
      </c>
      <c r="W372" s="28">
        <f t="shared" si="85"/>
        <v>0</v>
      </c>
      <c r="X372" s="28" t="str">
        <f t="shared" si="83"/>
        <v/>
      </c>
    </row>
    <row r="373" spans="1:24" ht="28.9" customHeight="1">
      <c r="A373" s="41" t="str">
        <f t="shared" si="86"/>
        <v xml:space="preserve"> </v>
      </c>
      <c r="B373" s="42"/>
      <c r="C373" s="43"/>
      <c r="D373" s="44"/>
      <c r="E373" s="44"/>
      <c r="F373" s="43"/>
      <c r="G373" s="43"/>
      <c r="H373" s="26"/>
      <c r="I373" s="26"/>
      <c r="J373" s="26"/>
      <c r="K373" s="26"/>
      <c r="L373" s="52"/>
      <c r="M373" s="50"/>
      <c r="N373" s="28" t="s">
        <v>11</v>
      </c>
      <c r="O373" s="28">
        <f>COUNTIF(C365:C384,"유")</f>
        <v>0</v>
      </c>
      <c r="P373" s="28" t="s">
        <v>2</v>
      </c>
      <c r="Q373" s="28">
        <f>SUMIF(C365:C384,"유",E365:E384)</f>
        <v>0</v>
      </c>
      <c r="R373" s="28">
        <f>COUNTIF(X365:X384,"유국")</f>
        <v>0</v>
      </c>
      <c r="S373" s="28" t="s">
        <v>2</v>
      </c>
      <c r="T373" s="28">
        <f>SUMIF(X365:X384,"유국",E365:E384)</f>
        <v>0</v>
      </c>
      <c r="U373" s="28">
        <f t="shared" si="84"/>
        <v>0</v>
      </c>
      <c r="V373" s="28" t="s">
        <v>2</v>
      </c>
      <c r="W373" s="28">
        <f t="shared" si="85"/>
        <v>0</v>
      </c>
      <c r="X373" s="28" t="str">
        <f t="shared" si="83"/>
        <v/>
      </c>
    </row>
    <row r="374" spans="1:24" ht="28.9" customHeight="1">
      <c r="A374" s="41" t="str">
        <f t="shared" si="86"/>
        <v xml:space="preserve"> </v>
      </c>
      <c r="B374" s="42"/>
      <c r="C374" s="43"/>
      <c r="D374" s="44"/>
      <c r="E374" s="44"/>
      <c r="F374" s="43"/>
      <c r="G374" s="43"/>
      <c r="H374" s="26"/>
      <c r="I374" s="26"/>
      <c r="J374" s="26"/>
      <c r="K374" s="26"/>
      <c r="L374" s="52"/>
      <c r="M374" s="50"/>
      <c r="N374" s="28" t="s">
        <v>12</v>
      </c>
      <c r="O374" s="28">
        <f>COUNTIF(C365:C384,"과")</f>
        <v>0</v>
      </c>
      <c r="P374" s="28" t="s">
        <v>2</v>
      </c>
      <c r="Q374" s="28">
        <f>SUMIF(C365:C384,"과",E365:E384)</f>
        <v>0</v>
      </c>
      <c r="R374" s="28">
        <f>COUNTIF(X365:X384,"과국")</f>
        <v>0</v>
      </c>
      <c r="S374" s="28" t="s">
        <v>2</v>
      </c>
      <c r="T374" s="28">
        <f>SUMIF(X365:X384,"과국",E365:E384)</f>
        <v>0</v>
      </c>
      <c r="U374" s="28">
        <f t="shared" si="84"/>
        <v>0</v>
      </c>
      <c r="V374" s="28" t="s">
        <v>2</v>
      </c>
      <c r="W374" s="28">
        <f t="shared" si="85"/>
        <v>0</v>
      </c>
      <c r="X374" s="28" t="str">
        <f t="shared" si="83"/>
        <v/>
      </c>
    </row>
    <row r="375" spans="1:24" ht="28.9" customHeight="1">
      <c r="A375" s="41" t="str">
        <f t="shared" si="86"/>
        <v xml:space="preserve"> </v>
      </c>
      <c r="B375" s="42"/>
      <c r="C375" s="43"/>
      <c r="D375" s="44"/>
      <c r="E375" s="44"/>
      <c r="F375" s="43"/>
      <c r="G375" s="43"/>
      <c r="H375" s="26"/>
      <c r="I375" s="26"/>
      <c r="J375" s="26"/>
      <c r="K375" s="26"/>
      <c r="L375" s="52"/>
      <c r="M375" s="50"/>
      <c r="N375" s="28" t="s">
        <v>13</v>
      </c>
      <c r="O375" s="28">
        <f>COUNTIF(C365:C384,"묘")</f>
        <v>0</v>
      </c>
      <c r="P375" s="28" t="s">
        <v>2</v>
      </c>
      <c r="Q375" s="28">
        <f>SUMIF(C365:C384,"묘",E365:E384)</f>
        <v>0</v>
      </c>
      <c r="R375" s="28">
        <f>COUNTIF(X365:X384,"묘국")</f>
        <v>0</v>
      </c>
      <c r="S375" s="28" t="s">
        <v>2</v>
      </c>
      <c r="T375" s="28">
        <f>SUMIF(X365:X384,"묘국",E365:E384)</f>
        <v>0</v>
      </c>
      <c r="U375" s="28">
        <f t="shared" si="84"/>
        <v>0</v>
      </c>
      <c r="V375" s="28" t="s">
        <v>2</v>
      </c>
      <c r="W375" s="28">
        <f t="shared" si="85"/>
        <v>0</v>
      </c>
      <c r="X375" s="28" t="str">
        <f t="shared" si="83"/>
        <v/>
      </c>
    </row>
    <row r="376" spans="1:24" ht="28.9" customHeight="1">
      <c r="A376" s="41" t="str">
        <f t="shared" si="86"/>
        <v xml:space="preserve"> </v>
      </c>
      <c r="B376" s="42"/>
      <c r="C376" s="43"/>
      <c r="D376" s="44"/>
      <c r="E376" s="44"/>
      <c r="F376" s="43"/>
      <c r="G376" s="43"/>
      <c r="H376" s="26"/>
      <c r="I376" s="26"/>
      <c r="J376" s="26"/>
      <c r="K376" s="26"/>
      <c r="L376" s="52"/>
      <c r="M376" s="50"/>
      <c r="N376" s="28" t="s">
        <v>14</v>
      </c>
      <c r="O376" s="28">
        <f>COUNTIF(C365:C384,"목")</f>
        <v>0</v>
      </c>
      <c r="P376" s="28" t="s">
        <v>2</v>
      </c>
      <c r="Q376" s="28">
        <f>SUMIF(C365:C384,"목",E365:E384)</f>
        <v>0</v>
      </c>
      <c r="R376" s="28">
        <f>COUNTIF(X365:X384,"목국")</f>
        <v>0</v>
      </c>
      <c r="S376" s="28" t="s">
        <v>2</v>
      </c>
      <c r="T376" s="28">
        <f>SUMIF(X365:X384,"목국",E365:E384)</f>
        <v>0</v>
      </c>
      <c r="U376" s="28">
        <f t="shared" si="84"/>
        <v>0</v>
      </c>
      <c r="V376" s="28" t="s">
        <v>2</v>
      </c>
      <c r="W376" s="28">
        <f t="shared" si="85"/>
        <v>0</v>
      </c>
      <c r="X376" s="28" t="str">
        <f t="shared" ref="X376:X391" si="87">CONCATENATE(C376,H376)</f>
        <v/>
      </c>
    </row>
    <row r="377" spans="1:24" ht="28.9" customHeight="1">
      <c r="A377" s="41" t="str">
        <f t="shared" si="86"/>
        <v xml:space="preserve"> </v>
      </c>
      <c r="B377" s="42"/>
      <c r="C377" s="43"/>
      <c r="D377" s="44"/>
      <c r="E377" s="44"/>
      <c r="F377" s="43"/>
      <c r="G377" s="43"/>
      <c r="H377" s="26"/>
      <c r="I377" s="26"/>
      <c r="J377" s="26"/>
      <c r="K377" s="26"/>
      <c r="L377" s="52"/>
      <c r="M377" s="50"/>
      <c r="N377" s="28" t="s">
        <v>15</v>
      </c>
      <c r="O377" s="28">
        <f>COUNTIF(C365:C384,"잡")</f>
        <v>0</v>
      </c>
      <c r="P377" s="28" t="s">
        <v>2</v>
      </c>
      <c r="Q377" s="28">
        <f>SUMIF(C365:C384,"잡",E365:E384)</f>
        <v>0</v>
      </c>
      <c r="R377" s="28">
        <f>COUNTIF(X365:X384,"잡국")</f>
        <v>0</v>
      </c>
      <c r="S377" s="28" t="s">
        <v>2</v>
      </c>
      <c r="T377" s="28">
        <f>SUMIF(X365:X384,"잡국",E365:E384)</f>
        <v>0</v>
      </c>
      <c r="U377" s="28">
        <f t="shared" si="84"/>
        <v>0</v>
      </c>
      <c r="V377" s="28" t="s">
        <v>2</v>
      </c>
      <c r="W377" s="28">
        <f t="shared" si="85"/>
        <v>0</v>
      </c>
      <c r="X377" s="28" t="str">
        <f t="shared" si="87"/>
        <v/>
      </c>
    </row>
    <row r="378" spans="1:24" ht="28.9" customHeight="1">
      <c r="A378" s="41" t="str">
        <f t="shared" si="86"/>
        <v xml:space="preserve"> </v>
      </c>
      <c r="B378" s="42"/>
      <c r="C378" s="43"/>
      <c r="D378" s="44"/>
      <c r="E378" s="44"/>
      <c r="F378" s="43"/>
      <c r="G378" s="43"/>
      <c r="H378" s="26"/>
      <c r="I378" s="26"/>
      <c r="J378" s="26"/>
      <c r="K378" s="26"/>
      <c r="L378" s="52"/>
      <c r="M378" s="50"/>
      <c r="N378" s="28" t="s">
        <v>19</v>
      </c>
      <c r="O378" s="28">
        <f>COUNTIF(C365:C384,"학")</f>
        <v>0</v>
      </c>
      <c r="P378" s="28" t="s">
        <v>2</v>
      </c>
      <c r="Q378" s="28">
        <f>SUMIF(C365:C384,"학",E365:E384)</f>
        <v>0</v>
      </c>
      <c r="R378" s="28">
        <f>COUNTIF(X365:X384,"학국")</f>
        <v>0</v>
      </c>
      <c r="S378" s="28" t="s">
        <v>2</v>
      </c>
      <c r="T378" s="28">
        <f>SUMIF(X365:X384,"학국",E365:E384)</f>
        <v>0</v>
      </c>
      <c r="U378" s="28">
        <f t="shared" si="84"/>
        <v>0</v>
      </c>
      <c r="V378" s="28" t="s">
        <v>2</v>
      </c>
      <c r="W378" s="28">
        <f t="shared" si="85"/>
        <v>0</v>
      </c>
      <c r="X378" s="28" t="str">
        <f t="shared" si="87"/>
        <v/>
      </c>
    </row>
    <row r="379" spans="1:24" ht="28.9" customHeight="1">
      <c r="A379" s="41" t="str">
        <f t="shared" si="86"/>
        <v xml:space="preserve"> </v>
      </c>
      <c r="B379" s="42"/>
      <c r="C379" s="43"/>
      <c r="D379" s="44"/>
      <c r="E379" s="44"/>
      <c r="F379" s="43"/>
      <c r="G379" s="43"/>
      <c r="H379" s="26"/>
      <c r="I379" s="26"/>
      <c r="J379" s="26"/>
      <c r="K379" s="26"/>
      <c r="L379" s="52"/>
      <c r="M379" s="50"/>
      <c r="N379" s="28" t="s">
        <v>16</v>
      </c>
      <c r="O379" s="28">
        <f>COUNTIF(C365:C384,"수")</f>
        <v>0</v>
      </c>
      <c r="P379" s="28" t="s">
        <v>2</v>
      </c>
      <c r="Q379" s="28">
        <f>SUMIF(C365:C384,"수",E365:E384)</f>
        <v>0</v>
      </c>
      <c r="R379" s="28">
        <f>COUNTIF(X365:X384,"수국")</f>
        <v>0</v>
      </c>
      <c r="S379" s="28" t="s">
        <v>2</v>
      </c>
      <c r="T379" s="28">
        <f>SUMIF(X365:X384,"수국",E365:E384)</f>
        <v>0</v>
      </c>
      <c r="U379" s="28">
        <f t="shared" si="84"/>
        <v>0</v>
      </c>
      <c r="V379" s="28" t="s">
        <v>2</v>
      </c>
      <c r="W379" s="28">
        <f t="shared" si="85"/>
        <v>0</v>
      </c>
      <c r="X379" s="28" t="str">
        <f t="shared" si="87"/>
        <v/>
      </c>
    </row>
    <row r="380" spans="1:24" ht="28.9" customHeight="1">
      <c r="A380" s="41" t="str">
        <f t="shared" si="86"/>
        <v xml:space="preserve"> </v>
      </c>
      <c r="B380" s="42"/>
      <c r="C380" s="43"/>
      <c r="D380" s="44"/>
      <c r="E380" s="44"/>
      <c r="F380" s="43"/>
      <c r="G380" s="43"/>
      <c r="H380" s="26"/>
      <c r="I380" s="26"/>
      <c r="J380" s="26"/>
      <c r="K380" s="26"/>
      <c r="L380" s="52"/>
      <c r="M380" s="50"/>
      <c r="N380" s="29" t="s">
        <v>17</v>
      </c>
      <c r="O380" s="28">
        <f>COUNTIF(C365:C384,"장")</f>
        <v>0</v>
      </c>
      <c r="P380" s="28" t="s">
        <v>2</v>
      </c>
      <c r="Q380" s="28">
        <f>SUMIF(C365:C384,"장",E365:E384)</f>
        <v>0</v>
      </c>
      <c r="R380" s="28">
        <f>COUNTIF(X365:X384,"장국")</f>
        <v>0</v>
      </c>
      <c r="S380" s="28" t="s">
        <v>2</v>
      </c>
      <c r="T380" s="28">
        <f>SUMIF(X365:X384,"장국",E365:E384)</f>
        <v>0</v>
      </c>
      <c r="U380" s="28">
        <f t="shared" si="84"/>
        <v>0</v>
      </c>
      <c r="V380" s="28" t="s">
        <v>2</v>
      </c>
      <c r="W380" s="28">
        <f t="shared" si="85"/>
        <v>0</v>
      </c>
      <c r="X380" s="30" t="str">
        <f t="shared" si="87"/>
        <v/>
      </c>
    </row>
    <row r="381" spans="1:24" ht="28.9" customHeight="1">
      <c r="A381" s="41" t="str">
        <f t="shared" si="86"/>
        <v xml:space="preserve"> </v>
      </c>
      <c r="B381" s="42"/>
      <c r="C381" s="43"/>
      <c r="D381" s="44"/>
      <c r="E381" s="44"/>
      <c r="F381" s="43"/>
      <c r="G381" s="43"/>
      <c r="H381" s="26"/>
      <c r="I381" s="26"/>
      <c r="J381" s="26"/>
      <c r="K381" s="26"/>
      <c r="L381" s="52"/>
      <c r="M381" s="50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30" t="str">
        <f t="shared" si="87"/>
        <v/>
      </c>
    </row>
    <row r="382" spans="1:24" ht="28.9" customHeight="1">
      <c r="A382" s="41" t="str">
        <f t="shared" si="86"/>
        <v xml:space="preserve"> </v>
      </c>
      <c r="B382" s="42"/>
      <c r="C382" s="43"/>
      <c r="D382" s="44"/>
      <c r="E382" s="44"/>
      <c r="F382" s="43"/>
      <c r="G382" s="43"/>
      <c r="H382" s="26"/>
      <c r="I382" s="26"/>
      <c r="J382" s="26"/>
      <c r="K382" s="26"/>
      <c r="L382" s="52"/>
      <c r="M382" s="50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30" t="str">
        <f t="shared" si="87"/>
        <v/>
      </c>
    </row>
    <row r="383" spans="1:24" ht="28.9" customHeight="1">
      <c r="A383" s="41" t="str">
        <f>IF(OR(ISNUMBER(E383),ISTEXT(C383)),A382+1," ")</f>
        <v xml:space="preserve"> </v>
      </c>
      <c r="B383" s="42"/>
      <c r="C383" s="43"/>
      <c r="D383" s="44"/>
      <c r="E383" s="44"/>
      <c r="F383" s="43"/>
      <c r="G383" s="43"/>
      <c r="H383" s="26"/>
      <c r="I383" s="26"/>
      <c r="J383" s="26"/>
      <c r="K383" s="26"/>
      <c r="L383" s="52"/>
      <c r="M383" s="50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30" t="str">
        <f t="shared" si="87"/>
        <v/>
      </c>
    </row>
    <row r="384" spans="1:24" ht="28.9" customHeight="1">
      <c r="A384" s="41" t="str">
        <f>IF(OR(ISNUMBER(E384),ISTEXT(C384)),A383+1," ")</f>
        <v xml:space="preserve"> </v>
      </c>
      <c r="B384" s="42"/>
      <c r="C384" s="43"/>
      <c r="D384" s="44"/>
      <c r="E384" s="44"/>
      <c r="F384" s="43"/>
      <c r="G384" s="43"/>
      <c r="H384" s="26"/>
      <c r="I384" s="26"/>
      <c r="J384" s="26"/>
      <c r="K384" s="26"/>
      <c r="L384" s="52"/>
      <c r="M384" s="50"/>
      <c r="N384" s="28" t="s">
        <v>20</v>
      </c>
      <c r="O384" s="28">
        <f>COUNTIF(C365:C384," ")</f>
        <v>0</v>
      </c>
      <c r="P384" s="28" t="s">
        <v>2</v>
      </c>
      <c r="Q384" s="28">
        <f>SUMIF(C365:C384," ",E365:E384)</f>
        <v>0</v>
      </c>
      <c r="R384" s="28"/>
      <c r="S384" s="28" t="s">
        <v>2</v>
      </c>
      <c r="T384" s="28"/>
      <c r="U384" s="28">
        <f>O384</f>
        <v>0</v>
      </c>
      <c r="V384" s="28" t="s">
        <v>2</v>
      </c>
      <c r="W384" s="28">
        <f>Q384</f>
        <v>0</v>
      </c>
      <c r="X384" s="28" t="str">
        <f t="shared" si="87"/>
        <v/>
      </c>
    </row>
    <row r="385" spans="1:24" ht="28.9" customHeight="1">
      <c r="A385" s="45" t="s">
        <v>35</v>
      </c>
      <c r="B385" s="46"/>
      <c r="C385" s="47"/>
      <c r="D385" s="48"/>
      <c r="E385" s="49">
        <f>SUM(E365:E384)</f>
        <v>0</v>
      </c>
      <c r="F385" s="47"/>
      <c r="G385" s="47"/>
      <c r="H385" s="31"/>
      <c r="I385" s="31"/>
      <c r="J385" s="31"/>
      <c r="K385" s="31"/>
      <c r="L385" s="33"/>
      <c r="M385" s="51"/>
      <c r="N385" s="29" t="s">
        <v>1</v>
      </c>
      <c r="O385" s="28">
        <f>SUM(O365:O384)</f>
        <v>0</v>
      </c>
      <c r="P385" s="28" t="s">
        <v>2</v>
      </c>
      <c r="Q385" s="28">
        <f>SUM(Q365:Q384)</f>
        <v>0</v>
      </c>
      <c r="R385" s="28">
        <f>SUM(R365:R384)</f>
        <v>0</v>
      </c>
      <c r="S385" s="28" t="s">
        <v>2</v>
      </c>
      <c r="T385" s="28">
        <f>SUM(T365:T384)</f>
        <v>0</v>
      </c>
      <c r="U385" s="28">
        <f>SUM(U365:U384)</f>
        <v>0</v>
      </c>
      <c r="V385" s="28" t="s">
        <v>2</v>
      </c>
      <c r="W385" s="28">
        <f>SUM(W365:W384)</f>
        <v>0</v>
      </c>
      <c r="X385" s="28" t="str">
        <f t="shared" si="87"/>
        <v/>
      </c>
    </row>
    <row r="386" spans="1:24" ht="28.9" customHeight="1">
      <c r="A386" s="41" t="str">
        <f>IF(OR(ISNUMBER(E386),ISTEXT(C386)),A384+1," ")</f>
        <v xml:space="preserve"> </v>
      </c>
      <c r="B386" s="42"/>
      <c r="C386" s="43"/>
      <c r="D386" s="44"/>
      <c r="E386" s="44"/>
      <c r="F386" s="43"/>
      <c r="G386" s="43"/>
      <c r="H386" s="26"/>
      <c r="I386" s="26"/>
      <c r="J386" s="26"/>
      <c r="K386" s="27"/>
      <c r="L386" s="52"/>
      <c r="M386" s="50"/>
      <c r="N386" s="28" t="s">
        <v>3</v>
      </c>
      <c r="O386" s="28">
        <f>COUNTIF(C386:C405,"전")</f>
        <v>0</v>
      </c>
      <c r="P386" s="28" t="s">
        <v>2</v>
      </c>
      <c r="Q386" s="28">
        <f>SUMIF(C386:C405,"전",E386:E405)</f>
        <v>0</v>
      </c>
      <c r="R386" s="28">
        <f>COUNTIF(X386:X405,"전국")</f>
        <v>0</v>
      </c>
      <c r="S386" s="28" t="s">
        <v>2</v>
      </c>
      <c r="T386" s="28">
        <f>SUMIF(X386:X405,"전국",E386:E405)</f>
        <v>0</v>
      </c>
      <c r="U386" s="28">
        <f t="shared" ref="U386:U401" si="88">O386-R386</f>
        <v>0</v>
      </c>
      <c r="V386" s="28" t="s">
        <v>2</v>
      </c>
      <c r="W386" s="28">
        <f t="shared" ref="W386:W401" si="89">Q386-T386</f>
        <v>0</v>
      </c>
      <c r="X386" s="28" t="str">
        <f t="shared" si="87"/>
        <v/>
      </c>
    </row>
    <row r="387" spans="1:24" ht="28.9" customHeight="1">
      <c r="A387" s="41" t="str">
        <f>IF(OR(ISNUMBER(E387),ISTEXT(C387)),A386+1," ")</f>
        <v xml:space="preserve"> </v>
      </c>
      <c r="B387" s="42"/>
      <c r="C387" s="43"/>
      <c r="D387" s="44"/>
      <c r="E387" s="44"/>
      <c r="F387" s="43"/>
      <c r="G387" s="43"/>
      <c r="H387" s="26"/>
      <c r="I387" s="26"/>
      <c r="J387" s="26"/>
      <c r="K387" s="26"/>
      <c r="L387" s="52"/>
      <c r="M387" s="50"/>
      <c r="N387" s="28" t="s">
        <v>4</v>
      </c>
      <c r="O387" s="28">
        <f>COUNTIF(C386:C405,"답")</f>
        <v>0</v>
      </c>
      <c r="P387" s="28" t="s">
        <v>2</v>
      </c>
      <c r="Q387" s="28">
        <f>SUMIF(C386:C405,"답",E386:E405)</f>
        <v>0</v>
      </c>
      <c r="R387" s="28">
        <f>COUNTIF(X386:X405,"답국")</f>
        <v>0</v>
      </c>
      <c r="S387" s="28" t="s">
        <v>2</v>
      </c>
      <c r="T387" s="28">
        <f>SUMIF(X386:X405,"답국",E386:E405)</f>
        <v>0</v>
      </c>
      <c r="U387" s="28">
        <f t="shared" si="88"/>
        <v>0</v>
      </c>
      <c r="V387" s="28" t="s">
        <v>2</v>
      </c>
      <c r="W387" s="28">
        <f t="shared" si="89"/>
        <v>0</v>
      </c>
      <c r="X387" s="28" t="str">
        <f t="shared" si="87"/>
        <v/>
      </c>
    </row>
    <row r="388" spans="1:24" ht="28.9" customHeight="1">
      <c r="A388" s="41" t="str">
        <f t="shared" ref="A388:A403" si="90">IF(OR(ISNUMBER(E388),ISTEXT(C388)),A387+1," ")</f>
        <v xml:space="preserve"> </v>
      </c>
      <c r="B388" s="42"/>
      <c r="C388" s="43"/>
      <c r="D388" s="44"/>
      <c r="E388" s="44"/>
      <c r="F388" s="43"/>
      <c r="G388" s="43"/>
      <c r="H388" s="26"/>
      <c r="I388" s="26"/>
      <c r="J388" s="26"/>
      <c r="K388" s="26"/>
      <c r="L388" s="52"/>
      <c r="M388" s="50"/>
      <c r="N388" s="28" t="s">
        <v>5</v>
      </c>
      <c r="O388" s="28">
        <f>COUNTIF(C386:C405,"임")</f>
        <v>0</v>
      </c>
      <c r="P388" s="28" t="s">
        <v>2</v>
      </c>
      <c r="Q388" s="28">
        <f>SUMIF(C386:C405,"임",E386:E405)</f>
        <v>0</v>
      </c>
      <c r="R388" s="28">
        <f>COUNTIF(X386:X405,"임국")</f>
        <v>0</v>
      </c>
      <c r="S388" s="28" t="s">
        <v>2</v>
      </c>
      <c r="T388" s="28">
        <f>SUMIF(X386:X405,"임국",E386:E405)</f>
        <v>0</v>
      </c>
      <c r="U388" s="28">
        <f t="shared" si="88"/>
        <v>0</v>
      </c>
      <c r="V388" s="28" t="s">
        <v>2</v>
      </c>
      <c r="W388" s="28">
        <f t="shared" si="89"/>
        <v>0</v>
      </c>
      <c r="X388" s="28" t="str">
        <f t="shared" si="87"/>
        <v/>
      </c>
    </row>
    <row r="389" spans="1:24" ht="28.9" customHeight="1">
      <c r="A389" s="41" t="str">
        <f t="shared" si="90"/>
        <v xml:space="preserve"> </v>
      </c>
      <c r="B389" s="42"/>
      <c r="C389" s="43"/>
      <c r="D389" s="44"/>
      <c r="E389" s="44"/>
      <c r="F389" s="43"/>
      <c r="G389" s="43"/>
      <c r="H389" s="26"/>
      <c r="I389" s="26"/>
      <c r="J389" s="26"/>
      <c r="K389" s="26"/>
      <c r="L389" s="52"/>
      <c r="M389" s="50"/>
      <c r="N389" s="28" t="s">
        <v>6</v>
      </c>
      <c r="O389" s="28">
        <f>COUNTIF(C386:C405,"대")</f>
        <v>0</v>
      </c>
      <c r="P389" s="28" t="s">
        <v>2</v>
      </c>
      <c r="Q389" s="28">
        <f>SUMIF(C386:C405,"대",E386:E405)</f>
        <v>0</v>
      </c>
      <c r="R389" s="28">
        <f>COUNTIF(X386:X405,"대국")</f>
        <v>0</v>
      </c>
      <c r="S389" s="28" t="s">
        <v>2</v>
      </c>
      <c r="T389" s="28">
        <f>SUMIF(X386:X405,"대국",E386:E405)</f>
        <v>0</v>
      </c>
      <c r="U389" s="28">
        <f t="shared" si="88"/>
        <v>0</v>
      </c>
      <c r="V389" s="28" t="s">
        <v>2</v>
      </c>
      <c r="W389" s="28">
        <f t="shared" si="89"/>
        <v>0</v>
      </c>
      <c r="X389" s="28" t="str">
        <f t="shared" si="87"/>
        <v/>
      </c>
    </row>
    <row r="390" spans="1:24" ht="28.9" customHeight="1">
      <c r="A390" s="41" t="str">
        <f t="shared" si="90"/>
        <v xml:space="preserve"> </v>
      </c>
      <c r="B390" s="42"/>
      <c r="C390" s="43"/>
      <c r="D390" s="44"/>
      <c r="E390" s="44"/>
      <c r="F390" s="43"/>
      <c r="G390" s="43"/>
      <c r="H390" s="26"/>
      <c r="I390" s="26"/>
      <c r="J390" s="26"/>
      <c r="K390" s="26"/>
      <c r="L390" s="52"/>
      <c r="M390" s="50"/>
      <c r="N390" s="28" t="s">
        <v>7</v>
      </c>
      <c r="O390" s="28">
        <f>COUNTIF(C386:C405,"도")</f>
        <v>0</v>
      </c>
      <c r="P390" s="28" t="s">
        <v>2</v>
      </c>
      <c r="Q390" s="28">
        <f>SUMIF(C386:C405,"도",E386:E405)</f>
        <v>0</v>
      </c>
      <c r="R390" s="28">
        <f>COUNTIF(X386:X405,"도국")</f>
        <v>0</v>
      </c>
      <c r="S390" s="28" t="s">
        <v>2</v>
      </c>
      <c r="T390" s="28">
        <f>SUMIF(X386:X405,"도국",E386:E405)</f>
        <v>0</v>
      </c>
      <c r="U390" s="28">
        <f t="shared" si="88"/>
        <v>0</v>
      </c>
      <c r="V390" s="28" t="s">
        <v>2</v>
      </c>
      <c r="W390" s="28">
        <f t="shared" si="89"/>
        <v>0</v>
      </c>
      <c r="X390" s="28" t="str">
        <f t="shared" si="87"/>
        <v/>
      </c>
    </row>
    <row r="391" spans="1:24" ht="28.9" customHeight="1">
      <c r="A391" s="41" t="str">
        <f t="shared" si="90"/>
        <v xml:space="preserve"> </v>
      </c>
      <c r="B391" s="42"/>
      <c r="C391" s="43"/>
      <c r="D391" s="44"/>
      <c r="E391" s="44"/>
      <c r="F391" s="43"/>
      <c r="G391" s="43"/>
      <c r="H391" s="26"/>
      <c r="I391" s="26"/>
      <c r="J391" s="26"/>
      <c r="K391" s="26"/>
      <c r="L391" s="52"/>
      <c r="M391" s="50"/>
      <c r="N391" s="28" t="s">
        <v>8</v>
      </c>
      <c r="O391" s="28">
        <f>COUNTIF(C386:C405,"천")</f>
        <v>0</v>
      </c>
      <c r="P391" s="28" t="s">
        <v>2</v>
      </c>
      <c r="Q391" s="28">
        <f>SUMIF(C386:C405,"천",E386:E405)</f>
        <v>0</v>
      </c>
      <c r="R391" s="28">
        <f>COUNTIF(X386:X405,"천국")</f>
        <v>0</v>
      </c>
      <c r="S391" s="28" t="s">
        <v>2</v>
      </c>
      <c r="T391" s="28">
        <f>SUMIF(X386:X405,"천국",E386:E405)</f>
        <v>0</v>
      </c>
      <c r="U391" s="28">
        <f t="shared" si="88"/>
        <v>0</v>
      </c>
      <c r="V391" s="28" t="s">
        <v>2</v>
      </c>
      <c r="W391" s="28">
        <f t="shared" si="89"/>
        <v>0</v>
      </c>
      <c r="X391" s="28" t="str">
        <f t="shared" si="87"/>
        <v/>
      </c>
    </row>
    <row r="392" spans="1:24" ht="28.9" customHeight="1">
      <c r="A392" s="41" t="str">
        <f t="shared" si="90"/>
        <v xml:space="preserve"> </v>
      </c>
      <c r="B392" s="42"/>
      <c r="C392" s="43"/>
      <c r="D392" s="44"/>
      <c r="E392" s="44"/>
      <c r="F392" s="43"/>
      <c r="G392" s="43"/>
      <c r="H392" s="26"/>
      <c r="I392" s="26"/>
      <c r="J392" s="26"/>
      <c r="K392" s="26"/>
      <c r="L392" s="52"/>
      <c r="M392" s="50"/>
      <c r="N392" s="28" t="s">
        <v>9</v>
      </c>
      <c r="O392" s="28">
        <f>COUNTIF(C386:C405,"구")</f>
        <v>0</v>
      </c>
      <c r="P392" s="28" t="s">
        <v>2</v>
      </c>
      <c r="Q392" s="28">
        <f>SUMIF(C386:C405,"구",E386:E405)</f>
        <v>0</v>
      </c>
      <c r="R392" s="28">
        <f>COUNTIF(X386:X405,"구국")</f>
        <v>0</v>
      </c>
      <c r="S392" s="28" t="s">
        <v>2</v>
      </c>
      <c r="T392" s="28">
        <f>SUMIF(X386:X405,"구국",E386:E405)</f>
        <v>0</v>
      </c>
      <c r="U392" s="28">
        <f t="shared" si="88"/>
        <v>0</v>
      </c>
      <c r="V392" s="28" t="s">
        <v>2</v>
      </c>
      <c r="W392" s="28">
        <f t="shared" si="89"/>
        <v>0</v>
      </c>
      <c r="X392" s="28" t="str">
        <f t="shared" ref="X392:X407" si="91">CONCATENATE(C392,H392)</f>
        <v/>
      </c>
    </row>
    <row r="393" spans="1:24" ht="28.9" customHeight="1">
      <c r="A393" s="41" t="str">
        <f t="shared" si="90"/>
        <v xml:space="preserve"> </v>
      </c>
      <c r="B393" s="42"/>
      <c r="C393" s="43"/>
      <c r="D393" s="44"/>
      <c r="E393" s="44"/>
      <c r="F393" s="43"/>
      <c r="G393" s="43"/>
      <c r="H393" s="26"/>
      <c r="I393" s="26"/>
      <c r="J393" s="26"/>
      <c r="K393" s="26"/>
      <c r="L393" s="52"/>
      <c r="M393" s="50"/>
      <c r="N393" s="28" t="s">
        <v>10</v>
      </c>
      <c r="O393" s="28">
        <f>COUNTIF(C386:C405,"제")</f>
        <v>0</v>
      </c>
      <c r="P393" s="28" t="s">
        <v>2</v>
      </c>
      <c r="Q393" s="28">
        <f>SUMIF(C386:C405,"제",E386:E405)</f>
        <v>0</v>
      </c>
      <c r="R393" s="28">
        <f>COUNTIF(X386:X405,"제국")</f>
        <v>0</v>
      </c>
      <c r="S393" s="28" t="s">
        <v>2</v>
      </c>
      <c r="T393" s="28">
        <f>SUMIF(X386:X405,"제국",E386:E405)</f>
        <v>0</v>
      </c>
      <c r="U393" s="28">
        <f t="shared" si="88"/>
        <v>0</v>
      </c>
      <c r="V393" s="28" t="s">
        <v>2</v>
      </c>
      <c r="W393" s="28">
        <f t="shared" si="89"/>
        <v>0</v>
      </c>
      <c r="X393" s="28" t="str">
        <f t="shared" si="91"/>
        <v/>
      </c>
    </row>
    <row r="394" spans="1:24" ht="28.9" customHeight="1">
      <c r="A394" s="41" t="str">
        <f t="shared" si="90"/>
        <v xml:space="preserve"> </v>
      </c>
      <c r="B394" s="42"/>
      <c r="C394" s="43"/>
      <c r="D394" s="44"/>
      <c r="E394" s="44"/>
      <c r="F394" s="43"/>
      <c r="G394" s="43"/>
      <c r="H394" s="26"/>
      <c r="I394" s="26"/>
      <c r="J394" s="26"/>
      <c r="K394" s="26"/>
      <c r="L394" s="52"/>
      <c r="M394" s="50"/>
      <c r="N394" s="28" t="s">
        <v>11</v>
      </c>
      <c r="O394" s="28">
        <f>COUNTIF(C386:C405,"유")</f>
        <v>0</v>
      </c>
      <c r="P394" s="28" t="s">
        <v>2</v>
      </c>
      <c r="Q394" s="28">
        <f>SUMIF(C386:C405,"유",E386:E405)</f>
        <v>0</v>
      </c>
      <c r="R394" s="28">
        <f>COUNTIF(X386:X405,"유국")</f>
        <v>0</v>
      </c>
      <c r="S394" s="28" t="s">
        <v>2</v>
      </c>
      <c r="T394" s="28">
        <f>SUMIF(X386:X405,"유국",E386:E405)</f>
        <v>0</v>
      </c>
      <c r="U394" s="28">
        <f t="shared" si="88"/>
        <v>0</v>
      </c>
      <c r="V394" s="28" t="s">
        <v>2</v>
      </c>
      <c r="W394" s="28">
        <f t="shared" si="89"/>
        <v>0</v>
      </c>
      <c r="X394" s="28" t="str">
        <f t="shared" si="91"/>
        <v/>
      </c>
    </row>
    <row r="395" spans="1:24" ht="28.9" customHeight="1">
      <c r="A395" s="41" t="str">
        <f t="shared" si="90"/>
        <v xml:space="preserve"> </v>
      </c>
      <c r="B395" s="42"/>
      <c r="C395" s="43"/>
      <c r="D395" s="44"/>
      <c r="E395" s="44"/>
      <c r="F395" s="43"/>
      <c r="G395" s="43"/>
      <c r="H395" s="26"/>
      <c r="I395" s="26"/>
      <c r="J395" s="26"/>
      <c r="K395" s="26"/>
      <c r="L395" s="52"/>
      <c r="M395" s="50"/>
      <c r="N395" s="28" t="s">
        <v>12</v>
      </c>
      <c r="O395" s="28">
        <f>COUNTIF(C386:C405,"과")</f>
        <v>0</v>
      </c>
      <c r="P395" s="28" t="s">
        <v>2</v>
      </c>
      <c r="Q395" s="28">
        <f>SUMIF(C386:C405,"과",E386:E405)</f>
        <v>0</v>
      </c>
      <c r="R395" s="28">
        <f>COUNTIF(X386:X405,"과국")</f>
        <v>0</v>
      </c>
      <c r="S395" s="28" t="s">
        <v>2</v>
      </c>
      <c r="T395" s="28">
        <f>SUMIF(X386:X405,"과국",E386:E405)</f>
        <v>0</v>
      </c>
      <c r="U395" s="28">
        <f t="shared" si="88"/>
        <v>0</v>
      </c>
      <c r="V395" s="28" t="s">
        <v>2</v>
      </c>
      <c r="W395" s="28">
        <f t="shared" si="89"/>
        <v>0</v>
      </c>
      <c r="X395" s="28" t="str">
        <f t="shared" si="91"/>
        <v/>
      </c>
    </row>
    <row r="396" spans="1:24" ht="28.9" customHeight="1">
      <c r="A396" s="41" t="str">
        <f t="shared" si="90"/>
        <v xml:space="preserve"> </v>
      </c>
      <c r="B396" s="42"/>
      <c r="C396" s="43"/>
      <c r="D396" s="44"/>
      <c r="E396" s="44"/>
      <c r="F396" s="43"/>
      <c r="G396" s="43"/>
      <c r="H396" s="26"/>
      <c r="I396" s="26"/>
      <c r="J396" s="26"/>
      <c r="K396" s="26"/>
      <c r="L396" s="52"/>
      <c r="M396" s="50"/>
      <c r="N396" s="28" t="s">
        <v>13</v>
      </c>
      <c r="O396" s="28">
        <f>COUNTIF(C386:C405,"묘")</f>
        <v>0</v>
      </c>
      <c r="P396" s="28" t="s">
        <v>2</v>
      </c>
      <c r="Q396" s="28">
        <f>SUMIF(C386:C405,"묘",E386:E405)</f>
        <v>0</v>
      </c>
      <c r="R396" s="28">
        <f>COUNTIF(X386:X405,"묘국")</f>
        <v>0</v>
      </c>
      <c r="S396" s="28" t="s">
        <v>2</v>
      </c>
      <c r="T396" s="28">
        <f>SUMIF(X386:X405,"묘국",E386:E405)</f>
        <v>0</v>
      </c>
      <c r="U396" s="28">
        <f t="shared" si="88"/>
        <v>0</v>
      </c>
      <c r="V396" s="28" t="s">
        <v>2</v>
      </c>
      <c r="W396" s="28">
        <f t="shared" si="89"/>
        <v>0</v>
      </c>
      <c r="X396" s="28" t="str">
        <f t="shared" si="91"/>
        <v/>
      </c>
    </row>
    <row r="397" spans="1:24" ht="28.9" customHeight="1">
      <c r="A397" s="41" t="str">
        <f t="shared" si="90"/>
        <v xml:space="preserve"> </v>
      </c>
      <c r="B397" s="42"/>
      <c r="C397" s="43"/>
      <c r="D397" s="44"/>
      <c r="E397" s="44"/>
      <c r="F397" s="43"/>
      <c r="G397" s="43"/>
      <c r="H397" s="26"/>
      <c r="I397" s="26"/>
      <c r="J397" s="26"/>
      <c r="K397" s="26"/>
      <c r="L397" s="52"/>
      <c r="M397" s="50"/>
      <c r="N397" s="28" t="s">
        <v>14</v>
      </c>
      <c r="O397" s="28">
        <f>COUNTIF(C386:C405,"목")</f>
        <v>0</v>
      </c>
      <c r="P397" s="28" t="s">
        <v>2</v>
      </c>
      <c r="Q397" s="28">
        <f>SUMIF(C386:C405,"목",E386:E405)</f>
        <v>0</v>
      </c>
      <c r="R397" s="28">
        <f>COUNTIF(X386:X405,"목국")</f>
        <v>0</v>
      </c>
      <c r="S397" s="28" t="s">
        <v>2</v>
      </c>
      <c r="T397" s="28">
        <f>SUMIF(X386:X405,"목국",E386:E405)</f>
        <v>0</v>
      </c>
      <c r="U397" s="28">
        <f t="shared" si="88"/>
        <v>0</v>
      </c>
      <c r="V397" s="28" t="s">
        <v>2</v>
      </c>
      <c r="W397" s="28">
        <f t="shared" si="89"/>
        <v>0</v>
      </c>
      <c r="X397" s="28" t="str">
        <f t="shared" si="91"/>
        <v/>
      </c>
    </row>
    <row r="398" spans="1:24" ht="28.9" customHeight="1">
      <c r="A398" s="41" t="str">
        <f t="shared" si="90"/>
        <v xml:space="preserve"> </v>
      </c>
      <c r="B398" s="42"/>
      <c r="C398" s="43"/>
      <c r="D398" s="44"/>
      <c r="E398" s="44"/>
      <c r="F398" s="43"/>
      <c r="G398" s="43"/>
      <c r="H398" s="26"/>
      <c r="I398" s="26"/>
      <c r="J398" s="26"/>
      <c r="K398" s="26"/>
      <c r="L398" s="52"/>
      <c r="M398" s="50"/>
      <c r="N398" s="28" t="s">
        <v>15</v>
      </c>
      <c r="O398" s="28">
        <f>COUNTIF(C386:C405,"잡")</f>
        <v>0</v>
      </c>
      <c r="P398" s="28" t="s">
        <v>2</v>
      </c>
      <c r="Q398" s="28">
        <f>SUMIF(C386:C405,"잡",E386:E405)</f>
        <v>0</v>
      </c>
      <c r="R398" s="28">
        <f>COUNTIF(X386:X405,"잡국")</f>
        <v>0</v>
      </c>
      <c r="S398" s="28" t="s">
        <v>2</v>
      </c>
      <c r="T398" s="28">
        <f>SUMIF(X386:X405,"잡국",E386:E405)</f>
        <v>0</v>
      </c>
      <c r="U398" s="28">
        <f t="shared" si="88"/>
        <v>0</v>
      </c>
      <c r="V398" s="28" t="s">
        <v>2</v>
      </c>
      <c r="W398" s="28">
        <f t="shared" si="89"/>
        <v>0</v>
      </c>
      <c r="X398" s="28" t="str">
        <f t="shared" si="91"/>
        <v/>
      </c>
    </row>
    <row r="399" spans="1:24" ht="28.9" customHeight="1">
      <c r="A399" s="41" t="str">
        <f t="shared" si="90"/>
        <v xml:space="preserve"> </v>
      </c>
      <c r="B399" s="42"/>
      <c r="C399" s="43"/>
      <c r="D399" s="44"/>
      <c r="E399" s="44"/>
      <c r="F399" s="43"/>
      <c r="G399" s="43"/>
      <c r="H399" s="26"/>
      <c r="I399" s="26"/>
      <c r="J399" s="26"/>
      <c r="K399" s="26"/>
      <c r="L399" s="52"/>
      <c r="M399" s="50"/>
      <c r="N399" s="28" t="s">
        <v>19</v>
      </c>
      <c r="O399" s="28">
        <f>COUNTIF(C386:C405,"학")</f>
        <v>0</v>
      </c>
      <c r="P399" s="28" t="s">
        <v>2</v>
      </c>
      <c r="Q399" s="28">
        <f>SUMIF(C386:C405,"학",E386:E405)</f>
        <v>0</v>
      </c>
      <c r="R399" s="28">
        <f>COUNTIF(X386:X405,"학국")</f>
        <v>0</v>
      </c>
      <c r="S399" s="28" t="s">
        <v>2</v>
      </c>
      <c r="T399" s="28">
        <f>SUMIF(X386:X405,"학국",E386:E405)</f>
        <v>0</v>
      </c>
      <c r="U399" s="28">
        <f t="shared" si="88"/>
        <v>0</v>
      </c>
      <c r="V399" s="28" t="s">
        <v>2</v>
      </c>
      <c r="W399" s="28">
        <f t="shared" si="89"/>
        <v>0</v>
      </c>
      <c r="X399" s="28" t="str">
        <f t="shared" si="91"/>
        <v/>
      </c>
    </row>
    <row r="400" spans="1:24" ht="28.9" customHeight="1">
      <c r="A400" s="41" t="str">
        <f t="shared" si="90"/>
        <v xml:space="preserve"> </v>
      </c>
      <c r="B400" s="42"/>
      <c r="C400" s="43"/>
      <c r="D400" s="44"/>
      <c r="E400" s="44"/>
      <c r="F400" s="43"/>
      <c r="G400" s="43"/>
      <c r="H400" s="26"/>
      <c r="I400" s="26"/>
      <c r="J400" s="26"/>
      <c r="K400" s="26"/>
      <c r="L400" s="52"/>
      <c r="M400" s="50"/>
      <c r="N400" s="28" t="s">
        <v>16</v>
      </c>
      <c r="O400" s="28">
        <f>COUNTIF(C386:C405,"수")</f>
        <v>0</v>
      </c>
      <c r="P400" s="28" t="s">
        <v>2</v>
      </c>
      <c r="Q400" s="28">
        <f>SUMIF(C386:C405,"수",E386:E405)</f>
        <v>0</v>
      </c>
      <c r="R400" s="28">
        <f>COUNTIF(X386:X405,"수국")</f>
        <v>0</v>
      </c>
      <c r="S400" s="28" t="s">
        <v>2</v>
      </c>
      <c r="T400" s="28">
        <f>SUMIF(X386:X405,"수국",E386:E405)</f>
        <v>0</v>
      </c>
      <c r="U400" s="28">
        <f t="shared" si="88"/>
        <v>0</v>
      </c>
      <c r="V400" s="28" t="s">
        <v>2</v>
      </c>
      <c r="W400" s="28">
        <f t="shared" si="89"/>
        <v>0</v>
      </c>
      <c r="X400" s="28" t="str">
        <f t="shared" si="91"/>
        <v/>
      </c>
    </row>
    <row r="401" spans="1:24" ht="28.9" customHeight="1">
      <c r="A401" s="41" t="str">
        <f t="shared" si="90"/>
        <v xml:space="preserve"> </v>
      </c>
      <c r="B401" s="42"/>
      <c r="C401" s="43"/>
      <c r="D401" s="44"/>
      <c r="E401" s="44"/>
      <c r="F401" s="43"/>
      <c r="G401" s="43"/>
      <c r="H401" s="26"/>
      <c r="I401" s="26"/>
      <c r="J401" s="26"/>
      <c r="K401" s="26"/>
      <c r="L401" s="52"/>
      <c r="M401" s="50"/>
      <c r="N401" s="29" t="s">
        <v>17</v>
      </c>
      <c r="O401" s="28">
        <f>COUNTIF(C386:C405,"장")</f>
        <v>0</v>
      </c>
      <c r="P401" s="28" t="s">
        <v>2</v>
      </c>
      <c r="Q401" s="28">
        <f>SUMIF(C386:C405,"장",E386:E405)</f>
        <v>0</v>
      </c>
      <c r="R401" s="28">
        <f>COUNTIF(X386:X405,"장국")</f>
        <v>0</v>
      </c>
      <c r="S401" s="28" t="s">
        <v>2</v>
      </c>
      <c r="T401" s="28">
        <f>SUMIF(X386:X405,"장국",E386:E405)</f>
        <v>0</v>
      </c>
      <c r="U401" s="28">
        <f t="shared" si="88"/>
        <v>0</v>
      </c>
      <c r="V401" s="28" t="s">
        <v>2</v>
      </c>
      <c r="W401" s="28">
        <f t="shared" si="89"/>
        <v>0</v>
      </c>
      <c r="X401" s="30" t="str">
        <f t="shared" si="91"/>
        <v/>
      </c>
    </row>
    <row r="402" spans="1:24" ht="28.9" customHeight="1">
      <c r="A402" s="41" t="str">
        <f t="shared" si="90"/>
        <v xml:space="preserve"> </v>
      </c>
      <c r="B402" s="42"/>
      <c r="C402" s="43"/>
      <c r="D402" s="44"/>
      <c r="E402" s="44"/>
      <c r="F402" s="43"/>
      <c r="G402" s="43"/>
      <c r="H402" s="26"/>
      <c r="I402" s="26"/>
      <c r="J402" s="26"/>
      <c r="K402" s="26"/>
      <c r="L402" s="52"/>
      <c r="M402" s="50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30" t="str">
        <f t="shared" si="91"/>
        <v/>
      </c>
    </row>
    <row r="403" spans="1:24" ht="28.9" customHeight="1">
      <c r="A403" s="41" t="str">
        <f t="shared" si="90"/>
        <v xml:space="preserve"> </v>
      </c>
      <c r="B403" s="42"/>
      <c r="C403" s="43"/>
      <c r="D403" s="44"/>
      <c r="E403" s="44"/>
      <c r="F403" s="43"/>
      <c r="G403" s="43"/>
      <c r="H403" s="26"/>
      <c r="I403" s="26"/>
      <c r="J403" s="26"/>
      <c r="K403" s="26"/>
      <c r="L403" s="52"/>
      <c r="M403" s="50"/>
      <c r="N403" s="29"/>
      <c r="O403" s="29"/>
      <c r="P403" s="29"/>
      <c r="Q403" s="29"/>
      <c r="R403" s="29"/>
      <c r="S403" s="29"/>
      <c r="T403" s="29"/>
      <c r="U403" s="29"/>
      <c r="V403" s="29"/>
      <c r="W403" s="29"/>
      <c r="X403" s="30" t="str">
        <f t="shared" si="91"/>
        <v/>
      </c>
    </row>
    <row r="404" spans="1:24" ht="28.9" customHeight="1">
      <c r="A404" s="41" t="str">
        <f>IF(OR(ISNUMBER(E404),ISTEXT(C404)),A403+1," ")</f>
        <v xml:space="preserve"> </v>
      </c>
      <c r="B404" s="42"/>
      <c r="C404" s="43"/>
      <c r="D404" s="44"/>
      <c r="E404" s="44"/>
      <c r="F404" s="43"/>
      <c r="G404" s="43"/>
      <c r="H404" s="26"/>
      <c r="I404" s="26"/>
      <c r="J404" s="26"/>
      <c r="K404" s="26"/>
      <c r="L404" s="52"/>
      <c r="M404" s="50"/>
      <c r="N404" s="29"/>
      <c r="O404" s="29"/>
      <c r="P404" s="29"/>
      <c r="Q404" s="29"/>
      <c r="R404" s="29"/>
      <c r="S404" s="29"/>
      <c r="T404" s="29"/>
      <c r="U404" s="29"/>
      <c r="V404" s="29"/>
      <c r="W404" s="29"/>
      <c r="X404" s="30" t="str">
        <f t="shared" si="91"/>
        <v/>
      </c>
    </row>
    <row r="405" spans="1:24" ht="28.9" customHeight="1">
      <c r="A405" s="41" t="str">
        <f>IF(OR(ISNUMBER(E405),ISTEXT(C405)),A404+1," ")</f>
        <v xml:space="preserve"> </v>
      </c>
      <c r="B405" s="42"/>
      <c r="C405" s="43"/>
      <c r="D405" s="44"/>
      <c r="E405" s="44"/>
      <c r="F405" s="43"/>
      <c r="G405" s="43"/>
      <c r="H405" s="26"/>
      <c r="I405" s="26"/>
      <c r="J405" s="26"/>
      <c r="K405" s="26"/>
      <c r="L405" s="52"/>
      <c r="M405" s="50"/>
      <c r="N405" s="28" t="s">
        <v>20</v>
      </c>
      <c r="O405" s="28">
        <f>COUNTIF(C386:C405," ")</f>
        <v>0</v>
      </c>
      <c r="P405" s="28" t="s">
        <v>2</v>
      </c>
      <c r="Q405" s="28">
        <f>SUMIF(C386:C405," ",E386:E405)</f>
        <v>0</v>
      </c>
      <c r="R405" s="28"/>
      <c r="S405" s="28" t="s">
        <v>2</v>
      </c>
      <c r="T405" s="28"/>
      <c r="U405" s="28">
        <f>O405</f>
        <v>0</v>
      </c>
      <c r="V405" s="28" t="s">
        <v>2</v>
      </c>
      <c r="W405" s="28">
        <f>Q405</f>
        <v>0</v>
      </c>
      <c r="X405" s="28" t="str">
        <f t="shared" si="91"/>
        <v/>
      </c>
    </row>
    <row r="406" spans="1:24" ht="28.9" customHeight="1">
      <c r="A406" s="45" t="s">
        <v>35</v>
      </c>
      <c r="B406" s="46"/>
      <c r="C406" s="47"/>
      <c r="D406" s="48"/>
      <c r="E406" s="49">
        <f>SUM(E386:E405)</f>
        <v>0</v>
      </c>
      <c r="F406" s="47"/>
      <c r="G406" s="47"/>
      <c r="H406" s="31"/>
      <c r="I406" s="31"/>
      <c r="J406" s="31"/>
      <c r="K406" s="31"/>
      <c r="L406" s="33"/>
      <c r="M406" s="51"/>
      <c r="N406" s="29" t="s">
        <v>1</v>
      </c>
      <c r="O406" s="28">
        <f>SUM(O386:O405)</f>
        <v>0</v>
      </c>
      <c r="P406" s="28" t="s">
        <v>2</v>
      </c>
      <c r="Q406" s="28">
        <f>SUM(Q386:Q405)</f>
        <v>0</v>
      </c>
      <c r="R406" s="28">
        <f>SUM(R386:R405)</f>
        <v>0</v>
      </c>
      <c r="S406" s="28" t="s">
        <v>2</v>
      </c>
      <c r="T406" s="28">
        <f>SUM(T386:T405)</f>
        <v>0</v>
      </c>
      <c r="U406" s="28">
        <f>SUM(U386:U405)</f>
        <v>0</v>
      </c>
      <c r="V406" s="28" t="s">
        <v>2</v>
      </c>
      <c r="W406" s="28">
        <f>SUM(W386:W405)</f>
        <v>0</v>
      </c>
      <c r="X406" s="28" t="str">
        <f t="shared" si="91"/>
        <v/>
      </c>
    </row>
    <row r="407" spans="1:24" ht="28.9" customHeight="1">
      <c r="A407" s="41" t="str">
        <f>IF(OR(ISNUMBER(E407),ISTEXT(C407)),A405+1," ")</f>
        <v xml:space="preserve"> </v>
      </c>
      <c r="B407" s="42"/>
      <c r="C407" s="43"/>
      <c r="D407" s="44"/>
      <c r="E407" s="44"/>
      <c r="F407" s="43"/>
      <c r="G407" s="43"/>
      <c r="H407" s="26"/>
      <c r="I407" s="26"/>
      <c r="J407" s="26"/>
      <c r="K407" s="27"/>
      <c r="L407" s="52"/>
      <c r="M407" s="50"/>
      <c r="N407" s="28" t="s">
        <v>3</v>
      </c>
      <c r="O407" s="28">
        <f>COUNTIF(C407:C426,"전")</f>
        <v>0</v>
      </c>
      <c r="P407" s="28" t="s">
        <v>2</v>
      </c>
      <c r="Q407" s="28">
        <f>SUMIF(C407:C426,"전",E407:E426)</f>
        <v>0</v>
      </c>
      <c r="R407" s="28">
        <f>COUNTIF(X407:X426,"전국")</f>
        <v>0</v>
      </c>
      <c r="S407" s="28" t="s">
        <v>2</v>
      </c>
      <c r="T407" s="28">
        <f>SUMIF(X407:X426,"전국",E407:E426)</f>
        <v>0</v>
      </c>
      <c r="U407" s="28">
        <f t="shared" ref="U407:U422" si="92">O407-R407</f>
        <v>0</v>
      </c>
      <c r="V407" s="28" t="s">
        <v>2</v>
      </c>
      <c r="W407" s="28">
        <f t="shared" ref="W407:W422" si="93">Q407-T407</f>
        <v>0</v>
      </c>
      <c r="X407" s="28" t="str">
        <f t="shared" si="91"/>
        <v/>
      </c>
    </row>
    <row r="408" spans="1:24" ht="28.9" customHeight="1">
      <c r="A408" s="41" t="str">
        <f>IF(OR(ISNUMBER(E408),ISTEXT(C408)),A407+1," ")</f>
        <v xml:space="preserve"> </v>
      </c>
      <c r="B408" s="42"/>
      <c r="C408" s="43"/>
      <c r="D408" s="44"/>
      <c r="E408" s="44"/>
      <c r="F408" s="43"/>
      <c r="G408" s="43"/>
      <c r="H408" s="26"/>
      <c r="I408" s="26"/>
      <c r="J408" s="26"/>
      <c r="K408" s="26"/>
      <c r="L408" s="52"/>
      <c r="M408" s="50"/>
      <c r="N408" s="28" t="s">
        <v>4</v>
      </c>
      <c r="O408" s="28">
        <f>COUNTIF(C407:C426,"답")</f>
        <v>0</v>
      </c>
      <c r="P408" s="28" t="s">
        <v>2</v>
      </c>
      <c r="Q408" s="28">
        <f>SUMIF(C407:C426,"답",E407:E426)</f>
        <v>0</v>
      </c>
      <c r="R408" s="28">
        <f>COUNTIF(X407:X426,"답국")</f>
        <v>0</v>
      </c>
      <c r="S408" s="28" t="s">
        <v>2</v>
      </c>
      <c r="T408" s="28">
        <f>SUMIF(X407:X426,"답국",E407:E426)</f>
        <v>0</v>
      </c>
      <c r="U408" s="28">
        <f t="shared" si="92"/>
        <v>0</v>
      </c>
      <c r="V408" s="28" t="s">
        <v>2</v>
      </c>
      <c r="W408" s="28">
        <f t="shared" si="93"/>
        <v>0</v>
      </c>
      <c r="X408" s="28" t="str">
        <f t="shared" ref="X408:X423" si="94">CONCATENATE(C408,H408)</f>
        <v/>
      </c>
    </row>
    <row r="409" spans="1:24" ht="28.9" customHeight="1">
      <c r="A409" s="41" t="str">
        <f t="shared" ref="A409:A424" si="95">IF(OR(ISNUMBER(E409),ISTEXT(C409)),A408+1," ")</f>
        <v xml:space="preserve"> </v>
      </c>
      <c r="B409" s="42"/>
      <c r="C409" s="43"/>
      <c r="D409" s="44"/>
      <c r="E409" s="44"/>
      <c r="F409" s="43"/>
      <c r="G409" s="43"/>
      <c r="H409" s="26"/>
      <c r="I409" s="26"/>
      <c r="J409" s="26"/>
      <c r="K409" s="26"/>
      <c r="L409" s="52"/>
      <c r="M409" s="50"/>
      <c r="N409" s="28" t="s">
        <v>5</v>
      </c>
      <c r="O409" s="28">
        <f>COUNTIF(C407:C426,"임")</f>
        <v>0</v>
      </c>
      <c r="P409" s="28" t="s">
        <v>2</v>
      </c>
      <c r="Q409" s="28">
        <f>SUMIF(C407:C426,"임",E407:E426)</f>
        <v>0</v>
      </c>
      <c r="R409" s="28">
        <f>COUNTIF(X407:X426,"임국")</f>
        <v>0</v>
      </c>
      <c r="S409" s="28" t="s">
        <v>2</v>
      </c>
      <c r="T409" s="28">
        <f>SUMIF(X407:X426,"임국",E407:E426)</f>
        <v>0</v>
      </c>
      <c r="U409" s="28">
        <f t="shared" si="92"/>
        <v>0</v>
      </c>
      <c r="V409" s="28" t="s">
        <v>2</v>
      </c>
      <c r="W409" s="28">
        <f t="shared" si="93"/>
        <v>0</v>
      </c>
      <c r="X409" s="28" t="str">
        <f t="shared" si="94"/>
        <v/>
      </c>
    </row>
    <row r="410" spans="1:24" ht="28.9" customHeight="1">
      <c r="A410" s="41" t="str">
        <f t="shared" si="95"/>
        <v xml:space="preserve"> </v>
      </c>
      <c r="B410" s="42"/>
      <c r="C410" s="43"/>
      <c r="D410" s="44"/>
      <c r="E410" s="44"/>
      <c r="F410" s="43"/>
      <c r="G410" s="43"/>
      <c r="H410" s="26"/>
      <c r="I410" s="26"/>
      <c r="J410" s="26"/>
      <c r="K410" s="26"/>
      <c r="L410" s="52"/>
      <c r="M410" s="50"/>
      <c r="N410" s="28" t="s">
        <v>6</v>
      </c>
      <c r="O410" s="28">
        <f>COUNTIF(C407:C426,"대")</f>
        <v>0</v>
      </c>
      <c r="P410" s="28" t="s">
        <v>2</v>
      </c>
      <c r="Q410" s="28">
        <f>SUMIF(C407:C426,"대",E407:E426)</f>
        <v>0</v>
      </c>
      <c r="R410" s="28">
        <f>COUNTIF(X407:X426,"대국")</f>
        <v>0</v>
      </c>
      <c r="S410" s="28" t="s">
        <v>2</v>
      </c>
      <c r="T410" s="28">
        <f>SUMIF(X407:X426,"대국",E407:E426)</f>
        <v>0</v>
      </c>
      <c r="U410" s="28">
        <f t="shared" si="92"/>
        <v>0</v>
      </c>
      <c r="V410" s="28" t="s">
        <v>2</v>
      </c>
      <c r="W410" s="28">
        <f t="shared" si="93"/>
        <v>0</v>
      </c>
      <c r="X410" s="28" t="str">
        <f t="shared" si="94"/>
        <v/>
      </c>
    </row>
    <row r="411" spans="1:24" ht="28.9" customHeight="1">
      <c r="A411" s="41" t="str">
        <f t="shared" si="95"/>
        <v xml:space="preserve"> </v>
      </c>
      <c r="B411" s="42"/>
      <c r="C411" s="43"/>
      <c r="D411" s="44"/>
      <c r="E411" s="44"/>
      <c r="F411" s="43"/>
      <c r="G411" s="43"/>
      <c r="H411" s="26"/>
      <c r="I411" s="26"/>
      <c r="J411" s="26"/>
      <c r="K411" s="26"/>
      <c r="L411" s="52"/>
      <c r="M411" s="50"/>
      <c r="N411" s="28" t="s">
        <v>7</v>
      </c>
      <c r="O411" s="28">
        <f>COUNTIF(C407:C426,"도")</f>
        <v>0</v>
      </c>
      <c r="P411" s="28" t="s">
        <v>2</v>
      </c>
      <c r="Q411" s="28">
        <f>SUMIF(C407:C426,"도",E407:E426)</f>
        <v>0</v>
      </c>
      <c r="R411" s="28">
        <f>COUNTIF(X407:X426,"도국")</f>
        <v>0</v>
      </c>
      <c r="S411" s="28" t="s">
        <v>2</v>
      </c>
      <c r="T411" s="28">
        <f>SUMIF(X407:X426,"도국",E407:E426)</f>
        <v>0</v>
      </c>
      <c r="U411" s="28">
        <f t="shared" si="92"/>
        <v>0</v>
      </c>
      <c r="V411" s="28" t="s">
        <v>2</v>
      </c>
      <c r="W411" s="28">
        <f t="shared" si="93"/>
        <v>0</v>
      </c>
      <c r="X411" s="28" t="str">
        <f t="shared" si="94"/>
        <v/>
      </c>
    </row>
    <row r="412" spans="1:24" ht="28.9" customHeight="1">
      <c r="A412" s="41" t="str">
        <f t="shared" si="95"/>
        <v xml:space="preserve"> </v>
      </c>
      <c r="B412" s="42"/>
      <c r="C412" s="43"/>
      <c r="D412" s="44"/>
      <c r="E412" s="44"/>
      <c r="F412" s="43"/>
      <c r="G412" s="43"/>
      <c r="H412" s="26"/>
      <c r="I412" s="26"/>
      <c r="J412" s="26"/>
      <c r="K412" s="26"/>
      <c r="L412" s="52"/>
      <c r="M412" s="50"/>
      <c r="N412" s="28" t="s">
        <v>8</v>
      </c>
      <c r="O412" s="28">
        <f>COUNTIF(C407:C426,"천")</f>
        <v>0</v>
      </c>
      <c r="P412" s="28" t="s">
        <v>2</v>
      </c>
      <c r="Q412" s="28">
        <f>SUMIF(C407:C426,"천",E407:E426)</f>
        <v>0</v>
      </c>
      <c r="R412" s="28">
        <f>COUNTIF(X407:X426,"천국")</f>
        <v>0</v>
      </c>
      <c r="S412" s="28" t="s">
        <v>2</v>
      </c>
      <c r="T412" s="28">
        <f>SUMIF(X407:X426,"천국",E407:E426)</f>
        <v>0</v>
      </c>
      <c r="U412" s="28">
        <f t="shared" si="92"/>
        <v>0</v>
      </c>
      <c r="V412" s="28" t="s">
        <v>2</v>
      </c>
      <c r="W412" s="28">
        <f t="shared" si="93"/>
        <v>0</v>
      </c>
      <c r="X412" s="28" t="str">
        <f t="shared" si="94"/>
        <v/>
      </c>
    </row>
    <row r="413" spans="1:24" ht="28.9" customHeight="1">
      <c r="A413" s="41" t="str">
        <f t="shared" si="95"/>
        <v xml:space="preserve"> </v>
      </c>
      <c r="B413" s="42"/>
      <c r="C413" s="43"/>
      <c r="D413" s="44"/>
      <c r="E413" s="44"/>
      <c r="F413" s="43"/>
      <c r="G413" s="43"/>
      <c r="H413" s="26"/>
      <c r="I413" s="26"/>
      <c r="J413" s="26"/>
      <c r="K413" s="26"/>
      <c r="L413" s="52"/>
      <c r="M413" s="50"/>
      <c r="N413" s="28" t="s">
        <v>9</v>
      </c>
      <c r="O413" s="28">
        <f>COUNTIF(C407:C426,"구")</f>
        <v>0</v>
      </c>
      <c r="P413" s="28" t="s">
        <v>2</v>
      </c>
      <c r="Q413" s="28">
        <f>SUMIF(C407:C426,"구",E407:E426)</f>
        <v>0</v>
      </c>
      <c r="R413" s="28">
        <f>COUNTIF(X407:X426,"구국")</f>
        <v>0</v>
      </c>
      <c r="S413" s="28" t="s">
        <v>2</v>
      </c>
      <c r="T413" s="28">
        <f>SUMIF(X407:X426,"구국",E407:E426)</f>
        <v>0</v>
      </c>
      <c r="U413" s="28">
        <f t="shared" si="92"/>
        <v>0</v>
      </c>
      <c r="V413" s="28" t="s">
        <v>2</v>
      </c>
      <c r="W413" s="28">
        <f t="shared" si="93"/>
        <v>0</v>
      </c>
      <c r="X413" s="28" t="str">
        <f t="shared" si="94"/>
        <v/>
      </c>
    </row>
    <row r="414" spans="1:24" ht="28.9" customHeight="1">
      <c r="A414" s="41" t="str">
        <f t="shared" si="95"/>
        <v xml:space="preserve"> </v>
      </c>
      <c r="B414" s="42"/>
      <c r="C414" s="43"/>
      <c r="D414" s="44"/>
      <c r="E414" s="44"/>
      <c r="F414" s="43"/>
      <c r="G414" s="43"/>
      <c r="H414" s="26"/>
      <c r="I414" s="26"/>
      <c r="J414" s="26"/>
      <c r="K414" s="26"/>
      <c r="L414" s="52"/>
      <c r="M414" s="50"/>
      <c r="N414" s="28" t="s">
        <v>10</v>
      </c>
      <c r="O414" s="28">
        <f>COUNTIF(C407:C426,"제")</f>
        <v>0</v>
      </c>
      <c r="P414" s="28" t="s">
        <v>2</v>
      </c>
      <c r="Q414" s="28">
        <f>SUMIF(C407:C426,"제",E407:E426)</f>
        <v>0</v>
      </c>
      <c r="R414" s="28">
        <f>COUNTIF(X407:X426,"제국")</f>
        <v>0</v>
      </c>
      <c r="S414" s="28" t="s">
        <v>2</v>
      </c>
      <c r="T414" s="28">
        <f>SUMIF(X407:X426,"제국",E407:E426)</f>
        <v>0</v>
      </c>
      <c r="U414" s="28">
        <f t="shared" si="92"/>
        <v>0</v>
      </c>
      <c r="V414" s="28" t="s">
        <v>2</v>
      </c>
      <c r="W414" s="28">
        <f t="shared" si="93"/>
        <v>0</v>
      </c>
      <c r="X414" s="28" t="str">
        <f t="shared" si="94"/>
        <v/>
      </c>
    </row>
    <row r="415" spans="1:24" ht="28.9" customHeight="1">
      <c r="A415" s="41" t="str">
        <f t="shared" si="95"/>
        <v xml:space="preserve"> </v>
      </c>
      <c r="B415" s="42"/>
      <c r="C415" s="43"/>
      <c r="D415" s="44"/>
      <c r="E415" s="44"/>
      <c r="F415" s="43"/>
      <c r="G415" s="43"/>
      <c r="H415" s="26"/>
      <c r="I415" s="26"/>
      <c r="J415" s="26"/>
      <c r="K415" s="26"/>
      <c r="L415" s="52"/>
      <c r="M415" s="50"/>
      <c r="N415" s="28" t="s">
        <v>11</v>
      </c>
      <c r="O415" s="28">
        <f>COUNTIF(C407:C426,"유")</f>
        <v>0</v>
      </c>
      <c r="P415" s="28" t="s">
        <v>2</v>
      </c>
      <c r="Q415" s="28">
        <f>SUMIF(C407:C426,"유",E407:E426)</f>
        <v>0</v>
      </c>
      <c r="R415" s="28">
        <f>COUNTIF(X407:X426,"유국")</f>
        <v>0</v>
      </c>
      <c r="S415" s="28" t="s">
        <v>2</v>
      </c>
      <c r="T415" s="28">
        <f>SUMIF(X407:X426,"유국",E407:E426)</f>
        <v>0</v>
      </c>
      <c r="U415" s="28">
        <f t="shared" si="92"/>
        <v>0</v>
      </c>
      <c r="V415" s="28" t="s">
        <v>2</v>
      </c>
      <c r="W415" s="28">
        <f t="shared" si="93"/>
        <v>0</v>
      </c>
      <c r="X415" s="28" t="str">
        <f t="shared" si="94"/>
        <v/>
      </c>
    </row>
    <row r="416" spans="1:24" ht="28.9" customHeight="1">
      <c r="A416" s="41" t="str">
        <f t="shared" si="95"/>
        <v xml:space="preserve"> </v>
      </c>
      <c r="B416" s="42"/>
      <c r="C416" s="43"/>
      <c r="D416" s="44"/>
      <c r="E416" s="44"/>
      <c r="F416" s="43"/>
      <c r="G416" s="43"/>
      <c r="H416" s="26"/>
      <c r="I416" s="26"/>
      <c r="J416" s="26"/>
      <c r="K416" s="26"/>
      <c r="L416" s="52"/>
      <c r="M416" s="50"/>
      <c r="N416" s="28" t="s">
        <v>12</v>
      </c>
      <c r="O416" s="28">
        <f>COUNTIF(C407:C426,"과")</f>
        <v>0</v>
      </c>
      <c r="P416" s="28" t="s">
        <v>2</v>
      </c>
      <c r="Q416" s="28">
        <f>SUMIF(C407:C426,"과",E407:E426)</f>
        <v>0</v>
      </c>
      <c r="R416" s="28">
        <f>COUNTIF(X407:X426,"과국")</f>
        <v>0</v>
      </c>
      <c r="S416" s="28" t="s">
        <v>2</v>
      </c>
      <c r="T416" s="28">
        <f>SUMIF(X407:X426,"과국",E407:E426)</f>
        <v>0</v>
      </c>
      <c r="U416" s="28">
        <f t="shared" si="92"/>
        <v>0</v>
      </c>
      <c r="V416" s="28" t="s">
        <v>2</v>
      </c>
      <c r="W416" s="28">
        <f t="shared" si="93"/>
        <v>0</v>
      </c>
      <c r="X416" s="28" t="str">
        <f t="shared" si="94"/>
        <v/>
      </c>
    </row>
    <row r="417" spans="1:24" ht="28.9" customHeight="1">
      <c r="A417" s="41" t="str">
        <f t="shared" si="95"/>
        <v xml:space="preserve"> </v>
      </c>
      <c r="B417" s="42"/>
      <c r="C417" s="43"/>
      <c r="D417" s="44"/>
      <c r="E417" s="44"/>
      <c r="F417" s="43"/>
      <c r="G417" s="43"/>
      <c r="H417" s="26"/>
      <c r="I417" s="26"/>
      <c r="J417" s="26"/>
      <c r="K417" s="26"/>
      <c r="L417" s="52"/>
      <c r="M417" s="50"/>
      <c r="N417" s="28" t="s">
        <v>13</v>
      </c>
      <c r="O417" s="28">
        <f>COUNTIF(C407:C426,"묘")</f>
        <v>0</v>
      </c>
      <c r="P417" s="28" t="s">
        <v>2</v>
      </c>
      <c r="Q417" s="28">
        <f>SUMIF(C407:C426,"묘",E407:E426)</f>
        <v>0</v>
      </c>
      <c r="R417" s="28">
        <f>COUNTIF(X407:X426,"묘국")</f>
        <v>0</v>
      </c>
      <c r="S417" s="28" t="s">
        <v>2</v>
      </c>
      <c r="T417" s="28">
        <f>SUMIF(X407:X426,"묘국",E407:E426)</f>
        <v>0</v>
      </c>
      <c r="U417" s="28">
        <f t="shared" si="92"/>
        <v>0</v>
      </c>
      <c r="V417" s="28" t="s">
        <v>2</v>
      </c>
      <c r="W417" s="28">
        <f t="shared" si="93"/>
        <v>0</v>
      </c>
      <c r="X417" s="28" t="str">
        <f t="shared" si="94"/>
        <v/>
      </c>
    </row>
    <row r="418" spans="1:24" ht="28.9" customHeight="1">
      <c r="A418" s="41" t="str">
        <f t="shared" si="95"/>
        <v xml:space="preserve"> </v>
      </c>
      <c r="B418" s="42"/>
      <c r="C418" s="43"/>
      <c r="D418" s="44"/>
      <c r="E418" s="44"/>
      <c r="F418" s="43"/>
      <c r="G418" s="43"/>
      <c r="H418" s="26"/>
      <c r="I418" s="26"/>
      <c r="J418" s="26"/>
      <c r="K418" s="26"/>
      <c r="L418" s="52"/>
      <c r="M418" s="50"/>
      <c r="N418" s="28" t="s">
        <v>14</v>
      </c>
      <c r="O418" s="28">
        <f>COUNTIF(C407:C426,"목")</f>
        <v>0</v>
      </c>
      <c r="P418" s="28" t="s">
        <v>2</v>
      </c>
      <c r="Q418" s="28">
        <f>SUMIF(C407:C426,"목",E407:E426)</f>
        <v>0</v>
      </c>
      <c r="R418" s="28">
        <f>COUNTIF(X407:X426,"목국")</f>
        <v>0</v>
      </c>
      <c r="S418" s="28" t="s">
        <v>2</v>
      </c>
      <c r="T418" s="28">
        <f>SUMIF(X407:X426,"목국",E407:E426)</f>
        <v>0</v>
      </c>
      <c r="U418" s="28">
        <f t="shared" si="92"/>
        <v>0</v>
      </c>
      <c r="V418" s="28" t="s">
        <v>2</v>
      </c>
      <c r="W418" s="28">
        <f t="shared" si="93"/>
        <v>0</v>
      </c>
      <c r="X418" s="28" t="str">
        <f t="shared" si="94"/>
        <v/>
      </c>
    </row>
    <row r="419" spans="1:24" ht="28.9" customHeight="1">
      <c r="A419" s="41" t="str">
        <f t="shared" si="95"/>
        <v xml:space="preserve"> </v>
      </c>
      <c r="B419" s="42"/>
      <c r="C419" s="43"/>
      <c r="D419" s="44"/>
      <c r="E419" s="44"/>
      <c r="F419" s="43"/>
      <c r="G419" s="43"/>
      <c r="H419" s="26"/>
      <c r="I419" s="26"/>
      <c r="J419" s="26"/>
      <c r="K419" s="26"/>
      <c r="L419" s="52"/>
      <c r="M419" s="50"/>
      <c r="N419" s="28" t="s">
        <v>15</v>
      </c>
      <c r="O419" s="28">
        <f>COUNTIF(C407:C426,"잡")</f>
        <v>0</v>
      </c>
      <c r="P419" s="28" t="s">
        <v>2</v>
      </c>
      <c r="Q419" s="28">
        <f>SUMIF(C407:C426,"잡",E407:E426)</f>
        <v>0</v>
      </c>
      <c r="R419" s="28">
        <f>COUNTIF(X407:X426,"잡국")</f>
        <v>0</v>
      </c>
      <c r="S419" s="28" t="s">
        <v>2</v>
      </c>
      <c r="T419" s="28">
        <f>SUMIF(X407:X426,"잡국",E407:E426)</f>
        <v>0</v>
      </c>
      <c r="U419" s="28">
        <f t="shared" si="92"/>
        <v>0</v>
      </c>
      <c r="V419" s="28" t="s">
        <v>2</v>
      </c>
      <c r="W419" s="28">
        <f t="shared" si="93"/>
        <v>0</v>
      </c>
      <c r="X419" s="28" t="str">
        <f t="shared" si="94"/>
        <v/>
      </c>
    </row>
    <row r="420" spans="1:24" ht="28.9" customHeight="1">
      <c r="A420" s="41" t="str">
        <f t="shared" si="95"/>
        <v xml:space="preserve"> </v>
      </c>
      <c r="B420" s="42"/>
      <c r="C420" s="43"/>
      <c r="D420" s="44"/>
      <c r="E420" s="44"/>
      <c r="F420" s="43"/>
      <c r="G420" s="43"/>
      <c r="H420" s="26"/>
      <c r="I420" s="26"/>
      <c r="J420" s="26"/>
      <c r="K420" s="26"/>
      <c r="L420" s="52"/>
      <c r="M420" s="50"/>
      <c r="N420" s="28" t="s">
        <v>19</v>
      </c>
      <c r="O420" s="28">
        <f>COUNTIF(C407:C426,"학")</f>
        <v>0</v>
      </c>
      <c r="P420" s="28" t="s">
        <v>2</v>
      </c>
      <c r="Q420" s="28">
        <f>SUMIF(C407:C426,"학",E407:E426)</f>
        <v>0</v>
      </c>
      <c r="R420" s="28">
        <f>COUNTIF(X407:X426,"학국")</f>
        <v>0</v>
      </c>
      <c r="S420" s="28" t="s">
        <v>2</v>
      </c>
      <c r="T420" s="28">
        <f>SUMIF(X407:X426,"학국",E407:E426)</f>
        <v>0</v>
      </c>
      <c r="U420" s="28">
        <f t="shared" si="92"/>
        <v>0</v>
      </c>
      <c r="V420" s="28" t="s">
        <v>2</v>
      </c>
      <c r="W420" s="28">
        <f t="shared" si="93"/>
        <v>0</v>
      </c>
      <c r="X420" s="28" t="str">
        <f t="shared" si="94"/>
        <v/>
      </c>
    </row>
    <row r="421" spans="1:24" ht="28.9" customHeight="1">
      <c r="A421" s="41" t="str">
        <f t="shared" si="95"/>
        <v xml:space="preserve"> </v>
      </c>
      <c r="B421" s="42"/>
      <c r="C421" s="43"/>
      <c r="D421" s="44"/>
      <c r="E421" s="44"/>
      <c r="F421" s="43"/>
      <c r="G421" s="43"/>
      <c r="H421" s="26"/>
      <c r="I421" s="26"/>
      <c r="J421" s="26"/>
      <c r="K421" s="26"/>
      <c r="L421" s="52"/>
      <c r="M421" s="50"/>
      <c r="N421" s="28" t="s">
        <v>16</v>
      </c>
      <c r="O421" s="28">
        <f>COUNTIF(C407:C426,"수")</f>
        <v>0</v>
      </c>
      <c r="P421" s="28" t="s">
        <v>2</v>
      </c>
      <c r="Q421" s="28">
        <f>SUMIF(C407:C426,"수",E407:E426)</f>
        <v>0</v>
      </c>
      <c r="R421" s="28">
        <f>COUNTIF(X407:X426,"수국")</f>
        <v>0</v>
      </c>
      <c r="S421" s="28" t="s">
        <v>2</v>
      </c>
      <c r="T421" s="28">
        <f>SUMIF(X407:X426,"수국",E407:E426)</f>
        <v>0</v>
      </c>
      <c r="U421" s="28">
        <f t="shared" si="92"/>
        <v>0</v>
      </c>
      <c r="V421" s="28" t="s">
        <v>2</v>
      </c>
      <c r="W421" s="28">
        <f t="shared" si="93"/>
        <v>0</v>
      </c>
      <c r="X421" s="28" t="str">
        <f t="shared" si="94"/>
        <v/>
      </c>
    </row>
    <row r="422" spans="1:24" ht="28.9" customHeight="1">
      <c r="A422" s="41" t="str">
        <f t="shared" si="95"/>
        <v xml:space="preserve"> </v>
      </c>
      <c r="B422" s="42"/>
      <c r="C422" s="43"/>
      <c r="D422" s="44"/>
      <c r="E422" s="44"/>
      <c r="F422" s="43"/>
      <c r="G422" s="43"/>
      <c r="H422" s="26"/>
      <c r="I422" s="26"/>
      <c r="J422" s="26"/>
      <c r="K422" s="26"/>
      <c r="L422" s="52"/>
      <c r="M422" s="50"/>
      <c r="N422" s="29" t="s">
        <v>17</v>
      </c>
      <c r="O422" s="28">
        <f>COUNTIF(C407:C426,"장")</f>
        <v>0</v>
      </c>
      <c r="P422" s="28" t="s">
        <v>2</v>
      </c>
      <c r="Q422" s="28">
        <f>SUMIF(C407:C426,"장",E407:E426)</f>
        <v>0</v>
      </c>
      <c r="R422" s="28">
        <f>COUNTIF(X407:X426,"장국")</f>
        <v>0</v>
      </c>
      <c r="S422" s="28" t="s">
        <v>2</v>
      </c>
      <c r="T422" s="28">
        <f>SUMIF(X407:X426,"장국",E407:E426)</f>
        <v>0</v>
      </c>
      <c r="U422" s="28">
        <f t="shared" si="92"/>
        <v>0</v>
      </c>
      <c r="V422" s="28" t="s">
        <v>2</v>
      </c>
      <c r="W422" s="28">
        <f t="shared" si="93"/>
        <v>0</v>
      </c>
      <c r="X422" s="30" t="str">
        <f t="shared" si="94"/>
        <v/>
      </c>
    </row>
    <row r="423" spans="1:24" ht="28.9" customHeight="1">
      <c r="A423" s="41" t="str">
        <f t="shared" si="95"/>
        <v xml:space="preserve"> </v>
      </c>
      <c r="B423" s="42"/>
      <c r="C423" s="43"/>
      <c r="D423" s="44"/>
      <c r="E423" s="44"/>
      <c r="F423" s="43"/>
      <c r="G423" s="43"/>
      <c r="H423" s="26"/>
      <c r="I423" s="26"/>
      <c r="J423" s="26"/>
      <c r="K423" s="26"/>
      <c r="L423" s="52"/>
      <c r="M423" s="50"/>
      <c r="N423" s="29"/>
      <c r="O423" s="29"/>
      <c r="P423" s="29"/>
      <c r="Q423" s="29"/>
      <c r="R423" s="29"/>
      <c r="S423" s="29"/>
      <c r="T423" s="29"/>
      <c r="U423" s="29"/>
      <c r="V423" s="29"/>
      <c r="W423" s="29"/>
      <c r="X423" s="30" t="str">
        <f t="shared" si="94"/>
        <v/>
      </c>
    </row>
    <row r="424" spans="1:24" ht="28.9" customHeight="1">
      <c r="A424" s="41" t="str">
        <f t="shared" si="95"/>
        <v xml:space="preserve"> </v>
      </c>
      <c r="B424" s="42"/>
      <c r="C424" s="43"/>
      <c r="D424" s="44"/>
      <c r="E424" s="44"/>
      <c r="F424" s="43"/>
      <c r="G424" s="43"/>
      <c r="H424" s="26"/>
      <c r="I424" s="26"/>
      <c r="J424" s="26"/>
      <c r="K424" s="26"/>
      <c r="L424" s="52"/>
      <c r="M424" s="50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30" t="str">
        <f>CONCATENATE(C424,H424)</f>
        <v/>
      </c>
    </row>
    <row r="425" spans="1:24" ht="28.9" customHeight="1">
      <c r="A425" s="41" t="str">
        <f>IF(OR(ISNUMBER(E425),ISTEXT(C425)),A424+1," ")</f>
        <v xml:space="preserve"> </v>
      </c>
      <c r="B425" s="42"/>
      <c r="C425" s="43"/>
      <c r="D425" s="44"/>
      <c r="E425" s="44"/>
      <c r="F425" s="43"/>
      <c r="G425" s="43"/>
      <c r="H425" s="26"/>
      <c r="I425" s="26"/>
      <c r="J425" s="26"/>
      <c r="K425" s="26"/>
      <c r="L425" s="52"/>
      <c r="M425" s="50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30" t="str">
        <f>CONCATENATE(C425,H425)</f>
        <v/>
      </c>
    </row>
    <row r="426" spans="1:24" ht="28.9" customHeight="1">
      <c r="A426" s="41" t="str">
        <f>IF(OR(ISNUMBER(E426),ISTEXT(C426)),A425+1," ")</f>
        <v xml:space="preserve"> </v>
      </c>
      <c r="B426" s="42"/>
      <c r="C426" s="43"/>
      <c r="D426" s="44"/>
      <c r="E426" s="44"/>
      <c r="F426" s="43"/>
      <c r="G426" s="43"/>
      <c r="H426" s="26"/>
      <c r="I426" s="26"/>
      <c r="J426" s="26"/>
      <c r="K426" s="26"/>
      <c r="L426" s="52"/>
      <c r="M426" s="50"/>
      <c r="N426" s="28" t="s">
        <v>20</v>
      </c>
      <c r="O426" s="28">
        <f>COUNTIF(C407:C426," ")</f>
        <v>0</v>
      </c>
      <c r="P426" s="28" t="s">
        <v>2</v>
      </c>
      <c r="Q426" s="28">
        <f>SUMIF(C407:C426," ",E407:E426)</f>
        <v>0</v>
      </c>
      <c r="R426" s="28"/>
      <c r="S426" s="28" t="s">
        <v>2</v>
      </c>
      <c r="T426" s="28"/>
      <c r="U426" s="28">
        <f>O426</f>
        <v>0</v>
      </c>
      <c r="V426" s="28" t="s">
        <v>2</v>
      </c>
      <c r="W426" s="28">
        <f>Q426</f>
        <v>0</v>
      </c>
      <c r="X426" s="28" t="str">
        <f>CONCATENATE(C426,H426)</f>
        <v/>
      </c>
    </row>
    <row r="427" spans="1:24" ht="28.9" customHeight="1">
      <c r="A427" s="45" t="s">
        <v>35</v>
      </c>
      <c r="B427" s="46"/>
      <c r="C427" s="47"/>
      <c r="D427" s="48"/>
      <c r="E427" s="49">
        <f>SUM(E407:E426)</f>
        <v>0</v>
      </c>
      <c r="F427" s="47"/>
      <c r="G427" s="47"/>
      <c r="H427" s="31"/>
      <c r="I427" s="31"/>
      <c r="J427" s="31"/>
      <c r="K427" s="31"/>
      <c r="L427" s="33"/>
      <c r="M427" s="51"/>
      <c r="N427" s="29" t="s">
        <v>1</v>
      </c>
      <c r="O427" s="28">
        <f>SUM(O407:O426)</f>
        <v>0</v>
      </c>
      <c r="P427" s="28" t="s">
        <v>2</v>
      </c>
      <c r="Q427" s="28">
        <f>SUM(Q407:Q426)</f>
        <v>0</v>
      </c>
      <c r="R427" s="28">
        <f>SUM(R407:R426)</f>
        <v>0</v>
      </c>
      <c r="S427" s="28" t="s">
        <v>2</v>
      </c>
      <c r="T427" s="28">
        <f>SUM(T407:T426)</f>
        <v>0</v>
      </c>
      <c r="U427" s="28">
        <f>SUM(U407:U426)</f>
        <v>0</v>
      </c>
      <c r="V427" s="28" t="s">
        <v>2</v>
      </c>
      <c r="W427" s="28">
        <f>SUM(W407:W426)</f>
        <v>0</v>
      </c>
      <c r="X427" s="28" t="str">
        <f>CONCATENATE(C427,H427)</f>
        <v/>
      </c>
    </row>
    <row r="428" spans="1:24" hidden="1">
      <c r="N428" s="32"/>
      <c r="O428" s="32"/>
      <c r="P428" s="32"/>
      <c r="Q428" s="32"/>
      <c r="R428" s="32"/>
      <c r="S428" s="32"/>
      <c r="T428" s="32"/>
      <c r="U428" s="32"/>
      <c r="V428" s="32"/>
      <c r="W428" s="32"/>
      <c r="X428" s="32"/>
    </row>
    <row r="429" spans="1:24" hidden="1">
      <c r="N429" s="32"/>
      <c r="O429" s="32"/>
      <c r="P429" s="32"/>
      <c r="Q429" s="32"/>
      <c r="R429" s="32"/>
      <c r="S429" s="32"/>
      <c r="T429" s="32"/>
      <c r="U429" s="32"/>
      <c r="V429" s="32"/>
      <c r="W429" s="32"/>
      <c r="X429" s="32"/>
    </row>
  </sheetData>
  <phoneticPr fontId="12" type="noConversion"/>
  <printOptions horizontalCentered="1"/>
  <pageMargins left="0.39370078740157483" right="0.39370078740157483" top="0.59055118110236227" bottom="0.59055118110236227" header="0" footer="0"/>
  <pageSetup paperSize="9" orientation="portrait" horizontalDpi="300" verticalDpi="300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X429"/>
  <sheetViews>
    <sheetView showZeros="0" workbookViewId="0">
      <selection activeCell="C10" sqref="C10"/>
    </sheetView>
  </sheetViews>
  <sheetFormatPr defaultRowHeight="11.25" zeroHeight="1"/>
  <cols>
    <col min="1" max="1" width="3.6640625" style="5" customWidth="1"/>
    <col min="2" max="2" width="6" style="40" customWidth="1"/>
    <col min="3" max="3" width="3.6640625" style="5" customWidth="1"/>
    <col min="4" max="4" width="7.109375" style="5" customWidth="1"/>
    <col min="5" max="5" width="6" style="5" customWidth="1"/>
    <col min="6" max="6" width="3.6640625" style="5" customWidth="1"/>
    <col min="7" max="8" width="6" style="5" customWidth="1"/>
    <col min="9" max="9" width="11.44140625" style="5" customWidth="1"/>
    <col min="10" max="10" width="6" style="5" customWidth="1"/>
    <col min="11" max="11" width="11.44140625" style="5" customWidth="1"/>
    <col min="12" max="12" width="6.77734375" style="5" customWidth="1"/>
    <col min="13" max="13" width="4.44140625" style="5" customWidth="1"/>
    <col min="14" max="14" width="6.77734375" style="5" hidden="1" customWidth="1"/>
    <col min="15" max="15" width="8.33203125" style="5" hidden="1" customWidth="1"/>
    <col min="16" max="16" width="1.33203125" style="5" hidden="1" customWidth="1"/>
    <col min="17" max="17" width="10.6640625" style="5" hidden="1" customWidth="1"/>
    <col min="18" max="18" width="8.33203125" style="5" hidden="1" customWidth="1"/>
    <col min="19" max="19" width="1.33203125" style="5" hidden="1" customWidth="1"/>
    <col min="20" max="20" width="10.6640625" style="5" hidden="1" customWidth="1"/>
    <col min="21" max="21" width="8.33203125" style="5" hidden="1" customWidth="1"/>
    <col min="22" max="22" width="1.33203125" style="5" hidden="1" customWidth="1"/>
    <col min="23" max="24" width="10.6640625" style="5" hidden="1" customWidth="1"/>
    <col min="25" max="16384" width="8.88671875" style="5"/>
  </cols>
  <sheetData>
    <row r="1" spans="1:24" ht="33" customHeight="1">
      <c r="A1" s="1" t="s">
        <v>21</v>
      </c>
      <c r="B1" s="35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24" ht="15" customHeight="1">
      <c r="A2" s="6"/>
      <c r="B2" s="3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24" ht="19.899999999999999" customHeight="1">
      <c r="A3" s="6"/>
      <c r="B3" s="36"/>
      <c r="C3" s="6"/>
      <c r="D3" s="6"/>
      <c r="E3" s="6"/>
      <c r="F3" s="6"/>
      <c r="G3" s="6"/>
      <c r="H3" s="6"/>
      <c r="I3" s="6"/>
      <c r="J3" s="6"/>
      <c r="K3" s="34"/>
      <c r="L3" s="6"/>
      <c r="M3" s="7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24" ht="10.15" customHeight="1">
      <c r="A4" s="6"/>
      <c r="B4" s="3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"/>
      <c r="O4" s="4"/>
      <c r="P4" s="4"/>
      <c r="Q4" s="4"/>
      <c r="R4" s="4"/>
      <c r="S4" s="4"/>
      <c r="T4" s="4"/>
      <c r="U4" s="4"/>
      <c r="V4" s="4"/>
      <c r="W4" s="4"/>
      <c r="X4" s="4"/>
    </row>
    <row r="5" spans="1:24" ht="13.15" customHeight="1">
      <c r="A5" s="8"/>
      <c r="B5" s="37"/>
      <c r="C5" s="9"/>
      <c r="D5" s="9"/>
      <c r="E5" s="9"/>
      <c r="F5" s="10"/>
      <c r="G5" s="10"/>
      <c r="H5" s="11"/>
      <c r="I5" s="10"/>
      <c r="J5" s="11"/>
      <c r="K5" s="10"/>
      <c r="L5" s="10"/>
      <c r="M5" s="12"/>
      <c r="N5" s="4"/>
      <c r="O5" s="4"/>
      <c r="P5" s="4"/>
      <c r="Q5" s="4"/>
      <c r="R5" s="4"/>
      <c r="S5" s="4"/>
      <c r="T5" s="4"/>
      <c r="U5" s="4"/>
      <c r="V5" s="4"/>
      <c r="W5" s="4"/>
      <c r="X5" s="4"/>
    </row>
    <row r="6" spans="1:24" ht="19.899999999999999" customHeight="1">
      <c r="A6" s="13" t="s">
        <v>22</v>
      </c>
      <c r="B6" s="38" t="s">
        <v>23</v>
      </c>
      <c r="C6" s="14" t="s">
        <v>24</v>
      </c>
      <c r="D6" s="14" t="s">
        <v>25</v>
      </c>
      <c r="E6" s="15" t="s">
        <v>26</v>
      </c>
      <c r="F6" s="16" t="s">
        <v>27</v>
      </c>
      <c r="G6" s="16"/>
      <c r="H6" s="17" t="s">
        <v>28</v>
      </c>
      <c r="I6" s="18"/>
      <c r="J6" s="17" t="s">
        <v>29</v>
      </c>
      <c r="K6" s="16"/>
      <c r="L6" s="19"/>
      <c r="M6" s="20" t="s">
        <v>18</v>
      </c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25.15" customHeight="1">
      <c r="A7" s="21" t="s">
        <v>30</v>
      </c>
      <c r="B7" s="39"/>
      <c r="C7" s="22"/>
      <c r="D7" s="23" t="s">
        <v>36</v>
      </c>
      <c r="E7" s="23" t="s">
        <v>36</v>
      </c>
      <c r="F7" s="2" t="s">
        <v>24</v>
      </c>
      <c r="G7" s="24" t="s">
        <v>31</v>
      </c>
      <c r="H7" s="24" t="s">
        <v>32</v>
      </c>
      <c r="I7" s="24" t="s">
        <v>33</v>
      </c>
      <c r="J7" s="24" t="s">
        <v>32</v>
      </c>
      <c r="K7" s="24" t="s">
        <v>33</v>
      </c>
      <c r="L7" s="2" t="s">
        <v>34</v>
      </c>
      <c r="M7" s="25"/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spans="1:24" ht="28.9" customHeight="1">
      <c r="A8" s="41" t="str">
        <f>IF(OR(ISNUMBER(E8),ISTEXT(C8)),1," ")</f>
        <v xml:space="preserve"> </v>
      </c>
      <c r="B8" s="42"/>
      <c r="C8" s="43"/>
      <c r="D8" s="44"/>
      <c r="E8" s="44"/>
      <c r="F8" s="43"/>
      <c r="G8" s="43"/>
      <c r="H8" s="26"/>
      <c r="I8" s="26"/>
      <c r="J8" s="26"/>
      <c r="K8" s="27"/>
      <c r="L8" s="52"/>
      <c r="M8" s="50"/>
      <c r="N8" s="28" t="s">
        <v>3</v>
      </c>
      <c r="O8" s="28">
        <f>COUNTIF(C8:C27,"전")</f>
        <v>0</v>
      </c>
      <c r="P8" s="28" t="s">
        <v>2</v>
      </c>
      <c r="Q8" s="28">
        <f>SUMIF(C8:C27,"전",E8:E27)</f>
        <v>0</v>
      </c>
      <c r="R8" s="28">
        <f>COUNTIF(X8:X27,"전국")</f>
        <v>0</v>
      </c>
      <c r="S8" s="28" t="s">
        <v>2</v>
      </c>
      <c r="T8" s="28">
        <f>SUMIF(X8:X27,"전국",E8:E27)</f>
        <v>0</v>
      </c>
      <c r="U8" s="28">
        <f t="shared" ref="U8:U23" si="0">O8-R8</f>
        <v>0</v>
      </c>
      <c r="V8" s="28" t="s">
        <v>2</v>
      </c>
      <c r="W8" s="28">
        <f t="shared" ref="W8:W23" si="1">Q8-T8</f>
        <v>0</v>
      </c>
      <c r="X8" s="28" t="str">
        <f t="shared" ref="X8:X23" si="2">CONCATENATE(C8,H8)</f>
        <v/>
      </c>
    </row>
    <row r="9" spans="1:24" ht="28.9" customHeight="1">
      <c r="A9" s="41" t="str">
        <f>IF(OR(ISNUMBER(E9),ISTEXT(C9)),A8+1," ")</f>
        <v xml:space="preserve"> </v>
      </c>
      <c r="B9" s="42"/>
      <c r="C9" s="43"/>
      <c r="D9" s="44"/>
      <c r="E9" s="44"/>
      <c r="F9" s="43"/>
      <c r="G9" s="43"/>
      <c r="H9" s="26"/>
      <c r="I9" s="26"/>
      <c r="J9" s="26"/>
      <c r="K9" s="26"/>
      <c r="L9" s="52"/>
      <c r="M9" s="50"/>
      <c r="N9" s="28" t="s">
        <v>4</v>
      </c>
      <c r="O9" s="28">
        <f>COUNTIF(C8:C27,"답")</f>
        <v>0</v>
      </c>
      <c r="P9" s="28" t="s">
        <v>2</v>
      </c>
      <c r="Q9" s="28">
        <f>SUMIF(C8:C27,"답",E8:E27)</f>
        <v>0</v>
      </c>
      <c r="R9" s="28">
        <f>COUNTIF(X8:X27,"답국")</f>
        <v>0</v>
      </c>
      <c r="S9" s="28" t="s">
        <v>2</v>
      </c>
      <c r="T9" s="28">
        <f>SUMIF(X8:X27,"답국",E8:E27)</f>
        <v>0</v>
      </c>
      <c r="U9" s="28">
        <f t="shared" si="0"/>
        <v>0</v>
      </c>
      <c r="V9" s="28" t="s">
        <v>2</v>
      </c>
      <c r="W9" s="28">
        <f t="shared" si="1"/>
        <v>0</v>
      </c>
      <c r="X9" s="28" t="str">
        <f t="shared" si="2"/>
        <v/>
      </c>
    </row>
    <row r="10" spans="1:24" ht="28.9" customHeight="1">
      <c r="A10" s="41" t="str">
        <f>IF(OR(ISNUMBER(E10),ISTEXT(C10)),A9+1," ")</f>
        <v xml:space="preserve"> </v>
      </c>
      <c r="B10" s="42"/>
      <c r="C10" s="43"/>
      <c r="D10" s="44"/>
      <c r="E10" s="44"/>
      <c r="F10" s="43"/>
      <c r="G10" s="43"/>
      <c r="H10" s="26"/>
      <c r="I10" s="26"/>
      <c r="J10" s="26"/>
      <c r="K10" s="26"/>
      <c r="L10" s="52"/>
      <c r="M10" s="50"/>
      <c r="N10" s="28" t="s">
        <v>5</v>
      </c>
      <c r="O10" s="28">
        <f>COUNTIF(C8:C27,"임")</f>
        <v>0</v>
      </c>
      <c r="P10" s="28" t="s">
        <v>2</v>
      </c>
      <c r="Q10" s="28">
        <f>SUMIF(C8:C27,"임",E8:E27)</f>
        <v>0</v>
      </c>
      <c r="R10" s="28">
        <f>COUNTIF(X8:X27,"임국")</f>
        <v>0</v>
      </c>
      <c r="S10" s="28" t="s">
        <v>2</v>
      </c>
      <c r="T10" s="28">
        <f>SUMIF(X8:X27,"임국",E8:E27)</f>
        <v>0</v>
      </c>
      <c r="U10" s="28">
        <f t="shared" si="0"/>
        <v>0</v>
      </c>
      <c r="V10" s="28" t="s">
        <v>2</v>
      </c>
      <c r="W10" s="28">
        <f t="shared" si="1"/>
        <v>0</v>
      </c>
      <c r="X10" s="28" t="str">
        <f t="shared" si="2"/>
        <v/>
      </c>
    </row>
    <row r="11" spans="1:24" ht="28.9" customHeight="1">
      <c r="A11" s="41" t="str">
        <f t="shared" ref="A11:A25" si="3">IF(OR(ISNUMBER(E11),ISTEXT(C11)),A10+1," ")</f>
        <v xml:space="preserve"> </v>
      </c>
      <c r="B11" s="42"/>
      <c r="C11" s="43"/>
      <c r="D11" s="44"/>
      <c r="E11" s="44"/>
      <c r="F11" s="43"/>
      <c r="G11" s="43"/>
      <c r="H11" s="26"/>
      <c r="I11" s="26"/>
      <c r="J11" s="26"/>
      <c r="K11" s="26"/>
      <c r="L11" s="52"/>
      <c r="M11" s="50"/>
      <c r="N11" s="28" t="s">
        <v>6</v>
      </c>
      <c r="O11" s="28">
        <f>COUNTIF(C8:C27,"대")</f>
        <v>0</v>
      </c>
      <c r="P11" s="28" t="s">
        <v>2</v>
      </c>
      <c r="Q11" s="28">
        <f>SUMIF(C8:C27,"대",E8:E27)</f>
        <v>0</v>
      </c>
      <c r="R11" s="28">
        <f>COUNTIF(X8:X27,"대국")</f>
        <v>0</v>
      </c>
      <c r="S11" s="28" t="s">
        <v>2</v>
      </c>
      <c r="T11" s="28">
        <f>SUMIF(X8:X27,"대국",E8:E27)</f>
        <v>0</v>
      </c>
      <c r="U11" s="28">
        <f t="shared" si="0"/>
        <v>0</v>
      </c>
      <c r="V11" s="28" t="s">
        <v>2</v>
      </c>
      <c r="W11" s="28">
        <f t="shared" si="1"/>
        <v>0</v>
      </c>
      <c r="X11" s="28" t="str">
        <f t="shared" si="2"/>
        <v/>
      </c>
    </row>
    <row r="12" spans="1:24" ht="28.9" customHeight="1">
      <c r="A12" s="41" t="str">
        <f t="shared" si="3"/>
        <v xml:space="preserve"> </v>
      </c>
      <c r="B12" s="42"/>
      <c r="C12" s="43"/>
      <c r="D12" s="44"/>
      <c r="E12" s="44"/>
      <c r="F12" s="43"/>
      <c r="G12" s="43"/>
      <c r="H12" s="26"/>
      <c r="I12" s="26"/>
      <c r="J12" s="26"/>
      <c r="K12" s="26"/>
      <c r="L12" s="52"/>
      <c r="M12" s="50"/>
      <c r="N12" s="28" t="s">
        <v>7</v>
      </c>
      <c r="O12" s="28">
        <f>COUNTIF(C8:C27,"도")</f>
        <v>0</v>
      </c>
      <c r="P12" s="28" t="s">
        <v>2</v>
      </c>
      <c r="Q12" s="28">
        <f>SUMIF(C8:C27,"도",E8:E27)</f>
        <v>0</v>
      </c>
      <c r="R12" s="28">
        <f>COUNTIF(X8:X27,"도국")</f>
        <v>0</v>
      </c>
      <c r="S12" s="28" t="s">
        <v>2</v>
      </c>
      <c r="T12" s="28">
        <f>SUMIF(X8:X27,"도국",E8:E27)</f>
        <v>0</v>
      </c>
      <c r="U12" s="28">
        <f t="shared" si="0"/>
        <v>0</v>
      </c>
      <c r="V12" s="28" t="s">
        <v>2</v>
      </c>
      <c r="W12" s="28">
        <f t="shared" si="1"/>
        <v>0</v>
      </c>
      <c r="X12" s="28" t="str">
        <f t="shared" si="2"/>
        <v/>
      </c>
    </row>
    <row r="13" spans="1:24" ht="28.9" customHeight="1">
      <c r="A13" s="41" t="str">
        <f t="shared" si="3"/>
        <v xml:space="preserve"> </v>
      </c>
      <c r="B13" s="42"/>
      <c r="C13" s="43"/>
      <c r="D13" s="44"/>
      <c r="E13" s="44"/>
      <c r="F13" s="43"/>
      <c r="G13" s="43"/>
      <c r="H13" s="26"/>
      <c r="I13" s="26"/>
      <c r="J13" s="26"/>
      <c r="K13" s="26"/>
      <c r="L13" s="52"/>
      <c r="M13" s="50"/>
      <c r="N13" s="28" t="s">
        <v>8</v>
      </c>
      <c r="O13" s="28">
        <f>COUNTIF(C8:C27,"천")</f>
        <v>0</v>
      </c>
      <c r="P13" s="28" t="s">
        <v>2</v>
      </c>
      <c r="Q13" s="28">
        <f>SUMIF(C8:C27,"천",E8:E27)</f>
        <v>0</v>
      </c>
      <c r="R13" s="28">
        <f>COUNTIF(X8:X27,"천국")</f>
        <v>0</v>
      </c>
      <c r="S13" s="28" t="s">
        <v>2</v>
      </c>
      <c r="T13" s="28">
        <f>SUMIF(X8:X27,"천국",E8:E27)</f>
        <v>0</v>
      </c>
      <c r="U13" s="28">
        <f t="shared" si="0"/>
        <v>0</v>
      </c>
      <c r="V13" s="28" t="s">
        <v>2</v>
      </c>
      <c r="W13" s="28">
        <f t="shared" si="1"/>
        <v>0</v>
      </c>
      <c r="X13" s="28" t="str">
        <f t="shared" si="2"/>
        <v/>
      </c>
    </row>
    <row r="14" spans="1:24" ht="28.9" customHeight="1">
      <c r="A14" s="41" t="str">
        <f t="shared" si="3"/>
        <v xml:space="preserve"> </v>
      </c>
      <c r="B14" s="42"/>
      <c r="C14" s="43"/>
      <c r="D14" s="44"/>
      <c r="E14" s="44"/>
      <c r="F14" s="43"/>
      <c r="G14" s="43"/>
      <c r="H14" s="26"/>
      <c r="I14" s="26"/>
      <c r="J14" s="26"/>
      <c r="K14" s="26"/>
      <c r="L14" s="52"/>
      <c r="M14" s="50"/>
      <c r="N14" s="28" t="s">
        <v>9</v>
      </c>
      <c r="O14" s="28">
        <f>COUNTIF(C8:C27,"구")</f>
        <v>0</v>
      </c>
      <c r="P14" s="28" t="s">
        <v>2</v>
      </c>
      <c r="Q14" s="28">
        <f>SUMIF(C8:C27,"구",E8:E27)</f>
        <v>0</v>
      </c>
      <c r="R14" s="28">
        <f>COUNTIF(X8:X27,"구국")</f>
        <v>0</v>
      </c>
      <c r="S14" s="28" t="s">
        <v>2</v>
      </c>
      <c r="T14" s="28">
        <f>SUMIF(X8:X27,"구국",E8:E27)</f>
        <v>0</v>
      </c>
      <c r="U14" s="28">
        <f t="shared" si="0"/>
        <v>0</v>
      </c>
      <c r="V14" s="28" t="s">
        <v>2</v>
      </c>
      <c r="W14" s="28">
        <f t="shared" si="1"/>
        <v>0</v>
      </c>
      <c r="X14" s="28" t="str">
        <f t="shared" si="2"/>
        <v/>
      </c>
    </row>
    <row r="15" spans="1:24" ht="28.9" customHeight="1">
      <c r="A15" s="41" t="str">
        <f t="shared" si="3"/>
        <v xml:space="preserve"> </v>
      </c>
      <c r="B15" s="42"/>
      <c r="C15" s="43"/>
      <c r="D15" s="44"/>
      <c r="E15" s="44"/>
      <c r="F15" s="43"/>
      <c r="G15" s="43"/>
      <c r="H15" s="26"/>
      <c r="I15" s="26"/>
      <c r="J15" s="26"/>
      <c r="K15" s="26"/>
      <c r="L15" s="52"/>
      <c r="M15" s="50"/>
      <c r="N15" s="28" t="s">
        <v>10</v>
      </c>
      <c r="O15" s="28">
        <f>COUNTIF(C8:C27,"제")</f>
        <v>0</v>
      </c>
      <c r="P15" s="28" t="s">
        <v>2</v>
      </c>
      <c r="Q15" s="28">
        <f>SUMIF(C8:C27,"제",E8:E27)</f>
        <v>0</v>
      </c>
      <c r="R15" s="28">
        <f>COUNTIF(X8:X27,"제국")</f>
        <v>0</v>
      </c>
      <c r="S15" s="28" t="s">
        <v>2</v>
      </c>
      <c r="T15" s="28">
        <f>SUMIF(X8:X27,"제국",E8:E27)</f>
        <v>0</v>
      </c>
      <c r="U15" s="28">
        <f t="shared" si="0"/>
        <v>0</v>
      </c>
      <c r="V15" s="28" t="s">
        <v>2</v>
      </c>
      <c r="W15" s="28">
        <f t="shared" si="1"/>
        <v>0</v>
      </c>
      <c r="X15" s="28" t="str">
        <f t="shared" si="2"/>
        <v/>
      </c>
    </row>
    <row r="16" spans="1:24" ht="28.9" customHeight="1">
      <c r="A16" s="41" t="str">
        <f t="shared" si="3"/>
        <v xml:space="preserve"> </v>
      </c>
      <c r="B16" s="42"/>
      <c r="C16" s="43"/>
      <c r="D16" s="44"/>
      <c r="E16" s="44"/>
      <c r="F16" s="43"/>
      <c r="G16" s="43"/>
      <c r="H16" s="26"/>
      <c r="I16" s="26"/>
      <c r="J16" s="26"/>
      <c r="K16" s="26"/>
      <c r="L16" s="52"/>
      <c r="M16" s="50"/>
      <c r="N16" s="28" t="s">
        <v>11</v>
      </c>
      <c r="O16" s="28">
        <f>COUNTIF(C8:C27,"유")</f>
        <v>0</v>
      </c>
      <c r="P16" s="28" t="s">
        <v>2</v>
      </c>
      <c r="Q16" s="28">
        <f>SUMIF(C8:C27,"유",E8:E27)</f>
        <v>0</v>
      </c>
      <c r="R16" s="28">
        <f>COUNTIF(X8:X27,"유국")</f>
        <v>0</v>
      </c>
      <c r="S16" s="28" t="s">
        <v>2</v>
      </c>
      <c r="T16" s="28">
        <f>SUMIF(X8:X27,"유국",E8:E27)</f>
        <v>0</v>
      </c>
      <c r="U16" s="28">
        <f t="shared" si="0"/>
        <v>0</v>
      </c>
      <c r="V16" s="28" t="s">
        <v>2</v>
      </c>
      <c r="W16" s="28">
        <f t="shared" si="1"/>
        <v>0</v>
      </c>
      <c r="X16" s="28" t="str">
        <f t="shared" si="2"/>
        <v/>
      </c>
    </row>
    <row r="17" spans="1:24" ht="28.9" customHeight="1">
      <c r="A17" s="41" t="str">
        <f t="shared" si="3"/>
        <v xml:space="preserve"> </v>
      </c>
      <c r="B17" s="42"/>
      <c r="C17" s="43"/>
      <c r="D17" s="44"/>
      <c r="E17" s="44"/>
      <c r="F17" s="43"/>
      <c r="G17" s="43"/>
      <c r="H17" s="26"/>
      <c r="I17" s="26"/>
      <c r="J17" s="26"/>
      <c r="K17" s="26"/>
      <c r="L17" s="52"/>
      <c r="M17" s="50"/>
      <c r="N17" s="28" t="s">
        <v>12</v>
      </c>
      <c r="O17" s="28">
        <f>COUNTIF(C8:C27,"과")</f>
        <v>0</v>
      </c>
      <c r="P17" s="28" t="s">
        <v>2</v>
      </c>
      <c r="Q17" s="28">
        <f>SUMIF(C8:C27,"과",E8:E27)</f>
        <v>0</v>
      </c>
      <c r="R17" s="28">
        <f>COUNTIF(X8:X27,"과국")</f>
        <v>0</v>
      </c>
      <c r="S17" s="28" t="s">
        <v>2</v>
      </c>
      <c r="T17" s="28">
        <f>SUMIF(X8:X27,"과국",E8:E27)</f>
        <v>0</v>
      </c>
      <c r="U17" s="28">
        <f t="shared" si="0"/>
        <v>0</v>
      </c>
      <c r="V17" s="28" t="s">
        <v>2</v>
      </c>
      <c r="W17" s="28">
        <f t="shared" si="1"/>
        <v>0</v>
      </c>
      <c r="X17" s="28" t="str">
        <f t="shared" si="2"/>
        <v/>
      </c>
    </row>
    <row r="18" spans="1:24" ht="28.9" customHeight="1">
      <c r="A18" s="41" t="str">
        <f t="shared" si="3"/>
        <v xml:space="preserve"> </v>
      </c>
      <c r="B18" s="42"/>
      <c r="C18" s="43"/>
      <c r="D18" s="44"/>
      <c r="E18" s="44"/>
      <c r="F18" s="43"/>
      <c r="G18" s="43"/>
      <c r="H18" s="26"/>
      <c r="I18" s="26"/>
      <c r="J18" s="26"/>
      <c r="K18" s="26"/>
      <c r="L18" s="52"/>
      <c r="M18" s="50"/>
      <c r="N18" s="28" t="s">
        <v>13</v>
      </c>
      <c r="O18" s="28">
        <f>COUNTIF(C8:C27,"묘")</f>
        <v>0</v>
      </c>
      <c r="P18" s="28" t="s">
        <v>2</v>
      </c>
      <c r="Q18" s="28">
        <f>SUMIF(C8:C27,"묘",E8:E27)</f>
        <v>0</v>
      </c>
      <c r="R18" s="28">
        <f>COUNTIF(X8:X27,"묘국")</f>
        <v>0</v>
      </c>
      <c r="S18" s="28" t="s">
        <v>2</v>
      </c>
      <c r="T18" s="28">
        <f>SUMIF(X8:X27,"묘국",E8:E27)</f>
        <v>0</v>
      </c>
      <c r="U18" s="28">
        <f t="shared" si="0"/>
        <v>0</v>
      </c>
      <c r="V18" s="28" t="s">
        <v>2</v>
      </c>
      <c r="W18" s="28">
        <f t="shared" si="1"/>
        <v>0</v>
      </c>
      <c r="X18" s="28" t="str">
        <f t="shared" si="2"/>
        <v/>
      </c>
    </row>
    <row r="19" spans="1:24" ht="28.9" customHeight="1">
      <c r="A19" s="41" t="str">
        <f t="shared" si="3"/>
        <v xml:space="preserve"> </v>
      </c>
      <c r="B19" s="42"/>
      <c r="C19" s="43"/>
      <c r="D19" s="44"/>
      <c r="E19" s="44"/>
      <c r="F19" s="43"/>
      <c r="G19" s="43"/>
      <c r="H19" s="26"/>
      <c r="I19" s="26"/>
      <c r="J19" s="26"/>
      <c r="K19" s="26"/>
      <c r="L19" s="52"/>
      <c r="M19" s="50"/>
      <c r="N19" s="28" t="s">
        <v>14</v>
      </c>
      <c r="O19" s="28">
        <f>COUNTIF(C8:C27,"목")</f>
        <v>0</v>
      </c>
      <c r="P19" s="28" t="s">
        <v>2</v>
      </c>
      <c r="Q19" s="28">
        <f>SUMIF(C8:C27,"목",E8:E27)</f>
        <v>0</v>
      </c>
      <c r="R19" s="28">
        <f>COUNTIF(X8:X27,"목국")</f>
        <v>0</v>
      </c>
      <c r="S19" s="28" t="s">
        <v>2</v>
      </c>
      <c r="T19" s="28">
        <f>SUMIF(X8:X27,"목국",E8:E27)</f>
        <v>0</v>
      </c>
      <c r="U19" s="28">
        <f t="shared" si="0"/>
        <v>0</v>
      </c>
      <c r="V19" s="28" t="s">
        <v>2</v>
      </c>
      <c r="W19" s="28">
        <f t="shared" si="1"/>
        <v>0</v>
      </c>
      <c r="X19" s="28" t="str">
        <f t="shared" si="2"/>
        <v/>
      </c>
    </row>
    <row r="20" spans="1:24" ht="28.9" customHeight="1">
      <c r="A20" s="41" t="str">
        <f t="shared" si="3"/>
        <v xml:space="preserve"> </v>
      </c>
      <c r="B20" s="42"/>
      <c r="C20" s="43"/>
      <c r="D20" s="44"/>
      <c r="E20" s="44"/>
      <c r="F20" s="43"/>
      <c r="G20" s="43"/>
      <c r="H20" s="26"/>
      <c r="I20" s="26"/>
      <c r="J20" s="26"/>
      <c r="K20" s="26"/>
      <c r="L20" s="52"/>
      <c r="M20" s="50"/>
      <c r="N20" s="28" t="s">
        <v>15</v>
      </c>
      <c r="O20" s="28">
        <f>COUNTIF(C8:C27,"잡")</f>
        <v>0</v>
      </c>
      <c r="P20" s="28" t="s">
        <v>2</v>
      </c>
      <c r="Q20" s="28">
        <f>SUMIF(C8:C27,"잡",E8:E27)</f>
        <v>0</v>
      </c>
      <c r="R20" s="28">
        <f>COUNTIF(X8:X27,"잡국")</f>
        <v>0</v>
      </c>
      <c r="S20" s="28" t="s">
        <v>2</v>
      </c>
      <c r="T20" s="28">
        <f>SUMIF(X8:X27,"잡국",E8:E27)</f>
        <v>0</v>
      </c>
      <c r="U20" s="28">
        <f t="shared" si="0"/>
        <v>0</v>
      </c>
      <c r="V20" s="28" t="s">
        <v>2</v>
      </c>
      <c r="W20" s="28">
        <f t="shared" si="1"/>
        <v>0</v>
      </c>
      <c r="X20" s="28" t="str">
        <f t="shared" si="2"/>
        <v/>
      </c>
    </row>
    <row r="21" spans="1:24" ht="28.9" customHeight="1">
      <c r="A21" s="41" t="str">
        <f t="shared" si="3"/>
        <v xml:space="preserve"> </v>
      </c>
      <c r="B21" s="42"/>
      <c r="C21" s="43"/>
      <c r="D21" s="44"/>
      <c r="E21" s="44"/>
      <c r="F21" s="43"/>
      <c r="G21" s="43"/>
      <c r="H21" s="26"/>
      <c r="I21" s="26"/>
      <c r="J21" s="26"/>
      <c r="K21" s="26"/>
      <c r="L21" s="52"/>
      <c r="M21" s="50"/>
      <c r="N21" s="28" t="s">
        <v>19</v>
      </c>
      <c r="O21" s="28">
        <f>COUNTIF(C8:C27,"학")</f>
        <v>0</v>
      </c>
      <c r="P21" s="28" t="s">
        <v>2</v>
      </c>
      <c r="Q21" s="28">
        <f>SUMIF(C8:C27,"학",E8:E27)</f>
        <v>0</v>
      </c>
      <c r="R21" s="28">
        <f>COUNTIF(X8:X27,"학국")</f>
        <v>0</v>
      </c>
      <c r="S21" s="28" t="s">
        <v>2</v>
      </c>
      <c r="T21" s="28">
        <f>SUMIF(X8:X27,"학국",E8:E27)</f>
        <v>0</v>
      </c>
      <c r="U21" s="28">
        <f t="shared" si="0"/>
        <v>0</v>
      </c>
      <c r="V21" s="28" t="s">
        <v>2</v>
      </c>
      <c r="W21" s="28">
        <f t="shared" si="1"/>
        <v>0</v>
      </c>
      <c r="X21" s="28" t="str">
        <f t="shared" si="2"/>
        <v/>
      </c>
    </row>
    <row r="22" spans="1:24" ht="28.9" customHeight="1">
      <c r="A22" s="41" t="str">
        <f t="shared" si="3"/>
        <v xml:space="preserve"> </v>
      </c>
      <c r="B22" s="42"/>
      <c r="C22" s="43"/>
      <c r="D22" s="44"/>
      <c r="E22" s="44"/>
      <c r="F22" s="43"/>
      <c r="G22" s="43"/>
      <c r="H22" s="26"/>
      <c r="I22" s="26"/>
      <c r="J22" s="26"/>
      <c r="K22" s="26"/>
      <c r="L22" s="52"/>
      <c r="M22" s="50"/>
      <c r="N22" s="28" t="s">
        <v>16</v>
      </c>
      <c r="O22" s="28">
        <f>COUNTIF(C8:C27,"수")</f>
        <v>0</v>
      </c>
      <c r="P22" s="28" t="s">
        <v>2</v>
      </c>
      <c r="Q22" s="28">
        <f>SUMIF(C8:C27,"수",E8:E27)</f>
        <v>0</v>
      </c>
      <c r="R22" s="28">
        <f>COUNTIF(X8:X27,"수국")</f>
        <v>0</v>
      </c>
      <c r="S22" s="28" t="s">
        <v>2</v>
      </c>
      <c r="T22" s="28">
        <f>SUMIF(X8:X27,"수국",E8:E27)</f>
        <v>0</v>
      </c>
      <c r="U22" s="28">
        <f t="shared" si="0"/>
        <v>0</v>
      </c>
      <c r="V22" s="28" t="s">
        <v>2</v>
      </c>
      <c r="W22" s="28">
        <f t="shared" si="1"/>
        <v>0</v>
      </c>
      <c r="X22" s="28" t="str">
        <f t="shared" si="2"/>
        <v/>
      </c>
    </row>
    <row r="23" spans="1:24" ht="28.9" customHeight="1">
      <c r="A23" s="41" t="str">
        <f t="shared" si="3"/>
        <v xml:space="preserve"> </v>
      </c>
      <c r="B23" s="42"/>
      <c r="C23" s="43"/>
      <c r="D23" s="44"/>
      <c r="E23" s="44"/>
      <c r="F23" s="43"/>
      <c r="G23" s="43"/>
      <c r="H23" s="26"/>
      <c r="I23" s="26"/>
      <c r="J23" s="26"/>
      <c r="K23" s="26"/>
      <c r="L23" s="52"/>
      <c r="M23" s="50"/>
      <c r="N23" s="29" t="s">
        <v>17</v>
      </c>
      <c r="O23" s="28">
        <f>COUNTIF(C8:C27,"장")</f>
        <v>0</v>
      </c>
      <c r="P23" s="28" t="s">
        <v>2</v>
      </c>
      <c r="Q23" s="28">
        <f>SUMIF(C8:C27,"장",E8:E27)</f>
        <v>0</v>
      </c>
      <c r="R23" s="28">
        <f>COUNTIF(X8:X27,"장국")</f>
        <v>0</v>
      </c>
      <c r="S23" s="28" t="s">
        <v>2</v>
      </c>
      <c r="T23" s="28">
        <f>SUMIF(X8:X27,"장국",E8:E27)</f>
        <v>0</v>
      </c>
      <c r="U23" s="28">
        <f t="shared" si="0"/>
        <v>0</v>
      </c>
      <c r="V23" s="28" t="s">
        <v>2</v>
      </c>
      <c r="W23" s="28">
        <f t="shared" si="1"/>
        <v>0</v>
      </c>
      <c r="X23" s="30" t="str">
        <f t="shared" si="2"/>
        <v/>
      </c>
    </row>
    <row r="24" spans="1:24" ht="28.9" customHeight="1">
      <c r="A24" s="41" t="str">
        <f t="shared" si="3"/>
        <v xml:space="preserve"> </v>
      </c>
      <c r="B24" s="42"/>
      <c r="C24" s="43"/>
      <c r="D24" s="44"/>
      <c r="E24" s="44"/>
      <c r="F24" s="43"/>
      <c r="G24" s="43"/>
      <c r="H24" s="26"/>
      <c r="I24" s="26"/>
      <c r="J24" s="26"/>
      <c r="K24" s="26"/>
      <c r="L24" s="52"/>
      <c r="M24" s="50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30" t="str">
        <f t="shared" ref="X24:X39" si="4">CONCATENATE(C24,H24)</f>
        <v/>
      </c>
    </row>
    <row r="25" spans="1:24" ht="28.9" customHeight="1">
      <c r="A25" s="41" t="str">
        <f t="shared" si="3"/>
        <v xml:space="preserve"> </v>
      </c>
      <c r="B25" s="42"/>
      <c r="C25" s="43"/>
      <c r="D25" s="44"/>
      <c r="E25" s="44"/>
      <c r="F25" s="43"/>
      <c r="G25" s="43"/>
      <c r="H25" s="26"/>
      <c r="I25" s="26"/>
      <c r="J25" s="26"/>
      <c r="K25" s="26"/>
      <c r="L25" s="52"/>
      <c r="M25" s="50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30" t="str">
        <f t="shared" si="4"/>
        <v/>
      </c>
    </row>
    <row r="26" spans="1:24" ht="28.9" customHeight="1">
      <c r="A26" s="41" t="str">
        <f>IF(OR(ISNUMBER(E26),ISTEXT(C26)),A25+1," ")</f>
        <v xml:space="preserve"> </v>
      </c>
      <c r="B26" s="42"/>
      <c r="C26" s="43"/>
      <c r="D26" s="44"/>
      <c r="E26" s="44"/>
      <c r="F26" s="43"/>
      <c r="G26" s="43"/>
      <c r="H26" s="26"/>
      <c r="I26" s="26"/>
      <c r="J26" s="26"/>
      <c r="K26" s="26"/>
      <c r="L26" s="52"/>
      <c r="M26" s="50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30" t="str">
        <f t="shared" si="4"/>
        <v/>
      </c>
    </row>
    <row r="27" spans="1:24" ht="28.9" customHeight="1">
      <c r="A27" s="41" t="str">
        <f>IF(OR(ISNUMBER(E27),ISTEXT(C27)),A26+1," ")</f>
        <v xml:space="preserve"> </v>
      </c>
      <c r="B27" s="42"/>
      <c r="C27" s="43"/>
      <c r="D27" s="44"/>
      <c r="E27" s="44"/>
      <c r="F27" s="43"/>
      <c r="G27" s="43"/>
      <c r="H27" s="26"/>
      <c r="I27" s="26"/>
      <c r="J27" s="26"/>
      <c r="K27" s="26"/>
      <c r="L27" s="52"/>
      <c r="M27" s="50"/>
      <c r="N27" s="28" t="s">
        <v>20</v>
      </c>
      <c r="O27" s="28">
        <f>COUNTIF(C8:C27," ")</f>
        <v>0</v>
      </c>
      <c r="P27" s="28" t="s">
        <v>2</v>
      </c>
      <c r="Q27" s="28">
        <f>SUMIF(C8:C27," ",E8:E27)</f>
        <v>0</v>
      </c>
      <c r="R27" s="28"/>
      <c r="S27" s="28" t="s">
        <v>2</v>
      </c>
      <c r="T27" s="28"/>
      <c r="U27" s="28">
        <f>O27</f>
        <v>0</v>
      </c>
      <c r="V27" s="28" t="s">
        <v>2</v>
      </c>
      <c r="W27" s="28">
        <f>Q27</f>
        <v>0</v>
      </c>
      <c r="X27" s="28" t="str">
        <f t="shared" si="4"/>
        <v/>
      </c>
    </row>
    <row r="28" spans="1:24" ht="28.9" customHeight="1">
      <c r="A28" s="45" t="s">
        <v>35</v>
      </c>
      <c r="B28" s="46"/>
      <c r="C28" s="47"/>
      <c r="D28" s="48"/>
      <c r="E28" s="49">
        <f>SUM(E8:E27)</f>
        <v>0</v>
      </c>
      <c r="F28" s="47"/>
      <c r="G28" s="47"/>
      <c r="H28" s="31"/>
      <c r="I28" s="31"/>
      <c r="J28" s="31"/>
      <c r="K28" s="31"/>
      <c r="L28" s="33"/>
      <c r="M28" s="51"/>
      <c r="N28" s="29" t="s">
        <v>1</v>
      </c>
      <c r="O28" s="28">
        <f>SUM(O8:O27)</f>
        <v>0</v>
      </c>
      <c r="P28" s="28" t="s">
        <v>2</v>
      </c>
      <c r="Q28" s="28">
        <f>SUM(Q8:Q27)</f>
        <v>0</v>
      </c>
      <c r="R28" s="28">
        <f>SUM(R8:R27)</f>
        <v>0</v>
      </c>
      <c r="S28" s="28" t="s">
        <v>2</v>
      </c>
      <c r="T28" s="28">
        <f>SUM(T8:T27)</f>
        <v>0</v>
      </c>
      <c r="U28" s="28">
        <f>SUM(U8:U27)</f>
        <v>0</v>
      </c>
      <c r="V28" s="28" t="s">
        <v>2</v>
      </c>
      <c r="W28" s="28">
        <f>SUM(W8:W27)</f>
        <v>0</v>
      </c>
      <c r="X28" s="28" t="str">
        <f t="shared" si="4"/>
        <v/>
      </c>
    </row>
    <row r="29" spans="1:24" ht="28.9" customHeight="1">
      <c r="A29" s="41" t="str">
        <f>IF(OR(ISNUMBER(E29),ISTEXT(C29)),A27+1," ")</f>
        <v xml:space="preserve"> </v>
      </c>
      <c r="B29" s="42"/>
      <c r="C29" s="43"/>
      <c r="D29" s="44"/>
      <c r="E29" s="44"/>
      <c r="F29" s="43"/>
      <c r="G29" s="43"/>
      <c r="H29" s="26"/>
      <c r="I29" s="26"/>
      <c r="J29" s="26"/>
      <c r="K29" s="27"/>
      <c r="L29" s="52"/>
      <c r="M29" s="50"/>
      <c r="N29" s="28" t="s">
        <v>3</v>
      </c>
      <c r="O29" s="28">
        <f>COUNTIF(C29:C48,"전")</f>
        <v>0</v>
      </c>
      <c r="P29" s="28" t="s">
        <v>2</v>
      </c>
      <c r="Q29" s="28">
        <f>SUMIF(C29:C48,"전",E29:E48)</f>
        <v>0</v>
      </c>
      <c r="R29" s="28">
        <f>COUNTIF(X29:X48,"전국")</f>
        <v>0</v>
      </c>
      <c r="S29" s="28" t="s">
        <v>2</v>
      </c>
      <c r="T29" s="28">
        <f>SUMIF(X29:X48,"전국",E29:E48)</f>
        <v>0</v>
      </c>
      <c r="U29" s="28">
        <f t="shared" ref="U29:U44" si="5">O29-R29</f>
        <v>0</v>
      </c>
      <c r="V29" s="28" t="s">
        <v>2</v>
      </c>
      <c r="W29" s="28">
        <f t="shared" ref="W29:W44" si="6">Q29-T29</f>
        <v>0</v>
      </c>
      <c r="X29" s="28" t="str">
        <f t="shared" si="4"/>
        <v/>
      </c>
    </row>
    <row r="30" spans="1:24" ht="28.9" customHeight="1">
      <c r="A30" s="41" t="str">
        <f>IF(OR(ISNUMBER(E30),ISTEXT(C30)),A29+1," ")</f>
        <v xml:space="preserve"> </v>
      </c>
      <c r="B30" s="42"/>
      <c r="C30" s="43"/>
      <c r="D30" s="44"/>
      <c r="E30" s="44"/>
      <c r="F30" s="43"/>
      <c r="G30" s="43"/>
      <c r="H30" s="26"/>
      <c r="I30" s="26"/>
      <c r="J30" s="26"/>
      <c r="K30" s="26"/>
      <c r="L30" s="52"/>
      <c r="M30" s="50"/>
      <c r="N30" s="28" t="s">
        <v>4</v>
      </c>
      <c r="O30" s="28">
        <f>COUNTIF(C29:C48,"답")</f>
        <v>0</v>
      </c>
      <c r="P30" s="28" t="s">
        <v>2</v>
      </c>
      <c r="Q30" s="28">
        <f>SUMIF(C29:C48,"답",E29:E48)</f>
        <v>0</v>
      </c>
      <c r="R30" s="28">
        <f>COUNTIF(X29:X48,"답국")</f>
        <v>0</v>
      </c>
      <c r="S30" s="28" t="s">
        <v>2</v>
      </c>
      <c r="T30" s="28">
        <f>SUMIF(X29:X48,"답국",E29:E48)</f>
        <v>0</v>
      </c>
      <c r="U30" s="28">
        <f t="shared" si="5"/>
        <v>0</v>
      </c>
      <c r="V30" s="28" t="s">
        <v>2</v>
      </c>
      <c r="W30" s="28">
        <f t="shared" si="6"/>
        <v>0</v>
      </c>
      <c r="X30" s="28" t="str">
        <f t="shared" si="4"/>
        <v/>
      </c>
    </row>
    <row r="31" spans="1:24" ht="28.9" customHeight="1">
      <c r="A31" s="41" t="str">
        <f t="shared" ref="A31:A45" si="7">IF(OR(ISNUMBER(E31),ISTEXT(C31)),A30+1," ")</f>
        <v xml:space="preserve"> </v>
      </c>
      <c r="B31" s="42"/>
      <c r="C31" s="43"/>
      <c r="D31" s="44"/>
      <c r="E31" s="44"/>
      <c r="F31" s="43"/>
      <c r="G31" s="43"/>
      <c r="H31" s="26"/>
      <c r="I31" s="26"/>
      <c r="J31" s="26"/>
      <c r="K31" s="26"/>
      <c r="L31" s="52"/>
      <c r="M31" s="50"/>
      <c r="N31" s="28" t="s">
        <v>5</v>
      </c>
      <c r="O31" s="28">
        <f>COUNTIF(C29:C48,"임")</f>
        <v>0</v>
      </c>
      <c r="P31" s="28" t="s">
        <v>2</v>
      </c>
      <c r="Q31" s="28">
        <f>SUMIF(C29:C48,"임",E29:E48)</f>
        <v>0</v>
      </c>
      <c r="R31" s="28">
        <f>COUNTIF(X29:X48,"임국")</f>
        <v>0</v>
      </c>
      <c r="S31" s="28" t="s">
        <v>2</v>
      </c>
      <c r="T31" s="28">
        <f>SUMIF(X29:X48,"임국",E29:E48)</f>
        <v>0</v>
      </c>
      <c r="U31" s="28">
        <f t="shared" si="5"/>
        <v>0</v>
      </c>
      <c r="V31" s="28" t="s">
        <v>2</v>
      </c>
      <c r="W31" s="28">
        <f t="shared" si="6"/>
        <v>0</v>
      </c>
      <c r="X31" s="28" t="str">
        <f t="shared" si="4"/>
        <v/>
      </c>
    </row>
    <row r="32" spans="1:24" ht="28.9" customHeight="1">
      <c r="A32" s="41" t="str">
        <f t="shared" si="7"/>
        <v xml:space="preserve"> </v>
      </c>
      <c r="B32" s="42"/>
      <c r="C32" s="43"/>
      <c r="D32" s="44"/>
      <c r="E32" s="44"/>
      <c r="F32" s="43"/>
      <c r="G32" s="43"/>
      <c r="H32" s="26"/>
      <c r="I32" s="26"/>
      <c r="J32" s="26"/>
      <c r="K32" s="26"/>
      <c r="L32" s="52"/>
      <c r="M32" s="50"/>
      <c r="N32" s="28" t="s">
        <v>6</v>
      </c>
      <c r="O32" s="28">
        <f>COUNTIF(C29:C48,"대")</f>
        <v>0</v>
      </c>
      <c r="P32" s="28" t="s">
        <v>2</v>
      </c>
      <c r="Q32" s="28">
        <f>SUMIF(C29:C48,"대",E29:E48)</f>
        <v>0</v>
      </c>
      <c r="R32" s="28">
        <f>COUNTIF(X29:X48,"대국")</f>
        <v>0</v>
      </c>
      <c r="S32" s="28" t="s">
        <v>2</v>
      </c>
      <c r="T32" s="28">
        <f>SUMIF(X29:X48,"대국",E29:E48)</f>
        <v>0</v>
      </c>
      <c r="U32" s="28">
        <f t="shared" si="5"/>
        <v>0</v>
      </c>
      <c r="V32" s="28" t="s">
        <v>2</v>
      </c>
      <c r="W32" s="28">
        <f t="shared" si="6"/>
        <v>0</v>
      </c>
      <c r="X32" s="28" t="str">
        <f t="shared" si="4"/>
        <v/>
      </c>
    </row>
    <row r="33" spans="1:24" ht="28.9" customHeight="1">
      <c r="A33" s="41" t="str">
        <f t="shared" si="7"/>
        <v xml:space="preserve"> </v>
      </c>
      <c r="B33" s="42"/>
      <c r="C33" s="43"/>
      <c r="D33" s="44"/>
      <c r="E33" s="44"/>
      <c r="F33" s="43"/>
      <c r="G33" s="43"/>
      <c r="H33" s="26"/>
      <c r="I33" s="26"/>
      <c r="J33" s="26"/>
      <c r="K33" s="26"/>
      <c r="L33" s="52"/>
      <c r="M33" s="50"/>
      <c r="N33" s="28" t="s">
        <v>7</v>
      </c>
      <c r="O33" s="28">
        <f>COUNTIF(C29:C48,"도")</f>
        <v>0</v>
      </c>
      <c r="P33" s="28" t="s">
        <v>2</v>
      </c>
      <c r="Q33" s="28">
        <f>SUMIF(C29:C48,"도",E29:E48)</f>
        <v>0</v>
      </c>
      <c r="R33" s="28">
        <f>COUNTIF(X29:X48,"도국")</f>
        <v>0</v>
      </c>
      <c r="S33" s="28" t="s">
        <v>2</v>
      </c>
      <c r="T33" s="28">
        <f>SUMIF(X29:X48,"도국",E29:E48)</f>
        <v>0</v>
      </c>
      <c r="U33" s="28">
        <f t="shared" si="5"/>
        <v>0</v>
      </c>
      <c r="V33" s="28" t="s">
        <v>2</v>
      </c>
      <c r="W33" s="28">
        <f t="shared" si="6"/>
        <v>0</v>
      </c>
      <c r="X33" s="28" t="str">
        <f t="shared" si="4"/>
        <v/>
      </c>
    </row>
    <row r="34" spans="1:24" ht="28.9" customHeight="1">
      <c r="A34" s="41" t="str">
        <f t="shared" si="7"/>
        <v xml:space="preserve"> </v>
      </c>
      <c r="B34" s="42"/>
      <c r="C34" s="43"/>
      <c r="D34" s="44"/>
      <c r="E34" s="44"/>
      <c r="F34" s="43"/>
      <c r="G34" s="43"/>
      <c r="H34" s="26"/>
      <c r="I34" s="26"/>
      <c r="J34" s="26"/>
      <c r="K34" s="26"/>
      <c r="L34" s="52"/>
      <c r="M34" s="50"/>
      <c r="N34" s="28" t="s">
        <v>8</v>
      </c>
      <c r="O34" s="28">
        <f>COUNTIF(C29:C48,"천")</f>
        <v>0</v>
      </c>
      <c r="P34" s="28" t="s">
        <v>2</v>
      </c>
      <c r="Q34" s="28">
        <f>SUMIF(C29:C48,"천",E29:E48)</f>
        <v>0</v>
      </c>
      <c r="R34" s="28">
        <f>COUNTIF(X29:X48,"천국")</f>
        <v>0</v>
      </c>
      <c r="S34" s="28" t="s">
        <v>2</v>
      </c>
      <c r="T34" s="28">
        <f>SUMIF(X29:X48,"천국",E29:E48)</f>
        <v>0</v>
      </c>
      <c r="U34" s="28">
        <f t="shared" si="5"/>
        <v>0</v>
      </c>
      <c r="V34" s="28" t="s">
        <v>2</v>
      </c>
      <c r="W34" s="28">
        <f t="shared" si="6"/>
        <v>0</v>
      </c>
      <c r="X34" s="28" t="str">
        <f t="shared" si="4"/>
        <v/>
      </c>
    </row>
    <row r="35" spans="1:24" ht="28.9" customHeight="1">
      <c r="A35" s="41" t="str">
        <f t="shared" si="7"/>
        <v xml:space="preserve"> </v>
      </c>
      <c r="B35" s="42"/>
      <c r="C35" s="43"/>
      <c r="D35" s="44"/>
      <c r="E35" s="44"/>
      <c r="F35" s="43"/>
      <c r="G35" s="43"/>
      <c r="H35" s="26"/>
      <c r="I35" s="26"/>
      <c r="J35" s="26"/>
      <c r="K35" s="26"/>
      <c r="L35" s="52"/>
      <c r="M35" s="50"/>
      <c r="N35" s="28" t="s">
        <v>9</v>
      </c>
      <c r="O35" s="28">
        <f>COUNTIF(C29:C48,"구")</f>
        <v>0</v>
      </c>
      <c r="P35" s="28" t="s">
        <v>2</v>
      </c>
      <c r="Q35" s="28">
        <f>SUMIF(C29:C48,"구",E29:E48)</f>
        <v>0</v>
      </c>
      <c r="R35" s="28">
        <f>COUNTIF(X29:X48,"구국")</f>
        <v>0</v>
      </c>
      <c r="S35" s="28" t="s">
        <v>2</v>
      </c>
      <c r="T35" s="28">
        <f>SUMIF(X29:X48,"구국",E29:E48)</f>
        <v>0</v>
      </c>
      <c r="U35" s="28">
        <f t="shared" si="5"/>
        <v>0</v>
      </c>
      <c r="V35" s="28" t="s">
        <v>2</v>
      </c>
      <c r="W35" s="28">
        <f t="shared" si="6"/>
        <v>0</v>
      </c>
      <c r="X35" s="28" t="str">
        <f t="shared" si="4"/>
        <v/>
      </c>
    </row>
    <row r="36" spans="1:24" ht="28.9" customHeight="1">
      <c r="A36" s="41" t="str">
        <f t="shared" si="7"/>
        <v xml:space="preserve"> </v>
      </c>
      <c r="B36" s="42"/>
      <c r="C36" s="43"/>
      <c r="D36" s="44"/>
      <c r="E36" s="44"/>
      <c r="F36" s="43"/>
      <c r="G36" s="43"/>
      <c r="H36" s="26"/>
      <c r="I36" s="26"/>
      <c r="J36" s="26"/>
      <c r="K36" s="26"/>
      <c r="L36" s="52"/>
      <c r="M36" s="50"/>
      <c r="N36" s="28" t="s">
        <v>10</v>
      </c>
      <c r="O36" s="28">
        <f>COUNTIF(C29:C48,"제")</f>
        <v>0</v>
      </c>
      <c r="P36" s="28" t="s">
        <v>2</v>
      </c>
      <c r="Q36" s="28">
        <f>SUMIF(C29:C48,"제",E29:E48)</f>
        <v>0</v>
      </c>
      <c r="R36" s="28">
        <f>COUNTIF(X29:X48,"제국")</f>
        <v>0</v>
      </c>
      <c r="S36" s="28" t="s">
        <v>2</v>
      </c>
      <c r="T36" s="28">
        <f>SUMIF(X29:X48,"제국",E29:E48)</f>
        <v>0</v>
      </c>
      <c r="U36" s="28">
        <f t="shared" si="5"/>
        <v>0</v>
      </c>
      <c r="V36" s="28" t="s">
        <v>2</v>
      </c>
      <c r="W36" s="28">
        <f t="shared" si="6"/>
        <v>0</v>
      </c>
      <c r="X36" s="28" t="str">
        <f t="shared" si="4"/>
        <v/>
      </c>
    </row>
    <row r="37" spans="1:24" ht="28.9" customHeight="1">
      <c r="A37" s="41" t="str">
        <f t="shared" si="7"/>
        <v xml:space="preserve"> </v>
      </c>
      <c r="B37" s="42"/>
      <c r="C37" s="43"/>
      <c r="D37" s="44"/>
      <c r="E37" s="44"/>
      <c r="F37" s="43"/>
      <c r="G37" s="43"/>
      <c r="H37" s="26"/>
      <c r="I37" s="26"/>
      <c r="J37" s="26"/>
      <c r="K37" s="26"/>
      <c r="L37" s="52"/>
      <c r="M37" s="50"/>
      <c r="N37" s="28" t="s">
        <v>11</v>
      </c>
      <c r="O37" s="28">
        <f>COUNTIF(C29:C48,"유")</f>
        <v>0</v>
      </c>
      <c r="P37" s="28" t="s">
        <v>2</v>
      </c>
      <c r="Q37" s="28">
        <f>SUMIF(C29:C48,"유",E29:E48)</f>
        <v>0</v>
      </c>
      <c r="R37" s="28">
        <f>COUNTIF(X29:X48,"유국")</f>
        <v>0</v>
      </c>
      <c r="S37" s="28" t="s">
        <v>2</v>
      </c>
      <c r="T37" s="28">
        <f>SUMIF(X29:X48,"유국",E29:E48)</f>
        <v>0</v>
      </c>
      <c r="U37" s="28">
        <f t="shared" si="5"/>
        <v>0</v>
      </c>
      <c r="V37" s="28" t="s">
        <v>2</v>
      </c>
      <c r="W37" s="28">
        <f t="shared" si="6"/>
        <v>0</v>
      </c>
      <c r="X37" s="28" t="str">
        <f t="shared" si="4"/>
        <v/>
      </c>
    </row>
    <row r="38" spans="1:24" ht="28.9" customHeight="1">
      <c r="A38" s="41" t="str">
        <f t="shared" si="7"/>
        <v xml:space="preserve"> </v>
      </c>
      <c r="B38" s="42"/>
      <c r="C38" s="43"/>
      <c r="D38" s="44"/>
      <c r="E38" s="44"/>
      <c r="F38" s="43"/>
      <c r="G38" s="43"/>
      <c r="H38" s="26"/>
      <c r="I38" s="26"/>
      <c r="J38" s="26"/>
      <c r="K38" s="26"/>
      <c r="L38" s="52"/>
      <c r="M38" s="50"/>
      <c r="N38" s="28" t="s">
        <v>12</v>
      </c>
      <c r="O38" s="28">
        <f>COUNTIF(C29:C48,"과")</f>
        <v>0</v>
      </c>
      <c r="P38" s="28" t="s">
        <v>2</v>
      </c>
      <c r="Q38" s="28">
        <f>SUMIF(C29:C48,"과",E29:E48)</f>
        <v>0</v>
      </c>
      <c r="R38" s="28">
        <f>COUNTIF(X29:X48,"과국")</f>
        <v>0</v>
      </c>
      <c r="S38" s="28" t="s">
        <v>2</v>
      </c>
      <c r="T38" s="28">
        <f>SUMIF(X29:X48,"과국",E29:E48)</f>
        <v>0</v>
      </c>
      <c r="U38" s="28">
        <f t="shared" si="5"/>
        <v>0</v>
      </c>
      <c r="V38" s="28" t="s">
        <v>2</v>
      </c>
      <c r="W38" s="28">
        <f t="shared" si="6"/>
        <v>0</v>
      </c>
      <c r="X38" s="28" t="str">
        <f t="shared" si="4"/>
        <v/>
      </c>
    </row>
    <row r="39" spans="1:24" ht="28.9" customHeight="1">
      <c r="A39" s="41" t="str">
        <f t="shared" si="7"/>
        <v xml:space="preserve"> </v>
      </c>
      <c r="B39" s="42"/>
      <c r="C39" s="43"/>
      <c r="D39" s="44"/>
      <c r="E39" s="44"/>
      <c r="F39" s="43"/>
      <c r="G39" s="43"/>
      <c r="H39" s="26"/>
      <c r="I39" s="26"/>
      <c r="J39" s="26"/>
      <c r="K39" s="26"/>
      <c r="L39" s="52"/>
      <c r="M39" s="50"/>
      <c r="N39" s="28" t="s">
        <v>13</v>
      </c>
      <c r="O39" s="28">
        <f>COUNTIF(C29:C48,"묘")</f>
        <v>0</v>
      </c>
      <c r="P39" s="28" t="s">
        <v>2</v>
      </c>
      <c r="Q39" s="28">
        <f>SUMIF(C29:C48,"묘",E29:E48)</f>
        <v>0</v>
      </c>
      <c r="R39" s="28">
        <f>COUNTIF(X29:X48,"묘국")</f>
        <v>0</v>
      </c>
      <c r="S39" s="28" t="s">
        <v>2</v>
      </c>
      <c r="T39" s="28">
        <f>SUMIF(X29:X48,"묘국",E29:E48)</f>
        <v>0</v>
      </c>
      <c r="U39" s="28">
        <f t="shared" si="5"/>
        <v>0</v>
      </c>
      <c r="V39" s="28" t="s">
        <v>2</v>
      </c>
      <c r="W39" s="28">
        <f t="shared" si="6"/>
        <v>0</v>
      </c>
      <c r="X39" s="28" t="str">
        <f t="shared" si="4"/>
        <v/>
      </c>
    </row>
    <row r="40" spans="1:24" ht="28.9" customHeight="1">
      <c r="A40" s="41" t="str">
        <f t="shared" si="7"/>
        <v xml:space="preserve"> </v>
      </c>
      <c r="B40" s="42"/>
      <c r="C40" s="43"/>
      <c r="D40" s="44"/>
      <c r="E40" s="44"/>
      <c r="F40" s="43"/>
      <c r="G40" s="43"/>
      <c r="H40" s="26"/>
      <c r="I40" s="26"/>
      <c r="J40" s="26"/>
      <c r="K40" s="26"/>
      <c r="L40" s="52"/>
      <c r="M40" s="50"/>
      <c r="N40" s="28" t="s">
        <v>14</v>
      </c>
      <c r="O40" s="28">
        <f>COUNTIF(C29:C48,"목")</f>
        <v>0</v>
      </c>
      <c r="P40" s="28" t="s">
        <v>2</v>
      </c>
      <c r="Q40" s="28">
        <f>SUMIF(C29:C48,"목",E29:E48)</f>
        <v>0</v>
      </c>
      <c r="R40" s="28">
        <f>COUNTIF(X29:X48,"목국")</f>
        <v>0</v>
      </c>
      <c r="S40" s="28" t="s">
        <v>2</v>
      </c>
      <c r="T40" s="28">
        <f>SUMIF(X29:X48,"목국",E29:E48)</f>
        <v>0</v>
      </c>
      <c r="U40" s="28">
        <f t="shared" si="5"/>
        <v>0</v>
      </c>
      <c r="V40" s="28" t="s">
        <v>2</v>
      </c>
      <c r="W40" s="28">
        <f t="shared" si="6"/>
        <v>0</v>
      </c>
      <c r="X40" s="28" t="str">
        <f t="shared" ref="X40:X55" si="8">CONCATENATE(C40,H40)</f>
        <v/>
      </c>
    </row>
    <row r="41" spans="1:24" ht="28.9" customHeight="1">
      <c r="A41" s="41" t="str">
        <f t="shared" si="7"/>
        <v xml:space="preserve"> </v>
      </c>
      <c r="B41" s="42"/>
      <c r="C41" s="43"/>
      <c r="D41" s="44"/>
      <c r="E41" s="44"/>
      <c r="F41" s="43"/>
      <c r="G41" s="43"/>
      <c r="H41" s="26"/>
      <c r="I41" s="26"/>
      <c r="J41" s="26"/>
      <c r="K41" s="26"/>
      <c r="L41" s="52"/>
      <c r="M41" s="50"/>
      <c r="N41" s="28" t="s">
        <v>15</v>
      </c>
      <c r="O41" s="28">
        <f>COUNTIF(C29:C48,"잡")</f>
        <v>0</v>
      </c>
      <c r="P41" s="28" t="s">
        <v>2</v>
      </c>
      <c r="Q41" s="28">
        <f>SUMIF(C29:C48,"잡",E29:E48)</f>
        <v>0</v>
      </c>
      <c r="R41" s="28">
        <f>COUNTIF(X29:X48,"잡국")</f>
        <v>0</v>
      </c>
      <c r="S41" s="28" t="s">
        <v>2</v>
      </c>
      <c r="T41" s="28">
        <f>SUMIF(X29:X48,"잡국",E29:E48)</f>
        <v>0</v>
      </c>
      <c r="U41" s="28">
        <f t="shared" si="5"/>
        <v>0</v>
      </c>
      <c r="V41" s="28" t="s">
        <v>2</v>
      </c>
      <c r="W41" s="28">
        <f t="shared" si="6"/>
        <v>0</v>
      </c>
      <c r="X41" s="28" t="str">
        <f t="shared" si="8"/>
        <v/>
      </c>
    </row>
    <row r="42" spans="1:24" ht="28.9" customHeight="1">
      <c r="A42" s="41" t="str">
        <f t="shared" si="7"/>
        <v xml:space="preserve"> </v>
      </c>
      <c r="B42" s="42"/>
      <c r="C42" s="43"/>
      <c r="D42" s="44"/>
      <c r="E42" s="44"/>
      <c r="F42" s="43"/>
      <c r="G42" s="43"/>
      <c r="H42" s="26"/>
      <c r="I42" s="26"/>
      <c r="J42" s="26"/>
      <c r="K42" s="26"/>
      <c r="L42" s="52"/>
      <c r="M42" s="50"/>
      <c r="N42" s="28" t="s">
        <v>19</v>
      </c>
      <c r="O42" s="28">
        <f>COUNTIF(C29:C48,"학")</f>
        <v>0</v>
      </c>
      <c r="P42" s="28" t="s">
        <v>2</v>
      </c>
      <c r="Q42" s="28">
        <f>SUMIF(C29:C48,"학",E29:E48)</f>
        <v>0</v>
      </c>
      <c r="R42" s="28">
        <f>COUNTIF(X29:X48,"학국")</f>
        <v>0</v>
      </c>
      <c r="S42" s="28" t="s">
        <v>2</v>
      </c>
      <c r="T42" s="28">
        <f>SUMIF(X29:X48,"학국",E29:E48)</f>
        <v>0</v>
      </c>
      <c r="U42" s="28">
        <f t="shared" si="5"/>
        <v>0</v>
      </c>
      <c r="V42" s="28" t="s">
        <v>2</v>
      </c>
      <c r="W42" s="28">
        <f t="shared" si="6"/>
        <v>0</v>
      </c>
      <c r="X42" s="28" t="str">
        <f t="shared" si="8"/>
        <v/>
      </c>
    </row>
    <row r="43" spans="1:24" ht="28.9" customHeight="1">
      <c r="A43" s="41" t="str">
        <f t="shared" si="7"/>
        <v xml:space="preserve"> </v>
      </c>
      <c r="B43" s="42"/>
      <c r="C43" s="43"/>
      <c r="D43" s="44"/>
      <c r="E43" s="44"/>
      <c r="F43" s="43"/>
      <c r="G43" s="43"/>
      <c r="H43" s="26"/>
      <c r="I43" s="26"/>
      <c r="J43" s="26"/>
      <c r="K43" s="26"/>
      <c r="L43" s="52"/>
      <c r="M43" s="50"/>
      <c r="N43" s="28" t="s">
        <v>16</v>
      </c>
      <c r="O43" s="28">
        <f>COUNTIF(C29:C48,"수")</f>
        <v>0</v>
      </c>
      <c r="P43" s="28" t="s">
        <v>2</v>
      </c>
      <c r="Q43" s="28">
        <f>SUMIF(C29:C48,"수",E29:E48)</f>
        <v>0</v>
      </c>
      <c r="R43" s="28">
        <f>COUNTIF(X29:X48,"수국")</f>
        <v>0</v>
      </c>
      <c r="S43" s="28" t="s">
        <v>2</v>
      </c>
      <c r="T43" s="28">
        <f>SUMIF(X29:X48,"수국",E29:E48)</f>
        <v>0</v>
      </c>
      <c r="U43" s="28">
        <f t="shared" si="5"/>
        <v>0</v>
      </c>
      <c r="V43" s="28" t="s">
        <v>2</v>
      </c>
      <c r="W43" s="28">
        <f t="shared" si="6"/>
        <v>0</v>
      </c>
      <c r="X43" s="28" t="str">
        <f t="shared" si="8"/>
        <v/>
      </c>
    </row>
    <row r="44" spans="1:24" ht="28.9" customHeight="1">
      <c r="A44" s="41" t="str">
        <f t="shared" si="7"/>
        <v xml:space="preserve"> </v>
      </c>
      <c r="B44" s="42"/>
      <c r="C44" s="43"/>
      <c r="D44" s="44"/>
      <c r="E44" s="44"/>
      <c r="F44" s="43"/>
      <c r="G44" s="43"/>
      <c r="H44" s="26"/>
      <c r="I44" s="26"/>
      <c r="J44" s="26"/>
      <c r="K44" s="26"/>
      <c r="L44" s="52"/>
      <c r="M44" s="50"/>
      <c r="N44" s="29" t="s">
        <v>17</v>
      </c>
      <c r="O44" s="28">
        <f>COUNTIF(C29:C48,"장")</f>
        <v>0</v>
      </c>
      <c r="P44" s="28" t="s">
        <v>2</v>
      </c>
      <c r="Q44" s="28">
        <f>SUMIF(C29:C48,"장",E29:E48)</f>
        <v>0</v>
      </c>
      <c r="R44" s="28">
        <f>COUNTIF(X29:X48,"장국")</f>
        <v>0</v>
      </c>
      <c r="S44" s="28" t="s">
        <v>2</v>
      </c>
      <c r="T44" s="28">
        <f>SUMIF(X29:X48,"장국",E29:E48)</f>
        <v>0</v>
      </c>
      <c r="U44" s="28">
        <f t="shared" si="5"/>
        <v>0</v>
      </c>
      <c r="V44" s="28" t="s">
        <v>2</v>
      </c>
      <c r="W44" s="28">
        <f t="shared" si="6"/>
        <v>0</v>
      </c>
      <c r="X44" s="30" t="str">
        <f t="shared" si="8"/>
        <v/>
      </c>
    </row>
    <row r="45" spans="1:24" ht="28.9" customHeight="1">
      <c r="A45" s="41" t="str">
        <f t="shared" si="7"/>
        <v xml:space="preserve"> </v>
      </c>
      <c r="B45" s="42"/>
      <c r="C45" s="43"/>
      <c r="D45" s="44"/>
      <c r="E45" s="44"/>
      <c r="F45" s="43"/>
      <c r="G45" s="43"/>
      <c r="H45" s="26"/>
      <c r="I45" s="26"/>
      <c r="J45" s="26"/>
      <c r="K45" s="26"/>
      <c r="L45" s="52"/>
      <c r="M45" s="50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30" t="str">
        <f t="shared" si="8"/>
        <v/>
      </c>
    </row>
    <row r="46" spans="1:24" ht="28.9" customHeight="1">
      <c r="A46" s="41" t="str">
        <f>IF(OR(ISNUMBER(E46),ISTEXT(C46)),A45+1," ")</f>
        <v xml:space="preserve"> </v>
      </c>
      <c r="B46" s="42"/>
      <c r="C46" s="43"/>
      <c r="D46" s="44"/>
      <c r="E46" s="44"/>
      <c r="F46" s="43"/>
      <c r="G46" s="43"/>
      <c r="H46" s="26"/>
      <c r="I46" s="26"/>
      <c r="J46" s="26"/>
      <c r="K46" s="26"/>
      <c r="L46" s="52"/>
      <c r="M46" s="50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30" t="str">
        <f t="shared" si="8"/>
        <v/>
      </c>
    </row>
    <row r="47" spans="1:24" ht="28.9" customHeight="1">
      <c r="A47" s="41" t="str">
        <f>IF(OR(ISNUMBER(E47),ISTEXT(C47)),A46+1," ")</f>
        <v xml:space="preserve"> </v>
      </c>
      <c r="B47" s="42"/>
      <c r="C47" s="43"/>
      <c r="D47" s="44"/>
      <c r="E47" s="44"/>
      <c r="F47" s="43"/>
      <c r="G47" s="43"/>
      <c r="H47" s="26"/>
      <c r="I47" s="26"/>
      <c r="J47" s="26"/>
      <c r="K47" s="26"/>
      <c r="L47" s="52"/>
      <c r="M47" s="50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30" t="str">
        <f t="shared" si="8"/>
        <v/>
      </c>
    </row>
    <row r="48" spans="1:24" ht="28.9" customHeight="1">
      <c r="A48" s="41" t="str">
        <f>IF(OR(ISNUMBER(E48),ISTEXT(C48)),A47+1," ")</f>
        <v xml:space="preserve"> </v>
      </c>
      <c r="B48" s="42"/>
      <c r="C48" s="43"/>
      <c r="D48" s="44"/>
      <c r="E48" s="44"/>
      <c r="F48" s="43"/>
      <c r="G48" s="43"/>
      <c r="H48" s="26"/>
      <c r="I48" s="26"/>
      <c r="J48" s="26"/>
      <c r="K48" s="26"/>
      <c r="L48" s="52"/>
      <c r="M48" s="50"/>
      <c r="N48" s="28" t="s">
        <v>20</v>
      </c>
      <c r="O48" s="28">
        <f>COUNTIF(C29:C48," ")</f>
        <v>0</v>
      </c>
      <c r="P48" s="28" t="s">
        <v>2</v>
      </c>
      <c r="Q48" s="28">
        <f>SUMIF(C29:C48," ",E29:E48)</f>
        <v>0</v>
      </c>
      <c r="R48" s="28"/>
      <c r="S48" s="28" t="s">
        <v>2</v>
      </c>
      <c r="T48" s="28"/>
      <c r="U48" s="28">
        <f>O48</f>
        <v>0</v>
      </c>
      <c r="V48" s="28" t="s">
        <v>2</v>
      </c>
      <c r="W48" s="28">
        <f>Q48</f>
        <v>0</v>
      </c>
      <c r="X48" s="28" t="str">
        <f t="shared" si="8"/>
        <v/>
      </c>
    </row>
    <row r="49" spans="1:24" ht="28.9" customHeight="1">
      <c r="A49" s="45" t="s">
        <v>35</v>
      </c>
      <c r="B49" s="46"/>
      <c r="C49" s="47"/>
      <c r="D49" s="48"/>
      <c r="E49" s="49">
        <f>SUM(E29:E48)</f>
        <v>0</v>
      </c>
      <c r="F49" s="47"/>
      <c r="G49" s="47"/>
      <c r="H49" s="31"/>
      <c r="I49" s="31"/>
      <c r="J49" s="31"/>
      <c r="K49" s="31"/>
      <c r="L49" s="33"/>
      <c r="M49" s="51"/>
      <c r="N49" s="29" t="s">
        <v>1</v>
      </c>
      <c r="O49" s="28">
        <f>SUM(O29:O48)</f>
        <v>0</v>
      </c>
      <c r="P49" s="28" t="s">
        <v>2</v>
      </c>
      <c r="Q49" s="28">
        <f>SUM(Q29:Q48)</f>
        <v>0</v>
      </c>
      <c r="R49" s="28">
        <f>SUM(R29:R48)</f>
        <v>0</v>
      </c>
      <c r="S49" s="28" t="s">
        <v>2</v>
      </c>
      <c r="T49" s="28">
        <f>SUM(T29:T48)</f>
        <v>0</v>
      </c>
      <c r="U49" s="28">
        <f>SUM(U29:U48)</f>
        <v>0</v>
      </c>
      <c r="V49" s="28" t="s">
        <v>2</v>
      </c>
      <c r="W49" s="28">
        <f>SUM(W29:W48)</f>
        <v>0</v>
      </c>
      <c r="X49" s="28" t="str">
        <f t="shared" si="8"/>
        <v/>
      </c>
    </row>
    <row r="50" spans="1:24" ht="28.9" customHeight="1">
      <c r="A50" s="41" t="str">
        <f>IF(OR(ISNUMBER(E50),ISTEXT(C50)),A48+1," ")</f>
        <v xml:space="preserve"> </v>
      </c>
      <c r="B50" s="42"/>
      <c r="C50" s="43"/>
      <c r="D50" s="44"/>
      <c r="E50" s="44"/>
      <c r="F50" s="43"/>
      <c r="G50" s="43"/>
      <c r="H50" s="26"/>
      <c r="I50" s="26"/>
      <c r="J50" s="26"/>
      <c r="K50" s="27"/>
      <c r="L50" s="52"/>
      <c r="M50" s="50"/>
      <c r="N50" s="28" t="s">
        <v>3</v>
      </c>
      <c r="O50" s="28">
        <f>COUNTIF(C50:C69,"전")</f>
        <v>0</v>
      </c>
      <c r="P50" s="28" t="s">
        <v>2</v>
      </c>
      <c r="Q50" s="28">
        <f>SUMIF(C50:C69,"전",E50:E69)</f>
        <v>0</v>
      </c>
      <c r="R50" s="28">
        <f>COUNTIF(X50:X69,"전국")</f>
        <v>0</v>
      </c>
      <c r="S50" s="28" t="s">
        <v>2</v>
      </c>
      <c r="T50" s="28">
        <f>SUMIF(X50:X69,"전국",E50:E69)</f>
        <v>0</v>
      </c>
      <c r="U50" s="28">
        <f t="shared" ref="U50:U65" si="9">O50-R50</f>
        <v>0</v>
      </c>
      <c r="V50" s="28" t="s">
        <v>2</v>
      </c>
      <c r="W50" s="28">
        <f t="shared" ref="W50:W65" si="10">Q50-T50</f>
        <v>0</v>
      </c>
      <c r="X50" s="28" t="str">
        <f t="shared" si="8"/>
        <v/>
      </c>
    </row>
    <row r="51" spans="1:24" ht="28.9" customHeight="1">
      <c r="A51" s="41" t="str">
        <f>IF(OR(ISNUMBER(E51),ISTEXT(C51)),A50+1," ")</f>
        <v xml:space="preserve"> </v>
      </c>
      <c r="B51" s="42"/>
      <c r="C51" s="43"/>
      <c r="D51" s="44"/>
      <c r="E51" s="44"/>
      <c r="F51" s="43"/>
      <c r="G51" s="43"/>
      <c r="H51" s="26"/>
      <c r="I51" s="26"/>
      <c r="J51" s="26"/>
      <c r="K51" s="26"/>
      <c r="L51" s="52"/>
      <c r="M51" s="50"/>
      <c r="N51" s="28" t="s">
        <v>4</v>
      </c>
      <c r="O51" s="28">
        <f>COUNTIF(C50:C69,"답")</f>
        <v>0</v>
      </c>
      <c r="P51" s="28" t="s">
        <v>2</v>
      </c>
      <c r="Q51" s="28">
        <f>SUMIF(C50:C69,"답",E50:E69)</f>
        <v>0</v>
      </c>
      <c r="R51" s="28">
        <f>COUNTIF(X50:X69,"답국")</f>
        <v>0</v>
      </c>
      <c r="S51" s="28" t="s">
        <v>2</v>
      </c>
      <c r="T51" s="28">
        <f>SUMIF(X50:X69,"답국",E50:E69)</f>
        <v>0</v>
      </c>
      <c r="U51" s="28">
        <f t="shared" si="9"/>
        <v>0</v>
      </c>
      <c r="V51" s="28" t="s">
        <v>2</v>
      </c>
      <c r="W51" s="28">
        <f t="shared" si="10"/>
        <v>0</v>
      </c>
      <c r="X51" s="28" t="str">
        <f t="shared" si="8"/>
        <v/>
      </c>
    </row>
    <row r="52" spans="1:24" ht="28.9" customHeight="1">
      <c r="A52" s="41" t="str">
        <f t="shared" ref="A52:A64" si="11">IF(OR(ISNUMBER(E52),ISTEXT(C52)),A51+1," ")</f>
        <v xml:space="preserve"> </v>
      </c>
      <c r="B52" s="42"/>
      <c r="C52" s="43"/>
      <c r="D52" s="44"/>
      <c r="E52" s="44"/>
      <c r="F52" s="43"/>
      <c r="G52" s="43"/>
      <c r="H52" s="26"/>
      <c r="I52" s="26"/>
      <c r="J52" s="26"/>
      <c r="K52" s="26"/>
      <c r="L52" s="52"/>
      <c r="M52" s="50"/>
      <c r="N52" s="28" t="s">
        <v>5</v>
      </c>
      <c r="O52" s="28">
        <f>COUNTIF(C50:C69,"임")</f>
        <v>0</v>
      </c>
      <c r="P52" s="28" t="s">
        <v>2</v>
      </c>
      <c r="Q52" s="28">
        <f>SUMIF(C50:C69,"임",E50:E69)</f>
        <v>0</v>
      </c>
      <c r="R52" s="28">
        <f>COUNTIF(X50:X69,"임국")</f>
        <v>0</v>
      </c>
      <c r="S52" s="28" t="s">
        <v>2</v>
      </c>
      <c r="T52" s="28">
        <f>SUMIF(X50:X69,"임국",E50:E69)</f>
        <v>0</v>
      </c>
      <c r="U52" s="28">
        <f t="shared" si="9"/>
        <v>0</v>
      </c>
      <c r="V52" s="28" t="s">
        <v>2</v>
      </c>
      <c r="W52" s="28">
        <f t="shared" si="10"/>
        <v>0</v>
      </c>
      <c r="X52" s="28" t="str">
        <f t="shared" si="8"/>
        <v/>
      </c>
    </row>
    <row r="53" spans="1:24" ht="28.9" customHeight="1">
      <c r="A53" s="41" t="str">
        <f t="shared" si="11"/>
        <v xml:space="preserve"> </v>
      </c>
      <c r="B53" s="42"/>
      <c r="C53" s="43"/>
      <c r="D53" s="44"/>
      <c r="E53" s="44"/>
      <c r="F53" s="43"/>
      <c r="G53" s="43"/>
      <c r="H53" s="26"/>
      <c r="I53" s="26"/>
      <c r="J53" s="26"/>
      <c r="K53" s="26"/>
      <c r="L53" s="52"/>
      <c r="M53" s="50"/>
      <c r="N53" s="28" t="s">
        <v>6</v>
      </c>
      <c r="O53" s="28">
        <f>COUNTIF(C50:C69,"대")</f>
        <v>0</v>
      </c>
      <c r="P53" s="28" t="s">
        <v>2</v>
      </c>
      <c r="Q53" s="28">
        <f>SUMIF(C50:C69,"대",E50:E69)</f>
        <v>0</v>
      </c>
      <c r="R53" s="28">
        <f>COUNTIF(X50:X69,"대국")</f>
        <v>0</v>
      </c>
      <c r="S53" s="28" t="s">
        <v>2</v>
      </c>
      <c r="T53" s="28">
        <f>SUMIF(X50:X69,"대국",E50:E69)</f>
        <v>0</v>
      </c>
      <c r="U53" s="28">
        <f t="shared" si="9"/>
        <v>0</v>
      </c>
      <c r="V53" s="28" t="s">
        <v>2</v>
      </c>
      <c r="W53" s="28">
        <f t="shared" si="10"/>
        <v>0</v>
      </c>
      <c r="X53" s="28" t="str">
        <f t="shared" si="8"/>
        <v/>
      </c>
    </row>
    <row r="54" spans="1:24" ht="28.9" customHeight="1">
      <c r="A54" s="41" t="str">
        <f t="shared" si="11"/>
        <v xml:space="preserve"> </v>
      </c>
      <c r="B54" s="42"/>
      <c r="C54" s="43"/>
      <c r="D54" s="44"/>
      <c r="E54" s="44"/>
      <c r="F54" s="43"/>
      <c r="G54" s="43"/>
      <c r="H54" s="26"/>
      <c r="I54" s="26"/>
      <c r="J54" s="26"/>
      <c r="K54" s="26"/>
      <c r="L54" s="52"/>
      <c r="M54" s="50"/>
      <c r="N54" s="28" t="s">
        <v>7</v>
      </c>
      <c r="O54" s="28">
        <f>COUNTIF(C50:C69,"도")</f>
        <v>0</v>
      </c>
      <c r="P54" s="28" t="s">
        <v>2</v>
      </c>
      <c r="Q54" s="28">
        <f>SUMIF(C50:C69,"도",E50:E69)</f>
        <v>0</v>
      </c>
      <c r="R54" s="28">
        <f>COUNTIF(X50:X69,"도국")</f>
        <v>0</v>
      </c>
      <c r="S54" s="28" t="s">
        <v>2</v>
      </c>
      <c r="T54" s="28">
        <f>SUMIF(X50:X69,"도국",E50:E69)</f>
        <v>0</v>
      </c>
      <c r="U54" s="28">
        <f t="shared" si="9"/>
        <v>0</v>
      </c>
      <c r="V54" s="28" t="s">
        <v>2</v>
      </c>
      <c r="W54" s="28">
        <f t="shared" si="10"/>
        <v>0</v>
      </c>
      <c r="X54" s="28" t="str">
        <f t="shared" si="8"/>
        <v/>
      </c>
    </row>
    <row r="55" spans="1:24" ht="28.9" customHeight="1">
      <c r="A55" s="41" t="str">
        <f t="shared" si="11"/>
        <v xml:space="preserve"> </v>
      </c>
      <c r="B55" s="42"/>
      <c r="C55" s="43"/>
      <c r="D55" s="44"/>
      <c r="E55" s="44"/>
      <c r="F55" s="43"/>
      <c r="G55" s="43"/>
      <c r="H55" s="26"/>
      <c r="I55" s="26"/>
      <c r="J55" s="26"/>
      <c r="K55" s="26"/>
      <c r="L55" s="52"/>
      <c r="M55" s="50"/>
      <c r="N55" s="28" t="s">
        <v>8</v>
      </c>
      <c r="O55" s="28">
        <f>COUNTIF(C50:C69,"천")</f>
        <v>0</v>
      </c>
      <c r="P55" s="28" t="s">
        <v>2</v>
      </c>
      <c r="Q55" s="28">
        <f>SUMIF(C50:C69,"천",E50:E69)</f>
        <v>0</v>
      </c>
      <c r="R55" s="28">
        <f>COUNTIF(X50:X69,"천국")</f>
        <v>0</v>
      </c>
      <c r="S55" s="28" t="s">
        <v>2</v>
      </c>
      <c r="T55" s="28">
        <f>SUMIF(X50:X69,"천국",E50:E69)</f>
        <v>0</v>
      </c>
      <c r="U55" s="28">
        <f t="shared" si="9"/>
        <v>0</v>
      </c>
      <c r="V55" s="28" t="s">
        <v>2</v>
      </c>
      <c r="W55" s="28">
        <f t="shared" si="10"/>
        <v>0</v>
      </c>
      <c r="X55" s="28" t="str">
        <f t="shared" si="8"/>
        <v/>
      </c>
    </row>
    <row r="56" spans="1:24" ht="28.9" customHeight="1">
      <c r="A56" s="41" t="str">
        <f t="shared" si="11"/>
        <v xml:space="preserve"> </v>
      </c>
      <c r="B56" s="42"/>
      <c r="C56" s="43"/>
      <c r="D56" s="44"/>
      <c r="E56" s="44"/>
      <c r="F56" s="43"/>
      <c r="G56" s="43"/>
      <c r="H56" s="26"/>
      <c r="I56" s="26"/>
      <c r="J56" s="26"/>
      <c r="K56" s="26"/>
      <c r="L56" s="52"/>
      <c r="M56" s="50"/>
      <c r="N56" s="28" t="s">
        <v>9</v>
      </c>
      <c r="O56" s="28">
        <f>COUNTIF(C50:C69,"구")</f>
        <v>0</v>
      </c>
      <c r="P56" s="28" t="s">
        <v>2</v>
      </c>
      <c r="Q56" s="28">
        <f>SUMIF(C50:C69,"구",E50:E69)</f>
        <v>0</v>
      </c>
      <c r="R56" s="28">
        <f>COUNTIF(X50:X69,"구국")</f>
        <v>0</v>
      </c>
      <c r="S56" s="28" t="s">
        <v>2</v>
      </c>
      <c r="T56" s="28">
        <f>SUMIF(X50:X69,"구국",E50:E69)</f>
        <v>0</v>
      </c>
      <c r="U56" s="28">
        <f t="shared" si="9"/>
        <v>0</v>
      </c>
      <c r="V56" s="28" t="s">
        <v>2</v>
      </c>
      <c r="W56" s="28">
        <f t="shared" si="10"/>
        <v>0</v>
      </c>
      <c r="X56" s="28" t="str">
        <f t="shared" ref="X56:X71" si="12">CONCATENATE(C56,H56)</f>
        <v/>
      </c>
    </row>
    <row r="57" spans="1:24" ht="28.9" customHeight="1">
      <c r="A57" s="41" t="str">
        <f t="shared" si="11"/>
        <v xml:space="preserve"> </v>
      </c>
      <c r="B57" s="42"/>
      <c r="C57" s="43"/>
      <c r="D57" s="44"/>
      <c r="E57" s="44"/>
      <c r="F57" s="43"/>
      <c r="G57" s="43"/>
      <c r="H57" s="26"/>
      <c r="I57" s="26"/>
      <c r="J57" s="26"/>
      <c r="K57" s="26"/>
      <c r="L57" s="52"/>
      <c r="M57" s="50"/>
      <c r="N57" s="28" t="s">
        <v>10</v>
      </c>
      <c r="O57" s="28">
        <f>COUNTIF(C50:C69,"제")</f>
        <v>0</v>
      </c>
      <c r="P57" s="28" t="s">
        <v>2</v>
      </c>
      <c r="Q57" s="28">
        <f>SUMIF(C50:C69,"제",E50:E69)</f>
        <v>0</v>
      </c>
      <c r="R57" s="28">
        <f>COUNTIF(X50:X69,"제국")</f>
        <v>0</v>
      </c>
      <c r="S57" s="28" t="s">
        <v>2</v>
      </c>
      <c r="T57" s="28">
        <f>SUMIF(X50:X69,"제국",E50:E69)</f>
        <v>0</v>
      </c>
      <c r="U57" s="28">
        <f t="shared" si="9"/>
        <v>0</v>
      </c>
      <c r="V57" s="28" t="s">
        <v>2</v>
      </c>
      <c r="W57" s="28">
        <f t="shared" si="10"/>
        <v>0</v>
      </c>
      <c r="X57" s="28" t="str">
        <f t="shared" si="12"/>
        <v/>
      </c>
    </row>
    <row r="58" spans="1:24" ht="28.9" customHeight="1">
      <c r="A58" s="41" t="str">
        <f t="shared" si="11"/>
        <v xml:space="preserve"> </v>
      </c>
      <c r="B58" s="42"/>
      <c r="C58" s="43"/>
      <c r="D58" s="44"/>
      <c r="E58" s="44"/>
      <c r="F58" s="43"/>
      <c r="G58" s="43"/>
      <c r="H58" s="26"/>
      <c r="I58" s="26"/>
      <c r="J58" s="26"/>
      <c r="K58" s="26"/>
      <c r="L58" s="52"/>
      <c r="M58" s="50"/>
      <c r="N58" s="28" t="s">
        <v>11</v>
      </c>
      <c r="O58" s="28">
        <f>COUNTIF(C50:C69,"유")</f>
        <v>0</v>
      </c>
      <c r="P58" s="28" t="s">
        <v>2</v>
      </c>
      <c r="Q58" s="28">
        <f>SUMIF(C50:C69,"유",E50:E69)</f>
        <v>0</v>
      </c>
      <c r="R58" s="28">
        <f>COUNTIF(X50:X69,"유국")</f>
        <v>0</v>
      </c>
      <c r="S58" s="28" t="s">
        <v>2</v>
      </c>
      <c r="T58" s="28">
        <f>SUMIF(X50:X69,"유국",E50:E69)</f>
        <v>0</v>
      </c>
      <c r="U58" s="28">
        <f t="shared" si="9"/>
        <v>0</v>
      </c>
      <c r="V58" s="28" t="s">
        <v>2</v>
      </c>
      <c r="W58" s="28">
        <f t="shared" si="10"/>
        <v>0</v>
      </c>
      <c r="X58" s="28" t="str">
        <f t="shared" si="12"/>
        <v/>
      </c>
    </row>
    <row r="59" spans="1:24" ht="28.9" customHeight="1">
      <c r="A59" s="41" t="str">
        <f t="shared" si="11"/>
        <v xml:space="preserve"> </v>
      </c>
      <c r="B59" s="42"/>
      <c r="C59" s="43"/>
      <c r="D59" s="44"/>
      <c r="E59" s="44"/>
      <c r="F59" s="43"/>
      <c r="G59" s="43"/>
      <c r="H59" s="26"/>
      <c r="I59" s="26"/>
      <c r="J59" s="26"/>
      <c r="K59" s="26"/>
      <c r="L59" s="52"/>
      <c r="M59" s="50"/>
      <c r="N59" s="28" t="s">
        <v>12</v>
      </c>
      <c r="O59" s="28">
        <f>COUNTIF(C50:C69,"과")</f>
        <v>0</v>
      </c>
      <c r="P59" s="28" t="s">
        <v>2</v>
      </c>
      <c r="Q59" s="28">
        <f>SUMIF(C50:C69,"과",E50:E69)</f>
        <v>0</v>
      </c>
      <c r="R59" s="28">
        <f>COUNTIF(X50:X69,"과국")</f>
        <v>0</v>
      </c>
      <c r="S59" s="28" t="s">
        <v>2</v>
      </c>
      <c r="T59" s="28">
        <f>SUMIF(X50:X69,"과국",E50:E69)</f>
        <v>0</v>
      </c>
      <c r="U59" s="28">
        <f t="shared" si="9"/>
        <v>0</v>
      </c>
      <c r="V59" s="28" t="s">
        <v>2</v>
      </c>
      <c r="W59" s="28">
        <f t="shared" si="10"/>
        <v>0</v>
      </c>
      <c r="X59" s="28" t="str">
        <f t="shared" si="12"/>
        <v/>
      </c>
    </row>
    <row r="60" spans="1:24" ht="28.9" customHeight="1">
      <c r="A60" s="41" t="str">
        <f t="shared" si="11"/>
        <v xml:space="preserve"> </v>
      </c>
      <c r="B60" s="42"/>
      <c r="C60" s="43"/>
      <c r="D60" s="44"/>
      <c r="E60" s="44"/>
      <c r="F60" s="43"/>
      <c r="G60" s="43"/>
      <c r="H60" s="26"/>
      <c r="I60" s="26"/>
      <c r="J60" s="26"/>
      <c r="K60" s="26"/>
      <c r="L60" s="52"/>
      <c r="M60" s="50"/>
      <c r="N60" s="28" t="s">
        <v>13</v>
      </c>
      <c r="O60" s="28">
        <f>COUNTIF(C50:C69,"묘")</f>
        <v>0</v>
      </c>
      <c r="P60" s="28" t="s">
        <v>2</v>
      </c>
      <c r="Q60" s="28">
        <f>SUMIF(C50:C69,"묘",E50:E69)</f>
        <v>0</v>
      </c>
      <c r="R60" s="28">
        <f>COUNTIF(X50:X69,"묘국")</f>
        <v>0</v>
      </c>
      <c r="S60" s="28" t="s">
        <v>2</v>
      </c>
      <c r="T60" s="28">
        <f>SUMIF(X50:X69,"묘국",E50:E69)</f>
        <v>0</v>
      </c>
      <c r="U60" s="28">
        <f t="shared" si="9"/>
        <v>0</v>
      </c>
      <c r="V60" s="28" t="s">
        <v>2</v>
      </c>
      <c r="W60" s="28">
        <f t="shared" si="10"/>
        <v>0</v>
      </c>
      <c r="X60" s="28" t="str">
        <f t="shared" si="12"/>
        <v/>
      </c>
    </row>
    <row r="61" spans="1:24" ht="28.9" customHeight="1">
      <c r="A61" s="41" t="str">
        <f t="shared" si="11"/>
        <v xml:space="preserve"> </v>
      </c>
      <c r="B61" s="42"/>
      <c r="C61" s="43"/>
      <c r="D61" s="44"/>
      <c r="E61" s="44"/>
      <c r="F61" s="43"/>
      <c r="G61" s="43"/>
      <c r="H61" s="26"/>
      <c r="I61" s="26"/>
      <c r="J61" s="26"/>
      <c r="K61" s="26"/>
      <c r="L61" s="52"/>
      <c r="M61" s="50"/>
      <c r="N61" s="28" t="s">
        <v>14</v>
      </c>
      <c r="O61" s="28">
        <f>COUNTIF(C50:C69,"목")</f>
        <v>0</v>
      </c>
      <c r="P61" s="28" t="s">
        <v>2</v>
      </c>
      <c r="Q61" s="28">
        <f>SUMIF(C50:C69,"목",E50:E69)</f>
        <v>0</v>
      </c>
      <c r="R61" s="28">
        <f>COUNTIF(X50:X69,"목국")</f>
        <v>0</v>
      </c>
      <c r="S61" s="28" t="s">
        <v>2</v>
      </c>
      <c r="T61" s="28">
        <f>SUMIF(X50:X69,"목국",E50:E69)</f>
        <v>0</v>
      </c>
      <c r="U61" s="28">
        <f t="shared" si="9"/>
        <v>0</v>
      </c>
      <c r="V61" s="28" t="s">
        <v>2</v>
      </c>
      <c r="W61" s="28">
        <f t="shared" si="10"/>
        <v>0</v>
      </c>
      <c r="X61" s="28" t="str">
        <f t="shared" si="12"/>
        <v/>
      </c>
    </row>
    <row r="62" spans="1:24" ht="28.9" customHeight="1">
      <c r="A62" s="41" t="str">
        <f t="shared" si="11"/>
        <v xml:space="preserve"> </v>
      </c>
      <c r="B62" s="42"/>
      <c r="C62" s="43"/>
      <c r="D62" s="44"/>
      <c r="E62" s="44"/>
      <c r="F62" s="43"/>
      <c r="G62" s="43"/>
      <c r="H62" s="26"/>
      <c r="I62" s="26"/>
      <c r="J62" s="26"/>
      <c r="K62" s="26"/>
      <c r="L62" s="52"/>
      <c r="M62" s="50"/>
      <c r="N62" s="28" t="s">
        <v>15</v>
      </c>
      <c r="O62" s="28">
        <f>COUNTIF(C50:C69,"잡")</f>
        <v>0</v>
      </c>
      <c r="P62" s="28" t="s">
        <v>2</v>
      </c>
      <c r="Q62" s="28">
        <f>SUMIF(C50:C69,"잡",E50:E69)</f>
        <v>0</v>
      </c>
      <c r="R62" s="28">
        <f>COUNTIF(X50:X69,"잡국")</f>
        <v>0</v>
      </c>
      <c r="S62" s="28" t="s">
        <v>2</v>
      </c>
      <c r="T62" s="28">
        <f>SUMIF(X50:X69,"잡국",E50:E69)</f>
        <v>0</v>
      </c>
      <c r="U62" s="28">
        <f t="shared" si="9"/>
        <v>0</v>
      </c>
      <c r="V62" s="28" t="s">
        <v>2</v>
      </c>
      <c r="W62" s="28">
        <f t="shared" si="10"/>
        <v>0</v>
      </c>
      <c r="X62" s="28" t="str">
        <f t="shared" si="12"/>
        <v/>
      </c>
    </row>
    <row r="63" spans="1:24" ht="28.9" customHeight="1">
      <c r="A63" s="41" t="str">
        <f t="shared" si="11"/>
        <v xml:space="preserve"> </v>
      </c>
      <c r="B63" s="42"/>
      <c r="C63" s="43"/>
      <c r="D63" s="44"/>
      <c r="E63" s="44"/>
      <c r="F63" s="43"/>
      <c r="G63" s="43"/>
      <c r="H63" s="26"/>
      <c r="I63" s="26"/>
      <c r="J63" s="26"/>
      <c r="K63" s="26"/>
      <c r="L63" s="52"/>
      <c r="M63" s="50"/>
      <c r="N63" s="28" t="s">
        <v>19</v>
      </c>
      <c r="O63" s="28">
        <f>COUNTIF(C50:C69,"학")</f>
        <v>0</v>
      </c>
      <c r="P63" s="28" t="s">
        <v>2</v>
      </c>
      <c r="Q63" s="28">
        <f>SUMIF(C50:C69,"학",E50:E69)</f>
        <v>0</v>
      </c>
      <c r="R63" s="28">
        <f>COUNTIF(X50:X69,"학국")</f>
        <v>0</v>
      </c>
      <c r="S63" s="28" t="s">
        <v>2</v>
      </c>
      <c r="T63" s="28">
        <f>SUMIF(X50:X69,"학국",E50:E69)</f>
        <v>0</v>
      </c>
      <c r="U63" s="28">
        <f t="shared" si="9"/>
        <v>0</v>
      </c>
      <c r="V63" s="28" t="s">
        <v>2</v>
      </c>
      <c r="W63" s="28">
        <f t="shared" si="10"/>
        <v>0</v>
      </c>
      <c r="X63" s="28" t="str">
        <f t="shared" si="12"/>
        <v/>
      </c>
    </row>
    <row r="64" spans="1:24" ht="28.9" customHeight="1">
      <c r="A64" s="41" t="str">
        <f t="shared" si="11"/>
        <v xml:space="preserve"> </v>
      </c>
      <c r="B64" s="42"/>
      <c r="C64" s="43"/>
      <c r="D64" s="44"/>
      <c r="E64" s="44"/>
      <c r="F64" s="43"/>
      <c r="G64" s="43"/>
      <c r="H64" s="26"/>
      <c r="I64" s="26"/>
      <c r="J64" s="26"/>
      <c r="K64" s="26"/>
      <c r="L64" s="52"/>
      <c r="M64" s="50"/>
      <c r="N64" s="28" t="s">
        <v>16</v>
      </c>
      <c r="O64" s="28">
        <f>COUNTIF(C50:C69,"수")</f>
        <v>0</v>
      </c>
      <c r="P64" s="28" t="s">
        <v>2</v>
      </c>
      <c r="Q64" s="28">
        <f>SUMIF(C50:C69,"수",E50:E69)</f>
        <v>0</v>
      </c>
      <c r="R64" s="28">
        <f>COUNTIF(X50:X69,"수국")</f>
        <v>0</v>
      </c>
      <c r="S64" s="28" t="s">
        <v>2</v>
      </c>
      <c r="T64" s="28">
        <f>SUMIF(X50:X69,"수국",E50:E69)</f>
        <v>0</v>
      </c>
      <c r="U64" s="28">
        <f t="shared" si="9"/>
        <v>0</v>
      </c>
      <c r="V64" s="28" t="s">
        <v>2</v>
      </c>
      <c r="W64" s="28">
        <f t="shared" si="10"/>
        <v>0</v>
      </c>
      <c r="X64" s="28" t="str">
        <f t="shared" si="12"/>
        <v/>
      </c>
    </row>
    <row r="65" spans="1:24" ht="28.9" customHeight="1">
      <c r="A65" s="41" t="str">
        <f>IF(OR(ISNUMBER(E65),ISTEXT(C65)),A64+1," ")</f>
        <v xml:space="preserve"> </v>
      </c>
      <c r="B65" s="42"/>
      <c r="C65" s="43"/>
      <c r="D65" s="44"/>
      <c r="E65" s="44"/>
      <c r="F65" s="43"/>
      <c r="G65" s="43"/>
      <c r="H65" s="26"/>
      <c r="I65" s="26"/>
      <c r="J65" s="26"/>
      <c r="K65" s="26"/>
      <c r="L65" s="52"/>
      <c r="M65" s="50"/>
      <c r="N65" s="29" t="s">
        <v>17</v>
      </c>
      <c r="O65" s="28">
        <f>COUNTIF(C50:C69,"장")</f>
        <v>0</v>
      </c>
      <c r="P65" s="28" t="s">
        <v>2</v>
      </c>
      <c r="Q65" s="28">
        <f>SUMIF(C50:C69,"장",E50:E69)</f>
        <v>0</v>
      </c>
      <c r="R65" s="28">
        <f>COUNTIF(X50:X69,"장국")</f>
        <v>0</v>
      </c>
      <c r="S65" s="28" t="s">
        <v>2</v>
      </c>
      <c r="T65" s="28">
        <f>SUMIF(X50:X69,"장국",E50:E69)</f>
        <v>0</v>
      </c>
      <c r="U65" s="28">
        <f t="shared" si="9"/>
        <v>0</v>
      </c>
      <c r="V65" s="28" t="s">
        <v>2</v>
      </c>
      <c r="W65" s="28">
        <f t="shared" si="10"/>
        <v>0</v>
      </c>
      <c r="X65" s="30" t="str">
        <f t="shared" si="12"/>
        <v/>
      </c>
    </row>
    <row r="66" spans="1:24" ht="28.9" customHeight="1">
      <c r="A66" s="41" t="str">
        <f>IF(OR(ISNUMBER(E66),ISTEXT(C66)),A65+1," ")</f>
        <v xml:space="preserve"> </v>
      </c>
      <c r="B66" s="42"/>
      <c r="C66" s="43"/>
      <c r="D66" s="44"/>
      <c r="E66" s="44"/>
      <c r="F66" s="43"/>
      <c r="G66" s="43"/>
      <c r="H66" s="26"/>
      <c r="I66" s="26"/>
      <c r="J66" s="26"/>
      <c r="K66" s="26"/>
      <c r="L66" s="52"/>
      <c r="M66" s="50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30" t="str">
        <f t="shared" si="12"/>
        <v/>
      </c>
    </row>
    <row r="67" spans="1:24" ht="28.9" customHeight="1">
      <c r="A67" s="41" t="str">
        <f>IF(OR(ISNUMBER(E67),ISTEXT(C67)),A66+1," ")</f>
        <v xml:space="preserve"> </v>
      </c>
      <c r="B67" s="42"/>
      <c r="C67" s="43"/>
      <c r="D67" s="44"/>
      <c r="E67" s="44"/>
      <c r="F67" s="43"/>
      <c r="G67" s="43"/>
      <c r="H67" s="26"/>
      <c r="I67" s="26"/>
      <c r="J67" s="26"/>
      <c r="K67" s="26"/>
      <c r="L67" s="52"/>
      <c r="M67" s="50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30" t="str">
        <f t="shared" si="12"/>
        <v/>
      </c>
    </row>
    <row r="68" spans="1:24" ht="28.9" customHeight="1">
      <c r="A68" s="41" t="str">
        <f>IF(OR(ISNUMBER(E68),ISTEXT(C68)),A67+1," ")</f>
        <v xml:space="preserve"> </v>
      </c>
      <c r="B68" s="42"/>
      <c r="C68" s="43"/>
      <c r="D68" s="44"/>
      <c r="E68" s="44"/>
      <c r="F68" s="43"/>
      <c r="G68" s="43"/>
      <c r="H68" s="26"/>
      <c r="I68" s="26"/>
      <c r="J68" s="26"/>
      <c r="K68" s="26"/>
      <c r="L68" s="52"/>
      <c r="M68" s="50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30" t="str">
        <f t="shared" si="12"/>
        <v/>
      </c>
    </row>
    <row r="69" spans="1:24" ht="28.9" customHeight="1">
      <c r="A69" s="41" t="str">
        <f>IF(OR(ISNUMBER(E69),ISTEXT(C69)),A68+1," ")</f>
        <v xml:space="preserve"> </v>
      </c>
      <c r="B69" s="42"/>
      <c r="C69" s="43"/>
      <c r="D69" s="44"/>
      <c r="E69" s="44"/>
      <c r="F69" s="43"/>
      <c r="G69" s="43"/>
      <c r="H69" s="26"/>
      <c r="I69" s="26"/>
      <c r="J69" s="26"/>
      <c r="K69" s="26"/>
      <c r="L69" s="52"/>
      <c r="M69" s="50"/>
      <c r="N69" s="28" t="s">
        <v>20</v>
      </c>
      <c r="O69" s="28">
        <f>COUNTIF(C50:C69," ")</f>
        <v>0</v>
      </c>
      <c r="P69" s="28" t="s">
        <v>2</v>
      </c>
      <c r="Q69" s="28">
        <f>SUMIF(C50:C69," ",E50:E69)</f>
        <v>0</v>
      </c>
      <c r="R69" s="28"/>
      <c r="S69" s="28" t="s">
        <v>2</v>
      </c>
      <c r="T69" s="28"/>
      <c r="U69" s="28">
        <f>O69</f>
        <v>0</v>
      </c>
      <c r="V69" s="28" t="s">
        <v>2</v>
      </c>
      <c r="W69" s="28">
        <f>Q69</f>
        <v>0</v>
      </c>
      <c r="X69" s="28" t="str">
        <f t="shared" si="12"/>
        <v/>
      </c>
    </row>
    <row r="70" spans="1:24" ht="28.9" customHeight="1">
      <c r="A70" s="45" t="s">
        <v>35</v>
      </c>
      <c r="B70" s="46"/>
      <c r="C70" s="47"/>
      <c r="D70" s="48"/>
      <c r="E70" s="49">
        <f>SUM(E50:E69)</f>
        <v>0</v>
      </c>
      <c r="F70" s="47"/>
      <c r="G70" s="47"/>
      <c r="H70" s="31"/>
      <c r="I70" s="31"/>
      <c r="J70" s="31"/>
      <c r="K70" s="31"/>
      <c r="L70" s="33"/>
      <c r="M70" s="51"/>
      <c r="N70" s="29" t="s">
        <v>1</v>
      </c>
      <c r="O70" s="28">
        <f>SUM(O50:O69)</f>
        <v>0</v>
      </c>
      <c r="P70" s="28" t="s">
        <v>2</v>
      </c>
      <c r="Q70" s="28">
        <f>SUM(Q50:Q69)</f>
        <v>0</v>
      </c>
      <c r="R70" s="28">
        <f>SUM(R50:R69)</f>
        <v>0</v>
      </c>
      <c r="S70" s="28" t="s">
        <v>2</v>
      </c>
      <c r="T70" s="28">
        <f>SUM(T50:T69)</f>
        <v>0</v>
      </c>
      <c r="U70" s="28">
        <f>SUM(U50:U69)</f>
        <v>0</v>
      </c>
      <c r="V70" s="28" t="s">
        <v>2</v>
      </c>
      <c r="W70" s="28">
        <f>SUM(W50:W69)</f>
        <v>0</v>
      </c>
      <c r="X70" s="28" t="str">
        <f t="shared" si="12"/>
        <v/>
      </c>
    </row>
    <row r="71" spans="1:24" ht="28.9" customHeight="1">
      <c r="A71" s="41" t="str">
        <f>IF(OR(ISNUMBER(E71),ISTEXT(C71)),A69+1," ")</f>
        <v xml:space="preserve"> </v>
      </c>
      <c r="B71" s="42"/>
      <c r="C71" s="43"/>
      <c r="D71" s="44"/>
      <c r="E71" s="44"/>
      <c r="F71" s="43"/>
      <c r="G71" s="43"/>
      <c r="H71" s="26"/>
      <c r="I71" s="26"/>
      <c r="J71" s="26"/>
      <c r="K71" s="27"/>
      <c r="L71" s="52"/>
      <c r="M71" s="50"/>
      <c r="N71" s="28" t="s">
        <v>3</v>
      </c>
      <c r="O71" s="28">
        <f>COUNTIF(C71:C90,"전")</f>
        <v>0</v>
      </c>
      <c r="P71" s="28" t="s">
        <v>2</v>
      </c>
      <c r="Q71" s="28">
        <f>SUMIF(C71:C90,"전",E71:E90)</f>
        <v>0</v>
      </c>
      <c r="R71" s="28">
        <f>COUNTIF(X71:X90,"전국")</f>
        <v>0</v>
      </c>
      <c r="S71" s="28" t="s">
        <v>2</v>
      </c>
      <c r="T71" s="28">
        <f>SUMIF(X71:X90,"전국",E71:E90)</f>
        <v>0</v>
      </c>
      <c r="U71" s="28">
        <f t="shared" ref="U71:U86" si="13">O71-R71</f>
        <v>0</v>
      </c>
      <c r="V71" s="28" t="s">
        <v>2</v>
      </c>
      <c r="W71" s="28">
        <f t="shared" ref="W71:W86" si="14">Q71-T71</f>
        <v>0</v>
      </c>
      <c r="X71" s="28" t="str">
        <f t="shared" si="12"/>
        <v/>
      </c>
    </row>
    <row r="72" spans="1:24" ht="28.9" customHeight="1">
      <c r="A72" s="41" t="str">
        <f>IF(OR(ISNUMBER(E72),ISTEXT(C72)),A71+1," ")</f>
        <v xml:space="preserve"> </v>
      </c>
      <c r="B72" s="42"/>
      <c r="C72" s="43"/>
      <c r="D72" s="44"/>
      <c r="E72" s="44"/>
      <c r="F72" s="43"/>
      <c r="G72" s="43"/>
      <c r="H72" s="26"/>
      <c r="I72" s="26"/>
      <c r="J72" s="26"/>
      <c r="K72" s="26"/>
      <c r="L72" s="52"/>
      <c r="M72" s="50"/>
      <c r="N72" s="28" t="s">
        <v>4</v>
      </c>
      <c r="O72" s="28">
        <f>COUNTIF(C71:C90,"답")</f>
        <v>0</v>
      </c>
      <c r="P72" s="28" t="s">
        <v>2</v>
      </c>
      <c r="Q72" s="28">
        <f>SUMIF(C71:C90,"답",E71:E90)</f>
        <v>0</v>
      </c>
      <c r="R72" s="28">
        <f>COUNTIF(X71:X90,"답국")</f>
        <v>0</v>
      </c>
      <c r="S72" s="28" t="s">
        <v>2</v>
      </c>
      <c r="T72" s="28">
        <f>SUMIF(X71:X90,"답국",E71:E90)</f>
        <v>0</v>
      </c>
      <c r="U72" s="28">
        <f t="shared" si="13"/>
        <v>0</v>
      </c>
      <c r="V72" s="28" t="s">
        <v>2</v>
      </c>
      <c r="W72" s="28">
        <f t="shared" si="14"/>
        <v>0</v>
      </c>
      <c r="X72" s="28" t="str">
        <f t="shared" ref="X72:X87" si="15">CONCATENATE(C72,H72)</f>
        <v/>
      </c>
    </row>
    <row r="73" spans="1:24" ht="28.9" customHeight="1">
      <c r="A73" s="41" t="str">
        <f t="shared" ref="A73:A84" si="16">IF(OR(ISNUMBER(E73),ISTEXT(C73)),A72+1," ")</f>
        <v xml:space="preserve"> </v>
      </c>
      <c r="B73" s="42"/>
      <c r="C73" s="43"/>
      <c r="D73" s="44"/>
      <c r="E73" s="44"/>
      <c r="F73" s="43"/>
      <c r="G73" s="43"/>
      <c r="H73" s="26"/>
      <c r="I73" s="26"/>
      <c r="J73" s="26"/>
      <c r="K73" s="26"/>
      <c r="L73" s="52"/>
      <c r="M73" s="50"/>
      <c r="N73" s="28" t="s">
        <v>5</v>
      </c>
      <c r="O73" s="28">
        <f>COUNTIF(C71:C90,"임")</f>
        <v>0</v>
      </c>
      <c r="P73" s="28" t="s">
        <v>2</v>
      </c>
      <c r="Q73" s="28">
        <f>SUMIF(C71:C90,"임",E71:E90)</f>
        <v>0</v>
      </c>
      <c r="R73" s="28">
        <f>COUNTIF(X71:X90,"임국")</f>
        <v>0</v>
      </c>
      <c r="S73" s="28" t="s">
        <v>2</v>
      </c>
      <c r="T73" s="28">
        <f>SUMIF(X71:X90,"임국",E71:E90)</f>
        <v>0</v>
      </c>
      <c r="U73" s="28">
        <f t="shared" si="13"/>
        <v>0</v>
      </c>
      <c r="V73" s="28" t="s">
        <v>2</v>
      </c>
      <c r="W73" s="28">
        <f t="shared" si="14"/>
        <v>0</v>
      </c>
      <c r="X73" s="28" t="str">
        <f t="shared" si="15"/>
        <v/>
      </c>
    </row>
    <row r="74" spans="1:24" ht="28.9" customHeight="1">
      <c r="A74" s="41" t="str">
        <f t="shared" si="16"/>
        <v xml:space="preserve"> </v>
      </c>
      <c r="B74" s="42"/>
      <c r="C74" s="43"/>
      <c r="D74" s="44"/>
      <c r="E74" s="44"/>
      <c r="F74" s="43"/>
      <c r="G74" s="43"/>
      <c r="H74" s="26"/>
      <c r="I74" s="26"/>
      <c r="J74" s="26"/>
      <c r="K74" s="26"/>
      <c r="L74" s="52"/>
      <c r="M74" s="50"/>
      <c r="N74" s="28" t="s">
        <v>6</v>
      </c>
      <c r="O74" s="28">
        <f>COUNTIF(C71:C90,"대")</f>
        <v>0</v>
      </c>
      <c r="P74" s="28" t="s">
        <v>2</v>
      </c>
      <c r="Q74" s="28">
        <f>SUMIF(C71:C90,"대",E71:E90)</f>
        <v>0</v>
      </c>
      <c r="R74" s="28">
        <f>COUNTIF(X71:X90,"대국")</f>
        <v>0</v>
      </c>
      <c r="S74" s="28" t="s">
        <v>2</v>
      </c>
      <c r="T74" s="28">
        <f>SUMIF(X71:X90,"대국",E71:E90)</f>
        <v>0</v>
      </c>
      <c r="U74" s="28">
        <f t="shared" si="13"/>
        <v>0</v>
      </c>
      <c r="V74" s="28" t="s">
        <v>2</v>
      </c>
      <c r="W74" s="28">
        <f t="shared" si="14"/>
        <v>0</v>
      </c>
      <c r="X74" s="28" t="str">
        <f t="shared" si="15"/>
        <v/>
      </c>
    </row>
    <row r="75" spans="1:24" ht="28.9" customHeight="1">
      <c r="A75" s="41" t="str">
        <f t="shared" si="16"/>
        <v xml:space="preserve"> </v>
      </c>
      <c r="B75" s="42"/>
      <c r="C75" s="43"/>
      <c r="D75" s="44"/>
      <c r="E75" s="44"/>
      <c r="F75" s="43"/>
      <c r="G75" s="43"/>
      <c r="H75" s="26"/>
      <c r="I75" s="26"/>
      <c r="J75" s="26"/>
      <c r="K75" s="26"/>
      <c r="L75" s="52"/>
      <c r="M75" s="50"/>
      <c r="N75" s="28" t="s">
        <v>7</v>
      </c>
      <c r="O75" s="28">
        <f>COUNTIF(C71:C90,"도")</f>
        <v>0</v>
      </c>
      <c r="P75" s="28" t="s">
        <v>2</v>
      </c>
      <c r="Q75" s="28">
        <f>SUMIF(C71:C90,"도",E71:E90)</f>
        <v>0</v>
      </c>
      <c r="R75" s="28">
        <f>COUNTIF(X71:X90,"도국")</f>
        <v>0</v>
      </c>
      <c r="S75" s="28" t="s">
        <v>2</v>
      </c>
      <c r="T75" s="28">
        <f>SUMIF(X71:X90,"도국",E71:E90)</f>
        <v>0</v>
      </c>
      <c r="U75" s="28">
        <f t="shared" si="13"/>
        <v>0</v>
      </c>
      <c r="V75" s="28" t="s">
        <v>2</v>
      </c>
      <c r="W75" s="28">
        <f t="shared" si="14"/>
        <v>0</v>
      </c>
      <c r="X75" s="28" t="str">
        <f t="shared" si="15"/>
        <v/>
      </c>
    </row>
    <row r="76" spans="1:24" ht="28.9" customHeight="1">
      <c r="A76" s="41" t="str">
        <f t="shared" si="16"/>
        <v xml:space="preserve"> </v>
      </c>
      <c r="B76" s="42"/>
      <c r="C76" s="43"/>
      <c r="D76" s="44"/>
      <c r="E76" s="44"/>
      <c r="F76" s="43"/>
      <c r="G76" s="43"/>
      <c r="H76" s="26"/>
      <c r="I76" s="26"/>
      <c r="J76" s="26"/>
      <c r="K76" s="26"/>
      <c r="L76" s="52"/>
      <c r="M76" s="50"/>
      <c r="N76" s="28" t="s">
        <v>8</v>
      </c>
      <c r="O76" s="28">
        <f>COUNTIF(C71:C90,"천")</f>
        <v>0</v>
      </c>
      <c r="P76" s="28" t="s">
        <v>2</v>
      </c>
      <c r="Q76" s="28">
        <f>SUMIF(C71:C90,"천",E71:E90)</f>
        <v>0</v>
      </c>
      <c r="R76" s="28">
        <f>COUNTIF(X71:X90,"천국")</f>
        <v>0</v>
      </c>
      <c r="S76" s="28" t="s">
        <v>2</v>
      </c>
      <c r="T76" s="28">
        <f>SUMIF(X71:X90,"천국",E71:E90)</f>
        <v>0</v>
      </c>
      <c r="U76" s="28">
        <f t="shared" si="13"/>
        <v>0</v>
      </c>
      <c r="V76" s="28" t="s">
        <v>2</v>
      </c>
      <c r="W76" s="28">
        <f t="shared" si="14"/>
        <v>0</v>
      </c>
      <c r="X76" s="28" t="str">
        <f t="shared" si="15"/>
        <v/>
      </c>
    </row>
    <row r="77" spans="1:24" ht="28.9" customHeight="1">
      <c r="A77" s="41" t="str">
        <f t="shared" si="16"/>
        <v xml:space="preserve"> </v>
      </c>
      <c r="B77" s="42"/>
      <c r="C77" s="43"/>
      <c r="D77" s="44"/>
      <c r="E77" s="44"/>
      <c r="F77" s="43"/>
      <c r="G77" s="43"/>
      <c r="H77" s="26"/>
      <c r="I77" s="26"/>
      <c r="J77" s="26"/>
      <c r="K77" s="26"/>
      <c r="L77" s="52"/>
      <c r="M77" s="50"/>
      <c r="N77" s="28" t="s">
        <v>9</v>
      </c>
      <c r="O77" s="28">
        <f>COUNTIF(C71:C90,"구")</f>
        <v>0</v>
      </c>
      <c r="P77" s="28" t="s">
        <v>2</v>
      </c>
      <c r="Q77" s="28">
        <f>SUMIF(C71:C90,"구",E71:E90)</f>
        <v>0</v>
      </c>
      <c r="R77" s="28">
        <f>COUNTIF(X71:X90,"구국")</f>
        <v>0</v>
      </c>
      <c r="S77" s="28" t="s">
        <v>2</v>
      </c>
      <c r="T77" s="28">
        <f>SUMIF(X71:X90,"구국",E71:E90)</f>
        <v>0</v>
      </c>
      <c r="U77" s="28">
        <f t="shared" si="13"/>
        <v>0</v>
      </c>
      <c r="V77" s="28" t="s">
        <v>2</v>
      </c>
      <c r="W77" s="28">
        <f t="shared" si="14"/>
        <v>0</v>
      </c>
      <c r="X77" s="28" t="str">
        <f t="shared" si="15"/>
        <v/>
      </c>
    </row>
    <row r="78" spans="1:24" ht="28.9" customHeight="1">
      <c r="A78" s="41" t="str">
        <f t="shared" si="16"/>
        <v xml:space="preserve"> </v>
      </c>
      <c r="B78" s="42"/>
      <c r="C78" s="43"/>
      <c r="D78" s="44"/>
      <c r="E78" s="44"/>
      <c r="F78" s="43"/>
      <c r="G78" s="43"/>
      <c r="H78" s="26"/>
      <c r="I78" s="26"/>
      <c r="J78" s="26"/>
      <c r="K78" s="26"/>
      <c r="L78" s="52"/>
      <c r="M78" s="50"/>
      <c r="N78" s="28" t="s">
        <v>10</v>
      </c>
      <c r="O78" s="28">
        <f>COUNTIF(C71:C90,"제")</f>
        <v>0</v>
      </c>
      <c r="P78" s="28" t="s">
        <v>2</v>
      </c>
      <c r="Q78" s="28">
        <f>SUMIF(C71:C90,"제",E71:E90)</f>
        <v>0</v>
      </c>
      <c r="R78" s="28">
        <f>COUNTIF(X71:X90,"제국")</f>
        <v>0</v>
      </c>
      <c r="S78" s="28" t="s">
        <v>2</v>
      </c>
      <c r="T78" s="28">
        <f>SUMIF(X71:X90,"제국",E71:E90)</f>
        <v>0</v>
      </c>
      <c r="U78" s="28">
        <f t="shared" si="13"/>
        <v>0</v>
      </c>
      <c r="V78" s="28" t="s">
        <v>2</v>
      </c>
      <c r="W78" s="28">
        <f t="shared" si="14"/>
        <v>0</v>
      </c>
      <c r="X78" s="28" t="str">
        <f t="shared" si="15"/>
        <v/>
      </c>
    </row>
    <row r="79" spans="1:24" ht="28.9" customHeight="1">
      <c r="A79" s="41" t="str">
        <f t="shared" si="16"/>
        <v xml:space="preserve"> </v>
      </c>
      <c r="B79" s="42"/>
      <c r="C79" s="43"/>
      <c r="D79" s="44"/>
      <c r="E79" s="44"/>
      <c r="F79" s="43"/>
      <c r="G79" s="43"/>
      <c r="H79" s="26"/>
      <c r="I79" s="26"/>
      <c r="J79" s="26"/>
      <c r="K79" s="26"/>
      <c r="L79" s="52"/>
      <c r="M79" s="50"/>
      <c r="N79" s="28" t="s">
        <v>11</v>
      </c>
      <c r="O79" s="28">
        <f>COUNTIF(C71:C90,"유")</f>
        <v>0</v>
      </c>
      <c r="P79" s="28" t="s">
        <v>2</v>
      </c>
      <c r="Q79" s="28">
        <f>SUMIF(C71:C90,"유",E71:E90)</f>
        <v>0</v>
      </c>
      <c r="R79" s="28">
        <f>COUNTIF(X71:X90,"유국")</f>
        <v>0</v>
      </c>
      <c r="S79" s="28" t="s">
        <v>2</v>
      </c>
      <c r="T79" s="28">
        <f>SUMIF(X71:X90,"유국",E71:E90)</f>
        <v>0</v>
      </c>
      <c r="U79" s="28">
        <f t="shared" si="13"/>
        <v>0</v>
      </c>
      <c r="V79" s="28" t="s">
        <v>2</v>
      </c>
      <c r="W79" s="28">
        <f t="shared" si="14"/>
        <v>0</v>
      </c>
      <c r="X79" s="28" t="str">
        <f t="shared" si="15"/>
        <v/>
      </c>
    </row>
    <row r="80" spans="1:24" ht="28.9" customHeight="1">
      <c r="A80" s="41" t="str">
        <f t="shared" si="16"/>
        <v xml:space="preserve"> </v>
      </c>
      <c r="B80" s="42"/>
      <c r="C80" s="43"/>
      <c r="D80" s="44"/>
      <c r="E80" s="44"/>
      <c r="F80" s="43"/>
      <c r="G80" s="43"/>
      <c r="H80" s="26"/>
      <c r="I80" s="26"/>
      <c r="J80" s="26"/>
      <c r="K80" s="26"/>
      <c r="L80" s="52"/>
      <c r="M80" s="50"/>
      <c r="N80" s="28" t="s">
        <v>12</v>
      </c>
      <c r="O80" s="28">
        <f>COUNTIF(C71:C90,"과")</f>
        <v>0</v>
      </c>
      <c r="P80" s="28" t="s">
        <v>2</v>
      </c>
      <c r="Q80" s="28">
        <f>SUMIF(C71:C90,"과",E71:E90)</f>
        <v>0</v>
      </c>
      <c r="R80" s="28">
        <f>COUNTIF(X71:X90,"과국")</f>
        <v>0</v>
      </c>
      <c r="S80" s="28" t="s">
        <v>2</v>
      </c>
      <c r="T80" s="28">
        <f>SUMIF(X71:X90,"과국",E71:E90)</f>
        <v>0</v>
      </c>
      <c r="U80" s="28">
        <f t="shared" si="13"/>
        <v>0</v>
      </c>
      <c r="V80" s="28" t="s">
        <v>2</v>
      </c>
      <c r="W80" s="28">
        <f t="shared" si="14"/>
        <v>0</v>
      </c>
      <c r="X80" s="28" t="str">
        <f t="shared" si="15"/>
        <v/>
      </c>
    </row>
    <row r="81" spans="1:24" ht="28.9" customHeight="1">
      <c r="A81" s="41" t="str">
        <f t="shared" si="16"/>
        <v xml:space="preserve"> </v>
      </c>
      <c r="B81" s="42"/>
      <c r="C81" s="43"/>
      <c r="D81" s="44"/>
      <c r="E81" s="44"/>
      <c r="F81" s="43"/>
      <c r="G81" s="43"/>
      <c r="H81" s="26"/>
      <c r="I81" s="26"/>
      <c r="J81" s="26"/>
      <c r="K81" s="26"/>
      <c r="L81" s="52"/>
      <c r="M81" s="50"/>
      <c r="N81" s="28" t="s">
        <v>13</v>
      </c>
      <c r="O81" s="28">
        <f>COUNTIF(C71:C90,"묘")</f>
        <v>0</v>
      </c>
      <c r="P81" s="28" t="s">
        <v>2</v>
      </c>
      <c r="Q81" s="28">
        <f>SUMIF(C71:C90,"묘",E71:E90)</f>
        <v>0</v>
      </c>
      <c r="R81" s="28">
        <f>COUNTIF(X71:X90,"묘국")</f>
        <v>0</v>
      </c>
      <c r="S81" s="28" t="s">
        <v>2</v>
      </c>
      <c r="T81" s="28">
        <f>SUMIF(X71:X90,"묘국",E71:E90)</f>
        <v>0</v>
      </c>
      <c r="U81" s="28">
        <f t="shared" si="13"/>
        <v>0</v>
      </c>
      <c r="V81" s="28" t="s">
        <v>2</v>
      </c>
      <c r="W81" s="28">
        <f t="shared" si="14"/>
        <v>0</v>
      </c>
      <c r="X81" s="28" t="str">
        <f t="shared" si="15"/>
        <v/>
      </c>
    </row>
    <row r="82" spans="1:24" ht="28.9" customHeight="1">
      <c r="A82" s="41" t="str">
        <f t="shared" si="16"/>
        <v xml:space="preserve"> </v>
      </c>
      <c r="B82" s="42"/>
      <c r="C82" s="43"/>
      <c r="D82" s="44"/>
      <c r="E82" s="44"/>
      <c r="F82" s="43"/>
      <c r="G82" s="43"/>
      <c r="H82" s="26"/>
      <c r="I82" s="26"/>
      <c r="J82" s="26"/>
      <c r="K82" s="26"/>
      <c r="L82" s="52"/>
      <c r="M82" s="50"/>
      <c r="N82" s="28" t="s">
        <v>14</v>
      </c>
      <c r="O82" s="28">
        <f>COUNTIF(C71:C90,"목")</f>
        <v>0</v>
      </c>
      <c r="P82" s="28" t="s">
        <v>2</v>
      </c>
      <c r="Q82" s="28">
        <f>SUMIF(C71:C90,"목",E71:E90)</f>
        <v>0</v>
      </c>
      <c r="R82" s="28">
        <f>COUNTIF(X71:X90,"목국")</f>
        <v>0</v>
      </c>
      <c r="S82" s="28" t="s">
        <v>2</v>
      </c>
      <c r="T82" s="28">
        <f>SUMIF(X71:X90,"목국",E71:E90)</f>
        <v>0</v>
      </c>
      <c r="U82" s="28">
        <f t="shared" si="13"/>
        <v>0</v>
      </c>
      <c r="V82" s="28" t="s">
        <v>2</v>
      </c>
      <c r="W82" s="28">
        <f t="shared" si="14"/>
        <v>0</v>
      </c>
      <c r="X82" s="28" t="str">
        <f t="shared" si="15"/>
        <v/>
      </c>
    </row>
    <row r="83" spans="1:24" ht="28.9" customHeight="1">
      <c r="A83" s="41" t="str">
        <f t="shared" si="16"/>
        <v xml:space="preserve"> </v>
      </c>
      <c r="B83" s="42"/>
      <c r="C83" s="43"/>
      <c r="D83" s="44"/>
      <c r="E83" s="44"/>
      <c r="F83" s="43"/>
      <c r="G83" s="43"/>
      <c r="H83" s="26"/>
      <c r="I83" s="26"/>
      <c r="J83" s="26"/>
      <c r="K83" s="26"/>
      <c r="L83" s="52"/>
      <c r="M83" s="50"/>
      <c r="N83" s="28" t="s">
        <v>15</v>
      </c>
      <c r="O83" s="28">
        <f>COUNTIF(C71:C90,"잡")</f>
        <v>0</v>
      </c>
      <c r="P83" s="28" t="s">
        <v>2</v>
      </c>
      <c r="Q83" s="28">
        <f>SUMIF(C71:C90,"잡",E71:E90)</f>
        <v>0</v>
      </c>
      <c r="R83" s="28">
        <f>COUNTIF(X71:X90,"잡국")</f>
        <v>0</v>
      </c>
      <c r="S83" s="28" t="s">
        <v>2</v>
      </c>
      <c r="T83" s="28">
        <f>SUMIF(X71:X90,"잡국",E71:E90)</f>
        <v>0</v>
      </c>
      <c r="U83" s="28">
        <f t="shared" si="13"/>
        <v>0</v>
      </c>
      <c r="V83" s="28" t="s">
        <v>2</v>
      </c>
      <c r="W83" s="28">
        <f t="shared" si="14"/>
        <v>0</v>
      </c>
      <c r="X83" s="28" t="str">
        <f t="shared" si="15"/>
        <v/>
      </c>
    </row>
    <row r="84" spans="1:24" ht="28.9" customHeight="1">
      <c r="A84" s="41" t="str">
        <f t="shared" si="16"/>
        <v xml:space="preserve"> </v>
      </c>
      <c r="B84" s="42"/>
      <c r="C84" s="43"/>
      <c r="D84" s="44"/>
      <c r="E84" s="44"/>
      <c r="F84" s="43"/>
      <c r="G84" s="43"/>
      <c r="H84" s="26"/>
      <c r="I84" s="26"/>
      <c r="J84" s="26"/>
      <c r="K84" s="26"/>
      <c r="L84" s="52"/>
      <c r="M84" s="50"/>
      <c r="N84" s="28" t="s">
        <v>19</v>
      </c>
      <c r="O84" s="28">
        <f>COUNTIF(C71:C90,"학")</f>
        <v>0</v>
      </c>
      <c r="P84" s="28" t="s">
        <v>2</v>
      </c>
      <c r="Q84" s="28">
        <f>SUMIF(C71:C90,"학",E71:E90)</f>
        <v>0</v>
      </c>
      <c r="R84" s="28">
        <f>COUNTIF(X71:X90,"학국")</f>
        <v>0</v>
      </c>
      <c r="S84" s="28" t="s">
        <v>2</v>
      </c>
      <c r="T84" s="28">
        <f>SUMIF(X71:X90,"학국",E71:E90)</f>
        <v>0</v>
      </c>
      <c r="U84" s="28">
        <f t="shared" si="13"/>
        <v>0</v>
      </c>
      <c r="V84" s="28" t="s">
        <v>2</v>
      </c>
      <c r="W84" s="28">
        <f t="shared" si="14"/>
        <v>0</v>
      </c>
      <c r="X84" s="28" t="str">
        <f t="shared" si="15"/>
        <v/>
      </c>
    </row>
    <row r="85" spans="1:24" ht="28.9" customHeight="1">
      <c r="A85" s="41" t="str">
        <f t="shared" ref="A85:A90" si="17">IF(OR(ISNUMBER(E85),ISTEXT(C85)),A84+1," ")</f>
        <v xml:space="preserve"> </v>
      </c>
      <c r="B85" s="42"/>
      <c r="C85" s="43"/>
      <c r="D85" s="44"/>
      <c r="E85" s="44"/>
      <c r="F85" s="43"/>
      <c r="G85" s="43"/>
      <c r="H85" s="26"/>
      <c r="I85" s="26"/>
      <c r="J85" s="26"/>
      <c r="K85" s="26"/>
      <c r="L85" s="52"/>
      <c r="M85" s="50"/>
      <c r="N85" s="28" t="s">
        <v>16</v>
      </c>
      <c r="O85" s="28">
        <f>COUNTIF(C71:C90,"수")</f>
        <v>0</v>
      </c>
      <c r="P85" s="28" t="s">
        <v>2</v>
      </c>
      <c r="Q85" s="28">
        <f>SUMIF(C71:C90,"수",E71:E90)</f>
        <v>0</v>
      </c>
      <c r="R85" s="28">
        <f>COUNTIF(X71:X90,"수국")</f>
        <v>0</v>
      </c>
      <c r="S85" s="28" t="s">
        <v>2</v>
      </c>
      <c r="T85" s="28">
        <f>SUMIF(X71:X90,"수국",E71:E90)</f>
        <v>0</v>
      </c>
      <c r="U85" s="28">
        <f t="shared" si="13"/>
        <v>0</v>
      </c>
      <c r="V85" s="28" t="s">
        <v>2</v>
      </c>
      <c r="W85" s="28">
        <f t="shared" si="14"/>
        <v>0</v>
      </c>
      <c r="X85" s="28" t="str">
        <f t="shared" si="15"/>
        <v/>
      </c>
    </row>
    <row r="86" spans="1:24" ht="28.9" customHeight="1">
      <c r="A86" s="41" t="str">
        <f t="shared" si="17"/>
        <v xml:space="preserve"> </v>
      </c>
      <c r="B86" s="42"/>
      <c r="C86" s="43"/>
      <c r="D86" s="44"/>
      <c r="E86" s="44"/>
      <c r="F86" s="43"/>
      <c r="G86" s="43"/>
      <c r="H86" s="26"/>
      <c r="I86" s="26"/>
      <c r="J86" s="26"/>
      <c r="K86" s="26"/>
      <c r="L86" s="52"/>
      <c r="M86" s="50"/>
      <c r="N86" s="29" t="s">
        <v>17</v>
      </c>
      <c r="O86" s="28">
        <f>COUNTIF(C71:C90,"장")</f>
        <v>0</v>
      </c>
      <c r="P86" s="28" t="s">
        <v>2</v>
      </c>
      <c r="Q86" s="28">
        <f>SUMIF(C71:C90,"장",E71:E90)</f>
        <v>0</v>
      </c>
      <c r="R86" s="28">
        <f>COUNTIF(X71:X90,"장국")</f>
        <v>0</v>
      </c>
      <c r="S86" s="28" t="s">
        <v>2</v>
      </c>
      <c r="T86" s="28">
        <f>SUMIF(X71:X90,"장국",E71:E90)</f>
        <v>0</v>
      </c>
      <c r="U86" s="28">
        <f t="shared" si="13"/>
        <v>0</v>
      </c>
      <c r="V86" s="28" t="s">
        <v>2</v>
      </c>
      <c r="W86" s="28">
        <f t="shared" si="14"/>
        <v>0</v>
      </c>
      <c r="X86" s="30" t="str">
        <f t="shared" si="15"/>
        <v/>
      </c>
    </row>
    <row r="87" spans="1:24" ht="28.9" customHeight="1">
      <c r="A87" s="41" t="str">
        <f t="shared" si="17"/>
        <v xml:space="preserve"> </v>
      </c>
      <c r="B87" s="42"/>
      <c r="C87" s="43"/>
      <c r="D87" s="44"/>
      <c r="E87" s="44"/>
      <c r="F87" s="43"/>
      <c r="G87" s="43"/>
      <c r="H87" s="26"/>
      <c r="I87" s="26"/>
      <c r="J87" s="26"/>
      <c r="K87" s="26"/>
      <c r="L87" s="52"/>
      <c r="M87" s="50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30" t="str">
        <f t="shared" si="15"/>
        <v/>
      </c>
    </row>
    <row r="88" spans="1:24" ht="28.9" customHeight="1">
      <c r="A88" s="41" t="str">
        <f t="shared" si="17"/>
        <v xml:space="preserve"> </v>
      </c>
      <c r="B88" s="42"/>
      <c r="C88" s="43"/>
      <c r="D88" s="44"/>
      <c r="E88" s="44"/>
      <c r="F88" s="43"/>
      <c r="G88" s="43"/>
      <c r="H88" s="26"/>
      <c r="I88" s="26"/>
      <c r="J88" s="26"/>
      <c r="K88" s="26"/>
      <c r="L88" s="52"/>
      <c r="M88" s="50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30" t="str">
        <f t="shared" ref="X88:X103" si="18">CONCATENATE(C88,H88)</f>
        <v/>
      </c>
    </row>
    <row r="89" spans="1:24" ht="28.9" customHeight="1">
      <c r="A89" s="41" t="str">
        <f t="shared" si="17"/>
        <v xml:space="preserve"> </v>
      </c>
      <c r="B89" s="42"/>
      <c r="C89" s="43"/>
      <c r="D89" s="44"/>
      <c r="E89" s="44"/>
      <c r="F89" s="43"/>
      <c r="G89" s="43"/>
      <c r="H89" s="26"/>
      <c r="I89" s="26"/>
      <c r="J89" s="26"/>
      <c r="K89" s="26"/>
      <c r="L89" s="52"/>
      <c r="M89" s="50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30" t="str">
        <f t="shared" si="18"/>
        <v/>
      </c>
    </row>
    <row r="90" spans="1:24" ht="28.9" customHeight="1">
      <c r="A90" s="41" t="str">
        <f t="shared" si="17"/>
        <v xml:space="preserve"> </v>
      </c>
      <c r="B90" s="42"/>
      <c r="C90" s="43"/>
      <c r="D90" s="44"/>
      <c r="E90" s="44"/>
      <c r="F90" s="43"/>
      <c r="G90" s="43"/>
      <c r="H90" s="26"/>
      <c r="I90" s="26"/>
      <c r="J90" s="26"/>
      <c r="K90" s="26"/>
      <c r="L90" s="52"/>
      <c r="M90" s="50"/>
      <c r="N90" s="28" t="s">
        <v>20</v>
      </c>
      <c r="O90" s="28">
        <f>COUNTIF(C71:C90," ")</f>
        <v>0</v>
      </c>
      <c r="P90" s="28" t="s">
        <v>2</v>
      </c>
      <c r="Q90" s="28">
        <f>SUMIF(C71:C90," ",E71:E90)</f>
        <v>0</v>
      </c>
      <c r="R90" s="28"/>
      <c r="S90" s="28" t="s">
        <v>2</v>
      </c>
      <c r="T90" s="28"/>
      <c r="U90" s="28">
        <f>O90</f>
        <v>0</v>
      </c>
      <c r="V90" s="28" t="s">
        <v>2</v>
      </c>
      <c r="W90" s="28">
        <f>Q90</f>
        <v>0</v>
      </c>
      <c r="X90" s="28" t="str">
        <f t="shared" si="18"/>
        <v/>
      </c>
    </row>
    <row r="91" spans="1:24" ht="28.9" customHeight="1">
      <c r="A91" s="45" t="s">
        <v>35</v>
      </c>
      <c r="B91" s="46"/>
      <c r="C91" s="47"/>
      <c r="D91" s="48"/>
      <c r="E91" s="49">
        <f>SUM(E71:E90)</f>
        <v>0</v>
      </c>
      <c r="F91" s="47"/>
      <c r="G91" s="47"/>
      <c r="H91" s="31"/>
      <c r="I91" s="31"/>
      <c r="J91" s="31"/>
      <c r="K91" s="31"/>
      <c r="L91" s="33"/>
      <c r="M91" s="51"/>
      <c r="N91" s="29" t="s">
        <v>1</v>
      </c>
      <c r="O91" s="28">
        <f>SUM(O71:O90)</f>
        <v>0</v>
      </c>
      <c r="P91" s="28" t="s">
        <v>2</v>
      </c>
      <c r="Q91" s="28">
        <f>SUM(Q71:Q90)</f>
        <v>0</v>
      </c>
      <c r="R91" s="28">
        <f>SUM(R71:R90)</f>
        <v>0</v>
      </c>
      <c r="S91" s="28" t="s">
        <v>2</v>
      </c>
      <c r="T91" s="28">
        <f>SUM(T71:T90)</f>
        <v>0</v>
      </c>
      <c r="U91" s="28">
        <f>SUM(U71:U90)</f>
        <v>0</v>
      </c>
      <c r="V91" s="28" t="s">
        <v>2</v>
      </c>
      <c r="W91" s="28">
        <f>SUM(W71:W90)</f>
        <v>0</v>
      </c>
      <c r="X91" s="28" t="str">
        <f t="shared" si="18"/>
        <v/>
      </c>
    </row>
    <row r="92" spans="1:24" ht="28.9" customHeight="1">
      <c r="A92" s="41" t="str">
        <f>IF(OR(ISNUMBER(E92),ISTEXT(C92)),A90+1," ")</f>
        <v xml:space="preserve"> </v>
      </c>
      <c r="B92" s="42"/>
      <c r="C92" s="43"/>
      <c r="D92" s="44"/>
      <c r="E92" s="44"/>
      <c r="F92" s="43"/>
      <c r="G92" s="43"/>
      <c r="H92" s="26"/>
      <c r="I92" s="26"/>
      <c r="J92" s="26"/>
      <c r="K92" s="27"/>
      <c r="L92" s="52"/>
      <c r="M92" s="50"/>
      <c r="N92" s="28" t="s">
        <v>3</v>
      </c>
      <c r="O92" s="28">
        <f>COUNTIF(C92:C111,"전")</f>
        <v>0</v>
      </c>
      <c r="P92" s="28" t="s">
        <v>2</v>
      </c>
      <c r="Q92" s="28">
        <f>SUMIF(C92:C111,"전",E92:E111)</f>
        <v>0</v>
      </c>
      <c r="R92" s="28">
        <f>COUNTIF(X92:X111,"전국")</f>
        <v>0</v>
      </c>
      <c r="S92" s="28" t="s">
        <v>2</v>
      </c>
      <c r="T92" s="28">
        <f>SUMIF(X92:X111,"전국",E92:E111)</f>
        <v>0</v>
      </c>
      <c r="U92" s="28">
        <f t="shared" ref="U92:U107" si="19">O92-R92</f>
        <v>0</v>
      </c>
      <c r="V92" s="28" t="s">
        <v>2</v>
      </c>
      <c r="W92" s="28">
        <f t="shared" ref="W92:W107" si="20">Q92-T92</f>
        <v>0</v>
      </c>
      <c r="X92" s="28" t="str">
        <f t="shared" si="18"/>
        <v/>
      </c>
    </row>
    <row r="93" spans="1:24" ht="28.9" customHeight="1">
      <c r="A93" s="41" t="str">
        <f>IF(OR(ISNUMBER(E93),ISTEXT(C93)),A92+1," ")</f>
        <v xml:space="preserve"> </v>
      </c>
      <c r="B93" s="42"/>
      <c r="C93" s="43"/>
      <c r="D93" s="44"/>
      <c r="E93" s="44"/>
      <c r="F93" s="43"/>
      <c r="G93" s="43"/>
      <c r="H93" s="26"/>
      <c r="I93" s="26"/>
      <c r="J93" s="26"/>
      <c r="K93" s="26"/>
      <c r="L93" s="52"/>
      <c r="M93" s="50"/>
      <c r="N93" s="28" t="s">
        <v>4</v>
      </c>
      <c r="O93" s="28">
        <f>COUNTIF(C92:C111,"답")</f>
        <v>0</v>
      </c>
      <c r="P93" s="28" t="s">
        <v>2</v>
      </c>
      <c r="Q93" s="28">
        <f>SUMIF(C92:C111,"답",E92:E111)</f>
        <v>0</v>
      </c>
      <c r="R93" s="28">
        <f>COUNTIF(X92:X111,"답국")</f>
        <v>0</v>
      </c>
      <c r="S93" s="28" t="s">
        <v>2</v>
      </c>
      <c r="T93" s="28">
        <f>SUMIF(X92:X111,"답국",E92:E111)</f>
        <v>0</v>
      </c>
      <c r="U93" s="28">
        <f t="shared" si="19"/>
        <v>0</v>
      </c>
      <c r="V93" s="28" t="s">
        <v>2</v>
      </c>
      <c r="W93" s="28">
        <f t="shared" si="20"/>
        <v>0</v>
      </c>
      <c r="X93" s="28" t="str">
        <f t="shared" si="18"/>
        <v/>
      </c>
    </row>
    <row r="94" spans="1:24" ht="28.9" customHeight="1">
      <c r="A94" s="41" t="str">
        <f t="shared" ref="A94:A104" si="21">IF(OR(ISNUMBER(E94),ISTEXT(C94)),A93+1," ")</f>
        <v xml:space="preserve"> </v>
      </c>
      <c r="B94" s="42"/>
      <c r="C94" s="43"/>
      <c r="D94" s="44"/>
      <c r="E94" s="44"/>
      <c r="F94" s="43"/>
      <c r="G94" s="43"/>
      <c r="H94" s="26"/>
      <c r="I94" s="26"/>
      <c r="J94" s="26"/>
      <c r="K94" s="26"/>
      <c r="L94" s="52"/>
      <c r="M94" s="50"/>
      <c r="N94" s="28" t="s">
        <v>5</v>
      </c>
      <c r="O94" s="28">
        <f>COUNTIF(C92:C111,"임")</f>
        <v>0</v>
      </c>
      <c r="P94" s="28" t="s">
        <v>2</v>
      </c>
      <c r="Q94" s="28">
        <f>SUMIF(C92:C111,"임",E92:E111)</f>
        <v>0</v>
      </c>
      <c r="R94" s="28">
        <f>COUNTIF(X92:X111,"임국")</f>
        <v>0</v>
      </c>
      <c r="S94" s="28" t="s">
        <v>2</v>
      </c>
      <c r="T94" s="28">
        <f>SUMIF(X92:X111,"임국",E92:E111)</f>
        <v>0</v>
      </c>
      <c r="U94" s="28">
        <f t="shared" si="19"/>
        <v>0</v>
      </c>
      <c r="V94" s="28" t="s">
        <v>2</v>
      </c>
      <c r="W94" s="28">
        <f t="shared" si="20"/>
        <v>0</v>
      </c>
      <c r="X94" s="28" t="str">
        <f t="shared" si="18"/>
        <v/>
      </c>
    </row>
    <row r="95" spans="1:24" ht="28.9" customHeight="1">
      <c r="A95" s="41" t="str">
        <f t="shared" si="21"/>
        <v xml:space="preserve"> </v>
      </c>
      <c r="B95" s="42"/>
      <c r="C95" s="43"/>
      <c r="D95" s="44"/>
      <c r="E95" s="44"/>
      <c r="F95" s="43"/>
      <c r="G95" s="43"/>
      <c r="H95" s="26"/>
      <c r="I95" s="26"/>
      <c r="J95" s="26"/>
      <c r="K95" s="26"/>
      <c r="L95" s="52"/>
      <c r="M95" s="50"/>
      <c r="N95" s="28" t="s">
        <v>6</v>
      </c>
      <c r="O95" s="28">
        <f>COUNTIF(C92:C111,"대")</f>
        <v>0</v>
      </c>
      <c r="P95" s="28" t="s">
        <v>2</v>
      </c>
      <c r="Q95" s="28">
        <f>SUMIF(C92:C111,"대",E92:E111)</f>
        <v>0</v>
      </c>
      <c r="R95" s="28">
        <f>COUNTIF(X92:X111,"대국")</f>
        <v>0</v>
      </c>
      <c r="S95" s="28" t="s">
        <v>2</v>
      </c>
      <c r="T95" s="28">
        <f>SUMIF(X92:X111,"대국",E92:E111)</f>
        <v>0</v>
      </c>
      <c r="U95" s="28">
        <f t="shared" si="19"/>
        <v>0</v>
      </c>
      <c r="V95" s="28" t="s">
        <v>2</v>
      </c>
      <c r="W95" s="28">
        <f t="shared" si="20"/>
        <v>0</v>
      </c>
      <c r="X95" s="28" t="str">
        <f t="shared" si="18"/>
        <v/>
      </c>
    </row>
    <row r="96" spans="1:24" ht="28.9" customHeight="1">
      <c r="A96" s="41" t="str">
        <f t="shared" si="21"/>
        <v xml:space="preserve"> </v>
      </c>
      <c r="B96" s="42"/>
      <c r="C96" s="43"/>
      <c r="D96" s="44"/>
      <c r="E96" s="44"/>
      <c r="F96" s="43"/>
      <c r="G96" s="43"/>
      <c r="H96" s="26"/>
      <c r="I96" s="26"/>
      <c r="J96" s="26"/>
      <c r="K96" s="26"/>
      <c r="L96" s="52"/>
      <c r="M96" s="50"/>
      <c r="N96" s="28" t="s">
        <v>7</v>
      </c>
      <c r="O96" s="28">
        <f>COUNTIF(C92:C111,"도")</f>
        <v>0</v>
      </c>
      <c r="P96" s="28" t="s">
        <v>2</v>
      </c>
      <c r="Q96" s="28">
        <f>SUMIF(C92:C111,"도",E92:E111)</f>
        <v>0</v>
      </c>
      <c r="R96" s="28">
        <f>COUNTIF(X92:X111,"도국")</f>
        <v>0</v>
      </c>
      <c r="S96" s="28" t="s">
        <v>2</v>
      </c>
      <c r="T96" s="28">
        <f>SUMIF(X92:X111,"도국",E92:E111)</f>
        <v>0</v>
      </c>
      <c r="U96" s="28">
        <f t="shared" si="19"/>
        <v>0</v>
      </c>
      <c r="V96" s="28" t="s">
        <v>2</v>
      </c>
      <c r="W96" s="28">
        <f t="shared" si="20"/>
        <v>0</v>
      </c>
      <c r="X96" s="28" t="str">
        <f t="shared" si="18"/>
        <v/>
      </c>
    </row>
    <row r="97" spans="1:24" ht="28.9" customHeight="1">
      <c r="A97" s="41" t="str">
        <f t="shared" si="21"/>
        <v xml:space="preserve"> </v>
      </c>
      <c r="B97" s="42"/>
      <c r="C97" s="43"/>
      <c r="D97" s="44"/>
      <c r="E97" s="44"/>
      <c r="F97" s="43"/>
      <c r="G97" s="43"/>
      <c r="H97" s="26"/>
      <c r="I97" s="26"/>
      <c r="J97" s="26"/>
      <c r="K97" s="26"/>
      <c r="L97" s="52"/>
      <c r="M97" s="50"/>
      <c r="N97" s="28" t="s">
        <v>8</v>
      </c>
      <c r="O97" s="28">
        <f>COUNTIF(C92:C111,"천")</f>
        <v>0</v>
      </c>
      <c r="P97" s="28" t="s">
        <v>2</v>
      </c>
      <c r="Q97" s="28">
        <f>SUMIF(C92:C111,"천",E92:E111)</f>
        <v>0</v>
      </c>
      <c r="R97" s="28">
        <f>COUNTIF(X92:X111,"천국")</f>
        <v>0</v>
      </c>
      <c r="S97" s="28" t="s">
        <v>2</v>
      </c>
      <c r="T97" s="28">
        <f>SUMIF(X92:X111,"천국",E92:E111)</f>
        <v>0</v>
      </c>
      <c r="U97" s="28">
        <f t="shared" si="19"/>
        <v>0</v>
      </c>
      <c r="V97" s="28" t="s">
        <v>2</v>
      </c>
      <c r="W97" s="28">
        <f t="shared" si="20"/>
        <v>0</v>
      </c>
      <c r="X97" s="28" t="str">
        <f t="shared" si="18"/>
        <v/>
      </c>
    </row>
    <row r="98" spans="1:24" ht="28.9" customHeight="1">
      <c r="A98" s="41" t="str">
        <f t="shared" si="21"/>
        <v xml:space="preserve"> </v>
      </c>
      <c r="B98" s="42"/>
      <c r="C98" s="43"/>
      <c r="D98" s="44"/>
      <c r="E98" s="44"/>
      <c r="F98" s="43"/>
      <c r="G98" s="43"/>
      <c r="H98" s="26"/>
      <c r="I98" s="26"/>
      <c r="J98" s="26"/>
      <c r="K98" s="26"/>
      <c r="L98" s="52"/>
      <c r="M98" s="50"/>
      <c r="N98" s="28" t="s">
        <v>9</v>
      </c>
      <c r="O98" s="28">
        <f>COUNTIF(C92:C111,"구")</f>
        <v>0</v>
      </c>
      <c r="P98" s="28" t="s">
        <v>2</v>
      </c>
      <c r="Q98" s="28">
        <f>SUMIF(C92:C111,"구",E92:E111)</f>
        <v>0</v>
      </c>
      <c r="R98" s="28">
        <f>COUNTIF(X92:X111,"구국")</f>
        <v>0</v>
      </c>
      <c r="S98" s="28" t="s">
        <v>2</v>
      </c>
      <c r="T98" s="28">
        <f>SUMIF(X92:X111,"구국",E92:E111)</f>
        <v>0</v>
      </c>
      <c r="U98" s="28">
        <f t="shared" si="19"/>
        <v>0</v>
      </c>
      <c r="V98" s="28" t="s">
        <v>2</v>
      </c>
      <c r="W98" s="28">
        <f t="shared" si="20"/>
        <v>0</v>
      </c>
      <c r="X98" s="28" t="str">
        <f t="shared" si="18"/>
        <v/>
      </c>
    </row>
    <row r="99" spans="1:24" ht="28.9" customHeight="1">
      <c r="A99" s="41" t="str">
        <f t="shared" si="21"/>
        <v xml:space="preserve"> </v>
      </c>
      <c r="B99" s="42"/>
      <c r="C99" s="43"/>
      <c r="D99" s="44"/>
      <c r="E99" s="44"/>
      <c r="F99" s="43"/>
      <c r="G99" s="43"/>
      <c r="H99" s="26"/>
      <c r="I99" s="26"/>
      <c r="J99" s="26"/>
      <c r="K99" s="26"/>
      <c r="L99" s="52"/>
      <c r="M99" s="50"/>
      <c r="N99" s="28" t="s">
        <v>10</v>
      </c>
      <c r="O99" s="28">
        <f>COUNTIF(C92:C111,"제")</f>
        <v>0</v>
      </c>
      <c r="P99" s="28" t="s">
        <v>2</v>
      </c>
      <c r="Q99" s="28">
        <f>SUMIF(C92:C111,"제",E92:E111)</f>
        <v>0</v>
      </c>
      <c r="R99" s="28">
        <f>COUNTIF(X92:X111,"제국")</f>
        <v>0</v>
      </c>
      <c r="S99" s="28" t="s">
        <v>2</v>
      </c>
      <c r="T99" s="28">
        <f>SUMIF(X92:X111,"제국",E92:E111)</f>
        <v>0</v>
      </c>
      <c r="U99" s="28">
        <f t="shared" si="19"/>
        <v>0</v>
      </c>
      <c r="V99" s="28" t="s">
        <v>2</v>
      </c>
      <c r="W99" s="28">
        <f t="shared" si="20"/>
        <v>0</v>
      </c>
      <c r="X99" s="28" t="str">
        <f t="shared" si="18"/>
        <v/>
      </c>
    </row>
    <row r="100" spans="1:24" ht="28.9" customHeight="1">
      <c r="A100" s="41" t="str">
        <f t="shared" si="21"/>
        <v xml:space="preserve"> </v>
      </c>
      <c r="B100" s="42"/>
      <c r="C100" s="43"/>
      <c r="D100" s="44"/>
      <c r="E100" s="44"/>
      <c r="F100" s="43"/>
      <c r="G100" s="43"/>
      <c r="H100" s="26"/>
      <c r="I100" s="26"/>
      <c r="J100" s="26"/>
      <c r="K100" s="26"/>
      <c r="L100" s="52"/>
      <c r="M100" s="50"/>
      <c r="N100" s="28" t="s">
        <v>11</v>
      </c>
      <c r="O100" s="28">
        <f>COUNTIF(C92:C111,"유")</f>
        <v>0</v>
      </c>
      <c r="P100" s="28" t="s">
        <v>2</v>
      </c>
      <c r="Q100" s="28">
        <f>SUMIF(C92:C111,"유",E92:E111)</f>
        <v>0</v>
      </c>
      <c r="R100" s="28">
        <f>COUNTIF(X92:X111,"유국")</f>
        <v>0</v>
      </c>
      <c r="S100" s="28" t="s">
        <v>2</v>
      </c>
      <c r="T100" s="28">
        <f>SUMIF(X92:X111,"유국",E92:E111)</f>
        <v>0</v>
      </c>
      <c r="U100" s="28">
        <f t="shared" si="19"/>
        <v>0</v>
      </c>
      <c r="V100" s="28" t="s">
        <v>2</v>
      </c>
      <c r="W100" s="28">
        <f t="shared" si="20"/>
        <v>0</v>
      </c>
      <c r="X100" s="28" t="str">
        <f t="shared" si="18"/>
        <v/>
      </c>
    </row>
    <row r="101" spans="1:24" ht="28.9" customHeight="1">
      <c r="A101" s="41" t="str">
        <f t="shared" si="21"/>
        <v xml:space="preserve"> </v>
      </c>
      <c r="B101" s="42"/>
      <c r="C101" s="43"/>
      <c r="D101" s="44"/>
      <c r="E101" s="44"/>
      <c r="F101" s="43"/>
      <c r="G101" s="43"/>
      <c r="H101" s="26"/>
      <c r="I101" s="26"/>
      <c r="J101" s="26"/>
      <c r="K101" s="26"/>
      <c r="L101" s="52"/>
      <c r="M101" s="50"/>
      <c r="N101" s="28" t="s">
        <v>12</v>
      </c>
      <c r="O101" s="28">
        <f>COUNTIF(C92:C111,"과")</f>
        <v>0</v>
      </c>
      <c r="P101" s="28" t="s">
        <v>2</v>
      </c>
      <c r="Q101" s="28">
        <f>SUMIF(C92:C111,"과",E92:E111)</f>
        <v>0</v>
      </c>
      <c r="R101" s="28">
        <f>COUNTIF(X92:X111,"과국")</f>
        <v>0</v>
      </c>
      <c r="S101" s="28" t="s">
        <v>2</v>
      </c>
      <c r="T101" s="28">
        <f>SUMIF(X92:X111,"과국",E92:E111)</f>
        <v>0</v>
      </c>
      <c r="U101" s="28">
        <f t="shared" si="19"/>
        <v>0</v>
      </c>
      <c r="V101" s="28" t="s">
        <v>2</v>
      </c>
      <c r="W101" s="28">
        <f t="shared" si="20"/>
        <v>0</v>
      </c>
      <c r="X101" s="28" t="str">
        <f t="shared" si="18"/>
        <v/>
      </c>
    </row>
    <row r="102" spans="1:24" ht="28.9" customHeight="1">
      <c r="A102" s="41" t="str">
        <f t="shared" si="21"/>
        <v xml:space="preserve"> </v>
      </c>
      <c r="B102" s="42"/>
      <c r="C102" s="43"/>
      <c r="D102" s="44"/>
      <c r="E102" s="44"/>
      <c r="F102" s="43"/>
      <c r="G102" s="43"/>
      <c r="H102" s="26"/>
      <c r="I102" s="26"/>
      <c r="J102" s="26"/>
      <c r="K102" s="26"/>
      <c r="L102" s="52"/>
      <c r="M102" s="50"/>
      <c r="N102" s="28" t="s">
        <v>13</v>
      </c>
      <c r="O102" s="28">
        <f>COUNTIF(C92:C111,"묘")</f>
        <v>0</v>
      </c>
      <c r="P102" s="28" t="s">
        <v>2</v>
      </c>
      <c r="Q102" s="28">
        <f>SUMIF(C92:C111,"묘",E92:E111)</f>
        <v>0</v>
      </c>
      <c r="R102" s="28">
        <f>COUNTIF(X92:X111,"묘국")</f>
        <v>0</v>
      </c>
      <c r="S102" s="28" t="s">
        <v>2</v>
      </c>
      <c r="T102" s="28">
        <f>SUMIF(X92:X111,"묘국",E92:E111)</f>
        <v>0</v>
      </c>
      <c r="U102" s="28">
        <f t="shared" si="19"/>
        <v>0</v>
      </c>
      <c r="V102" s="28" t="s">
        <v>2</v>
      </c>
      <c r="W102" s="28">
        <f t="shared" si="20"/>
        <v>0</v>
      </c>
      <c r="X102" s="28" t="str">
        <f t="shared" si="18"/>
        <v/>
      </c>
    </row>
    <row r="103" spans="1:24" ht="28.9" customHeight="1">
      <c r="A103" s="41" t="str">
        <f t="shared" si="21"/>
        <v xml:space="preserve"> </v>
      </c>
      <c r="B103" s="42"/>
      <c r="C103" s="43"/>
      <c r="D103" s="44"/>
      <c r="E103" s="44"/>
      <c r="F103" s="43"/>
      <c r="G103" s="43"/>
      <c r="H103" s="26"/>
      <c r="I103" s="26"/>
      <c r="J103" s="26"/>
      <c r="K103" s="26"/>
      <c r="L103" s="52"/>
      <c r="M103" s="50"/>
      <c r="N103" s="28" t="s">
        <v>14</v>
      </c>
      <c r="O103" s="28">
        <f>COUNTIF(C92:C111,"목")</f>
        <v>0</v>
      </c>
      <c r="P103" s="28" t="s">
        <v>2</v>
      </c>
      <c r="Q103" s="28">
        <f>SUMIF(C92:C111,"목",E92:E111)</f>
        <v>0</v>
      </c>
      <c r="R103" s="28">
        <f>COUNTIF(X92:X111,"목국")</f>
        <v>0</v>
      </c>
      <c r="S103" s="28" t="s">
        <v>2</v>
      </c>
      <c r="T103" s="28">
        <f>SUMIF(X92:X111,"목국",E92:E111)</f>
        <v>0</v>
      </c>
      <c r="U103" s="28">
        <f t="shared" si="19"/>
        <v>0</v>
      </c>
      <c r="V103" s="28" t="s">
        <v>2</v>
      </c>
      <c r="W103" s="28">
        <f t="shared" si="20"/>
        <v>0</v>
      </c>
      <c r="X103" s="28" t="str">
        <f t="shared" si="18"/>
        <v/>
      </c>
    </row>
    <row r="104" spans="1:24" ht="28.9" customHeight="1">
      <c r="A104" s="41" t="str">
        <f t="shared" si="21"/>
        <v xml:space="preserve"> </v>
      </c>
      <c r="B104" s="42"/>
      <c r="C104" s="43"/>
      <c r="D104" s="44"/>
      <c r="E104" s="44"/>
      <c r="F104" s="43"/>
      <c r="G104" s="43"/>
      <c r="H104" s="26"/>
      <c r="I104" s="26"/>
      <c r="J104" s="26"/>
      <c r="K104" s="26"/>
      <c r="L104" s="52"/>
      <c r="M104" s="50"/>
      <c r="N104" s="28" t="s">
        <v>15</v>
      </c>
      <c r="O104" s="28">
        <f>COUNTIF(C92:C111,"잡")</f>
        <v>0</v>
      </c>
      <c r="P104" s="28" t="s">
        <v>2</v>
      </c>
      <c r="Q104" s="28">
        <f>SUMIF(C92:C111,"잡",E92:E111)</f>
        <v>0</v>
      </c>
      <c r="R104" s="28">
        <f>COUNTIF(X92:X111,"잡국")</f>
        <v>0</v>
      </c>
      <c r="S104" s="28" t="s">
        <v>2</v>
      </c>
      <c r="T104" s="28">
        <f>SUMIF(X92:X111,"잡국",E92:E111)</f>
        <v>0</v>
      </c>
      <c r="U104" s="28">
        <f t="shared" si="19"/>
        <v>0</v>
      </c>
      <c r="V104" s="28" t="s">
        <v>2</v>
      </c>
      <c r="W104" s="28">
        <f t="shared" si="20"/>
        <v>0</v>
      </c>
      <c r="X104" s="28" t="str">
        <f t="shared" ref="X104:X119" si="22">CONCATENATE(C104,H104)</f>
        <v/>
      </c>
    </row>
    <row r="105" spans="1:24" ht="28.9" customHeight="1">
      <c r="A105" s="41" t="str">
        <f t="shared" ref="A105:A111" si="23">IF(OR(ISNUMBER(E105),ISTEXT(C105)),A104+1," ")</f>
        <v xml:space="preserve"> </v>
      </c>
      <c r="B105" s="42"/>
      <c r="C105" s="43"/>
      <c r="D105" s="44"/>
      <c r="E105" s="44"/>
      <c r="F105" s="43"/>
      <c r="G105" s="43"/>
      <c r="H105" s="26"/>
      <c r="I105" s="26"/>
      <c r="J105" s="26"/>
      <c r="K105" s="26"/>
      <c r="L105" s="52"/>
      <c r="M105" s="50"/>
      <c r="N105" s="28" t="s">
        <v>19</v>
      </c>
      <c r="O105" s="28">
        <f>COUNTIF(C92:C111,"학")</f>
        <v>0</v>
      </c>
      <c r="P105" s="28" t="s">
        <v>2</v>
      </c>
      <c r="Q105" s="28">
        <f>SUMIF(C92:C111,"학",E92:E111)</f>
        <v>0</v>
      </c>
      <c r="R105" s="28">
        <f>COUNTIF(X92:X111,"학국")</f>
        <v>0</v>
      </c>
      <c r="S105" s="28" t="s">
        <v>2</v>
      </c>
      <c r="T105" s="28">
        <f>SUMIF(X92:X111,"학국",E92:E111)</f>
        <v>0</v>
      </c>
      <c r="U105" s="28">
        <f t="shared" si="19"/>
        <v>0</v>
      </c>
      <c r="V105" s="28" t="s">
        <v>2</v>
      </c>
      <c r="W105" s="28">
        <f t="shared" si="20"/>
        <v>0</v>
      </c>
      <c r="X105" s="28" t="str">
        <f t="shared" si="22"/>
        <v/>
      </c>
    </row>
    <row r="106" spans="1:24" ht="28.9" customHeight="1">
      <c r="A106" s="41" t="str">
        <f t="shared" si="23"/>
        <v xml:space="preserve"> </v>
      </c>
      <c r="B106" s="42"/>
      <c r="C106" s="43"/>
      <c r="D106" s="44"/>
      <c r="E106" s="44"/>
      <c r="F106" s="43"/>
      <c r="G106" s="43"/>
      <c r="H106" s="26"/>
      <c r="I106" s="26"/>
      <c r="J106" s="26"/>
      <c r="K106" s="26"/>
      <c r="L106" s="52"/>
      <c r="M106" s="50"/>
      <c r="N106" s="28" t="s">
        <v>16</v>
      </c>
      <c r="O106" s="28">
        <f>COUNTIF(C92:C111,"수")</f>
        <v>0</v>
      </c>
      <c r="P106" s="28" t="s">
        <v>2</v>
      </c>
      <c r="Q106" s="28">
        <f>SUMIF(C92:C111,"수",E92:E111)</f>
        <v>0</v>
      </c>
      <c r="R106" s="28">
        <f>COUNTIF(X92:X111,"수국")</f>
        <v>0</v>
      </c>
      <c r="S106" s="28" t="s">
        <v>2</v>
      </c>
      <c r="T106" s="28">
        <f>SUMIF(X92:X111,"수국",E92:E111)</f>
        <v>0</v>
      </c>
      <c r="U106" s="28">
        <f t="shared" si="19"/>
        <v>0</v>
      </c>
      <c r="V106" s="28" t="s">
        <v>2</v>
      </c>
      <c r="W106" s="28">
        <f t="shared" si="20"/>
        <v>0</v>
      </c>
      <c r="X106" s="28" t="str">
        <f t="shared" si="22"/>
        <v/>
      </c>
    </row>
    <row r="107" spans="1:24" ht="28.9" customHeight="1">
      <c r="A107" s="41" t="str">
        <f t="shared" si="23"/>
        <v xml:space="preserve"> </v>
      </c>
      <c r="B107" s="42"/>
      <c r="C107" s="43"/>
      <c r="D107" s="44"/>
      <c r="E107" s="44"/>
      <c r="F107" s="43"/>
      <c r="G107" s="43"/>
      <c r="H107" s="26"/>
      <c r="I107" s="26"/>
      <c r="J107" s="26"/>
      <c r="K107" s="26"/>
      <c r="L107" s="52"/>
      <c r="M107" s="50"/>
      <c r="N107" s="29" t="s">
        <v>17</v>
      </c>
      <c r="O107" s="28">
        <f>COUNTIF(C92:C111,"장")</f>
        <v>0</v>
      </c>
      <c r="P107" s="28" t="s">
        <v>2</v>
      </c>
      <c r="Q107" s="28">
        <f>SUMIF(C92:C111,"장",E92:E111)</f>
        <v>0</v>
      </c>
      <c r="R107" s="28">
        <f>COUNTIF(X92:X111,"장국")</f>
        <v>0</v>
      </c>
      <c r="S107" s="28" t="s">
        <v>2</v>
      </c>
      <c r="T107" s="28">
        <f>SUMIF(X92:X111,"장국",E92:E111)</f>
        <v>0</v>
      </c>
      <c r="U107" s="28">
        <f t="shared" si="19"/>
        <v>0</v>
      </c>
      <c r="V107" s="28" t="s">
        <v>2</v>
      </c>
      <c r="W107" s="28">
        <f t="shared" si="20"/>
        <v>0</v>
      </c>
      <c r="X107" s="30" t="str">
        <f t="shared" si="22"/>
        <v/>
      </c>
    </row>
    <row r="108" spans="1:24" ht="28.9" customHeight="1">
      <c r="A108" s="41" t="str">
        <f t="shared" si="23"/>
        <v xml:space="preserve"> </v>
      </c>
      <c r="B108" s="42"/>
      <c r="C108" s="43"/>
      <c r="D108" s="44"/>
      <c r="E108" s="44"/>
      <c r="F108" s="43"/>
      <c r="G108" s="43"/>
      <c r="H108" s="26"/>
      <c r="I108" s="26"/>
      <c r="J108" s="26"/>
      <c r="K108" s="26"/>
      <c r="L108" s="52"/>
      <c r="M108" s="50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30" t="str">
        <f t="shared" si="22"/>
        <v/>
      </c>
    </row>
    <row r="109" spans="1:24" ht="28.9" customHeight="1">
      <c r="A109" s="41" t="str">
        <f t="shared" si="23"/>
        <v xml:space="preserve"> </v>
      </c>
      <c r="B109" s="42"/>
      <c r="C109" s="43"/>
      <c r="D109" s="44"/>
      <c r="E109" s="44"/>
      <c r="F109" s="43"/>
      <c r="G109" s="43"/>
      <c r="H109" s="26"/>
      <c r="I109" s="26"/>
      <c r="J109" s="26"/>
      <c r="K109" s="26"/>
      <c r="L109" s="52"/>
      <c r="M109" s="50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30" t="str">
        <f t="shared" si="22"/>
        <v/>
      </c>
    </row>
    <row r="110" spans="1:24" ht="28.9" customHeight="1">
      <c r="A110" s="41" t="str">
        <f t="shared" si="23"/>
        <v xml:space="preserve"> </v>
      </c>
      <c r="B110" s="42"/>
      <c r="C110" s="43"/>
      <c r="D110" s="44"/>
      <c r="E110" s="44"/>
      <c r="F110" s="43"/>
      <c r="G110" s="43"/>
      <c r="H110" s="26"/>
      <c r="I110" s="26"/>
      <c r="J110" s="26"/>
      <c r="K110" s="26"/>
      <c r="L110" s="52"/>
      <c r="M110" s="50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30" t="str">
        <f t="shared" si="22"/>
        <v/>
      </c>
    </row>
    <row r="111" spans="1:24" ht="28.9" customHeight="1">
      <c r="A111" s="41" t="str">
        <f t="shared" si="23"/>
        <v xml:space="preserve"> </v>
      </c>
      <c r="B111" s="42"/>
      <c r="C111" s="43"/>
      <c r="D111" s="44"/>
      <c r="E111" s="44"/>
      <c r="F111" s="43"/>
      <c r="G111" s="43"/>
      <c r="H111" s="26"/>
      <c r="I111" s="26"/>
      <c r="J111" s="26"/>
      <c r="K111" s="26"/>
      <c r="L111" s="52"/>
      <c r="M111" s="50"/>
      <c r="N111" s="28" t="s">
        <v>20</v>
      </c>
      <c r="O111" s="28">
        <f>COUNTIF(C92:C111," ")</f>
        <v>0</v>
      </c>
      <c r="P111" s="28" t="s">
        <v>2</v>
      </c>
      <c r="Q111" s="28">
        <f>SUMIF(C92:C111," ",E92:E111)</f>
        <v>0</v>
      </c>
      <c r="R111" s="28"/>
      <c r="S111" s="28" t="s">
        <v>2</v>
      </c>
      <c r="T111" s="28"/>
      <c r="U111" s="28">
        <f>O111</f>
        <v>0</v>
      </c>
      <c r="V111" s="28" t="s">
        <v>2</v>
      </c>
      <c r="W111" s="28">
        <f>Q111</f>
        <v>0</v>
      </c>
      <c r="X111" s="28" t="str">
        <f t="shared" si="22"/>
        <v/>
      </c>
    </row>
    <row r="112" spans="1:24" ht="28.9" customHeight="1">
      <c r="A112" s="45" t="s">
        <v>35</v>
      </c>
      <c r="B112" s="46"/>
      <c r="C112" s="47"/>
      <c r="D112" s="48"/>
      <c r="E112" s="49">
        <f>SUM(E92:E111)</f>
        <v>0</v>
      </c>
      <c r="F112" s="47"/>
      <c r="G112" s="47"/>
      <c r="H112" s="31"/>
      <c r="I112" s="31"/>
      <c r="J112" s="31"/>
      <c r="K112" s="31"/>
      <c r="L112" s="33"/>
      <c r="M112" s="51"/>
      <c r="N112" s="29" t="s">
        <v>1</v>
      </c>
      <c r="O112" s="28">
        <f>SUM(O92:O111)</f>
        <v>0</v>
      </c>
      <c r="P112" s="28" t="s">
        <v>2</v>
      </c>
      <c r="Q112" s="28">
        <f>SUM(Q92:Q111)</f>
        <v>0</v>
      </c>
      <c r="R112" s="28">
        <f>SUM(R92:R111)</f>
        <v>0</v>
      </c>
      <c r="S112" s="28" t="s">
        <v>2</v>
      </c>
      <c r="T112" s="28">
        <f>SUM(T92:T111)</f>
        <v>0</v>
      </c>
      <c r="U112" s="28">
        <f>SUM(U92:U111)</f>
        <v>0</v>
      </c>
      <c r="V112" s="28" t="s">
        <v>2</v>
      </c>
      <c r="W112" s="28">
        <f>SUM(W92:W111)</f>
        <v>0</v>
      </c>
      <c r="X112" s="28" t="str">
        <f t="shared" si="22"/>
        <v/>
      </c>
    </row>
    <row r="113" spans="1:24" ht="28.9" customHeight="1">
      <c r="A113" s="41" t="str">
        <f>IF(OR(ISNUMBER(E113),ISTEXT(C113)),A111+1," ")</f>
        <v xml:space="preserve"> </v>
      </c>
      <c r="B113" s="42"/>
      <c r="C113" s="43"/>
      <c r="D113" s="44"/>
      <c r="E113" s="44"/>
      <c r="F113" s="43"/>
      <c r="G113" s="43"/>
      <c r="H113" s="26"/>
      <c r="I113" s="26"/>
      <c r="J113" s="26"/>
      <c r="K113" s="27"/>
      <c r="L113" s="52"/>
      <c r="M113" s="50"/>
      <c r="N113" s="28" t="s">
        <v>3</v>
      </c>
      <c r="O113" s="28">
        <f>COUNTIF(C113:C132,"전")</f>
        <v>0</v>
      </c>
      <c r="P113" s="28" t="s">
        <v>2</v>
      </c>
      <c r="Q113" s="28">
        <f>SUMIF(C113:C132,"전",E113:E132)</f>
        <v>0</v>
      </c>
      <c r="R113" s="28">
        <f>COUNTIF(X113:X132,"전국")</f>
        <v>0</v>
      </c>
      <c r="S113" s="28" t="s">
        <v>2</v>
      </c>
      <c r="T113" s="28">
        <f>SUMIF(X113:X132,"전국",E113:E132)</f>
        <v>0</v>
      </c>
      <c r="U113" s="28">
        <f t="shared" ref="U113:U128" si="24">O113-R113</f>
        <v>0</v>
      </c>
      <c r="V113" s="28" t="s">
        <v>2</v>
      </c>
      <c r="W113" s="28">
        <f t="shared" ref="W113:W128" si="25">Q113-T113</f>
        <v>0</v>
      </c>
      <c r="X113" s="28" t="str">
        <f t="shared" si="22"/>
        <v/>
      </c>
    </row>
    <row r="114" spans="1:24" ht="28.9" customHeight="1">
      <c r="A114" s="41" t="str">
        <f>IF(OR(ISNUMBER(E114),ISTEXT(C114)),A113+1," ")</f>
        <v xml:space="preserve"> </v>
      </c>
      <c r="B114" s="42"/>
      <c r="C114" s="43"/>
      <c r="D114" s="44"/>
      <c r="E114" s="44"/>
      <c r="F114" s="43"/>
      <c r="G114" s="43"/>
      <c r="H114" s="26"/>
      <c r="I114" s="26"/>
      <c r="J114" s="26"/>
      <c r="K114" s="26"/>
      <c r="L114" s="52"/>
      <c r="M114" s="50"/>
      <c r="N114" s="28" t="s">
        <v>4</v>
      </c>
      <c r="O114" s="28">
        <f>COUNTIF(C113:C132,"답")</f>
        <v>0</v>
      </c>
      <c r="P114" s="28" t="s">
        <v>2</v>
      </c>
      <c r="Q114" s="28">
        <f>SUMIF(C113:C132,"답",E113:E132)</f>
        <v>0</v>
      </c>
      <c r="R114" s="28">
        <f>COUNTIF(X113:X132,"답국")</f>
        <v>0</v>
      </c>
      <c r="S114" s="28" t="s">
        <v>2</v>
      </c>
      <c r="T114" s="28">
        <f>SUMIF(X113:X132,"답국",E113:E132)</f>
        <v>0</v>
      </c>
      <c r="U114" s="28">
        <f t="shared" si="24"/>
        <v>0</v>
      </c>
      <c r="V114" s="28" t="s">
        <v>2</v>
      </c>
      <c r="W114" s="28">
        <f t="shared" si="25"/>
        <v>0</v>
      </c>
      <c r="X114" s="28" t="str">
        <f t="shared" si="22"/>
        <v/>
      </c>
    </row>
    <row r="115" spans="1:24" ht="28.9" customHeight="1">
      <c r="A115" s="41" t="str">
        <f t="shared" ref="A115:A124" si="26">IF(OR(ISNUMBER(E115),ISTEXT(C115)),A114+1," ")</f>
        <v xml:space="preserve"> </v>
      </c>
      <c r="B115" s="42"/>
      <c r="C115" s="43"/>
      <c r="D115" s="44"/>
      <c r="E115" s="44"/>
      <c r="F115" s="43"/>
      <c r="G115" s="43"/>
      <c r="H115" s="26"/>
      <c r="I115" s="26"/>
      <c r="J115" s="26"/>
      <c r="K115" s="26"/>
      <c r="L115" s="52"/>
      <c r="M115" s="50"/>
      <c r="N115" s="28" t="s">
        <v>5</v>
      </c>
      <c r="O115" s="28">
        <f>COUNTIF(C113:C132,"임")</f>
        <v>0</v>
      </c>
      <c r="P115" s="28" t="s">
        <v>2</v>
      </c>
      <c r="Q115" s="28">
        <f>SUMIF(C113:C132,"임",E113:E132)</f>
        <v>0</v>
      </c>
      <c r="R115" s="28">
        <f>COUNTIF(X113:X132,"임국")</f>
        <v>0</v>
      </c>
      <c r="S115" s="28" t="s">
        <v>2</v>
      </c>
      <c r="T115" s="28">
        <f>SUMIF(X113:X132,"임국",E113:E132)</f>
        <v>0</v>
      </c>
      <c r="U115" s="28">
        <f t="shared" si="24"/>
        <v>0</v>
      </c>
      <c r="V115" s="28" t="s">
        <v>2</v>
      </c>
      <c r="W115" s="28">
        <f t="shared" si="25"/>
        <v>0</v>
      </c>
      <c r="X115" s="28" t="str">
        <f t="shared" si="22"/>
        <v/>
      </c>
    </row>
    <row r="116" spans="1:24" ht="28.9" customHeight="1">
      <c r="A116" s="41" t="str">
        <f t="shared" si="26"/>
        <v xml:space="preserve"> </v>
      </c>
      <c r="B116" s="42"/>
      <c r="C116" s="43"/>
      <c r="D116" s="44"/>
      <c r="E116" s="44"/>
      <c r="F116" s="43"/>
      <c r="G116" s="43"/>
      <c r="H116" s="26"/>
      <c r="I116" s="26"/>
      <c r="J116" s="26"/>
      <c r="K116" s="26"/>
      <c r="L116" s="52"/>
      <c r="M116" s="50"/>
      <c r="N116" s="28" t="s">
        <v>6</v>
      </c>
      <c r="O116" s="28">
        <f>COUNTIF(C113:C132,"대")</f>
        <v>0</v>
      </c>
      <c r="P116" s="28" t="s">
        <v>2</v>
      </c>
      <c r="Q116" s="28">
        <f>SUMIF(C113:C132,"대",E113:E132)</f>
        <v>0</v>
      </c>
      <c r="R116" s="28">
        <f>COUNTIF(X113:X132,"대국")</f>
        <v>0</v>
      </c>
      <c r="S116" s="28" t="s">
        <v>2</v>
      </c>
      <c r="T116" s="28">
        <f>SUMIF(X113:X132,"대국",E113:E132)</f>
        <v>0</v>
      </c>
      <c r="U116" s="28">
        <f t="shared" si="24"/>
        <v>0</v>
      </c>
      <c r="V116" s="28" t="s">
        <v>2</v>
      </c>
      <c r="W116" s="28">
        <f t="shared" si="25"/>
        <v>0</v>
      </c>
      <c r="X116" s="28" t="str">
        <f t="shared" si="22"/>
        <v/>
      </c>
    </row>
    <row r="117" spans="1:24" ht="28.9" customHeight="1">
      <c r="A117" s="41" t="str">
        <f t="shared" si="26"/>
        <v xml:space="preserve"> </v>
      </c>
      <c r="B117" s="42"/>
      <c r="C117" s="43"/>
      <c r="D117" s="44"/>
      <c r="E117" s="44"/>
      <c r="F117" s="43"/>
      <c r="G117" s="43"/>
      <c r="H117" s="26"/>
      <c r="I117" s="26"/>
      <c r="J117" s="26"/>
      <c r="K117" s="26"/>
      <c r="L117" s="52"/>
      <c r="M117" s="50"/>
      <c r="N117" s="28" t="s">
        <v>7</v>
      </c>
      <c r="O117" s="28">
        <f>COUNTIF(C113:C132,"도")</f>
        <v>0</v>
      </c>
      <c r="P117" s="28" t="s">
        <v>2</v>
      </c>
      <c r="Q117" s="28">
        <f>SUMIF(C113:C132,"도",E113:E132)</f>
        <v>0</v>
      </c>
      <c r="R117" s="28">
        <f>COUNTIF(X113:X132,"도국")</f>
        <v>0</v>
      </c>
      <c r="S117" s="28" t="s">
        <v>2</v>
      </c>
      <c r="T117" s="28">
        <f>SUMIF(X113:X132,"도국",E113:E132)</f>
        <v>0</v>
      </c>
      <c r="U117" s="28">
        <f t="shared" si="24"/>
        <v>0</v>
      </c>
      <c r="V117" s="28" t="s">
        <v>2</v>
      </c>
      <c r="W117" s="28">
        <f t="shared" si="25"/>
        <v>0</v>
      </c>
      <c r="X117" s="28" t="str">
        <f t="shared" si="22"/>
        <v/>
      </c>
    </row>
    <row r="118" spans="1:24" ht="28.9" customHeight="1">
      <c r="A118" s="41" t="str">
        <f t="shared" si="26"/>
        <v xml:space="preserve"> </v>
      </c>
      <c r="B118" s="42"/>
      <c r="C118" s="43"/>
      <c r="D118" s="44"/>
      <c r="E118" s="44"/>
      <c r="F118" s="43"/>
      <c r="G118" s="43"/>
      <c r="H118" s="26"/>
      <c r="I118" s="26"/>
      <c r="J118" s="26"/>
      <c r="K118" s="26"/>
      <c r="L118" s="52"/>
      <c r="M118" s="50"/>
      <c r="N118" s="28" t="s">
        <v>8</v>
      </c>
      <c r="O118" s="28">
        <f>COUNTIF(C113:C132,"천")</f>
        <v>0</v>
      </c>
      <c r="P118" s="28" t="s">
        <v>2</v>
      </c>
      <c r="Q118" s="28">
        <f>SUMIF(C113:C132,"천",E113:E132)</f>
        <v>0</v>
      </c>
      <c r="R118" s="28">
        <f>COUNTIF(X113:X132,"천국")</f>
        <v>0</v>
      </c>
      <c r="S118" s="28" t="s">
        <v>2</v>
      </c>
      <c r="T118" s="28">
        <f>SUMIF(X113:X132,"천국",E113:E132)</f>
        <v>0</v>
      </c>
      <c r="U118" s="28">
        <f t="shared" si="24"/>
        <v>0</v>
      </c>
      <c r="V118" s="28" t="s">
        <v>2</v>
      </c>
      <c r="W118" s="28">
        <f t="shared" si="25"/>
        <v>0</v>
      </c>
      <c r="X118" s="28" t="str">
        <f t="shared" si="22"/>
        <v/>
      </c>
    </row>
    <row r="119" spans="1:24" ht="28.9" customHeight="1">
      <c r="A119" s="41" t="str">
        <f t="shared" si="26"/>
        <v xml:space="preserve"> </v>
      </c>
      <c r="B119" s="42"/>
      <c r="C119" s="43"/>
      <c r="D119" s="44"/>
      <c r="E119" s="44"/>
      <c r="F119" s="43"/>
      <c r="G119" s="43"/>
      <c r="H119" s="26"/>
      <c r="I119" s="26"/>
      <c r="J119" s="26"/>
      <c r="K119" s="26"/>
      <c r="L119" s="52"/>
      <c r="M119" s="50"/>
      <c r="N119" s="28" t="s">
        <v>9</v>
      </c>
      <c r="O119" s="28">
        <f>COUNTIF(C113:C132,"구")</f>
        <v>0</v>
      </c>
      <c r="P119" s="28" t="s">
        <v>2</v>
      </c>
      <c r="Q119" s="28">
        <f>SUMIF(C113:C132,"구",E113:E132)</f>
        <v>0</v>
      </c>
      <c r="R119" s="28">
        <f>COUNTIF(X113:X132,"구국")</f>
        <v>0</v>
      </c>
      <c r="S119" s="28" t="s">
        <v>2</v>
      </c>
      <c r="T119" s="28">
        <f>SUMIF(X113:X132,"구국",E113:E132)</f>
        <v>0</v>
      </c>
      <c r="U119" s="28">
        <f t="shared" si="24"/>
        <v>0</v>
      </c>
      <c r="V119" s="28" t="s">
        <v>2</v>
      </c>
      <c r="W119" s="28">
        <f t="shared" si="25"/>
        <v>0</v>
      </c>
      <c r="X119" s="28" t="str">
        <f t="shared" si="22"/>
        <v/>
      </c>
    </row>
    <row r="120" spans="1:24" ht="28.9" customHeight="1">
      <c r="A120" s="41" t="str">
        <f t="shared" si="26"/>
        <v xml:space="preserve"> </v>
      </c>
      <c r="B120" s="42"/>
      <c r="C120" s="43"/>
      <c r="D120" s="44"/>
      <c r="E120" s="44"/>
      <c r="F120" s="43"/>
      <c r="G120" s="43"/>
      <c r="H120" s="26"/>
      <c r="I120" s="26"/>
      <c r="J120" s="26"/>
      <c r="K120" s="26"/>
      <c r="L120" s="52"/>
      <c r="M120" s="50"/>
      <c r="N120" s="28" t="s">
        <v>10</v>
      </c>
      <c r="O120" s="28">
        <f>COUNTIF(C113:C132,"제")</f>
        <v>0</v>
      </c>
      <c r="P120" s="28" t="s">
        <v>2</v>
      </c>
      <c r="Q120" s="28">
        <f>SUMIF(C113:C132,"제",E113:E132)</f>
        <v>0</v>
      </c>
      <c r="R120" s="28">
        <f>COUNTIF(X113:X132,"제국")</f>
        <v>0</v>
      </c>
      <c r="S120" s="28" t="s">
        <v>2</v>
      </c>
      <c r="T120" s="28">
        <f>SUMIF(X113:X132,"제국",E113:E132)</f>
        <v>0</v>
      </c>
      <c r="U120" s="28">
        <f t="shared" si="24"/>
        <v>0</v>
      </c>
      <c r="V120" s="28" t="s">
        <v>2</v>
      </c>
      <c r="W120" s="28">
        <f t="shared" si="25"/>
        <v>0</v>
      </c>
      <c r="X120" s="28" t="str">
        <f t="shared" ref="X120:X135" si="27">CONCATENATE(C120,H120)</f>
        <v/>
      </c>
    </row>
    <row r="121" spans="1:24" ht="28.9" customHeight="1">
      <c r="A121" s="41" t="str">
        <f t="shared" si="26"/>
        <v xml:space="preserve"> </v>
      </c>
      <c r="B121" s="42"/>
      <c r="C121" s="43"/>
      <c r="D121" s="44"/>
      <c r="E121" s="44"/>
      <c r="F121" s="43"/>
      <c r="G121" s="43"/>
      <c r="H121" s="26"/>
      <c r="I121" s="26"/>
      <c r="J121" s="26"/>
      <c r="K121" s="26"/>
      <c r="L121" s="52"/>
      <c r="M121" s="50"/>
      <c r="N121" s="28" t="s">
        <v>11</v>
      </c>
      <c r="O121" s="28">
        <f>COUNTIF(C113:C132,"유")</f>
        <v>0</v>
      </c>
      <c r="P121" s="28" t="s">
        <v>2</v>
      </c>
      <c r="Q121" s="28">
        <f>SUMIF(C113:C132,"유",E113:E132)</f>
        <v>0</v>
      </c>
      <c r="R121" s="28">
        <f>COUNTIF(X113:X132,"유국")</f>
        <v>0</v>
      </c>
      <c r="S121" s="28" t="s">
        <v>2</v>
      </c>
      <c r="T121" s="28">
        <f>SUMIF(X113:X132,"유국",E113:E132)</f>
        <v>0</v>
      </c>
      <c r="U121" s="28">
        <f t="shared" si="24"/>
        <v>0</v>
      </c>
      <c r="V121" s="28" t="s">
        <v>2</v>
      </c>
      <c r="W121" s="28">
        <f t="shared" si="25"/>
        <v>0</v>
      </c>
      <c r="X121" s="28" t="str">
        <f t="shared" si="27"/>
        <v/>
      </c>
    </row>
    <row r="122" spans="1:24" ht="28.9" customHeight="1">
      <c r="A122" s="41" t="str">
        <f t="shared" si="26"/>
        <v xml:space="preserve"> </v>
      </c>
      <c r="B122" s="42"/>
      <c r="C122" s="43"/>
      <c r="D122" s="44"/>
      <c r="E122" s="44"/>
      <c r="F122" s="43"/>
      <c r="G122" s="43"/>
      <c r="H122" s="26"/>
      <c r="I122" s="26"/>
      <c r="J122" s="26"/>
      <c r="K122" s="26"/>
      <c r="L122" s="52"/>
      <c r="M122" s="50"/>
      <c r="N122" s="28" t="s">
        <v>12</v>
      </c>
      <c r="O122" s="28">
        <f>COUNTIF(C113:C132,"과")</f>
        <v>0</v>
      </c>
      <c r="P122" s="28" t="s">
        <v>2</v>
      </c>
      <c r="Q122" s="28">
        <f>SUMIF(C113:C132,"과",E113:E132)</f>
        <v>0</v>
      </c>
      <c r="R122" s="28">
        <f>COUNTIF(X113:X132,"과국")</f>
        <v>0</v>
      </c>
      <c r="S122" s="28" t="s">
        <v>2</v>
      </c>
      <c r="T122" s="28">
        <f>SUMIF(X113:X132,"과국",E113:E132)</f>
        <v>0</v>
      </c>
      <c r="U122" s="28">
        <f t="shared" si="24"/>
        <v>0</v>
      </c>
      <c r="V122" s="28" t="s">
        <v>2</v>
      </c>
      <c r="W122" s="28">
        <f t="shared" si="25"/>
        <v>0</v>
      </c>
      <c r="X122" s="28" t="str">
        <f t="shared" si="27"/>
        <v/>
      </c>
    </row>
    <row r="123" spans="1:24" ht="28.9" customHeight="1">
      <c r="A123" s="41" t="str">
        <f t="shared" si="26"/>
        <v xml:space="preserve"> </v>
      </c>
      <c r="B123" s="42"/>
      <c r="C123" s="43"/>
      <c r="D123" s="44"/>
      <c r="E123" s="44"/>
      <c r="F123" s="43"/>
      <c r="G123" s="43"/>
      <c r="H123" s="26"/>
      <c r="I123" s="26"/>
      <c r="J123" s="26"/>
      <c r="K123" s="26"/>
      <c r="L123" s="52"/>
      <c r="M123" s="50"/>
      <c r="N123" s="28" t="s">
        <v>13</v>
      </c>
      <c r="O123" s="28">
        <f>COUNTIF(C113:C132,"묘")</f>
        <v>0</v>
      </c>
      <c r="P123" s="28" t="s">
        <v>2</v>
      </c>
      <c r="Q123" s="28">
        <f>SUMIF(C113:C132,"묘",E113:E132)</f>
        <v>0</v>
      </c>
      <c r="R123" s="28">
        <f>COUNTIF(X113:X132,"묘국")</f>
        <v>0</v>
      </c>
      <c r="S123" s="28" t="s">
        <v>2</v>
      </c>
      <c r="T123" s="28">
        <f>SUMIF(X113:X132,"묘국",E113:E132)</f>
        <v>0</v>
      </c>
      <c r="U123" s="28">
        <f t="shared" si="24"/>
        <v>0</v>
      </c>
      <c r="V123" s="28" t="s">
        <v>2</v>
      </c>
      <c r="W123" s="28">
        <f t="shared" si="25"/>
        <v>0</v>
      </c>
      <c r="X123" s="28" t="str">
        <f t="shared" si="27"/>
        <v/>
      </c>
    </row>
    <row r="124" spans="1:24" ht="28.9" customHeight="1">
      <c r="A124" s="41" t="str">
        <f t="shared" si="26"/>
        <v xml:space="preserve"> </v>
      </c>
      <c r="B124" s="42"/>
      <c r="C124" s="43"/>
      <c r="D124" s="44"/>
      <c r="E124" s="44"/>
      <c r="F124" s="43"/>
      <c r="G124" s="43"/>
      <c r="H124" s="26"/>
      <c r="I124" s="26"/>
      <c r="J124" s="26"/>
      <c r="K124" s="26"/>
      <c r="L124" s="52"/>
      <c r="M124" s="50"/>
      <c r="N124" s="28" t="s">
        <v>14</v>
      </c>
      <c r="O124" s="28">
        <f>COUNTIF(C113:C132,"목")</f>
        <v>0</v>
      </c>
      <c r="P124" s="28" t="s">
        <v>2</v>
      </c>
      <c r="Q124" s="28">
        <f>SUMIF(C113:C132,"목",E113:E132)</f>
        <v>0</v>
      </c>
      <c r="R124" s="28">
        <f>COUNTIF(X113:X132,"목국")</f>
        <v>0</v>
      </c>
      <c r="S124" s="28" t="s">
        <v>2</v>
      </c>
      <c r="T124" s="28">
        <f>SUMIF(X113:X132,"목국",E113:E132)</f>
        <v>0</v>
      </c>
      <c r="U124" s="28">
        <f t="shared" si="24"/>
        <v>0</v>
      </c>
      <c r="V124" s="28" t="s">
        <v>2</v>
      </c>
      <c r="W124" s="28">
        <f t="shared" si="25"/>
        <v>0</v>
      </c>
      <c r="X124" s="28" t="str">
        <f t="shared" si="27"/>
        <v/>
      </c>
    </row>
    <row r="125" spans="1:24" ht="28.9" customHeight="1">
      <c r="A125" s="41" t="str">
        <f t="shared" ref="A125:A132" si="28">IF(OR(ISNUMBER(E125),ISTEXT(C125)),A124+1," ")</f>
        <v xml:space="preserve"> </v>
      </c>
      <c r="B125" s="42"/>
      <c r="C125" s="43"/>
      <c r="D125" s="44"/>
      <c r="E125" s="44"/>
      <c r="F125" s="43"/>
      <c r="G125" s="43"/>
      <c r="H125" s="26"/>
      <c r="I125" s="26"/>
      <c r="J125" s="26"/>
      <c r="K125" s="26"/>
      <c r="L125" s="52"/>
      <c r="M125" s="50"/>
      <c r="N125" s="28" t="s">
        <v>15</v>
      </c>
      <c r="O125" s="28">
        <f>COUNTIF(C113:C132,"잡")</f>
        <v>0</v>
      </c>
      <c r="P125" s="28" t="s">
        <v>2</v>
      </c>
      <c r="Q125" s="28">
        <f>SUMIF(C113:C132,"잡",E113:E132)</f>
        <v>0</v>
      </c>
      <c r="R125" s="28">
        <f>COUNTIF(X113:X132,"잡국")</f>
        <v>0</v>
      </c>
      <c r="S125" s="28" t="s">
        <v>2</v>
      </c>
      <c r="T125" s="28">
        <f>SUMIF(X113:X132,"잡국",E113:E132)</f>
        <v>0</v>
      </c>
      <c r="U125" s="28">
        <f t="shared" si="24"/>
        <v>0</v>
      </c>
      <c r="V125" s="28" t="s">
        <v>2</v>
      </c>
      <c r="W125" s="28">
        <f t="shared" si="25"/>
        <v>0</v>
      </c>
      <c r="X125" s="28" t="str">
        <f t="shared" si="27"/>
        <v/>
      </c>
    </row>
    <row r="126" spans="1:24" ht="28.9" customHeight="1">
      <c r="A126" s="41" t="str">
        <f t="shared" si="28"/>
        <v xml:space="preserve"> </v>
      </c>
      <c r="B126" s="42"/>
      <c r="C126" s="43"/>
      <c r="D126" s="44"/>
      <c r="E126" s="44"/>
      <c r="F126" s="43"/>
      <c r="G126" s="43"/>
      <c r="H126" s="26"/>
      <c r="I126" s="26"/>
      <c r="J126" s="26"/>
      <c r="K126" s="26"/>
      <c r="L126" s="52"/>
      <c r="M126" s="50"/>
      <c r="N126" s="28" t="s">
        <v>19</v>
      </c>
      <c r="O126" s="28">
        <f>COUNTIF(C113:C132,"학")</f>
        <v>0</v>
      </c>
      <c r="P126" s="28" t="s">
        <v>2</v>
      </c>
      <c r="Q126" s="28">
        <f>SUMIF(C113:C132,"학",E113:E132)</f>
        <v>0</v>
      </c>
      <c r="R126" s="28">
        <f>COUNTIF(X113:X132,"학국")</f>
        <v>0</v>
      </c>
      <c r="S126" s="28" t="s">
        <v>2</v>
      </c>
      <c r="T126" s="28">
        <f>SUMIF(X113:X132,"학국",E113:E132)</f>
        <v>0</v>
      </c>
      <c r="U126" s="28">
        <f t="shared" si="24"/>
        <v>0</v>
      </c>
      <c r="V126" s="28" t="s">
        <v>2</v>
      </c>
      <c r="W126" s="28">
        <f t="shared" si="25"/>
        <v>0</v>
      </c>
      <c r="X126" s="28" t="str">
        <f t="shared" si="27"/>
        <v/>
      </c>
    </row>
    <row r="127" spans="1:24" ht="28.9" customHeight="1">
      <c r="A127" s="41" t="str">
        <f t="shared" si="28"/>
        <v xml:space="preserve"> </v>
      </c>
      <c r="B127" s="42"/>
      <c r="C127" s="43"/>
      <c r="D127" s="44"/>
      <c r="E127" s="44"/>
      <c r="F127" s="43"/>
      <c r="G127" s="43"/>
      <c r="H127" s="26"/>
      <c r="I127" s="26"/>
      <c r="J127" s="26"/>
      <c r="K127" s="26"/>
      <c r="L127" s="52"/>
      <c r="M127" s="50"/>
      <c r="N127" s="28" t="s">
        <v>16</v>
      </c>
      <c r="O127" s="28">
        <f>COUNTIF(C113:C132,"수")</f>
        <v>0</v>
      </c>
      <c r="P127" s="28" t="s">
        <v>2</v>
      </c>
      <c r="Q127" s="28">
        <f>SUMIF(C113:C132,"수",E113:E132)</f>
        <v>0</v>
      </c>
      <c r="R127" s="28">
        <f>COUNTIF(X113:X132,"수국")</f>
        <v>0</v>
      </c>
      <c r="S127" s="28" t="s">
        <v>2</v>
      </c>
      <c r="T127" s="28">
        <f>SUMIF(X113:X132,"수국",E113:E132)</f>
        <v>0</v>
      </c>
      <c r="U127" s="28">
        <f t="shared" si="24"/>
        <v>0</v>
      </c>
      <c r="V127" s="28" t="s">
        <v>2</v>
      </c>
      <c r="W127" s="28">
        <f t="shared" si="25"/>
        <v>0</v>
      </c>
      <c r="X127" s="28" t="str">
        <f t="shared" si="27"/>
        <v/>
      </c>
    </row>
    <row r="128" spans="1:24" ht="28.9" customHeight="1">
      <c r="A128" s="41" t="str">
        <f t="shared" si="28"/>
        <v xml:space="preserve"> </v>
      </c>
      <c r="B128" s="42"/>
      <c r="C128" s="43"/>
      <c r="D128" s="44"/>
      <c r="E128" s="44"/>
      <c r="F128" s="43"/>
      <c r="G128" s="43"/>
      <c r="H128" s="26"/>
      <c r="I128" s="26"/>
      <c r="J128" s="26"/>
      <c r="K128" s="26"/>
      <c r="L128" s="52"/>
      <c r="M128" s="50"/>
      <c r="N128" s="29" t="s">
        <v>17</v>
      </c>
      <c r="O128" s="28">
        <f>COUNTIF(C113:C132,"장")</f>
        <v>0</v>
      </c>
      <c r="P128" s="28" t="s">
        <v>2</v>
      </c>
      <c r="Q128" s="28">
        <f>SUMIF(C113:C132,"장",E113:E132)</f>
        <v>0</v>
      </c>
      <c r="R128" s="28">
        <f>COUNTIF(X113:X132,"장국")</f>
        <v>0</v>
      </c>
      <c r="S128" s="28" t="s">
        <v>2</v>
      </c>
      <c r="T128" s="28">
        <f>SUMIF(X113:X132,"장국",E113:E132)</f>
        <v>0</v>
      </c>
      <c r="U128" s="28">
        <f t="shared" si="24"/>
        <v>0</v>
      </c>
      <c r="V128" s="28" t="s">
        <v>2</v>
      </c>
      <c r="W128" s="28">
        <f t="shared" si="25"/>
        <v>0</v>
      </c>
      <c r="X128" s="30" t="str">
        <f t="shared" si="27"/>
        <v/>
      </c>
    </row>
    <row r="129" spans="1:24" ht="28.9" customHeight="1">
      <c r="A129" s="41" t="str">
        <f t="shared" si="28"/>
        <v xml:space="preserve"> </v>
      </c>
      <c r="B129" s="42"/>
      <c r="C129" s="43"/>
      <c r="D129" s="44"/>
      <c r="E129" s="44"/>
      <c r="F129" s="43"/>
      <c r="G129" s="43"/>
      <c r="H129" s="26"/>
      <c r="I129" s="26"/>
      <c r="J129" s="26"/>
      <c r="K129" s="26"/>
      <c r="L129" s="52"/>
      <c r="M129" s="50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30" t="str">
        <f t="shared" si="27"/>
        <v/>
      </c>
    </row>
    <row r="130" spans="1:24" ht="28.9" customHeight="1">
      <c r="A130" s="41" t="str">
        <f t="shared" si="28"/>
        <v xml:space="preserve"> </v>
      </c>
      <c r="B130" s="42"/>
      <c r="C130" s="43"/>
      <c r="D130" s="44"/>
      <c r="E130" s="44"/>
      <c r="F130" s="43"/>
      <c r="G130" s="43"/>
      <c r="H130" s="26"/>
      <c r="I130" s="26"/>
      <c r="J130" s="26"/>
      <c r="K130" s="26"/>
      <c r="L130" s="52"/>
      <c r="M130" s="50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30" t="str">
        <f t="shared" si="27"/>
        <v/>
      </c>
    </row>
    <row r="131" spans="1:24" ht="28.9" customHeight="1">
      <c r="A131" s="41" t="str">
        <f t="shared" si="28"/>
        <v xml:space="preserve"> </v>
      </c>
      <c r="B131" s="42"/>
      <c r="C131" s="43"/>
      <c r="D131" s="44"/>
      <c r="E131" s="44"/>
      <c r="F131" s="43"/>
      <c r="G131" s="43"/>
      <c r="H131" s="26"/>
      <c r="I131" s="26"/>
      <c r="J131" s="26"/>
      <c r="K131" s="26"/>
      <c r="L131" s="52"/>
      <c r="M131" s="50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30" t="str">
        <f t="shared" si="27"/>
        <v/>
      </c>
    </row>
    <row r="132" spans="1:24" ht="28.9" customHeight="1">
      <c r="A132" s="41" t="str">
        <f t="shared" si="28"/>
        <v xml:space="preserve"> </v>
      </c>
      <c r="B132" s="42"/>
      <c r="C132" s="43"/>
      <c r="D132" s="44"/>
      <c r="E132" s="44"/>
      <c r="F132" s="43"/>
      <c r="G132" s="43"/>
      <c r="H132" s="26"/>
      <c r="I132" s="26"/>
      <c r="J132" s="26"/>
      <c r="K132" s="26"/>
      <c r="L132" s="52"/>
      <c r="M132" s="50"/>
      <c r="N132" s="28" t="s">
        <v>20</v>
      </c>
      <c r="O132" s="28">
        <f>COUNTIF(C113:C132," ")</f>
        <v>0</v>
      </c>
      <c r="P132" s="28" t="s">
        <v>2</v>
      </c>
      <c r="Q132" s="28">
        <f>SUMIF(C113:C132," ",E113:E132)</f>
        <v>0</v>
      </c>
      <c r="R132" s="28"/>
      <c r="S132" s="28" t="s">
        <v>2</v>
      </c>
      <c r="T132" s="28"/>
      <c r="U132" s="28">
        <f>O132</f>
        <v>0</v>
      </c>
      <c r="V132" s="28" t="s">
        <v>2</v>
      </c>
      <c r="W132" s="28">
        <f>Q132</f>
        <v>0</v>
      </c>
      <c r="X132" s="28" t="str">
        <f t="shared" si="27"/>
        <v/>
      </c>
    </row>
    <row r="133" spans="1:24" ht="28.9" customHeight="1">
      <c r="A133" s="45" t="s">
        <v>35</v>
      </c>
      <c r="B133" s="46"/>
      <c r="C133" s="47"/>
      <c r="D133" s="48"/>
      <c r="E133" s="49">
        <f>SUM(E113:E132)</f>
        <v>0</v>
      </c>
      <c r="F133" s="47"/>
      <c r="G133" s="47"/>
      <c r="H133" s="31"/>
      <c r="I133" s="31"/>
      <c r="J133" s="31"/>
      <c r="K133" s="31"/>
      <c r="L133" s="33"/>
      <c r="M133" s="51"/>
      <c r="N133" s="29" t="s">
        <v>1</v>
      </c>
      <c r="O133" s="28">
        <f>SUM(O113:O132)</f>
        <v>0</v>
      </c>
      <c r="P133" s="28" t="s">
        <v>2</v>
      </c>
      <c r="Q133" s="28">
        <f>SUM(Q113:Q132)</f>
        <v>0</v>
      </c>
      <c r="R133" s="28">
        <f>SUM(R113:R132)</f>
        <v>0</v>
      </c>
      <c r="S133" s="28" t="s">
        <v>2</v>
      </c>
      <c r="T133" s="28">
        <f>SUM(T113:T132)</f>
        <v>0</v>
      </c>
      <c r="U133" s="28">
        <f>SUM(U113:U132)</f>
        <v>0</v>
      </c>
      <c r="V133" s="28" t="s">
        <v>2</v>
      </c>
      <c r="W133" s="28">
        <f>SUM(W113:W132)</f>
        <v>0</v>
      </c>
      <c r="X133" s="28" t="str">
        <f t="shared" si="27"/>
        <v/>
      </c>
    </row>
    <row r="134" spans="1:24" ht="28.9" customHeight="1">
      <c r="A134" s="41" t="str">
        <f>IF(OR(ISNUMBER(E134),ISTEXT(C134)),A132+1," ")</f>
        <v xml:space="preserve"> </v>
      </c>
      <c r="B134" s="42"/>
      <c r="C134" s="43"/>
      <c r="D134" s="44"/>
      <c r="E134" s="44"/>
      <c r="F134" s="43"/>
      <c r="G134" s="43"/>
      <c r="H134" s="26"/>
      <c r="I134" s="26"/>
      <c r="J134" s="26"/>
      <c r="K134" s="27"/>
      <c r="L134" s="52"/>
      <c r="M134" s="50"/>
      <c r="N134" s="28" t="s">
        <v>3</v>
      </c>
      <c r="O134" s="28">
        <f>COUNTIF(C134:C153,"전")</f>
        <v>0</v>
      </c>
      <c r="P134" s="28" t="s">
        <v>2</v>
      </c>
      <c r="Q134" s="28">
        <f>SUMIF(C134:C153,"전",E134:E153)</f>
        <v>0</v>
      </c>
      <c r="R134" s="28">
        <f>COUNTIF(X134:X153,"전국")</f>
        <v>0</v>
      </c>
      <c r="S134" s="28" t="s">
        <v>2</v>
      </c>
      <c r="T134" s="28">
        <f>SUMIF(X134:X153,"전국",E134:E153)</f>
        <v>0</v>
      </c>
      <c r="U134" s="28">
        <f t="shared" ref="U134:U149" si="29">O134-R134</f>
        <v>0</v>
      </c>
      <c r="V134" s="28" t="s">
        <v>2</v>
      </c>
      <c r="W134" s="28">
        <f t="shared" ref="W134:W149" si="30">Q134-T134</f>
        <v>0</v>
      </c>
      <c r="X134" s="28" t="str">
        <f t="shared" si="27"/>
        <v/>
      </c>
    </row>
    <row r="135" spans="1:24" ht="28.9" customHeight="1">
      <c r="A135" s="41" t="str">
        <f>IF(OR(ISNUMBER(E135),ISTEXT(C135)),A134+1," ")</f>
        <v xml:space="preserve"> </v>
      </c>
      <c r="B135" s="42"/>
      <c r="C135" s="43"/>
      <c r="D135" s="44"/>
      <c r="E135" s="44"/>
      <c r="F135" s="43"/>
      <c r="G135" s="43"/>
      <c r="H135" s="26"/>
      <c r="I135" s="26"/>
      <c r="J135" s="26"/>
      <c r="K135" s="26"/>
      <c r="L135" s="52"/>
      <c r="M135" s="50"/>
      <c r="N135" s="28" t="s">
        <v>4</v>
      </c>
      <c r="O135" s="28">
        <f>COUNTIF(C134:C153,"답")</f>
        <v>0</v>
      </c>
      <c r="P135" s="28" t="s">
        <v>2</v>
      </c>
      <c r="Q135" s="28">
        <f>SUMIF(C134:C153,"답",E134:E153)</f>
        <v>0</v>
      </c>
      <c r="R135" s="28">
        <f>COUNTIF(X134:X153,"답국")</f>
        <v>0</v>
      </c>
      <c r="S135" s="28" t="s">
        <v>2</v>
      </c>
      <c r="T135" s="28">
        <f>SUMIF(X134:X153,"답국",E134:E153)</f>
        <v>0</v>
      </c>
      <c r="U135" s="28">
        <f t="shared" si="29"/>
        <v>0</v>
      </c>
      <c r="V135" s="28" t="s">
        <v>2</v>
      </c>
      <c r="W135" s="28">
        <f t="shared" si="30"/>
        <v>0</v>
      </c>
      <c r="X135" s="28" t="str">
        <f t="shared" si="27"/>
        <v/>
      </c>
    </row>
    <row r="136" spans="1:24" ht="28.9" customHeight="1">
      <c r="A136" s="41" t="str">
        <f t="shared" ref="A136:A144" si="31">IF(OR(ISNUMBER(E136),ISTEXT(C136)),A135+1," ")</f>
        <v xml:space="preserve"> </v>
      </c>
      <c r="B136" s="42"/>
      <c r="C136" s="43"/>
      <c r="D136" s="44"/>
      <c r="E136" s="44"/>
      <c r="F136" s="43"/>
      <c r="G136" s="43"/>
      <c r="H136" s="26"/>
      <c r="I136" s="26"/>
      <c r="J136" s="26"/>
      <c r="K136" s="26"/>
      <c r="L136" s="52"/>
      <c r="M136" s="50"/>
      <c r="N136" s="28" t="s">
        <v>5</v>
      </c>
      <c r="O136" s="28">
        <f>COUNTIF(C134:C153,"임")</f>
        <v>0</v>
      </c>
      <c r="P136" s="28" t="s">
        <v>2</v>
      </c>
      <c r="Q136" s="28">
        <f>SUMIF(C134:C153,"임",E134:E153)</f>
        <v>0</v>
      </c>
      <c r="R136" s="28">
        <f>COUNTIF(X134:X153,"임국")</f>
        <v>0</v>
      </c>
      <c r="S136" s="28" t="s">
        <v>2</v>
      </c>
      <c r="T136" s="28">
        <f>SUMIF(X134:X153,"임국",E134:E153)</f>
        <v>0</v>
      </c>
      <c r="U136" s="28">
        <f t="shared" si="29"/>
        <v>0</v>
      </c>
      <c r="V136" s="28" t="s">
        <v>2</v>
      </c>
      <c r="W136" s="28">
        <f t="shared" si="30"/>
        <v>0</v>
      </c>
      <c r="X136" s="28" t="str">
        <f t="shared" ref="X136:X151" si="32">CONCATENATE(C136,H136)</f>
        <v/>
      </c>
    </row>
    <row r="137" spans="1:24" ht="28.9" customHeight="1">
      <c r="A137" s="41" t="str">
        <f t="shared" si="31"/>
        <v xml:space="preserve"> </v>
      </c>
      <c r="B137" s="42"/>
      <c r="C137" s="43"/>
      <c r="D137" s="44"/>
      <c r="E137" s="44"/>
      <c r="F137" s="43"/>
      <c r="G137" s="43"/>
      <c r="H137" s="26"/>
      <c r="I137" s="26"/>
      <c r="J137" s="26"/>
      <c r="K137" s="26"/>
      <c r="L137" s="52"/>
      <c r="M137" s="50"/>
      <c r="N137" s="28" t="s">
        <v>6</v>
      </c>
      <c r="O137" s="28">
        <f>COUNTIF(C134:C153,"대")</f>
        <v>0</v>
      </c>
      <c r="P137" s="28" t="s">
        <v>2</v>
      </c>
      <c r="Q137" s="28">
        <f>SUMIF(C134:C153,"대",E134:E153)</f>
        <v>0</v>
      </c>
      <c r="R137" s="28">
        <f>COUNTIF(X134:X153,"대국")</f>
        <v>0</v>
      </c>
      <c r="S137" s="28" t="s">
        <v>2</v>
      </c>
      <c r="T137" s="28">
        <f>SUMIF(X134:X153,"대국",E134:E153)</f>
        <v>0</v>
      </c>
      <c r="U137" s="28">
        <f t="shared" si="29"/>
        <v>0</v>
      </c>
      <c r="V137" s="28" t="s">
        <v>2</v>
      </c>
      <c r="W137" s="28">
        <f t="shared" si="30"/>
        <v>0</v>
      </c>
      <c r="X137" s="28" t="str">
        <f t="shared" si="32"/>
        <v/>
      </c>
    </row>
    <row r="138" spans="1:24" ht="28.9" customHeight="1">
      <c r="A138" s="41" t="str">
        <f t="shared" si="31"/>
        <v xml:space="preserve"> </v>
      </c>
      <c r="B138" s="42"/>
      <c r="C138" s="43"/>
      <c r="D138" s="44"/>
      <c r="E138" s="44"/>
      <c r="F138" s="43"/>
      <c r="G138" s="43"/>
      <c r="H138" s="26"/>
      <c r="I138" s="26"/>
      <c r="J138" s="26"/>
      <c r="K138" s="26"/>
      <c r="L138" s="52"/>
      <c r="M138" s="50"/>
      <c r="N138" s="28" t="s">
        <v>7</v>
      </c>
      <c r="O138" s="28">
        <f>COUNTIF(C134:C153,"도")</f>
        <v>0</v>
      </c>
      <c r="P138" s="28" t="s">
        <v>2</v>
      </c>
      <c r="Q138" s="28">
        <f>SUMIF(C134:C153,"도",E134:E153)</f>
        <v>0</v>
      </c>
      <c r="R138" s="28">
        <f>COUNTIF(X134:X153,"도국")</f>
        <v>0</v>
      </c>
      <c r="S138" s="28" t="s">
        <v>2</v>
      </c>
      <c r="T138" s="28">
        <f>SUMIF(X134:X153,"도국",E134:E153)</f>
        <v>0</v>
      </c>
      <c r="U138" s="28">
        <f t="shared" si="29"/>
        <v>0</v>
      </c>
      <c r="V138" s="28" t="s">
        <v>2</v>
      </c>
      <c r="W138" s="28">
        <f t="shared" si="30"/>
        <v>0</v>
      </c>
      <c r="X138" s="28" t="str">
        <f t="shared" si="32"/>
        <v/>
      </c>
    </row>
    <row r="139" spans="1:24" ht="28.9" customHeight="1">
      <c r="A139" s="41" t="str">
        <f t="shared" si="31"/>
        <v xml:space="preserve"> </v>
      </c>
      <c r="B139" s="42"/>
      <c r="C139" s="43"/>
      <c r="D139" s="44"/>
      <c r="E139" s="44"/>
      <c r="F139" s="43"/>
      <c r="G139" s="43"/>
      <c r="H139" s="26"/>
      <c r="I139" s="26"/>
      <c r="J139" s="26"/>
      <c r="K139" s="26"/>
      <c r="L139" s="52"/>
      <c r="M139" s="50"/>
      <c r="N139" s="28" t="s">
        <v>8</v>
      </c>
      <c r="O139" s="28">
        <f>COUNTIF(C134:C153,"천")</f>
        <v>0</v>
      </c>
      <c r="P139" s="28" t="s">
        <v>2</v>
      </c>
      <c r="Q139" s="28">
        <f>SUMIF(C134:C153,"천",E134:E153)</f>
        <v>0</v>
      </c>
      <c r="R139" s="28">
        <f>COUNTIF(X134:X153,"천국")</f>
        <v>0</v>
      </c>
      <c r="S139" s="28" t="s">
        <v>2</v>
      </c>
      <c r="T139" s="28">
        <f>SUMIF(X134:X153,"천국",E134:E153)</f>
        <v>0</v>
      </c>
      <c r="U139" s="28">
        <f t="shared" si="29"/>
        <v>0</v>
      </c>
      <c r="V139" s="28" t="s">
        <v>2</v>
      </c>
      <c r="W139" s="28">
        <f t="shared" si="30"/>
        <v>0</v>
      </c>
      <c r="X139" s="28" t="str">
        <f t="shared" si="32"/>
        <v/>
      </c>
    </row>
    <row r="140" spans="1:24" ht="28.9" customHeight="1">
      <c r="A140" s="41" t="str">
        <f t="shared" si="31"/>
        <v xml:space="preserve"> </v>
      </c>
      <c r="B140" s="42"/>
      <c r="C140" s="43"/>
      <c r="D140" s="44"/>
      <c r="E140" s="44"/>
      <c r="F140" s="43"/>
      <c r="G140" s="43"/>
      <c r="H140" s="26"/>
      <c r="I140" s="26"/>
      <c r="J140" s="26"/>
      <c r="K140" s="26"/>
      <c r="L140" s="52"/>
      <c r="M140" s="50"/>
      <c r="N140" s="28" t="s">
        <v>9</v>
      </c>
      <c r="O140" s="28">
        <f>COUNTIF(C134:C153,"구")</f>
        <v>0</v>
      </c>
      <c r="P140" s="28" t="s">
        <v>2</v>
      </c>
      <c r="Q140" s="28">
        <f>SUMIF(C134:C153,"구",E134:E153)</f>
        <v>0</v>
      </c>
      <c r="R140" s="28">
        <f>COUNTIF(X134:X153,"구국")</f>
        <v>0</v>
      </c>
      <c r="S140" s="28" t="s">
        <v>2</v>
      </c>
      <c r="T140" s="28">
        <f>SUMIF(X134:X153,"구국",E134:E153)</f>
        <v>0</v>
      </c>
      <c r="U140" s="28">
        <f t="shared" si="29"/>
        <v>0</v>
      </c>
      <c r="V140" s="28" t="s">
        <v>2</v>
      </c>
      <c r="W140" s="28">
        <f t="shared" si="30"/>
        <v>0</v>
      </c>
      <c r="X140" s="28" t="str">
        <f t="shared" si="32"/>
        <v/>
      </c>
    </row>
    <row r="141" spans="1:24" ht="28.9" customHeight="1">
      <c r="A141" s="41" t="str">
        <f t="shared" si="31"/>
        <v xml:space="preserve"> </v>
      </c>
      <c r="B141" s="42"/>
      <c r="C141" s="43"/>
      <c r="D141" s="44"/>
      <c r="E141" s="44"/>
      <c r="F141" s="43"/>
      <c r="G141" s="43"/>
      <c r="H141" s="26"/>
      <c r="I141" s="26"/>
      <c r="J141" s="26"/>
      <c r="K141" s="26"/>
      <c r="L141" s="52"/>
      <c r="M141" s="50"/>
      <c r="N141" s="28" t="s">
        <v>10</v>
      </c>
      <c r="O141" s="28">
        <f>COUNTIF(C134:C153,"제")</f>
        <v>0</v>
      </c>
      <c r="P141" s="28" t="s">
        <v>2</v>
      </c>
      <c r="Q141" s="28">
        <f>SUMIF(C134:C153,"제",E134:E153)</f>
        <v>0</v>
      </c>
      <c r="R141" s="28">
        <f>COUNTIF(X134:X153,"제국")</f>
        <v>0</v>
      </c>
      <c r="S141" s="28" t="s">
        <v>2</v>
      </c>
      <c r="T141" s="28">
        <f>SUMIF(X134:X153,"제국",E134:E153)</f>
        <v>0</v>
      </c>
      <c r="U141" s="28">
        <f t="shared" si="29"/>
        <v>0</v>
      </c>
      <c r="V141" s="28" t="s">
        <v>2</v>
      </c>
      <c r="W141" s="28">
        <f t="shared" si="30"/>
        <v>0</v>
      </c>
      <c r="X141" s="28" t="str">
        <f t="shared" si="32"/>
        <v/>
      </c>
    </row>
    <row r="142" spans="1:24" ht="28.9" customHeight="1">
      <c r="A142" s="41" t="str">
        <f t="shared" si="31"/>
        <v xml:space="preserve"> </v>
      </c>
      <c r="B142" s="42"/>
      <c r="C142" s="43"/>
      <c r="D142" s="44"/>
      <c r="E142" s="44"/>
      <c r="F142" s="43"/>
      <c r="G142" s="43"/>
      <c r="H142" s="26"/>
      <c r="I142" s="26"/>
      <c r="J142" s="26"/>
      <c r="K142" s="26"/>
      <c r="L142" s="52"/>
      <c r="M142" s="50"/>
      <c r="N142" s="28" t="s">
        <v>11</v>
      </c>
      <c r="O142" s="28">
        <f>COUNTIF(C134:C153,"유")</f>
        <v>0</v>
      </c>
      <c r="P142" s="28" t="s">
        <v>2</v>
      </c>
      <c r="Q142" s="28">
        <f>SUMIF(C134:C153,"유",E134:E153)</f>
        <v>0</v>
      </c>
      <c r="R142" s="28">
        <f>COUNTIF(X134:X153,"유국")</f>
        <v>0</v>
      </c>
      <c r="S142" s="28" t="s">
        <v>2</v>
      </c>
      <c r="T142" s="28">
        <f>SUMIF(X134:X153,"유국",E134:E153)</f>
        <v>0</v>
      </c>
      <c r="U142" s="28">
        <f t="shared" si="29"/>
        <v>0</v>
      </c>
      <c r="V142" s="28" t="s">
        <v>2</v>
      </c>
      <c r="W142" s="28">
        <f t="shared" si="30"/>
        <v>0</v>
      </c>
      <c r="X142" s="28" t="str">
        <f t="shared" si="32"/>
        <v/>
      </c>
    </row>
    <row r="143" spans="1:24" ht="28.9" customHeight="1">
      <c r="A143" s="41" t="str">
        <f t="shared" si="31"/>
        <v xml:space="preserve"> </v>
      </c>
      <c r="B143" s="42"/>
      <c r="C143" s="43"/>
      <c r="D143" s="44"/>
      <c r="E143" s="44"/>
      <c r="F143" s="43"/>
      <c r="G143" s="43"/>
      <c r="H143" s="26"/>
      <c r="I143" s="26"/>
      <c r="J143" s="26"/>
      <c r="K143" s="26"/>
      <c r="L143" s="52"/>
      <c r="M143" s="50"/>
      <c r="N143" s="28" t="s">
        <v>12</v>
      </c>
      <c r="O143" s="28">
        <f>COUNTIF(C134:C153,"과")</f>
        <v>0</v>
      </c>
      <c r="P143" s="28" t="s">
        <v>2</v>
      </c>
      <c r="Q143" s="28">
        <f>SUMIF(C134:C153,"과",E134:E153)</f>
        <v>0</v>
      </c>
      <c r="R143" s="28">
        <f>COUNTIF(X134:X153,"과국")</f>
        <v>0</v>
      </c>
      <c r="S143" s="28" t="s">
        <v>2</v>
      </c>
      <c r="T143" s="28">
        <f>SUMIF(X134:X153,"과국",E134:E153)</f>
        <v>0</v>
      </c>
      <c r="U143" s="28">
        <f t="shared" si="29"/>
        <v>0</v>
      </c>
      <c r="V143" s="28" t="s">
        <v>2</v>
      </c>
      <c r="W143" s="28">
        <f t="shared" si="30"/>
        <v>0</v>
      </c>
      <c r="X143" s="28" t="str">
        <f t="shared" si="32"/>
        <v/>
      </c>
    </row>
    <row r="144" spans="1:24" ht="28.9" customHeight="1">
      <c r="A144" s="41" t="str">
        <f t="shared" si="31"/>
        <v xml:space="preserve"> </v>
      </c>
      <c r="B144" s="42"/>
      <c r="C144" s="43"/>
      <c r="D144" s="44"/>
      <c r="E144" s="44"/>
      <c r="F144" s="43"/>
      <c r="G144" s="43"/>
      <c r="H144" s="26"/>
      <c r="I144" s="26"/>
      <c r="J144" s="26"/>
      <c r="K144" s="26"/>
      <c r="L144" s="52"/>
      <c r="M144" s="50"/>
      <c r="N144" s="28" t="s">
        <v>13</v>
      </c>
      <c r="O144" s="28">
        <f>COUNTIF(C134:C153,"묘")</f>
        <v>0</v>
      </c>
      <c r="P144" s="28" t="s">
        <v>2</v>
      </c>
      <c r="Q144" s="28">
        <f>SUMIF(C134:C153,"묘",E134:E153)</f>
        <v>0</v>
      </c>
      <c r="R144" s="28">
        <f>COUNTIF(X134:X153,"묘국")</f>
        <v>0</v>
      </c>
      <c r="S144" s="28" t="s">
        <v>2</v>
      </c>
      <c r="T144" s="28">
        <f>SUMIF(X134:X153,"묘국",E134:E153)</f>
        <v>0</v>
      </c>
      <c r="U144" s="28">
        <f t="shared" si="29"/>
        <v>0</v>
      </c>
      <c r="V144" s="28" t="s">
        <v>2</v>
      </c>
      <c r="W144" s="28">
        <f t="shared" si="30"/>
        <v>0</v>
      </c>
      <c r="X144" s="28" t="str">
        <f t="shared" si="32"/>
        <v/>
      </c>
    </row>
    <row r="145" spans="1:24" ht="28.9" customHeight="1">
      <c r="A145" s="41" t="str">
        <f t="shared" ref="A145:A153" si="33">IF(OR(ISNUMBER(E145),ISTEXT(C145)),A144+1," ")</f>
        <v xml:space="preserve"> </v>
      </c>
      <c r="B145" s="42"/>
      <c r="C145" s="43"/>
      <c r="D145" s="44"/>
      <c r="E145" s="44"/>
      <c r="F145" s="43"/>
      <c r="G145" s="43"/>
      <c r="H145" s="26"/>
      <c r="I145" s="26"/>
      <c r="J145" s="26"/>
      <c r="K145" s="26"/>
      <c r="L145" s="52"/>
      <c r="M145" s="50"/>
      <c r="N145" s="28" t="s">
        <v>14</v>
      </c>
      <c r="O145" s="28">
        <f>COUNTIF(C134:C153,"목")</f>
        <v>0</v>
      </c>
      <c r="P145" s="28" t="s">
        <v>2</v>
      </c>
      <c r="Q145" s="28">
        <f>SUMIF(C134:C153,"목",E134:E153)</f>
        <v>0</v>
      </c>
      <c r="R145" s="28">
        <f>COUNTIF(X134:X153,"목국")</f>
        <v>0</v>
      </c>
      <c r="S145" s="28" t="s">
        <v>2</v>
      </c>
      <c r="T145" s="28">
        <f>SUMIF(X134:X153,"목국",E134:E153)</f>
        <v>0</v>
      </c>
      <c r="U145" s="28">
        <f t="shared" si="29"/>
        <v>0</v>
      </c>
      <c r="V145" s="28" t="s">
        <v>2</v>
      </c>
      <c r="W145" s="28">
        <f t="shared" si="30"/>
        <v>0</v>
      </c>
      <c r="X145" s="28" t="str">
        <f t="shared" si="32"/>
        <v/>
      </c>
    </row>
    <row r="146" spans="1:24" ht="28.9" customHeight="1">
      <c r="A146" s="41" t="str">
        <f t="shared" si="33"/>
        <v xml:space="preserve"> </v>
      </c>
      <c r="B146" s="42"/>
      <c r="C146" s="43"/>
      <c r="D146" s="44"/>
      <c r="E146" s="44"/>
      <c r="F146" s="43"/>
      <c r="G146" s="43"/>
      <c r="H146" s="26"/>
      <c r="I146" s="26"/>
      <c r="J146" s="26"/>
      <c r="K146" s="26"/>
      <c r="L146" s="52"/>
      <c r="M146" s="50"/>
      <c r="N146" s="28" t="s">
        <v>15</v>
      </c>
      <c r="O146" s="28">
        <f>COUNTIF(C134:C153,"잡")</f>
        <v>0</v>
      </c>
      <c r="P146" s="28" t="s">
        <v>2</v>
      </c>
      <c r="Q146" s="28">
        <f>SUMIF(C134:C153,"잡",E134:E153)</f>
        <v>0</v>
      </c>
      <c r="R146" s="28">
        <f>COUNTIF(X134:X153,"잡국")</f>
        <v>0</v>
      </c>
      <c r="S146" s="28" t="s">
        <v>2</v>
      </c>
      <c r="T146" s="28">
        <f>SUMIF(X134:X153,"잡국",E134:E153)</f>
        <v>0</v>
      </c>
      <c r="U146" s="28">
        <f t="shared" si="29"/>
        <v>0</v>
      </c>
      <c r="V146" s="28" t="s">
        <v>2</v>
      </c>
      <c r="W146" s="28">
        <f t="shared" si="30"/>
        <v>0</v>
      </c>
      <c r="X146" s="28" t="str">
        <f t="shared" si="32"/>
        <v/>
      </c>
    </row>
    <row r="147" spans="1:24" ht="28.9" customHeight="1">
      <c r="A147" s="41" t="str">
        <f t="shared" si="33"/>
        <v xml:space="preserve"> </v>
      </c>
      <c r="B147" s="42"/>
      <c r="C147" s="43"/>
      <c r="D147" s="44"/>
      <c r="E147" s="44"/>
      <c r="F147" s="43"/>
      <c r="G147" s="43"/>
      <c r="H147" s="26"/>
      <c r="I147" s="26"/>
      <c r="J147" s="26"/>
      <c r="K147" s="26"/>
      <c r="L147" s="52"/>
      <c r="M147" s="50"/>
      <c r="N147" s="28" t="s">
        <v>19</v>
      </c>
      <c r="O147" s="28">
        <f>COUNTIF(C134:C153,"학")</f>
        <v>0</v>
      </c>
      <c r="P147" s="28" t="s">
        <v>2</v>
      </c>
      <c r="Q147" s="28">
        <f>SUMIF(C134:C153,"학",E134:E153)</f>
        <v>0</v>
      </c>
      <c r="R147" s="28">
        <f>COUNTIF(X134:X153,"학국")</f>
        <v>0</v>
      </c>
      <c r="S147" s="28" t="s">
        <v>2</v>
      </c>
      <c r="T147" s="28">
        <f>SUMIF(X134:X153,"학국",E134:E153)</f>
        <v>0</v>
      </c>
      <c r="U147" s="28">
        <f t="shared" si="29"/>
        <v>0</v>
      </c>
      <c r="V147" s="28" t="s">
        <v>2</v>
      </c>
      <c r="W147" s="28">
        <f t="shared" si="30"/>
        <v>0</v>
      </c>
      <c r="X147" s="28" t="str">
        <f t="shared" si="32"/>
        <v/>
      </c>
    </row>
    <row r="148" spans="1:24" ht="28.9" customHeight="1">
      <c r="A148" s="41" t="str">
        <f t="shared" si="33"/>
        <v xml:space="preserve"> </v>
      </c>
      <c r="B148" s="42"/>
      <c r="C148" s="43"/>
      <c r="D148" s="44"/>
      <c r="E148" s="44"/>
      <c r="F148" s="43"/>
      <c r="G148" s="43"/>
      <c r="H148" s="26"/>
      <c r="I148" s="26"/>
      <c r="J148" s="26"/>
      <c r="K148" s="26"/>
      <c r="L148" s="52"/>
      <c r="M148" s="50"/>
      <c r="N148" s="28" t="s">
        <v>16</v>
      </c>
      <c r="O148" s="28">
        <f>COUNTIF(C134:C153,"수")</f>
        <v>0</v>
      </c>
      <c r="P148" s="28" t="s">
        <v>2</v>
      </c>
      <c r="Q148" s="28">
        <f>SUMIF(C134:C153,"수",E134:E153)</f>
        <v>0</v>
      </c>
      <c r="R148" s="28">
        <f>COUNTIF(X134:X153,"수국")</f>
        <v>0</v>
      </c>
      <c r="S148" s="28" t="s">
        <v>2</v>
      </c>
      <c r="T148" s="28">
        <f>SUMIF(X134:X153,"수국",E134:E153)</f>
        <v>0</v>
      </c>
      <c r="U148" s="28">
        <f t="shared" si="29"/>
        <v>0</v>
      </c>
      <c r="V148" s="28" t="s">
        <v>2</v>
      </c>
      <c r="W148" s="28">
        <f t="shared" si="30"/>
        <v>0</v>
      </c>
      <c r="X148" s="28" t="str">
        <f t="shared" si="32"/>
        <v/>
      </c>
    </row>
    <row r="149" spans="1:24" ht="28.9" customHeight="1">
      <c r="A149" s="41" t="str">
        <f t="shared" si="33"/>
        <v xml:space="preserve"> </v>
      </c>
      <c r="B149" s="42"/>
      <c r="C149" s="43"/>
      <c r="D149" s="44"/>
      <c r="E149" s="44"/>
      <c r="F149" s="43"/>
      <c r="G149" s="43"/>
      <c r="H149" s="26"/>
      <c r="I149" s="26"/>
      <c r="J149" s="26"/>
      <c r="K149" s="26"/>
      <c r="L149" s="52"/>
      <c r="M149" s="50"/>
      <c r="N149" s="29" t="s">
        <v>17</v>
      </c>
      <c r="O149" s="28">
        <f>COUNTIF(C134:C153,"장")</f>
        <v>0</v>
      </c>
      <c r="P149" s="28" t="s">
        <v>2</v>
      </c>
      <c r="Q149" s="28">
        <f>SUMIF(C134:C153,"장",E134:E153)</f>
        <v>0</v>
      </c>
      <c r="R149" s="28">
        <f>COUNTIF(X134:X153,"장국")</f>
        <v>0</v>
      </c>
      <c r="S149" s="28" t="s">
        <v>2</v>
      </c>
      <c r="T149" s="28">
        <f>SUMIF(X134:X153,"장국",E134:E153)</f>
        <v>0</v>
      </c>
      <c r="U149" s="28">
        <f t="shared" si="29"/>
        <v>0</v>
      </c>
      <c r="V149" s="28" t="s">
        <v>2</v>
      </c>
      <c r="W149" s="28">
        <f t="shared" si="30"/>
        <v>0</v>
      </c>
      <c r="X149" s="30" t="str">
        <f t="shared" si="32"/>
        <v/>
      </c>
    </row>
    <row r="150" spans="1:24" ht="28.9" customHeight="1">
      <c r="A150" s="41" t="str">
        <f t="shared" si="33"/>
        <v xml:space="preserve"> </v>
      </c>
      <c r="B150" s="42"/>
      <c r="C150" s="43"/>
      <c r="D150" s="44"/>
      <c r="E150" s="44"/>
      <c r="F150" s="43"/>
      <c r="G150" s="43"/>
      <c r="H150" s="26"/>
      <c r="I150" s="26"/>
      <c r="J150" s="26"/>
      <c r="K150" s="26"/>
      <c r="L150" s="52"/>
      <c r="M150" s="50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30" t="str">
        <f t="shared" si="32"/>
        <v/>
      </c>
    </row>
    <row r="151" spans="1:24" ht="28.9" customHeight="1">
      <c r="A151" s="41" t="str">
        <f t="shared" si="33"/>
        <v xml:space="preserve"> </v>
      </c>
      <c r="B151" s="42"/>
      <c r="C151" s="43"/>
      <c r="D151" s="44"/>
      <c r="E151" s="44"/>
      <c r="F151" s="43"/>
      <c r="G151" s="43"/>
      <c r="H151" s="26"/>
      <c r="I151" s="26"/>
      <c r="J151" s="26"/>
      <c r="K151" s="26"/>
      <c r="L151" s="52"/>
      <c r="M151" s="50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30" t="str">
        <f t="shared" si="32"/>
        <v/>
      </c>
    </row>
    <row r="152" spans="1:24" ht="28.9" customHeight="1">
      <c r="A152" s="41" t="str">
        <f t="shared" si="33"/>
        <v xml:space="preserve"> </v>
      </c>
      <c r="B152" s="42"/>
      <c r="C152" s="43"/>
      <c r="D152" s="44"/>
      <c r="E152" s="44"/>
      <c r="F152" s="43"/>
      <c r="G152" s="43"/>
      <c r="H152" s="26"/>
      <c r="I152" s="26"/>
      <c r="J152" s="26"/>
      <c r="K152" s="26"/>
      <c r="L152" s="52"/>
      <c r="M152" s="50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30" t="str">
        <f t="shared" ref="X152:X167" si="34">CONCATENATE(C152,H152)</f>
        <v/>
      </c>
    </row>
    <row r="153" spans="1:24" ht="28.9" customHeight="1">
      <c r="A153" s="41" t="str">
        <f t="shared" si="33"/>
        <v xml:space="preserve"> </v>
      </c>
      <c r="B153" s="42"/>
      <c r="C153" s="43"/>
      <c r="D153" s="44"/>
      <c r="E153" s="44"/>
      <c r="F153" s="43"/>
      <c r="G153" s="43"/>
      <c r="H153" s="26"/>
      <c r="I153" s="26"/>
      <c r="J153" s="26"/>
      <c r="K153" s="26"/>
      <c r="L153" s="52"/>
      <c r="M153" s="50"/>
      <c r="N153" s="28" t="s">
        <v>20</v>
      </c>
      <c r="O153" s="28">
        <f>COUNTIF(C134:C153," ")</f>
        <v>0</v>
      </c>
      <c r="P153" s="28" t="s">
        <v>2</v>
      </c>
      <c r="Q153" s="28">
        <f>SUMIF(C134:C153," ",E134:E153)</f>
        <v>0</v>
      </c>
      <c r="R153" s="28"/>
      <c r="S153" s="28" t="s">
        <v>2</v>
      </c>
      <c r="T153" s="28"/>
      <c r="U153" s="28">
        <f>O153</f>
        <v>0</v>
      </c>
      <c r="V153" s="28" t="s">
        <v>2</v>
      </c>
      <c r="W153" s="28">
        <f>Q153</f>
        <v>0</v>
      </c>
      <c r="X153" s="28" t="str">
        <f t="shared" si="34"/>
        <v/>
      </c>
    </row>
    <row r="154" spans="1:24" ht="28.9" customHeight="1">
      <c r="A154" s="45" t="s">
        <v>35</v>
      </c>
      <c r="B154" s="46"/>
      <c r="C154" s="47"/>
      <c r="D154" s="48"/>
      <c r="E154" s="49">
        <f>SUM(E134:E153)</f>
        <v>0</v>
      </c>
      <c r="F154" s="47"/>
      <c r="G154" s="47"/>
      <c r="H154" s="31"/>
      <c r="I154" s="31"/>
      <c r="J154" s="31"/>
      <c r="K154" s="31"/>
      <c r="L154" s="33"/>
      <c r="M154" s="51"/>
      <c r="N154" s="29" t="s">
        <v>1</v>
      </c>
      <c r="O154" s="28">
        <f>SUM(O134:O153)</f>
        <v>0</v>
      </c>
      <c r="P154" s="28" t="s">
        <v>2</v>
      </c>
      <c r="Q154" s="28">
        <f>SUM(Q134:Q153)</f>
        <v>0</v>
      </c>
      <c r="R154" s="28">
        <f>SUM(R134:R153)</f>
        <v>0</v>
      </c>
      <c r="S154" s="28" t="s">
        <v>2</v>
      </c>
      <c r="T154" s="28">
        <f>SUM(T134:T153)</f>
        <v>0</v>
      </c>
      <c r="U154" s="28">
        <f>SUM(U134:U153)</f>
        <v>0</v>
      </c>
      <c r="V154" s="28" t="s">
        <v>2</v>
      </c>
      <c r="W154" s="28">
        <f>SUM(W134:W153)</f>
        <v>0</v>
      </c>
      <c r="X154" s="28" t="str">
        <f t="shared" si="34"/>
        <v/>
      </c>
    </row>
    <row r="155" spans="1:24" ht="28.9" customHeight="1">
      <c r="A155" s="41" t="str">
        <f>IF(OR(ISNUMBER(E155),ISTEXT(C155)),A153+1," ")</f>
        <v xml:space="preserve"> </v>
      </c>
      <c r="B155" s="42"/>
      <c r="C155" s="43"/>
      <c r="D155" s="44"/>
      <c r="E155" s="44"/>
      <c r="F155" s="43"/>
      <c r="G155" s="43"/>
      <c r="H155" s="26"/>
      <c r="I155" s="26"/>
      <c r="J155" s="26"/>
      <c r="K155" s="27"/>
      <c r="L155" s="52"/>
      <c r="M155" s="50"/>
      <c r="N155" s="28" t="s">
        <v>3</v>
      </c>
      <c r="O155" s="28">
        <f>COUNTIF(C155:C174,"전")</f>
        <v>0</v>
      </c>
      <c r="P155" s="28" t="s">
        <v>2</v>
      </c>
      <c r="Q155" s="28">
        <f>SUMIF(C155:C174,"전",E155:E174)</f>
        <v>0</v>
      </c>
      <c r="R155" s="28">
        <f>COUNTIF(X155:X174,"전국")</f>
        <v>0</v>
      </c>
      <c r="S155" s="28" t="s">
        <v>2</v>
      </c>
      <c r="T155" s="28">
        <f>SUMIF(X155:X174,"전국",E155:E174)</f>
        <v>0</v>
      </c>
      <c r="U155" s="28">
        <f t="shared" ref="U155:U170" si="35">O155-R155</f>
        <v>0</v>
      </c>
      <c r="V155" s="28" t="s">
        <v>2</v>
      </c>
      <c r="W155" s="28">
        <f t="shared" ref="W155:W170" si="36">Q155-T155</f>
        <v>0</v>
      </c>
      <c r="X155" s="28" t="str">
        <f t="shared" si="34"/>
        <v/>
      </c>
    </row>
    <row r="156" spans="1:24" ht="28.9" customHeight="1">
      <c r="A156" s="41" t="str">
        <f>IF(OR(ISNUMBER(E156),ISTEXT(C156)),A155+1," ")</f>
        <v xml:space="preserve"> </v>
      </c>
      <c r="B156" s="42"/>
      <c r="C156" s="43"/>
      <c r="D156" s="44"/>
      <c r="E156" s="44"/>
      <c r="F156" s="43"/>
      <c r="G156" s="43"/>
      <c r="H156" s="26"/>
      <c r="I156" s="26"/>
      <c r="J156" s="26"/>
      <c r="K156" s="26"/>
      <c r="L156" s="52"/>
      <c r="M156" s="50"/>
      <c r="N156" s="28" t="s">
        <v>4</v>
      </c>
      <c r="O156" s="28">
        <f>COUNTIF(C155:C174,"답")</f>
        <v>0</v>
      </c>
      <c r="P156" s="28" t="s">
        <v>2</v>
      </c>
      <c r="Q156" s="28">
        <f>SUMIF(C155:C174,"답",E155:E174)</f>
        <v>0</v>
      </c>
      <c r="R156" s="28">
        <f>COUNTIF(X155:X174,"답국")</f>
        <v>0</v>
      </c>
      <c r="S156" s="28" t="s">
        <v>2</v>
      </c>
      <c r="T156" s="28">
        <f>SUMIF(X155:X174,"답국",E155:E174)</f>
        <v>0</v>
      </c>
      <c r="U156" s="28">
        <f t="shared" si="35"/>
        <v>0</v>
      </c>
      <c r="V156" s="28" t="s">
        <v>2</v>
      </c>
      <c r="W156" s="28">
        <f t="shared" si="36"/>
        <v>0</v>
      </c>
      <c r="X156" s="28" t="str">
        <f t="shared" si="34"/>
        <v/>
      </c>
    </row>
    <row r="157" spans="1:24" ht="28.9" customHeight="1">
      <c r="A157" s="41" t="str">
        <f t="shared" ref="A157:A164" si="37">IF(OR(ISNUMBER(E157),ISTEXT(C157)),A156+1," ")</f>
        <v xml:space="preserve"> </v>
      </c>
      <c r="B157" s="42"/>
      <c r="C157" s="43"/>
      <c r="D157" s="44"/>
      <c r="E157" s="44"/>
      <c r="F157" s="43"/>
      <c r="G157" s="43"/>
      <c r="H157" s="26"/>
      <c r="I157" s="26"/>
      <c r="J157" s="26"/>
      <c r="K157" s="26"/>
      <c r="L157" s="52"/>
      <c r="M157" s="50"/>
      <c r="N157" s="28" t="s">
        <v>5</v>
      </c>
      <c r="O157" s="28">
        <f>COUNTIF(C155:C174,"임")</f>
        <v>0</v>
      </c>
      <c r="P157" s="28" t="s">
        <v>2</v>
      </c>
      <c r="Q157" s="28">
        <f>SUMIF(C155:C174,"임",E155:E174)</f>
        <v>0</v>
      </c>
      <c r="R157" s="28">
        <f>COUNTIF(X155:X174,"임국")</f>
        <v>0</v>
      </c>
      <c r="S157" s="28" t="s">
        <v>2</v>
      </c>
      <c r="T157" s="28">
        <f>SUMIF(X155:X174,"임국",E155:E174)</f>
        <v>0</v>
      </c>
      <c r="U157" s="28">
        <f t="shared" si="35"/>
        <v>0</v>
      </c>
      <c r="V157" s="28" t="s">
        <v>2</v>
      </c>
      <c r="W157" s="28">
        <f t="shared" si="36"/>
        <v>0</v>
      </c>
      <c r="X157" s="28" t="str">
        <f t="shared" si="34"/>
        <v/>
      </c>
    </row>
    <row r="158" spans="1:24" ht="28.9" customHeight="1">
      <c r="A158" s="41" t="str">
        <f t="shared" si="37"/>
        <v xml:space="preserve"> </v>
      </c>
      <c r="B158" s="42"/>
      <c r="C158" s="43"/>
      <c r="D158" s="44"/>
      <c r="E158" s="44"/>
      <c r="F158" s="43"/>
      <c r="G158" s="43"/>
      <c r="H158" s="26"/>
      <c r="I158" s="26"/>
      <c r="J158" s="26"/>
      <c r="K158" s="26"/>
      <c r="L158" s="52"/>
      <c r="M158" s="50"/>
      <c r="N158" s="28" t="s">
        <v>6</v>
      </c>
      <c r="O158" s="28">
        <f>COUNTIF(C155:C174,"대")</f>
        <v>0</v>
      </c>
      <c r="P158" s="28" t="s">
        <v>2</v>
      </c>
      <c r="Q158" s="28">
        <f>SUMIF(C155:C174,"대",E155:E174)</f>
        <v>0</v>
      </c>
      <c r="R158" s="28">
        <f>COUNTIF(X155:X174,"대국")</f>
        <v>0</v>
      </c>
      <c r="S158" s="28" t="s">
        <v>2</v>
      </c>
      <c r="T158" s="28">
        <f>SUMIF(X155:X174,"대국",E155:E174)</f>
        <v>0</v>
      </c>
      <c r="U158" s="28">
        <f t="shared" si="35"/>
        <v>0</v>
      </c>
      <c r="V158" s="28" t="s">
        <v>2</v>
      </c>
      <c r="W158" s="28">
        <f t="shared" si="36"/>
        <v>0</v>
      </c>
      <c r="X158" s="28" t="str">
        <f t="shared" si="34"/>
        <v/>
      </c>
    </row>
    <row r="159" spans="1:24" ht="28.9" customHeight="1">
      <c r="A159" s="41" t="str">
        <f t="shared" si="37"/>
        <v xml:space="preserve"> </v>
      </c>
      <c r="B159" s="42"/>
      <c r="C159" s="43"/>
      <c r="D159" s="44"/>
      <c r="E159" s="44"/>
      <c r="F159" s="43"/>
      <c r="G159" s="43"/>
      <c r="H159" s="26"/>
      <c r="I159" s="26"/>
      <c r="J159" s="26"/>
      <c r="K159" s="26"/>
      <c r="L159" s="52"/>
      <c r="M159" s="50"/>
      <c r="N159" s="28" t="s">
        <v>7</v>
      </c>
      <c r="O159" s="28">
        <f>COUNTIF(C155:C174,"도")</f>
        <v>0</v>
      </c>
      <c r="P159" s="28" t="s">
        <v>2</v>
      </c>
      <c r="Q159" s="28">
        <f>SUMIF(C155:C174,"도",E155:E174)</f>
        <v>0</v>
      </c>
      <c r="R159" s="28">
        <f>COUNTIF(X155:X174,"도국")</f>
        <v>0</v>
      </c>
      <c r="S159" s="28" t="s">
        <v>2</v>
      </c>
      <c r="T159" s="28">
        <f>SUMIF(X155:X174,"도국",E155:E174)</f>
        <v>0</v>
      </c>
      <c r="U159" s="28">
        <f t="shared" si="35"/>
        <v>0</v>
      </c>
      <c r="V159" s="28" t="s">
        <v>2</v>
      </c>
      <c r="W159" s="28">
        <f t="shared" si="36"/>
        <v>0</v>
      </c>
      <c r="X159" s="28" t="str">
        <f t="shared" si="34"/>
        <v/>
      </c>
    </row>
    <row r="160" spans="1:24" ht="28.9" customHeight="1">
      <c r="A160" s="41" t="str">
        <f t="shared" si="37"/>
        <v xml:space="preserve"> </v>
      </c>
      <c r="B160" s="42"/>
      <c r="C160" s="43"/>
      <c r="D160" s="44"/>
      <c r="E160" s="44"/>
      <c r="F160" s="43"/>
      <c r="G160" s="43"/>
      <c r="H160" s="26"/>
      <c r="I160" s="26"/>
      <c r="J160" s="26"/>
      <c r="K160" s="26"/>
      <c r="L160" s="52"/>
      <c r="M160" s="50"/>
      <c r="N160" s="28" t="s">
        <v>8</v>
      </c>
      <c r="O160" s="28">
        <f>COUNTIF(C155:C174,"천")</f>
        <v>0</v>
      </c>
      <c r="P160" s="28" t="s">
        <v>2</v>
      </c>
      <c r="Q160" s="28">
        <f>SUMIF(C155:C174,"천",E155:E174)</f>
        <v>0</v>
      </c>
      <c r="R160" s="28">
        <f>COUNTIF(X155:X174,"천국")</f>
        <v>0</v>
      </c>
      <c r="S160" s="28" t="s">
        <v>2</v>
      </c>
      <c r="T160" s="28">
        <f>SUMIF(X155:X174,"천국",E155:E174)</f>
        <v>0</v>
      </c>
      <c r="U160" s="28">
        <f t="shared" si="35"/>
        <v>0</v>
      </c>
      <c r="V160" s="28" t="s">
        <v>2</v>
      </c>
      <c r="W160" s="28">
        <f t="shared" si="36"/>
        <v>0</v>
      </c>
      <c r="X160" s="28" t="str">
        <f t="shared" si="34"/>
        <v/>
      </c>
    </row>
    <row r="161" spans="1:24" ht="28.9" customHeight="1">
      <c r="A161" s="41" t="str">
        <f t="shared" si="37"/>
        <v xml:space="preserve"> </v>
      </c>
      <c r="B161" s="42"/>
      <c r="C161" s="43"/>
      <c r="D161" s="44"/>
      <c r="E161" s="44"/>
      <c r="F161" s="43"/>
      <c r="G161" s="43"/>
      <c r="H161" s="26"/>
      <c r="I161" s="26"/>
      <c r="J161" s="26"/>
      <c r="K161" s="26"/>
      <c r="L161" s="52"/>
      <c r="M161" s="50"/>
      <c r="N161" s="28" t="s">
        <v>9</v>
      </c>
      <c r="O161" s="28">
        <f>COUNTIF(C155:C174,"구")</f>
        <v>0</v>
      </c>
      <c r="P161" s="28" t="s">
        <v>2</v>
      </c>
      <c r="Q161" s="28">
        <f>SUMIF(C155:C174,"구",E155:E174)</f>
        <v>0</v>
      </c>
      <c r="R161" s="28">
        <f>COUNTIF(X155:X174,"구국")</f>
        <v>0</v>
      </c>
      <c r="S161" s="28" t="s">
        <v>2</v>
      </c>
      <c r="T161" s="28">
        <f>SUMIF(X155:X174,"구국",E155:E174)</f>
        <v>0</v>
      </c>
      <c r="U161" s="28">
        <f t="shared" si="35"/>
        <v>0</v>
      </c>
      <c r="V161" s="28" t="s">
        <v>2</v>
      </c>
      <c r="W161" s="28">
        <f t="shared" si="36"/>
        <v>0</v>
      </c>
      <c r="X161" s="28" t="str">
        <f t="shared" si="34"/>
        <v/>
      </c>
    </row>
    <row r="162" spans="1:24" ht="28.9" customHeight="1">
      <c r="A162" s="41" t="str">
        <f t="shared" si="37"/>
        <v xml:space="preserve"> </v>
      </c>
      <c r="B162" s="42"/>
      <c r="C162" s="43"/>
      <c r="D162" s="44"/>
      <c r="E162" s="44"/>
      <c r="F162" s="43"/>
      <c r="G162" s="43"/>
      <c r="H162" s="26"/>
      <c r="I162" s="26"/>
      <c r="J162" s="26"/>
      <c r="K162" s="26"/>
      <c r="L162" s="52"/>
      <c r="M162" s="50"/>
      <c r="N162" s="28" t="s">
        <v>10</v>
      </c>
      <c r="O162" s="28">
        <f>COUNTIF(C155:C174,"제")</f>
        <v>0</v>
      </c>
      <c r="P162" s="28" t="s">
        <v>2</v>
      </c>
      <c r="Q162" s="28">
        <f>SUMIF(C155:C174,"제",E155:E174)</f>
        <v>0</v>
      </c>
      <c r="R162" s="28">
        <f>COUNTIF(X155:X174,"제국")</f>
        <v>0</v>
      </c>
      <c r="S162" s="28" t="s">
        <v>2</v>
      </c>
      <c r="T162" s="28">
        <f>SUMIF(X155:X174,"제국",E155:E174)</f>
        <v>0</v>
      </c>
      <c r="U162" s="28">
        <f t="shared" si="35"/>
        <v>0</v>
      </c>
      <c r="V162" s="28" t="s">
        <v>2</v>
      </c>
      <c r="W162" s="28">
        <f t="shared" si="36"/>
        <v>0</v>
      </c>
      <c r="X162" s="28" t="str">
        <f t="shared" si="34"/>
        <v/>
      </c>
    </row>
    <row r="163" spans="1:24" ht="28.9" customHeight="1">
      <c r="A163" s="41" t="str">
        <f t="shared" si="37"/>
        <v xml:space="preserve"> </v>
      </c>
      <c r="B163" s="42"/>
      <c r="C163" s="43"/>
      <c r="D163" s="44"/>
      <c r="E163" s="44"/>
      <c r="F163" s="43"/>
      <c r="G163" s="43"/>
      <c r="H163" s="26"/>
      <c r="I163" s="26"/>
      <c r="J163" s="26"/>
      <c r="K163" s="26"/>
      <c r="L163" s="52"/>
      <c r="M163" s="50"/>
      <c r="N163" s="28" t="s">
        <v>11</v>
      </c>
      <c r="O163" s="28">
        <f>COUNTIF(C155:C174,"유")</f>
        <v>0</v>
      </c>
      <c r="P163" s="28" t="s">
        <v>2</v>
      </c>
      <c r="Q163" s="28">
        <f>SUMIF(C155:C174,"유",E155:E174)</f>
        <v>0</v>
      </c>
      <c r="R163" s="28">
        <f>COUNTIF(X155:X174,"유국")</f>
        <v>0</v>
      </c>
      <c r="S163" s="28" t="s">
        <v>2</v>
      </c>
      <c r="T163" s="28">
        <f>SUMIF(X155:X174,"유국",E155:E174)</f>
        <v>0</v>
      </c>
      <c r="U163" s="28">
        <f t="shared" si="35"/>
        <v>0</v>
      </c>
      <c r="V163" s="28" t="s">
        <v>2</v>
      </c>
      <c r="W163" s="28">
        <f t="shared" si="36"/>
        <v>0</v>
      </c>
      <c r="X163" s="28" t="str">
        <f t="shared" si="34"/>
        <v/>
      </c>
    </row>
    <row r="164" spans="1:24" ht="28.9" customHeight="1">
      <c r="A164" s="41" t="str">
        <f t="shared" si="37"/>
        <v xml:space="preserve"> </v>
      </c>
      <c r="B164" s="42"/>
      <c r="C164" s="43"/>
      <c r="D164" s="44"/>
      <c r="E164" s="44"/>
      <c r="F164" s="43"/>
      <c r="G164" s="43"/>
      <c r="H164" s="26"/>
      <c r="I164" s="26"/>
      <c r="J164" s="26"/>
      <c r="K164" s="26"/>
      <c r="L164" s="52"/>
      <c r="M164" s="50"/>
      <c r="N164" s="28" t="s">
        <v>12</v>
      </c>
      <c r="O164" s="28">
        <f>COUNTIF(C155:C174,"과")</f>
        <v>0</v>
      </c>
      <c r="P164" s="28" t="s">
        <v>2</v>
      </c>
      <c r="Q164" s="28">
        <f>SUMIF(C155:C174,"과",E155:E174)</f>
        <v>0</v>
      </c>
      <c r="R164" s="28">
        <f>COUNTIF(X155:X174,"과국")</f>
        <v>0</v>
      </c>
      <c r="S164" s="28" t="s">
        <v>2</v>
      </c>
      <c r="T164" s="28">
        <f>SUMIF(X155:X174,"과국",E155:E174)</f>
        <v>0</v>
      </c>
      <c r="U164" s="28">
        <f t="shared" si="35"/>
        <v>0</v>
      </c>
      <c r="V164" s="28" t="s">
        <v>2</v>
      </c>
      <c r="W164" s="28">
        <f t="shared" si="36"/>
        <v>0</v>
      </c>
      <c r="X164" s="28" t="str">
        <f t="shared" si="34"/>
        <v/>
      </c>
    </row>
    <row r="165" spans="1:24" ht="28.9" customHeight="1">
      <c r="A165" s="41" t="str">
        <f>IF(OR(ISNUMBER(E165),ISTEXT(C165)),A164+1," ")</f>
        <v xml:space="preserve"> </v>
      </c>
      <c r="B165" s="42"/>
      <c r="C165" s="43"/>
      <c r="D165" s="44"/>
      <c r="E165" s="44"/>
      <c r="F165" s="43"/>
      <c r="G165" s="43"/>
      <c r="H165" s="26"/>
      <c r="I165" s="26"/>
      <c r="J165" s="26"/>
      <c r="K165" s="26"/>
      <c r="L165" s="52"/>
      <c r="M165" s="50"/>
      <c r="N165" s="28" t="s">
        <v>13</v>
      </c>
      <c r="O165" s="28">
        <f>COUNTIF(C155:C174,"묘")</f>
        <v>0</v>
      </c>
      <c r="P165" s="28" t="s">
        <v>2</v>
      </c>
      <c r="Q165" s="28">
        <f>SUMIF(C155:C174,"묘",E155:E174)</f>
        <v>0</v>
      </c>
      <c r="R165" s="28">
        <f>COUNTIF(X155:X174,"묘국")</f>
        <v>0</v>
      </c>
      <c r="S165" s="28" t="s">
        <v>2</v>
      </c>
      <c r="T165" s="28">
        <f>SUMIF(X155:X174,"묘국",E155:E174)</f>
        <v>0</v>
      </c>
      <c r="U165" s="28">
        <f t="shared" si="35"/>
        <v>0</v>
      </c>
      <c r="V165" s="28" t="s">
        <v>2</v>
      </c>
      <c r="W165" s="28">
        <f t="shared" si="36"/>
        <v>0</v>
      </c>
      <c r="X165" s="28" t="str">
        <f t="shared" si="34"/>
        <v/>
      </c>
    </row>
    <row r="166" spans="1:24" ht="28.9" customHeight="1">
      <c r="A166" s="41" t="str">
        <f>IF(OR(ISNUMBER(E166),ISTEXT(C166)),A165+1," ")</f>
        <v xml:space="preserve"> </v>
      </c>
      <c r="B166" s="42"/>
      <c r="C166" s="43"/>
      <c r="D166" s="44"/>
      <c r="E166" s="44"/>
      <c r="F166" s="43"/>
      <c r="G166" s="43"/>
      <c r="H166" s="26"/>
      <c r="I166" s="26"/>
      <c r="J166" s="26"/>
      <c r="K166" s="26"/>
      <c r="L166" s="52"/>
      <c r="M166" s="50"/>
      <c r="N166" s="28" t="s">
        <v>14</v>
      </c>
      <c r="O166" s="28">
        <f>COUNTIF(C155:C174,"목")</f>
        <v>0</v>
      </c>
      <c r="P166" s="28" t="s">
        <v>2</v>
      </c>
      <c r="Q166" s="28">
        <f>SUMIF(C155:C174,"목",E155:E174)</f>
        <v>0</v>
      </c>
      <c r="R166" s="28">
        <f>COUNTIF(X155:X174,"목국")</f>
        <v>0</v>
      </c>
      <c r="S166" s="28" t="s">
        <v>2</v>
      </c>
      <c r="T166" s="28">
        <f>SUMIF(X155:X174,"목국",E155:E174)</f>
        <v>0</v>
      </c>
      <c r="U166" s="28">
        <f t="shared" si="35"/>
        <v>0</v>
      </c>
      <c r="V166" s="28" t="s">
        <v>2</v>
      </c>
      <c r="W166" s="28">
        <f t="shared" si="36"/>
        <v>0</v>
      </c>
      <c r="X166" s="28" t="str">
        <f t="shared" si="34"/>
        <v/>
      </c>
    </row>
    <row r="167" spans="1:24" ht="28.9" customHeight="1">
      <c r="A167" s="41" t="str">
        <f t="shared" ref="A167:A172" si="38">IF(OR(ISNUMBER(E167),ISTEXT(C167)),A166+1," ")</f>
        <v xml:space="preserve"> </v>
      </c>
      <c r="B167" s="42"/>
      <c r="C167" s="43"/>
      <c r="D167" s="44"/>
      <c r="E167" s="44"/>
      <c r="F167" s="43"/>
      <c r="G167" s="43"/>
      <c r="H167" s="26"/>
      <c r="I167" s="26"/>
      <c r="J167" s="26"/>
      <c r="K167" s="26"/>
      <c r="L167" s="52"/>
      <c r="M167" s="50"/>
      <c r="N167" s="28" t="s">
        <v>15</v>
      </c>
      <c r="O167" s="28">
        <f>COUNTIF(C155:C174,"잡")</f>
        <v>0</v>
      </c>
      <c r="P167" s="28" t="s">
        <v>2</v>
      </c>
      <c r="Q167" s="28">
        <f>SUMIF(C155:C174,"잡",E155:E174)</f>
        <v>0</v>
      </c>
      <c r="R167" s="28">
        <f>COUNTIF(X155:X174,"잡국")</f>
        <v>0</v>
      </c>
      <c r="S167" s="28" t="s">
        <v>2</v>
      </c>
      <c r="T167" s="28">
        <f>SUMIF(X155:X174,"잡국",E155:E174)</f>
        <v>0</v>
      </c>
      <c r="U167" s="28">
        <f t="shared" si="35"/>
        <v>0</v>
      </c>
      <c r="V167" s="28" t="s">
        <v>2</v>
      </c>
      <c r="W167" s="28">
        <f t="shared" si="36"/>
        <v>0</v>
      </c>
      <c r="X167" s="28" t="str">
        <f t="shared" si="34"/>
        <v/>
      </c>
    </row>
    <row r="168" spans="1:24" ht="28.9" customHeight="1">
      <c r="A168" s="41" t="str">
        <f t="shared" si="38"/>
        <v xml:space="preserve"> </v>
      </c>
      <c r="B168" s="42"/>
      <c r="C168" s="43"/>
      <c r="D168" s="44"/>
      <c r="E168" s="44"/>
      <c r="F168" s="43"/>
      <c r="G168" s="43"/>
      <c r="H168" s="26"/>
      <c r="I168" s="26"/>
      <c r="J168" s="26"/>
      <c r="K168" s="26"/>
      <c r="L168" s="52"/>
      <c r="M168" s="50"/>
      <c r="N168" s="28" t="s">
        <v>19</v>
      </c>
      <c r="O168" s="28">
        <f>COUNTIF(C155:C174,"학")</f>
        <v>0</v>
      </c>
      <c r="P168" s="28" t="s">
        <v>2</v>
      </c>
      <c r="Q168" s="28">
        <f>SUMIF(C155:C174,"학",E155:E174)</f>
        <v>0</v>
      </c>
      <c r="R168" s="28">
        <f>COUNTIF(X155:X174,"학국")</f>
        <v>0</v>
      </c>
      <c r="S168" s="28" t="s">
        <v>2</v>
      </c>
      <c r="T168" s="28">
        <f>SUMIF(X155:X174,"학국",E155:E174)</f>
        <v>0</v>
      </c>
      <c r="U168" s="28">
        <f t="shared" si="35"/>
        <v>0</v>
      </c>
      <c r="V168" s="28" t="s">
        <v>2</v>
      </c>
      <c r="W168" s="28">
        <f t="shared" si="36"/>
        <v>0</v>
      </c>
      <c r="X168" s="28" t="str">
        <f t="shared" ref="X168:X183" si="39">CONCATENATE(C168,H168)</f>
        <v/>
      </c>
    </row>
    <row r="169" spans="1:24" ht="28.9" customHeight="1">
      <c r="A169" s="41" t="str">
        <f t="shared" si="38"/>
        <v xml:space="preserve"> </v>
      </c>
      <c r="B169" s="42"/>
      <c r="C169" s="43"/>
      <c r="D169" s="44"/>
      <c r="E169" s="44"/>
      <c r="F169" s="43"/>
      <c r="G169" s="43"/>
      <c r="H169" s="26"/>
      <c r="I169" s="26"/>
      <c r="J169" s="26"/>
      <c r="K169" s="26"/>
      <c r="L169" s="52"/>
      <c r="M169" s="50"/>
      <c r="N169" s="28" t="s">
        <v>16</v>
      </c>
      <c r="O169" s="28">
        <f>COUNTIF(C155:C174,"수")</f>
        <v>0</v>
      </c>
      <c r="P169" s="28" t="s">
        <v>2</v>
      </c>
      <c r="Q169" s="28">
        <f>SUMIF(C155:C174,"수",E155:E174)</f>
        <v>0</v>
      </c>
      <c r="R169" s="28">
        <f>COUNTIF(X155:X174,"수국")</f>
        <v>0</v>
      </c>
      <c r="S169" s="28" t="s">
        <v>2</v>
      </c>
      <c r="T169" s="28">
        <f>SUMIF(X155:X174,"수국",E155:E174)</f>
        <v>0</v>
      </c>
      <c r="U169" s="28">
        <f t="shared" si="35"/>
        <v>0</v>
      </c>
      <c r="V169" s="28" t="s">
        <v>2</v>
      </c>
      <c r="W169" s="28">
        <f t="shared" si="36"/>
        <v>0</v>
      </c>
      <c r="X169" s="28" t="str">
        <f t="shared" si="39"/>
        <v/>
      </c>
    </row>
    <row r="170" spans="1:24" ht="28.9" customHeight="1">
      <c r="A170" s="41" t="str">
        <f t="shared" si="38"/>
        <v xml:space="preserve"> </v>
      </c>
      <c r="B170" s="42"/>
      <c r="C170" s="43"/>
      <c r="D170" s="44"/>
      <c r="E170" s="44"/>
      <c r="F170" s="43"/>
      <c r="G170" s="43"/>
      <c r="H170" s="26"/>
      <c r="I170" s="26"/>
      <c r="J170" s="26"/>
      <c r="K170" s="26"/>
      <c r="L170" s="52"/>
      <c r="M170" s="50"/>
      <c r="N170" s="29" t="s">
        <v>17</v>
      </c>
      <c r="O170" s="28">
        <f>COUNTIF(C155:C174,"장")</f>
        <v>0</v>
      </c>
      <c r="P170" s="28" t="s">
        <v>2</v>
      </c>
      <c r="Q170" s="28">
        <f>SUMIF(C155:C174,"장",E155:E174)</f>
        <v>0</v>
      </c>
      <c r="R170" s="28">
        <f>COUNTIF(X155:X174,"장국")</f>
        <v>0</v>
      </c>
      <c r="S170" s="28" t="s">
        <v>2</v>
      </c>
      <c r="T170" s="28">
        <f>SUMIF(X155:X174,"장국",E155:E174)</f>
        <v>0</v>
      </c>
      <c r="U170" s="28">
        <f t="shared" si="35"/>
        <v>0</v>
      </c>
      <c r="V170" s="28" t="s">
        <v>2</v>
      </c>
      <c r="W170" s="28">
        <f t="shared" si="36"/>
        <v>0</v>
      </c>
      <c r="X170" s="30" t="str">
        <f t="shared" si="39"/>
        <v/>
      </c>
    </row>
    <row r="171" spans="1:24" ht="28.9" customHeight="1">
      <c r="A171" s="41" t="str">
        <f t="shared" si="38"/>
        <v xml:space="preserve"> </v>
      </c>
      <c r="B171" s="42"/>
      <c r="C171" s="43"/>
      <c r="D171" s="44"/>
      <c r="E171" s="44"/>
      <c r="F171" s="43"/>
      <c r="G171" s="43"/>
      <c r="H171" s="26"/>
      <c r="I171" s="26"/>
      <c r="J171" s="26"/>
      <c r="K171" s="26"/>
      <c r="L171" s="52"/>
      <c r="M171" s="50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30" t="str">
        <f t="shared" si="39"/>
        <v/>
      </c>
    </row>
    <row r="172" spans="1:24" ht="28.9" customHeight="1">
      <c r="A172" s="41" t="str">
        <f t="shared" si="38"/>
        <v xml:space="preserve"> </v>
      </c>
      <c r="B172" s="42"/>
      <c r="C172" s="43"/>
      <c r="D172" s="44"/>
      <c r="E172" s="44"/>
      <c r="F172" s="43"/>
      <c r="G172" s="43"/>
      <c r="H172" s="26"/>
      <c r="I172" s="26"/>
      <c r="J172" s="26"/>
      <c r="K172" s="26"/>
      <c r="L172" s="52"/>
      <c r="M172" s="50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30" t="str">
        <f t="shared" si="39"/>
        <v/>
      </c>
    </row>
    <row r="173" spans="1:24" ht="28.9" customHeight="1">
      <c r="A173" s="41" t="str">
        <f>IF(OR(ISNUMBER(E173),ISTEXT(C173)),A172+1," ")</f>
        <v xml:space="preserve"> </v>
      </c>
      <c r="B173" s="42"/>
      <c r="C173" s="43"/>
      <c r="D173" s="44"/>
      <c r="E173" s="44"/>
      <c r="F173" s="43"/>
      <c r="G173" s="43"/>
      <c r="H173" s="26"/>
      <c r="I173" s="26"/>
      <c r="J173" s="26"/>
      <c r="K173" s="26"/>
      <c r="L173" s="52"/>
      <c r="M173" s="50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30" t="str">
        <f t="shared" si="39"/>
        <v/>
      </c>
    </row>
    <row r="174" spans="1:24" ht="28.9" customHeight="1">
      <c r="A174" s="41" t="str">
        <f>IF(OR(ISNUMBER(E174),ISTEXT(C174)),A173+1," ")</f>
        <v xml:space="preserve"> </v>
      </c>
      <c r="B174" s="42"/>
      <c r="C174" s="43"/>
      <c r="D174" s="44"/>
      <c r="E174" s="44"/>
      <c r="F174" s="43"/>
      <c r="G174" s="43"/>
      <c r="H174" s="26"/>
      <c r="I174" s="26"/>
      <c r="J174" s="26"/>
      <c r="K174" s="26"/>
      <c r="L174" s="52"/>
      <c r="M174" s="50"/>
      <c r="N174" s="28" t="s">
        <v>20</v>
      </c>
      <c r="O174" s="28">
        <f>COUNTIF(C155:C174," ")</f>
        <v>0</v>
      </c>
      <c r="P174" s="28" t="s">
        <v>2</v>
      </c>
      <c r="Q174" s="28">
        <f>SUMIF(C155:C174," ",E155:E174)</f>
        <v>0</v>
      </c>
      <c r="R174" s="28"/>
      <c r="S174" s="28" t="s">
        <v>2</v>
      </c>
      <c r="T174" s="28"/>
      <c r="U174" s="28">
        <f>O174</f>
        <v>0</v>
      </c>
      <c r="V174" s="28" t="s">
        <v>2</v>
      </c>
      <c r="W174" s="28">
        <f>Q174</f>
        <v>0</v>
      </c>
      <c r="X174" s="28" t="str">
        <f t="shared" si="39"/>
        <v/>
      </c>
    </row>
    <row r="175" spans="1:24" ht="28.9" customHeight="1">
      <c r="A175" s="45" t="s">
        <v>35</v>
      </c>
      <c r="B175" s="46"/>
      <c r="C175" s="47"/>
      <c r="D175" s="48"/>
      <c r="E175" s="49">
        <f>SUM(E155:E174)</f>
        <v>0</v>
      </c>
      <c r="F175" s="47"/>
      <c r="G175" s="47"/>
      <c r="H175" s="31"/>
      <c r="I175" s="31"/>
      <c r="J175" s="31"/>
      <c r="K175" s="31"/>
      <c r="L175" s="33"/>
      <c r="M175" s="51"/>
      <c r="N175" s="29" t="s">
        <v>1</v>
      </c>
      <c r="O175" s="28">
        <f>SUM(O155:O174)</f>
        <v>0</v>
      </c>
      <c r="P175" s="28" t="s">
        <v>2</v>
      </c>
      <c r="Q175" s="28">
        <f>SUM(Q155:Q174)</f>
        <v>0</v>
      </c>
      <c r="R175" s="28">
        <f>SUM(R155:R174)</f>
        <v>0</v>
      </c>
      <c r="S175" s="28" t="s">
        <v>2</v>
      </c>
      <c r="T175" s="28">
        <f>SUM(T155:T174)</f>
        <v>0</v>
      </c>
      <c r="U175" s="28">
        <f>SUM(U155:U174)</f>
        <v>0</v>
      </c>
      <c r="V175" s="28" t="s">
        <v>2</v>
      </c>
      <c r="W175" s="28">
        <f>SUM(W155:W174)</f>
        <v>0</v>
      </c>
      <c r="X175" s="28" t="str">
        <f t="shared" si="39"/>
        <v/>
      </c>
    </row>
    <row r="176" spans="1:24" ht="28.9" customHeight="1">
      <c r="A176" s="41" t="str">
        <f>IF(OR(ISNUMBER(E176),ISTEXT(C176)),A174+1," ")</f>
        <v xml:space="preserve"> </v>
      </c>
      <c r="B176" s="42"/>
      <c r="C176" s="43"/>
      <c r="D176" s="44"/>
      <c r="E176" s="44"/>
      <c r="F176" s="43"/>
      <c r="G176" s="43"/>
      <c r="H176" s="26"/>
      <c r="I176" s="26"/>
      <c r="J176" s="26"/>
      <c r="K176" s="27"/>
      <c r="L176" s="52"/>
      <c r="M176" s="50"/>
      <c r="N176" s="28" t="s">
        <v>3</v>
      </c>
      <c r="O176" s="28">
        <f>COUNTIF(C176:C195,"전")</f>
        <v>0</v>
      </c>
      <c r="P176" s="28" t="s">
        <v>2</v>
      </c>
      <c r="Q176" s="28">
        <f>SUMIF(C176:C195,"전",E176:E195)</f>
        <v>0</v>
      </c>
      <c r="R176" s="28">
        <f>COUNTIF(X176:X195,"전국")</f>
        <v>0</v>
      </c>
      <c r="S176" s="28" t="s">
        <v>2</v>
      </c>
      <c r="T176" s="28">
        <f>SUMIF(X176:X195,"전국",E176:E195)</f>
        <v>0</v>
      </c>
      <c r="U176" s="28">
        <f t="shared" ref="U176:U191" si="40">O176-R176</f>
        <v>0</v>
      </c>
      <c r="V176" s="28" t="s">
        <v>2</v>
      </c>
      <c r="W176" s="28">
        <f t="shared" ref="W176:W191" si="41">Q176-T176</f>
        <v>0</v>
      </c>
      <c r="X176" s="28" t="str">
        <f t="shared" si="39"/>
        <v/>
      </c>
    </row>
    <row r="177" spans="1:24" ht="28.9" customHeight="1">
      <c r="A177" s="41" t="str">
        <f>IF(OR(ISNUMBER(E177),ISTEXT(C177)),A176+1," ")</f>
        <v xml:space="preserve"> </v>
      </c>
      <c r="B177" s="42"/>
      <c r="C177" s="43"/>
      <c r="D177" s="44"/>
      <c r="E177" s="44"/>
      <c r="F177" s="43"/>
      <c r="G177" s="43"/>
      <c r="H177" s="26"/>
      <c r="I177" s="26"/>
      <c r="J177" s="26"/>
      <c r="K177" s="26"/>
      <c r="L177" s="52"/>
      <c r="M177" s="50"/>
      <c r="N177" s="28" t="s">
        <v>4</v>
      </c>
      <c r="O177" s="28">
        <f>COUNTIF(C176:C195,"답")</f>
        <v>0</v>
      </c>
      <c r="P177" s="28" t="s">
        <v>2</v>
      </c>
      <c r="Q177" s="28">
        <f>SUMIF(C176:C195,"답",E176:E195)</f>
        <v>0</v>
      </c>
      <c r="R177" s="28">
        <f>COUNTIF(X176:X195,"답국")</f>
        <v>0</v>
      </c>
      <c r="S177" s="28" t="s">
        <v>2</v>
      </c>
      <c r="T177" s="28">
        <f>SUMIF(X176:X195,"답국",E176:E195)</f>
        <v>0</v>
      </c>
      <c r="U177" s="28">
        <f t="shared" si="40"/>
        <v>0</v>
      </c>
      <c r="V177" s="28" t="s">
        <v>2</v>
      </c>
      <c r="W177" s="28">
        <f t="shared" si="41"/>
        <v>0</v>
      </c>
      <c r="X177" s="28" t="str">
        <f t="shared" si="39"/>
        <v/>
      </c>
    </row>
    <row r="178" spans="1:24" ht="28.9" customHeight="1">
      <c r="A178" s="41" t="str">
        <f t="shared" ref="A178:A184" si="42">IF(OR(ISNUMBER(E178),ISTEXT(C178)),A177+1," ")</f>
        <v xml:space="preserve"> </v>
      </c>
      <c r="B178" s="42"/>
      <c r="C178" s="43"/>
      <c r="D178" s="44"/>
      <c r="E178" s="44"/>
      <c r="F178" s="43"/>
      <c r="G178" s="43"/>
      <c r="H178" s="26"/>
      <c r="I178" s="26"/>
      <c r="J178" s="26"/>
      <c r="K178" s="26"/>
      <c r="L178" s="52"/>
      <c r="M178" s="50"/>
      <c r="N178" s="28" t="s">
        <v>5</v>
      </c>
      <c r="O178" s="28">
        <f>COUNTIF(C176:C195,"임")</f>
        <v>0</v>
      </c>
      <c r="P178" s="28" t="s">
        <v>2</v>
      </c>
      <c r="Q178" s="28">
        <f>SUMIF(C176:C195,"임",E176:E195)</f>
        <v>0</v>
      </c>
      <c r="R178" s="28">
        <f>COUNTIF(X176:X195,"임국")</f>
        <v>0</v>
      </c>
      <c r="S178" s="28" t="s">
        <v>2</v>
      </c>
      <c r="T178" s="28">
        <f>SUMIF(X176:X195,"임국",E176:E195)</f>
        <v>0</v>
      </c>
      <c r="U178" s="28">
        <f t="shared" si="40"/>
        <v>0</v>
      </c>
      <c r="V178" s="28" t="s">
        <v>2</v>
      </c>
      <c r="W178" s="28">
        <f t="shared" si="41"/>
        <v>0</v>
      </c>
      <c r="X178" s="28" t="str">
        <f t="shared" si="39"/>
        <v/>
      </c>
    </row>
    <row r="179" spans="1:24" ht="28.9" customHeight="1">
      <c r="A179" s="41" t="str">
        <f t="shared" si="42"/>
        <v xml:space="preserve"> </v>
      </c>
      <c r="B179" s="42"/>
      <c r="C179" s="43"/>
      <c r="D179" s="44"/>
      <c r="E179" s="44"/>
      <c r="F179" s="43"/>
      <c r="G179" s="43"/>
      <c r="H179" s="26"/>
      <c r="I179" s="26"/>
      <c r="J179" s="26"/>
      <c r="K179" s="26"/>
      <c r="L179" s="52"/>
      <c r="M179" s="50"/>
      <c r="N179" s="28" t="s">
        <v>6</v>
      </c>
      <c r="O179" s="28">
        <f>COUNTIF(C176:C195,"대")</f>
        <v>0</v>
      </c>
      <c r="P179" s="28" t="s">
        <v>2</v>
      </c>
      <c r="Q179" s="28">
        <f>SUMIF(C176:C195,"대",E176:E195)</f>
        <v>0</v>
      </c>
      <c r="R179" s="28">
        <f>COUNTIF(X176:X195,"대국")</f>
        <v>0</v>
      </c>
      <c r="S179" s="28" t="s">
        <v>2</v>
      </c>
      <c r="T179" s="28">
        <f>SUMIF(X176:X195,"대국",E176:E195)</f>
        <v>0</v>
      </c>
      <c r="U179" s="28">
        <f t="shared" si="40"/>
        <v>0</v>
      </c>
      <c r="V179" s="28" t="s">
        <v>2</v>
      </c>
      <c r="W179" s="28">
        <f t="shared" si="41"/>
        <v>0</v>
      </c>
      <c r="X179" s="28" t="str">
        <f t="shared" si="39"/>
        <v/>
      </c>
    </row>
    <row r="180" spans="1:24" ht="28.9" customHeight="1">
      <c r="A180" s="41" t="str">
        <f t="shared" si="42"/>
        <v xml:space="preserve"> </v>
      </c>
      <c r="B180" s="42"/>
      <c r="C180" s="43"/>
      <c r="D180" s="44"/>
      <c r="E180" s="44"/>
      <c r="F180" s="43"/>
      <c r="G180" s="43"/>
      <c r="H180" s="26"/>
      <c r="I180" s="26"/>
      <c r="J180" s="26"/>
      <c r="K180" s="26"/>
      <c r="L180" s="52"/>
      <c r="M180" s="50"/>
      <c r="N180" s="28" t="s">
        <v>7</v>
      </c>
      <c r="O180" s="28">
        <f>COUNTIF(C176:C195,"도")</f>
        <v>0</v>
      </c>
      <c r="P180" s="28" t="s">
        <v>2</v>
      </c>
      <c r="Q180" s="28">
        <f>SUMIF(C176:C195,"도",E176:E195)</f>
        <v>0</v>
      </c>
      <c r="R180" s="28">
        <f>COUNTIF(X176:X195,"도국")</f>
        <v>0</v>
      </c>
      <c r="S180" s="28" t="s">
        <v>2</v>
      </c>
      <c r="T180" s="28">
        <f>SUMIF(X176:X195,"도국",E176:E195)</f>
        <v>0</v>
      </c>
      <c r="U180" s="28">
        <f t="shared" si="40"/>
        <v>0</v>
      </c>
      <c r="V180" s="28" t="s">
        <v>2</v>
      </c>
      <c r="W180" s="28">
        <f t="shared" si="41"/>
        <v>0</v>
      </c>
      <c r="X180" s="28" t="str">
        <f t="shared" si="39"/>
        <v/>
      </c>
    </row>
    <row r="181" spans="1:24" ht="28.9" customHeight="1">
      <c r="A181" s="41" t="str">
        <f t="shared" si="42"/>
        <v xml:space="preserve"> </v>
      </c>
      <c r="B181" s="42"/>
      <c r="C181" s="43"/>
      <c r="D181" s="44"/>
      <c r="E181" s="44"/>
      <c r="F181" s="43"/>
      <c r="G181" s="43"/>
      <c r="H181" s="26"/>
      <c r="I181" s="26"/>
      <c r="J181" s="26"/>
      <c r="K181" s="26"/>
      <c r="L181" s="52"/>
      <c r="M181" s="50"/>
      <c r="N181" s="28" t="s">
        <v>8</v>
      </c>
      <c r="O181" s="28">
        <f>COUNTIF(C176:C195,"천")</f>
        <v>0</v>
      </c>
      <c r="P181" s="28" t="s">
        <v>2</v>
      </c>
      <c r="Q181" s="28">
        <f>SUMIF(C176:C195,"천",E176:E195)</f>
        <v>0</v>
      </c>
      <c r="R181" s="28">
        <f>COUNTIF(X176:X195,"천국")</f>
        <v>0</v>
      </c>
      <c r="S181" s="28" t="s">
        <v>2</v>
      </c>
      <c r="T181" s="28">
        <f>SUMIF(X176:X195,"천국",E176:E195)</f>
        <v>0</v>
      </c>
      <c r="U181" s="28">
        <f t="shared" si="40"/>
        <v>0</v>
      </c>
      <c r="V181" s="28" t="s">
        <v>2</v>
      </c>
      <c r="W181" s="28">
        <f t="shared" si="41"/>
        <v>0</v>
      </c>
      <c r="X181" s="28" t="str">
        <f t="shared" si="39"/>
        <v/>
      </c>
    </row>
    <row r="182" spans="1:24" ht="28.9" customHeight="1">
      <c r="A182" s="41" t="str">
        <f t="shared" si="42"/>
        <v xml:space="preserve"> </v>
      </c>
      <c r="B182" s="42"/>
      <c r="C182" s="43"/>
      <c r="D182" s="44"/>
      <c r="E182" s="44"/>
      <c r="F182" s="43"/>
      <c r="G182" s="43"/>
      <c r="H182" s="26"/>
      <c r="I182" s="26"/>
      <c r="J182" s="26"/>
      <c r="K182" s="26"/>
      <c r="L182" s="52"/>
      <c r="M182" s="50"/>
      <c r="N182" s="28" t="s">
        <v>9</v>
      </c>
      <c r="O182" s="28">
        <f>COUNTIF(C176:C195,"구")</f>
        <v>0</v>
      </c>
      <c r="P182" s="28" t="s">
        <v>2</v>
      </c>
      <c r="Q182" s="28">
        <f>SUMIF(C176:C195,"구",E176:E195)</f>
        <v>0</v>
      </c>
      <c r="R182" s="28">
        <f>COUNTIF(X176:X195,"구국")</f>
        <v>0</v>
      </c>
      <c r="S182" s="28" t="s">
        <v>2</v>
      </c>
      <c r="T182" s="28">
        <f>SUMIF(X176:X195,"구국",E176:E195)</f>
        <v>0</v>
      </c>
      <c r="U182" s="28">
        <f t="shared" si="40"/>
        <v>0</v>
      </c>
      <c r="V182" s="28" t="s">
        <v>2</v>
      </c>
      <c r="W182" s="28">
        <f t="shared" si="41"/>
        <v>0</v>
      </c>
      <c r="X182" s="28" t="str">
        <f t="shared" si="39"/>
        <v/>
      </c>
    </row>
    <row r="183" spans="1:24" ht="28.9" customHeight="1">
      <c r="A183" s="41" t="str">
        <f t="shared" si="42"/>
        <v xml:space="preserve"> </v>
      </c>
      <c r="B183" s="42"/>
      <c r="C183" s="43"/>
      <c r="D183" s="44"/>
      <c r="E183" s="44"/>
      <c r="F183" s="43"/>
      <c r="G183" s="43"/>
      <c r="H183" s="26"/>
      <c r="I183" s="26"/>
      <c r="J183" s="26"/>
      <c r="K183" s="26"/>
      <c r="L183" s="52"/>
      <c r="M183" s="50"/>
      <c r="N183" s="28" t="s">
        <v>10</v>
      </c>
      <c r="O183" s="28">
        <f>COUNTIF(C176:C195,"제")</f>
        <v>0</v>
      </c>
      <c r="P183" s="28" t="s">
        <v>2</v>
      </c>
      <c r="Q183" s="28">
        <f>SUMIF(C176:C195,"제",E176:E195)</f>
        <v>0</v>
      </c>
      <c r="R183" s="28">
        <f>COUNTIF(X176:X195,"제국")</f>
        <v>0</v>
      </c>
      <c r="S183" s="28" t="s">
        <v>2</v>
      </c>
      <c r="T183" s="28">
        <f>SUMIF(X176:X195,"제국",E176:E195)</f>
        <v>0</v>
      </c>
      <c r="U183" s="28">
        <f t="shared" si="40"/>
        <v>0</v>
      </c>
      <c r="V183" s="28" t="s">
        <v>2</v>
      </c>
      <c r="W183" s="28">
        <f t="shared" si="41"/>
        <v>0</v>
      </c>
      <c r="X183" s="28" t="str">
        <f t="shared" si="39"/>
        <v/>
      </c>
    </row>
    <row r="184" spans="1:24" ht="28.9" customHeight="1">
      <c r="A184" s="41" t="str">
        <f t="shared" si="42"/>
        <v xml:space="preserve"> </v>
      </c>
      <c r="B184" s="42"/>
      <c r="C184" s="43"/>
      <c r="D184" s="44"/>
      <c r="E184" s="44"/>
      <c r="F184" s="43"/>
      <c r="G184" s="43"/>
      <c r="H184" s="26"/>
      <c r="I184" s="26"/>
      <c r="J184" s="26"/>
      <c r="K184" s="26"/>
      <c r="L184" s="52"/>
      <c r="M184" s="50"/>
      <c r="N184" s="28" t="s">
        <v>11</v>
      </c>
      <c r="O184" s="28">
        <f>COUNTIF(C176:C195,"유")</f>
        <v>0</v>
      </c>
      <c r="P184" s="28" t="s">
        <v>2</v>
      </c>
      <c r="Q184" s="28">
        <f>SUMIF(C176:C195,"유",E176:E195)</f>
        <v>0</v>
      </c>
      <c r="R184" s="28">
        <f>COUNTIF(X176:X195,"유국")</f>
        <v>0</v>
      </c>
      <c r="S184" s="28" t="s">
        <v>2</v>
      </c>
      <c r="T184" s="28">
        <f>SUMIF(X176:X195,"유국",E176:E195)</f>
        <v>0</v>
      </c>
      <c r="U184" s="28">
        <f t="shared" si="40"/>
        <v>0</v>
      </c>
      <c r="V184" s="28" t="s">
        <v>2</v>
      </c>
      <c r="W184" s="28">
        <f t="shared" si="41"/>
        <v>0</v>
      </c>
      <c r="X184" s="28" t="str">
        <f t="shared" ref="X184:X199" si="43">CONCATENATE(C184,H184)</f>
        <v/>
      </c>
    </row>
    <row r="185" spans="1:24" ht="28.9" customHeight="1">
      <c r="A185" s="41" t="str">
        <f>IF(OR(ISNUMBER(E185),ISTEXT(C185)),A184+1," ")</f>
        <v xml:space="preserve"> </v>
      </c>
      <c r="B185" s="42"/>
      <c r="C185" s="43"/>
      <c r="D185" s="44"/>
      <c r="E185" s="44"/>
      <c r="F185" s="43"/>
      <c r="G185" s="43"/>
      <c r="H185" s="26"/>
      <c r="I185" s="26"/>
      <c r="J185" s="26"/>
      <c r="K185" s="26"/>
      <c r="L185" s="52"/>
      <c r="M185" s="50"/>
      <c r="N185" s="28" t="s">
        <v>12</v>
      </c>
      <c r="O185" s="28">
        <f>COUNTIF(C176:C195,"과")</f>
        <v>0</v>
      </c>
      <c r="P185" s="28" t="s">
        <v>2</v>
      </c>
      <c r="Q185" s="28">
        <f>SUMIF(C176:C195,"과",E176:E195)</f>
        <v>0</v>
      </c>
      <c r="R185" s="28">
        <f>COUNTIF(X176:X195,"과국")</f>
        <v>0</v>
      </c>
      <c r="S185" s="28" t="s">
        <v>2</v>
      </c>
      <c r="T185" s="28">
        <f>SUMIF(X176:X195,"과국",E176:E195)</f>
        <v>0</v>
      </c>
      <c r="U185" s="28">
        <f t="shared" si="40"/>
        <v>0</v>
      </c>
      <c r="V185" s="28" t="s">
        <v>2</v>
      </c>
      <c r="W185" s="28">
        <f t="shared" si="41"/>
        <v>0</v>
      </c>
      <c r="X185" s="28" t="str">
        <f t="shared" si="43"/>
        <v/>
      </c>
    </row>
    <row r="186" spans="1:24" ht="28.9" customHeight="1">
      <c r="A186" s="41" t="str">
        <f>IF(OR(ISNUMBER(E186),ISTEXT(C186)),A185+1," ")</f>
        <v xml:space="preserve"> </v>
      </c>
      <c r="B186" s="42"/>
      <c r="C186" s="43"/>
      <c r="D186" s="44"/>
      <c r="E186" s="44"/>
      <c r="F186" s="43"/>
      <c r="G186" s="43"/>
      <c r="H186" s="26"/>
      <c r="I186" s="26"/>
      <c r="J186" s="26"/>
      <c r="K186" s="26"/>
      <c r="L186" s="52"/>
      <c r="M186" s="50"/>
      <c r="N186" s="28" t="s">
        <v>13</v>
      </c>
      <c r="O186" s="28">
        <f>COUNTIF(C176:C195,"묘")</f>
        <v>0</v>
      </c>
      <c r="P186" s="28" t="s">
        <v>2</v>
      </c>
      <c r="Q186" s="28">
        <f>SUMIF(C176:C195,"묘",E176:E195)</f>
        <v>0</v>
      </c>
      <c r="R186" s="28">
        <f>COUNTIF(X176:X195,"묘국")</f>
        <v>0</v>
      </c>
      <c r="S186" s="28" t="s">
        <v>2</v>
      </c>
      <c r="T186" s="28">
        <f>SUMIF(X176:X195,"묘국",E176:E195)</f>
        <v>0</v>
      </c>
      <c r="U186" s="28">
        <f t="shared" si="40"/>
        <v>0</v>
      </c>
      <c r="V186" s="28" t="s">
        <v>2</v>
      </c>
      <c r="W186" s="28">
        <f t="shared" si="41"/>
        <v>0</v>
      </c>
      <c r="X186" s="28" t="str">
        <f t="shared" si="43"/>
        <v/>
      </c>
    </row>
    <row r="187" spans="1:24" ht="28.9" customHeight="1">
      <c r="A187" s="41" t="str">
        <f t="shared" ref="A187:A193" si="44">IF(OR(ISNUMBER(E187),ISTEXT(C187)),A186+1," ")</f>
        <v xml:space="preserve"> </v>
      </c>
      <c r="B187" s="42"/>
      <c r="C187" s="43"/>
      <c r="D187" s="44"/>
      <c r="E187" s="44"/>
      <c r="F187" s="43"/>
      <c r="G187" s="43"/>
      <c r="H187" s="26"/>
      <c r="I187" s="26"/>
      <c r="J187" s="26"/>
      <c r="K187" s="26"/>
      <c r="L187" s="52"/>
      <c r="M187" s="50"/>
      <c r="N187" s="28" t="s">
        <v>14</v>
      </c>
      <c r="O187" s="28">
        <f>COUNTIF(C176:C195,"목")</f>
        <v>0</v>
      </c>
      <c r="P187" s="28" t="s">
        <v>2</v>
      </c>
      <c r="Q187" s="28">
        <f>SUMIF(C176:C195,"목",E176:E195)</f>
        <v>0</v>
      </c>
      <c r="R187" s="28">
        <f>COUNTIF(X176:X195,"목국")</f>
        <v>0</v>
      </c>
      <c r="S187" s="28" t="s">
        <v>2</v>
      </c>
      <c r="T187" s="28">
        <f>SUMIF(X176:X195,"목국",E176:E195)</f>
        <v>0</v>
      </c>
      <c r="U187" s="28">
        <f t="shared" si="40"/>
        <v>0</v>
      </c>
      <c r="V187" s="28" t="s">
        <v>2</v>
      </c>
      <c r="W187" s="28">
        <f t="shared" si="41"/>
        <v>0</v>
      </c>
      <c r="X187" s="28" t="str">
        <f t="shared" si="43"/>
        <v/>
      </c>
    </row>
    <row r="188" spans="1:24" ht="28.9" customHeight="1">
      <c r="A188" s="41" t="str">
        <f t="shared" si="44"/>
        <v xml:space="preserve"> </v>
      </c>
      <c r="B188" s="42"/>
      <c r="C188" s="43"/>
      <c r="D188" s="44"/>
      <c r="E188" s="44"/>
      <c r="F188" s="43"/>
      <c r="G188" s="43"/>
      <c r="H188" s="26"/>
      <c r="I188" s="26"/>
      <c r="J188" s="26"/>
      <c r="K188" s="26"/>
      <c r="L188" s="52"/>
      <c r="M188" s="50"/>
      <c r="N188" s="28" t="s">
        <v>15</v>
      </c>
      <c r="O188" s="28">
        <f>COUNTIF(C176:C195,"잡")</f>
        <v>0</v>
      </c>
      <c r="P188" s="28" t="s">
        <v>2</v>
      </c>
      <c r="Q188" s="28">
        <f>SUMIF(C176:C195,"잡",E176:E195)</f>
        <v>0</v>
      </c>
      <c r="R188" s="28">
        <f>COUNTIF(X176:X195,"잡국")</f>
        <v>0</v>
      </c>
      <c r="S188" s="28" t="s">
        <v>2</v>
      </c>
      <c r="T188" s="28">
        <f>SUMIF(X176:X195,"잡국",E176:E195)</f>
        <v>0</v>
      </c>
      <c r="U188" s="28">
        <f t="shared" si="40"/>
        <v>0</v>
      </c>
      <c r="V188" s="28" t="s">
        <v>2</v>
      </c>
      <c r="W188" s="28">
        <f t="shared" si="41"/>
        <v>0</v>
      </c>
      <c r="X188" s="28" t="str">
        <f t="shared" si="43"/>
        <v/>
      </c>
    </row>
    <row r="189" spans="1:24" ht="28.9" customHeight="1">
      <c r="A189" s="41" t="str">
        <f t="shared" si="44"/>
        <v xml:space="preserve"> </v>
      </c>
      <c r="B189" s="42"/>
      <c r="C189" s="43"/>
      <c r="D189" s="44"/>
      <c r="E189" s="44"/>
      <c r="F189" s="43"/>
      <c r="G189" s="43"/>
      <c r="H189" s="26"/>
      <c r="I189" s="26"/>
      <c r="J189" s="26"/>
      <c r="K189" s="26"/>
      <c r="L189" s="52"/>
      <c r="M189" s="50"/>
      <c r="N189" s="28" t="s">
        <v>19</v>
      </c>
      <c r="O189" s="28">
        <f>COUNTIF(C176:C195,"학")</f>
        <v>0</v>
      </c>
      <c r="P189" s="28" t="s">
        <v>2</v>
      </c>
      <c r="Q189" s="28">
        <f>SUMIF(C176:C195,"학",E176:E195)</f>
        <v>0</v>
      </c>
      <c r="R189" s="28">
        <f>COUNTIF(X176:X195,"학국")</f>
        <v>0</v>
      </c>
      <c r="S189" s="28" t="s">
        <v>2</v>
      </c>
      <c r="T189" s="28">
        <f>SUMIF(X176:X195,"학국",E176:E195)</f>
        <v>0</v>
      </c>
      <c r="U189" s="28">
        <f t="shared" si="40"/>
        <v>0</v>
      </c>
      <c r="V189" s="28" t="s">
        <v>2</v>
      </c>
      <c r="W189" s="28">
        <f t="shared" si="41"/>
        <v>0</v>
      </c>
      <c r="X189" s="28" t="str">
        <f t="shared" si="43"/>
        <v/>
      </c>
    </row>
    <row r="190" spans="1:24" ht="28.9" customHeight="1">
      <c r="A190" s="41" t="str">
        <f t="shared" si="44"/>
        <v xml:space="preserve"> </v>
      </c>
      <c r="B190" s="42"/>
      <c r="C190" s="43"/>
      <c r="D190" s="44"/>
      <c r="E190" s="44"/>
      <c r="F190" s="43"/>
      <c r="G190" s="43"/>
      <c r="H190" s="26"/>
      <c r="I190" s="26"/>
      <c r="J190" s="26"/>
      <c r="K190" s="26"/>
      <c r="L190" s="52"/>
      <c r="M190" s="50"/>
      <c r="N190" s="28" t="s">
        <v>16</v>
      </c>
      <c r="O190" s="28">
        <f>COUNTIF(C176:C195,"수")</f>
        <v>0</v>
      </c>
      <c r="P190" s="28" t="s">
        <v>2</v>
      </c>
      <c r="Q190" s="28">
        <f>SUMIF(C176:C195,"수",E176:E195)</f>
        <v>0</v>
      </c>
      <c r="R190" s="28">
        <f>COUNTIF(X176:X195,"수국")</f>
        <v>0</v>
      </c>
      <c r="S190" s="28" t="s">
        <v>2</v>
      </c>
      <c r="T190" s="28">
        <f>SUMIF(X176:X195,"수국",E176:E195)</f>
        <v>0</v>
      </c>
      <c r="U190" s="28">
        <f t="shared" si="40"/>
        <v>0</v>
      </c>
      <c r="V190" s="28" t="s">
        <v>2</v>
      </c>
      <c r="W190" s="28">
        <f t="shared" si="41"/>
        <v>0</v>
      </c>
      <c r="X190" s="28" t="str">
        <f t="shared" si="43"/>
        <v/>
      </c>
    </row>
    <row r="191" spans="1:24" ht="28.9" customHeight="1">
      <c r="A191" s="41" t="str">
        <f t="shared" si="44"/>
        <v xml:space="preserve"> </v>
      </c>
      <c r="B191" s="42"/>
      <c r="C191" s="43"/>
      <c r="D191" s="44"/>
      <c r="E191" s="44"/>
      <c r="F191" s="43"/>
      <c r="G191" s="43"/>
      <c r="H191" s="26"/>
      <c r="I191" s="26"/>
      <c r="J191" s="26"/>
      <c r="K191" s="26"/>
      <c r="L191" s="52"/>
      <c r="M191" s="50"/>
      <c r="N191" s="29" t="s">
        <v>17</v>
      </c>
      <c r="O191" s="28">
        <f>COUNTIF(C176:C195,"장")</f>
        <v>0</v>
      </c>
      <c r="P191" s="28" t="s">
        <v>2</v>
      </c>
      <c r="Q191" s="28">
        <f>SUMIF(C176:C195,"장",E176:E195)</f>
        <v>0</v>
      </c>
      <c r="R191" s="28">
        <f>COUNTIF(X176:X195,"장국")</f>
        <v>0</v>
      </c>
      <c r="S191" s="28" t="s">
        <v>2</v>
      </c>
      <c r="T191" s="28">
        <f>SUMIF(X176:X195,"장국",E176:E195)</f>
        <v>0</v>
      </c>
      <c r="U191" s="28">
        <f t="shared" si="40"/>
        <v>0</v>
      </c>
      <c r="V191" s="28" t="s">
        <v>2</v>
      </c>
      <c r="W191" s="28">
        <f t="shared" si="41"/>
        <v>0</v>
      </c>
      <c r="X191" s="30" t="str">
        <f t="shared" si="43"/>
        <v/>
      </c>
    </row>
    <row r="192" spans="1:24" ht="28.9" customHeight="1">
      <c r="A192" s="41" t="str">
        <f t="shared" si="44"/>
        <v xml:space="preserve"> </v>
      </c>
      <c r="B192" s="42"/>
      <c r="C192" s="43"/>
      <c r="D192" s="44"/>
      <c r="E192" s="44"/>
      <c r="F192" s="43"/>
      <c r="G192" s="43"/>
      <c r="H192" s="26"/>
      <c r="I192" s="26"/>
      <c r="J192" s="26"/>
      <c r="K192" s="26"/>
      <c r="L192" s="52"/>
      <c r="M192" s="50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30" t="str">
        <f t="shared" si="43"/>
        <v/>
      </c>
    </row>
    <row r="193" spans="1:24" ht="28.9" customHeight="1">
      <c r="A193" s="41" t="str">
        <f t="shared" si="44"/>
        <v xml:space="preserve"> </v>
      </c>
      <c r="B193" s="42"/>
      <c r="C193" s="43"/>
      <c r="D193" s="44"/>
      <c r="E193" s="44"/>
      <c r="F193" s="43"/>
      <c r="G193" s="43"/>
      <c r="H193" s="26"/>
      <c r="I193" s="26"/>
      <c r="J193" s="26"/>
      <c r="K193" s="26"/>
      <c r="L193" s="52"/>
      <c r="M193" s="50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30" t="str">
        <f t="shared" si="43"/>
        <v/>
      </c>
    </row>
    <row r="194" spans="1:24" ht="28.9" customHeight="1">
      <c r="A194" s="41" t="str">
        <f>IF(OR(ISNUMBER(E194),ISTEXT(C194)),A193+1," ")</f>
        <v xml:space="preserve"> </v>
      </c>
      <c r="B194" s="42"/>
      <c r="C194" s="43"/>
      <c r="D194" s="44"/>
      <c r="E194" s="44"/>
      <c r="F194" s="43"/>
      <c r="G194" s="43"/>
      <c r="H194" s="26"/>
      <c r="I194" s="26"/>
      <c r="J194" s="26"/>
      <c r="K194" s="26"/>
      <c r="L194" s="52"/>
      <c r="M194" s="50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30" t="str">
        <f t="shared" si="43"/>
        <v/>
      </c>
    </row>
    <row r="195" spans="1:24" ht="28.9" customHeight="1">
      <c r="A195" s="41" t="str">
        <f>IF(OR(ISNUMBER(E195),ISTEXT(C195)),A194+1," ")</f>
        <v xml:space="preserve"> </v>
      </c>
      <c r="B195" s="42"/>
      <c r="C195" s="43"/>
      <c r="D195" s="44"/>
      <c r="E195" s="44"/>
      <c r="F195" s="43"/>
      <c r="G195" s="43"/>
      <c r="H195" s="26"/>
      <c r="I195" s="26"/>
      <c r="J195" s="26"/>
      <c r="K195" s="26"/>
      <c r="L195" s="52"/>
      <c r="M195" s="50"/>
      <c r="N195" s="28" t="s">
        <v>20</v>
      </c>
      <c r="O195" s="28">
        <f>COUNTIF(C176:C195," ")</f>
        <v>0</v>
      </c>
      <c r="P195" s="28" t="s">
        <v>2</v>
      </c>
      <c r="Q195" s="28">
        <f>SUMIF(C176:C195," ",E176:E195)</f>
        <v>0</v>
      </c>
      <c r="R195" s="28"/>
      <c r="S195" s="28" t="s">
        <v>2</v>
      </c>
      <c r="T195" s="28"/>
      <c r="U195" s="28">
        <f>O195</f>
        <v>0</v>
      </c>
      <c r="V195" s="28" t="s">
        <v>2</v>
      </c>
      <c r="W195" s="28">
        <f>Q195</f>
        <v>0</v>
      </c>
      <c r="X195" s="28" t="str">
        <f t="shared" si="43"/>
        <v/>
      </c>
    </row>
    <row r="196" spans="1:24" ht="28.9" customHeight="1">
      <c r="A196" s="45" t="s">
        <v>35</v>
      </c>
      <c r="B196" s="46"/>
      <c r="C196" s="47"/>
      <c r="D196" s="48"/>
      <c r="E196" s="49">
        <f>SUM(E176:E195)</f>
        <v>0</v>
      </c>
      <c r="F196" s="47"/>
      <c r="G196" s="47"/>
      <c r="H196" s="31"/>
      <c r="I196" s="31"/>
      <c r="J196" s="31"/>
      <c r="K196" s="31"/>
      <c r="L196" s="33"/>
      <c r="M196" s="51"/>
      <c r="N196" s="29" t="s">
        <v>1</v>
      </c>
      <c r="O196" s="28">
        <f>SUM(O176:O195)</f>
        <v>0</v>
      </c>
      <c r="P196" s="28" t="s">
        <v>2</v>
      </c>
      <c r="Q196" s="28">
        <f>SUM(Q176:Q195)</f>
        <v>0</v>
      </c>
      <c r="R196" s="28">
        <f>SUM(R176:R195)</f>
        <v>0</v>
      </c>
      <c r="S196" s="28" t="s">
        <v>2</v>
      </c>
      <c r="T196" s="28">
        <f>SUM(T176:T195)</f>
        <v>0</v>
      </c>
      <c r="U196" s="28">
        <f>SUM(U176:U195)</f>
        <v>0</v>
      </c>
      <c r="V196" s="28" t="s">
        <v>2</v>
      </c>
      <c r="W196" s="28">
        <f>SUM(W176:W195)</f>
        <v>0</v>
      </c>
      <c r="X196" s="28" t="str">
        <f t="shared" si="43"/>
        <v/>
      </c>
    </row>
    <row r="197" spans="1:24" ht="28.9" customHeight="1">
      <c r="A197" s="41" t="str">
        <f>IF(OR(ISNUMBER(E197),ISTEXT(C197)),A195+1," ")</f>
        <v xml:space="preserve"> </v>
      </c>
      <c r="B197" s="42"/>
      <c r="C197" s="43"/>
      <c r="D197" s="44"/>
      <c r="E197" s="44"/>
      <c r="F197" s="43"/>
      <c r="G197" s="43"/>
      <c r="H197" s="26"/>
      <c r="I197" s="26"/>
      <c r="J197" s="26"/>
      <c r="K197" s="27"/>
      <c r="L197" s="52"/>
      <c r="M197" s="50"/>
      <c r="N197" s="28" t="s">
        <v>3</v>
      </c>
      <c r="O197" s="28">
        <f>COUNTIF(C197:C216,"전")</f>
        <v>0</v>
      </c>
      <c r="P197" s="28" t="s">
        <v>2</v>
      </c>
      <c r="Q197" s="28">
        <f>SUMIF(C197:C216,"전",E197:E216)</f>
        <v>0</v>
      </c>
      <c r="R197" s="28">
        <f>COUNTIF(X197:X216,"전국")</f>
        <v>0</v>
      </c>
      <c r="S197" s="28" t="s">
        <v>2</v>
      </c>
      <c r="T197" s="28">
        <f>SUMIF(X197:X216,"전국",E197:E216)</f>
        <v>0</v>
      </c>
      <c r="U197" s="28">
        <f t="shared" ref="U197:U212" si="45">O197-R197</f>
        <v>0</v>
      </c>
      <c r="V197" s="28" t="s">
        <v>2</v>
      </c>
      <c r="W197" s="28">
        <f t="shared" ref="W197:W212" si="46">Q197-T197</f>
        <v>0</v>
      </c>
      <c r="X197" s="28" t="str">
        <f t="shared" si="43"/>
        <v/>
      </c>
    </row>
    <row r="198" spans="1:24" ht="28.9" customHeight="1">
      <c r="A198" s="41" t="str">
        <f>IF(OR(ISNUMBER(E198),ISTEXT(C198)),A197+1," ")</f>
        <v xml:space="preserve"> </v>
      </c>
      <c r="B198" s="42"/>
      <c r="C198" s="43"/>
      <c r="D198" s="44"/>
      <c r="E198" s="44"/>
      <c r="F198" s="43"/>
      <c r="G198" s="43"/>
      <c r="H198" s="26"/>
      <c r="I198" s="26"/>
      <c r="J198" s="26"/>
      <c r="K198" s="26"/>
      <c r="L198" s="52"/>
      <c r="M198" s="50"/>
      <c r="N198" s="28" t="s">
        <v>4</v>
      </c>
      <c r="O198" s="28">
        <f>COUNTIF(C197:C216,"답")</f>
        <v>0</v>
      </c>
      <c r="P198" s="28" t="s">
        <v>2</v>
      </c>
      <c r="Q198" s="28">
        <f>SUMIF(C197:C216,"답",E197:E216)</f>
        <v>0</v>
      </c>
      <c r="R198" s="28">
        <f>COUNTIF(X197:X216,"답국")</f>
        <v>0</v>
      </c>
      <c r="S198" s="28" t="s">
        <v>2</v>
      </c>
      <c r="T198" s="28">
        <f>SUMIF(X197:X216,"답국",E197:E216)</f>
        <v>0</v>
      </c>
      <c r="U198" s="28">
        <f t="shared" si="45"/>
        <v>0</v>
      </c>
      <c r="V198" s="28" t="s">
        <v>2</v>
      </c>
      <c r="W198" s="28">
        <f t="shared" si="46"/>
        <v>0</v>
      </c>
      <c r="X198" s="28" t="str">
        <f t="shared" si="43"/>
        <v/>
      </c>
    </row>
    <row r="199" spans="1:24" ht="28.9" customHeight="1">
      <c r="A199" s="41" t="str">
        <f t="shared" ref="A199:A204" si="47">IF(OR(ISNUMBER(E199),ISTEXT(C199)),A198+1," ")</f>
        <v xml:space="preserve"> </v>
      </c>
      <c r="B199" s="42"/>
      <c r="C199" s="43"/>
      <c r="D199" s="44"/>
      <c r="E199" s="44"/>
      <c r="F199" s="43"/>
      <c r="G199" s="43"/>
      <c r="H199" s="26"/>
      <c r="I199" s="26"/>
      <c r="J199" s="26"/>
      <c r="K199" s="26"/>
      <c r="L199" s="52"/>
      <c r="M199" s="50"/>
      <c r="N199" s="28" t="s">
        <v>5</v>
      </c>
      <c r="O199" s="28">
        <f>COUNTIF(C197:C216,"임")</f>
        <v>0</v>
      </c>
      <c r="P199" s="28" t="s">
        <v>2</v>
      </c>
      <c r="Q199" s="28">
        <f>SUMIF(C197:C216,"임",E197:E216)</f>
        <v>0</v>
      </c>
      <c r="R199" s="28">
        <f>COUNTIF(X197:X216,"임국")</f>
        <v>0</v>
      </c>
      <c r="S199" s="28" t="s">
        <v>2</v>
      </c>
      <c r="T199" s="28">
        <f>SUMIF(X197:X216,"임국",E197:E216)</f>
        <v>0</v>
      </c>
      <c r="U199" s="28">
        <f t="shared" si="45"/>
        <v>0</v>
      </c>
      <c r="V199" s="28" t="s">
        <v>2</v>
      </c>
      <c r="W199" s="28">
        <f t="shared" si="46"/>
        <v>0</v>
      </c>
      <c r="X199" s="28" t="str">
        <f t="shared" si="43"/>
        <v/>
      </c>
    </row>
    <row r="200" spans="1:24" ht="28.9" customHeight="1">
      <c r="A200" s="41" t="str">
        <f t="shared" si="47"/>
        <v xml:space="preserve"> </v>
      </c>
      <c r="B200" s="42"/>
      <c r="C200" s="43"/>
      <c r="D200" s="44"/>
      <c r="E200" s="44"/>
      <c r="F200" s="43"/>
      <c r="G200" s="43"/>
      <c r="H200" s="26"/>
      <c r="I200" s="26"/>
      <c r="J200" s="26"/>
      <c r="K200" s="26"/>
      <c r="L200" s="52"/>
      <c r="M200" s="50"/>
      <c r="N200" s="28" t="s">
        <v>6</v>
      </c>
      <c r="O200" s="28">
        <f>COUNTIF(C197:C216,"대")</f>
        <v>0</v>
      </c>
      <c r="P200" s="28" t="s">
        <v>2</v>
      </c>
      <c r="Q200" s="28">
        <f>SUMIF(C197:C216,"대",E197:E216)</f>
        <v>0</v>
      </c>
      <c r="R200" s="28">
        <f>COUNTIF(X197:X216,"대국")</f>
        <v>0</v>
      </c>
      <c r="S200" s="28" t="s">
        <v>2</v>
      </c>
      <c r="T200" s="28">
        <f>SUMIF(X197:X216,"대국",E197:E216)</f>
        <v>0</v>
      </c>
      <c r="U200" s="28">
        <f t="shared" si="45"/>
        <v>0</v>
      </c>
      <c r="V200" s="28" t="s">
        <v>2</v>
      </c>
      <c r="W200" s="28">
        <f t="shared" si="46"/>
        <v>0</v>
      </c>
      <c r="X200" s="28" t="str">
        <f t="shared" ref="X200:X215" si="48">CONCATENATE(C200,H200)</f>
        <v/>
      </c>
    </row>
    <row r="201" spans="1:24" ht="28.9" customHeight="1">
      <c r="A201" s="41" t="str">
        <f t="shared" si="47"/>
        <v xml:space="preserve"> </v>
      </c>
      <c r="B201" s="42"/>
      <c r="C201" s="43"/>
      <c r="D201" s="44"/>
      <c r="E201" s="44"/>
      <c r="F201" s="43"/>
      <c r="G201" s="43"/>
      <c r="H201" s="26"/>
      <c r="I201" s="26"/>
      <c r="J201" s="26"/>
      <c r="K201" s="26"/>
      <c r="L201" s="52"/>
      <c r="M201" s="50"/>
      <c r="N201" s="28" t="s">
        <v>7</v>
      </c>
      <c r="O201" s="28">
        <f>COUNTIF(C197:C216,"도")</f>
        <v>0</v>
      </c>
      <c r="P201" s="28" t="s">
        <v>2</v>
      </c>
      <c r="Q201" s="28">
        <f>SUMIF(C197:C216,"도",E197:E216)</f>
        <v>0</v>
      </c>
      <c r="R201" s="28">
        <f>COUNTIF(X197:X216,"도국")</f>
        <v>0</v>
      </c>
      <c r="S201" s="28" t="s">
        <v>2</v>
      </c>
      <c r="T201" s="28">
        <f>SUMIF(X197:X216,"도국",E197:E216)</f>
        <v>0</v>
      </c>
      <c r="U201" s="28">
        <f t="shared" si="45"/>
        <v>0</v>
      </c>
      <c r="V201" s="28" t="s">
        <v>2</v>
      </c>
      <c r="W201" s="28">
        <f t="shared" si="46"/>
        <v>0</v>
      </c>
      <c r="X201" s="28" t="str">
        <f t="shared" si="48"/>
        <v/>
      </c>
    </row>
    <row r="202" spans="1:24" ht="28.9" customHeight="1">
      <c r="A202" s="41" t="str">
        <f t="shared" si="47"/>
        <v xml:space="preserve"> </v>
      </c>
      <c r="B202" s="42"/>
      <c r="C202" s="43"/>
      <c r="D202" s="44"/>
      <c r="E202" s="44"/>
      <c r="F202" s="43"/>
      <c r="G202" s="43"/>
      <c r="H202" s="26"/>
      <c r="I202" s="26"/>
      <c r="J202" s="26"/>
      <c r="K202" s="26"/>
      <c r="L202" s="52"/>
      <c r="M202" s="50"/>
      <c r="N202" s="28" t="s">
        <v>8</v>
      </c>
      <c r="O202" s="28">
        <f>COUNTIF(C197:C216,"천")</f>
        <v>0</v>
      </c>
      <c r="P202" s="28" t="s">
        <v>2</v>
      </c>
      <c r="Q202" s="28">
        <f>SUMIF(C197:C216,"천",E197:E216)</f>
        <v>0</v>
      </c>
      <c r="R202" s="28">
        <f>COUNTIF(X197:X216,"천국")</f>
        <v>0</v>
      </c>
      <c r="S202" s="28" t="s">
        <v>2</v>
      </c>
      <c r="T202" s="28">
        <f>SUMIF(X197:X216,"천국",E197:E216)</f>
        <v>0</v>
      </c>
      <c r="U202" s="28">
        <f t="shared" si="45"/>
        <v>0</v>
      </c>
      <c r="V202" s="28" t="s">
        <v>2</v>
      </c>
      <c r="W202" s="28">
        <f t="shared" si="46"/>
        <v>0</v>
      </c>
      <c r="X202" s="28" t="str">
        <f t="shared" si="48"/>
        <v/>
      </c>
    </row>
    <row r="203" spans="1:24" ht="28.9" customHeight="1">
      <c r="A203" s="41" t="str">
        <f t="shared" si="47"/>
        <v xml:space="preserve"> </v>
      </c>
      <c r="B203" s="42"/>
      <c r="C203" s="43"/>
      <c r="D203" s="44"/>
      <c r="E203" s="44"/>
      <c r="F203" s="43"/>
      <c r="G203" s="43"/>
      <c r="H203" s="26"/>
      <c r="I203" s="26"/>
      <c r="J203" s="26"/>
      <c r="K203" s="26"/>
      <c r="L203" s="52"/>
      <c r="M203" s="50"/>
      <c r="N203" s="28" t="s">
        <v>9</v>
      </c>
      <c r="O203" s="28">
        <f>COUNTIF(C197:C216,"구")</f>
        <v>0</v>
      </c>
      <c r="P203" s="28" t="s">
        <v>2</v>
      </c>
      <c r="Q203" s="28">
        <f>SUMIF(C197:C216,"구",E197:E216)</f>
        <v>0</v>
      </c>
      <c r="R203" s="28">
        <f>COUNTIF(X197:X216,"구국")</f>
        <v>0</v>
      </c>
      <c r="S203" s="28" t="s">
        <v>2</v>
      </c>
      <c r="T203" s="28">
        <f>SUMIF(X197:X216,"구국",E197:E216)</f>
        <v>0</v>
      </c>
      <c r="U203" s="28">
        <f t="shared" si="45"/>
        <v>0</v>
      </c>
      <c r="V203" s="28" t="s">
        <v>2</v>
      </c>
      <c r="W203" s="28">
        <f t="shared" si="46"/>
        <v>0</v>
      </c>
      <c r="X203" s="28" t="str">
        <f t="shared" si="48"/>
        <v/>
      </c>
    </row>
    <row r="204" spans="1:24" ht="28.9" customHeight="1">
      <c r="A204" s="41" t="str">
        <f t="shared" si="47"/>
        <v xml:space="preserve"> </v>
      </c>
      <c r="B204" s="42"/>
      <c r="C204" s="43"/>
      <c r="D204" s="44"/>
      <c r="E204" s="44"/>
      <c r="F204" s="43"/>
      <c r="G204" s="43"/>
      <c r="H204" s="26"/>
      <c r="I204" s="26"/>
      <c r="J204" s="26"/>
      <c r="K204" s="26"/>
      <c r="L204" s="52"/>
      <c r="M204" s="50"/>
      <c r="N204" s="28" t="s">
        <v>10</v>
      </c>
      <c r="O204" s="28">
        <f>COUNTIF(C197:C216,"제")</f>
        <v>0</v>
      </c>
      <c r="P204" s="28" t="s">
        <v>2</v>
      </c>
      <c r="Q204" s="28">
        <f>SUMIF(C197:C216,"제",E197:E216)</f>
        <v>0</v>
      </c>
      <c r="R204" s="28">
        <f>COUNTIF(X197:X216,"제국")</f>
        <v>0</v>
      </c>
      <c r="S204" s="28" t="s">
        <v>2</v>
      </c>
      <c r="T204" s="28">
        <f>SUMIF(X197:X216,"제국",E197:E216)</f>
        <v>0</v>
      </c>
      <c r="U204" s="28">
        <f t="shared" si="45"/>
        <v>0</v>
      </c>
      <c r="V204" s="28" t="s">
        <v>2</v>
      </c>
      <c r="W204" s="28">
        <f t="shared" si="46"/>
        <v>0</v>
      </c>
      <c r="X204" s="28" t="str">
        <f t="shared" si="48"/>
        <v/>
      </c>
    </row>
    <row r="205" spans="1:24" ht="28.9" customHeight="1">
      <c r="A205" s="41" t="str">
        <f>IF(OR(ISNUMBER(E205),ISTEXT(C205)),A204+1," ")</f>
        <v xml:space="preserve"> </v>
      </c>
      <c r="B205" s="42"/>
      <c r="C205" s="43"/>
      <c r="D205" s="44"/>
      <c r="E205" s="44"/>
      <c r="F205" s="43"/>
      <c r="G205" s="43"/>
      <c r="H205" s="26"/>
      <c r="I205" s="26"/>
      <c r="J205" s="26"/>
      <c r="K205" s="26"/>
      <c r="L205" s="52"/>
      <c r="M205" s="50"/>
      <c r="N205" s="28" t="s">
        <v>11</v>
      </c>
      <c r="O205" s="28">
        <f>COUNTIF(C197:C216,"유")</f>
        <v>0</v>
      </c>
      <c r="P205" s="28" t="s">
        <v>2</v>
      </c>
      <c r="Q205" s="28">
        <f>SUMIF(C197:C216,"유",E197:E216)</f>
        <v>0</v>
      </c>
      <c r="R205" s="28">
        <f>COUNTIF(X197:X216,"유국")</f>
        <v>0</v>
      </c>
      <c r="S205" s="28" t="s">
        <v>2</v>
      </c>
      <c r="T205" s="28">
        <f>SUMIF(X197:X216,"유국",E197:E216)</f>
        <v>0</v>
      </c>
      <c r="U205" s="28">
        <f t="shared" si="45"/>
        <v>0</v>
      </c>
      <c r="V205" s="28" t="s">
        <v>2</v>
      </c>
      <c r="W205" s="28">
        <f t="shared" si="46"/>
        <v>0</v>
      </c>
      <c r="X205" s="28" t="str">
        <f t="shared" si="48"/>
        <v/>
      </c>
    </row>
    <row r="206" spans="1:24" ht="28.9" customHeight="1">
      <c r="A206" s="41" t="str">
        <f>IF(OR(ISNUMBER(E206),ISTEXT(C206)),A205+1," ")</f>
        <v xml:space="preserve"> </v>
      </c>
      <c r="B206" s="42"/>
      <c r="C206" s="43"/>
      <c r="D206" s="44"/>
      <c r="E206" s="44"/>
      <c r="F206" s="43"/>
      <c r="G206" s="43"/>
      <c r="H206" s="26"/>
      <c r="I206" s="26"/>
      <c r="J206" s="26"/>
      <c r="K206" s="26"/>
      <c r="L206" s="52"/>
      <c r="M206" s="50"/>
      <c r="N206" s="28" t="s">
        <v>12</v>
      </c>
      <c r="O206" s="28">
        <f>COUNTIF(C197:C216,"과")</f>
        <v>0</v>
      </c>
      <c r="P206" s="28" t="s">
        <v>2</v>
      </c>
      <c r="Q206" s="28">
        <f>SUMIF(C197:C216,"과",E197:E216)</f>
        <v>0</v>
      </c>
      <c r="R206" s="28">
        <f>COUNTIF(X197:X216,"과국")</f>
        <v>0</v>
      </c>
      <c r="S206" s="28" t="s">
        <v>2</v>
      </c>
      <c r="T206" s="28">
        <f>SUMIF(X197:X216,"과국",E197:E216)</f>
        <v>0</v>
      </c>
      <c r="U206" s="28">
        <f t="shared" si="45"/>
        <v>0</v>
      </c>
      <c r="V206" s="28" t="s">
        <v>2</v>
      </c>
      <c r="W206" s="28">
        <f t="shared" si="46"/>
        <v>0</v>
      </c>
      <c r="X206" s="28" t="str">
        <f t="shared" si="48"/>
        <v/>
      </c>
    </row>
    <row r="207" spans="1:24" ht="28.9" customHeight="1">
      <c r="A207" s="41" t="str">
        <f t="shared" ref="A207:A214" si="49">IF(OR(ISNUMBER(E207),ISTEXT(C207)),A206+1," ")</f>
        <v xml:space="preserve"> </v>
      </c>
      <c r="B207" s="42"/>
      <c r="C207" s="43"/>
      <c r="D207" s="44"/>
      <c r="E207" s="44"/>
      <c r="F207" s="43"/>
      <c r="G207" s="43"/>
      <c r="H207" s="26"/>
      <c r="I207" s="26"/>
      <c r="J207" s="26"/>
      <c r="K207" s="26"/>
      <c r="L207" s="52"/>
      <c r="M207" s="50"/>
      <c r="N207" s="28" t="s">
        <v>13</v>
      </c>
      <c r="O207" s="28">
        <f>COUNTIF(C197:C216,"묘")</f>
        <v>0</v>
      </c>
      <c r="P207" s="28" t="s">
        <v>2</v>
      </c>
      <c r="Q207" s="28">
        <f>SUMIF(C197:C216,"묘",E197:E216)</f>
        <v>0</v>
      </c>
      <c r="R207" s="28">
        <f>COUNTIF(X197:X216,"묘국")</f>
        <v>0</v>
      </c>
      <c r="S207" s="28" t="s">
        <v>2</v>
      </c>
      <c r="T207" s="28">
        <f>SUMIF(X197:X216,"묘국",E197:E216)</f>
        <v>0</v>
      </c>
      <c r="U207" s="28">
        <f t="shared" si="45"/>
        <v>0</v>
      </c>
      <c r="V207" s="28" t="s">
        <v>2</v>
      </c>
      <c r="W207" s="28">
        <f t="shared" si="46"/>
        <v>0</v>
      </c>
      <c r="X207" s="28" t="str">
        <f t="shared" si="48"/>
        <v/>
      </c>
    </row>
    <row r="208" spans="1:24" ht="28.9" customHeight="1">
      <c r="A208" s="41" t="str">
        <f t="shared" si="49"/>
        <v xml:space="preserve"> </v>
      </c>
      <c r="B208" s="42"/>
      <c r="C208" s="43"/>
      <c r="D208" s="44"/>
      <c r="E208" s="44"/>
      <c r="F208" s="43"/>
      <c r="G208" s="43"/>
      <c r="H208" s="26"/>
      <c r="I208" s="26"/>
      <c r="J208" s="26"/>
      <c r="K208" s="26"/>
      <c r="L208" s="52"/>
      <c r="M208" s="50"/>
      <c r="N208" s="28" t="s">
        <v>14</v>
      </c>
      <c r="O208" s="28">
        <f>COUNTIF(C197:C216,"목")</f>
        <v>0</v>
      </c>
      <c r="P208" s="28" t="s">
        <v>2</v>
      </c>
      <c r="Q208" s="28">
        <f>SUMIF(C197:C216,"목",E197:E216)</f>
        <v>0</v>
      </c>
      <c r="R208" s="28">
        <f>COUNTIF(X197:X216,"목국")</f>
        <v>0</v>
      </c>
      <c r="S208" s="28" t="s">
        <v>2</v>
      </c>
      <c r="T208" s="28">
        <f>SUMIF(X197:X216,"목국",E197:E216)</f>
        <v>0</v>
      </c>
      <c r="U208" s="28">
        <f t="shared" si="45"/>
        <v>0</v>
      </c>
      <c r="V208" s="28" t="s">
        <v>2</v>
      </c>
      <c r="W208" s="28">
        <f t="shared" si="46"/>
        <v>0</v>
      </c>
      <c r="X208" s="28" t="str">
        <f t="shared" si="48"/>
        <v/>
      </c>
    </row>
    <row r="209" spans="1:24" ht="28.9" customHeight="1">
      <c r="A209" s="41" t="str">
        <f t="shared" si="49"/>
        <v xml:space="preserve"> </v>
      </c>
      <c r="B209" s="42"/>
      <c r="C209" s="43"/>
      <c r="D209" s="44"/>
      <c r="E209" s="44"/>
      <c r="F209" s="43"/>
      <c r="G209" s="43"/>
      <c r="H209" s="26"/>
      <c r="I209" s="26"/>
      <c r="J209" s="26"/>
      <c r="K209" s="26"/>
      <c r="L209" s="52"/>
      <c r="M209" s="50"/>
      <c r="N209" s="28" t="s">
        <v>15</v>
      </c>
      <c r="O209" s="28">
        <f>COUNTIF(C197:C216,"잡")</f>
        <v>0</v>
      </c>
      <c r="P209" s="28" t="s">
        <v>2</v>
      </c>
      <c r="Q209" s="28">
        <f>SUMIF(C197:C216,"잡",E197:E216)</f>
        <v>0</v>
      </c>
      <c r="R209" s="28">
        <f>COUNTIF(X197:X216,"잡국")</f>
        <v>0</v>
      </c>
      <c r="S209" s="28" t="s">
        <v>2</v>
      </c>
      <c r="T209" s="28">
        <f>SUMIF(X197:X216,"잡국",E197:E216)</f>
        <v>0</v>
      </c>
      <c r="U209" s="28">
        <f t="shared" si="45"/>
        <v>0</v>
      </c>
      <c r="V209" s="28" t="s">
        <v>2</v>
      </c>
      <c r="W209" s="28">
        <f t="shared" si="46"/>
        <v>0</v>
      </c>
      <c r="X209" s="28" t="str">
        <f t="shared" si="48"/>
        <v/>
      </c>
    </row>
    <row r="210" spans="1:24" ht="28.9" customHeight="1">
      <c r="A210" s="41" t="str">
        <f t="shared" si="49"/>
        <v xml:space="preserve"> </v>
      </c>
      <c r="B210" s="42"/>
      <c r="C210" s="43"/>
      <c r="D210" s="44"/>
      <c r="E210" s="44"/>
      <c r="F210" s="43"/>
      <c r="G210" s="43"/>
      <c r="H210" s="26"/>
      <c r="I210" s="26"/>
      <c r="J210" s="26"/>
      <c r="K210" s="26"/>
      <c r="L210" s="52"/>
      <c r="M210" s="50"/>
      <c r="N210" s="28" t="s">
        <v>19</v>
      </c>
      <c r="O210" s="28">
        <f>COUNTIF(C197:C216,"학")</f>
        <v>0</v>
      </c>
      <c r="P210" s="28" t="s">
        <v>2</v>
      </c>
      <c r="Q210" s="28">
        <f>SUMIF(C197:C216,"학",E197:E216)</f>
        <v>0</v>
      </c>
      <c r="R210" s="28">
        <f>COUNTIF(X197:X216,"학국")</f>
        <v>0</v>
      </c>
      <c r="S210" s="28" t="s">
        <v>2</v>
      </c>
      <c r="T210" s="28">
        <f>SUMIF(X197:X216,"학국",E197:E216)</f>
        <v>0</v>
      </c>
      <c r="U210" s="28">
        <f t="shared" si="45"/>
        <v>0</v>
      </c>
      <c r="V210" s="28" t="s">
        <v>2</v>
      </c>
      <c r="W210" s="28">
        <f t="shared" si="46"/>
        <v>0</v>
      </c>
      <c r="X210" s="28" t="str">
        <f t="shared" si="48"/>
        <v/>
      </c>
    </row>
    <row r="211" spans="1:24" ht="28.9" customHeight="1">
      <c r="A211" s="41" t="str">
        <f t="shared" si="49"/>
        <v xml:space="preserve"> </v>
      </c>
      <c r="B211" s="42"/>
      <c r="C211" s="43"/>
      <c r="D211" s="44"/>
      <c r="E211" s="44"/>
      <c r="F211" s="43"/>
      <c r="G211" s="43"/>
      <c r="H211" s="26"/>
      <c r="I211" s="26"/>
      <c r="J211" s="26"/>
      <c r="K211" s="26"/>
      <c r="L211" s="52"/>
      <c r="M211" s="50"/>
      <c r="N211" s="28" t="s">
        <v>16</v>
      </c>
      <c r="O211" s="28">
        <f>COUNTIF(C197:C216,"수")</f>
        <v>0</v>
      </c>
      <c r="P211" s="28" t="s">
        <v>2</v>
      </c>
      <c r="Q211" s="28">
        <f>SUMIF(C197:C216,"수",E197:E216)</f>
        <v>0</v>
      </c>
      <c r="R211" s="28">
        <f>COUNTIF(X197:X216,"수국")</f>
        <v>0</v>
      </c>
      <c r="S211" s="28" t="s">
        <v>2</v>
      </c>
      <c r="T211" s="28">
        <f>SUMIF(X197:X216,"수국",E197:E216)</f>
        <v>0</v>
      </c>
      <c r="U211" s="28">
        <f t="shared" si="45"/>
        <v>0</v>
      </c>
      <c r="V211" s="28" t="s">
        <v>2</v>
      </c>
      <c r="W211" s="28">
        <f t="shared" si="46"/>
        <v>0</v>
      </c>
      <c r="X211" s="28" t="str">
        <f t="shared" si="48"/>
        <v/>
      </c>
    </row>
    <row r="212" spans="1:24" ht="28.9" customHeight="1">
      <c r="A212" s="41" t="str">
        <f t="shared" si="49"/>
        <v xml:space="preserve"> </v>
      </c>
      <c r="B212" s="42"/>
      <c r="C212" s="43"/>
      <c r="D212" s="44"/>
      <c r="E212" s="44"/>
      <c r="F212" s="43"/>
      <c r="G212" s="43"/>
      <c r="H212" s="26"/>
      <c r="I212" s="26"/>
      <c r="J212" s="26"/>
      <c r="K212" s="26"/>
      <c r="L212" s="52"/>
      <c r="M212" s="50"/>
      <c r="N212" s="29" t="s">
        <v>17</v>
      </c>
      <c r="O212" s="28">
        <f>COUNTIF(C197:C216,"장")</f>
        <v>0</v>
      </c>
      <c r="P212" s="28" t="s">
        <v>2</v>
      </c>
      <c r="Q212" s="28">
        <f>SUMIF(C197:C216,"장",E197:E216)</f>
        <v>0</v>
      </c>
      <c r="R212" s="28">
        <f>COUNTIF(X197:X216,"장국")</f>
        <v>0</v>
      </c>
      <c r="S212" s="28" t="s">
        <v>2</v>
      </c>
      <c r="T212" s="28">
        <f>SUMIF(X197:X216,"장국",E197:E216)</f>
        <v>0</v>
      </c>
      <c r="U212" s="28">
        <f t="shared" si="45"/>
        <v>0</v>
      </c>
      <c r="V212" s="28" t="s">
        <v>2</v>
      </c>
      <c r="W212" s="28">
        <f t="shared" si="46"/>
        <v>0</v>
      </c>
      <c r="X212" s="30" t="str">
        <f t="shared" si="48"/>
        <v/>
      </c>
    </row>
    <row r="213" spans="1:24" ht="28.9" customHeight="1">
      <c r="A213" s="41" t="str">
        <f t="shared" si="49"/>
        <v xml:space="preserve"> </v>
      </c>
      <c r="B213" s="42"/>
      <c r="C213" s="43"/>
      <c r="D213" s="44"/>
      <c r="E213" s="44"/>
      <c r="F213" s="43"/>
      <c r="G213" s="43"/>
      <c r="H213" s="26"/>
      <c r="I213" s="26"/>
      <c r="J213" s="26"/>
      <c r="K213" s="26"/>
      <c r="L213" s="52"/>
      <c r="M213" s="50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30" t="str">
        <f t="shared" si="48"/>
        <v/>
      </c>
    </row>
    <row r="214" spans="1:24" ht="28.9" customHeight="1">
      <c r="A214" s="41" t="str">
        <f t="shared" si="49"/>
        <v xml:space="preserve"> </v>
      </c>
      <c r="B214" s="42"/>
      <c r="C214" s="43"/>
      <c r="D214" s="44"/>
      <c r="E214" s="44"/>
      <c r="F214" s="43"/>
      <c r="G214" s="43"/>
      <c r="H214" s="26"/>
      <c r="I214" s="26"/>
      <c r="J214" s="26"/>
      <c r="K214" s="26"/>
      <c r="L214" s="52"/>
      <c r="M214" s="50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30" t="str">
        <f t="shared" si="48"/>
        <v/>
      </c>
    </row>
    <row r="215" spans="1:24" ht="28.9" customHeight="1">
      <c r="A215" s="41" t="str">
        <f>IF(OR(ISNUMBER(E215),ISTEXT(C215)),A214+1," ")</f>
        <v xml:space="preserve"> </v>
      </c>
      <c r="B215" s="42"/>
      <c r="C215" s="43"/>
      <c r="D215" s="44"/>
      <c r="E215" s="44"/>
      <c r="F215" s="43"/>
      <c r="G215" s="43"/>
      <c r="H215" s="26"/>
      <c r="I215" s="26"/>
      <c r="J215" s="26"/>
      <c r="K215" s="26"/>
      <c r="L215" s="52"/>
      <c r="M215" s="50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30" t="str">
        <f t="shared" si="48"/>
        <v/>
      </c>
    </row>
    <row r="216" spans="1:24" ht="28.9" customHeight="1">
      <c r="A216" s="41" t="str">
        <f>IF(OR(ISNUMBER(E216),ISTEXT(C216)),A215+1," ")</f>
        <v xml:space="preserve"> </v>
      </c>
      <c r="B216" s="42"/>
      <c r="C216" s="43"/>
      <c r="D216" s="44"/>
      <c r="E216" s="44"/>
      <c r="F216" s="43"/>
      <c r="G216" s="43"/>
      <c r="H216" s="26"/>
      <c r="I216" s="26"/>
      <c r="J216" s="26"/>
      <c r="K216" s="26"/>
      <c r="L216" s="52"/>
      <c r="M216" s="50"/>
      <c r="N216" s="28" t="s">
        <v>20</v>
      </c>
      <c r="O216" s="28">
        <f>COUNTIF(C197:C216," ")</f>
        <v>0</v>
      </c>
      <c r="P216" s="28" t="s">
        <v>2</v>
      </c>
      <c r="Q216" s="28">
        <f>SUMIF(C197:C216," ",E197:E216)</f>
        <v>0</v>
      </c>
      <c r="R216" s="28"/>
      <c r="S216" s="28" t="s">
        <v>2</v>
      </c>
      <c r="T216" s="28"/>
      <c r="U216" s="28">
        <f>O216</f>
        <v>0</v>
      </c>
      <c r="V216" s="28" t="s">
        <v>2</v>
      </c>
      <c r="W216" s="28">
        <f>Q216</f>
        <v>0</v>
      </c>
      <c r="X216" s="28" t="str">
        <f t="shared" ref="X216:X231" si="50">CONCATENATE(C216,H216)</f>
        <v/>
      </c>
    </row>
    <row r="217" spans="1:24" ht="28.9" customHeight="1">
      <c r="A217" s="45" t="s">
        <v>35</v>
      </c>
      <c r="B217" s="46"/>
      <c r="C217" s="47"/>
      <c r="D217" s="48"/>
      <c r="E217" s="49">
        <f>SUM(E197:E216)</f>
        <v>0</v>
      </c>
      <c r="F217" s="47"/>
      <c r="G217" s="47"/>
      <c r="H217" s="31"/>
      <c r="I217" s="31"/>
      <c r="J217" s="31"/>
      <c r="K217" s="31"/>
      <c r="L217" s="33"/>
      <c r="M217" s="51"/>
      <c r="N217" s="29" t="s">
        <v>1</v>
      </c>
      <c r="O217" s="28">
        <f>SUM(O197:O216)</f>
        <v>0</v>
      </c>
      <c r="P217" s="28" t="s">
        <v>2</v>
      </c>
      <c r="Q217" s="28">
        <f>SUM(Q197:Q216)</f>
        <v>0</v>
      </c>
      <c r="R217" s="28">
        <f>SUM(R197:R216)</f>
        <v>0</v>
      </c>
      <c r="S217" s="28" t="s">
        <v>2</v>
      </c>
      <c r="T217" s="28">
        <f>SUM(T197:T216)</f>
        <v>0</v>
      </c>
      <c r="U217" s="28">
        <f>SUM(U197:U216)</f>
        <v>0</v>
      </c>
      <c r="V217" s="28" t="s">
        <v>2</v>
      </c>
      <c r="W217" s="28">
        <f>SUM(W197:W216)</f>
        <v>0</v>
      </c>
      <c r="X217" s="28" t="str">
        <f t="shared" si="50"/>
        <v/>
      </c>
    </row>
    <row r="218" spans="1:24" ht="28.9" customHeight="1">
      <c r="A218" s="41" t="str">
        <f>IF(OR(ISNUMBER(E218),ISTEXT(C218)),A216+1," ")</f>
        <v xml:space="preserve"> </v>
      </c>
      <c r="B218" s="42"/>
      <c r="C218" s="43"/>
      <c r="D218" s="44"/>
      <c r="E218" s="44"/>
      <c r="F218" s="43"/>
      <c r="G218" s="43"/>
      <c r="H218" s="26"/>
      <c r="I218" s="26"/>
      <c r="J218" s="26"/>
      <c r="K218" s="27"/>
      <c r="L218" s="52"/>
      <c r="M218" s="50"/>
      <c r="N218" s="28" t="s">
        <v>3</v>
      </c>
      <c r="O218" s="28">
        <f>COUNTIF(C218:C237,"전")</f>
        <v>0</v>
      </c>
      <c r="P218" s="28" t="s">
        <v>2</v>
      </c>
      <c r="Q218" s="28">
        <f>SUMIF(C218:C237,"전",E218:E237)</f>
        <v>0</v>
      </c>
      <c r="R218" s="28">
        <f>COUNTIF(X218:X237,"전국")</f>
        <v>0</v>
      </c>
      <c r="S218" s="28" t="s">
        <v>2</v>
      </c>
      <c r="T218" s="28">
        <f>SUMIF(X218:X237,"전국",E218:E237)</f>
        <v>0</v>
      </c>
      <c r="U218" s="28">
        <f t="shared" ref="U218:U233" si="51">O218-R218</f>
        <v>0</v>
      </c>
      <c r="V218" s="28" t="s">
        <v>2</v>
      </c>
      <c r="W218" s="28">
        <f t="shared" ref="W218:W233" si="52">Q218-T218</f>
        <v>0</v>
      </c>
      <c r="X218" s="28" t="str">
        <f t="shared" si="50"/>
        <v/>
      </c>
    </row>
    <row r="219" spans="1:24" ht="28.9" customHeight="1">
      <c r="A219" s="41" t="str">
        <f t="shared" ref="A219:A226" si="53">IF(OR(ISNUMBER(E219),ISTEXT(C219)),A218+1," ")</f>
        <v xml:space="preserve"> </v>
      </c>
      <c r="B219" s="42"/>
      <c r="C219" s="43"/>
      <c r="D219" s="44"/>
      <c r="E219" s="44"/>
      <c r="F219" s="43"/>
      <c r="G219" s="43"/>
      <c r="H219" s="26"/>
      <c r="I219" s="26"/>
      <c r="J219" s="26"/>
      <c r="K219" s="26"/>
      <c r="L219" s="52"/>
      <c r="M219" s="50"/>
      <c r="N219" s="28" t="s">
        <v>4</v>
      </c>
      <c r="O219" s="28">
        <f>COUNTIF(C218:C237,"답")</f>
        <v>0</v>
      </c>
      <c r="P219" s="28" t="s">
        <v>2</v>
      </c>
      <c r="Q219" s="28">
        <f>SUMIF(C218:C237,"답",E218:E237)</f>
        <v>0</v>
      </c>
      <c r="R219" s="28">
        <f>COUNTIF(X218:X237,"답국")</f>
        <v>0</v>
      </c>
      <c r="S219" s="28" t="s">
        <v>2</v>
      </c>
      <c r="T219" s="28">
        <f>SUMIF(X218:X237,"답국",E218:E237)</f>
        <v>0</v>
      </c>
      <c r="U219" s="28">
        <f t="shared" si="51"/>
        <v>0</v>
      </c>
      <c r="V219" s="28" t="s">
        <v>2</v>
      </c>
      <c r="W219" s="28">
        <f t="shared" si="52"/>
        <v>0</v>
      </c>
      <c r="X219" s="28" t="str">
        <f t="shared" si="50"/>
        <v/>
      </c>
    </row>
    <row r="220" spans="1:24" ht="28.9" customHeight="1">
      <c r="A220" s="41" t="str">
        <f t="shared" si="53"/>
        <v xml:space="preserve"> </v>
      </c>
      <c r="B220" s="42"/>
      <c r="C220" s="43"/>
      <c r="D220" s="44"/>
      <c r="E220" s="44"/>
      <c r="F220" s="43"/>
      <c r="G220" s="43"/>
      <c r="H220" s="26"/>
      <c r="I220" s="26"/>
      <c r="J220" s="26"/>
      <c r="K220" s="26"/>
      <c r="L220" s="52"/>
      <c r="M220" s="50"/>
      <c r="N220" s="28" t="s">
        <v>5</v>
      </c>
      <c r="O220" s="28">
        <f>COUNTIF(C218:C237,"임")</f>
        <v>0</v>
      </c>
      <c r="P220" s="28" t="s">
        <v>2</v>
      </c>
      <c r="Q220" s="28">
        <f>SUMIF(C218:C237,"임",E218:E237)</f>
        <v>0</v>
      </c>
      <c r="R220" s="28">
        <f>COUNTIF(X218:X237,"임국")</f>
        <v>0</v>
      </c>
      <c r="S220" s="28" t="s">
        <v>2</v>
      </c>
      <c r="T220" s="28">
        <f>SUMIF(X218:X237,"임국",E218:E237)</f>
        <v>0</v>
      </c>
      <c r="U220" s="28">
        <f t="shared" si="51"/>
        <v>0</v>
      </c>
      <c r="V220" s="28" t="s">
        <v>2</v>
      </c>
      <c r="W220" s="28">
        <f t="shared" si="52"/>
        <v>0</v>
      </c>
      <c r="X220" s="28" t="str">
        <f t="shared" si="50"/>
        <v/>
      </c>
    </row>
    <row r="221" spans="1:24" ht="28.9" customHeight="1">
      <c r="A221" s="41" t="str">
        <f t="shared" si="53"/>
        <v xml:space="preserve"> </v>
      </c>
      <c r="B221" s="42"/>
      <c r="C221" s="43"/>
      <c r="D221" s="44"/>
      <c r="E221" s="44"/>
      <c r="F221" s="43"/>
      <c r="G221" s="43"/>
      <c r="H221" s="26"/>
      <c r="I221" s="26"/>
      <c r="J221" s="26"/>
      <c r="K221" s="26"/>
      <c r="L221" s="52"/>
      <c r="M221" s="50"/>
      <c r="N221" s="28" t="s">
        <v>6</v>
      </c>
      <c r="O221" s="28">
        <f>COUNTIF(C218:C237,"대")</f>
        <v>0</v>
      </c>
      <c r="P221" s="28" t="s">
        <v>2</v>
      </c>
      <c r="Q221" s="28">
        <f>SUMIF(C218:C237,"대",E218:E237)</f>
        <v>0</v>
      </c>
      <c r="R221" s="28">
        <f>COUNTIF(X218:X237,"대국")</f>
        <v>0</v>
      </c>
      <c r="S221" s="28" t="s">
        <v>2</v>
      </c>
      <c r="T221" s="28">
        <f>SUMIF(X218:X237,"대국",E218:E237)</f>
        <v>0</v>
      </c>
      <c r="U221" s="28">
        <f t="shared" si="51"/>
        <v>0</v>
      </c>
      <c r="V221" s="28" t="s">
        <v>2</v>
      </c>
      <c r="W221" s="28">
        <f t="shared" si="52"/>
        <v>0</v>
      </c>
      <c r="X221" s="28" t="str">
        <f t="shared" si="50"/>
        <v/>
      </c>
    </row>
    <row r="222" spans="1:24" ht="28.9" customHeight="1">
      <c r="A222" s="41" t="str">
        <f t="shared" si="53"/>
        <v xml:space="preserve"> </v>
      </c>
      <c r="B222" s="42"/>
      <c r="C222" s="43"/>
      <c r="D222" s="44"/>
      <c r="E222" s="44"/>
      <c r="F222" s="43"/>
      <c r="G222" s="43"/>
      <c r="H222" s="26"/>
      <c r="I222" s="26"/>
      <c r="J222" s="26"/>
      <c r="K222" s="26"/>
      <c r="L222" s="52"/>
      <c r="M222" s="50"/>
      <c r="N222" s="28" t="s">
        <v>7</v>
      </c>
      <c r="O222" s="28">
        <f>COUNTIF(C218:C237,"도")</f>
        <v>0</v>
      </c>
      <c r="P222" s="28" t="s">
        <v>2</v>
      </c>
      <c r="Q222" s="28">
        <f>SUMIF(C218:C237,"도",E218:E237)</f>
        <v>0</v>
      </c>
      <c r="R222" s="28">
        <f>COUNTIF(X218:X237,"도국")</f>
        <v>0</v>
      </c>
      <c r="S222" s="28" t="s">
        <v>2</v>
      </c>
      <c r="T222" s="28">
        <f>SUMIF(X218:X237,"도국",E218:E237)</f>
        <v>0</v>
      </c>
      <c r="U222" s="28">
        <f t="shared" si="51"/>
        <v>0</v>
      </c>
      <c r="V222" s="28" t="s">
        <v>2</v>
      </c>
      <c r="W222" s="28">
        <f t="shared" si="52"/>
        <v>0</v>
      </c>
      <c r="X222" s="28" t="str">
        <f t="shared" si="50"/>
        <v/>
      </c>
    </row>
    <row r="223" spans="1:24" ht="28.9" customHeight="1">
      <c r="A223" s="41" t="str">
        <f t="shared" si="53"/>
        <v xml:space="preserve"> </v>
      </c>
      <c r="B223" s="42"/>
      <c r="C223" s="43"/>
      <c r="D223" s="44"/>
      <c r="E223" s="44"/>
      <c r="F223" s="43"/>
      <c r="G223" s="43"/>
      <c r="H223" s="26"/>
      <c r="I223" s="26"/>
      <c r="J223" s="26"/>
      <c r="K223" s="26"/>
      <c r="L223" s="52"/>
      <c r="M223" s="50"/>
      <c r="N223" s="28" t="s">
        <v>8</v>
      </c>
      <c r="O223" s="28">
        <f>COUNTIF(C218:C237,"천")</f>
        <v>0</v>
      </c>
      <c r="P223" s="28" t="s">
        <v>2</v>
      </c>
      <c r="Q223" s="28">
        <f>SUMIF(C218:C237,"천",E218:E237)</f>
        <v>0</v>
      </c>
      <c r="R223" s="28">
        <f>COUNTIF(X218:X237,"천국")</f>
        <v>0</v>
      </c>
      <c r="S223" s="28" t="s">
        <v>2</v>
      </c>
      <c r="T223" s="28">
        <f>SUMIF(X218:X237,"천국",E218:E237)</f>
        <v>0</v>
      </c>
      <c r="U223" s="28">
        <f t="shared" si="51"/>
        <v>0</v>
      </c>
      <c r="V223" s="28" t="s">
        <v>2</v>
      </c>
      <c r="W223" s="28">
        <f t="shared" si="52"/>
        <v>0</v>
      </c>
      <c r="X223" s="28" t="str">
        <f t="shared" si="50"/>
        <v/>
      </c>
    </row>
    <row r="224" spans="1:24" ht="28.9" customHeight="1">
      <c r="A224" s="41" t="str">
        <f t="shared" si="53"/>
        <v xml:space="preserve"> </v>
      </c>
      <c r="B224" s="42"/>
      <c r="C224" s="43"/>
      <c r="D224" s="44"/>
      <c r="E224" s="44"/>
      <c r="F224" s="43"/>
      <c r="G224" s="43"/>
      <c r="H224" s="26"/>
      <c r="I224" s="26"/>
      <c r="J224" s="26"/>
      <c r="K224" s="26"/>
      <c r="L224" s="52"/>
      <c r="M224" s="50"/>
      <c r="N224" s="28" t="s">
        <v>9</v>
      </c>
      <c r="O224" s="28">
        <f>COUNTIF(C218:C237,"구")</f>
        <v>0</v>
      </c>
      <c r="P224" s="28" t="s">
        <v>2</v>
      </c>
      <c r="Q224" s="28">
        <f>SUMIF(C218:C237,"구",E218:E237)</f>
        <v>0</v>
      </c>
      <c r="R224" s="28">
        <f>COUNTIF(X218:X237,"구국")</f>
        <v>0</v>
      </c>
      <c r="S224" s="28" t="s">
        <v>2</v>
      </c>
      <c r="T224" s="28">
        <f>SUMIF(X218:X237,"구국",E218:E237)</f>
        <v>0</v>
      </c>
      <c r="U224" s="28">
        <f t="shared" si="51"/>
        <v>0</v>
      </c>
      <c r="V224" s="28" t="s">
        <v>2</v>
      </c>
      <c r="W224" s="28">
        <f t="shared" si="52"/>
        <v>0</v>
      </c>
      <c r="X224" s="28" t="str">
        <f t="shared" si="50"/>
        <v/>
      </c>
    </row>
    <row r="225" spans="1:24" ht="28.9" customHeight="1">
      <c r="A225" s="41" t="str">
        <f t="shared" si="53"/>
        <v xml:space="preserve"> </v>
      </c>
      <c r="B225" s="42"/>
      <c r="C225" s="43"/>
      <c r="D225" s="44"/>
      <c r="E225" s="44"/>
      <c r="F225" s="43"/>
      <c r="G225" s="43"/>
      <c r="H225" s="26"/>
      <c r="I225" s="26"/>
      <c r="J225" s="26"/>
      <c r="K225" s="26"/>
      <c r="L225" s="52"/>
      <c r="M225" s="50"/>
      <c r="N225" s="28" t="s">
        <v>10</v>
      </c>
      <c r="O225" s="28">
        <f>COUNTIF(C218:C237,"제")</f>
        <v>0</v>
      </c>
      <c r="P225" s="28" t="s">
        <v>2</v>
      </c>
      <c r="Q225" s="28">
        <f>SUMIF(C218:C237,"제",E218:E237)</f>
        <v>0</v>
      </c>
      <c r="R225" s="28">
        <f>COUNTIF(X218:X237,"제국")</f>
        <v>0</v>
      </c>
      <c r="S225" s="28" t="s">
        <v>2</v>
      </c>
      <c r="T225" s="28">
        <f>SUMIF(X218:X237,"제국",E218:E237)</f>
        <v>0</v>
      </c>
      <c r="U225" s="28">
        <f t="shared" si="51"/>
        <v>0</v>
      </c>
      <c r="V225" s="28" t="s">
        <v>2</v>
      </c>
      <c r="W225" s="28">
        <f t="shared" si="52"/>
        <v>0</v>
      </c>
      <c r="X225" s="28" t="str">
        <f t="shared" si="50"/>
        <v/>
      </c>
    </row>
    <row r="226" spans="1:24" ht="28.9" customHeight="1">
      <c r="A226" s="41" t="str">
        <f t="shared" si="53"/>
        <v xml:space="preserve"> </v>
      </c>
      <c r="B226" s="42"/>
      <c r="C226" s="43"/>
      <c r="D226" s="44"/>
      <c r="E226" s="44"/>
      <c r="F226" s="43"/>
      <c r="G226" s="43"/>
      <c r="H226" s="26"/>
      <c r="I226" s="26"/>
      <c r="J226" s="26"/>
      <c r="K226" s="26"/>
      <c r="L226" s="52"/>
      <c r="M226" s="50"/>
      <c r="N226" s="28" t="s">
        <v>11</v>
      </c>
      <c r="O226" s="28">
        <f>COUNTIF(C218:C237,"유")</f>
        <v>0</v>
      </c>
      <c r="P226" s="28" t="s">
        <v>2</v>
      </c>
      <c r="Q226" s="28">
        <f>SUMIF(C218:C237,"유",E218:E237)</f>
        <v>0</v>
      </c>
      <c r="R226" s="28">
        <f>COUNTIF(X218:X237,"유국")</f>
        <v>0</v>
      </c>
      <c r="S226" s="28" t="s">
        <v>2</v>
      </c>
      <c r="T226" s="28">
        <f>SUMIF(X218:X237,"유국",E218:E237)</f>
        <v>0</v>
      </c>
      <c r="U226" s="28">
        <f t="shared" si="51"/>
        <v>0</v>
      </c>
      <c r="V226" s="28" t="s">
        <v>2</v>
      </c>
      <c r="W226" s="28">
        <f t="shared" si="52"/>
        <v>0</v>
      </c>
      <c r="X226" s="28" t="str">
        <f t="shared" si="50"/>
        <v/>
      </c>
    </row>
    <row r="227" spans="1:24" ht="28.9" customHeight="1">
      <c r="A227" s="41" t="str">
        <f t="shared" ref="A227:A235" si="54">IF(OR(ISNUMBER(E227),ISTEXT(C227)),A226+1," ")</f>
        <v xml:space="preserve"> </v>
      </c>
      <c r="B227" s="42"/>
      <c r="C227" s="43"/>
      <c r="D227" s="44"/>
      <c r="E227" s="44"/>
      <c r="F227" s="43"/>
      <c r="G227" s="43"/>
      <c r="H227" s="26"/>
      <c r="I227" s="26"/>
      <c r="J227" s="26"/>
      <c r="K227" s="26"/>
      <c r="L227" s="52"/>
      <c r="M227" s="50"/>
      <c r="N227" s="28" t="s">
        <v>12</v>
      </c>
      <c r="O227" s="28">
        <f>COUNTIF(C218:C237,"과")</f>
        <v>0</v>
      </c>
      <c r="P227" s="28" t="s">
        <v>2</v>
      </c>
      <c r="Q227" s="28">
        <f>SUMIF(C218:C237,"과",E218:E237)</f>
        <v>0</v>
      </c>
      <c r="R227" s="28">
        <f>COUNTIF(X218:X237,"과국")</f>
        <v>0</v>
      </c>
      <c r="S227" s="28" t="s">
        <v>2</v>
      </c>
      <c r="T227" s="28">
        <f>SUMIF(X218:X237,"과국",E218:E237)</f>
        <v>0</v>
      </c>
      <c r="U227" s="28">
        <f t="shared" si="51"/>
        <v>0</v>
      </c>
      <c r="V227" s="28" t="s">
        <v>2</v>
      </c>
      <c r="W227" s="28">
        <f t="shared" si="52"/>
        <v>0</v>
      </c>
      <c r="X227" s="28" t="str">
        <f t="shared" si="50"/>
        <v/>
      </c>
    </row>
    <row r="228" spans="1:24" ht="28.9" customHeight="1">
      <c r="A228" s="41" t="str">
        <f t="shared" si="54"/>
        <v xml:space="preserve"> </v>
      </c>
      <c r="B228" s="42"/>
      <c r="C228" s="43"/>
      <c r="D228" s="44"/>
      <c r="E228" s="44"/>
      <c r="F228" s="43"/>
      <c r="G228" s="43"/>
      <c r="H228" s="26"/>
      <c r="I228" s="26"/>
      <c r="J228" s="26"/>
      <c r="K228" s="26"/>
      <c r="L228" s="52"/>
      <c r="M228" s="50"/>
      <c r="N228" s="28" t="s">
        <v>13</v>
      </c>
      <c r="O228" s="28">
        <f>COUNTIF(C218:C237,"묘")</f>
        <v>0</v>
      </c>
      <c r="P228" s="28" t="s">
        <v>2</v>
      </c>
      <c r="Q228" s="28">
        <f>SUMIF(C218:C237,"묘",E218:E237)</f>
        <v>0</v>
      </c>
      <c r="R228" s="28">
        <f>COUNTIF(X218:X237,"묘국")</f>
        <v>0</v>
      </c>
      <c r="S228" s="28" t="s">
        <v>2</v>
      </c>
      <c r="T228" s="28">
        <f>SUMIF(X218:X237,"묘국",E218:E237)</f>
        <v>0</v>
      </c>
      <c r="U228" s="28">
        <f t="shared" si="51"/>
        <v>0</v>
      </c>
      <c r="V228" s="28" t="s">
        <v>2</v>
      </c>
      <c r="W228" s="28">
        <f t="shared" si="52"/>
        <v>0</v>
      </c>
      <c r="X228" s="28" t="str">
        <f t="shared" si="50"/>
        <v/>
      </c>
    </row>
    <row r="229" spans="1:24" ht="28.9" customHeight="1">
      <c r="A229" s="41" t="str">
        <f t="shared" si="54"/>
        <v xml:space="preserve"> </v>
      </c>
      <c r="B229" s="42"/>
      <c r="C229" s="43"/>
      <c r="D229" s="44"/>
      <c r="E229" s="44"/>
      <c r="F229" s="43"/>
      <c r="G229" s="43"/>
      <c r="H229" s="26"/>
      <c r="I229" s="26"/>
      <c r="J229" s="26"/>
      <c r="K229" s="26"/>
      <c r="L229" s="52"/>
      <c r="M229" s="50"/>
      <c r="N229" s="28" t="s">
        <v>14</v>
      </c>
      <c r="O229" s="28">
        <f>COUNTIF(C218:C237,"목")</f>
        <v>0</v>
      </c>
      <c r="P229" s="28" t="s">
        <v>2</v>
      </c>
      <c r="Q229" s="28">
        <f>SUMIF(C218:C237,"목",E218:E237)</f>
        <v>0</v>
      </c>
      <c r="R229" s="28">
        <f>COUNTIF(X218:X237,"목국")</f>
        <v>0</v>
      </c>
      <c r="S229" s="28" t="s">
        <v>2</v>
      </c>
      <c r="T229" s="28">
        <f>SUMIF(X218:X237,"목국",E218:E237)</f>
        <v>0</v>
      </c>
      <c r="U229" s="28">
        <f t="shared" si="51"/>
        <v>0</v>
      </c>
      <c r="V229" s="28" t="s">
        <v>2</v>
      </c>
      <c r="W229" s="28">
        <f t="shared" si="52"/>
        <v>0</v>
      </c>
      <c r="X229" s="28" t="str">
        <f t="shared" si="50"/>
        <v/>
      </c>
    </row>
    <row r="230" spans="1:24" ht="28.9" customHeight="1">
      <c r="A230" s="41" t="str">
        <f t="shared" si="54"/>
        <v xml:space="preserve"> </v>
      </c>
      <c r="B230" s="42"/>
      <c r="C230" s="43"/>
      <c r="D230" s="44"/>
      <c r="E230" s="44"/>
      <c r="F230" s="43"/>
      <c r="G230" s="43"/>
      <c r="H230" s="26"/>
      <c r="I230" s="26"/>
      <c r="J230" s="26"/>
      <c r="K230" s="26"/>
      <c r="L230" s="52"/>
      <c r="M230" s="50"/>
      <c r="N230" s="28" t="s">
        <v>15</v>
      </c>
      <c r="O230" s="28">
        <f>COUNTIF(C218:C237,"잡")</f>
        <v>0</v>
      </c>
      <c r="P230" s="28" t="s">
        <v>2</v>
      </c>
      <c r="Q230" s="28">
        <f>SUMIF(C218:C237,"잡",E218:E237)</f>
        <v>0</v>
      </c>
      <c r="R230" s="28">
        <f>COUNTIF(X218:X237,"잡국")</f>
        <v>0</v>
      </c>
      <c r="S230" s="28" t="s">
        <v>2</v>
      </c>
      <c r="T230" s="28">
        <f>SUMIF(X218:X237,"잡국",E218:E237)</f>
        <v>0</v>
      </c>
      <c r="U230" s="28">
        <f t="shared" si="51"/>
        <v>0</v>
      </c>
      <c r="V230" s="28" t="s">
        <v>2</v>
      </c>
      <c r="W230" s="28">
        <f t="shared" si="52"/>
        <v>0</v>
      </c>
      <c r="X230" s="28" t="str">
        <f t="shared" si="50"/>
        <v/>
      </c>
    </row>
    <row r="231" spans="1:24" ht="28.9" customHeight="1">
      <c r="A231" s="41" t="str">
        <f t="shared" si="54"/>
        <v xml:space="preserve"> </v>
      </c>
      <c r="B231" s="42"/>
      <c r="C231" s="43"/>
      <c r="D231" s="44"/>
      <c r="E231" s="44"/>
      <c r="F231" s="43"/>
      <c r="G231" s="43"/>
      <c r="H231" s="26"/>
      <c r="I231" s="26"/>
      <c r="J231" s="26"/>
      <c r="K231" s="26"/>
      <c r="L231" s="52"/>
      <c r="M231" s="50"/>
      <c r="N231" s="28" t="s">
        <v>19</v>
      </c>
      <c r="O231" s="28">
        <f>COUNTIF(C218:C237,"학")</f>
        <v>0</v>
      </c>
      <c r="P231" s="28" t="s">
        <v>2</v>
      </c>
      <c r="Q231" s="28">
        <f>SUMIF(C218:C237,"학",E218:E237)</f>
        <v>0</v>
      </c>
      <c r="R231" s="28">
        <f>COUNTIF(X218:X237,"학국")</f>
        <v>0</v>
      </c>
      <c r="S231" s="28" t="s">
        <v>2</v>
      </c>
      <c r="T231" s="28">
        <f>SUMIF(X218:X237,"학국",E218:E237)</f>
        <v>0</v>
      </c>
      <c r="U231" s="28">
        <f t="shared" si="51"/>
        <v>0</v>
      </c>
      <c r="V231" s="28" t="s">
        <v>2</v>
      </c>
      <c r="W231" s="28">
        <f t="shared" si="52"/>
        <v>0</v>
      </c>
      <c r="X231" s="28" t="str">
        <f t="shared" si="50"/>
        <v/>
      </c>
    </row>
    <row r="232" spans="1:24" ht="28.9" customHeight="1">
      <c r="A232" s="41" t="str">
        <f t="shared" si="54"/>
        <v xml:space="preserve"> </v>
      </c>
      <c r="B232" s="42"/>
      <c r="C232" s="43"/>
      <c r="D232" s="44"/>
      <c r="E232" s="44"/>
      <c r="F232" s="43"/>
      <c r="G232" s="43"/>
      <c r="H232" s="26"/>
      <c r="I232" s="26"/>
      <c r="J232" s="26"/>
      <c r="K232" s="26"/>
      <c r="L232" s="52"/>
      <c r="M232" s="50"/>
      <c r="N232" s="28" t="s">
        <v>16</v>
      </c>
      <c r="O232" s="28">
        <f>COUNTIF(C218:C237,"수")</f>
        <v>0</v>
      </c>
      <c r="P232" s="28" t="s">
        <v>2</v>
      </c>
      <c r="Q232" s="28">
        <f>SUMIF(C218:C237,"수",E218:E237)</f>
        <v>0</v>
      </c>
      <c r="R232" s="28">
        <f>COUNTIF(X218:X237,"수국")</f>
        <v>0</v>
      </c>
      <c r="S232" s="28" t="s">
        <v>2</v>
      </c>
      <c r="T232" s="28">
        <f>SUMIF(X218:X237,"수국",E218:E237)</f>
        <v>0</v>
      </c>
      <c r="U232" s="28">
        <f t="shared" si="51"/>
        <v>0</v>
      </c>
      <c r="V232" s="28" t="s">
        <v>2</v>
      </c>
      <c r="W232" s="28">
        <f t="shared" si="52"/>
        <v>0</v>
      </c>
      <c r="X232" s="28" t="str">
        <f t="shared" ref="X232:X247" si="55">CONCATENATE(C232,H232)</f>
        <v/>
      </c>
    </row>
    <row r="233" spans="1:24" ht="28.9" customHeight="1">
      <c r="A233" s="41" t="str">
        <f t="shared" si="54"/>
        <v xml:space="preserve"> </v>
      </c>
      <c r="B233" s="42"/>
      <c r="C233" s="43"/>
      <c r="D233" s="44"/>
      <c r="E233" s="44"/>
      <c r="F233" s="43"/>
      <c r="G233" s="43"/>
      <c r="H233" s="26"/>
      <c r="I233" s="26"/>
      <c r="J233" s="26"/>
      <c r="K233" s="26"/>
      <c r="L233" s="52"/>
      <c r="M233" s="50"/>
      <c r="N233" s="29" t="s">
        <v>17</v>
      </c>
      <c r="O233" s="28">
        <f>COUNTIF(C218:C237,"장")</f>
        <v>0</v>
      </c>
      <c r="P233" s="28" t="s">
        <v>2</v>
      </c>
      <c r="Q233" s="28">
        <f>SUMIF(C218:C237,"장",E218:E237)</f>
        <v>0</v>
      </c>
      <c r="R233" s="28">
        <f>COUNTIF(X218:X237,"장국")</f>
        <v>0</v>
      </c>
      <c r="S233" s="28" t="s">
        <v>2</v>
      </c>
      <c r="T233" s="28">
        <f>SUMIF(X218:X237,"장국",E218:E237)</f>
        <v>0</v>
      </c>
      <c r="U233" s="28">
        <f t="shared" si="51"/>
        <v>0</v>
      </c>
      <c r="V233" s="28" t="s">
        <v>2</v>
      </c>
      <c r="W233" s="28">
        <f t="shared" si="52"/>
        <v>0</v>
      </c>
      <c r="X233" s="30" t="str">
        <f t="shared" si="55"/>
        <v/>
      </c>
    </row>
    <row r="234" spans="1:24" ht="28.9" customHeight="1">
      <c r="A234" s="41" t="str">
        <f t="shared" si="54"/>
        <v xml:space="preserve"> </v>
      </c>
      <c r="B234" s="42"/>
      <c r="C234" s="43"/>
      <c r="D234" s="44"/>
      <c r="E234" s="44"/>
      <c r="F234" s="43"/>
      <c r="G234" s="43"/>
      <c r="H234" s="26"/>
      <c r="I234" s="26"/>
      <c r="J234" s="26"/>
      <c r="K234" s="26"/>
      <c r="L234" s="52"/>
      <c r="M234" s="50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30" t="str">
        <f t="shared" si="55"/>
        <v/>
      </c>
    </row>
    <row r="235" spans="1:24" ht="28.9" customHeight="1">
      <c r="A235" s="41" t="str">
        <f t="shared" si="54"/>
        <v xml:space="preserve"> </v>
      </c>
      <c r="B235" s="42"/>
      <c r="C235" s="43"/>
      <c r="D235" s="44"/>
      <c r="E235" s="44"/>
      <c r="F235" s="43"/>
      <c r="G235" s="43"/>
      <c r="H235" s="26"/>
      <c r="I235" s="26"/>
      <c r="J235" s="26"/>
      <c r="K235" s="26"/>
      <c r="L235" s="52"/>
      <c r="M235" s="50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30" t="str">
        <f t="shared" si="55"/>
        <v/>
      </c>
    </row>
    <row r="236" spans="1:24" ht="28.9" customHeight="1">
      <c r="A236" s="41" t="str">
        <f>IF(OR(ISNUMBER(E236),ISTEXT(C236)),A235+1," ")</f>
        <v xml:space="preserve"> </v>
      </c>
      <c r="B236" s="42"/>
      <c r="C236" s="43"/>
      <c r="D236" s="44"/>
      <c r="E236" s="44"/>
      <c r="F236" s="43"/>
      <c r="G236" s="43"/>
      <c r="H236" s="26"/>
      <c r="I236" s="26"/>
      <c r="J236" s="26"/>
      <c r="K236" s="26"/>
      <c r="L236" s="52"/>
      <c r="M236" s="50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30" t="str">
        <f t="shared" si="55"/>
        <v/>
      </c>
    </row>
    <row r="237" spans="1:24" ht="28.9" customHeight="1">
      <c r="A237" s="41" t="str">
        <f>IF(OR(ISNUMBER(E237),ISTEXT(C237)),A236+1," ")</f>
        <v xml:space="preserve"> </v>
      </c>
      <c r="B237" s="42"/>
      <c r="C237" s="43"/>
      <c r="D237" s="44"/>
      <c r="E237" s="44"/>
      <c r="F237" s="43"/>
      <c r="G237" s="43"/>
      <c r="H237" s="26"/>
      <c r="I237" s="26"/>
      <c r="J237" s="26"/>
      <c r="K237" s="26"/>
      <c r="L237" s="52"/>
      <c r="M237" s="50"/>
      <c r="N237" s="28" t="s">
        <v>20</v>
      </c>
      <c r="O237" s="28">
        <f>COUNTIF(C218:C237," ")</f>
        <v>0</v>
      </c>
      <c r="P237" s="28" t="s">
        <v>2</v>
      </c>
      <c r="Q237" s="28">
        <f>SUMIF(C218:C237," ",E218:E237)</f>
        <v>0</v>
      </c>
      <c r="R237" s="28"/>
      <c r="S237" s="28" t="s">
        <v>2</v>
      </c>
      <c r="T237" s="28"/>
      <c r="U237" s="28">
        <f>O237</f>
        <v>0</v>
      </c>
      <c r="V237" s="28" t="s">
        <v>2</v>
      </c>
      <c r="W237" s="28">
        <f>Q237</f>
        <v>0</v>
      </c>
      <c r="X237" s="28" t="str">
        <f t="shared" si="55"/>
        <v/>
      </c>
    </row>
    <row r="238" spans="1:24" ht="28.9" customHeight="1">
      <c r="A238" s="45" t="s">
        <v>35</v>
      </c>
      <c r="B238" s="46"/>
      <c r="C238" s="47"/>
      <c r="D238" s="48"/>
      <c r="E238" s="49">
        <f>SUM(E218:E237)</f>
        <v>0</v>
      </c>
      <c r="F238" s="47"/>
      <c r="G238" s="47"/>
      <c r="H238" s="31"/>
      <c r="I238" s="31"/>
      <c r="J238" s="31"/>
      <c r="K238" s="31"/>
      <c r="L238" s="33"/>
      <c r="M238" s="51"/>
      <c r="N238" s="29" t="s">
        <v>1</v>
      </c>
      <c r="O238" s="28">
        <f>SUM(O218:O237)</f>
        <v>0</v>
      </c>
      <c r="P238" s="28" t="s">
        <v>2</v>
      </c>
      <c r="Q238" s="28">
        <f>SUM(Q218:Q237)</f>
        <v>0</v>
      </c>
      <c r="R238" s="28">
        <f>SUM(R218:R237)</f>
        <v>0</v>
      </c>
      <c r="S238" s="28" t="s">
        <v>2</v>
      </c>
      <c r="T238" s="28">
        <f>SUM(T218:T237)</f>
        <v>0</v>
      </c>
      <c r="U238" s="28">
        <f>SUM(U218:U237)</f>
        <v>0</v>
      </c>
      <c r="V238" s="28" t="s">
        <v>2</v>
      </c>
      <c r="W238" s="28">
        <f>SUM(W218:W237)</f>
        <v>0</v>
      </c>
      <c r="X238" s="28" t="str">
        <f t="shared" si="55"/>
        <v/>
      </c>
    </row>
    <row r="239" spans="1:24" ht="28.9" customHeight="1">
      <c r="A239" s="41" t="str">
        <f>IF(OR(ISNUMBER(E239),ISTEXT(C239)),A237+1," ")</f>
        <v xml:space="preserve"> </v>
      </c>
      <c r="B239" s="42"/>
      <c r="C239" s="43"/>
      <c r="D239" s="44"/>
      <c r="E239" s="44"/>
      <c r="F239" s="43"/>
      <c r="G239" s="43"/>
      <c r="H239" s="26"/>
      <c r="I239" s="26"/>
      <c r="J239" s="26"/>
      <c r="K239" s="27"/>
      <c r="L239" s="52"/>
      <c r="M239" s="50"/>
      <c r="N239" s="28" t="s">
        <v>3</v>
      </c>
      <c r="O239" s="28">
        <f>COUNTIF(C239:C258,"전")</f>
        <v>0</v>
      </c>
      <c r="P239" s="28" t="s">
        <v>2</v>
      </c>
      <c r="Q239" s="28">
        <f>SUMIF(C239:C258,"전",E239:E258)</f>
        <v>0</v>
      </c>
      <c r="R239" s="28">
        <f>COUNTIF(X239:X258,"전국")</f>
        <v>0</v>
      </c>
      <c r="S239" s="28" t="s">
        <v>2</v>
      </c>
      <c r="T239" s="28">
        <f>SUMIF(X239:X258,"전국",E239:E258)</f>
        <v>0</v>
      </c>
      <c r="U239" s="28">
        <f t="shared" ref="U239:U254" si="56">O239-R239</f>
        <v>0</v>
      </c>
      <c r="V239" s="28" t="s">
        <v>2</v>
      </c>
      <c r="W239" s="28">
        <f t="shared" ref="W239:W254" si="57">Q239-T239</f>
        <v>0</v>
      </c>
      <c r="X239" s="28" t="str">
        <f t="shared" si="55"/>
        <v/>
      </c>
    </row>
    <row r="240" spans="1:24" ht="28.9" customHeight="1">
      <c r="A240" s="41" t="str">
        <f t="shared" ref="A240:A246" si="58">IF(OR(ISNUMBER(E240),ISTEXT(C240)),A239+1," ")</f>
        <v xml:space="preserve"> </v>
      </c>
      <c r="B240" s="42"/>
      <c r="C240" s="43"/>
      <c r="D240" s="44"/>
      <c r="E240" s="44"/>
      <c r="F240" s="43"/>
      <c r="G240" s="43"/>
      <c r="H240" s="26"/>
      <c r="I240" s="26"/>
      <c r="J240" s="26"/>
      <c r="K240" s="26"/>
      <c r="L240" s="52"/>
      <c r="M240" s="50"/>
      <c r="N240" s="28" t="s">
        <v>4</v>
      </c>
      <c r="O240" s="28">
        <f>COUNTIF(C239:C258,"답")</f>
        <v>0</v>
      </c>
      <c r="P240" s="28" t="s">
        <v>2</v>
      </c>
      <c r="Q240" s="28">
        <f>SUMIF(C239:C258,"답",E239:E258)</f>
        <v>0</v>
      </c>
      <c r="R240" s="28">
        <f>COUNTIF(X239:X258,"답국")</f>
        <v>0</v>
      </c>
      <c r="S240" s="28" t="s">
        <v>2</v>
      </c>
      <c r="T240" s="28">
        <f>SUMIF(X239:X258,"답국",E239:E258)</f>
        <v>0</v>
      </c>
      <c r="U240" s="28">
        <f t="shared" si="56"/>
        <v>0</v>
      </c>
      <c r="V240" s="28" t="s">
        <v>2</v>
      </c>
      <c r="W240" s="28">
        <f t="shared" si="57"/>
        <v>0</v>
      </c>
      <c r="X240" s="28" t="str">
        <f t="shared" si="55"/>
        <v/>
      </c>
    </row>
    <row r="241" spans="1:24" ht="28.9" customHeight="1">
      <c r="A241" s="41" t="str">
        <f t="shared" si="58"/>
        <v xml:space="preserve"> </v>
      </c>
      <c r="B241" s="42"/>
      <c r="C241" s="43"/>
      <c r="D241" s="44"/>
      <c r="E241" s="44"/>
      <c r="F241" s="43"/>
      <c r="G241" s="43"/>
      <c r="H241" s="26"/>
      <c r="I241" s="26"/>
      <c r="J241" s="26"/>
      <c r="K241" s="26"/>
      <c r="L241" s="52"/>
      <c r="M241" s="50"/>
      <c r="N241" s="28" t="s">
        <v>5</v>
      </c>
      <c r="O241" s="28">
        <f>COUNTIF(C239:C258,"임")</f>
        <v>0</v>
      </c>
      <c r="P241" s="28" t="s">
        <v>2</v>
      </c>
      <c r="Q241" s="28">
        <f>SUMIF(C239:C258,"임",E239:E258)</f>
        <v>0</v>
      </c>
      <c r="R241" s="28">
        <f>COUNTIF(X239:X258,"임국")</f>
        <v>0</v>
      </c>
      <c r="S241" s="28" t="s">
        <v>2</v>
      </c>
      <c r="T241" s="28">
        <f>SUMIF(X239:X258,"임국",E239:E258)</f>
        <v>0</v>
      </c>
      <c r="U241" s="28">
        <f t="shared" si="56"/>
        <v>0</v>
      </c>
      <c r="V241" s="28" t="s">
        <v>2</v>
      </c>
      <c r="W241" s="28">
        <f t="shared" si="57"/>
        <v>0</v>
      </c>
      <c r="X241" s="28" t="str">
        <f t="shared" si="55"/>
        <v/>
      </c>
    </row>
    <row r="242" spans="1:24" ht="28.9" customHeight="1">
      <c r="A242" s="41" t="str">
        <f t="shared" si="58"/>
        <v xml:space="preserve"> </v>
      </c>
      <c r="B242" s="42"/>
      <c r="C242" s="43"/>
      <c r="D242" s="44"/>
      <c r="E242" s="44"/>
      <c r="F242" s="43"/>
      <c r="G242" s="43"/>
      <c r="H242" s="26"/>
      <c r="I242" s="26"/>
      <c r="J242" s="26"/>
      <c r="K242" s="26"/>
      <c r="L242" s="52"/>
      <c r="M242" s="50"/>
      <c r="N242" s="28" t="s">
        <v>6</v>
      </c>
      <c r="O242" s="28">
        <f>COUNTIF(C239:C258,"대")</f>
        <v>0</v>
      </c>
      <c r="P242" s="28" t="s">
        <v>2</v>
      </c>
      <c r="Q242" s="28">
        <f>SUMIF(C239:C258,"대",E239:E258)</f>
        <v>0</v>
      </c>
      <c r="R242" s="28">
        <f>COUNTIF(X239:X258,"대국")</f>
        <v>0</v>
      </c>
      <c r="S242" s="28" t="s">
        <v>2</v>
      </c>
      <c r="T242" s="28">
        <f>SUMIF(X239:X258,"대국",E239:E258)</f>
        <v>0</v>
      </c>
      <c r="U242" s="28">
        <f t="shared" si="56"/>
        <v>0</v>
      </c>
      <c r="V242" s="28" t="s">
        <v>2</v>
      </c>
      <c r="W242" s="28">
        <f t="shared" si="57"/>
        <v>0</v>
      </c>
      <c r="X242" s="28" t="str">
        <f t="shared" si="55"/>
        <v/>
      </c>
    </row>
    <row r="243" spans="1:24" ht="28.9" customHeight="1">
      <c r="A243" s="41" t="str">
        <f t="shared" si="58"/>
        <v xml:space="preserve"> </v>
      </c>
      <c r="B243" s="42"/>
      <c r="C243" s="43"/>
      <c r="D243" s="44"/>
      <c r="E243" s="44"/>
      <c r="F243" s="43"/>
      <c r="G243" s="43"/>
      <c r="H243" s="26"/>
      <c r="I243" s="26"/>
      <c r="J243" s="26"/>
      <c r="K243" s="26"/>
      <c r="L243" s="52"/>
      <c r="M243" s="50"/>
      <c r="N243" s="28" t="s">
        <v>7</v>
      </c>
      <c r="O243" s="28">
        <f>COUNTIF(C239:C258,"도")</f>
        <v>0</v>
      </c>
      <c r="P243" s="28" t="s">
        <v>2</v>
      </c>
      <c r="Q243" s="28">
        <f>SUMIF(C239:C258,"도",E239:E258)</f>
        <v>0</v>
      </c>
      <c r="R243" s="28">
        <f>COUNTIF(X239:X258,"도국")</f>
        <v>0</v>
      </c>
      <c r="S243" s="28" t="s">
        <v>2</v>
      </c>
      <c r="T243" s="28">
        <f>SUMIF(X239:X258,"도국",E239:E258)</f>
        <v>0</v>
      </c>
      <c r="U243" s="28">
        <f t="shared" si="56"/>
        <v>0</v>
      </c>
      <c r="V243" s="28" t="s">
        <v>2</v>
      </c>
      <c r="W243" s="28">
        <f t="shared" si="57"/>
        <v>0</v>
      </c>
      <c r="X243" s="28" t="str">
        <f t="shared" si="55"/>
        <v/>
      </c>
    </row>
    <row r="244" spans="1:24" ht="28.9" customHeight="1">
      <c r="A244" s="41" t="str">
        <f t="shared" si="58"/>
        <v xml:space="preserve"> </v>
      </c>
      <c r="B244" s="42"/>
      <c r="C244" s="43"/>
      <c r="D244" s="44"/>
      <c r="E244" s="44"/>
      <c r="F244" s="43"/>
      <c r="G244" s="43"/>
      <c r="H244" s="26"/>
      <c r="I244" s="26"/>
      <c r="J244" s="26"/>
      <c r="K244" s="26"/>
      <c r="L244" s="52"/>
      <c r="M244" s="50"/>
      <c r="N244" s="28" t="s">
        <v>8</v>
      </c>
      <c r="O244" s="28">
        <f>COUNTIF(C239:C258,"천")</f>
        <v>0</v>
      </c>
      <c r="P244" s="28" t="s">
        <v>2</v>
      </c>
      <c r="Q244" s="28">
        <f>SUMIF(C239:C258,"천",E239:E258)</f>
        <v>0</v>
      </c>
      <c r="R244" s="28">
        <f>COUNTIF(X239:X258,"천국")</f>
        <v>0</v>
      </c>
      <c r="S244" s="28" t="s">
        <v>2</v>
      </c>
      <c r="T244" s="28">
        <f>SUMIF(X239:X258,"천국",E239:E258)</f>
        <v>0</v>
      </c>
      <c r="U244" s="28">
        <f t="shared" si="56"/>
        <v>0</v>
      </c>
      <c r="V244" s="28" t="s">
        <v>2</v>
      </c>
      <c r="W244" s="28">
        <f t="shared" si="57"/>
        <v>0</v>
      </c>
      <c r="X244" s="28" t="str">
        <f t="shared" si="55"/>
        <v/>
      </c>
    </row>
    <row r="245" spans="1:24" ht="28.9" customHeight="1">
      <c r="A245" s="41" t="str">
        <f t="shared" si="58"/>
        <v xml:space="preserve"> </v>
      </c>
      <c r="B245" s="42"/>
      <c r="C245" s="43"/>
      <c r="D245" s="44"/>
      <c r="E245" s="44"/>
      <c r="F245" s="43"/>
      <c r="G245" s="43"/>
      <c r="H245" s="26"/>
      <c r="I245" s="26"/>
      <c r="J245" s="26"/>
      <c r="K245" s="26"/>
      <c r="L245" s="52"/>
      <c r="M245" s="50"/>
      <c r="N245" s="28" t="s">
        <v>9</v>
      </c>
      <c r="O245" s="28">
        <f>COUNTIF(C239:C258,"구")</f>
        <v>0</v>
      </c>
      <c r="P245" s="28" t="s">
        <v>2</v>
      </c>
      <c r="Q245" s="28">
        <f>SUMIF(C239:C258,"구",E239:E258)</f>
        <v>0</v>
      </c>
      <c r="R245" s="28">
        <f>COUNTIF(X239:X258,"구국")</f>
        <v>0</v>
      </c>
      <c r="S245" s="28" t="s">
        <v>2</v>
      </c>
      <c r="T245" s="28">
        <f>SUMIF(X239:X258,"구국",E239:E258)</f>
        <v>0</v>
      </c>
      <c r="U245" s="28">
        <f t="shared" si="56"/>
        <v>0</v>
      </c>
      <c r="V245" s="28" t="s">
        <v>2</v>
      </c>
      <c r="W245" s="28">
        <f t="shared" si="57"/>
        <v>0</v>
      </c>
      <c r="X245" s="28" t="str">
        <f t="shared" si="55"/>
        <v/>
      </c>
    </row>
    <row r="246" spans="1:24" ht="28.9" customHeight="1">
      <c r="A246" s="41" t="str">
        <f t="shared" si="58"/>
        <v xml:space="preserve"> </v>
      </c>
      <c r="B246" s="42"/>
      <c r="C246" s="43"/>
      <c r="D246" s="44"/>
      <c r="E246" s="44"/>
      <c r="F246" s="43"/>
      <c r="G246" s="43"/>
      <c r="H246" s="26"/>
      <c r="I246" s="26"/>
      <c r="J246" s="26"/>
      <c r="K246" s="26"/>
      <c r="L246" s="52"/>
      <c r="M246" s="50"/>
      <c r="N246" s="28" t="s">
        <v>10</v>
      </c>
      <c r="O246" s="28">
        <f>COUNTIF(C239:C258,"제")</f>
        <v>0</v>
      </c>
      <c r="P246" s="28" t="s">
        <v>2</v>
      </c>
      <c r="Q246" s="28">
        <f>SUMIF(C239:C258,"제",E239:E258)</f>
        <v>0</v>
      </c>
      <c r="R246" s="28">
        <f>COUNTIF(X239:X258,"제국")</f>
        <v>0</v>
      </c>
      <c r="S246" s="28" t="s">
        <v>2</v>
      </c>
      <c r="T246" s="28">
        <f>SUMIF(X239:X258,"제국",E239:E258)</f>
        <v>0</v>
      </c>
      <c r="U246" s="28">
        <f t="shared" si="56"/>
        <v>0</v>
      </c>
      <c r="V246" s="28" t="s">
        <v>2</v>
      </c>
      <c r="W246" s="28">
        <f t="shared" si="57"/>
        <v>0</v>
      </c>
      <c r="X246" s="28" t="str">
        <f t="shared" si="55"/>
        <v/>
      </c>
    </row>
    <row r="247" spans="1:24" ht="28.9" customHeight="1">
      <c r="A247" s="41" t="str">
        <f t="shared" ref="A247:A256" si="59">IF(OR(ISNUMBER(E247),ISTEXT(C247)),A246+1," ")</f>
        <v xml:space="preserve"> </v>
      </c>
      <c r="B247" s="42"/>
      <c r="C247" s="43"/>
      <c r="D247" s="44"/>
      <c r="E247" s="44"/>
      <c r="F247" s="43"/>
      <c r="G247" s="43"/>
      <c r="H247" s="26"/>
      <c r="I247" s="26"/>
      <c r="J247" s="26"/>
      <c r="K247" s="26"/>
      <c r="L247" s="52"/>
      <c r="M247" s="50"/>
      <c r="N247" s="28" t="s">
        <v>11</v>
      </c>
      <c r="O247" s="28">
        <f>COUNTIF(C239:C258,"유")</f>
        <v>0</v>
      </c>
      <c r="P247" s="28" t="s">
        <v>2</v>
      </c>
      <c r="Q247" s="28">
        <f>SUMIF(C239:C258,"유",E239:E258)</f>
        <v>0</v>
      </c>
      <c r="R247" s="28">
        <f>COUNTIF(X239:X258,"유국")</f>
        <v>0</v>
      </c>
      <c r="S247" s="28" t="s">
        <v>2</v>
      </c>
      <c r="T247" s="28">
        <f>SUMIF(X239:X258,"유국",E239:E258)</f>
        <v>0</v>
      </c>
      <c r="U247" s="28">
        <f t="shared" si="56"/>
        <v>0</v>
      </c>
      <c r="V247" s="28" t="s">
        <v>2</v>
      </c>
      <c r="W247" s="28">
        <f t="shared" si="57"/>
        <v>0</v>
      </c>
      <c r="X247" s="28" t="str">
        <f t="shared" si="55"/>
        <v/>
      </c>
    </row>
    <row r="248" spans="1:24" ht="28.9" customHeight="1">
      <c r="A248" s="41" t="str">
        <f t="shared" si="59"/>
        <v xml:space="preserve"> </v>
      </c>
      <c r="B248" s="42"/>
      <c r="C248" s="43"/>
      <c r="D248" s="44"/>
      <c r="E248" s="44"/>
      <c r="F248" s="43"/>
      <c r="G248" s="43"/>
      <c r="H248" s="26"/>
      <c r="I248" s="26"/>
      <c r="J248" s="26"/>
      <c r="K248" s="26"/>
      <c r="L248" s="52"/>
      <c r="M248" s="50"/>
      <c r="N248" s="28" t="s">
        <v>12</v>
      </c>
      <c r="O248" s="28">
        <f>COUNTIF(C239:C258,"과")</f>
        <v>0</v>
      </c>
      <c r="P248" s="28" t="s">
        <v>2</v>
      </c>
      <c r="Q248" s="28">
        <f>SUMIF(C239:C258,"과",E239:E258)</f>
        <v>0</v>
      </c>
      <c r="R248" s="28">
        <f>COUNTIF(X239:X258,"과국")</f>
        <v>0</v>
      </c>
      <c r="S248" s="28" t="s">
        <v>2</v>
      </c>
      <c r="T248" s="28">
        <f>SUMIF(X239:X258,"과국",E239:E258)</f>
        <v>0</v>
      </c>
      <c r="U248" s="28">
        <f t="shared" si="56"/>
        <v>0</v>
      </c>
      <c r="V248" s="28" t="s">
        <v>2</v>
      </c>
      <c r="W248" s="28">
        <f t="shared" si="57"/>
        <v>0</v>
      </c>
      <c r="X248" s="28" t="str">
        <f t="shared" ref="X248:X263" si="60">CONCATENATE(C248,H248)</f>
        <v/>
      </c>
    </row>
    <row r="249" spans="1:24" ht="28.9" customHeight="1">
      <c r="A249" s="41" t="str">
        <f t="shared" si="59"/>
        <v xml:space="preserve"> </v>
      </c>
      <c r="B249" s="42"/>
      <c r="C249" s="43"/>
      <c r="D249" s="44"/>
      <c r="E249" s="44"/>
      <c r="F249" s="43"/>
      <c r="G249" s="43"/>
      <c r="H249" s="26"/>
      <c r="I249" s="26"/>
      <c r="J249" s="26"/>
      <c r="K249" s="26"/>
      <c r="L249" s="52"/>
      <c r="M249" s="50"/>
      <c r="N249" s="28" t="s">
        <v>13</v>
      </c>
      <c r="O249" s="28">
        <f>COUNTIF(C239:C258,"묘")</f>
        <v>0</v>
      </c>
      <c r="P249" s="28" t="s">
        <v>2</v>
      </c>
      <c r="Q249" s="28">
        <f>SUMIF(C239:C258,"묘",E239:E258)</f>
        <v>0</v>
      </c>
      <c r="R249" s="28">
        <f>COUNTIF(X239:X258,"묘국")</f>
        <v>0</v>
      </c>
      <c r="S249" s="28" t="s">
        <v>2</v>
      </c>
      <c r="T249" s="28">
        <f>SUMIF(X239:X258,"묘국",E239:E258)</f>
        <v>0</v>
      </c>
      <c r="U249" s="28">
        <f t="shared" si="56"/>
        <v>0</v>
      </c>
      <c r="V249" s="28" t="s">
        <v>2</v>
      </c>
      <c r="W249" s="28">
        <f t="shared" si="57"/>
        <v>0</v>
      </c>
      <c r="X249" s="28" t="str">
        <f t="shared" si="60"/>
        <v/>
      </c>
    </row>
    <row r="250" spans="1:24" ht="28.9" customHeight="1">
      <c r="A250" s="41" t="str">
        <f t="shared" si="59"/>
        <v xml:space="preserve"> </v>
      </c>
      <c r="B250" s="42"/>
      <c r="C250" s="43"/>
      <c r="D250" s="44"/>
      <c r="E250" s="44"/>
      <c r="F250" s="43"/>
      <c r="G250" s="43"/>
      <c r="H250" s="26"/>
      <c r="I250" s="26"/>
      <c r="J250" s="26"/>
      <c r="K250" s="26"/>
      <c r="L250" s="52"/>
      <c r="M250" s="50"/>
      <c r="N250" s="28" t="s">
        <v>14</v>
      </c>
      <c r="O250" s="28">
        <f>COUNTIF(C239:C258,"목")</f>
        <v>0</v>
      </c>
      <c r="P250" s="28" t="s">
        <v>2</v>
      </c>
      <c r="Q250" s="28">
        <f>SUMIF(C239:C258,"목",E239:E258)</f>
        <v>0</v>
      </c>
      <c r="R250" s="28">
        <f>COUNTIF(X239:X258,"목국")</f>
        <v>0</v>
      </c>
      <c r="S250" s="28" t="s">
        <v>2</v>
      </c>
      <c r="T250" s="28">
        <f>SUMIF(X239:X258,"목국",E239:E258)</f>
        <v>0</v>
      </c>
      <c r="U250" s="28">
        <f t="shared" si="56"/>
        <v>0</v>
      </c>
      <c r="V250" s="28" t="s">
        <v>2</v>
      </c>
      <c r="W250" s="28">
        <f t="shared" si="57"/>
        <v>0</v>
      </c>
      <c r="X250" s="28" t="str">
        <f t="shared" si="60"/>
        <v/>
      </c>
    </row>
    <row r="251" spans="1:24" ht="28.9" customHeight="1">
      <c r="A251" s="41" t="str">
        <f t="shared" si="59"/>
        <v xml:space="preserve"> </v>
      </c>
      <c r="B251" s="42"/>
      <c r="C251" s="43"/>
      <c r="D251" s="44"/>
      <c r="E251" s="44"/>
      <c r="F251" s="43"/>
      <c r="G251" s="43"/>
      <c r="H251" s="26"/>
      <c r="I251" s="26"/>
      <c r="J251" s="26"/>
      <c r="K251" s="26"/>
      <c r="L251" s="52"/>
      <c r="M251" s="50"/>
      <c r="N251" s="28" t="s">
        <v>15</v>
      </c>
      <c r="O251" s="28">
        <f>COUNTIF(C239:C258,"잡")</f>
        <v>0</v>
      </c>
      <c r="P251" s="28" t="s">
        <v>2</v>
      </c>
      <c r="Q251" s="28">
        <f>SUMIF(C239:C258,"잡",E239:E258)</f>
        <v>0</v>
      </c>
      <c r="R251" s="28">
        <f>COUNTIF(X239:X258,"잡국")</f>
        <v>0</v>
      </c>
      <c r="S251" s="28" t="s">
        <v>2</v>
      </c>
      <c r="T251" s="28">
        <f>SUMIF(X239:X258,"잡국",E239:E258)</f>
        <v>0</v>
      </c>
      <c r="U251" s="28">
        <f t="shared" si="56"/>
        <v>0</v>
      </c>
      <c r="V251" s="28" t="s">
        <v>2</v>
      </c>
      <c r="W251" s="28">
        <f t="shared" si="57"/>
        <v>0</v>
      </c>
      <c r="X251" s="28" t="str">
        <f t="shared" si="60"/>
        <v/>
      </c>
    </row>
    <row r="252" spans="1:24" ht="28.9" customHeight="1">
      <c r="A252" s="41" t="str">
        <f t="shared" si="59"/>
        <v xml:space="preserve"> </v>
      </c>
      <c r="B252" s="42"/>
      <c r="C252" s="43"/>
      <c r="D252" s="44"/>
      <c r="E252" s="44"/>
      <c r="F252" s="43"/>
      <c r="G252" s="43"/>
      <c r="H252" s="26"/>
      <c r="I252" s="26"/>
      <c r="J252" s="26"/>
      <c r="K252" s="26"/>
      <c r="L252" s="52"/>
      <c r="M252" s="50"/>
      <c r="N252" s="28" t="s">
        <v>19</v>
      </c>
      <c r="O252" s="28">
        <f>COUNTIF(C239:C258,"학")</f>
        <v>0</v>
      </c>
      <c r="P252" s="28" t="s">
        <v>2</v>
      </c>
      <c r="Q252" s="28">
        <f>SUMIF(C239:C258,"학",E239:E258)</f>
        <v>0</v>
      </c>
      <c r="R252" s="28">
        <f>COUNTIF(X239:X258,"학국")</f>
        <v>0</v>
      </c>
      <c r="S252" s="28" t="s">
        <v>2</v>
      </c>
      <c r="T252" s="28">
        <f>SUMIF(X239:X258,"학국",E239:E258)</f>
        <v>0</v>
      </c>
      <c r="U252" s="28">
        <f t="shared" si="56"/>
        <v>0</v>
      </c>
      <c r="V252" s="28" t="s">
        <v>2</v>
      </c>
      <c r="W252" s="28">
        <f t="shared" si="57"/>
        <v>0</v>
      </c>
      <c r="X252" s="28" t="str">
        <f t="shared" si="60"/>
        <v/>
      </c>
    </row>
    <row r="253" spans="1:24" ht="28.9" customHeight="1">
      <c r="A253" s="41" t="str">
        <f t="shared" si="59"/>
        <v xml:space="preserve"> </v>
      </c>
      <c r="B253" s="42"/>
      <c r="C253" s="43"/>
      <c r="D253" s="44"/>
      <c r="E253" s="44"/>
      <c r="F253" s="43"/>
      <c r="G253" s="43"/>
      <c r="H253" s="26"/>
      <c r="I253" s="26"/>
      <c r="J253" s="26"/>
      <c r="K253" s="26"/>
      <c r="L253" s="52"/>
      <c r="M253" s="50"/>
      <c r="N253" s="28" t="s">
        <v>16</v>
      </c>
      <c r="O253" s="28">
        <f>COUNTIF(C239:C258,"수")</f>
        <v>0</v>
      </c>
      <c r="P253" s="28" t="s">
        <v>2</v>
      </c>
      <c r="Q253" s="28">
        <f>SUMIF(C239:C258,"수",E239:E258)</f>
        <v>0</v>
      </c>
      <c r="R253" s="28">
        <f>COUNTIF(X239:X258,"수국")</f>
        <v>0</v>
      </c>
      <c r="S253" s="28" t="s">
        <v>2</v>
      </c>
      <c r="T253" s="28">
        <f>SUMIF(X239:X258,"수국",E239:E258)</f>
        <v>0</v>
      </c>
      <c r="U253" s="28">
        <f t="shared" si="56"/>
        <v>0</v>
      </c>
      <c r="V253" s="28" t="s">
        <v>2</v>
      </c>
      <c r="W253" s="28">
        <f t="shared" si="57"/>
        <v>0</v>
      </c>
      <c r="X253" s="28" t="str">
        <f t="shared" si="60"/>
        <v/>
      </c>
    </row>
    <row r="254" spans="1:24" ht="28.9" customHeight="1">
      <c r="A254" s="41" t="str">
        <f t="shared" si="59"/>
        <v xml:space="preserve"> </v>
      </c>
      <c r="B254" s="42"/>
      <c r="C254" s="43"/>
      <c r="D254" s="44"/>
      <c r="E254" s="44"/>
      <c r="F254" s="43"/>
      <c r="G254" s="43"/>
      <c r="H254" s="26"/>
      <c r="I254" s="26"/>
      <c r="J254" s="26"/>
      <c r="K254" s="26"/>
      <c r="L254" s="52"/>
      <c r="M254" s="50"/>
      <c r="N254" s="29" t="s">
        <v>17</v>
      </c>
      <c r="O254" s="28">
        <f>COUNTIF(C239:C258,"장")</f>
        <v>0</v>
      </c>
      <c r="P254" s="28" t="s">
        <v>2</v>
      </c>
      <c r="Q254" s="28">
        <f>SUMIF(C239:C258,"장",E239:E258)</f>
        <v>0</v>
      </c>
      <c r="R254" s="28">
        <f>COUNTIF(X239:X258,"장국")</f>
        <v>0</v>
      </c>
      <c r="S254" s="28" t="s">
        <v>2</v>
      </c>
      <c r="T254" s="28">
        <f>SUMIF(X239:X258,"장국",E239:E258)</f>
        <v>0</v>
      </c>
      <c r="U254" s="28">
        <f t="shared" si="56"/>
        <v>0</v>
      </c>
      <c r="V254" s="28" t="s">
        <v>2</v>
      </c>
      <c r="W254" s="28">
        <f t="shared" si="57"/>
        <v>0</v>
      </c>
      <c r="X254" s="30" t="str">
        <f t="shared" si="60"/>
        <v/>
      </c>
    </row>
    <row r="255" spans="1:24" ht="28.9" customHeight="1">
      <c r="A255" s="41" t="str">
        <f t="shared" si="59"/>
        <v xml:space="preserve"> </v>
      </c>
      <c r="B255" s="42"/>
      <c r="C255" s="43"/>
      <c r="D255" s="44"/>
      <c r="E255" s="44"/>
      <c r="F255" s="43"/>
      <c r="G255" s="43"/>
      <c r="H255" s="26"/>
      <c r="I255" s="26"/>
      <c r="J255" s="26"/>
      <c r="K255" s="26"/>
      <c r="L255" s="52"/>
      <c r="M255" s="50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30" t="str">
        <f t="shared" si="60"/>
        <v/>
      </c>
    </row>
    <row r="256" spans="1:24" ht="28.9" customHeight="1">
      <c r="A256" s="41" t="str">
        <f t="shared" si="59"/>
        <v xml:space="preserve"> </v>
      </c>
      <c r="B256" s="42"/>
      <c r="C256" s="43"/>
      <c r="D256" s="44"/>
      <c r="E256" s="44"/>
      <c r="F256" s="43"/>
      <c r="G256" s="43"/>
      <c r="H256" s="26"/>
      <c r="I256" s="26"/>
      <c r="J256" s="26"/>
      <c r="K256" s="26"/>
      <c r="L256" s="52"/>
      <c r="M256" s="50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30" t="str">
        <f t="shared" si="60"/>
        <v/>
      </c>
    </row>
    <row r="257" spans="1:24" ht="28.9" customHeight="1">
      <c r="A257" s="41" t="str">
        <f>IF(OR(ISNUMBER(E257),ISTEXT(C257)),A256+1," ")</f>
        <v xml:space="preserve"> </v>
      </c>
      <c r="B257" s="42"/>
      <c r="C257" s="43"/>
      <c r="D257" s="44"/>
      <c r="E257" s="44"/>
      <c r="F257" s="43"/>
      <c r="G257" s="43"/>
      <c r="H257" s="26"/>
      <c r="I257" s="26"/>
      <c r="J257" s="26"/>
      <c r="K257" s="26"/>
      <c r="L257" s="52"/>
      <c r="M257" s="50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30" t="str">
        <f t="shared" si="60"/>
        <v/>
      </c>
    </row>
    <row r="258" spans="1:24" ht="28.9" customHeight="1">
      <c r="A258" s="41" t="str">
        <f>IF(OR(ISNUMBER(E258),ISTEXT(C258)),A257+1," ")</f>
        <v xml:space="preserve"> </v>
      </c>
      <c r="B258" s="42"/>
      <c r="C258" s="43"/>
      <c r="D258" s="44"/>
      <c r="E258" s="44"/>
      <c r="F258" s="43"/>
      <c r="G258" s="43"/>
      <c r="H258" s="26"/>
      <c r="I258" s="26"/>
      <c r="J258" s="26"/>
      <c r="K258" s="26"/>
      <c r="L258" s="52"/>
      <c r="M258" s="50"/>
      <c r="N258" s="28" t="s">
        <v>20</v>
      </c>
      <c r="O258" s="28">
        <f>COUNTIF(C239:C258," ")</f>
        <v>0</v>
      </c>
      <c r="P258" s="28" t="s">
        <v>2</v>
      </c>
      <c r="Q258" s="28">
        <f>SUMIF(C239:C258," ",E239:E258)</f>
        <v>0</v>
      </c>
      <c r="R258" s="28"/>
      <c r="S258" s="28" t="s">
        <v>2</v>
      </c>
      <c r="T258" s="28"/>
      <c r="U258" s="28">
        <f>O258</f>
        <v>0</v>
      </c>
      <c r="V258" s="28" t="s">
        <v>2</v>
      </c>
      <c r="W258" s="28">
        <f>Q258</f>
        <v>0</v>
      </c>
      <c r="X258" s="28" t="str">
        <f t="shared" si="60"/>
        <v/>
      </c>
    </row>
    <row r="259" spans="1:24" ht="28.9" customHeight="1">
      <c r="A259" s="45" t="s">
        <v>35</v>
      </c>
      <c r="B259" s="46"/>
      <c r="C259" s="47"/>
      <c r="D259" s="48"/>
      <c r="E259" s="49">
        <f>SUM(E239:E258)</f>
        <v>0</v>
      </c>
      <c r="F259" s="47"/>
      <c r="G259" s="47"/>
      <c r="H259" s="31"/>
      <c r="I259" s="31"/>
      <c r="J259" s="31"/>
      <c r="K259" s="31"/>
      <c r="L259" s="33"/>
      <c r="M259" s="51"/>
      <c r="N259" s="29" t="s">
        <v>1</v>
      </c>
      <c r="O259" s="28">
        <f>SUM(O239:O258)</f>
        <v>0</v>
      </c>
      <c r="P259" s="28" t="s">
        <v>2</v>
      </c>
      <c r="Q259" s="28">
        <f>SUM(Q239:Q258)</f>
        <v>0</v>
      </c>
      <c r="R259" s="28">
        <f>SUM(R239:R258)</f>
        <v>0</v>
      </c>
      <c r="S259" s="28" t="s">
        <v>2</v>
      </c>
      <c r="T259" s="28">
        <f>SUM(T239:T258)</f>
        <v>0</v>
      </c>
      <c r="U259" s="28">
        <f>SUM(U239:U258)</f>
        <v>0</v>
      </c>
      <c r="V259" s="28" t="s">
        <v>2</v>
      </c>
      <c r="W259" s="28">
        <f>SUM(W239:W258)</f>
        <v>0</v>
      </c>
      <c r="X259" s="28" t="str">
        <f t="shared" si="60"/>
        <v/>
      </c>
    </row>
    <row r="260" spans="1:24" ht="28.9" customHeight="1">
      <c r="A260" s="41" t="str">
        <f>IF(OR(ISNUMBER(E260),ISTEXT(C260)),A258+1," ")</f>
        <v xml:space="preserve"> </v>
      </c>
      <c r="B260" s="42"/>
      <c r="C260" s="43"/>
      <c r="D260" s="44"/>
      <c r="E260" s="44"/>
      <c r="F260" s="43"/>
      <c r="G260" s="43"/>
      <c r="H260" s="26"/>
      <c r="I260" s="26"/>
      <c r="J260" s="26"/>
      <c r="K260" s="27"/>
      <c r="L260" s="52"/>
      <c r="M260" s="50"/>
      <c r="N260" s="28" t="s">
        <v>3</v>
      </c>
      <c r="O260" s="28">
        <f>COUNTIF(C260:C279,"전")</f>
        <v>0</v>
      </c>
      <c r="P260" s="28" t="s">
        <v>2</v>
      </c>
      <c r="Q260" s="28">
        <f>SUMIF(C260:C279,"전",E260:E279)</f>
        <v>0</v>
      </c>
      <c r="R260" s="28">
        <f>COUNTIF(X260:X279,"전국")</f>
        <v>0</v>
      </c>
      <c r="S260" s="28" t="s">
        <v>2</v>
      </c>
      <c r="T260" s="28">
        <f>SUMIF(X260:X279,"전국",E260:E279)</f>
        <v>0</v>
      </c>
      <c r="U260" s="28">
        <f t="shared" ref="U260:U275" si="61">O260-R260</f>
        <v>0</v>
      </c>
      <c r="V260" s="28" t="s">
        <v>2</v>
      </c>
      <c r="W260" s="28">
        <f t="shared" ref="W260:W275" si="62">Q260-T260</f>
        <v>0</v>
      </c>
      <c r="X260" s="28" t="str">
        <f t="shared" si="60"/>
        <v/>
      </c>
    </row>
    <row r="261" spans="1:24" ht="28.9" customHeight="1">
      <c r="A261" s="41" t="str">
        <f t="shared" ref="A261:A266" si="63">IF(OR(ISNUMBER(E261),ISTEXT(C261)),A260+1," ")</f>
        <v xml:space="preserve"> </v>
      </c>
      <c r="B261" s="42"/>
      <c r="C261" s="43"/>
      <c r="D261" s="44"/>
      <c r="E261" s="44"/>
      <c r="F261" s="43"/>
      <c r="G261" s="43"/>
      <c r="H261" s="26"/>
      <c r="I261" s="26"/>
      <c r="J261" s="26"/>
      <c r="K261" s="26"/>
      <c r="L261" s="52"/>
      <c r="M261" s="50"/>
      <c r="N261" s="28" t="s">
        <v>4</v>
      </c>
      <c r="O261" s="28">
        <f>COUNTIF(C260:C279,"답")</f>
        <v>0</v>
      </c>
      <c r="P261" s="28" t="s">
        <v>2</v>
      </c>
      <c r="Q261" s="28">
        <f>SUMIF(C260:C279,"답",E260:E279)</f>
        <v>0</v>
      </c>
      <c r="R261" s="28">
        <f>COUNTIF(X260:X279,"답국")</f>
        <v>0</v>
      </c>
      <c r="S261" s="28" t="s">
        <v>2</v>
      </c>
      <c r="T261" s="28">
        <f>SUMIF(X260:X279,"답국",E260:E279)</f>
        <v>0</v>
      </c>
      <c r="U261" s="28">
        <f t="shared" si="61"/>
        <v>0</v>
      </c>
      <c r="V261" s="28" t="s">
        <v>2</v>
      </c>
      <c r="W261" s="28">
        <f t="shared" si="62"/>
        <v>0</v>
      </c>
      <c r="X261" s="28" t="str">
        <f t="shared" si="60"/>
        <v/>
      </c>
    </row>
    <row r="262" spans="1:24" ht="28.9" customHeight="1">
      <c r="A262" s="41" t="str">
        <f t="shared" si="63"/>
        <v xml:space="preserve"> </v>
      </c>
      <c r="B262" s="42"/>
      <c r="C262" s="43"/>
      <c r="D262" s="44"/>
      <c r="E262" s="44"/>
      <c r="F262" s="43"/>
      <c r="G262" s="43"/>
      <c r="H262" s="26"/>
      <c r="I262" s="26"/>
      <c r="J262" s="26"/>
      <c r="K262" s="26"/>
      <c r="L262" s="52"/>
      <c r="M262" s="50"/>
      <c r="N262" s="28" t="s">
        <v>5</v>
      </c>
      <c r="O262" s="28">
        <f>COUNTIF(C260:C279,"임")</f>
        <v>0</v>
      </c>
      <c r="P262" s="28" t="s">
        <v>2</v>
      </c>
      <c r="Q262" s="28">
        <f>SUMIF(C260:C279,"임",E260:E279)</f>
        <v>0</v>
      </c>
      <c r="R262" s="28">
        <f>COUNTIF(X260:X279,"임국")</f>
        <v>0</v>
      </c>
      <c r="S262" s="28" t="s">
        <v>2</v>
      </c>
      <c r="T262" s="28">
        <f>SUMIF(X260:X279,"임국",E260:E279)</f>
        <v>0</v>
      </c>
      <c r="U262" s="28">
        <f t="shared" si="61"/>
        <v>0</v>
      </c>
      <c r="V262" s="28" t="s">
        <v>2</v>
      </c>
      <c r="W262" s="28">
        <f t="shared" si="62"/>
        <v>0</v>
      </c>
      <c r="X262" s="28" t="str">
        <f t="shared" si="60"/>
        <v/>
      </c>
    </row>
    <row r="263" spans="1:24" ht="28.9" customHeight="1">
      <c r="A263" s="41" t="str">
        <f t="shared" si="63"/>
        <v xml:space="preserve"> </v>
      </c>
      <c r="B263" s="42"/>
      <c r="C263" s="43"/>
      <c r="D263" s="44"/>
      <c r="E263" s="44"/>
      <c r="F263" s="43"/>
      <c r="G263" s="43"/>
      <c r="H263" s="26"/>
      <c r="I263" s="26"/>
      <c r="J263" s="26"/>
      <c r="K263" s="26"/>
      <c r="L263" s="52"/>
      <c r="M263" s="50"/>
      <c r="N263" s="28" t="s">
        <v>6</v>
      </c>
      <c r="O263" s="28">
        <f>COUNTIF(C260:C279,"대")</f>
        <v>0</v>
      </c>
      <c r="P263" s="28" t="s">
        <v>2</v>
      </c>
      <c r="Q263" s="28">
        <f>SUMIF(C260:C279,"대",E260:E279)</f>
        <v>0</v>
      </c>
      <c r="R263" s="28">
        <f>COUNTIF(X260:X279,"대국")</f>
        <v>0</v>
      </c>
      <c r="S263" s="28" t="s">
        <v>2</v>
      </c>
      <c r="T263" s="28">
        <f>SUMIF(X260:X279,"대국",E260:E279)</f>
        <v>0</v>
      </c>
      <c r="U263" s="28">
        <f t="shared" si="61"/>
        <v>0</v>
      </c>
      <c r="V263" s="28" t="s">
        <v>2</v>
      </c>
      <c r="W263" s="28">
        <f t="shared" si="62"/>
        <v>0</v>
      </c>
      <c r="X263" s="28" t="str">
        <f t="shared" si="60"/>
        <v/>
      </c>
    </row>
    <row r="264" spans="1:24" ht="28.9" customHeight="1">
      <c r="A264" s="41" t="str">
        <f t="shared" si="63"/>
        <v xml:space="preserve"> </v>
      </c>
      <c r="B264" s="42"/>
      <c r="C264" s="43"/>
      <c r="D264" s="44"/>
      <c r="E264" s="44"/>
      <c r="F264" s="43"/>
      <c r="G264" s="43"/>
      <c r="H264" s="26"/>
      <c r="I264" s="26"/>
      <c r="J264" s="26"/>
      <c r="K264" s="26"/>
      <c r="L264" s="52"/>
      <c r="M264" s="50"/>
      <c r="N264" s="28" t="s">
        <v>7</v>
      </c>
      <c r="O264" s="28">
        <f>COUNTIF(C260:C279,"도")</f>
        <v>0</v>
      </c>
      <c r="P264" s="28" t="s">
        <v>2</v>
      </c>
      <c r="Q264" s="28">
        <f>SUMIF(C260:C279,"도",E260:E279)</f>
        <v>0</v>
      </c>
      <c r="R264" s="28">
        <f>COUNTIF(X260:X279,"도국")</f>
        <v>0</v>
      </c>
      <c r="S264" s="28" t="s">
        <v>2</v>
      </c>
      <c r="T264" s="28">
        <f>SUMIF(X260:X279,"도국",E260:E279)</f>
        <v>0</v>
      </c>
      <c r="U264" s="28">
        <f t="shared" si="61"/>
        <v>0</v>
      </c>
      <c r="V264" s="28" t="s">
        <v>2</v>
      </c>
      <c r="W264" s="28">
        <f t="shared" si="62"/>
        <v>0</v>
      </c>
      <c r="X264" s="28" t="str">
        <f t="shared" ref="X264:X279" si="64">CONCATENATE(C264,H264)</f>
        <v/>
      </c>
    </row>
    <row r="265" spans="1:24" ht="28.9" customHeight="1">
      <c r="A265" s="41" t="str">
        <f t="shared" si="63"/>
        <v xml:space="preserve"> </v>
      </c>
      <c r="B265" s="42"/>
      <c r="C265" s="43"/>
      <c r="D265" s="44"/>
      <c r="E265" s="44"/>
      <c r="F265" s="43"/>
      <c r="G265" s="43"/>
      <c r="H265" s="26"/>
      <c r="I265" s="26"/>
      <c r="J265" s="26"/>
      <c r="K265" s="26"/>
      <c r="L265" s="52"/>
      <c r="M265" s="50"/>
      <c r="N265" s="28" t="s">
        <v>8</v>
      </c>
      <c r="O265" s="28">
        <f>COUNTIF(C260:C279,"천")</f>
        <v>0</v>
      </c>
      <c r="P265" s="28" t="s">
        <v>2</v>
      </c>
      <c r="Q265" s="28">
        <f>SUMIF(C260:C279,"천",E260:E279)</f>
        <v>0</v>
      </c>
      <c r="R265" s="28">
        <f>COUNTIF(X260:X279,"천국")</f>
        <v>0</v>
      </c>
      <c r="S265" s="28" t="s">
        <v>2</v>
      </c>
      <c r="T265" s="28">
        <f>SUMIF(X260:X279,"천국",E260:E279)</f>
        <v>0</v>
      </c>
      <c r="U265" s="28">
        <f t="shared" si="61"/>
        <v>0</v>
      </c>
      <c r="V265" s="28" t="s">
        <v>2</v>
      </c>
      <c r="W265" s="28">
        <f t="shared" si="62"/>
        <v>0</v>
      </c>
      <c r="X265" s="28" t="str">
        <f t="shared" si="64"/>
        <v/>
      </c>
    </row>
    <row r="266" spans="1:24" ht="28.9" customHeight="1">
      <c r="A266" s="41" t="str">
        <f t="shared" si="63"/>
        <v xml:space="preserve"> </v>
      </c>
      <c r="B266" s="42"/>
      <c r="C266" s="43"/>
      <c r="D266" s="44"/>
      <c r="E266" s="44"/>
      <c r="F266" s="43"/>
      <c r="G266" s="43"/>
      <c r="H266" s="26"/>
      <c r="I266" s="26"/>
      <c r="J266" s="26"/>
      <c r="K266" s="26"/>
      <c r="L266" s="52"/>
      <c r="M266" s="50"/>
      <c r="N266" s="28" t="s">
        <v>9</v>
      </c>
      <c r="O266" s="28">
        <f>COUNTIF(C260:C279,"구")</f>
        <v>0</v>
      </c>
      <c r="P266" s="28" t="s">
        <v>2</v>
      </c>
      <c r="Q266" s="28">
        <f>SUMIF(C260:C279,"구",E260:E279)</f>
        <v>0</v>
      </c>
      <c r="R266" s="28">
        <f>COUNTIF(X260:X279,"구국")</f>
        <v>0</v>
      </c>
      <c r="S266" s="28" t="s">
        <v>2</v>
      </c>
      <c r="T266" s="28">
        <f>SUMIF(X260:X279,"구국",E260:E279)</f>
        <v>0</v>
      </c>
      <c r="U266" s="28">
        <f t="shared" si="61"/>
        <v>0</v>
      </c>
      <c r="V266" s="28" t="s">
        <v>2</v>
      </c>
      <c r="W266" s="28">
        <f t="shared" si="62"/>
        <v>0</v>
      </c>
      <c r="X266" s="28" t="str">
        <f t="shared" si="64"/>
        <v/>
      </c>
    </row>
    <row r="267" spans="1:24" ht="28.9" customHeight="1">
      <c r="A267" s="41" t="str">
        <f t="shared" ref="A267:A277" si="65">IF(OR(ISNUMBER(E267),ISTEXT(C267)),A266+1," ")</f>
        <v xml:space="preserve"> </v>
      </c>
      <c r="B267" s="42"/>
      <c r="C267" s="43"/>
      <c r="D267" s="44"/>
      <c r="E267" s="44"/>
      <c r="F267" s="43"/>
      <c r="G267" s="43"/>
      <c r="H267" s="26"/>
      <c r="I267" s="26"/>
      <c r="J267" s="26"/>
      <c r="K267" s="26"/>
      <c r="L267" s="52"/>
      <c r="M267" s="50"/>
      <c r="N267" s="28" t="s">
        <v>10</v>
      </c>
      <c r="O267" s="28">
        <f>COUNTIF(C260:C279,"제")</f>
        <v>0</v>
      </c>
      <c r="P267" s="28" t="s">
        <v>2</v>
      </c>
      <c r="Q267" s="28">
        <f>SUMIF(C260:C279,"제",E260:E279)</f>
        <v>0</v>
      </c>
      <c r="R267" s="28">
        <f>COUNTIF(X260:X279,"제국")</f>
        <v>0</v>
      </c>
      <c r="S267" s="28" t="s">
        <v>2</v>
      </c>
      <c r="T267" s="28">
        <f>SUMIF(X260:X279,"제국",E260:E279)</f>
        <v>0</v>
      </c>
      <c r="U267" s="28">
        <f t="shared" si="61"/>
        <v>0</v>
      </c>
      <c r="V267" s="28" t="s">
        <v>2</v>
      </c>
      <c r="W267" s="28">
        <f t="shared" si="62"/>
        <v>0</v>
      </c>
      <c r="X267" s="28" t="str">
        <f t="shared" si="64"/>
        <v/>
      </c>
    </row>
    <row r="268" spans="1:24" ht="28.9" customHeight="1">
      <c r="A268" s="41" t="str">
        <f t="shared" si="65"/>
        <v xml:space="preserve"> </v>
      </c>
      <c r="B268" s="42"/>
      <c r="C268" s="43"/>
      <c r="D268" s="44"/>
      <c r="E268" s="44"/>
      <c r="F268" s="43"/>
      <c r="G268" s="43"/>
      <c r="H268" s="26"/>
      <c r="I268" s="26"/>
      <c r="J268" s="26"/>
      <c r="K268" s="26"/>
      <c r="L268" s="52"/>
      <c r="M268" s="50"/>
      <c r="N268" s="28" t="s">
        <v>11</v>
      </c>
      <c r="O268" s="28">
        <f>COUNTIF(C260:C279,"유")</f>
        <v>0</v>
      </c>
      <c r="P268" s="28" t="s">
        <v>2</v>
      </c>
      <c r="Q268" s="28">
        <f>SUMIF(C260:C279,"유",E260:E279)</f>
        <v>0</v>
      </c>
      <c r="R268" s="28">
        <f>COUNTIF(X260:X279,"유국")</f>
        <v>0</v>
      </c>
      <c r="S268" s="28" t="s">
        <v>2</v>
      </c>
      <c r="T268" s="28">
        <f>SUMIF(X260:X279,"유국",E260:E279)</f>
        <v>0</v>
      </c>
      <c r="U268" s="28">
        <f t="shared" si="61"/>
        <v>0</v>
      </c>
      <c r="V268" s="28" t="s">
        <v>2</v>
      </c>
      <c r="W268" s="28">
        <f t="shared" si="62"/>
        <v>0</v>
      </c>
      <c r="X268" s="28" t="str">
        <f t="shared" si="64"/>
        <v/>
      </c>
    </row>
    <row r="269" spans="1:24" ht="28.9" customHeight="1">
      <c r="A269" s="41" t="str">
        <f t="shared" si="65"/>
        <v xml:space="preserve"> </v>
      </c>
      <c r="B269" s="42"/>
      <c r="C269" s="43"/>
      <c r="D269" s="44"/>
      <c r="E269" s="44"/>
      <c r="F269" s="43"/>
      <c r="G269" s="43"/>
      <c r="H269" s="26"/>
      <c r="I269" s="26"/>
      <c r="J269" s="26"/>
      <c r="K269" s="26"/>
      <c r="L269" s="52"/>
      <c r="M269" s="50"/>
      <c r="N269" s="28" t="s">
        <v>12</v>
      </c>
      <c r="O269" s="28">
        <f>COUNTIF(C260:C279,"과")</f>
        <v>0</v>
      </c>
      <c r="P269" s="28" t="s">
        <v>2</v>
      </c>
      <c r="Q269" s="28">
        <f>SUMIF(C260:C279,"과",E260:E279)</f>
        <v>0</v>
      </c>
      <c r="R269" s="28">
        <f>COUNTIF(X260:X279,"과국")</f>
        <v>0</v>
      </c>
      <c r="S269" s="28" t="s">
        <v>2</v>
      </c>
      <c r="T269" s="28">
        <f>SUMIF(X260:X279,"과국",E260:E279)</f>
        <v>0</v>
      </c>
      <c r="U269" s="28">
        <f t="shared" si="61"/>
        <v>0</v>
      </c>
      <c r="V269" s="28" t="s">
        <v>2</v>
      </c>
      <c r="W269" s="28">
        <f t="shared" si="62"/>
        <v>0</v>
      </c>
      <c r="X269" s="28" t="str">
        <f t="shared" si="64"/>
        <v/>
      </c>
    </row>
    <row r="270" spans="1:24" ht="28.9" customHeight="1">
      <c r="A270" s="41" t="str">
        <f t="shared" si="65"/>
        <v xml:space="preserve"> </v>
      </c>
      <c r="B270" s="42"/>
      <c r="C270" s="43"/>
      <c r="D270" s="44"/>
      <c r="E270" s="44"/>
      <c r="F270" s="43"/>
      <c r="G270" s="43"/>
      <c r="H270" s="26"/>
      <c r="I270" s="26"/>
      <c r="J270" s="26"/>
      <c r="K270" s="26"/>
      <c r="L270" s="52"/>
      <c r="M270" s="50"/>
      <c r="N270" s="28" t="s">
        <v>13</v>
      </c>
      <c r="O270" s="28">
        <f>COUNTIF(C260:C279,"묘")</f>
        <v>0</v>
      </c>
      <c r="P270" s="28" t="s">
        <v>2</v>
      </c>
      <c r="Q270" s="28">
        <f>SUMIF(C260:C279,"묘",E260:E279)</f>
        <v>0</v>
      </c>
      <c r="R270" s="28">
        <f>COUNTIF(X260:X279,"묘국")</f>
        <v>0</v>
      </c>
      <c r="S270" s="28" t="s">
        <v>2</v>
      </c>
      <c r="T270" s="28">
        <f>SUMIF(X260:X279,"묘국",E260:E279)</f>
        <v>0</v>
      </c>
      <c r="U270" s="28">
        <f t="shared" si="61"/>
        <v>0</v>
      </c>
      <c r="V270" s="28" t="s">
        <v>2</v>
      </c>
      <c r="W270" s="28">
        <f t="shared" si="62"/>
        <v>0</v>
      </c>
      <c r="X270" s="28" t="str">
        <f t="shared" si="64"/>
        <v/>
      </c>
    </row>
    <row r="271" spans="1:24" ht="28.9" customHeight="1">
      <c r="A271" s="41" t="str">
        <f t="shared" si="65"/>
        <v xml:space="preserve"> </v>
      </c>
      <c r="B271" s="42"/>
      <c r="C271" s="43"/>
      <c r="D271" s="44"/>
      <c r="E271" s="44"/>
      <c r="F271" s="43"/>
      <c r="G271" s="43"/>
      <c r="H271" s="26"/>
      <c r="I271" s="26"/>
      <c r="J271" s="26"/>
      <c r="K271" s="26"/>
      <c r="L271" s="52"/>
      <c r="M271" s="50"/>
      <c r="N271" s="28" t="s">
        <v>14</v>
      </c>
      <c r="O271" s="28">
        <f>COUNTIF(C260:C279,"목")</f>
        <v>0</v>
      </c>
      <c r="P271" s="28" t="s">
        <v>2</v>
      </c>
      <c r="Q271" s="28">
        <f>SUMIF(C260:C279,"목",E260:E279)</f>
        <v>0</v>
      </c>
      <c r="R271" s="28">
        <f>COUNTIF(X260:X279,"목국")</f>
        <v>0</v>
      </c>
      <c r="S271" s="28" t="s">
        <v>2</v>
      </c>
      <c r="T271" s="28">
        <f>SUMIF(X260:X279,"목국",E260:E279)</f>
        <v>0</v>
      </c>
      <c r="U271" s="28">
        <f t="shared" si="61"/>
        <v>0</v>
      </c>
      <c r="V271" s="28" t="s">
        <v>2</v>
      </c>
      <c r="W271" s="28">
        <f t="shared" si="62"/>
        <v>0</v>
      </c>
      <c r="X271" s="28" t="str">
        <f t="shared" si="64"/>
        <v/>
      </c>
    </row>
    <row r="272" spans="1:24" ht="28.9" customHeight="1">
      <c r="A272" s="41" t="str">
        <f t="shared" si="65"/>
        <v xml:space="preserve"> </v>
      </c>
      <c r="B272" s="42"/>
      <c r="C272" s="43"/>
      <c r="D272" s="44"/>
      <c r="E272" s="44"/>
      <c r="F272" s="43"/>
      <c r="G272" s="43"/>
      <c r="H272" s="26"/>
      <c r="I272" s="26"/>
      <c r="J272" s="26"/>
      <c r="K272" s="26"/>
      <c r="L272" s="52"/>
      <c r="M272" s="50"/>
      <c r="N272" s="28" t="s">
        <v>15</v>
      </c>
      <c r="O272" s="28">
        <f>COUNTIF(C260:C279,"잡")</f>
        <v>0</v>
      </c>
      <c r="P272" s="28" t="s">
        <v>2</v>
      </c>
      <c r="Q272" s="28">
        <f>SUMIF(C260:C279,"잡",E260:E279)</f>
        <v>0</v>
      </c>
      <c r="R272" s="28">
        <f>COUNTIF(X260:X279,"잡국")</f>
        <v>0</v>
      </c>
      <c r="S272" s="28" t="s">
        <v>2</v>
      </c>
      <c r="T272" s="28">
        <f>SUMIF(X260:X279,"잡국",E260:E279)</f>
        <v>0</v>
      </c>
      <c r="U272" s="28">
        <f t="shared" si="61"/>
        <v>0</v>
      </c>
      <c r="V272" s="28" t="s">
        <v>2</v>
      </c>
      <c r="W272" s="28">
        <f t="shared" si="62"/>
        <v>0</v>
      </c>
      <c r="X272" s="28" t="str">
        <f t="shared" si="64"/>
        <v/>
      </c>
    </row>
    <row r="273" spans="1:24" ht="28.9" customHeight="1">
      <c r="A273" s="41" t="str">
        <f t="shared" si="65"/>
        <v xml:space="preserve"> </v>
      </c>
      <c r="B273" s="42"/>
      <c r="C273" s="43"/>
      <c r="D273" s="44"/>
      <c r="E273" s="44"/>
      <c r="F273" s="43"/>
      <c r="G273" s="43"/>
      <c r="H273" s="26"/>
      <c r="I273" s="26"/>
      <c r="J273" s="26"/>
      <c r="K273" s="26"/>
      <c r="L273" s="52"/>
      <c r="M273" s="50"/>
      <c r="N273" s="28" t="s">
        <v>19</v>
      </c>
      <c r="O273" s="28">
        <f>COUNTIF(C260:C279,"학")</f>
        <v>0</v>
      </c>
      <c r="P273" s="28" t="s">
        <v>2</v>
      </c>
      <c r="Q273" s="28">
        <f>SUMIF(C260:C279,"학",E260:E279)</f>
        <v>0</v>
      </c>
      <c r="R273" s="28">
        <f>COUNTIF(X260:X279,"학국")</f>
        <v>0</v>
      </c>
      <c r="S273" s="28" t="s">
        <v>2</v>
      </c>
      <c r="T273" s="28">
        <f>SUMIF(X260:X279,"학국",E260:E279)</f>
        <v>0</v>
      </c>
      <c r="U273" s="28">
        <f t="shared" si="61"/>
        <v>0</v>
      </c>
      <c r="V273" s="28" t="s">
        <v>2</v>
      </c>
      <c r="W273" s="28">
        <f t="shared" si="62"/>
        <v>0</v>
      </c>
      <c r="X273" s="28" t="str">
        <f t="shared" si="64"/>
        <v/>
      </c>
    </row>
    <row r="274" spans="1:24" ht="28.9" customHeight="1">
      <c r="A274" s="41" t="str">
        <f t="shared" si="65"/>
        <v xml:space="preserve"> </v>
      </c>
      <c r="B274" s="42"/>
      <c r="C274" s="43"/>
      <c r="D274" s="44"/>
      <c r="E274" s="44"/>
      <c r="F274" s="43"/>
      <c r="G274" s="43"/>
      <c r="H274" s="26"/>
      <c r="I274" s="26"/>
      <c r="J274" s="26"/>
      <c r="K274" s="26"/>
      <c r="L274" s="52"/>
      <c r="M274" s="50"/>
      <c r="N274" s="28" t="s">
        <v>16</v>
      </c>
      <c r="O274" s="28">
        <f>COUNTIF(C260:C279,"수")</f>
        <v>0</v>
      </c>
      <c r="P274" s="28" t="s">
        <v>2</v>
      </c>
      <c r="Q274" s="28">
        <f>SUMIF(C260:C279,"수",E260:E279)</f>
        <v>0</v>
      </c>
      <c r="R274" s="28">
        <f>COUNTIF(X260:X279,"수국")</f>
        <v>0</v>
      </c>
      <c r="S274" s="28" t="s">
        <v>2</v>
      </c>
      <c r="T274" s="28">
        <f>SUMIF(X260:X279,"수국",E260:E279)</f>
        <v>0</v>
      </c>
      <c r="U274" s="28">
        <f t="shared" si="61"/>
        <v>0</v>
      </c>
      <c r="V274" s="28" t="s">
        <v>2</v>
      </c>
      <c r="W274" s="28">
        <f t="shared" si="62"/>
        <v>0</v>
      </c>
      <c r="X274" s="28" t="str">
        <f t="shared" si="64"/>
        <v/>
      </c>
    </row>
    <row r="275" spans="1:24" ht="28.9" customHeight="1">
      <c r="A275" s="41" t="str">
        <f t="shared" si="65"/>
        <v xml:space="preserve"> </v>
      </c>
      <c r="B275" s="42"/>
      <c r="C275" s="43"/>
      <c r="D275" s="44"/>
      <c r="E275" s="44"/>
      <c r="F275" s="43"/>
      <c r="G275" s="43"/>
      <c r="H275" s="26"/>
      <c r="I275" s="26"/>
      <c r="J275" s="26"/>
      <c r="K275" s="26"/>
      <c r="L275" s="52"/>
      <c r="M275" s="50"/>
      <c r="N275" s="29" t="s">
        <v>17</v>
      </c>
      <c r="O275" s="28">
        <f>COUNTIF(C260:C279,"장")</f>
        <v>0</v>
      </c>
      <c r="P275" s="28" t="s">
        <v>2</v>
      </c>
      <c r="Q275" s="28">
        <f>SUMIF(C260:C279,"장",E260:E279)</f>
        <v>0</v>
      </c>
      <c r="R275" s="28">
        <f>COUNTIF(X260:X279,"장국")</f>
        <v>0</v>
      </c>
      <c r="S275" s="28" t="s">
        <v>2</v>
      </c>
      <c r="T275" s="28">
        <f>SUMIF(X260:X279,"장국",E260:E279)</f>
        <v>0</v>
      </c>
      <c r="U275" s="28">
        <f t="shared" si="61"/>
        <v>0</v>
      </c>
      <c r="V275" s="28" t="s">
        <v>2</v>
      </c>
      <c r="W275" s="28">
        <f t="shared" si="62"/>
        <v>0</v>
      </c>
      <c r="X275" s="30" t="str">
        <f t="shared" si="64"/>
        <v/>
      </c>
    </row>
    <row r="276" spans="1:24" ht="28.9" customHeight="1">
      <c r="A276" s="41" t="str">
        <f t="shared" si="65"/>
        <v xml:space="preserve"> </v>
      </c>
      <c r="B276" s="42"/>
      <c r="C276" s="43"/>
      <c r="D276" s="44"/>
      <c r="E276" s="44"/>
      <c r="F276" s="43"/>
      <c r="G276" s="43"/>
      <c r="H276" s="26"/>
      <c r="I276" s="26"/>
      <c r="J276" s="26"/>
      <c r="K276" s="26"/>
      <c r="L276" s="52"/>
      <c r="M276" s="50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30" t="str">
        <f t="shared" si="64"/>
        <v/>
      </c>
    </row>
    <row r="277" spans="1:24" ht="28.9" customHeight="1">
      <c r="A277" s="41" t="str">
        <f t="shared" si="65"/>
        <v xml:space="preserve"> </v>
      </c>
      <c r="B277" s="42"/>
      <c r="C277" s="43"/>
      <c r="D277" s="44"/>
      <c r="E277" s="44"/>
      <c r="F277" s="43"/>
      <c r="G277" s="43"/>
      <c r="H277" s="26"/>
      <c r="I277" s="26"/>
      <c r="J277" s="26"/>
      <c r="K277" s="26"/>
      <c r="L277" s="52"/>
      <c r="M277" s="50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30" t="str">
        <f t="shared" si="64"/>
        <v/>
      </c>
    </row>
    <row r="278" spans="1:24" ht="28.9" customHeight="1">
      <c r="A278" s="41" t="str">
        <f>IF(OR(ISNUMBER(E278),ISTEXT(C278)),A277+1," ")</f>
        <v xml:space="preserve"> </v>
      </c>
      <c r="B278" s="42"/>
      <c r="C278" s="43"/>
      <c r="D278" s="44"/>
      <c r="E278" s="44"/>
      <c r="F278" s="43"/>
      <c r="G278" s="43"/>
      <c r="H278" s="26"/>
      <c r="I278" s="26"/>
      <c r="J278" s="26"/>
      <c r="K278" s="26"/>
      <c r="L278" s="52"/>
      <c r="M278" s="50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30" t="str">
        <f t="shared" si="64"/>
        <v/>
      </c>
    </row>
    <row r="279" spans="1:24" ht="28.9" customHeight="1">
      <c r="A279" s="41" t="str">
        <f>IF(OR(ISNUMBER(E279),ISTEXT(C279)),A278+1," ")</f>
        <v xml:space="preserve"> </v>
      </c>
      <c r="B279" s="42"/>
      <c r="C279" s="43"/>
      <c r="D279" s="44"/>
      <c r="E279" s="44"/>
      <c r="F279" s="43"/>
      <c r="G279" s="43"/>
      <c r="H279" s="26"/>
      <c r="I279" s="26"/>
      <c r="J279" s="26"/>
      <c r="K279" s="26"/>
      <c r="L279" s="52"/>
      <c r="M279" s="50"/>
      <c r="N279" s="28" t="s">
        <v>20</v>
      </c>
      <c r="O279" s="28">
        <f>COUNTIF(C260:C279," ")</f>
        <v>0</v>
      </c>
      <c r="P279" s="28" t="s">
        <v>2</v>
      </c>
      <c r="Q279" s="28">
        <f>SUMIF(C260:C279," ",E260:E279)</f>
        <v>0</v>
      </c>
      <c r="R279" s="28"/>
      <c r="S279" s="28" t="s">
        <v>2</v>
      </c>
      <c r="T279" s="28"/>
      <c r="U279" s="28">
        <f>O279</f>
        <v>0</v>
      </c>
      <c r="V279" s="28" t="s">
        <v>2</v>
      </c>
      <c r="W279" s="28">
        <f>Q279</f>
        <v>0</v>
      </c>
      <c r="X279" s="28" t="str">
        <f t="shared" si="64"/>
        <v/>
      </c>
    </row>
    <row r="280" spans="1:24" ht="28.9" customHeight="1">
      <c r="A280" s="45" t="s">
        <v>35</v>
      </c>
      <c r="B280" s="46"/>
      <c r="C280" s="47"/>
      <c r="D280" s="48"/>
      <c r="E280" s="49">
        <f>SUM(E260:E279)</f>
        <v>0</v>
      </c>
      <c r="F280" s="47"/>
      <c r="G280" s="47"/>
      <c r="H280" s="31"/>
      <c r="I280" s="31"/>
      <c r="J280" s="31"/>
      <c r="K280" s="31"/>
      <c r="L280" s="33"/>
      <c r="M280" s="51"/>
      <c r="N280" s="29" t="s">
        <v>1</v>
      </c>
      <c r="O280" s="28">
        <f>SUM(O260:O279)</f>
        <v>0</v>
      </c>
      <c r="P280" s="28" t="s">
        <v>2</v>
      </c>
      <c r="Q280" s="28">
        <f>SUM(Q260:Q279)</f>
        <v>0</v>
      </c>
      <c r="R280" s="28">
        <f>SUM(R260:R279)</f>
        <v>0</v>
      </c>
      <c r="S280" s="28" t="s">
        <v>2</v>
      </c>
      <c r="T280" s="28">
        <f>SUM(T260:T279)</f>
        <v>0</v>
      </c>
      <c r="U280" s="28">
        <f>SUM(U260:U279)</f>
        <v>0</v>
      </c>
      <c r="V280" s="28" t="s">
        <v>2</v>
      </c>
      <c r="W280" s="28">
        <f>SUM(W260:W279)</f>
        <v>0</v>
      </c>
      <c r="X280" s="28" t="str">
        <f t="shared" ref="X280:X295" si="66">CONCATENATE(C280,H280)</f>
        <v/>
      </c>
    </row>
    <row r="281" spans="1:24" ht="28.9" customHeight="1">
      <c r="A281" s="41" t="str">
        <f>IF(OR(ISNUMBER(E281),ISTEXT(C281)),A279+1," ")</f>
        <v xml:space="preserve"> </v>
      </c>
      <c r="B281" s="42"/>
      <c r="C281" s="43"/>
      <c r="D281" s="44"/>
      <c r="E281" s="44"/>
      <c r="F281" s="43"/>
      <c r="G281" s="43"/>
      <c r="H281" s="26"/>
      <c r="I281" s="26"/>
      <c r="J281" s="26"/>
      <c r="K281" s="27"/>
      <c r="L281" s="52"/>
      <c r="M281" s="50"/>
      <c r="N281" s="28" t="s">
        <v>3</v>
      </c>
      <c r="O281" s="28">
        <f>COUNTIF(C281:C300,"전")</f>
        <v>0</v>
      </c>
      <c r="P281" s="28" t="s">
        <v>2</v>
      </c>
      <c r="Q281" s="28">
        <f>SUMIF(C281:C300,"전",E281:E300)</f>
        <v>0</v>
      </c>
      <c r="R281" s="28">
        <f>COUNTIF(X281:X300,"전국")</f>
        <v>0</v>
      </c>
      <c r="S281" s="28" t="s">
        <v>2</v>
      </c>
      <c r="T281" s="28">
        <f>SUMIF(X281:X300,"전국",E281:E300)</f>
        <v>0</v>
      </c>
      <c r="U281" s="28">
        <f t="shared" ref="U281:U296" si="67">O281-R281</f>
        <v>0</v>
      </c>
      <c r="V281" s="28" t="s">
        <v>2</v>
      </c>
      <c r="W281" s="28">
        <f t="shared" ref="W281:W296" si="68">Q281-T281</f>
        <v>0</v>
      </c>
      <c r="X281" s="28" t="str">
        <f t="shared" si="66"/>
        <v/>
      </c>
    </row>
    <row r="282" spans="1:24" ht="28.9" customHeight="1">
      <c r="A282" s="41" t="str">
        <f>IF(OR(ISNUMBER(E282),ISTEXT(C282)),A281+1," ")</f>
        <v xml:space="preserve"> </v>
      </c>
      <c r="B282" s="42"/>
      <c r="C282" s="43"/>
      <c r="D282" s="44"/>
      <c r="E282" s="44"/>
      <c r="F282" s="43"/>
      <c r="G282" s="43"/>
      <c r="H282" s="26"/>
      <c r="I282" s="26"/>
      <c r="J282" s="26"/>
      <c r="K282" s="26"/>
      <c r="L282" s="52"/>
      <c r="M282" s="50"/>
      <c r="N282" s="28" t="s">
        <v>4</v>
      </c>
      <c r="O282" s="28">
        <f>COUNTIF(C281:C300,"답")</f>
        <v>0</v>
      </c>
      <c r="P282" s="28" t="s">
        <v>2</v>
      </c>
      <c r="Q282" s="28">
        <f>SUMIF(C281:C300,"답",E281:E300)</f>
        <v>0</v>
      </c>
      <c r="R282" s="28">
        <f>COUNTIF(X281:X300,"답국")</f>
        <v>0</v>
      </c>
      <c r="S282" s="28" t="s">
        <v>2</v>
      </c>
      <c r="T282" s="28">
        <f>SUMIF(X281:X300,"답국",E281:E300)</f>
        <v>0</v>
      </c>
      <c r="U282" s="28">
        <f t="shared" si="67"/>
        <v>0</v>
      </c>
      <c r="V282" s="28" t="s">
        <v>2</v>
      </c>
      <c r="W282" s="28">
        <f t="shared" si="68"/>
        <v>0</v>
      </c>
      <c r="X282" s="28" t="str">
        <f t="shared" si="66"/>
        <v/>
      </c>
    </row>
    <row r="283" spans="1:24" ht="28.9" customHeight="1">
      <c r="A283" s="41" t="str">
        <f>IF(OR(ISNUMBER(E283),ISTEXT(C283)),A282+1," ")</f>
        <v xml:space="preserve"> </v>
      </c>
      <c r="B283" s="42"/>
      <c r="C283" s="43"/>
      <c r="D283" s="44"/>
      <c r="E283" s="44"/>
      <c r="F283" s="43"/>
      <c r="G283" s="43"/>
      <c r="H283" s="26"/>
      <c r="I283" s="26"/>
      <c r="J283" s="26"/>
      <c r="K283" s="26"/>
      <c r="L283" s="52"/>
      <c r="M283" s="50"/>
      <c r="N283" s="28" t="s">
        <v>5</v>
      </c>
      <c r="O283" s="28">
        <f>COUNTIF(C281:C300,"임")</f>
        <v>0</v>
      </c>
      <c r="P283" s="28" t="s">
        <v>2</v>
      </c>
      <c r="Q283" s="28">
        <f>SUMIF(C281:C300,"임",E281:E300)</f>
        <v>0</v>
      </c>
      <c r="R283" s="28">
        <f>COUNTIF(X281:X300,"임국")</f>
        <v>0</v>
      </c>
      <c r="S283" s="28" t="s">
        <v>2</v>
      </c>
      <c r="T283" s="28">
        <f>SUMIF(X281:X300,"임국",E281:E300)</f>
        <v>0</v>
      </c>
      <c r="U283" s="28">
        <f t="shared" si="67"/>
        <v>0</v>
      </c>
      <c r="V283" s="28" t="s">
        <v>2</v>
      </c>
      <c r="W283" s="28">
        <f t="shared" si="68"/>
        <v>0</v>
      </c>
      <c r="X283" s="28" t="str">
        <f t="shared" si="66"/>
        <v/>
      </c>
    </row>
    <row r="284" spans="1:24" ht="28.9" customHeight="1">
      <c r="A284" s="41" t="str">
        <f>IF(OR(ISNUMBER(E284),ISTEXT(C284)),A283+1," ")</f>
        <v xml:space="preserve"> </v>
      </c>
      <c r="B284" s="42"/>
      <c r="C284" s="43"/>
      <c r="D284" s="44"/>
      <c r="E284" s="44"/>
      <c r="F284" s="43"/>
      <c r="G284" s="43"/>
      <c r="H284" s="26"/>
      <c r="I284" s="26"/>
      <c r="J284" s="26"/>
      <c r="K284" s="26"/>
      <c r="L284" s="52"/>
      <c r="M284" s="50"/>
      <c r="N284" s="28" t="s">
        <v>6</v>
      </c>
      <c r="O284" s="28">
        <f>COUNTIF(C281:C300,"대")</f>
        <v>0</v>
      </c>
      <c r="P284" s="28" t="s">
        <v>2</v>
      </c>
      <c r="Q284" s="28">
        <f>SUMIF(C281:C300,"대",E281:E300)</f>
        <v>0</v>
      </c>
      <c r="R284" s="28">
        <f>COUNTIF(X281:X300,"대국")</f>
        <v>0</v>
      </c>
      <c r="S284" s="28" t="s">
        <v>2</v>
      </c>
      <c r="T284" s="28">
        <f>SUMIF(X281:X300,"대국",E281:E300)</f>
        <v>0</v>
      </c>
      <c r="U284" s="28">
        <f t="shared" si="67"/>
        <v>0</v>
      </c>
      <c r="V284" s="28" t="s">
        <v>2</v>
      </c>
      <c r="W284" s="28">
        <f t="shared" si="68"/>
        <v>0</v>
      </c>
      <c r="X284" s="28" t="str">
        <f t="shared" si="66"/>
        <v/>
      </c>
    </row>
    <row r="285" spans="1:24" ht="28.9" customHeight="1">
      <c r="A285" s="41" t="str">
        <f>IF(OR(ISNUMBER(E285),ISTEXT(C285)),A284+1," ")</f>
        <v xml:space="preserve"> </v>
      </c>
      <c r="B285" s="42"/>
      <c r="C285" s="43"/>
      <c r="D285" s="44"/>
      <c r="E285" s="44"/>
      <c r="F285" s="43"/>
      <c r="G285" s="43"/>
      <c r="H285" s="26"/>
      <c r="I285" s="26"/>
      <c r="J285" s="26"/>
      <c r="K285" s="26"/>
      <c r="L285" s="52"/>
      <c r="M285" s="50"/>
      <c r="N285" s="28" t="s">
        <v>7</v>
      </c>
      <c r="O285" s="28">
        <f>COUNTIF(C281:C300,"도")</f>
        <v>0</v>
      </c>
      <c r="P285" s="28" t="s">
        <v>2</v>
      </c>
      <c r="Q285" s="28">
        <f>SUMIF(C281:C300,"도",E281:E300)</f>
        <v>0</v>
      </c>
      <c r="R285" s="28">
        <f>COUNTIF(X281:X300,"도국")</f>
        <v>0</v>
      </c>
      <c r="S285" s="28" t="s">
        <v>2</v>
      </c>
      <c r="T285" s="28">
        <f>SUMIF(X281:X300,"도국",E281:E300)</f>
        <v>0</v>
      </c>
      <c r="U285" s="28">
        <f t="shared" si="67"/>
        <v>0</v>
      </c>
      <c r="V285" s="28" t="s">
        <v>2</v>
      </c>
      <c r="W285" s="28">
        <f t="shared" si="68"/>
        <v>0</v>
      </c>
      <c r="X285" s="28" t="str">
        <f t="shared" si="66"/>
        <v/>
      </c>
    </row>
    <row r="286" spans="1:24" ht="28.9" customHeight="1">
      <c r="A286" s="41" t="str">
        <f>IF(OR(ISNUMBER(E286),ISTEXT(C286)),A285+1," ")</f>
        <v xml:space="preserve"> </v>
      </c>
      <c r="B286" s="42"/>
      <c r="C286" s="43"/>
      <c r="D286" s="44"/>
      <c r="E286" s="44"/>
      <c r="F286" s="43"/>
      <c r="G286" s="43"/>
      <c r="H286" s="26"/>
      <c r="I286" s="26"/>
      <c r="J286" s="26"/>
      <c r="K286" s="26"/>
      <c r="L286" s="52"/>
      <c r="M286" s="50"/>
      <c r="N286" s="28" t="s">
        <v>8</v>
      </c>
      <c r="O286" s="28">
        <f>COUNTIF(C281:C300,"천")</f>
        <v>0</v>
      </c>
      <c r="P286" s="28" t="s">
        <v>2</v>
      </c>
      <c r="Q286" s="28">
        <f>SUMIF(C281:C300,"천",E281:E300)</f>
        <v>0</v>
      </c>
      <c r="R286" s="28">
        <f>COUNTIF(X281:X300,"천국")</f>
        <v>0</v>
      </c>
      <c r="S286" s="28" t="s">
        <v>2</v>
      </c>
      <c r="T286" s="28">
        <f>SUMIF(X281:X300,"천국",E281:E300)</f>
        <v>0</v>
      </c>
      <c r="U286" s="28">
        <f t="shared" si="67"/>
        <v>0</v>
      </c>
      <c r="V286" s="28" t="s">
        <v>2</v>
      </c>
      <c r="W286" s="28">
        <f t="shared" si="68"/>
        <v>0</v>
      </c>
      <c r="X286" s="28" t="str">
        <f t="shared" si="66"/>
        <v/>
      </c>
    </row>
    <row r="287" spans="1:24" ht="28.9" customHeight="1">
      <c r="A287" s="41" t="str">
        <f t="shared" ref="A287:A298" si="69">IF(OR(ISNUMBER(E287),ISTEXT(C287)),A286+1," ")</f>
        <v xml:space="preserve"> </v>
      </c>
      <c r="B287" s="42"/>
      <c r="C287" s="43"/>
      <c r="D287" s="44"/>
      <c r="E287" s="44"/>
      <c r="F287" s="43"/>
      <c r="G287" s="43"/>
      <c r="H287" s="26"/>
      <c r="I287" s="26"/>
      <c r="J287" s="26"/>
      <c r="K287" s="26"/>
      <c r="L287" s="52"/>
      <c r="M287" s="50"/>
      <c r="N287" s="28" t="s">
        <v>9</v>
      </c>
      <c r="O287" s="28">
        <f>COUNTIF(C281:C300,"구")</f>
        <v>0</v>
      </c>
      <c r="P287" s="28" t="s">
        <v>2</v>
      </c>
      <c r="Q287" s="28">
        <f>SUMIF(C281:C300,"구",E281:E300)</f>
        <v>0</v>
      </c>
      <c r="R287" s="28">
        <f>COUNTIF(X281:X300,"구국")</f>
        <v>0</v>
      </c>
      <c r="S287" s="28" t="s">
        <v>2</v>
      </c>
      <c r="T287" s="28">
        <f>SUMIF(X281:X300,"구국",E281:E300)</f>
        <v>0</v>
      </c>
      <c r="U287" s="28">
        <f t="shared" si="67"/>
        <v>0</v>
      </c>
      <c r="V287" s="28" t="s">
        <v>2</v>
      </c>
      <c r="W287" s="28">
        <f t="shared" si="68"/>
        <v>0</v>
      </c>
      <c r="X287" s="28" t="str">
        <f t="shared" si="66"/>
        <v/>
      </c>
    </row>
    <row r="288" spans="1:24" ht="28.9" customHeight="1">
      <c r="A288" s="41" t="str">
        <f t="shared" si="69"/>
        <v xml:space="preserve"> </v>
      </c>
      <c r="B288" s="42"/>
      <c r="C288" s="43"/>
      <c r="D288" s="44"/>
      <c r="E288" s="44"/>
      <c r="F288" s="43"/>
      <c r="G288" s="43"/>
      <c r="H288" s="26"/>
      <c r="I288" s="26"/>
      <c r="J288" s="26"/>
      <c r="K288" s="26"/>
      <c r="L288" s="52"/>
      <c r="M288" s="50"/>
      <c r="N288" s="28" t="s">
        <v>10</v>
      </c>
      <c r="O288" s="28">
        <f>COUNTIF(C281:C300,"제")</f>
        <v>0</v>
      </c>
      <c r="P288" s="28" t="s">
        <v>2</v>
      </c>
      <c r="Q288" s="28">
        <f>SUMIF(C281:C300,"제",E281:E300)</f>
        <v>0</v>
      </c>
      <c r="R288" s="28">
        <f>COUNTIF(X281:X300,"제국")</f>
        <v>0</v>
      </c>
      <c r="S288" s="28" t="s">
        <v>2</v>
      </c>
      <c r="T288" s="28">
        <f>SUMIF(X281:X300,"제국",E281:E300)</f>
        <v>0</v>
      </c>
      <c r="U288" s="28">
        <f t="shared" si="67"/>
        <v>0</v>
      </c>
      <c r="V288" s="28" t="s">
        <v>2</v>
      </c>
      <c r="W288" s="28">
        <f t="shared" si="68"/>
        <v>0</v>
      </c>
      <c r="X288" s="28" t="str">
        <f t="shared" si="66"/>
        <v/>
      </c>
    </row>
    <row r="289" spans="1:24" ht="28.9" customHeight="1">
      <c r="A289" s="41" t="str">
        <f t="shared" si="69"/>
        <v xml:space="preserve"> </v>
      </c>
      <c r="B289" s="42"/>
      <c r="C289" s="43"/>
      <c r="D289" s="44"/>
      <c r="E289" s="44"/>
      <c r="F289" s="43"/>
      <c r="G289" s="43"/>
      <c r="H289" s="26"/>
      <c r="I289" s="26"/>
      <c r="J289" s="26"/>
      <c r="K289" s="26"/>
      <c r="L289" s="52"/>
      <c r="M289" s="50"/>
      <c r="N289" s="28" t="s">
        <v>11</v>
      </c>
      <c r="O289" s="28">
        <f>COUNTIF(C281:C300,"유")</f>
        <v>0</v>
      </c>
      <c r="P289" s="28" t="s">
        <v>2</v>
      </c>
      <c r="Q289" s="28">
        <f>SUMIF(C281:C300,"유",E281:E300)</f>
        <v>0</v>
      </c>
      <c r="R289" s="28">
        <f>COUNTIF(X281:X300,"유국")</f>
        <v>0</v>
      </c>
      <c r="S289" s="28" t="s">
        <v>2</v>
      </c>
      <c r="T289" s="28">
        <f>SUMIF(X281:X300,"유국",E281:E300)</f>
        <v>0</v>
      </c>
      <c r="U289" s="28">
        <f t="shared" si="67"/>
        <v>0</v>
      </c>
      <c r="V289" s="28" t="s">
        <v>2</v>
      </c>
      <c r="W289" s="28">
        <f t="shared" si="68"/>
        <v>0</v>
      </c>
      <c r="X289" s="28" t="str">
        <f t="shared" si="66"/>
        <v/>
      </c>
    </row>
    <row r="290" spans="1:24" ht="28.9" customHeight="1">
      <c r="A290" s="41" t="str">
        <f t="shared" si="69"/>
        <v xml:space="preserve"> </v>
      </c>
      <c r="B290" s="42"/>
      <c r="C290" s="43"/>
      <c r="D290" s="44"/>
      <c r="E290" s="44"/>
      <c r="F290" s="43"/>
      <c r="G290" s="43"/>
      <c r="H290" s="26"/>
      <c r="I290" s="26"/>
      <c r="J290" s="26"/>
      <c r="K290" s="26"/>
      <c r="L290" s="52"/>
      <c r="M290" s="50"/>
      <c r="N290" s="28" t="s">
        <v>12</v>
      </c>
      <c r="O290" s="28">
        <f>COUNTIF(C281:C300,"과")</f>
        <v>0</v>
      </c>
      <c r="P290" s="28" t="s">
        <v>2</v>
      </c>
      <c r="Q290" s="28">
        <f>SUMIF(C281:C300,"과",E281:E300)</f>
        <v>0</v>
      </c>
      <c r="R290" s="28">
        <f>COUNTIF(X281:X300,"과국")</f>
        <v>0</v>
      </c>
      <c r="S290" s="28" t="s">
        <v>2</v>
      </c>
      <c r="T290" s="28">
        <f>SUMIF(X281:X300,"과국",E281:E300)</f>
        <v>0</v>
      </c>
      <c r="U290" s="28">
        <f t="shared" si="67"/>
        <v>0</v>
      </c>
      <c r="V290" s="28" t="s">
        <v>2</v>
      </c>
      <c r="W290" s="28">
        <f t="shared" si="68"/>
        <v>0</v>
      </c>
      <c r="X290" s="28" t="str">
        <f t="shared" si="66"/>
        <v/>
      </c>
    </row>
    <row r="291" spans="1:24" ht="28.9" customHeight="1">
      <c r="A291" s="41" t="str">
        <f t="shared" si="69"/>
        <v xml:space="preserve"> </v>
      </c>
      <c r="B291" s="42"/>
      <c r="C291" s="43"/>
      <c r="D291" s="44"/>
      <c r="E291" s="44"/>
      <c r="F291" s="43"/>
      <c r="G291" s="43"/>
      <c r="H291" s="26"/>
      <c r="I291" s="26"/>
      <c r="J291" s="26"/>
      <c r="K291" s="26"/>
      <c r="L291" s="52"/>
      <c r="M291" s="50"/>
      <c r="N291" s="28" t="s">
        <v>13</v>
      </c>
      <c r="O291" s="28">
        <f>COUNTIF(C281:C300,"묘")</f>
        <v>0</v>
      </c>
      <c r="P291" s="28" t="s">
        <v>2</v>
      </c>
      <c r="Q291" s="28">
        <f>SUMIF(C281:C300,"묘",E281:E300)</f>
        <v>0</v>
      </c>
      <c r="R291" s="28">
        <f>COUNTIF(X281:X300,"묘국")</f>
        <v>0</v>
      </c>
      <c r="S291" s="28" t="s">
        <v>2</v>
      </c>
      <c r="T291" s="28">
        <f>SUMIF(X281:X300,"묘국",E281:E300)</f>
        <v>0</v>
      </c>
      <c r="U291" s="28">
        <f t="shared" si="67"/>
        <v>0</v>
      </c>
      <c r="V291" s="28" t="s">
        <v>2</v>
      </c>
      <c r="W291" s="28">
        <f t="shared" si="68"/>
        <v>0</v>
      </c>
      <c r="X291" s="28" t="str">
        <f t="shared" si="66"/>
        <v/>
      </c>
    </row>
    <row r="292" spans="1:24" ht="28.9" customHeight="1">
      <c r="A292" s="41" t="str">
        <f t="shared" si="69"/>
        <v xml:space="preserve"> </v>
      </c>
      <c r="B292" s="42"/>
      <c r="C292" s="43"/>
      <c r="D292" s="44"/>
      <c r="E292" s="44"/>
      <c r="F292" s="43"/>
      <c r="G292" s="43"/>
      <c r="H292" s="26"/>
      <c r="I292" s="26"/>
      <c r="J292" s="26"/>
      <c r="K292" s="26"/>
      <c r="L292" s="52"/>
      <c r="M292" s="50"/>
      <c r="N292" s="28" t="s">
        <v>14</v>
      </c>
      <c r="O292" s="28">
        <f>COUNTIF(C281:C300,"목")</f>
        <v>0</v>
      </c>
      <c r="P292" s="28" t="s">
        <v>2</v>
      </c>
      <c r="Q292" s="28">
        <f>SUMIF(C281:C300,"목",E281:E300)</f>
        <v>0</v>
      </c>
      <c r="R292" s="28">
        <f>COUNTIF(X281:X300,"목국")</f>
        <v>0</v>
      </c>
      <c r="S292" s="28" t="s">
        <v>2</v>
      </c>
      <c r="T292" s="28">
        <f>SUMIF(X281:X300,"목국",E281:E300)</f>
        <v>0</v>
      </c>
      <c r="U292" s="28">
        <f t="shared" si="67"/>
        <v>0</v>
      </c>
      <c r="V292" s="28" t="s">
        <v>2</v>
      </c>
      <c r="W292" s="28">
        <f t="shared" si="68"/>
        <v>0</v>
      </c>
      <c r="X292" s="28" t="str">
        <f t="shared" si="66"/>
        <v/>
      </c>
    </row>
    <row r="293" spans="1:24" ht="28.9" customHeight="1">
      <c r="A293" s="41" t="str">
        <f t="shared" si="69"/>
        <v xml:space="preserve"> </v>
      </c>
      <c r="B293" s="42"/>
      <c r="C293" s="43"/>
      <c r="D293" s="44"/>
      <c r="E293" s="44"/>
      <c r="F293" s="43"/>
      <c r="G293" s="43"/>
      <c r="H293" s="26"/>
      <c r="I293" s="26"/>
      <c r="J293" s="26"/>
      <c r="K293" s="26"/>
      <c r="L293" s="52"/>
      <c r="M293" s="50"/>
      <c r="N293" s="28" t="s">
        <v>15</v>
      </c>
      <c r="O293" s="28">
        <f>COUNTIF(C281:C300,"잡")</f>
        <v>0</v>
      </c>
      <c r="P293" s="28" t="s">
        <v>2</v>
      </c>
      <c r="Q293" s="28">
        <f>SUMIF(C281:C300,"잡",E281:E300)</f>
        <v>0</v>
      </c>
      <c r="R293" s="28">
        <f>COUNTIF(X281:X300,"잡국")</f>
        <v>0</v>
      </c>
      <c r="S293" s="28" t="s">
        <v>2</v>
      </c>
      <c r="T293" s="28">
        <f>SUMIF(X281:X300,"잡국",E281:E300)</f>
        <v>0</v>
      </c>
      <c r="U293" s="28">
        <f t="shared" si="67"/>
        <v>0</v>
      </c>
      <c r="V293" s="28" t="s">
        <v>2</v>
      </c>
      <c r="W293" s="28">
        <f t="shared" si="68"/>
        <v>0</v>
      </c>
      <c r="X293" s="28" t="str">
        <f t="shared" si="66"/>
        <v/>
      </c>
    </row>
    <row r="294" spans="1:24" ht="28.9" customHeight="1">
      <c r="A294" s="41" t="str">
        <f t="shared" si="69"/>
        <v xml:space="preserve"> </v>
      </c>
      <c r="B294" s="42"/>
      <c r="C294" s="43"/>
      <c r="D294" s="44"/>
      <c r="E294" s="44"/>
      <c r="F294" s="43"/>
      <c r="G294" s="43"/>
      <c r="H294" s="26"/>
      <c r="I294" s="26"/>
      <c r="J294" s="26"/>
      <c r="K294" s="26"/>
      <c r="L294" s="52"/>
      <c r="M294" s="50"/>
      <c r="N294" s="28" t="s">
        <v>19</v>
      </c>
      <c r="O294" s="28">
        <f>COUNTIF(C281:C300,"학")</f>
        <v>0</v>
      </c>
      <c r="P294" s="28" t="s">
        <v>2</v>
      </c>
      <c r="Q294" s="28">
        <f>SUMIF(C281:C300,"학",E281:E300)</f>
        <v>0</v>
      </c>
      <c r="R294" s="28">
        <f>COUNTIF(X281:X300,"학국")</f>
        <v>0</v>
      </c>
      <c r="S294" s="28" t="s">
        <v>2</v>
      </c>
      <c r="T294" s="28">
        <f>SUMIF(X281:X300,"학국",E281:E300)</f>
        <v>0</v>
      </c>
      <c r="U294" s="28">
        <f t="shared" si="67"/>
        <v>0</v>
      </c>
      <c r="V294" s="28" t="s">
        <v>2</v>
      </c>
      <c r="W294" s="28">
        <f t="shared" si="68"/>
        <v>0</v>
      </c>
      <c r="X294" s="28" t="str">
        <f t="shared" si="66"/>
        <v/>
      </c>
    </row>
    <row r="295" spans="1:24" ht="28.9" customHeight="1">
      <c r="A295" s="41" t="str">
        <f t="shared" si="69"/>
        <v xml:space="preserve"> </v>
      </c>
      <c r="B295" s="42"/>
      <c r="C295" s="43"/>
      <c r="D295" s="44"/>
      <c r="E295" s="44"/>
      <c r="F295" s="43"/>
      <c r="G295" s="43"/>
      <c r="H295" s="26"/>
      <c r="I295" s="26"/>
      <c r="J295" s="26"/>
      <c r="K295" s="26"/>
      <c r="L295" s="52"/>
      <c r="M295" s="50"/>
      <c r="N295" s="28" t="s">
        <v>16</v>
      </c>
      <c r="O295" s="28">
        <f>COUNTIF(C281:C300,"수")</f>
        <v>0</v>
      </c>
      <c r="P295" s="28" t="s">
        <v>2</v>
      </c>
      <c r="Q295" s="28">
        <f>SUMIF(C281:C300,"수",E281:E300)</f>
        <v>0</v>
      </c>
      <c r="R295" s="28">
        <f>COUNTIF(X281:X300,"수국")</f>
        <v>0</v>
      </c>
      <c r="S295" s="28" t="s">
        <v>2</v>
      </c>
      <c r="T295" s="28">
        <f>SUMIF(X281:X300,"수국",E281:E300)</f>
        <v>0</v>
      </c>
      <c r="U295" s="28">
        <f t="shared" si="67"/>
        <v>0</v>
      </c>
      <c r="V295" s="28" t="s">
        <v>2</v>
      </c>
      <c r="W295" s="28">
        <f t="shared" si="68"/>
        <v>0</v>
      </c>
      <c r="X295" s="28" t="str">
        <f t="shared" si="66"/>
        <v/>
      </c>
    </row>
    <row r="296" spans="1:24" ht="28.9" customHeight="1">
      <c r="A296" s="41" t="str">
        <f t="shared" si="69"/>
        <v xml:space="preserve"> </v>
      </c>
      <c r="B296" s="42"/>
      <c r="C296" s="43"/>
      <c r="D296" s="44"/>
      <c r="E296" s="44"/>
      <c r="F296" s="43"/>
      <c r="G296" s="43"/>
      <c r="H296" s="26"/>
      <c r="I296" s="26"/>
      <c r="J296" s="26"/>
      <c r="K296" s="26"/>
      <c r="L296" s="52"/>
      <c r="M296" s="50"/>
      <c r="N296" s="29" t="s">
        <v>17</v>
      </c>
      <c r="O296" s="28">
        <f>COUNTIF(C281:C300,"장")</f>
        <v>0</v>
      </c>
      <c r="P296" s="28" t="s">
        <v>2</v>
      </c>
      <c r="Q296" s="28">
        <f>SUMIF(C281:C300,"장",E281:E300)</f>
        <v>0</v>
      </c>
      <c r="R296" s="28">
        <f>COUNTIF(X281:X300,"장국")</f>
        <v>0</v>
      </c>
      <c r="S296" s="28" t="s">
        <v>2</v>
      </c>
      <c r="T296" s="28">
        <f>SUMIF(X281:X300,"장국",E281:E300)</f>
        <v>0</v>
      </c>
      <c r="U296" s="28">
        <f t="shared" si="67"/>
        <v>0</v>
      </c>
      <c r="V296" s="28" t="s">
        <v>2</v>
      </c>
      <c r="W296" s="28">
        <f t="shared" si="68"/>
        <v>0</v>
      </c>
      <c r="X296" s="30" t="str">
        <f t="shared" ref="X296:X311" si="70">CONCATENATE(C296,H296)</f>
        <v/>
      </c>
    </row>
    <row r="297" spans="1:24" ht="28.9" customHeight="1">
      <c r="A297" s="41" t="str">
        <f t="shared" si="69"/>
        <v xml:space="preserve"> </v>
      </c>
      <c r="B297" s="42"/>
      <c r="C297" s="43"/>
      <c r="D297" s="44"/>
      <c r="E297" s="44"/>
      <c r="F297" s="43"/>
      <c r="G297" s="43"/>
      <c r="H297" s="26"/>
      <c r="I297" s="26"/>
      <c r="J297" s="26"/>
      <c r="K297" s="26"/>
      <c r="L297" s="52"/>
      <c r="M297" s="50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30" t="str">
        <f t="shared" si="70"/>
        <v/>
      </c>
    </row>
    <row r="298" spans="1:24" ht="28.9" customHeight="1">
      <c r="A298" s="41" t="str">
        <f t="shared" si="69"/>
        <v xml:space="preserve"> </v>
      </c>
      <c r="B298" s="42"/>
      <c r="C298" s="43"/>
      <c r="D298" s="44"/>
      <c r="E298" s="44"/>
      <c r="F298" s="43"/>
      <c r="G298" s="43"/>
      <c r="H298" s="26"/>
      <c r="I298" s="26"/>
      <c r="J298" s="26"/>
      <c r="K298" s="26"/>
      <c r="L298" s="52"/>
      <c r="M298" s="50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30" t="str">
        <f t="shared" si="70"/>
        <v/>
      </c>
    </row>
    <row r="299" spans="1:24" ht="28.9" customHeight="1">
      <c r="A299" s="41" t="str">
        <f>IF(OR(ISNUMBER(E299),ISTEXT(C299)),A298+1," ")</f>
        <v xml:space="preserve"> </v>
      </c>
      <c r="B299" s="42"/>
      <c r="C299" s="43"/>
      <c r="D299" s="44"/>
      <c r="E299" s="44"/>
      <c r="F299" s="43"/>
      <c r="G299" s="43"/>
      <c r="H299" s="26"/>
      <c r="I299" s="26"/>
      <c r="J299" s="26"/>
      <c r="K299" s="26"/>
      <c r="L299" s="52"/>
      <c r="M299" s="50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30" t="str">
        <f t="shared" si="70"/>
        <v/>
      </c>
    </row>
    <row r="300" spans="1:24" ht="28.9" customHeight="1">
      <c r="A300" s="41" t="str">
        <f>IF(OR(ISNUMBER(E300),ISTEXT(C300)),A299+1," ")</f>
        <v xml:space="preserve"> </v>
      </c>
      <c r="B300" s="42"/>
      <c r="C300" s="43"/>
      <c r="D300" s="44"/>
      <c r="E300" s="44"/>
      <c r="F300" s="43"/>
      <c r="G300" s="43"/>
      <c r="H300" s="26"/>
      <c r="I300" s="26"/>
      <c r="J300" s="26"/>
      <c r="K300" s="26"/>
      <c r="L300" s="52"/>
      <c r="M300" s="50"/>
      <c r="N300" s="28" t="s">
        <v>20</v>
      </c>
      <c r="O300" s="28">
        <f>COUNTIF(C281:C300," ")</f>
        <v>0</v>
      </c>
      <c r="P300" s="28" t="s">
        <v>2</v>
      </c>
      <c r="Q300" s="28">
        <f>SUMIF(C281:C300," ",E281:E300)</f>
        <v>0</v>
      </c>
      <c r="R300" s="28"/>
      <c r="S300" s="28" t="s">
        <v>2</v>
      </c>
      <c r="T300" s="28"/>
      <c r="U300" s="28">
        <f>O300</f>
        <v>0</v>
      </c>
      <c r="V300" s="28" t="s">
        <v>2</v>
      </c>
      <c r="W300" s="28">
        <f>Q300</f>
        <v>0</v>
      </c>
      <c r="X300" s="28" t="str">
        <f t="shared" si="70"/>
        <v/>
      </c>
    </row>
    <row r="301" spans="1:24" ht="28.9" customHeight="1">
      <c r="A301" s="45" t="s">
        <v>35</v>
      </c>
      <c r="B301" s="46"/>
      <c r="C301" s="47"/>
      <c r="D301" s="48"/>
      <c r="E301" s="49">
        <f>SUM(E281:E300)</f>
        <v>0</v>
      </c>
      <c r="F301" s="47"/>
      <c r="G301" s="47"/>
      <c r="H301" s="31"/>
      <c r="I301" s="31"/>
      <c r="J301" s="31"/>
      <c r="K301" s="31"/>
      <c r="L301" s="33"/>
      <c r="M301" s="51"/>
      <c r="N301" s="29" t="s">
        <v>1</v>
      </c>
      <c r="O301" s="28">
        <f>SUM(O281:O300)</f>
        <v>0</v>
      </c>
      <c r="P301" s="28" t="s">
        <v>2</v>
      </c>
      <c r="Q301" s="28">
        <f>SUM(Q281:Q300)</f>
        <v>0</v>
      </c>
      <c r="R301" s="28">
        <f>SUM(R281:R300)</f>
        <v>0</v>
      </c>
      <c r="S301" s="28" t="s">
        <v>2</v>
      </c>
      <c r="T301" s="28">
        <f>SUM(T281:T300)</f>
        <v>0</v>
      </c>
      <c r="U301" s="28">
        <f>SUM(U281:U300)</f>
        <v>0</v>
      </c>
      <c r="V301" s="28" t="s">
        <v>2</v>
      </c>
      <c r="W301" s="28">
        <f>SUM(W281:W300)</f>
        <v>0</v>
      </c>
      <c r="X301" s="28" t="str">
        <f t="shared" si="70"/>
        <v/>
      </c>
    </row>
    <row r="302" spans="1:24" ht="28.9" customHeight="1">
      <c r="A302" s="41" t="str">
        <f>IF(OR(ISNUMBER(E302),ISTEXT(C302)),A300+1," ")</f>
        <v xml:space="preserve"> </v>
      </c>
      <c r="B302" s="42"/>
      <c r="C302" s="43"/>
      <c r="D302" s="44"/>
      <c r="E302" s="44"/>
      <c r="F302" s="43"/>
      <c r="G302" s="43"/>
      <c r="H302" s="26"/>
      <c r="I302" s="26"/>
      <c r="J302" s="26"/>
      <c r="K302" s="27"/>
      <c r="L302" s="52"/>
      <c r="M302" s="50"/>
      <c r="N302" s="28" t="s">
        <v>3</v>
      </c>
      <c r="O302" s="28">
        <f>COUNTIF(C302:C321,"전")</f>
        <v>0</v>
      </c>
      <c r="P302" s="28" t="s">
        <v>2</v>
      </c>
      <c r="Q302" s="28">
        <f>SUMIF(C302:C321,"전",E302:E321)</f>
        <v>0</v>
      </c>
      <c r="R302" s="28">
        <f>COUNTIF(X302:X321,"전국")</f>
        <v>0</v>
      </c>
      <c r="S302" s="28" t="s">
        <v>2</v>
      </c>
      <c r="T302" s="28">
        <f>SUMIF(X302:X321,"전국",E302:E321)</f>
        <v>0</v>
      </c>
      <c r="U302" s="28">
        <f t="shared" ref="U302:U317" si="71">O302-R302</f>
        <v>0</v>
      </c>
      <c r="V302" s="28" t="s">
        <v>2</v>
      </c>
      <c r="W302" s="28">
        <f t="shared" ref="W302:W317" si="72">Q302-T302</f>
        <v>0</v>
      </c>
      <c r="X302" s="28" t="str">
        <f t="shared" si="70"/>
        <v/>
      </c>
    </row>
    <row r="303" spans="1:24" ht="28.9" customHeight="1">
      <c r="A303" s="41" t="str">
        <f>IF(OR(ISNUMBER(E303),ISTEXT(C303)),A302+1," ")</f>
        <v xml:space="preserve"> </v>
      </c>
      <c r="B303" s="42"/>
      <c r="C303" s="43"/>
      <c r="D303" s="44"/>
      <c r="E303" s="44"/>
      <c r="F303" s="43"/>
      <c r="G303" s="43"/>
      <c r="H303" s="26"/>
      <c r="I303" s="26"/>
      <c r="J303" s="26"/>
      <c r="K303" s="26"/>
      <c r="L303" s="52"/>
      <c r="M303" s="50"/>
      <c r="N303" s="28" t="s">
        <v>4</v>
      </c>
      <c r="O303" s="28">
        <f>COUNTIF(C302:C321,"답")</f>
        <v>0</v>
      </c>
      <c r="P303" s="28" t="s">
        <v>2</v>
      </c>
      <c r="Q303" s="28">
        <f>SUMIF(C302:C321,"답",E302:E321)</f>
        <v>0</v>
      </c>
      <c r="R303" s="28">
        <f>COUNTIF(X302:X321,"답국")</f>
        <v>0</v>
      </c>
      <c r="S303" s="28" t="s">
        <v>2</v>
      </c>
      <c r="T303" s="28">
        <f>SUMIF(X302:X321,"답국",E302:E321)</f>
        <v>0</v>
      </c>
      <c r="U303" s="28">
        <f t="shared" si="71"/>
        <v>0</v>
      </c>
      <c r="V303" s="28" t="s">
        <v>2</v>
      </c>
      <c r="W303" s="28">
        <f t="shared" si="72"/>
        <v>0</v>
      </c>
      <c r="X303" s="28" t="str">
        <f t="shared" si="70"/>
        <v/>
      </c>
    </row>
    <row r="304" spans="1:24" ht="28.9" customHeight="1">
      <c r="A304" s="41" t="str">
        <f>IF(OR(ISNUMBER(E304),ISTEXT(C304)),A303+1," ")</f>
        <v xml:space="preserve"> </v>
      </c>
      <c r="B304" s="42"/>
      <c r="C304" s="43"/>
      <c r="D304" s="44"/>
      <c r="E304" s="44"/>
      <c r="F304" s="43"/>
      <c r="G304" s="43"/>
      <c r="H304" s="26"/>
      <c r="I304" s="26"/>
      <c r="J304" s="26"/>
      <c r="K304" s="26"/>
      <c r="L304" s="52"/>
      <c r="M304" s="50"/>
      <c r="N304" s="28" t="s">
        <v>5</v>
      </c>
      <c r="O304" s="28">
        <f>COUNTIF(C302:C321,"임")</f>
        <v>0</v>
      </c>
      <c r="P304" s="28" t="s">
        <v>2</v>
      </c>
      <c r="Q304" s="28">
        <f>SUMIF(C302:C321,"임",E302:E321)</f>
        <v>0</v>
      </c>
      <c r="R304" s="28">
        <f>COUNTIF(X302:X321,"임국")</f>
        <v>0</v>
      </c>
      <c r="S304" s="28" t="s">
        <v>2</v>
      </c>
      <c r="T304" s="28">
        <f>SUMIF(X302:X321,"임국",E302:E321)</f>
        <v>0</v>
      </c>
      <c r="U304" s="28">
        <f t="shared" si="71"/>
        <v>0</v>
      </c>
      <c r="V304" s="28" t="s">
        <v>2</v>
      </c>
      <c r="W304" s="28">
        <f t="shared" si="72"/>
        <v>0</v>
      </c>
      <c r="X304" s="28" t="str">
        <f t="shared" si="70"/>
        <v/>
      </c>
    </row>
    <row r="305" spans="1:24" ht="28.9" customHeight="1">
      <c r="A305" s="41" t="str">
        <f>IF(OR(ISNUMBER(E305),ISTEXT(C305)),A304+1," ")</f>
        <v xml:space="preserve"> </v>
      </c>
      <c r="B305" s="42"/>
      <c r="C305" s="43"/>
      <c r="D305" s="44"/>
      <c r="E305" s="44"/>
      <c r="F305" s="43"/>
      <c r="G305" s="43"/>
      <c r="H305" s="26"/>
      <c r="I305" s="26"/>
      <c r="J305" s="26"/>
      <c r="K305" s="26"/>
      <c r="L305" s="52"/>
      <c r="M305" s="50"/>
      <c r="N305" s="28" t="s">
        <v>6</v>
      </c>
      <c r="O305" s="28">
        <f>COUNTIF(C302:C321,"대")</f>
        <v>0</v>
      </c>
      <c r="P305" s="28" t="s">
        <v>2</v>
      </c>
      <c r="Q305" s="28">
        <f>SUMIF(C302:C321,"대",E302:E321)</f>
        <v>0</v>
      </c>
      <c r="R305" s="28">
        <f>COUNTIF(X302:X321,"대국")</f>
        <v>0</v>
      </c>
      <c r="S305" s="28" t="s">
        <v>2</v>
      </c>
      <c r="T305" s="28">
        <f>SUMIF(X302:X321,"대국",E302:E321)</f>
        <v>0</v>
      </c>
      <c r="U305" s="28">
        <f t="shared" si="71"/>
        <v>0</v>
      </c>
      <c r="V305" s="28" t="s">
        <v>2</v>
      </c>
      <c r="W305" s="28">
        <f t="shared" si="72"/>
        <v>0</v>
      </c>
      <c r="X305" s="28" t="str">
        <f t="shared" si="70"/>
        <v/>
      </c>
    </row>
    <row r="306" spans="1:24" ht="28.9" customHeight="1">
      <c r="A306" s="41" t="str">
        <f>IF(OR(ISNUMBER(E306),ISTEXT(C306)),A305+1," ")</f>
        <v xml:space="preserve"> </v>
      </c>
      <c r="B306" s="42"/>
      <c r="C306" s="43"/>
      <c r="D306" s="44"/>
      <c r="E306" s="44"/>
      <c r="F306" s="43"/>
      <c r="G306" s="43"/>
      <c r="H306" s="26"/>
      <c r="I306" s="26"/>
      <c r="J306" s="26"/>
      <c r="K306" s="26"/>
      <c r="L306" s="52"/>
      <c r="M306" s="50"/>
      <c r="N306" s="28" t="s">
        <v>7</v>
      </c>
      <c r="O306" s="28">
        <f>COUNTIF(C302:C321,"도")</f>
        <v>0</v>
      </c>
      <c r="P306" s="28" t="s">
        <v>2</v>
      </c>
      <c r="Q306" s="28">
        <f>SUMIF(C302:C321,"도",E302:E321)</f>
        <v>0</v>
      </c>
      <c r="R306" s="28">
        <f>COUNTIF(X302:X321,"도국")</f>
        <v>0</v>
      </c>
      <c r="S306" s="28" t="s">
        <v>2</v>
      </c>
      <c r="T306" s="28">
        <f>SUMIF(X302:X321,"도국",E302:E321)</f>
        <v>0</v>
      </c>
      <c r="U306" s="28">
        <f t="shared" si="71"/>
        <v>0</v>
      </c>
      <c r="V306" s="28" t="s">
        <v>2</v>
      </c>
      <c r="W306" s="28">
        <f t="shared" si="72"/>
        <v>0</v>
      </c>
      <c r="X306" s="28" t="str">
        <f t="shared" si="70"/>
        <v/>
      </c>
    </row>
    <row r="307" spans="1:24" ht="28.9" customHeight="1">
      <c r="A307" s="41" t="str">
        <f t="shared" ref="A307:A319" si="73">IF(OR(ISNUMBER(E307),ISTEXT(C307)),A306+1," ")</f>
        <v xml:space="preserve"> </v>
      </c>
      <c r="B307" s="42"/>
      <c r="C307" s="43"/>
      <c r="D307" s="44"/>
      <c r="E307" s="44"/>
      <c r="F307" s="43"/>
      <c r="G307" s="43"/>
      <c r="H307" s="26"/>
      <c r="I307" s="26"/>
      <c r="J307" s="26"/>
      <c r="K307" s="26"/>
      <c r="L307" s="52"/>
      <c r="M307" s="50"/>
      <c r="N307" s="28" t="s">
        <v>8</v>
      </c>
      <c r="O307" s="28">
        <f>COUNTIF(C302:C321,"천")</f>
        <v>0</v>
      </c>
      <c r="P307" s="28" t="s">
        <v>2</v>
      </c>
      <c r="Q307" s="28">
        <f>SUMIF(C302:C321,"천",E302:E321)</f>
        <v>0</v>
      </c>
      <c r="R307" s="28">
        <f>COUNTIF(X302:X321,"천국")</f>
        <v>0</v>
      </c>
      <c r="S307" s="28" t="s">
        <v>2</v>
      </c>
      <c r="T307" s="28">
        <f>SUMIF(X302:X321,"천국",E302:E321)</f>
        <v>0</v>
      </c>
      <c r="U307" s="28">
        <f t="shared" si="71"/>
        <v>0</v>
      </c>
      <c r="V307" s="28" t="s">
        <v>2</v>
      </c>
      <c r="W307" s="28">
        <f t="shared" si="72"/>
        <v>0</v>
      </c>
      <c r="X307" s="28" t="str">
        <f t="shared" si="70"/>
        <v/>
      </c>
    </row>
    <row r="308" spans="1:24" ht="28.9" customHeight="1">
      <c r="A308" s="41" t="str">
        <f t="shared" si="73"/>
        <v xml:space="preserve"> </v>
      </c>
      <c r="B308" s="42"/>
      <c r="C308" s="43"/>
      <c r="D308" s="44"/>
      <c r="E308" s="44"/>
      <c r="F308" s="43"/>
      <c r="G308" s="43"/>
      <c r="H308" s="26"/>
      <c r="I308" s="26"/>
      <c r="J308" s="26"/>
      <c r="K308" s="26"/>
      <c r="L308" s="52"/>
      <c r="M308" s="50"/>
      <c r="N308" s="28" t="s">
        <v>9</v>
      </c>
      <c r="O308" s="28">
        <f>COUNTIF(C302:C321,"구")</f>
        <v>0</v>
      </c>
      <c r="P308" s="28" t="s">
        <v>2</v>
      </c>
      <c r="Q308" s="28">
        <f>SUMIF(C302:C321,"구",E302:E321)</f>
        <v>0</v>
      </c>
      <c r="R308" s="28">
        <f>COUNTIF(X302:X321,"구국")</f>
        <v>0</v>
      </c>
      <c r="S308" s="28" t="s">
        <v>2</v>
      </c>
      <c r="T308" s="28">
        <f>SUMIF(X302:X321,"구국",E302:E321)</f>
        <v>0</v>
      </c>
      <c r="U308" s="28">
        <f t="shared" si="71"/>
        <v>0</v>
      </c>
      <c r="V308" s="28" t="s">
        <v>2</v>
      </c>
      <c r="W308" s="28">
        <f t="shared" si="72"/>
        <v>0</v>
      </c>
      <c r="X308" s="28" t="str">
        <f t="shared" si="70"/>
        <v/>
      </c>
    </row>
    <row r="309" spans="1:24" ht="28.9" customHeight="1">
      <c r="A309" s="41" t="str">
        <f t="shared" si="73"/>
        <v xml:space="preserve"> </v>
      </c>
      <c r="B309" s="42"/>
      <c r="C309" s="43"/>
      <c r="D309" s="44"/>
      <c r="E309" s="44"/>
      <c r="F309" s="43"/>
      <c r="G309" s="43"/>
      <c r="H309" s="26"/>
      <c r="I309" s="26"/>
      <c r="J309" s="26"/>
      <c r="K309" s="26"/>
      <c r="L309" s="52"/>
      <c r="M309" s="50"/>
      <c r="N309" s="28" t="s">
        <v>10</v>
      </c>
      <c r="O309" s="28">
        <f>COUNTIF(C302:C321,"제")</f>
        <v>0</v>
      </c>
      <c r="P309" s="28" t="s">
        <v>2</v>
      </c>
      <c r="Q309" s="28">
        <f>SUMIF(C302:C321,"제",E302:E321)</f>
        <v>0</v>
      </c>
      <c r="R309" s="28">
        <f>COUNTIF(X302:X321,"제국")</f>
        <v>0</v>
      </c>
      <c r="S309" s="28" t="s">
        <v>2</v>
      </c>
      <c r="T309" s="28">
        <f>SUMIF(X302:X321,"제국",E302:E321)</f>
        <v>0</v>
      </c>
      <c r="U309" s="28">
        <f t="shared" si="71"/>
        <v>0</v>
      </c>
      <c r="V309" s="28" t="s">
        <v>2</v>
      </c>
      <c r="W309" s="28">
        <f t="shared" si="72"/>
        <v>0</v>
      </c>
      <c r="X309" s="28" t="str">
        <f t="shared" si="70"/>
        <v/>
      </c>
    </row>
    <row r="310" spans="1:24" ht="28.9" customHeight="1">
      <c r="A310" s="41" t="str">
        <f t="shared" si="73"/>
        <v xml:space="preserve"> </v>
      </c>
      <c r="B310" s="42"/>
      <c r="C310" s="43"/>
      <c r="D310" s="44"/>
      <c r="E310" s="44"/>
      <c r="F310" s="43"/>
      <c r="G310" s="43"/>
      <c r="H310" s="26"/>
      <c r="I310" s="26"/>
      <c r="J310" s="26"/>
      <c r="K310" s="26"/>
      <c r="L310" s="52"/>
      <c r="M310" s="50"/>
      <c r="N310" s="28" t="s">
        <v>11</v>
      </c>
      <c r="O310" s="28">
        <f>COUNTIF(C302:C321,"유")</f>
        <v>0</v>
      </c>
      <c r="P310" s="28" t="s">
        <v>2</v>
      </c>
      <c r="Q310" s="28">
        <f>SUMIF(C302:C321,"유",E302:E321)</f>
        <v>0</v>
      </c>
      <c r="R310" s="28">
        <f>COUNTIF(X302:X321,"유국")</f>
        <v>0</v>
      </c>
      <c r="S310" s="28" t="s">
        <v>2</v>
      </c>
      <c r="T310" s="28">
        <f>SUMIF(X302:X321,"유국",E302:E321)</f>
        <v>0</v>
      </c>
      <c r="U310" s="28">
        <f t="shared" si="71"/>
        <v>0</v>
      </c>
      <c r="V310" s="28" t="s">
        <v>2</v>
      </c>
      <c r="W310" s="28">
        <f t="shared" si="72"/>
        <v>0</v>
      </c>
      <c r="X310" s="28" t="str">
        <f t="shared" si="70"/>
        <v/>
      </c>
    </row>
    <row r="311" spans="1:24" ht="28.9" customHeight="1">
      <c r="A311" s="41" t="str">
        <f t="shared" si="73"/>
        <v xml:space="preserve"> </v>
      </c>
      <c r="B311" s="42"/>
      <c r="C311" s="43"/>
      <c r="D311" s="44"/>
      <c r="E311" s="44"/>
      <c r="F311" s="43"/>
      <c r="G311" s="43"/>
      <c r="H311" s="26"/>
      <c r="I311" s="26"/>
      <c r="J311" s="26"/>
      <c r="K311" s="26"/>
      <c r="L311" s="52"/>
      <c r="M311" s="50"/>
      <c r="N311" s="28" t="s">
        <v>12</v>
      </c>
      <c r="O311" s="28">
        <f>COUNTIF(C302:C321,"과")</f>
        <v>0</v>
      </c>
      <c r="P311" s="28" t="s">
        <v>2</v>
      </c>
      <c r="Q311" s="28">
        <f>SUMIF(C302:C321,"과",E302:E321)</f>
        <v>0</v>
      </c>
      <c r="R311" s="28">
        <f>COUNTIF(X302:X321,"과국")</f>
        <v>0</v>
      </c>
      <c r="S311" s="28" t="s">
        <v>2</v>
      </c>
      <c r="T311" s="28">
        <f>SUMIF(X302:X321,"과국",E302:E321)</f>
        <v>0</v>
      </c>
      <c r="U311" s="28">
        <f t="shared" si="71"/>
        <v>0</v>
      </c>
      <c r="V311" s="28" t="s">
        <v>2</v>
      </c>
      <c r="W311" s="28">
        <f t="shared" si="72"/>
        <v>0</v>
      </c>
      <c r="X311" s="28" t="str">
        <f t="shared" si="70"/>
        <v/>
      </c>
    </row>
    <row r="312" spans="1:24" ht="28.9" customHeight="1">
      <c r="A312" s="41" t="str">
        <f t="shared" si="73"/>
        <v xml:space="preserve"> </v>
      </c>
      <c r="B312" s="42"/>
      <c r="C312" s="43"/>
      <c r="D312" s="44"/>
      <c r="E312" s="44"/>
      <c r="F312" s="43"/>
      <c r="G312" s="43"/>
      <c r="H312" s="26"/>
      <c r="I312" s="26"/>
      <c r="J312" s="26"/>
      <c r="K312" s="26"/>
      <c r="L312" s="52"/>
      <c r="M312" s="50"/>
      <c r="N312" s="28" t="s">
        <v>13</v>
      </c>
      <c r="O312" s="28">
        <f>COUNTIF(C302:C321,"묘")</f>
        <v>0</v>
      </c>
      <c r="P312" s="28" t="s">
        <v>2</v>
      </c>
      <c r="Q312" s="28">
        <f>SUMIF(C302:C321,"묘",E302:E321)</f>
        <v>0</v>
      </c>
      <c r="R312" s="28">
        <f>COUNTIF(X302:X321,"묘국")</f>
        <v>0</v>
      </c>
      <c r="S312" s="28" t="s">
        <v>2</v>
      </c>
      <c r="T312" s="28">
        <f>SUMIF(X302:X321,"묘국",E302:E321)</f>
        <v>0</v>
      </c>
      <c r="U312" s="28">
        <f t="shared" si="71"/>
        <v>0</v>
      </c>
      <c r="V312" s="28" t="s">
        <v>2</v>
      </c>
      <c r="W312" s="28">
        <f t="shared" si="72"/>
        <v>0</v>
      </c>
      <c r="X312" s="28" t="str">
        <f t="shared" ref="X312:X327" si="74">CONCATENATE(C312,H312)</f>
        <v/>
      </c>
    </row>
    <row r="313" spans="1:24" ht="28.9" customHeight="1">
      <c r="A313" s="41" t="str">
        <f t="shared" si="73"/>
        <v xml:space="preserve"> </v>
      </c>
      <c r="B313" s="42"/>
      <c r="C313" s="43"/>
      <c r="D313" s="44"/>
      <c r="E313" s="44"/>
      <c r="F313" s="43"/>
      <c r="G313" s="43"/>
      <c r="H313" s="26"/>
      <c r="I313" s="26"/>
      <c r="J313" s="26"/>
      <c r="K313" s="26"/>
      <c r="L313" s="52"/>
      <c r="M313" s="50"/>
      <c r="N313" s="28" t="s">
        <v>14</v>
      </c>
      <c r="O313" s="28">
        <f>COUNTIF(C302:C321,"목")</f>
        <v>0</v>
      </c>
      <c r="P313" s="28" t="s">
        <v>2</v>
      </c>
      <c r="Q313" s="28">
        <f>SUMIF(C302:C321,"목",E302:E321)</f>
        <v>0</v>
      </c>
      <c r="R313" s="28">
        <f>COUNTIF(X302:X321,"목국")</f>
        <v>0</v>
      </c>
      <c r="S313" s="28" t="s">
        <v>2</v>
      </c>
      <c r="T313" s="28">
        <f>SUMIF(X302:X321,"목국",E302:E321)</f>
        <v>0</v>
      </c>
      <c r="U313" s="28">
        <f t="shared" si="71"/>
        <v>0</v>
      </c>
      <c r="V313" s="28" t="s">
        <v>2</v>
      </c>
      <c r="W313" s="28">
        <f t="shared" si="72"/>
        <v>0</v>
      </c>
      <c r="X313" s="28" t="str">
        <f t="shared" si="74"/>
        <v/>
      </c>
    </row>
    <row r="314" spans="1:24" ht="28.9" customHeight="1">
      <c r="A314" s="41" t="str">
        <f t="shared" si="73"/>
        <v xml:space="preserve"> </v>
      </c>
      <c r="B314" s="42"/>
      <c r="C314" s="43"/>
      <c r="D314" s="44"/>
      <c r="E314" s="44"/>
      <c r="F314" s="43"/>
      <c r="G314" s="43"/>
      <c r="H314" s="26"/>
      <c r="I314" s="26"/>
      <c r="J314" s="26"/>
      <c r="K314" s="26"/>
      <c r="L314" s="52"/>
      <c r="M314" s="50"/>
      <c r="N314" s="28" t="s">
        <v>15</v>
      </c>
      <c r="O314" s="28">
        <f>COUNTIF(C302:C321,"잡")</f>
        <v>0</v>
      </c>
      <c r="P314" s="28" t="s">
        <v>2</v>
      </c>
      <c r="Q314" s="28">
        <f>SUMIF(C302:C321,"잡",E302:E321)</f>
        <v>0</v>
      </c>
      <c r="R314" s="28">
        <f>COUNTIF(X302:X321,"잡국")</f>
        <v>0</v>
      </c>
      <c r="S314" s="28" t="s">
        <v>2</v>
      </c>
      <c r="T314" s="28">
        <f>SUMIF(X302:X321,"잡국",E302:E321)</f>
        <v>0</v>
      </c>
      <c r="U314" s="28">
        <f t="shared" si="71"/>
        <v>0</v>
      </c>
      <c r="V314" s="28" t="s">
        <v>2</v>
      </c>
      <c r="W314" s="28">
        <f t="shared" si="72"/>
        <v>0</v>
      </c>
      <c r="X314" s="28" t="str">
        <f t="shared" si="74"/>
        <v/>
      </c>
    </row>
    <row r="315" spans="1:24" ht="28.9" customHeight="1">
      <c r="A315" s="41" t="str">
        <f t="shared" si="73"/>
        <v xml:space="preserve"> </v>
      </c>
      <c r="B315" s="42"/>
      <c r="C315" s="43"/>
      <c r="D315" s="44"/>
      <c r="E315" s="44"/>
      <c r="F315" s="43"/>
      <c r="G315" s="43"/>
      <c r="H315" s="26"/>
      <c r="I315" s="26"/>
      <c r="J315" s="26"/>
      <c r="K315" s="26"/>
      <c r="L315" s="52"/>
      <c r="M315" s="50"/>
      <c r="N315" s="28" t="s">
        <v>19</v>
      </c>
      <c r="O315" s="28">
        <f>COUNTIF(C302:C321,"학")</f>
        <v>0</v>
      </c>
      <c r="P315" s="28" t="s">
        <v>2</v>
      </c>
      <c r="Q315" s="28">
        <f>SUMIF(C302:C321,"학",E302:E321)</f>
        <v>0</v>
      </c>
      <c r="R315" s="28">
        <f>COUNTIF(X302:X321,"학국")</f>
        <v>0</v>
      </c>
      <c r="S315" s="28" t="s">
        <v>2</v>
      </c>
      <c r="T315" s="28">
        <f>SUMIF(X302:X321,"학국",E302:E321)</f>
        <v>0</v>
      </c>
      <c r="U315" s="28">
        <f t="shared" si="71"/>
        <v>0</v>
      </c>
      <c r="V315" s="28" t="s">
        <v>2</v>
      </c>
      <c r="W315" s="28">
        <f t="shared" si="72"/>
        <v>0</v>
      </c>
      <c r="X315" s="28" t="str">
        <f t="shared" si="74"/>
        <v/>
      </c>
    </row>
    <row r="316" spans="1:24" ht="28.9" customHeight="1">
      <c r="A316" s="41" t="str">
        <f t="shared" si="73"/>
        <v xml:space="preserve"> </v>
      </c>
      <c r="B316" s="42"/>
      <c r="C316" s="43"/>
      <c r="D316" s="44"/>
      <c r="E316" s="44"/>
      <c r="F316" s="43"/>
      <c r="G316" s="43"/>
      <c r="H316" s="26"/>
      <c r="I316" s="26"/>
      <c r="J316" s="26"/>
      <c r="K316" s="26"/>
      <c r="L316" s="52"/>
      <c r="M316" s="50"/>
      <c r="N316" s="28" t="s">
        <v>16</v>
      </c>
      <c r="O316" s="28">
        <f>COUNTIF(C302:C321,"수")</f>
        <v>0</v>
      </c>
      <c r="P316" s="28" t="s">
        <v>2</v>
      </c>
      <c r="Q316" s="28">
        <f>SUMIF(C302:C321,"수",E302:E321)</f>
        <v>0</v>
      </c>
      <c r="R316" s="28">
        <f>COUNTIF(X302:X321,"수국")</f>
        <v>0</v>
      </c>
      <c r="S316" s="28" t="s">
        <v>2</v>
      </c>
      <c r="T316" s="28">
        <f>SUMIF(X302:X321,"수국",E302:E321)</f>
        <v>0</v>
      </c>
      <c r="U316" s="28">
        <f t="shared" si="71"/>
        <v>0</v>
      </c>
      <c r="V316" s="28" t="s">
        <v>2</v>
      </c>
      <c r="W316" s="28">
        <f t="shared" si="72"/>
        <v>0</v>
      </c>
      <c r="X316" s="28" t="str">
        <f t="shared" si="74"/>
        <v/>
      </c>
    </row>
    <row r="317" spans="1:24" ht="28.9" customHeight="1">
      <c r="A317" s="41" t="str">
        <f t="shared" si="73"/>
        <v xml:space="preserve"> </v>
      </c>
      <c r="B317" s="42"/>
      <c r="C317" s="43"/>
      <c r="D317" s="44"/>
      <c r="E317" s="44"/>
      <c r="F317" s="43"/>
      <c r="G317" s="43"/>
      <c r="H317" s="26"/>
      <c r="I317" s="26"/>
      <c r="J317" s="26"/>
      <c r="K317" s="26"/>
      <c r="L317" s="52"/>
      <c r="M317" s="50"/>
      <c r="N317" s="29" t="s">
        <v>17</v>
      </c>
      <c r="O317" s="28">
        <f>COUNTIF(C302:C321,"장")</f>
        <v>0</v>
      </c>
      <c r="P317" s="28" t="s">
        <v>2</v>
      </c>
      <c r="Q317" s="28">
        <f>SUMIF(C302:C321,"장",E302:E321)</f>
        <v>0</v>
      </c>
      <c r="R317" s="28">
        <f>COUNTIF(X302:X321,"장국")</f>
        <v>0</v>
      </c>
      <c r="S317" s="28" t="s">
        <v>2</v>
      </c>
      <c r="T317" s="28">
        <f>SUMIF(X302:X321,"장국",E302:E321)</f>
        <v>0</v>
      </c>
      <c r="U317" s="28">
        <f t="shared" si="71"/>
        <v>0</v>
      </c>
      <c r="V317" s="28" t="s">
        <v>2</v>
      </c>
      <c r="W317" s="28">
        <f t="shared" si="72"/>
        <v>0</v>
      </c>
      <c r="X317" s="30" t="str">
        <f t="shared" si="74"/>
        <v/>
      </c>
    </row>
    <row r="318" spans="1:24" ht="28.9" customHeight="1">
      <c r="A318" s="41" t="str">
        <f t="shared" si="73"/>
        <v xml:space="preserve"> </v>
      </c>
      <c r="B318" s="42"/>
      <c r="C318" s="43"/>
      <c r="D318" s="44"/>
      <c r="E318" s="44"/>
      <c r="F318" s="43"/>
      <c r="G318" s="43"/>
      <c r="H318" s="26"/>
      <c r="I318" s="26"/>
      <c r="J318" s="26"/>
      <c r="K318" s="26"/>
      <c r="L318" s="52"/>
      <c r="M318" s="50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30" t="str">
        <f t="shared" si="74"/>
        <v/>
      </c>
    </row>
    <row r="319" spans="1:24" ht="28.9" customHeight="1">
      <c r="A319" s="41" t="str">
        <f t="shared" si="73"/>
        <v xml:space="preserve"> </v>
      </c>
      <c r="B319" s="42"/>
      <c r="C319" s="43"/>
      <c r="D319" s="44"/>
      <c r="E319" s="44"/>
      <c r="F319" s="43"/>
      <c r="G319" s="43"/>
      <c r="H319" s="26"/>
      <c r="I319" s="26"/>
      <c r="J319" s="26"/>
      <c r="K319" s="26"/>
      <c r="L319" s="52"/>
      <c r="M319" s="50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30" t="str">
        <f t="shared" si="74"/>
        <v/>
      </c>
    </row>
    <row r="320" spans="1:24" ht="28.9" customHeight="1">
      <c r="A320" s="41" t="str">
        <f>IF(OR(ISNUMBER(E320),ISTEXT(C320)),A319+1," ")</f>
        <v xml:space="preserve"> </v>
      </c>
      <c r="B320" s="42"/>
      <c r="C320" s="43"/>
      <c r="D320" s="44"/>
      <c r="E320" s="44"/>
      <c r="F320" s="43"/>
      <c r="G320" s="43"/>
      <c r="H320" s="26"/>
      <c r="I320" s="26"/>
      <c r="J320" s="26"/>
      <c r="K320" s="26"/>
      <c r="L320" s="52"/>
      <c r="M320" s="50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30" t="str">
        <f t="shared" si="74"/>
        <v/>
      </c>
    </row>
    <row r="321" spans="1:24" ht="28.9" customHeight="1">
      <c r="A321" s="41" t="str">
        <f>IF(OR(ISNUMBER(E321),ISTEXT(C321)),A320+1," ")</f>
        <v xml:space="preserve"> </v>
      </c>
      <c r="B321" s="42"/>
      <c r="C321" s="43"/>
      <c r="D321" s="44"/>
      <c r="E321" s="44"/>
      <c r="F321" s="43"/>
      <c r="G321" s="43"/>
      <c r="H321" s="26"/>
      <c r="I321" s="26"/>
      <c r="J321" s="26"/>
      <c r="K321" s="26"/>
      <c r="L321" s="52"/>
      <c r="M321" s="50"/>
      <c r="N321" s="28" t="s">
        <v>20</v>
      </c>
      <c r="O321" s="28">
        <f>COUNTIF(C302:C321," ")</f>
        <v>0</v>
      </c>
      <c r="P321" s="28" t="s">
        <v>2</v>
      </c>
      <c r="Q321" s="28">
        <f>SUMIF(C302:C321," ",E302:E321)</f>
        <v>0</v>
      </c>
      <c r="R321" s="28"/>
      <c r="S321" s="28" t="s">
        <v>2</v>
      </c>
      <c r="T321" s="28"/>
      <c r="U321" s="28">
        <f>O321</f>
        <v>0</v>
      </c>
      <c r="V321" s="28" t="s">
        <v>2</v>
      </c>
      <c r="W321" s="28">
        <f>Q321</f>
        <v>0</v>
      </c>
      <c r="X321" s="28" t="str">
        <f t="shared" si="74"/>
        <v/>
      </c>
    </row>
    <row r="322" spans="1:24" ht="28.9" customHeight="1">
      <c r="A322" s="45" t="s">
        <v>35</v>
      </c>
      <c r="B322" s="46"/>
      <c r="C322" s="47"/>
      <c r="D322" s="48"/>
      <c r="E322" s="49">
        <f>SUM(E302:E321)</f>
        <v>0</v>
      </c>
      <c r="F322" s="47"/>
      <c r="G322" s="47"/>
      <c r="H322" s="31"/>
      <c r="I322" s="31"/>
      <c r="J322" s="31"/>
      <c r="K322" s="31"/>
      <c r="L322" s="33"/>
      <c r="M322" s="51"/>
      <c r="N322" s="29" t="s">
        <v>1</v>
      </c>
      <c r="O322" s="28">
        <f>SUM(O302:O321)</f>
        <v>0</v>
      </c>
      <c r="P322" s="28" t="s">
        <v>2</v>
      </c>
      <c r="Q322" s="28">
        <f>SUM(Q302:Q321)</f>
        <v>0</v>
      </c>
      <c r="R322" s="28">
        <f>SUM(R302:R321)</f>
        <v>0</v>
      </c>
      <c r="S322" s="28" t="s">
        <v>2</v>
      </c>
      <c r="T322" s="28">
        <f>SUM(T302:T321)</f>
        <v>0</v>
      </c>
      <c r="U322" s="28">
        <f>SUM(U302:U321)</f>
        <v>0</v>
      </c>
      <c r="V322" s="28" t="s">
        <v>2</v>
      </c>
      <c r="W322" s="28">
        <f>SUM(W302:W321)</f>
        <v>0</v>
      </c>
      <c r="X322" s="28" t="str">
        <f t="shared" si="74"/>
        <v/>
      </c>
    </row>
    <row r="323" spans="1:24" ht="28.9" customHeight="1">
      <c r="A323" s="41" t="str">
        <f>IF(OR(ISNUMBER(E323),ISTEXT(C323)),A321+1," ")</f>
        <v xml:space="preserve"> </v>
      </c>
      <c r="B323" s="42"/>
      <c r="C323" s="43"/>
      <c r="D323" s="44"/>
      <c r="E323" s="44"/>
      <c r="F323" s="43"/>
      <c r="G323" s="43"/>
      <c r="H323" s="26"/>
      <c r="I323" s="26"/>
      <c r="J323" s="26"/>
      <c r="K323" s="27"/>
      <c r="L323" s="52"/>
      <c r="M323" s="50"/>
      <c r="N323" s="28" t="s">
        <v>3</v>
      </c>
      <c r="O323" s="28">
        <f>COUNTIF(C323:C342,"전")</f>
        <v>0</v>
      </c>
      <c r="P323" s="28" t="s">
        <v>2</v>
      </c>
      <c r="Q323" s="28">
        <f>SUMIF(C323:C342,"전",E323:E342)</f>
        <v>0</v>
      </c>
      <c r="R323" s="28">
        <f>COUNTIF(X323:X342,"전국")</f>
        <v>0</v>
      </c>
      <c r="S323" s="28" t="s">
        <v>2</v>
      </c>
      <c r="T323" s="28">
        <f>SUMIF(X323:X342,"전국",E323:E342)</f>
        <v>0</v>
      </c>
      <c r="U323" s="28">
        <f t="shared" ref="U323:U338" si="75">O323-R323</f>
        <v>0</v>
      </c>
      <c r="V323" s="28" t="s">
        <v>2</v>
      </c>
      <c r="W323" s="28">
        <f t="shared" ref="W323:W338" si="76">Q323-T323</f>
        <v>0</v>
      </c>
      <c r="X323" s="28" t="str">
        <f t="shared" si="74"/>
        <v/>
      </c>
    </row>
    <row r="324" spans="1:24" ht="28.9" customHeight="1">
      <c r="A324" s="41" t="str">
        <f>IF(OR(ISNUMBER(E324),ISTEXT(C324)),A323+1," ")</f>
        <v xml:space="preserve"> </v>
      </c>
      <c r="B324" s="42"/>
      <c r="C324" s="43"/>
      <c r="D324" s="44"/>
      <c r="E324" s="44"/>
      <c r="F324" s="43"/>
      <c r="G324" s="43"/>
      <c r="H324" s="26"/>
      <c r="I324" s="26"/>
      <c r="J324" s="26"/>
      <c r="K324" s="26"/>
      <c r="L324" s="52"/>
      <c r="M324" s="50"/>
      <c r="N324" s="28" t="s">
        <v>4</v>
      </c>
      <c r="O324" s="28">
        <f>COUNTIF(C323:C342,"답")</f>
        <v>0</v>
      </c>
      <c r="P324" s="28" t="s">
        <v>2</v>
      </c>
      <c r="Q324" s="28">
        <f>SUMIF(C323:C342,"답",E323:E342)</f>
        <v>0</v>
      </c>
      <c r="R324" s="28">
        <f>COUNTIF(X323:X342,"답국")</f>
        <v>0</v>
      </c>
      <c r="S324" s="28" t="s">
        <v>2</v>
      </c>
      <c r="T324" s="28">
        <f>SUMIF(X323:X342,"답국",E323:E342)</f>
        <v>0</v>
      </c>
      <c r="U324" s="28">
        <f t="shared" si="75"/>
        <v>0</v>
      </c>
      <c r="V324" s="28" t="s">
        <v>2</v>
      </c>
      <c r="W324" s="28">
        <f t="shared" si="76"/>
        <v>0</v>
      </c>
      <c r="X324" s="28" t="str">
        <f t="shared" si="74"/>
        <v/>
      </c>
    </row>
    <row r="325" spans="1:24" ht="28.9" customHeight="1">
      <c r="A325" s="41" t="str">
        <f>IF(OR(ISNUMBER(E325),ISTEXT(C325)),A324+1," ")</f>
        <v xml:space="preserve"> </v>
      </c>
      <c r="B325" s="42"/>
      <c r="C325" s="43"/>
      <c r="D325" s="44"/>
      <c r="E325" s="44"/>
      <c r="F325" s="43"/>
      <c r="G325" s="43"/>
      <c r="H325" s="26"/>
      <c r="I325" s="26"/>
      <c r="J325" s="26"/>
      <c r="K325" s="26"/>
      <c r="L325" s="52"/>
      <c r="M325" s="50"/>
      <c r="N325" s="28" t="s">
        <v>5</v>
      </c>
      <c r="O325" s="28">
        <f>COUNTIF(C323:C342,"임")</f>
        <v>0</v>
      </c>
      <c r="P325" s="28" t="s">
        <v>2</v>
      </c>
      <c r="Q325" s="28">
        <f>SUMIF(C323:C342,"임",E323:E342)</f>
        <v>0</v>
      </c>
      <c r="R325" s="28">
        <f>COUNTIF(X323:X342,"임국")</f>
        <v>0</v>
      </c>
      <c r="S325" s="28" t="s">
        <v>2</v>
      </c>
      <c r="T325" s="28">
        <f>SUMIF(X323:X342,"임국",E323:E342)</f>
        <v>0</v>
      </c>
      <c r="U325" s="28">
        <f t="shared" si="75"/>
        <v>0</v>
      </c>
      <c r="V325" s="28" t="s">
        <v>2</v>
      </c>
      <c r="W325" s="28">
        <f t="shared" si="76"/>
        <v>0</v>
      </c>
      <c r="X325" s="28" t="str">
        <f t="shared" si="74"/>
        <v/>
      </c>
    </row>
    <row r="326" spans="1:24" ht="28.9" customHeight="1">
      <c r="A326" s="41" t="str">
        <f>IF(OR(ISNUMBER(E326),ISTEXT(C326)),A325+1," ")</f>
        <v xml:space="preserve"> </v>
      </c>
      <c r="B326" s="42"/>
      <c r="C326" s="43"/>
      <c r="D326" s="44"/>
      <c r="E326" s="44"/>
      <c r="F326" s="43"/>
      <c r="G326" s="43"/>
      <c r="H326" s="26"/>
      <c r="I326" s="26"/>
      <c r="J326" s="26"/>
      <c r="K326" s="26"/>
      <c r="L326" s="52"/>
      <c r="M326" s="50"/>
      <c r="N326" s="28" t="s">
        <v>6</v>
      </c>
      <c r="O326" s="28">
        <f>COUNTIF(C323:C342,"대")</f>
        <v>0</v>
      </c>
      <c r="P326" s="28" t="s">
        <v>2</v>
      </c>
      <c r="Q326" s="28">
        <f>SUMIF(C323:C342,"대",E323:E342)</f>
        <v>0</v>
      </c>
      <c r="R326" s="28">
        <f>COUNTIF(X323:X342,"대국")</f>
        <v>0</v>
      </c>
      <c r="S326" s="28" t="s">
        <v>2</v>
      </c>
      <c r="T326" s="28">
        <f>SUMIF(X323:X342,"대국",E323:E342)</f>
        <v>0</v>
      </c>
      <c r="U326" s="28">
        <f t="shared" si="75"/>
        <v>0</v>
      </c>
      <c r="V326" s="28" t="s">
        <v>2</v>
      </c>
      <c r="W326" s="28">
        <f t="shared" si="76"/>
        <v>0</v>
      </c>
      <c r="X326" s="28" t="str">
        <f t="shared" si="74"/>
        <v/>
      </c>
    </row>
    <row r="327" spans="1:24" ht="28.9" customHeight="1">
      <c r="A327" s="41" t="str">
        <f t="shared" ref="A327:A340" si="77">IF(OR(ISNUMBER(E327),ISTEXT(C327)),A326+1," ")</f>
        <v xml:space="preserve"> </v>
      </c>
      <c r="B327" s="42"/>
      <c r="C327" s="43"/>
      <c r="D327" s="44"/>
      <c r="E327" s="44"/>
      <c r="F327" s="43"/>
      <c r="G327" s="43"/>
      <c r="H327" s="26"/>
      <c r="I327" s="26"/>
      <c r="J327" s="26"/>
      <c r="K327" s="26"/>
      <c r="L327" s="52"/>
      <c r="M327" s="50"/>
      <c r="N327" s="28" t="s">
        <v>7</v>
      </c>
      <c r="O327" s="28">
        <f>COUNTIF(C323:C342,"도")</f>
        <v>0</v>
      </c>
      <c r="P327" s="28" t="s">
        <v>2</v>
      </c>
      <c r="Q327" s="28">
        <f>SUMIF(C323:C342,"도",E323:E342)</f>
        <v>0</v>
      </c>
      <c r="R327" s="28">
        <f>COUNTIF(X323:X342,"도국")</f>
        <v>0</v>
      </c>
      <c r="S327" s="28" t="s">
        <v>2</v>
      </c>
      <c r="T327" s="28">
        <f>SUMIF(X323:X342,"도국",E323:E342)</f>
        <v>0</v>
      </c>
      <c r="U327" s="28">
        <f t="shared" si="75"/>
        <v>0</v>
      </c>
      <c r="V327" s="28" t="s">
        <v>2</v>
      </c>
      <c r="W327" s="28">
        <f t="shared" si="76"/>
        <v>0</v>
      </c>
      <c r="X327" s="28" t="str">
        <f t="shared" si="74"/>
        <v/>
      </c>
    </row>
    <row r="328" spans="1:24" ht="28.9" customHeight="1">
      <c r="A328" s="41" t="str">
        <f t="shared" si="77"/>
        <v xml:space="preserve"> </v>
      </c>
      <c r="B328" s="42"/>
      <c r="C328" s="43"/>
      <c r="D328" s="44"/>
      <c r="E328" s="44"/>
      <c r="F328" s="43"/>
      <c r="G328" s="43"/>
      <c r="H328" s="26"/>
      <c r="I328" s="26"/>
      <c r="J328" s="26"/>
      <c r="K328" s="26"/>
      <c r="L328" s="52"/>
      <c r="M328" s="50"/>
      <c r="N328" s="28" t="s">
        <v>8</v>
      </c>
      <c r="O328" s="28">
        <f>COUNTIF(C323:C342,"천")</f>
        <v>0</v>
      </c>
      <c r="P328" s="28" t="s">
        <v>2</v>
      </c>
      <c r="Q328" s="28">
        <f>SUMIF(C323:C342,"천",E323:E342)</f>
        <v>0</v>
      </c>
      <c r="R328" s="28">
        <f>COUNTIF(X323:X342,"천국")</f>
        <v>0</v>
      </c>
      <c r="S328" s="28" t="s">
        <v>2</v>
      </c>
      <c r="T328" s="28">
        <f>SUMIF(X323:X342,"천국",E323:E342)</f>
        <v>0</v>
      </c>
      <c r="U328" s="28">
        <f t="shared" si="75"/>
        <v>0</v>
      </c>
      <c r="V328" s="28" t="s">
        <v>2</v>
      </c>
      <c r="W328" s="28">
        <f t="shared" si="76"/>
        <v>0</v>
      </c>
      <c r="X328" s="28" t="str">
        <f t="shared" ref="X328:X343" si="78">CONCATENATE(C328,H328)</f>
        <v/>
      </c>
    </row>
    <row r="329" spans="1:24" ht="28.9" customHeight="1">
      <c r="A329" s="41" t="str">
        <f t="shared" si="77"/>
        <v xml:space="preserve"> </v>
      </c>
      <c r="B329" s="42"/>
      <c r="C329" s="43"/>
      <c r="D329" s="44"/>
      <c r="E329" s="44"/>
      <c r="F329" s="43"/>
      <c r="G329" s="43"/>
      <c r="H329" s="26"/>
      <c r="I329" s="26"/>
      <c r="J329" s="26"/>
      <c r="K329" s="26"/>
      <c r="L329" s="52"/>
      <c r="M329" s="50"/>
      <c r="N329" s="28" t="s">
        <v>9</v>
      </c>
      <c r="O329" s="28">
        <f>COUNTIF(C323:C342,"구")</f>
        <v>0</v>
      </c>
      <c r="P329" s="28" t="s">
        <v>2</v>
      </c>
      <c r="Q329" s="28">
        <f>SUMIF(C323:C342,"구",E323:E342)</f>
        <v>0</v>
      </c>
      <c r="R329" s="28">
        <f>COUNTIF(X323:X342,"구국")</f>
        <v>0</v>
      </c>
      <c r="S329" s="28" t="s">
        <v>2</v>
      </c>
      <c r="T329" s="28">
        <f>SUMIF(X323:X342,"구국",E323:E342)</f>
        <v>0</v>
      </c>
      <c r="U329" s="28">
        <f t="shared" si="75"/>
        <v>0</v>
      </c>
      <c r="V329" s="28" t="s">
        <v>2</v>
      </c>
      <c r="W329" s="28">
        <f t="shared" si="76"/>
        <v>0</v>
      </c>
      <c r="X329" s="28" t="str">
        <f t="shared" si="78"/>
        <v/>
      </c>
    </row>
    <row r="330" spans="1:24" ht="28.9" customHeight="1">
      <c r="A330" s="41" t="str">
        <f t="shared" si="77"/>
        <v xml:space="preserve"> </v>
      </c>
      <c r="B330" s="42"/>
      <c r="C330" s="43"/>
      <c r="D330" s="44"/>
      <c r="E330" s="44"/>
      <c r="F330" s="43"/>
      <c r="G330" s="43"/>
      <c r="H330" s="26"/>
      <c r="I330" s="26"/>
      <c r="J330" s="26"/>
      <c r="K330" s="26"/>
      <c r="L330" s="52"/>
      <c r="M330" s="50"/>
      <c r="N330" s="28" t="s">
        <v>10</v>
      </c>
      <c r="O330" s="28">
        <f>COUNTIF(C323:C342,"제")</f>
        <v>0</v>
      </c>
      <c r="P330" s="28" t="s">
        <v>2</v>
      </c>
      <c r="Q330" s="28">
        <f>SUMIF(C323:C342,"제",E323:E342)</f>
        <v>0</v>
      </c>
      <c r="R330" s="28">
        <f>COUNTIF(X323:X342,"제국")</f>
        <v>0</v>
      </c>
      <c r="S330" s="28" t="s">
        <v>2</v>
      </c>
      <c r="T330" s="28">
        <f>SUMIF(X323:X342,"제국",E323:E342)</f>
        <v>0</v>
      </c>
      <c r="U330" s="28">
        <f t="shared" si="75"/>
        <v>0</v>
      </c>
      <c r="V330" s="28" t="s">
        <v>2</v>
      </c>
      <c r="W330" s="28">
        <f t="shared" si="76"/>
        <v>0</v>
      </c>
      <c r="X330" s="28" t="str">
        <f t="shared" si="78"/>
        <v/>
      </c>
    </row>
    <row r="331" spans="1:24" ht="28.9" customHeight="1">
      <c r="A331" s="41" t="str">
        <f t="shared" si="77"/>
        <v xml:space="preserve"> </v>
      </c>
      <c r="B331" s="42"/>
      <c r="C331" s="43"/>
      <c r="D331" s="44"/>
      <c r="E331" s="44"/>
      <c r="F331" s="43"/>
      <c r="G331" s="43"/>
      <c r="H331" s="26"/>
      <c r="I331" s="26"/>
      <c r="J331" s="26"/>
      <c r="K331" s="26"/>
      <c r="L331" s="52"/>
      <c r="M331" s="50"/>
      <c r="N331" s="28" t="s">
        <v>11</v>
      </c>
      <c r="O331" s="28">
        <f>COUNTIF(C323:C342,"유")</f>
        <v>0</v>
      </c>
      <c r="P331" s="28" t="s">
        <v>2</v>
      </c>
      <c r="Q331" s="28">
        <f>SUMIF(C323:C342,"유",E323:E342)</f>
        <v>0</v>
      </c>
      <c r="R331" s="28">
        <f>COUNTIF(X323:X342,"유국")</f>
        <v>0</v>
      </c>
      <c r="S331" s="28" t="s">
        <v>2</v>
      </c>
      <c r="T331" s="28">
        <f>SUMIF(X323:X342,"유국",E323:E342)</f>
        <v>0</v>
      </c>
      <c r="U331" s="28">
        <f t="shared" si="75"/>
        <v>0</v>
      </c>
      <c r="V331" s="28" t="s">
        <v>2</v>
      </c>
      <c r="W331" s="28">
        <f t="shared" si="76"/>
        <v>0</v>
      </c>
      <c r="X331" s="28" t="str">
        <f t="shared" si="78"/>
        <v/>
      </c>
    </row>
    <row r="332" spans="1:24" ht="28.9" customHeight="1">
      <c r="A332" s="41" t="str">
        <f t="shared" si="77"/>
        <v xml:space="preserve"> </v>
      </c>
      <c r="B332" s="42"/>
      <c r="C332" s="43"/>
      <c r="D332" s="44"/>
      <c r="E332" s="44"/>
      <c r="F332" s="43"/>
      <c r="G332" s="43"/>
      <c r="H332" s="26"/>
      <c r="I332" s="26"/>
      <c r="J332" s="26"/>
      <c r="K332" s="26"/>
      <c r="L332" s="52"/>
      <c r="M332" s="50"/>
      <c r="N332" s="28" t="s">
        <v>12</v>
      </c>
      <c r="O332" s="28">
        <f>COUNTIF(C323:C342,"과")</f>
        <v>0</v>
      </c>
      <c r="P332" s="28" t="s">
        <v>2</v>
      </c>
      <c r="Q332" s="28">
        <f>SUMIF(C323:C342,"과",E323:E342)</f>
        <v>0</v>
      </c>
      <c r="R332" s="28">
        <f>COUNTIF(X323:X342,"과국")</f>
        <v>0</v>
      </c>
      <c r="S332" s="28" t="s">
        <v>2</v>
      </c>
      <c r="T332" s="28">
        <f>SUMIF(X323:X342,"과국",E323:E342)</f>
        <v>0</v>
      </c>
      <c r="U332" s="28">
        <f t="shared" si="75"/>
        <v>0</v>
      </c>
      <c r="V332" s="28" t="s">
        <v>2</v>
      </c>
      <c r="W332" s="28">
        <f t="shared" si="76"/>
        <v>0</v>
      </c>
      <c r="X332" s="28" t="str">
        <f t="shared" si="78"/>
        <v/>
      </c>
    </row>
    <row r="333" spans="1:24" ht="28.9" customHeight="1">
      <c r="A333" s="41" t="str">
        <f t="shared" si="77"/>
        <v xml:space="preserve"> </v>
      </c>
      <c r="B333" s="42"/>
      <c r="C333" s="43"/>
      <c r="D333" s="44"/>
      <c r="E333" s="44"/>
      <c r="F333" s="43"/>
      <c r="G333" s="43"/>
      <c r="H333" s="26"/>
      <c r="I333" s="26"/>
      <c r="J333" s="26"/>
      <c r="K333" s="26"/>
      <c r="L333" s="52"/>
      <c r="M333" s="50"/>
      <c r="N333" s="28" t="s">
        <v>13</v>
      </c>
      <c r="O333" s="28">
        <f>COUNTIF(C323:C342,"묘")</f>
        <v>0</v>
      </c>
      <c r="P333" s="28" t="s">
        <v>2</v>
      </c>
      <c r="Q333" s="28">
        <f>SUMIF(C323:C342,"묘",E323:E342)</f>
        <v>0</v>
      </c>
      <c r="R333" s="28">
        <f>COUNTIF(X323:X342,"묘국")</f>
        <v>0</v>
      </c>
      <c r="S333" s="28" t="s">
        <v>2</v>
      </c>
      <c r="T333" s="28">
        <f>SUMIF(X323:X342,"묘국",E323:E342)</f>
        <v>0</v>
      </c>
      <c r="U333" s="28">
        <f t="shared" si="75"/>
        <v>0</v>
      </c>
      <c r="V333" s="28" t="s">
        <v>2</v>
      </c>
      <c r="W333" s="28">
        <f t="shared" si="76"/>
        <v>0</v>
      </c>
      <c r="X333" s="28" t="str">
        <f t="shared" si="78"/>
        <v/>
      </c>
    </row>
    <row r="334" spans="1:24" ht="28.9" customHeight="1">
      <c r="A334" s="41" t="str">
        <f t="shared" si="77"/>
        <v xml:space="preserve"> </v>
      </c>
      <c r="B334" s="42"/>
      <c r="C334" s="43"/>
      <c r="D334" s="44"/>
      <c r="E334" s="44"/>
      <c r="F334" s="43"/>
      <c r="G334" s="43"/>
      <c r="H334" s="26"/>
      <c r="I334" s="26"/>
      <c r="J334" s="26"/>
      <c r="K334" s="26"/>
      <c r="L334" s="52"/>
      <c r="M334" s="50"/>
      <c r="N334" s="28" t="s">
        <v>14</v>
      </c>
      <c r="O334" s="28">
        <f>COUNTIF(C323:C342,"목")</f>
        <v>0</v>
      </c>
      <c r="P334" s="28" t="s">
        <v>2</v>
      </c>
      <c r="Q334" s="28">
        <f>SUMIF(C323:C342,"목",E323:E342)</f>
        <v>0</v>
      </c>
      <c r="R334" s="28">
        <f>COUNTIF(X323:X342,"목국")</f>
        <v>0</v>
      </c>
      <c r="S334" s="28" t="s">
        <v>2</v>
      </c>
      <c r="T334" s="28">
        <f>SUMIF(X323:X342,"목국",E323:E342)</f>
        <v>0</v>
      </c>
      <c r="U334" s="28">
        <f t="shared" si="75"/>
        <v>0</v>
      </c>
      <c r="V334" s="28" t="s">
        <v>2</v>
      </c>
      <c r="W334" s="28">
        <f t="shared" si="76"/>
        <v>0</v>
      </c>
      <c r="X334" s="28" t="str">
        <f t="shared" si="78"/>
        <v/>
      </c>
    </row>
    <row r="335" spans="1:24" ht="28.9" customHeight="1">
      <c r="A335" s="41" t="str">
        <f t="shared" si="77"/>
        <v xml:space="preserve"> </v>
      </c>
      <c r="B335" s="42"/>
      <c r="C335" s="43"/>
      <c r="D335" s="44"/>
      <c r="E335" s="44"/>
      <c r="F335" s="43"/>
      <c r="G335" s="43"/>
      <c r="H335" s="26"/>
      <c r="I335" s="26"/>
      <c r="J335" s="26"/>
      <c r="K335" s="26"/>
      <c r="L335" s="52"/>
      <c r="M335" s="50"/>
      <c r="N335" s="28" t="s">
        <v>15</v>
      </c>
      <c r="O335" s="28">
        <f>COUNTIF(C323:C342,"잡")</f>
        <v>0</v>
      </c>
      <c r="P335" s="28" t="s">
        <v>2</v>
      </c>
      <c r="Q335" s="28">
        <f>SUMIF(C323:C342,"잡",E323:E342)</f>
        <v>0</v>
      </c>
      <c r="R335" s="28">
        <f>COUNTIF(X323:X342,"잡국")</f>
        <v>0</v>
      </c>
      <c r="S335" s="28" t="s">
        <v>2</v>
      </c>
      <c r="T335" s="28">
        <f>SUMIF(X323:X342,"잡국",E323:E342)</f>
        <v>0</v>
      </c>
      <c r="U335" s="28">
        <f t="shared" si="75"/>
        <v>0</v>
      </c>
      <c r="V335" s="28" t="s">
        <v>2</v>
      </c>
      <c r="W335" s="28">
        <f t="shared" si="76"/>
        <v>0</v>
      </c>
      <c r="X335" s="28" t="str">
        <f t="shared" si="78"/>
        <v/>
      </c>
    </row>
    <row r="336" spans="1:24" ht="28.9" customHeight="1">
      <c r="A336" s="41" t="str">
        <f t="shared" si="77"/>
        <v xml:space="preserve"> </v>
      </c>
      <c r="B336" s="42"/>
      <c r="C336" s="43"/>
      <c r="D336" s="44"/>
      <c r="E336" s="44"/>
      <c r="F336" s="43"/>
      <c r="G336" s="43"/>
      <c r="H336" s="26"/>
      <c r="I336" s="26"/>
      <c r="J336" s="26"/>
      <c r="K336" s="26"/>
      <c r="L336" s="52"/>
      <c r="M336" s="50"/>
      <c r="N336" s="28" t="s">
        <v>19</v>
      </c>
      <c r="O336" s="28">
        <f>COUNTIF(C323:C342,"학")</f>
        <v>0</v>
      </c>
      <c r="P336" s="28" t="s">
        <v>2</v>
      </c>
      <c r="Q336" s="28">
        <f>SUMIF(C323:C342,"학",E323:E342)</f>
        <v>0</v>
      </c>
      <c r="R336" s="28">
        <f>COUNTIF(X323:X342,"학국")</f>
        <v>0</v>
      </c>
      <c r="S336" s="28" t="s">
        <v>2</v>
      </c>
      <c r="T336" s="28">
        <f>SUMIF(X323:X342,"학국",E323:E342)</f>
        <v>0</v>
      </c>
      <c r="U336" s="28">
        <f t="shared" si="75"/>
        <v>0</v>
      </c>
      <c r="V336" s="28" t="s">
        <v>2</v>
      </c>
      <c r="W336" s="28">
        <f t="shared" si="76"/>
        <v>0</v>
      </c>
      <c r="X336" s="28" t="str">
        <f t="shared" si="78"/>
        <v/>
      </c>
    </row>
    <row r="337" spans="1:24" ht="28.9" customHeight="1">
      <c r="A337" s="41" t="str">
        <f t="shared" si="77"/>
        <v xml:space="preserve"> </v>
      </c>
      <c r="B337" s="42"/>
      <c r="C337" s="43"/>
      <c r="D337" s="44"/>
      <c r="E337" s="44"/>
      <c r="F337" s="43"/>
      <c r="G337" s="43"/>
      <c r="H337" s="26"/>
      <c r="I337" s="26"/>
      <c r="J337" s="26"/>
      <c r="K337" s="26"/>
      <c r="L337" s="52"/>
      <c r="M337" s="50"/>
      <c r="N337" s="28" t="s">
        <v>16</v>
      </c>
      <c r="O337" s="28">
        <f>COUNTIF(C323:C342,"수")</f>
        <v>0</v>
      </c>
      <c r="P337" s="28" t="s">
        <v>2</v>
      </c>
      <c r="Q337" s="28">
        <f>SUMIF(C323:C342,"수",E323:E342)</f>
        <v>0</v>
      </c>
      <c r="R337" s="28">
        <f>COUNTIF(X323:X342,"수국")</f>
        <v>0</v>
      </c>
      <c r="S337" s="28" t="s">
        <v>2</v>
      </c>
      <c r="T337" s="28">
        <f>SUMIF(X323:X342,"수국",E323:E342)</f>
        <v>0</v>
      </c>
      <c r="U337" s="28">
        <f t="shared" si="75"/>
        <v>0</v>
      </c>
      <c r="V337" s="28" t="s">
        <v>2</v>
      </c>
      <c r="W337" s="28">
        <f t="shared" si="76"/>
        <v>0</v>
      </c>
      <c r="X337" s="28" t="str">
        <f t="shared" si="78"/>
        <v/>
      </c>
    </row>
    <row r="338" spans="1:24" ht="28.9" customHeight="1">
      <c r="A338" s="41" t="str">
        <f t="shared" si="77"/>
        <v xml:space="preserve"> </v>
      </c>
      <c r="B338" s="42"/>
      <c r="C338" s="43"/>
      <c r="D338" s="44"/>
      <c r="E338" s="44"/>
      <c r="F338" s="43"/>
      <c r="G338" s="43"/>
      <c r="H338" s="26"/>
      <c r="I338" s="26"/>
      <c r="J338" s="26"/>
      <c r="K338" s="26"/>
      <c r="L338" s="52"/>
      <c r="M338" s="50"/>
      <c r="N338" s="29" t="s">
        <v>17</v>
      </c>
      <c r="O338" s="28">
        <f>COUNTIF(C323:C342,"장")</f>
        <v>0</v>
      </c>
      <c r="P338" s="28" t="s">
        <v>2</v>
      </c>
      <c r="Q338" s="28">
        <f>SUMIF(C323:C342,"장",E323:E342)</f>
        <v>0</v>
      </c>
      <c r="R338" s="28">
        <f>COUNTIF(X323:X342,"장국")</f>
        <v>0</v>
      </c>
      <c r="S338" s="28" t="s">
        <v>2</v>
      </c>
      <c r="T338" s="28">
        <f>SUMIF(X323:X342,"장국",E323:E342)</f>
        <v>0</v>
      </c>
      <c r="U338" s="28">
        <f t="shared" si="75"/>
        <v>0</v>
      </c>
      <c r="V338" s="28" t="s">
        <v>2</v>
      </c>
      <c r="W338" s="28">
        <f t="shared" si="76"/>
        <v>0</v>
      </c>
      <c r="X338" s="30" t="str">
        <f t="shared" si="78"/>
        <v/>
      </c>
    </row>
    <row r="339" spans="1:24" ht="28.9" customHeight="1">
      <c r="A339" s="41" t="str">
        <f t="shared" si="77"/>
        <v xml:space="preserve"> </v>
      </c>
      <c r="B339" s="42"/>
      <c r="C339" s="43"/>
      <c r="D339" s="44"/>
      <c r="E339" s="44"/>
      <c r="F339" s="43"/>
      <c r="G339" s="43"/>
      <c r="H339" s="26"/>
      <c r="I339" s="26"/>
      <c r="J339" s="26"/>
      <c r="K339" s="26"/>
      <c r="L339" s="52"/>
      <c r="M339" s="50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30" t="str">
        <f t="shared" si="78"/>
        <v/>
      </c>
    </row>
    <row r="340" spans="1:24" ht="28.9" customHeight="1">
      <c r="A340" s="41" t="str">
        <f t="shared" si="77"/>
        <v xml:space="preserve"> </v>
      </c>
      <c r="B340" s="42"/>
      <c r="C340" s="43"/>
      <c r="D340" s="44"/>
      <c r="E340" s="44"/>
      <c r="F340" s="43"/>
      <c r="G340" s="43"/>
      <c r="H340" s="26"/>
      <c r="I340" s="26"/>
      <c r="J340" s="26"/>
      <c r="K340" s="26"/>
      <c r="L340" s="52"/>
      <c r="M340" s="50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30" t="str">
        <f t="shared" si="78"/>
        <v/>
      </c>
    </row>
    <row r="341" spans="1:24" ht="28.9" customHeight="1">
      <c r="A341" s="41" t="str">
        <f>IF(OR(ISNUMBER(E341),ISTEXT(C341)),A340+1," ")</f>
        <v xml:space="preserve"> </v>
      </c>
      <c r="B341" s="42"/>
      <c r="C341" s="43"/>
      <c r="D341" s="44"/>
      <c r="E341" s="44"/>
      <c r="F341" s="43"/>
      <c r="G341" s="43"/>
      <c r="H341" s="26"/>
      <c r="I341" s="26"/>
      <c r="J341" s="26"/>
      <c r="K341" s="26"/>
      <c r="L341" s="52"/>
      <c r="M341" s="50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30" t="str">
        <f t="shared" si="78"/>
        <v/>
      </c>
    </row>
    <row r="342" spans="1:24" ht="28.9" customHeight="1">
      <c r="A342" s="41" t="str">
        <f>IF(OR(ISNUMBER(E342),ISTEXT(C342)),A341+1," ")</f>
        <v xml:space="preserve"> </v>
      </c>
      <c r="B342" s="42"/>
      <c r="C342" s="43"/>
      <c r="D342" s="44"/>
      <c r="E342" s="44"/>
      <c r="F342" s="43"/>
      <c r="G342" s="43"/>
      <c r="H342" s="26"/>
      <c r="I342" s="26"/>
      <c r="J342" s="26"/>
      <c r="K342" s="26"/>
      <c r="L342" s="52"/>
      <c r="M342" s="50"/>
      <c r="N342" s="28" t="s">
        <v>20</v>
      </c>
      <c r="O342" s="28">
        <f>COUNTIF(C323:C342," ")</f>
        <v>0</v>
      </c>
      <c r="P342" s="28" t="s">
        <v>2</v>
      </c>
      <c r="Q342" s="28">
        <f>SUMIF(C323:C342," ",E323:E342)</f>
        <v>0</v>
      </c>
      <c r="R342" s="28"/>
      <c r="S342" s="28" t="s">
        <v>2</v>
      </c>
      <c r="T342" s="28"/>
      <c r="U342" s="28">
        <f>O342</f>
        <v>0</v>
      </c>
      <c r="V342" s="28" t="s">
        <v>2</v>
      </c>
      <c r="W342" s="28">
        <f>Q342</f>
        <v>0</v>
      </c>
      <c r="X342" s="28" t="str">
        <f t="shared" si="78"/>
        <v/>
      </c>
    </row>
    <row r="343" spans="1:24" ht="28.9" customHeight="1">
      <c r="A343" s="45" t="s">
        <v>35</v>
      </c>
      <c r="B343" s="46"/>
      <c r="C343" s="47"/>
      <c r="D343" s="48"/>
      <c r="E343" s="49">
        <f>SUM(E323:E342)</f>
        <v>0</v>
      </c>
      <c r="F343" s="47"/>
      <c r="G343" s="47"/>
      <c r="H343" s="31"/>
      <c r="I343" s="31"/>
      <c r="J343" s="31"/>
      <c r="K343" s="31"/>
      <c r="L343" s="33"/>
      <c r="M343" s="51"/>
      <c r="N343" s="29" t="s">
        <v>1</v>
      </c>
      <c r="O343" s="28">
        <f>SUM(O323:O342)</f>
        <v>0</v>
      </c>
      <c r="P343" s="28" t="s">
        <v>2</v>
      </c>
      <c r="Q343" s="28">
        <f>SUM(Q323:Q342)</f>
        <v>0</v>
      </c>
      <c r="R343" s="28">
        <f>SUM(R323:R342)</f>
        <v>0</v>
      </c>
      <c r="S343" s="28" t="s">
        <v>2</v>
      </c>
      <c r="T343" s="28">
        <f>SUM(T323:T342)</f>
        <v>0</v>
      </c>
      <c r="U343" s="28">
        <f>SUM(U323:U342)</f>
        <v>0</v>
      </c>
      <c r="V343" s="28" t="s">
        <v>2</v>
      </c>
      <c r="W343" s="28">
        <f>SUM(W323:W342)</f>
        <v>0</v>
      </c>
      <c r="X343" s="28" t="str">
        <f t="shared" si="78"/>
        <v/>
      </c>
    </row>
    <row r="344" spans="1:24" ht="28.9" customHeight="1">
      <c r="A344" s="41" t="str">
        <f>IF(OR(ISNUMBER(E344),ISTEXT(C344)),A342+1," ")</f>
        <v xml:space="preserve"> </v>
      </c>
      <c r="B344" s="42"/>
      <c r="C344" s="43"/>
      <c r="D344" s="44"/>
      <c r="E344" s="44"/>
      <c r="F344" s="43"/>
      <c r="G344" s="43"/>
      <c r="H344" s="26"/>
      <c r="I344" s="26"/>
      <c r="J344" s="26"/>
      <c r="K344" s="27"/>
      <c r="L344" s="52"/>
      <c r="M344" s="50"/>
      <c r="N344" s="28" t="s">
        <v>3</v>
      </c>
      <c r="O344" s="28">
        <f>COUNTIF(C344:C363,"전")</f>
        <v>0</v>
      </c>
      <c r="P344" s="28" t="s">
        <v>2</v>
      </c>
      <c r="Q344" s="28">
        <f>SUMIF(C344:C363,"전",E344:E363)</f>
        <v>0</v>
      </c>
      <c r="R344" s="28">
        <f>COUNTIF(X344:X363,"전국")</f>
        <v>0</v>
      </c>
      <c r="S344" s="28" t="s">
        <v>2</v>
      </c>
      <c r="T344" s="28">
        <f>SUMIF(X344:X363,"전국",E344:E363)</f>
        <v>0</v>
      </c>
      <c r="U344" s="28">
        <f t="shared" ref="U344:U359" si="79">O344-R344</f>
        <v>0</v>
      </c>
      <c r="V344" s="28" t="s">
        <v>2</v>
      </c>
      <c r="W344" s="28">
        <f t="shared" ref="W344:W359" si="80">Q344-T344</f>
        <v>0</v>
      </c>
      <c r="X344" s="28" t="str">
        <f t="shared" ref="X344:X359" si="81">CONCATENATE(C344,H344)</f>
        <v/>
      </c>
    </row>
    <row r="345" spans="1:24" ht="28.9" customHeight="1">
      <c r="A345" s="41" t="str">
        <f>IF(OR(ISNUMBER(E345),ISTEXT(C345)),A344+1," ")</f>
        <v xml:space="preserve"> </v>
      </c>
      <c r="B345" s="42"/>
      <c r="C345" s="43"/>
      <c r="D345" s="44"/>
      <c r="E345" s="44"/>
      <c r="F345" s="43"/>
      <c r="G345" s="43"/>
      <c r="H345" s="26"/>
      <c r="I345" s="26"/>
      <c r="J345" s="26"/>
      <c r="K345" s="26"/>
      <c r="L345" s="52"/>
      <c r="M345" s="50"/>
      <c r="N345" s="28" t="s">
        <v>4</v>
      </c>
      <c r="O345" s="28">
        <f>COUNTIF(C344:C363,"답")</f>
        <v>0</v>
      </c>
      <c r="P345" s="28" t="s">
        <v>2</v>
      </c>
      <c r="Q345" s="28">
        <f>SUMIF(C344:C363,"답",E344:E363)</f>
        <v>0</v>
      </c>
      <c r="R345" s="28">
        <f>COUNTIF(X344:X363,"답국")</f>
        <v>0</v>
      </c>
      <c r="S345" s="28" t="s">
        <v>2</v>
      </c>
      <c r="T345" s="28">
        <f>SUMIF(X344:X363,"답국",E344:E363)</f>
        <v>0</v>
      </c>
      <c r="U345" s="28">
        <f t="shared" si="79"/>
        <v>0</v>
      </c>
      <c r="V345" s="28" t="s">
        <v>2</v>
      </c>
      <c r="W345" s="28">
        <f t="shared" si="80"/>
        <v>0</v>
      </c>
      <c r="X345" s="28" t="str">
        <f t="shared" si="81"/>
        <v/>
      </c>
    </row>
    <row r="346" spans="1:24" ht="28.9" customHeight="1">
      <c r="A346" s="41" t="str">
        <f>IF(OR(ISNUMBER(E346),ISTEXT(C346)),A345+1," ")</f>
        <v xml:space="preserve"> </v>
      </c>
      <c r="B346" s="42"/>
      <c r="C346" s="43"/>
      <c r="D346" s="44"/>
      <c r="E346" s="44"/>
      <c r="F346" s="43"/>
      <c r="G346" s="43"/>
      <c r="H346" s="26"/>
      <c r="I346" s="26"/>
      <c r="J346" s="26"/>
      <c r="K346" s="26"/>
      <c r="L346" s="52"/>
      <c r="M346" s="50"/>
      <c r="N346" s="28" t="s">
        <v>5</v>
      </c>
      <c r="O346" s="28">
        <f>COUNTIF(C344:C363,"임")</f>
        <v>0</v>
      </c>
      <c r="P346" s="28" t="s">
        <v>2</v>
      </c>
      <c r="Q346" s="28">
        <f>SUMIF(C344:C363,"임",E344:E363)</f>
        <v>0</v>
      </c>
      <c r="R346" s="28">
        <f>COUNTIF(X344:X363,"임국")</f>
        <v>0</v>
      </c>
      <c r="S346" s="28" t="s">
        <v>2</v>
      </c>
      <c r="T346" s="28">
        <f>SUMIF(X344:X363,"임국",E344:E363)</f>
        <v>0</v>
      </c>
      <c r="U346" s="28">
        <f t="shared" si="79"/>
        <v>0</v>
      </c>
      <c r="V346" s="28" t="s">
        <v>2</v>
      </c>
      <c r="W346" s="28">
        <f t="shared" si="80"/>
        <v>0</v>
      </c>
      <c r="X346" s="28" t="str">
        <f t="shared" si="81"/>
        <v/>
      </c>
    </row>
    <row r="347" spans="1:24" ht="28.9" customHeight="1">
      <c r="A347" s="41" t="str">
        <f t="shared" ref="A347:A361" si="82">IF(OR(ISNUMBER(E347),ISTEXT(C347)),A346+1," ")</f>
        <v xml:space="preserve"> </v>
      </c>
      <c r="B347" s="42"/>
      <c r="C347" s="43"/>
      <c r="D347" s="44"/>
      <c r="E347" s="44"/>
      <c r="F347" s="43"/>
      <c r="G347" s="43"/>
      <c r="H347" s="26"/>
      <c r="I347" s="26"/>
      <c r="J347" s="26"/>
      <c r="K347" s="26"/>
      <c r="L347" s="52"/>
      <c r="M347" s="50"/>
      <c r="N347" s="28" t="s">
        <v>6</v>
      </c>
      <c r="O347" s="28">
        <f>COUNTIF(C344:C363,"대")</f>
        <v>0</v>
      </c>
      <c r="P347" s="28" t="s">
        <v>2</v>
      </c>
      <c r="Q347" s="28">
        <f>SUMIF(C344:C363,"대",E344:E363)</f>
        <v>0</v>
      </c>
      <c r="R347" s="28">
        <f>COUNTIF(X344:X363,"대국")</f>
        <v>0</v>
      </c>
      <c r="S347" s="28" t="s">
        <v>2</v>
      </c>
      <c r="T347" s="28">
        <f>SUMIF(X344:X363,"대국",E344:E363)</f>
        <v>0</v>
      </c>
      <c r="U347" s="28">
        <f t="shared" si="79"/>
        <v>0</v>
      </c>
      <c r="V347" s="28" t="s">
        <v>2</v>
      </c>
      <c r="W347" s="28">
        <f t="shared" si="80"/>
        <v>0</v>
      </c>
      <c r="X347" s="28" t="str">
        <f t="shared" si="81"/>
        <v/>
      </c>
    </row>
    <row r="348" spans="1:24" ht="28.9" customHeight="1">
      <c r="A348" s="41" t="str">
        <f t="shared" si="82"/>
        <v xml:space="preserve"> </v>
      </c>
      <c r="B348" s="42"/>
      <c r="C348" s="43"/>
      <c r="D348" s="44"/>
      <c r="E348" s="44"/>
      <c r="F348" s="43"/>
      <c r="G348" s="43"/>
      <c r="H348" s="26"/>
      <c r="I348" s="26"/>
      <c r="J348" s="26"/>
      <c r="K348" s="26"/>
      <c r="L348" s="52"/>
      <c r="M348" s="50"/>
      <c r="N348" s="28" t="s">
        <v>7</v>
      </c>
      <c r="O348" s="28">
        <f>COUNTIF(C344:C363,"도")</f>
        <v>0</v>
      </c>
      <c r="P348" s="28" t="s">
        <v>2</v>
      </c>
      <c r="Q348" s="28">
        <f>SUMIF(C344:C363,"도",E344:E363)</f>
        <v>0</v>
      </c>
      <c r="R348" s="28">
        <f>COUNTIF(X344:X363,"도국")</f>
        <v>0</v>
      </c>
      <c r="S348" s="28" t="s">
        <v>2</v>
      </c>
      <c r="T348" s="28">
        <f>SUMIF(X344:X363,"도국",E344:E363)</f>
        <v>0</v>
      </c>
      <c r="U348" s="28">
        <f t="shared" si="79"/>
        <v>0</v>
      </c>
      <c r="V348" s="28" t="s">
        <v>2</v>
      </c>
      <c r="W348" s="28">
        <f t="shared" si="80"/>
        <v>0</v>
      </c>
      <c r="X348" s="28" t="str">
        <f t="shared" si="81"/>
        <v/>
      </c>
    </row>
    <row r="349" spans="1:24" ht="28.9" customHeight="1">
      <c r="A349" s="41" t="str">
        <f t="shared" si="82"/>
        <v xml:space="preserve"> </v>
      </c>
      <c r="B349" s="42"/>
      <c r="C349" s="43"/>
      <c r="D349" s="44"/>
      <c r="E349" s="44"/>
      <c r="F349" s="43"/>
      <c r="G349" s="43"/>
      <c r="H349" s="26"/>
      <c r="I349" s="26"/>
      <c r="J349" s="26"/>
      <c r="K349" s="26"/>
      <c r="L349" s="52"/>
      <c r="M349" s="50"/>
      <c r="N349" s="28" t="s">
        <v>8</v>
      </c>
      <c r="O349" s="28">
        <f>COUNTIF(C344:C363,"천")</f>
        <v>0</v>
      </c>
      <c r="P349" s="28" t="s">
        <v>2</v>
      </c>
      <c r="Q349" s="28">
        <f>SUMIF(C344:C363,"천",E344:E363)</f>
        <v>0</v>
      </c>
      <c r="R349" s="28">
        <f>COUNTIF(X344:X363,"천국")</f>
        <v>0</v>
      </c>
      <c r="S349" s="28" t="s">
        <v>2</v>
      </c>
      <c r="T349" s="28">
        <f>SUMIF(X344:X363,"천국",E344:E363)</f>
        <v>0</v>
      </c>
      <c r="U349" s="28">
        <f t="shared" si="79"/>
        <v>0</v>
      </c>
      <c r="V349" s="28" t="s">
        <v>2</v>
      </c>
      <c r="W349" s="28">
        <f t="shared" si="80"/>
        <v>0</v>
      </c>
      <c r="X349" s="28" t="str">
        <f t="shared" si="81"/>
        <v/>
      </c>
    </row>
    <row r="350" spans="1:24" ht="28.9" customHeight="1">
      <c r="A350" s="41" t="str">
        <f t="shared" si="82"/>
        <v xml:space="preserve"> </v>
      </c>
      <c r="B350" s="42"/>
      <c r="C350" s="43"/>
      <c r="D350" s="44"/>
      <c r="E350" s="44"/>
      <c r="F350" s="43"/>
      <c r="G350" s="43"/>
      <c r="H350" s="26"/>
      <c r="I350" s="26"/>
      <c r="J350" s="26"/>
      <c r="K350" s="26"/>
      <c r="L350" s="52"/>
      <c r="M350" s="50"/>
      <c r="N350" s="28" t="s">
        <v>9</v>
      </c>
      <c r="O350" s="28">
        <f>COUNTIF(C344:C363,"구")</f>
        <v>0</v>
      </c>
      <c r="P350" s="28" t="s">
        <v>2</v>
      </c>
      <c r="Q350" s="28">
        <f>SUMIF(C344:C363,"구",E344:E363)</f>
        <v>0</v>
      </c>
      <c r="R350" s="28">
        <f>COUNTIF(X344:X363,"구국")</f>
        <v>0</v>
      </c>
      <c r="S350" s="28" t="s">
        <v>2</v>
      </c>
      <c r="T350" s="28">
        <f>SUMIF(X344:X363,"구국",E344:E363)</f>
        <v>0</v>
      </c>
      <c r="U350" s="28">
        <f t="shared" si="79"/>
        <v>0</v>
      </c>
      <c r="V350" s="28" t="s">
        <v>2</v>
      </c>
      <c r="W350" s="28">
        <f t="shared" si="80"/>
        <v>0</v>
      </c>
      <c r="X350" s="28" t="str">
        <f t="shared" si="81"/>
        <v/>
      </c>
    </row>
    <row r="351" spans="1:24" ht="28.9" customHeight="1">
      <c r="A351" s="41" t="str">
        <f t="shared" si="82"/>
        <v xml:space="preserve"> </v>
      </c>
      <c r="B351" s="42"/>
      <c r="C351" s="43"/>
      <c r="D351" s="44"/>
      <c r="E351" s="44"/>
      <c r="F351" s="43"/>
      <c r="G351" s="43"/>
      <c r="H351" s="26"/>
      <c r="I351" s="26"/>
      <c r="J351" s="26"/>
      <c r="K351" s="26"/>
      <c r="L351" s="52"/>
      <c r="M351" s="50"/>
      <c r="N351" s="28" t="s">
        <v>10</v>
      </c>
      <c r="O351" s="28">
        <f>COUNTIF(C344:C363,"제")</f>
        <v>0</v>
      </c>
      <c r="P351" s="28" t="s">
        <v>2</v>
      </c>
      <c r="Q351" s="28">
        <f>SUMIF(C344:C363,"제",E344:E363)</f>
        <v>0</v>
      </c>
      <c r="R351" s="28">
        <f>COUNTIF(X344:X363,"제국")</f>
        <v>0</v>
      </c>
      <c r="S351" s="28" t="s">
        <v>2</v>
      </c>
      <c r="T351" s="28">
        <f>SUMIF(X344:X363,"제국",E344:E363)</f>
        <v>0</v>
      </c>
      <c r="U351" s="28">
        <f t="shared" si="79"/>
        <v>0</v>
      </c>
      <c r="V351" s="28" t="s">
        <v>2</v>
      </c>
      <c r="W351" s="28">
        <f t="shared" si="80"/>
        <v>0</v>
      </c>
      <c r="X351" s="28" t="str">
        <f t="shared" si="81"/>
        <v/>
      </c>
    </row>
    <row r="352" spans="1:24" ht="28.9" customHeight="1">
      <c r="A352" s="41" t="str">
        <f t="shared" si="82"/>
        <v xml:space="preserve"> </v>
      </c>
      <c r="B352" s="42"/>
      <c r="C352" s="43"/>
      <c r="D352" s="44"/>
      <c r="E352" s="44"/>
      <c r="F352" s="43"/>
      <c r="G352" s="43"/>
      <c r="H352" s="26"/>
      <c r="I352" s="26"/>
      <c r="J352" s="26"/>
      <c r="K352" s="26"/>
      <c r="L352" s="52"/>
      <c r="M352" s="50"/>
      <c r="N352" s="28" t="s">
        <v>11</v>
      </c>
      <c r="O352" s="28">
        <f>COUNTIF(C344:C363,"유")</f>
        <v>0</v>
      </c>
      <c r="P352" s="28" t="s">
        <v>2</v>
      </c>
      <c r="Q352" s="28">
        <f>SUMIF(C344:C363,"유",E344:E363)</f>
        <v>0</v>
      </c>
      <c r="R352" s="28">
        <f>COUNTIF(X344:X363,"유국")</f>
        <v>0</v>
      </c>
      <c r="S352" s="28" t="s">
        <v>2</v>
      </c>
      <c r="T352" s="28">
        <f>SUMIF(X344:X363,"유국",E344:E363)</f>
        <v>0</v>
      </c>
      <c r="U352" s="28">
        <f t="shared" si="79"/>
        <v>0</v>
      </c>
      <c r="V352" s="28" t="s">
        <v>2</v>
      </c>
      <c r="W352" s="28">
        <f t="shared" si="80"/>
        <v>0</v>
      </c>
      <c r="X352" s="28" t="str">
        <f t="shared" si="81"/>
        <v/>
      </c>
    </row>
    <row r="353" spans="1:24" ht="28.9" customHeight="1">
      <c r="A353" s="41" t="str">
        <f t="shared" si="82"/>
        <v xml:space="preserve"> </v>
      </c>
      <c r="B353" s="42"/>
      <c r="C353" s="43"/>
      <c r="D353" s="44"/>
      <c r="E353" s="44"/>
      <c r="F353" s="43"/>
      <c r="G353" s="43"/>
      <c r="H353" s="26"/>
      <c r="I353" s="26"/>
      <c r="J353" s="26"/>
      <c r="K353" s="26"/>
      <c r="L353" s="52"/>
      <c r="M353" s="50"/>
      <c r="N353" s="28" t="s">
        <v>12</v>
      </c>
      <c r="O353" s="28">
        <f>COUNTIF(C344:C363,"과")</f>
        <v>0</v>
      </c>
      <c r="P353" s="28" t="s">
        <v>2</v>
      </c>
      <c r="Q353" s="28">
        <f>SUMIF(C344:C363,"과",E344:E363)</f>
        <v>0</v>
      </c>
      <c r="R353" s="28">
        <f>COUNTIF(X344:X363,"과국")</f>
        <v>0</v>
      </c>
      <c r="S353" s="28" t="s">
        <v>2</v>
      </c>
      <c r="T353" s="28">
        <f>SUMIF(X344:X363,"과국",E344:E363)</f>
        <v>0</v>
      </c>
      <c r="U353" s="28">
        <f t="shared" si="79"/>
        <v>0</v>
      </c>
      <c r="V353" s="28" t="s">
        <v>2</v>
      </c>
      <c r="W353" s="28">
        <f t="shared" si="80"/>
        <v>0</v>
      </c>
      <c r="X353" s="28" t="str">
        <f t="shared" si="81"/>
        <v/>
      </c>
    </row>
    <row r="354" spans="1:24" ht="28.9" customHeight="1">
      <c r="A354" s="41" t="str">
        <f t="shared" si="82"/>
        <v xml:space="preserve"> </v>
      </c>
      <c r="B354" s="42"/>
      <c r="C354" s="43"/>
      <c r="D354" s="44"/>
      <c r="E354" s="44"/>
      <c r="F354" s="43"/>
      <c r="G354" s="43"/>
      <c r="H354" s="26"/>
      <c r="I354" s="26"/>
      <c r="J354" s="26"/>
      <c r="K354" s="26"/>
      <c r="L354" s="52"/>
      <c r="M354" s="50"/>
      <c r="N354" s="28" t="s">
        <v>13</v>
      </c>
      <c r="O354" s="28">
        <f>COUNTIF(C344:C363,"묘")</f>
        <v>0</v>
      </c>
      <c r="P354" s="28" t="s">
        <v>2</v>
      </c>
      <c r="Q354" s="28">
        <f>SUMIF(C344:C363,"묘",E344:E363)</f>
        <v>0</v>
      </c>
      <c r="R354" s="28">
        <f>COUNTIF(X344:X363,"묘국")</f>
        <v>0</v>
      </c>
      <c r="S354" s="28" t="s">
        <v>2</v>
      </c>
      <c r="T354" s="28">
        <f>SUMIF(X344:X363,"묘국",E344:E363)</f>
        <v>0</v>
      </c>
      <c r="U354" s="28">
        <f t="shared" si="79"/>
        <v>0</v>
      </c>
      <c r="V354" s="28" t="s">
        <v>2</v>
      </c>
      <c r="W354" s="28">
        <f t="shared" si="80"/>
        <v>0</v>
      </c>
      <c r="X354" s="28" t="str">
        <f t="shared" si="81"/>
        <v/>
      </c>
    </row>
    <row r="355" spans="1:24" ht="28.9" customHeight="1">
      <c r="A355" s="41" t="str">
        <f t="shared" si="82"/>
        <v xml:space="preserve"> </v>
      </c>
      <c r="B355" s="42"/>
      <c r="C355" s="43"/>
      <c r="D355" s="44"/>
      <c r="E355" s="44"/>
      <c r="F355" s="43"/>
      <c r="G355" s="43"/>
      <c r="H355" s="26"/>
      <c r="I355" s="26"/>
      <c r="J355" s="26"/>
      <c r="K355" s="26"/>
      <c r="L355" s="52"/>
      <c r="M355" s="50"/>
      <c r="N355" s="28" t="s">
        <v>14</v>
      </c>
      <c r="O355" s="28">
        <f>COUNTIF(C344:C363,"목")</f>
        <v>0</v>
      </c>
      <c r="P355" s="28" t="s">
        <v>2</v>
      </c>
      <c r="Q355" s="28">
        <f>SUMIF(C344:C363,"목",E344:E363)</f>
        <v>0</v>
      </c>
      <c r="R355" s="28">
        <f>COUNTIF(X344:X363,"목국")</f>
        <v>0</v>
      </c>
      <c r="S355" s="28" t="s">
        <v>2</v>
      </c>
      <c r="T355" s="28">
        <f>SUMIF(X344:X363,"목국",E344:E363)</f>
        <v>0</v>
      </c>
      <c r="U355" s="28">
        <f t="shared" si="79"/>
        <v>0</v>
      </c>
      <c r="V355" s="28" t="s">
        <v>2</v>
      </c>
      <c r="W355" s="28">
        <f t="shared" si="80"/>
        <v>0</v>
      </c>
      <c r="X355" s="28" t="str">
        <f t="shared" si="81"/>
        <v/>
      </c>
    </row>
    <row r="356" spans="1:24" ht="28.9" customHeight="1">
      <c r="A356" s="41" t="str">
        <f t="shared" si="82"/>
        <v xml:space="preserve"> </v>
      </c>
      <c r="B356" s="42"/>
      <c r="C356" s="43"/>
      <c r="D356" s="44"/>
      <c r="E356" s="44"/>
      <c r="F356" s="43"/>
      <c r="G356" s="43"/>
      <c r="H356" s="26"/>
      <c r="I356" s="26"/>
      <c r="J356" s="26"/>
      <c r="K356" s="26"/>
      <c r="L356" s="52"/>
      <c r="M356" s="50"/>
      <c r="N356" s="28" t="s">
        <v>15</v>
      </c>
      <c r="O356" s="28">
        <f>COUNTIF(C344:C363,"잡")</f>
        <v>0</v>
      </c>
      <c r="P356" s="28" t="s">
        <v>2</v>
      </c>
      <c r="Q356" s="28">
        <f>SUMIF(C344:C363,"잡",E344:E363)</f>
        <v>0</v>
      </c>
      <c r="R356" s="28">
        <f>COUNTIF(X344:X363,"잡국")</f>
        <v>0</v>
      </c>
      <c r="S356" s="28" t="s">
        <v>2</v>
      </c>
      <c r="T356" s="28">
        <f>SUMIF(X344:X363,"잡국",E344:E363)</f>
        <v>0</v>
      </c>
      <c r="U356" s="28">
        <f t="shared" si="79"/>
        <v>0</v>
      </c>
      <c r="V356" s="28" t="s">
        <v>2</v>
      </c>
      <c r="W356" s="28">
        <f t="shared" si="80"/>
        <v>0</v>
      </c>
      <c r="X356" s="28" t="str">
        <f t="shared" si="81"/>
        <v/>
      </c>
    </row>
    <row r="357" spans="1:24" ht="28.9" customHeight="1">
      <c r="A357" s="41" t="str">
        <f t="shared" si="82"/>
        <v xml:space="preserve"> </v>
      </c>
      <c r="B357" s="42"/>
      <c r="C357" s="43"/>
      <c r="D357" s="44"/>
      <c r="E357" s="44"/>
      <c r="F357" s="43"/>
      <c r="G357" s="43"/>
      <c r="H357" s="26"/>
      <c r="I357" s="26"/>
      <c r="J357" s="26"/>
      <c r="K357" s="26"/>
      <c r="L357" s="52"/>
      <c r="M357" s="50"/>
      <c r="N357" s="28" t="s">
        <v>19</v>
      </c>
      <c r="O357" s="28">
        <f>COUNTIF(C344:C363,"학")</f>
        <v>0</v>
      </c>
      <c r="P357" s="28" t="s">
        <v>2</v>
      </c>
      <c r="Q357" s="28">
        <f>SUMIF(C344:C363,"학",E344:E363)</f>
        <v>0</v>
      </c>
      <c r="R357" s="28">
        <f>COUNTIF(X344:X363,"학국")</f>
        <v>0</v>
      </c>
      <c r="S357" s="28" t="s">
        <v>2</v>
      </c>
      <c r="T357" s="28">
        <f>SUMIF(X344:X363,"학국",E344:E363)</f>
        <v>0</v>
      </c>
      <c r="U357" s="28">
        <f t="shared" si="79"/>
        <v>0</v>
      </c>
      <c r="V357" s="28" t="s">
        <v>2</v>
      </c>
      <c r="W357" s="28">
        <f t="shared" si="80"/>
        <v>0</v>
      </c>
      <c r="X357" s="28" t="str">
        <f t="shared" si="81"/>
        <v/>
      </c>
    </row>
    <row r="358" spans="1:24" ht="28.9" customHeight="1">
      <c r="A358" s="41" t="str">
        <f t="shared" si="82"/>
        <v xml:space="preserve"> </v>
      </c>
      <c r="B358" s="42"/>
      <c r="C358" s="43"/>
      <c r="D358" s="44"/>
      <c r="E358" s="44"/>
      <c r="F358" s="43"/>
      <c r="G358" s="43"/>
      <c r="H358" s="26"/>
      <c r="I358" s="26"/>
      <c r="J358" s="26"/>
      <c r="K358" s="26"/>
      <c r="L358" s="52"/>
      <c r="M358" s="50"/>
      <c r="N358" s="28" t="s">
        <v>16</v>
      </c>
      <c r="O358" s="28">
        <f>COUNTIF(C344:C363,"수")</f>
        <v>0</v>
      </c>
      <c r="P358" s="28" t="s">
        <v>2</v>
      </c>
      <c r="Q358" s="28">
        <f>SUMIF(C344:C363,"수",E344:E363)</f>
        <v>0</v>
      </c>
      <c r="R358" s="28">
        <f>COUNTIF(X344:X363,"수국")</f>
        <v>0</v>
      </c>
      <c r="S358" s="28" t="s">
        <v>2</v>
      </c>
      <c r="T358" s="28">
        <f>SUMIF(X344:X363,"수국",E344:E363)</f>
        <v>0</v>
      </c>
      <c r="U358" s="28">
        <f t="shared" si="79"/>
        <v>0</v>
      </c>
      <c r="V358" s="28" t="s">
        <v>2</v>
      </c>
      <c r="W358" s="28">
        <f t="shared" si="80"/>
        <v>0</v>
      </c>
      <c r="X358" s="28" t="str">
        <f t="shared" si="81"/>
        <v/>
      </c>
    </row>
    <row r="359" spans="1:24" ht="28.9" customHeight="1">
      <c r="A359" s="41" t="str">
        <f t="shared" si="82"/>
        <v xml:space="preserve"> </v>
      </c>
      <c r="B359" s="42"/>
      <c r="C359" s="43"/>
      <c r="D359" s="44"/>
      <c r="E359" s="44"/>
      <c r="F359" s="43"/>
      <c r="G359" s="43"/>
      <c r="H359" s="26"/>
      <c r="I359" s="26"/>
      <c r="J359" s="26"/>
      <c r="K359" s="26"/>
      <c r="L359" s="52"/>
      <c r="M359" s="50"/>
      <c r="N359" s="29" t="s">
        <v>17</v>
      </c>
      <c r="O359" s="28">
        <f>COUNTIF(C344:C363,"장")</f>
        <v>0</v>
      </c>
      <c r="P359" s="28" t="s">
        <v>2</v>
      </c>
      <c r="Q359" s="28">
        <f>SUMIF(C344:C363,"장",E344:E363)</f>
        <v>0</v>
      </c>
      <c r="R359" s="28">
        <f>COUNTIF(X344:X363,"장국")</f>
        <v>0</v>
      </c>
      <c r="S359" s="28" t="s">
        <v>2</v>
      </c>
      <c r="T359" s="28">
        <f>SUMIF(X344:X363,"장국",E344:E363)</f>
        <v>0</v>
      </c>
      <c r="U359" s="28">
        <f t="shared" si="79"/>
        <v>0</v>
      </c>
      <c r="V359" s="28" t="s">
        <v>2</v>
      </c>
      <c r="W359" s="28">
        <f t="shared" si="80"/>
        <v>0</v>
      </c>
      <c r="X359" s="30" t="str">
        <f t="shared" si="81"/>
        <v/>
      </c>
    </row>
    <row r="360" spans="1:24" ht="28.9" customHeight="1">
      <c r="A360" s="41" t="str">
        <f t="shared" si="82"/>
        <v xml:space="preserve"> </v>
      </c>
      <c r="B360" s="42"/>
      <c r="C360" s="43"/>
      <c r="D360" s="44"/>
      <c r="E360" s="44"/>
      <c r="F360" s="43"/>
      <c r="G360" s="43"/>
      <c r="H360" s="26"/>
      <c r="I360" s="26"/>
      <c r="J360" s="26"/>
      <c r="K360" s="26"/>
      <c r="L360" s="52"/>
      <c r="M360" s="50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30" t="str">
        <f t="shared" ref="X360:X375" si="83">CONCATENATE(C360,H360)</f>
        <v/>
      </c>
    </row>
    <row r="361" spans="1:24" ht="28.9" customHeight="1">
      <c r="A361" s="41" t="str">
        <f t="shared" si="82"/>
        <v xml:space="preserve"> </v>
      </c>
      <c r="B361" s="42"/>
      <c r="C361" s="43"/>
      <c r="D361" s="44"/>
      <c r="E361" s="44"/>
      <c r="F361" s="43"/>
      <c r="G361" s="43"/>
      <c r="H361" s="26"/>
      <c r="I361" s="26"/>
      <c r="J361" s="26"/>
      <c r="K361" s="26"/>
      <c r="L361" s="52"/>
      <c r="M361" s="50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30" t="str">
        <f t="shared" si="83"/>
        <v/>
      </c>
    </row>
    <row r="362" spans="1:24" ht="28.9" customHeight="1">
      <c r="A362" s="41" t="str">
        <f>IF(OR(ISNUMBER(E362),ISTEXT(C362)),A361+1," ")</f>
        <v xml:space="preserve"> </v>
      </c>
      <c r="B362" s="42"/>
      <c r="C362" s="43"/>
      <c r="D362" s="44"/>
      <c r="E362" s="44"/>
      <c r="F362" s="43"/>
      <c r="G362" s="43"/>
      <c r="H362" s="26"/>
      <c r="I362" s="26"/>
      <c r="J362" s="26"/>
      <c r="K362" s="26"/>
      <c r="L362" s="52"/>
      <c r="M362" s="50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30" t="str">
        <f t="shared" si="83"/>
        <v/>
      </c>
    </row>
    <row r="363" spans="1:24" ht="28.9" customHeight="1">
      <c r="A363" s="41" t="str">
        <f>IF(OR(ISNUMBER(E363),ISTEXT(C363)),A362+1," ")</f>
        <v xml:space="preserve"> </v>
      </c>
      <c r="B363" s="42"/>
      <c r="C363" s="43"/>
      <c r="D363" s="44"/>
      <c r="E363" s="44"/>
      <c r="F363" s="43"/>
      <c r="G363" s="43"/>
      <c r="H363" s="26"/>
      <c r="I363" s="26"/>
      <c r="J363" s="26"/>
      <c r="K363" s="26"/>
      <c r="L363" s="52"/>
      <c r="M363" s="50"/>
      <c r="N363" s="28" t="s">
        <v>20</v>
      </c>
      <c r="O363" s="28">
        <f>COUNTIF(C344:C363," ")</f>
        <v>0</v>
      </c>
      <c r="P363" s="28" t="s">
        <v>2</v>
      </c>
      <c r="Q363" s="28">
        <f>SUMIF(C344:C363," ",E344:E363)</f>
        <v>0</v>
      </c>
      <c r="R363" s="28"/>
      <c r="S363" s="28" t="s">
        <v>2</v>
      </c>
      <c r="T363" s="28"/>
      <c r="U363" s="28">
        <f>O363</f>
        <v>0</v>
      </c>
      <c r="V363" s="28" t="s">
        <v>2</v>
      </c>
      <c r="W363" s="28">
        <f>Q363</f>
        <v>0</v>
      </c>
      <c r="X363" s="28" t="str">
        <f t="shared" si="83"/>
        <v/>
      </c>
    </row>
    <row r="364" spans="1:24" ht="28.9" customHeight="1">
      <c r="A364" s="45" t="s">
        <v>35</v>
      </c>
      <c r="B364" s="46"/>
      <c r="C364" s="47"/>
      <c r="D364" s="48"/>
      <c r="E364" s="49">
        <f>SUM(E344:E363)</f>
        <v>0</v>
      </c>
      <c r="F364" s="47"/>
      <c r="G364" s="47"/>
      <c r="H364" s="31"/>
      <c r="I364" s="31"/>
      <c r="J364" s="31"/>
      <c r="K364" s="31"/>
      <c r="L364" s="33"/>
      <c r="M364" s="51"/>
      <c r="N364" s="29" t="s">
        <v>1</v>
      </c>
      <c r="O364" s="28">
        <f>SUM(O344:O363)</f>
        <v>0</v>
      </c>
      <c r="P364" s="28" t="s">
        <v>2</v>
      </c>
      <c r="Q364" s="28">
        <f>SUM(Q344:Q363)</f>
        <v>0</v>
      </c>
      <c r="R364" s="28">
        <f>SUM(R344:R363)</f>
        <v>0</v>
      </c>
      <c r="S364" s="28" t="s">
        <v>2</v>
      </c>
      <c r="T364" s="28">
        <f>SUM(T344:T363)</f>
        <v>0</v>
      </c>
      <c r="U364" s="28">
        <f>SUM(U344:U363)</f>
        <v>0</v>
      </c>
      <c r="V364" s="28" t="s">
        <v>2</v>
      </c>
      <c r="W364" s="28">
        <f>SUM(W344:W363)</f>
        <v>0</v>
      </c>
      <c r="X364" s="28" t="str">
        <f t="shared" si="83"/>
        <v/>
      </c>
    </row>
    <row r="365" spans="1:24" ht="28.9" customHeight="1">
      <c r="A365" s="41" t="str">
        <f>IF(OR(ISNUMBER(E365),ISTEXT(C365)),A363+1," ")</f>
        <v xml:space="preserve"> </v>
      </c>
      <c r="B365" s="42"/>
      <c r="C365" s="43"/>
      <c r="D365" s="44"/>
      <c r="E365" s="44"/>
      <c r="F365" s="43"/>
      <c r="G365" s="43"/>
      <c r="H365" s="26"/>
      <c r="I365" s="26"/>
      <c r="J365" s="26"/>
      <c r="K365" s="27"/>
      <c r="L365" s="52"/>
      <c r="M365" s="50"/>
      <c r="N365" s="28" t="s">
        <v>3</v>
      </c>
      <c r="O365" s="28">
        <f>COUNTIF(C365:C384,"전")</f>
        <v>0</v>
      </c>
      <c r="P365" s="28" t="s">
        <v>2</v>
      </c>
      <c r="Q365" s="28">
        <f>SUMIF(C365:C384,"전",E365:E384)</f>
        <v>0</v>
      </c>
      <c r="R365" s="28">
        <f>COUNTIF(X365:X384,"전국")</f>
        <v>0</v>
      </c>
      <c r="S365" s="28" t="s">
        <v>2</v>
      </c>
      <c r="T365" s="28">
        <f>SUMIF(X365:X384,"전국",E365:E384)</f>
        <v>0</v>
      </c>
      <c r="U365" s="28">
        <f t="shared" ref="U365:U380" si="84">O365-R365</f>
        <v>0</v>
      </c>
      <c r="V365" s="28" t="s">
        <v>2</v>
      </c>
      <c r="W365" s="28">
        <f t="shared" ref="W365:W380" si="85">Q365-T365</f>
        <v>0</v>
      </c>
      <c r="X365" s="28" t="str">
        <f t="shared" si="83"/>
        <v/>
      </c>
    </row>
    <row r="366" spans="1:24" ht="28.9" customHeight="1">
      <c r="A366" s="41" t="str">
        <f>IF(OR(ISNUMBER(E366),ISTEXT(C366)),A365+1," ")</f>
        <v xml:space="preserve"> </v>
      </c>
      <c r="B366" s="42"/>
      <c r="C366" s="43"/>
      <c r="D366" s="44"/>
      <c r="E366" s="44"/>
      <c r="F366" s="43"/>
      <c r="G366" s="43"/>
      <c r="H366" s="26"/>
      <c r="I366" s="26"/>
      <c r="J366" s="26"/>
      <c r="K366" s="26"/>
      <c r="L366" s="52"/>
      <c r="M366" s="50"/>
      <c r="N366" s="28" t="s">
        <v>4</v>
      </c>
      <c r="O366" s="28">
        <f>COUNTIF(C365:C384,"답")</f>
        <v>0</v>
      </c>
      <c r="P366" s="28" t="s">
        <v>2</v>
      </c>
      <c r="Q366" s="28">
        <f>SUMIF(C365:C384,"답",E365:E384)</f>
        <v>0</v>
      </c>
      <c r="R366" s="28">
        <f>COUNTIF(X365:X384,"답국")</f>
        <v>0</v>
      </c>
      <c r="S366" s="28" t="s">
        <v>2</v>
      </c>
      <c r="T366" s="28">
        <f>SUMIF(X365:X384,"답국",E365:E384)</f>
        <v>0</v>
      </c>
      <c r="U366" s="28">
        <f t="shared" si="84"/>
        <v>0</v>
      </c>
      <c r="V366" s="28" t="s">
        <v>2</v>
      </c>
      <c r="W366" s="28">
        <f t="shared" si="85"/>
        <v>0</v>
      </c>
      <c r="X366" s="28" t="str">
        <f t="shared" si="83"/>
        <v/>
      </c>
    </row>
    <row r="367" spans="1:24" ht="28.9" customHeight="1">
      <c r="A367" s="41" t="str">
        <f t="shared" ref="A367:A382" si="86">IF(OR(ISNUMBER(E367),ISTEXT(C367)),A366+1," ")</f>
        <v xml:space="preserve"> </v>
      </c>
      <c r="B367" s="42"/>
      <c r="C367" s="43"/>
      <c r="D367" s="44"/>
      <c r="E367" s="44"/>
      <c r="F367" s="43"/>
      <c r="G367" s="43"/>
      <c r="H367" s="26"/>
      <c r="I367" s="26"/>
      <c r="J367" s="26"/>
      <c r="K367" s="26"/>
      <c r="L367" s="52"/>
      <c r="M367" s="50"/>
      <c r="N367" s="28" t="s">
        <v>5</v>
      </c>
      <c r="O367" s="28">
        <f>COUNTIF(C365:C384,"임")</f>
        <v>0</v>
      </c>
      <c r="P367" s="28" t="s">
        <v>2</v>
      </c>
      <c r="Q367" s="28">
        <f>SUMIF(C365:C384,"임",E365:E384)</f>
        <v>0</v>
      </c>
      <c r="R367" s="28">
        <f>COUNTIF(X365:X384,"임국")</f>
        <v>0</v>
      </c>
      <c r="S367" s="28" t="s">
        <v>2</v>
      </c>
      <c r="T367" s="28">
        <f>SUMIF(X365:X384,"임국",E365:E384)</f>
        <v>0</v>
      </c>
      <c r="U367" s="28">
        <f t="shared" si="84"/>
        <v>0</v>
      </c>
      <c r="V367" s="28" t="s">
        <v>2</v>
      </c>
      <c r="W367" s="28">
        <f t="shared" si="85"/>
        <v>0</v>
      </c>
      <c r="X367" s="28" t="str">
        <f t="shared" si="83"/>
        <v/>
      </c>
    </row>
    <row r="368" spans="1:24" ht="28.9" customHeight="1">
      <c r="A368" s="41" t="str">
        <f t="shared" si="86"/>
        <v xml:space="preserve"> </v>
      </c>
      <c r="B368" s="42"/>
      <c r="C368" s="43"/>
      <c r="D368" s="44"/>
      <c r="E368" s="44"/>
      <c r="F368" s="43"/>
      <c r="G368" s="43"/>
      <c r="H368" s="26"/>
      <c r="I368" s="26"/>
      <c r="J368" s="26"/>
      <c r="K368" s="26"/>
      <c r="L368" s="52"/>
      <c r="M368" s="50"/>
      <c r="N368" s="28" t="s">
        <v>6</v>
      </c>
      <c r="O368" s="28">
        <f>COUNTIF(C365:C384,"대")</f>
        <v>0</v>
      </c>
      <c r="P368" s="28" t="s">
        <v>2</v>
      </c>
      <c r="Q368" s="28">
        <f>SUMIF(C365:C384,"대",E365:E384)</f>
        <v>0</v>
      </c>
      <c r="R368" s="28">
        <f>COUNTIF(X365:X384,"대국")</f>
        <v>0</v>
      </c>
      <c r="S368" s="28" t="s">
        <v>2</v>
      </c>
      <c r="T368" s="28">
        <f>SUMIF(X365:X384,"대국",E365:E384)</f>
        <v>0</v>
      </c>
      <c r="U368" s="28">
        <f t="shared" si="84"/>
        <v>0</v>
      </c>
      <c r="V368" s="28" t="s">
        <v>2</v>
      </c>
      <c r="W368" s="28">
        <f t="shared" si="85"/>
        <v>0</v>
      </c>
      <c r="X368" s="28" t="str">
        <f t="shared" si="83"/>
        <v/>
      </c>
    </row>
    <row r="369" spans="1:24" ht="28.9" customHeight="1">
      <c r="A369" s="41" t="str">
        <f t="shared" si="86"/>
        <v xml:space="preserve"> </v>
      </c>
      <c r="B369" s="42"/>
      <c r="C369" s="43"/>
      <c r="D369" s="44"/>
      <c r="E369" s="44"/>
      <c r="F369" s="43"/>
      <c r="G369" s="43"/>
      <c r="H369" s="26"/>
      <c r="I369" s="26"/>
      <c r="J369" s="26"/>
      <c r="K369" s="26"/>
      <c r="L369" s="52"/>
      <c r="M369" s="50"/>
      <c r="N369" s="28" t="s">
        <v>7</v>
      </c>
      <c r="O369" s="28">
        <f>COUNTIF(C365:C384,"도")</f>
        <v>0</v>
      </c>
      <c r="P369" s="28" t="s">
        <v>2</v>
      </c>
      <c r="Q369" s="28">
        <f>SUMIF(C365:C384,"도",E365:E384)</f>
        <v>0</v>
      </c>
      <c r="R369" s="28">
        <f>COUNTIF(X365:X384,"도국")</f>
        <v>0</v>
      </c>
      <c r="S369" s="28" t="s">
        <v>2</v>
      </c>
      <c r="T369" s="28">
        <f>SUMIF(X365:X384,"도국",E365:E384)</f>
        <v>0</v>
      </c>
      <c r="U369" s="28">
        <f t="shared" si="84"/>
        <v>0</v>
      </c>
      <c r="V369" s="28" t="s">
        <v>2</v>
      </c>
      <c r="W369" s="28">
        <f t="shared" si="85"/>
        <v>0</v>
      </c>
      <c r="X369" s="28" t="str">
        <f t="shared" si="83"/>
        <v/>
      </c>
    </row>
    <row r="370" spans="1:24" ht="28.9" customHeight="1">
      <c r="A370" s="41" t="str">
        <f t="shared" si="86"/>
        <v xml:space="preserve"> </v>
      </c>
      <c r="B370" s="42"/>
      <c r="C370" s="43"/>
      <c r="D370" s="44"/>
      <c r="E370" s="44"/>
      <c r="F370" s="43"/>
      <c r="G370" s="43"/>
      <c r="H370" s="26"/>
      <c r="I370" s="26"/>
      <c r="J370" s="26"/>
      <c r="K370" s="26"/>
      <c r="L370" s="52"/>
      <c r="M370" s="50"/>
      <c r="N370" s="28" t="s">
        <v>8</v>
      </c>
      <c r="O370" s="28">
        <f>COUNTIF(C365:C384,"천")</f>
        <v>0</v>
      </c>
      <c r="P370" s="28" t="s">
        <v>2</v>
      </c>
      <c r="Q370" s="28">
        <f>SUMIF(C365:C384,"천",E365:E384)</f>
        <v>0</v>
      </c>
      <c r="R370" s="28">
        <f>COUNTIF(X365:X384,"천국")</f>
        <v>0</v>
      </c>
      <c r="S370" s="28" t="s">
        <v>2</v>
      </c>
      <c r="T370" s="28">
        <f>SUMIF(X365:X384,"천국",E365:E384)</f>
        <v>0</v>
      </c>
      <c r="U370" s="28">
        <f t="shared" si="84"/>
        <v>0</v>
      </c>
      <c r="V370" s="28" t="s">
        <v>2</v>
      </c>
      <c r="W370" s="28">
        <f t="shared" si="85"/>
        <v>0</v>
      </c>
      <c r="X370" s="28" t="str">
        <f t="shared" si="83"/>
        <v/>
      </c>
    </row>
    <row r="371" spans="1:24" ht="28.9" customHeight="1">
      <c r="A371" s="41" t="str">
        <f t="shared" si="86"/>
        <v xml:space="preserve"> </v>
      </c>
      <c r="B371" s="42"/>
      <c r="C371" s="43"/>
      <c r="D371" s="44"/>
      <c r="E371" s="44"/>
      <c r="F371" s="43"/>
      <c r="G371" s="43"/>
      <c r="H371" s="26"/>
      <c r="I371" s="26"/>
      <c r="J371" s="26"/>
      <c r="K371" s="26"/>
      <c r="L371" s="52"/>
      <c r="M371" s="50"/>
      <c r="N371" s="28" t="s">
        <v>9</v>
      </c>
      <c r="O371" s="28">
        <f>COUNTIF(C365:C384,"구")</f>
        <v>0</v>
      </c>
      <c r="P371" s="28" t="s">
        <v>2</v>
      </c>
      <c r="Q371" s="28">
        <f>SUMIF(C365:C384,"구",E365:E384)</f>
        <v>0</v>
      </c>
      <c r="R371" s="28">
        <f>COUNTIF(X365:X384,"구국")</f>
        <v>0</v>
      </c>
      <c r="S371" s="28" t="s">
        <v>2</v>
      </c>
      <c r="T371" s="28">
        <f>SUMIF(X365:X384,"구국",E365:E384)</f>
        <v>0</v>
      </c>
      <c r="U371" s="28">
        <f t="shared" si="84"/>
        <v>0</v>
      </c>
      <c r="V371" s="28" t="s">
        <v>2</v>
      </c>
      <c r="W371" s="28">
        <f t="shared" si="85"/>
        <v>0</v>
      </c>
      <c r="X371" s="28" t="str">
        <f t="shared" si="83"/>
        <v/>
      </c>
    </row>
    <row r="372" spans="1:24" ht="28.9" customHeight="1">
      <c r="A372" s="41" t="str">
        <f t="shared" si="86"/>
        <v xml:space="preserve"> </v>
      </c>
      <c r="B372" s="42"/>
      <c r="C372" s="43"/>
      <c r="D372" s="44"/>
      <c r="E372" s="44"/>
      <c r="F372" s="43"/>
      <c r="G372" s="43"/>
      <c r="H372" s="26"/>
      <c r="I372" s="26"/>
      <c r="J372" s="26"/>
      <c r="K372" s="26"/>
      <c r="L372" s="52"/>
      <c r="M372" s="50"/>
      <c r="N372" s="28" t="s">
        <v>10</v>
      </c>
      <c r="O372" s="28">
        <f>COUNTIF(C365:C384,"제")</f>
        <v>0</v>
      </c>
      <c r="P372" s="28" t="s">
        <v>2</v>
      </c>
      <c r="Q372" s="28">
        <f>SUMIF(C365:C384,"제",E365:E384)</f>
        <v>0</v>
      </c>
      <c r="R372" s="28">
        <f>COUNTIF(X365:X384,"제국")</f>
        <v>0</v>
      </c>
      <c r="S372" s="28" t="s">
        <v>2</v>
      </c>
      <c r="T372" s="28">
        <f>SUMIF(X365:X384,"제국",E365:E384)</f>
        <v>0</v>
      </c>
      <c r="U372" s="28">
        <f t="shared" si="84"/>
        <v>0</v>
      </c>
      <c r="V372" s="28" t="s">
        <v>2</v>
      </c>
      <c r="W372" s="28">
        <f t="shared" si="85"/>
        <v>0</v>
      </c>
      <c r="X372" s="28" t="str">
        <f t="shared" si="83"/>
        <v/>
      </c>
    </row>
    <row r="373" spans="1:24" ht="28.9" customHeight="1">
      <c r="A373" s="41" t="str">
        <f t="shared" si="86"/>
        <v xml:space="preserve"> </v>
      </c>
      <c r="B373" s="42"/>
      <c r="C373" s="43"/>
      <c r="D373" s="44"/>
      <c r="E373" s="44"/>
      <c r="F373" s="43"/>
      <c r="G373" s="43"/>
      <c r="H373" s="26"/>
      <c r="I373" s="26"/>
      <c r="J373" s="26"/>
      <c r="K373" s="26"/>
      <c r="L373" s="52"/>
      <c r="M373" s="50"/>
      <c r="N373" s="28" t="s">
        <v>11</v>
      </c>
      <c r="O373" s="28">
        <f>COUNTIF(C365:C384,"유")</f>
        <v>0</v>
      </c>
      <c r="P373" s="28" t="s">
        <v>2</v>
      </c>
      <c r="Q373" s="28">
        <f>SUMIF(C365:C384,"유",E365:E384)</f>
        <v>0</v>
      </c>
      <c r="R373" s="28">
        <f>COUNTIF(X365:X384,"유국")</f>
        <v>0</v>
      </c>
      <c r="S373" s="28" t="s">
        <v>2</v>
      </c>
      <c r="T373" s="28">
        <f>SUMIF(X365:X384,"유국",E365:E384)</f>
        <v>0</v>
      </c>
      <c r="U373" s="28">
        <f t="shared" si="84"/>
        <v>0</v>
      </c>
      <c r="V373" s="28" t="s">
        <v>2</v>
      </c>
      <c r="W373" s="28">
        <f t="shared" si="85"/>
        <v>0</v>
      </c>
      <c r="X373" s="28" t="str">
        <f t="shared" si="83"/>
        <v/>
      </c>
    </row>
    <row r="374" spans="1:24" ht="28.9" customHeight="1">
      <c r="A374" s="41" t="str">
        <f t="shared" si="86"/>
        <v xml:space="preserve"> </v>
      </c>
      <c r="B374" s="42"/>
      <c r="C374" s="43"/>
      <c r="D374" s="44"/>
      <c r="E374" s="44"/>
      <c r="F374" s="43"/>
      <c r="G374" s="43"/>
      <c r="H374" s="26"/>
      <c r="I374" s="26"/>
      <c r="J374" s="26"/>
      <c r="K374" s="26"/>
      <c r="L374" s="52"/>
      <c r="M374" s="50"/>
      <c r="N374" s="28" t="s">
        <v>12</v>
      </c>
      <c r="O374" s="28">
        <f>COUNTIF(C365:C384,"과")</f>
        <v>0</v>
      </c>
      <c r="P374" s="28" t="s">
        <v>2</v>
      </c>
      <c r="Q374" s="28">
        <f>SUMIF(C365:C384,"과",E365:E384)</f>
        <v>0</v>
      </c>
      <c r="R374" s="28">
        <f>COUNTIF(X365:X384,"과국")</f>
        <v>0</v>
      </c>
      <c r="S374" s="28" t="s">
        <v>2</v>
      </c>
      <c r="T374" s="28">
        <f>SUMIF(X365:X384,"과국",E365:E384)</f>
        <v>0</v>
      </c>
      <c r="U374" s="28">
        <f t="shared" si="84"/>
        <v>0</v>
      </c>
      <c r="V374" s="28" t="s">
        <v>2</v>
      </c>
      <c r="W374" s="28">
        <f t="shared" si="85"/>
        <v>0</v>
      </c>
      <c r="X374" s="28" t="str">
        <f t="shared" si="83"/>
        <v/>
      </c>
    </row>
    <row r="375" spans="1:24" ht="28.9" customHeight="1">
      <c r="A375" s="41" t="str">
        <f t="shared" si="86"/>
        <v xml:space="preserve"> </v>
      </c>
      <c r="B375" s="42"/>
      <c r="C375" s="43"/>
      <c r="D375" s="44"/>
      <c r="E375" s="44"/>
      <c r="F375" s="43"/>
      <c r="G375" s="43"/>
      <c r="H375" s="26"/>
      <c r="I375" s="26"/>
      <c r="J375" s="26"/>
      <c r="K375" s="26"/>
      <c r="L375" s="52"/>
      <c r="M375" s="50"/>
      <c r="N375" s="28" t="s">
        <v>13</v>
      </c>
      <c r="O375" s="28">
        <f>COUNTIF(C365:C384,"묘")</f>
        <v>0</v>
      </c>
      <c r="P375" s="28" t="s">
        <v>2</v>
      </c>
      <c r="Q375" s="28">
        <f>SUMIF(C365:C384,"묘",E365:E384)</f>
        <v>0</v>
      </c>
      <c r="R375" s="28">
        <f>COUNTIF(X365:X384,"묘국")</f>
        <v>0</v>
      </c>
      <c r="S375" s="28" t="s">
        <v>2</v>
      </c>
      <c r="T375" s="28">
        <f>SUMIF(X365:X384,"묘국",E365:E384)</f>
        <v>0</v>
      </c>
      <c r="U375" s="28">
        <f t="shared" si="84"/>
        <v>0</v>
      </c>
      <c r="V375" s="28" t="s">
        <v>2</v>
      </c>
      <c r="W375" s="28">
        <f t="shared" si="85"/>
        <v>0</v>
      </c>
      <c r="X375" s="28" t="str">
        <f t="shared" si="83"/>
        <v/>
      </c>
    </row>
    <row r="376" spans="1:24" ht="28.9" customHeight="1">
      <c r="A376" s="41" t="str">
        <f t="shared" si="86"/>
        <v xml:space="preserve"> </v>
      </c>
      <c r="B376" s="42"/>
      <c r="C376" s="43"/>
      <c r="D376" s="44"/>
      <c r="E376" s="44"/>
      <c r="F376" s="43"/>
      <c r="G376" s="43"/>
      <c r="H376" s="26"/>
      <c r="I376" s="26"/>
      <c r="J376" s="26"/>
      <c r="K376" s="26"/>
      <c r="L376" s="52"/>
      <c r="M376" s="50"/>
      <c r="N376" s="28" t="s">
        <v>14</v>
      </c>
      <c r="O376" s="28">
        <f>COUNTIF(C365:C384,"목")</f>
        <v>0</v>
      </c>
      <c r="P376" s="28" t="s">
        <v>2</v>
      </c>
      <c r="Q376" s="28">
        <f>SUMIF(C365:C384,"목",E365:E384)</f>
        <v>0</v>
      </c>
      <c r="R376" s="28">
        <f>COUNTIF(X365:X384,"목국")</f>
        <v>0</v>
      </c>
      <c r="S376" s="28" t="s">
        <v>2</v>
      </c>
      <c r="T376" s="28">
        <f>SUMIF(X365:X384,"목국",E365:E384)</f>
        <v>0</v>
      </c>
      <c r="U376" s="28">
        <f t="shared" si="84"/>
        <v>0</v>
      </c>
      <c r="V376" s="28" t="s">
        <v>2</v>
      </c>
      <c r="W376" s="28">
        <f t="shared" si="85"/>
        <v>0</v>
      </c>
      <c r="X376" s="28" t="str">
        <f t="shared" ref="X376:X391" si="87">CONCATENATE(C376,H376)</f>
        <v/>
      </c>
    </row>
    <row r="377" spans="1:24" ht="28.9" customHeight="1">
      <c r="A377" s="41" t="str">
        <f t="shared" si="86"/>
        <v xml:space="preserve"> </v>
      </c>
      <c r="B377" s="42"/>
      <c r="C377" s="43"/>
      <c r="D377" s="44"/>
      <c r="E377" s="44"/>
      <c r="F377" s="43"/>
      <c r="G377" s="43"/>
      <c r="H377" s="26"/>
      <c r="I377" s="26"/>
      <c r="J377" s="26"/>
      <c r="K377" s="26"/>
      <c r="L377" s="52"/>
      <c r="M377" s="50"/>
      <c r="N377" s="28" t="s">
        <v>15</v>
      </c>
      <c r="O377" s="28">
        <f>COUNTIF(C365:C384,"잡")</f>
        <v>0</v>
      </c>
      <c r="P377" s="28" t="s">
        <v>2</v>
      </c>
      <c r="Q377" s="28">
        <f>SUMIF(C365:C384,"잡",E365:E384)</f>
        <v>0</v>
      </c>
      <c r="R377" s="28">
        <f>COUNTIF(X365:X384,"잡국")</f>
        <v>0</v>
      </c>
      <c r="S377" s="28" t="s">
        <v>2</v>
      </c>
      <c r="T377" s="28">
        <f>SUMIF(X365:X384,"잡국",E365:E384)</f>
        <v>0</v>
      </c>
      <c r="U377" s="28">
        <f t="shared" si="84"/>
        <v>0</v>
      </c>
      <c r="V377" s="28" t="s">
        <v>2</v>
      </c>
      <c r="W377" s="28">
        <f t="shared" si="85"/>
        <v>0</v>
      </c>
      <c r="X377" s="28" t="str">
        <f t="shared" si="87"/>
        <v/>
      </c>
    </row>
    <row r="378" spans="1:24" ht="28.9" customHeight="1">
      <c r="A378" s="41" t="str">
        <f t="shared" si="86"/>
        <v xml:space="preserve"> </v>
      </c>
      <c r="B378" s="42"/>
      <c r="C378" s="43"/>
      <c r="D378" s="44"/>
      <c r="E378" s="44"/>
      <c r="F378" s="43"/>
      <c r="G378" s="43"/>
      <c r="H378" s="26"/>
      <c r="I378" s="26"/>
      <c r="J378" s="26"/>
      <c r="K378" s="26"/>
      <c r="L378" s="52"/>
      <c r="M378" s="50"/>
      <c r="N378" s="28" t="s">
        <v>19</v>
      </c>
      <c r="O378" s="28">
        <f>COUNTIF(C365:C384,"학")</f>
        <v>0</v>
      </c>
      <c r="P378" s="28" t="s">
        <v>2</v>
      </c>
      <c r="Q378" s="28">
        <f>SUMIF(C365:C384,"학",E365:E384)</f>
        <v>0</v>
      </c>
      <c r="R378" s="28">
        <f>COUNTIF(X365:X384,"학국")</f>
        <v>0</v>
      </c>
      <c r="S378" s="28" t="s">
        <v>2</v>
      </c>
      <c r="T378" s="28">
        <f>SUMIF(X365:X384,"학국",E365:E384)</f>
        <v>0</v>
      </c>
      <c r="U378" s="28">
        <f t="shared" si="84"/>
        <v>0</v>
      </c>
      <c r="V378" s="28" t="s">
        <v>2</v>
      </c>
      <c r="W378" s="28">
        <f t="shared" si="85"/>
        <v>0</v>
      </c>
      <c r="X378" s="28" t="str">
        <f t="shared" si="87"/>
        <v/>
      </c>
    </row>
    <row r="379" spans="1:24" ht="28.9" customHeight="1">
      <c r="A379" s="41" t="str">
        <f t="shared" si="86"/>
        <v xml:space="preserve"> </v>
      </c>
      <c r="B379" s="42"/>
      <c r="C379" s="43"/>
      <c r="D379" s="44"/>
      <c r="E379" s="44"/>
      <c r="F379" s="43"/>
      <c r="G379" s="43"/>
      <c r="H379" s="26"/>
      <c r="I379" s="26"/>
      <c r="J379" s="26"/>
      <c r="K379" s="26"/>
      <c r="L379" s="52"/>
      <c r="M379" s="50"/>
      <c r="N379" s="28" t="s">
        <v>16</v>
      </c>
      <c r="O379" s="28">
        <f>COUNTIF(C365:C384,"수")</f>
        <v>0</v>
      </c>
      <c r="P379" s="28" t="s">
        <v>2</v>
      </c>
      <c r="Q379" s="28">
        <f>SUMIF(C365:C384,"수",E365:E384)</f>
        <v>0</v>
      </c>
      <c r="R379" s="28">
        <f>COUNTIF(X365:X384,"수국")</f>
        <v>0</v>
      </c>
      <c r="S379" s="28" t="s">
        <v>2</v>
      </c>
      <c r="T379" s="28">
        <f>SUMIF(X365:X384,"수국",E365:E384)</f>
        <v>0</v>
      </c>
      <c r="U379" s="28">
        <f t="shared" si="84"/>
        <v>0</v>
      </c>
      <c r="V379" s="28" t="s">
        <v>2</v>
      </c>
      <c r="W379" s="28">
        <f t="shared" si="85"/>
        <v>0</v>
      </c>
      <c r="X379" s="28" t="str">
        <f t="shared" si="87"/>
        <v/>
      </c>
    </row>
    <row r="380" spans="1:24" ht="28.9" customHeight="1">
      <c r="A380" s="41" t="str">
        <f t="shared" si="86"/>
        <v xml:space="preserve"> </v>
      </c>
      <c r="B380" s="42"/>
      <c r="C380" s="43"/>
      <c r="D380" s="44"/>
      <c r="E380" s="44"/>
      <c r="F380" s="43"/>
      <c r="G380" s="43"/>
      <c r="H380" s="26"/>
      <c r="I380" s="26"/>
      <c r="J380" s="26"/>
      <c r="K380" s="26"/>
      <c r="L380" s="52"/>
      <c r="M380" s="50"/>
      <c r="N380" s="29" t="s">
        <v>17</v>
      </c>
      <c r="O380" s="28">
        <f>COUNTIF(C365:C384,"장")</f>
        <v>0</v>
      </c>
      <c r="P380" s="28" t="s">
        <v>2</v>
      </c>
      <c r="Q380" s="28">
        <f>SUMIF(C365:C384,"장",E365:E384)</f>
        <v>0</v>
      </c>
      <c r="R380" s="28">
        <f>COUNTIF(X365:X384,"장국")</f>
        <v>0</v>
      </c>
      <c r="S380" s="28" t="s">
        <v>2</v>
      </c>
      <c r="T380" s="28">
        <f>SUMIF(X365:X384,"장국",E365:E384)</f>
        <v>0</v>
      </c>
      <c r="U380" s="28">
        <f t="shared" si="84"/>
        <v>0</v>
      </c>
      <c r="V380" s="28" t="s">
        <v>2</v>
      </c>
      <c r="W380" s="28">
        <f t="shared" si="85"/>
        <v>0</v>
      </c>
      <c r="X380" s="30" t="str">
        <f t="shared" si="87"/>
        <v/>
      </c>
    </row>
    <row r="381" spans="1:24" ht="28.9" customHeight="1">
      <c r="A381" s="41" t="str">
        <f t="shared" si="86"/>
        <v xml:space="preserve"> </v>
      </c>
      <c r="B381" s="42"/>
      <c r="C381" s="43"/>
      <c r="D381" s="44"/>
      <c r="E381" s="44"/>
      <c r="F381" s="43"/>
      <c r="G381" s="43"/>
      <c r="H381" s="26"/>
      <c r="I381" s="26"/>
      <c r="J381" s="26"/>
      <c r="K381" s="26"/>
      <c r="L381" s="52"/>
      <c r="M381" s="50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30" t="str">
        <f t="shared" si="87"/>
        <v/>
      </c>
    </row>
    <row r="382" spans="1:24" ht="28.9" customHeight="1">
      <c r="A382" s="41" t="str">
        <f t="shared" si="86"/>
        <v xml:space="preserve"> </v>
      </c>
      <c r="B382" s="42"/>
      <c r="C382" s="43"/>
      <c r="D382" s="44"/>
      <c r="E382" s="44"/>
      <c r="F382" s="43"/>
      <c r="G382" s="43"/>
      <c r="H382" s="26"/>
      <c r="I382" s="26"/>
      <c r="J382" s="26"/>
      <c r="K382" s="26"/>
      <c r="L382" s="52"/>
      <c r="M382" s="50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30" t="str">
        <f t="shared" si="87"/>
        <v/>
      </c>
    </row>
    <row r="383" spans="1:24" ht="28.9" customHeight="1">
      <c r="A383" s="41" t="str">
        <f>IF(OR(ISNUMBER(E383),ISTEXT(C383)),A382+1," ")</f>
        <v xml:space="preserve"> </v>
      </c>
      <c r="B383" s="42"/>
      <c r="C383" s="43"/>
      <c r="D383" s="44"/>
      <c r="E383" s="44"/>
      <c r="F383" s="43"/>
      <c r="G383" s="43"/>
      <c r="H383" s="26"/>
      <c r="I383" s="26"/>
      <c r="J383" s="26"/>
      <c r="K383" s="26"/>
      <c r="L383" s="52"/>
      <c r="M383" s="50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30" t="str">
        <f t="shared" si="87"/>
        <v/>
      </c>
    </row>
    <row r="384" spans="1:24" ht="28.9" customHeight="1">
      <c r="A384" s="41" t="str">
        <f>IF(OR(ISNUMBER(E384),ISTEXT(C384)),A383+1," ")</f>
        <v xml:space="preserve"> </v>
      </c>
      <c r="B384" s="42"/>
      <c r="C384" s="43"/>
      <c r="D384" s="44"/>
      <c r="E384" s="44"/>
      <c r="F384" s="43"/>
      <c r="G384" s="43"/>
      <c r="H384" s="26"/>
      <c r="I384" s="26"/>
      <c r="J384" s="26"/>
      <c r="K384" s="26"/>
      <c r="L384" s="52"/>
      <c r="M384" s="50"/>
      <c r="N384" s="28" t="s">
        <v>20</v>
      </c>
      <c r="O384" s="28">
        <f>COUNTIF(C365:C384," ")</f>
        <v>0</v>
      </c>
      <c r="P384" s="28" t="s">
        <v>2</v>
      </c>
      <c r="Q384" s="28">
        <f>SUMIF(C365:C384," ",E365:E384)</f>
        <v>0</v>
      </c>
      <c r="R384" s="28"/>
      <c r="S384" s="28" t="s">
        <v>2</v>
      </c>
      <c r="T384" s="28"/>
      <c r="U384" s="28">
        <f>O384</f>
        <v>0</v>
      </c>
      <c r="V384" s="28" t="s">
        <v>2</v>
      </c>
      <c r="W384" s="28">
        <f>Q384</f>
        <v>0</v>
      </c>
      <c r="X384" s="28" t="str">
        <f t="shared" si="87"/>
        <v/>
      </c>
    </row>
    <row r="385" spans="1:24" ht="28.9" customHeight="1">
      <c r="A385" s="45" t="s">
        <v>35</v>
      </c>
      <c r="B385" s="46"/>
      <c r="C385" s="47"/>
      <c r="D385" s="48"/>
      <c r="E385" s="49">
        <f>SUM(E365:E384)</f>
        <v>0</v>
      </c>
      <c r="F385" s="47"/>
      <c r="G385" s="47"/>
      <c r="H385" s="31"/>
      <c r="I385" s="31"/>
      <c r="J385" s="31"/>
      <c r="K385" s="31"/>
      <c r="L385" s="33"/>
      <c r="M385" s="51"/>
      <c r="N385" s="29" t="s">
        <v>1</v>
      </c>
      <c r="O385" s="28">
        <f>SUM(O365:O384)</f>
        <v>0</v>
      </c>
      <c r="P385" s="28" t="s">
        <v>2</v>
      </c>
      <c r="Q385" s="28">
        <f>SUM(Q365:Q384)</f>
        <v>0</v>
      </c>
      <c r="R385" s="28">
        <f>SUM(R365:R384)</f>
        <v>0</v>
      </c>
      <c r="S385" s="28" t="s">
        <v>2</v>
      </c>
      <c r="T385" s="28">
        <f>SUM(T365:T384)</f>
        <v>0</v>
      </c>
      <c r="U385" s="28">
        <f>SUM(U365:U384)</f>
        <v>0</v>
      </c>
      <c r="V385" s="28" t="s">
        <v>2</v>
      </c>
      <c r="W385" s="28">
        <f>SUM(W365:W384)</f>
        <v>0</v>
      </c>
      <c r="X385" s="28" t="str">
        <f t="shared" si="87"/>
        <v/>
      </c>
    </row>
    <row r="386" spans="1:24" ht="28.9" customHeight="1">
      <c r="A386" s="41" t="str">
        <f>IF(OR(ISNUMBER(E386),ISTEXT(C386)),A384+1," ")</f>
        <v xml:space="preserve"> </v>
      </c>
      <c r="B386" s="42"/>
      <c r="C386" s="43"/>
      <c r="D386" s="44"/>
      <c r="E386" s="44"/>
      <c r="F386" s="43"/>
      <c r="G386" s="43"/>
      <c r="H386" s="26"/>
      <c r="I386" s="26"/>
      <c r="J386" s="26"/>
      <c r="K386" s="27"/>
      <c r="L386" s="52"/>
      <c r="M386" s="50"/>
      <c r="N386" s="28" t="s">
        <v>3</v>
      </c>
      <c r="O386" s="28">
        <f>COUNTIF(C386:C405,"전")</f>
        <v>0</v>
      </c>
      <c r="P386" s="28" t="s">
        <v>2</v>
      </c>
      <c r="Q386" s="28">
        <f>SUMIF(C386:C405,"전",E386:E405)</f>
        <v>0</v>
      </c>
      <c r="R386" s="28">
        <f>COUNTIF(X386:X405,"전국")</f>
        <v>0</v>
      </c>
      <c r="S386" s="28" t="s">
        <v>2</v>
      </c>
      <c r="T386" s="28">
        <f>SUMIF(X386:X405,"전국",E386:E405)</f>
        <v>0</v>
      </c>
      <c r="U386" s="28">
        <f t="shared" ref="U386:U401" si="88">O386-R386</f>
        <v>0</v>
      </c>
      <c r="V386" s="28" t="s">
        <v>2</v>
      </c>
      <c r="W386" s="28">
        <f t="shared" ref="W386:W401" si="89">Q386-T386</f>
        <v>0</v>
      </c>
      <c r="X386" s="28" t="str">
        <f t="shared" si="87"/>
        <v/>
      </c>
    </row>
    <row r="387" spans="1:24" ht="28.9" customHeight="1">
      <c r="A387" s="41" t="str">
        <f>IF(OR(ISNUMBER(E387),ISTEXT(C387)),A386+1," ")</f>
        <v xml:space="preserve"> </v>
      </c>
      <c r="B387" s="42"/>
      <c r="C387" s="43"/>
      <c r="D387" s="44"/>
      <c r="E387" s="44"/>
      <c r="F387" s="43"/>
      <c r="G387" s="43"/>
      <c r="H387" s="26"/>
      <c r="I387" s="26"/>
      <c r="J387" s="26"/>
      <c r="K387" s="26"/>
      <c r="L387" s="52"/>
      <c r="M387" s="50"/>
      <c r="N387" s="28" t="s">
        <v>4</v>
      </c>
      <c r="O387" s="28">
        <f>COUNTIF(C386:C405,"답")</f>
        <v>0</v>
      </c>
      <c r="P387" s="28" t="s">
        <v>2</v>
      </c>
      <c r="Q387" s="28">
        <f>SUMIF(C386:C405,"답",E386:E405)</f>
        <v>0</v>
      </c>
      <c r="R387" s="28">
        <f>COUNTIF(X386:X405,"답국")</f>
        <v>0</v>
      </c>
      <c r="S387" s="28" t="s">
        <v>2</v>
      </c>
      <c r="T387" s="28">
        <f>SUMIF(X386:X405,"답국",E386:E405)</f>
        <v>0</v>
      </c>
      <c r="U387" s="28">
        <f t="shared" si="88"/>
        <v>0</v>
      </c>
      <c r="V387" s="28" t="s">
        <v>2</v>
      </c>
      <c r="W387" s="28">
        <f t="shared" si="89"/>
        <v>0</v>
      </c>
      <c r="X387" s="28" t="str">
        <f t="shared" si="87"/>
        <v/>
      </c>
    </row>
    <row r="388" spans="1:24" ht="28.9" customHeight="1">
      <c r="A388" s="41" t="str">
        <f t="shared" ref="A388:A403" si="90">IF(OR(ISNUMBER(E388),ISTEXT(C388)),A387+1," ")</f>
        <v xml:space="preserve"> </v>
      </c>
      <c r="B388" s="42"/>
      <c r="C388" s="43"/>
      <c r="D388" s="44"/>
      <c r="E388" s="44"/>
      <c r="F388" s="43"/>
      <c r="G388" s="43"/>
      <c r="H388" s="26"/>
      <c r="I388" s="26"/>
      <c r="J388" s="26"/>
      <c r="K388" s="26"/>
      <c r="L388" s="52"/>
      <c r="M388" s="50"/>
      <c r="N388" s="28" t="s">
        <v>5</v>
      </c>
      <c r="O388" s="28">
        <f>COUNTIF(C386:C405,"임")</f>
        <v>0</v>
      </c>
      <c r="P388" s="28" t="s">
        <v>2</v>
      </c>
      <c r="Q388" s="28">
        <f>SUMIF(C386:C405,"임",E386:E405)</f>
        <v>0</v>
      </c>
      <c r="R388" s="28">
        <f>COUNTIF(X386:X405,"임국")</f>
        <v>0</v>
      </c>
      <c r="S388" s="28" t="s">
        <v>2</v>
      </c>
      <c r="T388" s="28">
        <f>SUMIF(X386:X405,"임국",E386:E405)</f>
        <v>0</v>
      </c>
      <c r="U388" s="28">
        <f t="shared" si="88"/>
        <v>0</v>
      </c>
      <c r="V388" s="28" t="s">
        <v>2</v>
      </c>
      <c r="W388" s="28">
        <f t="shared" si="89"/>
        <v>0</v>
      </c>
      <c r="X388" s="28" t="str">
        <f t="shared" si="87"/>
        <v/>
      </c>
    </row>
    <row r="389" spans="1:24" ht="28.9" customHeight="1">
      <c r="A389" s="41" t="str">
        <f t="shared" si="90"/>
        <v xml:space="preserve"> </v>
      </c>
      <c r="B389" s="42"/>
      <c r="C389" s="43"/>
      <c r="D389" s="44"/>
      <c r="E389" s="44"/>
      <c r="F389" s="43"/>
      <c r="G389" s="43"/>
      <c r="H389" s="26"/>
      <c r="I389" s="26"/>
      <c r="J389" s="26"/>
      <c r="K389" s="26"/>
      <c r="L389" s="52"/>
      <c r="M389" s="50"/>
      <c r="N389" s="28" t="s">
        <v>6</v>
      </c>
      <c r="O389" s="28">
        <f>COUNTIF(C386:C405,"대")</f>
        <v>0</v>
      </c>
      <c r="P389" s="28" t="s">
        <v>2</v>
      </c>
      <c r="Q389" s="28">
        <f>SUMIF(C386:C405,"대",E386:E405)</f>
        <v>0</v>
      </c>
      <c r="R389" s="28">
        <f>COUNTIF(X386:X405,"대국")</f>
        <v>0</v>
      </c>
      <c r="S389" s="28" t="s">
        <v>2</v>
      </c>
      <c r="T389" s="28">
        <f>SUMIF(X386:X405,"대국",E386:E405)</f>
        <v>0</v>
      </c>
      <c r="U389" s="28">
        <f t="shared" si="88"/>
        <v>0</v>
      </c>
      <c r="V389" s="28" t="s">
        <v>2</v>
      </c>
      <c r="W389" s="28">
        <f t="shared" si="89"/>
        <v>0</v>
      </c>
      <c r="X389" s="28" t="str">
        <f t="shared" si="87"/>
        <v/>
      </c>
    </row>
    <row r="390" spans="1:24" ht="28.9" customHeight="1">
      <c r="A390" s="41" t="str">
        <f t="shared" si="90"/>
        <v xml:space="preserve"> </v>
      </c>
      <c r="B390" s="42"/>
      <c r="C390" s="43"/>
      <c r="D390" s="44"/>
      <c r="E390" s="44"/>
      <c r="F390" s="43"/>
      <c r="G390" s="43"/>
      <c r="H390" s="26"/>
      <c r="I390" s="26"/>
      <c r="J390" s="26"/>
      <c r="K390" s="26"/>
      <c r="L390" s="52"/>
      <c r="M390" s="50"/>
      <c r="N390" s="28" t="s">
        <v>7</v>
      </c>
      <c r="O390" s="28">
        <f>COUNTIF(C386:C405,"도")</f>
        <v>0</v>
      </c>
      <c r="P390" s="28" t="s">
        <v>2</v>
      </c>
      <c r="Q390" s="28">
        <f>SUMIF(C386:C405,"도",E386:E405)</f>
        <v>0</v>
      </c>
      <c r="R390" s="28">
        <f>COUNTIF(X386:X405,"도국")</f>
        <v>0</v>
      </c>
      <c r="S390" s="28" t="s">
        <v>2</v>
      </c>
      <c r="T390" s="28">
        <f>SUMIF(X386:X405,"도국",E386:E405)</f>
        <v>0</v>
      </c>
      <c r="U390" s="28">
        <f t="shared" si="88"/>
        <v>0</v>
      </c>
      <c r="V390" s="28" t="s">
        <v>2</v>
      </c>
      <c r="W390" s="28">
        <f t="shared" si="89"/>
        <v>0</v>
      </c>
      <c r="X390" s="28" t="str">
        <f t="shared" si="87"/>
        <v/>
      </c>
    </row>
    <row r="391" spans="1:24" ht="28.9" customHeight="1">
      <c r="A391" s="41" t="str">
        <f t="shared" si="90"/>
        <v xml:space="preserve"> </v>
      </c>
      <c r="B391" s="42"/>
      <c r="C391" s="43"/>
      <c r="D391" s="44"/>
      <c r="E391" s="44"/>
      <c r="F391" s="43"/>
      <c r="G391" s="43"/>
      <c r="H391" s="26"/>
      <c r="I391" s="26"/>
      <c r="J391" s="26"/>
      <c r="K391" s="26"/>
      <c r="L391" s="52"/>
      <c r="M391" s="50"/>
      <c r="N391" s="28" t="s">
        <v>8</v>
      </c>
      <c r="O391" s="28">
        <f>COUNTIF(C386:C405,"천")</f>
        <v>0</v>
      </c>
      <c r="P391" s="28" t="s">
        <v>2</v>
      </c>
      <c r="Q391" s="28">
        <f>SUMIF(C386:C405,"천",E386:E405)</f>
        <v>0</v>
      </c>
      <c r="R391" s="28">
        <f>COUNTIF(X386:X405,"천국")</f>
        <v>0</v>
      </c>
      <c r="S391" s="28" t="s">
        <v>2</v>
      </c>
      <c r="T391" s="28">
        <f>SUMIF(X386:X405,"천국",E386:E405)</f>
        <v>0</v>
      </c>
      <c r="U391" s="28">
        <f t="shared" si="88"/>
        <v>0</v>
      </c>
      <c r="V391" s="28" t="s">
        <v>2</v>
      </c>
      <c r="W391" s="28">
        <f t="shared" si="89"/>
        <v>0</v>
      </c>
      <c r="X391" s="28" t="str">
        <f t="shared" si="87"/>
        <v/>
      </c>
    </row>
    <row r="392" spans="1:24" ht="28.9" customHeight="1">
      <c r="A392" s="41" t="str">
        <f t="shared" si="90"/>
        <v xml:space="preserve"> </v>
      </c>
      <c r="B392" s="42"/>
      <c r="C392" s="43"/>
      <c r="D392" s="44"/>
      <c r="E392" s="44"/>
      <c r="F392" s="43"/>
      <c r="G392" s="43"/>
      <c r="H392" s="26"/>
      <c r="I392" s="26"/>
      <c r="J392" s="26"/>
      <c r="K392" s="26"/>
      <c r="L392" s="52"/>
      <c r="M392" s="50"/>
      <c r="N392" s="28" t="s">
        <v>9</v>
      </c>
      <c r="O392" s="28">
        <f>COUNTIF(C386:C405,"구")</f>
        <v>0</v>
      </c>
      <c r="P392" s="28" t="s">
        <v>2</v>
      </c>
      <c r="Q392" s="28">
        <f>SUMIF(C386:C405,"구",E386:E405)</f>
        <v>0</v>
      </c>
      <c r="R392" s="28">
        <f>COUNTIF(X386:X405,"구국")</f>
        <v>0</v>
      </c>
      <c r="S392" s="28" t="s">
        <v>2</v>
      </c>
      <c r="T392" s="28">
        <f>SUMIF(X386:X405,"구국",E386:E405)</f>
        <v>0</v>
      </c>
      <c r="U392" s="28">
        <f t="shared" si="88"/>
        <v>0</v>
      </c>
      <c r="V392" s="28" t="s">
        <v>2</v>
      </c>
      <c r="W392" s="28">
        <f t="shared" si="89"/>
        <v>0</v>
      </c>
      <c r="X392" s="28" t="str">
        <f t="shared" ref="X392:X407" si="91">CONCATENATE(C392,H392)</f>
        <v/>
      </c>
    </row>
    <row r="393" spans="1:24" ht="28.9" customHeight="1">
      <c r="A393" s="41" t="str">
        <f t="shared" si="90"/>
        <v xml:space="preserve"> </v>
      </c>
      <c r="B393" s="42"/>
      <c r="C393" s="43"/>
      <c r="D393" s="44"/>
      <c r="E393" s="44"/>
      <c r="F393" s="43"/>
      <c r="G393" s="43"/>
      <c r="H393" s="26"/>
      <c r="I393" s="26"/>
      <c r="J393" s="26"/>
      <c r="K393" s="26"/>
      <c r="L393" s="52"/>
      <c r="M393" s="50"/>
      <c r="N393" s="28" t="s">
        <v>10</v>
      </c>
      <c r="O393" s="28">
        <f>COUNTIF(C386:C405,"제")</f>
        <v>0</v>
      </c>
      <c r="P393" s="28" t="s">
        <v>2</v>
      </c>
      <c r="Q393" s="28">
        <f>SUMIF(C386:C405,"제",E386:E405)</f>
        <v>0</v>
      </c>
      <c r="R393" s="28">
        <f>COUNTIF(X386:X405,"제국")</f>
        <v>0</v>
      </c>
      <c r="S393" s="28" t="s">
        <v>2</v>
      </c>
      <c r="T393" s="28">
        <f>SUMIF(X386:X405,"제국",E386:E405)</f>
        <v>0</v>
      </c>
      <c r="U393" s="28">
        <f t="shared" si="88"/>
        <v>0</v>
      </c>
      <c r="V393" s="28" t="s">
        <v>2</v>
      </c>
      <c r="W393" s="28">
        <f t="shared" si="89"/>
        <v>0</v>
      </c>
      <c r="X393" s="28" t="str">
        <f t="shared" si="91"/>
        <v/>
      </c>
    </row>
    <row r="394" spans="1:24" ht="28.9" customHeight="1">
      <c r="A394" s="41" t="str">
        <f t="shared" si="90"/>
        <v xml:space="preserve"> </v>
      </c>
      <c r="B394" s="42"/>
      <c r="C394" s="43"/>
      <c r="D394" s="44"/>
      <c r="E394" s="44"/>
      <c r="F394" s="43"/>
      <c r="G394" s="43"/>
      <c r="H394" s="26"/>
      <c r="I394" s="26"/>
      <c r="J394" s="26"/>
      <c r="K394" s="26"/>
      <c r="L394" s="52"/>
      <c r="M394" s="50"/>
      <c r="N394" s="28" t="s">
        <v>11</v>
      </c>
      <c r="O394" s="28">
        <f>COUNTIF(C386:C405,"유")</f>
        <v>0</v>
      </c>
      <c r="P394" s="28" t="s">
        <v>2</v>
      </c>
      <c r="Q394" s="28">
        <f>SUMIF(C386:C405,"유",E386:E405)</f>
        <v>0</v>
      </c>
      <c r="R394" s="28">
        <f>COUNTIF(X386:X405,"유국")</f>
        <v>0</v>
      </c>
      <c r="S394" s="28" t="s">
        <v>2</v>
      </c>
      <c r="T394" s="28">
        <f>SUMIF(X386:X405,"유국",E386:E405)</f>
        <v>0</v>
      </c>
      <c r="U394" s="28">
        <f t="shared" si="88"/>
        <v>0</v>
      </c>
      <c r="V394" s="28" t="s">
        <v>2</v>
      </c>
      <c r="W394" s="28">
        <f t="shared" si="89"/>
        <v>0</v>
      </c>
      <c r="X394" s="28" t="str">
        <f t="shared" si="91"/>
        <v/>
      </c>
    </row>
    <row r="395" spans="1:24" ht="28.9" customHeight="1">
      <c r="A395" s="41" t="str">
        <f t="shared" si="90"/>
        <v xml:space="preserve"> </v>
      </c>
      <c r="B395" s="42"/>
      <c r="C395" s="43"/>
      <c r="D395" s="44"/>
      <c r="E395" s="44"/>
      <c r="F395" s="43"/>
      <c r="G395" s="43"/>
      <c r="H395" s="26"/>
      <c r="I395" s="26"/>
      <c r="J395" s="26"/>
      <c r="K395" s="26"/>
      <c r="L395" s="52"/>
      <c r="M395" s="50"/>
      <c r="N395" s="28" t="s">
        <v>12</v>
      </c>
      <c r="O395" s="28">
        <f>COUNTIF(C386:C405,"과")</f>
        <v>0</v>
      </c>
      <c r="P395" s="28" t="s">
        <v>2</v>
      </c>
      <c r="Q395" s="28">
        <f>SUMIF(C386:C405,"과",E386:E405)</f>
        <v>0</v>
      </c>
      <c r="R395" s="28">
        <f>COUNTIF(X386:X405,"과국")</f>
        <v>0</v>
      </c>
      <c r="S395" s="28" t="s">
        <v>2</v>
      </c>
      <c r="T395" s="28">
        <f>SUMIF(X386:X405,"과국",E386:E405)</f>
        <v>0</v>
      </c>
      <c r="U395" s="28">
        <f t="shared" si="88"/>
        <v>0</v>
      </c>
      <c r="V395" s="28" t="s">
        <v>2</v>
      </c>
      <c r="W395" s="28">
        <f t="shared" si="89"/>
        <v>0</v>
      </c>
      <c r="X395" s="28" t="str">
        <f t="shared" si="91"/>
        <v/>
      </c>
    </row>
    <row r="396" spans="1:24" ht="28.9" customHeight="1">
      <c r="A396" s="41" t="str">
        <f t="shared" si="90"/>
        <v xml:space="preserve"> </v>
      </c>
      <c r="B396" s="42"/>
      <c r="C396" s="43"/>
      <c r="D396" s="44"/>
      <c r="E396" s="44"/>
      <c r="F396" s="43"/>
      <c r="G396" s="43"/>
      <c r="H396" s="26"/>
      <c r="I396" s="26"/>
      <c r="J396" s="26"/>
      <c r="K396" s="26"/>
      <c r="L396" s="52"/>
      <c r="M396" s="50"/>
      <c r="N396" s="28" t="s">
        <v>13</v>
      </c>
      <c r="O396" s="28">
        <f>COUNTIF(C386:C405,"묘")</f>
        <v>0</v>
      </c>
      <c r="P396" s="28" t="s">
        <v>2</v>
      </c>
      <c r="Q396" s="28">
        <f>SUMIF(C386:C405,"묘",E386:E405)</f>
        <v>0</v>
      </c>
      <c r="R396" s="28">
        <f>COUNTIF(X386:X405,"묘국")</f>
        <v>0</v>
      </c>
      <c r="S396" s="28" t="s">
        <v>2</v>
      </c>
      <c r="T396" s="28">
        <f>SUMIF(X386:X405,"묘국",E386:E405)</f>
        <v>0</v>
      </c>
      <c r="U396" s="28">
        <f t="shared" si="88"/>
        <v>0</v>
      </c>
      <c r="V396" s="28" t="s">
        <v>2</v>
      </c>
      <c r="W396" s="28">
        <f t="shared" si="89"/>
        <v>0</v>
      </c>
      <c r="X396" s="28" t="str">
        <f t="shared" si="91"/>
        <v/>
      </c>
    </row>
    <row r="397" spans="1:24" ht="28.9" customHeight="1">
      <c r="A397" s="41" t="str">
        <f t="shared" si="90"/>
        <v xml:space="preserve"> </v>
      </c>
      <c r="B397" s="42"/>
      <c r="C397" s="43"/>
      <c r="D397" s="44"/>
      <c r="E397" s="44"/>
      <c r="F397" s="43"/>
      <c r="G397" s="43"/>
      <c r="H397" s="26"/>
      <c r="I397" s="26"/>
      <c r="J397" s="26"/>
      <c r="K397" s="26"/>
      <c r="L397" s="52"/>
      <c r="M397" s="50"/>
      <c r="N397" s="28" t="s">
        <v>14</v>
      </c>
      <c r="O397" s="28">
        <f>COUNTIF(C386:C405,"목")</f>
        <v>0</v>
      </c>
      <c r="P397" s="28" t="s">
        <v>2</v>
      </c>
      <c r="Q397" s="28">
        <f>SUMIF(C386:C405,"목",E386:E405)</f>
        <v>0</v>
      </c>
      <c r="R397" s="28">
        <f>COUNTIF(X386:X405,"목국")</f>
        <v>0</v>
      </c>
      <c r="S397" s="28" t="s">
        <v>2</v>
      </c>
      <c r="T397" s="28">
        <f>SUMIF(X386:X405,"목국",E386:E405)</f>
        <v>0</v>
      </c>
      <c r="U397" s="28">
        <f t="shared" si="88"/>
        <v>0</v>
      </c>
      <c r="V397" s="28" t="s">
        <v>2</v>
      </c>
      <c r="W397" s="28">
        <f t="shared" si="89"/>
        <v>0</v>
      </c>
      <c r="X397" s="28" t="str">
        <f t="shared" si="91"/>
        <v/>
      </c>
    </row>
    <row r="398" spans="1:24" ht="28.9" customHeight="1">
      <c r="A398" s="41" t="str">
        <f t="shared" si="90"/>
        <v xml:space="preserve"> </v>
      </c>
      <c r="B398" s="42"/>
      <c r="C398" s="43"/>
      <c r="D398" s="44"/>
      <c r="E398" s="44"/>
      <c r="F398" s="43"/>
      <c r="G398" s="43"/>
      <c r="H398" s="26"/>
      <c r="I398" s="26"/>
      <c r="J398" s="26"/>
      <c r="K398" s="26"/>
      <c r="L398" s="52"/>
      <c r="M398" s="50"/>
      <c r="N398" s="28" t="s">
        <v>15</v>
      </c>
      <c r="O398" s="28">
        <f>COUNTIF(C386:C405,"잡")</f>
        <v>0</v>
      </c>
      <c r="P398" s="28" t="s">
        <v>2</v>
      </c>
      <c r="Q398" s="28">
        <f>SUMIF(C386:C405,"잡",E386:E405)</f>
        <v>0</v>
      </c>
      <c r="R398" s="28">
        <f>COUNTIF(X386:X405,"잡국")</f>
        <v>0</v>
      </c>
      <c r="S398" s="28" t="s">
        <v>2</v>
      </c>
      <c r="T398" s="28">
        <f>SUMIF(X386:X405,"잡국",E386:E405)</f>
        <v>0</v>
      </c>
      <c r="U398" s="28">
        <f t="shared" si="88"/>
        <v>0</v>
      </c>
      <c r="V398" s="28" t="s">
        <v>2</v>
      </c>
      <c r="W398" s="28">
        <f t="shared" si="89"/>
        <v>0</v>
      </c>
      <c r="X398" s="28" t="str">
        <f t="shared" si="91"/>
        <v/>
      </c>
    </row>
    <row r="399" spans="1:24" ht="28.9" customHeight="1">
      <c r="A399" s="41" t="str">
        <f t="shared" si="90"/>
        <v xml:space="preserve"> </v>
      </c>
      <c r="B399" s="42"/>
      <c r="C399" s="43"/>
      <c r="D399" s="44"/>
      <c r="E399" s="44"/>
      <c r="F399" s="43"/>
      <c r="G399" s="43"/>
      <c r="H399" s="26"/>
      <c r="I399" s="26"/>
      <c r="J399" s="26"/>
      <c r="K399" s="26"/>
      <c r="L399" s="52"/>
      <c r="M399" s="50"/>
      <c r="N399" s="28" t="s">
        <v>19</v>
      </c>
      <c r="O399" s="28">
        <f>COUNTIF(C386:C405,"학")</f>
        <v>0</v>
      </c>
      <c r="P399" s="28" t="s">
        <v>2</v>
      </c>
      <c r="Q399" s="28">
        <f>SUMIF(C386:C405,"학",E386:E405)</f>
        <v>0</v>
      </c>
      <c r="R399" s="28">
        <f>COUNTIF(X386:X405,"학국")</f>
        <v>0</v>
      </c>
      <c r="S399" s="28" t="s">
        <v>2</v>
      </c>
      <c r="T399" s="28">
        <f>SUMIF(X386:X405,"학국",E386:E405)</f>
        <v>0</v>
      </c>
      <c r="U399" s="28">
        <f t="shared" si="88"/>
        <v>0</v>
      </c>
      <c r="V399" s="28" t="s">
        <v>2</v>
      </c>
      <c r="W399" s="28">
        <f t="shared" si="89"/>
        <v>0</v>
      </c>
      <c r="X399" s="28" t="str">
        <f t="shared" si="91"/>
        <v/>
      </c>
    </row>
    <row r="400" spans="1:24" ht="28.9" customHeight="1">
      <c r="A400" s="41" t="str">
        <f t="shared" si="90"/>
        <v xml:space="preserve"> </v>
      </c>
      <c r="B400" s="42"/>
      <c r="C400" s="43"/>
      <c r="D400" s="44"/>
      <c r="E400" s="44"/>
      <c r="F400" s="43"/>
      <c r="G400" s="43"/>
      <c r="H400" s="26"/>
      <c r="I400" s="26"/>
      <c r="J400" s="26"/>
      <c r="K400" s="26"/>
      <c r="L400" s="52"/>
      <c r="M400" s="50"/>
      <c r="N400" s="28" t="s">
        <v>16</v>
      </c>
      <c r="O400" s="28">
        <f>COUNTIF(C386:C405,"수")</f>
        <v>0</v>
      </c>
      <c r="P400" s="28" t="s">
        <v>2</v>
      </c>
      <c r="Q400" s="28">
        <f>SUMIF(C386:C405,"수",E386:E405)</f>
        <v>0</v>
      </c>
      <c r="R400" s="28">
        <f>COUNTIF(X386:X405,"수국")</f>
        <v>0</v>
      </c>
      <c r="S400" s="28" t="s">
        <v>2</v>
      </c>
      <c r="T400" s="28">
        <f>SUMIF(X386:X405,"수국",E386:E405)</f>
        <v>0</v>
      </c>
      <c r="U400" s="28">
        <f t="shared" si="88"/>
        <v>0</v>
      </c>
      <c r="V400" s="28" t="s">
        <v>2</v>
      </c>
      <c r="W400" s="28">
        <f t="shared" si="89"/>
        <v>0</v>
      </c>
      <c r="X400" s="28" t="str">
        <f t="shared" si="91"/>
        <v/>
      </c>
    </row>
    <row r="401" spans="1:24" ht="28.9" customHeight="1">
      <c r="A401" s="41" t="str">
        <f t="shared" si="90"/>
        <v xml:space="preserve"> </v>
      </c>
      <c r="B401" s="42"/>
      <c r="C401" s="43"/>
      <c r="D401" s="44"/>
      <c r="E401" s="44"/>
      <c r="F401" s="43"/>
      <c r="G401" s="43"/>
      <c r="H401" s="26"/>
      <c r="I401" s="26"/>
      <c r="J401" s="26"/>
      <c r="K401" s="26"/>
      <c r="L401" s="52"/>
      <c r="M401" s="50"/>
      <c r="N401" s="29" t="s">
        <v>17</v>
      </c>
      <c r="O401" s="28">
        <f>COUNTIF(C386:C405,"장")</f>
        <v>0</v>
      </c>
      <c r="P401" s="28" t="s">
        <v>2</v>
      </c>
      <c r="Q401" s="28">
        <f>SUMIF(C386:C405,"장",E386:E405)</f>
        <v>0</v>
      </c>
      <c r="R401" s="28">
        <f>COUNTIF(X386:X405,"장국")</f>
        <v>0</v>
      </c>
      <c r="S401" s="28" t="s">
        <v>2</v>
      </c>
      <c r="T401" s="28">
        <f>SUMIF(X386:X405,"장국",E386:E405)</f>
        <v>0</v>
      </c>
      <c r="U401" s="28">
        <f t="shared" si="88"/>
        <v>0</v>
      </c>
      <c r="V401" s="28" t="s">
        <v>2</v>
      </c>
      <c r="W401" s="28">
        <f t="shared" si="89"/>
        <v>0</v>
      </c>
      <c r="X401" s="30" t="str">
        <f t="shared" si="91"/>
        <v/>
      </c>
    </row>
    <row r="402" spans="1:24" ht="28.9" customHeight="1">
      <c r="A402" s="41" t="str">
        <f t="shared" si="90"/>
        <v xml:space="preserve"> </v>
      </c>
      <c r="B402" s="42"/>
      <c r="C402" s="43"/>
      <c r="D402" s="44"/>
      <c r="E402" s="44"/>
      <c r="F402" s="43"/>
      <c r="G402" s="43"/>
      <c r="H402" s="26"/>
      <c r="I402" s="26"/>
      <c r="J402" s="26"/>
      <c r="K402" s="26"/>
      <c r="L402" s="52"/>
      <c r="M402" s="50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30" t="str">
        <f t="shared" si="91"/>
        <v/>
      </c>
    </row>
    <row r="403" spans="1:24" ht="28.9" customHeight="1">
      <c r="A403" s="41" t="str">
        <f t="shared" si="90"/>
        <v xml:space="preserve"> </v>
      </c>
      <c r="B403" s="42"/>
      <c r="C403" s="43"/>
      <c r="D403" s="44"/>
      <c r="E403" s="44"/>
      <c r="F403" s="43"/>
      <c r="G403" s="43"/>
      <c r="H403" s="26"/>
      <c r="I403" s="26"/>
      <c r="J403" s="26"/>
      <c r="K403" s="26"/>
      <c r="L403" s="52"/>
      <c r="M403" s="50"/>
      <c r="N403" s="29"/>
      <c r="O403" s="29"/>
      <c r="P403" s="29"/>
      <c r="Q403" s="29"/>
      <c r="R403" s="29"/>
      <c r="S403" s="29"/>
      <c r="T403" s="29"/>
      <c r="U403" s="29"/>
      <c r="V403" s="29"/>
      <c r="W403" s="29"/>
      <c r="X403" s="30" t="str">
        <f t="shared" si="91"/>
        <v/>
      </c>
    </row>
    <row r="404" spans="1:24" ht="28.9" customHeight="1">
      <c r="A404" s="41" t="str">
        <f>IF(OR(ISNUMBER(E404),ISTEXT(C404)),A403+1," ")</f>
        <v xml:space="preserve"> </v>
      </c>
      <c r="B404" s="42"/>
      <c r="C404" s="43"/>
      <c r="D404" s="44"/>
      <c r="E404" s="44"/>
      <c r="F404" s="43"/>
      <c r="G404" s="43"/>
      <c r="H404" s="26"/>
      <c r="I404" s="26"/>
      <c r="J404" s="26"/>
      <c r="K404" s="26"/>
      <c r="L404" s="52"/>
      <c r="M404" s="50"/>
      <c r="N404" s="29"/>
      <c r="O404" s="29"/>
      <c r="P404" s="29"/>
      <c r="Q404" s="29"/>
      <c r="R404" s="29"/>
      <c r="S404" s="29"/>
      <c r="T404" s="29"/>
      <c r="U404" s="29"/>
      <c r="V404" s="29"/>
      <c r="W404" s="29"/>
      <c r="X404" s="30" t="str">
        <f t="shared" si="91"/>
        <v/>
      </c>
    </row>
    <row r="405" spans="1:24" ht="28.9" customHeight="1">
      <c r="A405" s="41" t="str">
        <f>IF(OR(ISNUMBER(E405),ISTEXT(C405)),A404+1," ")</f>
        <v xml:space="preserve"> </v>
      </c>
      <c r="B405" s="42"/>
      <c r="C405" s="43"/>
      <c r="D405" s="44"/>
      <c r="E405" s="44"/>
      <c r="F405" s="43"/>
      <c r="G405" s="43"/>
      <c r="H405" s="26"/>
      <c r="I405" s="26"/>
      <c r="J405" s="26"/>
      <c r="K405" s="26"/>
      <c r="L405" s="52"/>
      <c r="M405" s="50"/>
      <c r="N405" s="28" t="s">
        <v>20</v>
      </c>
      <c r="O405" s="28">
        <f>COUNTIF(C386:C405," ")</f>
        <v>0</v>
      </c>
      <c r="P405" s="28" t="s">
        <v>2</v>
      </c>
      <c r="Q405" s="28">
        <f>SUMIF(C386:C405," ",E386:E405)</f>
        <v>0</v>
      </c>
      <c r="R405" s="28"/>
      <c r="S405" s="28" t="s">
        <v>2</v>
      </c>
      <c r="T405" s="28"/>
      <c r="U405" s="28">
        <f>O405</f>
        <v>0</v>
      </c>
      <c r="V405" s="28" t="s">
        <v>2</v>
      </c>
      <c r="W405" s="28">
        <f>Q405</f>
        <v>0</v>
      </c>
      <c r="X405" s="28" t="str">
        <f t="shared" si="91"/>
        <v/>
      </c>
    </row>
    <row r="406" spans="1:24" ht="28.9" customHeight="1">
      <c r="A406" s="45" t="s">
        <v>35</v>
      </c>
      <c r="B406" s="46"/>
      <c r="C406" s="47"/>
      <c r="D406" s="48"/>
      <c r="E406" s="49">
        <f>SUM(E386:E405)</f>
        <v>0</v>
      </c>
      <c r="F406" s="47"/>
      <c r="G406" s="47"/>
      <c r="H406" s="31"/>
      <c r="I406" s="31"/>
      <c r="J406" s="31"/>
      <c r="K406" s="31"/>
      <c r="L406" s="33"/>
      <c r="M406" s="51"/>
      <c r="N406" s="29" t="s">
        <v>1</v>
      </c>
      <c r="O406" s="28">
        <f>SUM(O386:O405)</f>
        <v>0</v>
      </c>
      <c r="P406" s="28" t="s">
        <v>2</v>
      </c>
      <c r="Q406" s="28">
        <f>SUM(Q386:Q405)</f>
        <v>0</v>
      </c>
      <c r="R406" s="28">
        <f>SUM(R386:R405)</f>
        <v>0</v>
      </c>
      <c r="S406" s="28" t="s">
        <v>2</v>
      </c>
      <c r="T406" s="28">
        <f>SUM(T386:T405)</f>
        <v>0</v>
      </c>
      <c r="U406" s="28">
        <f>SUM(U386:U405)</f>
        <v>0</v>
      </c>
      <c r="V406" s="28" t="s">
        <v>2</v>
      </c>
      <c r="W406" s="28">
        <f>SUM(W386:W405)</f>
        <v>0</v>
      </c>
      <c r="X406" s="28" t="str">
        <f t="shared" si="91"/>
        <v/>
      </c>
    </row>
    <row r="407" spans="1:24" ht="28.9" customHeight="1">
      <c r="A407" s="41" t="str">
        <f>IF(OR(ISNUMBER(E407),ISTEXT(C407)),A405+1," ")</f>
        <v xml:space="preserve"> </v>
      </c>
      <c r="B407" s="42"/>
      <c r="C407" s="43"/>
      <c r="D407" s="44"/>
      <c r="E407" s="44"/>
      <c r="F407" s="43"/>
      <c r="G407" s="43"/>
      <c r="H407" s="26"/>
      <c r="I407" s="26"/>
      <c r="J407" s="26"/>
      <c r="K407" s="27"/>
      <c r="L407" s="52"/>
      <c r="M407" s="50"/>
      <c r="N407" s="28" t="s">
        <v>3</v>
      </c>
      <c r="O407" s="28">
        <f>COUNTIF(C407:C426,"전")</f>
        <v>0</v>
      </c>
      <c r="P407" s="28" t="s">
        <v>2</v>
      </c>
      <c r="Q407" s="28">
        <f>SUMIF(C407:C426,"전",E407:E426)</f>
        <v>0</v>
      </c>
      <c r="R407" s="28">
        <f>COUNTIF(X407:X426,"전국")</f>
        <v>0</v>
      </c>
      <c r="S407" s="28" t="s">
        <v>2</v>
      </c>
      <c r="T407" s="28">
        <f>SUMIF(X407:X426,"전국",E407:E426)</f>
        <v>0</v>
      </c>
      <c r="U407" s="28">
        <f t="shared" ref="U407:U422" si="92">O407-R407</f>
        <v>0</v>
      </c>
      <c r="V407" s="28" t="s">
        <v>2</v>
      </c>
      <c r="W407" s="28">
        <f t="shared" ref="W407:W422" si="93">Q407-T407</f>
        <v>0</v>
      </c>
      <c r="X407" s="28" t="str">
        <f t="shared" si="91"/>
        <v/>
      </c>
    </row>
    <row r="408" spans="1:24" ht="28.9" customHeight="1">
      <c r="A408" s="41" t="str">
        <f>IF(OR(ISNUMBER(E408),ISTEXT(C408)),A407+1," ")</f>
        <v xml:space="preserve"> </v>
      </c>
      <c r="B408" s="42"/>
      <c r="C408" s="43"/>
      <c r="D408" s="44"/>
      <c r="E408" s="44"/>
      <c r="F408" s="43"/>
      <c r="G408" s="43"/>
      <c r="H408" s="26"/>
      <c r="I408" s="26"/>
      <c r="J408" s="26"/>
      <c r="K408" s="26"/>
      <c r="L408" s="52"/>
      <c r="M408" s="50"/>
      <c r="N408" s="28" t="s">
        <v>4</v>
      </c>
      <c r="O408" s="28">
        <f>COUNTIF(C407:C426,"답")</f>
        <v>0</v>
      </c>
      <c r="P408" s="28" t="s">
        <v>2</v>
      </c>
      <c r="Q408" s="28">
        <f>SUMIF(C407:C426,"답",E407:E426)</f>
        <v>0</v>
      </c>
      <c r="R408" s="28">
        <f>COUNTIF(X407:X426,"답국")</f>
        <v>0</v>
      </c>
      <c r="S408" s="28" t="s">
        <v>2</v>
      </c>
      <c r="T408" s="28">
        <f>SUMIF(X407:X426,"답국",E407:E426)</f>
        <v>0</v>
      </c>
      <c r="U408" s="28">
        <f t="shared" si="92"/>
        <v>0</v>
      </c>
      <c r="V408" s="28" t="s">
        <v>2</v>
      </c>
      <c r="W408" s="28">
        <f t="shared" si="93"/>
        <v>0</v>
      </c>
      <c r="X408" s="28" t="str">
        <f t="shared" ref="X408:X423" si="94">CONCATENATE(C408,H408)</f>
        <v/>
      </c>
    </row>
    <row r="409" spans="1:24" ht="28.9" customHeight="1">
      <c r="A409" s="41" t="str">
        <f t="shared" ref="A409:A424" si="95">IF(OR(ISNUMBER(E409),ISTEXT(C409)),A408+1," ")</f>
        <v xml:space="preserve"> </v>
      </c>
      <c r="B409" s="42"/>
      <c r="C409" s="43"/>
      <c r="D409" s="44"/>
      <c r="E409" s="44"/>
      <c r="F409" s="43"/>
      <c r="G409" s="43"/>
      <c r="H409" s="26"/>
      <c r="I409" s="26"/>
      <c r="J409" s="26"/>
      <c r="K409" s="26"/>
      <c r="L409" s="52"/>
      <c r="M409" s="50"/>
      <c r="N409" s="28" t="s">
        <v>5</v>
      </c>
      <c r="O409" s="28">
        <f>COUNTIF(C407:C426,"임")</f>
        <v>0</v>
      </c>
      <c r="P409" s="28" t="s">
        <v>2</v>
      </c>
      <c r="Q409" s="28">
        <f>SUMIF(C407:C426,"임",E407:E426)</f>
        <v>0</v>
      </c>
      <c r="R409" s="28">
        <f>COUNTIF(X407:X426,"임국")</f>
        <v>0</v>
      </c>
      <c r="S409" s="28" t="s">
        <v>2</v>
      </c>
      <c r="T409" s="28">
        <f>SUMIF(X407:X426,"임국",E407:E426)</f>
        <v>0</v>
      </c>
      <c r="U409" s="28">
        <f t="shared" si="92"/>
        <v>0</v>
      </c>
      <c r="V409" s="28" t="s">
        <v>2</v>
      </c>
      <c r="W409" s="28">
        <f t="shared" si="93"/>
        <v>0</v>
      </c>
      <c r="X409" s="28" t="str">
        <f t="shared" si="94"/>
        <v/>
      </c>
    </row>
    <row r="410" spans="1:24" ht="28.9" customHeight="1">
      <c r="A410" s="41" t="str">
        <f t="shared" si="95"/>
        <v xml:space="preserve"> </v>
      </c>
      <c r="B410" s="42"/>
      <c r="C410" s="43"/>
      <c r="D410" s="44"/>
      <c r="E410" s="44"/>
      <c r="F410" s="43"/>
      <c r="G410" s="43"/>
      <c r="H410" s="26"/>
      <c r="I410" s="26"/>
      <c r="J410" s="26"/>
      <c r="K410" s="26"/>
      <c r="L410" s="52"/>
      <c r="M410" s="50"/>
      <c r="N410" s="28" t="s">
        <v>6</v>
      </c>
      <c r="O410" s="28">
        <f>COUNTIF(C407:C426,"대")</f>
        <v>0</v>
      </c>
      <c r="P410" s="28" t="s">
        <v>2</v>
      </c>
      <c r="Q410" s="28">
        <f>SUMIF(C407:C426,"대",E407:E426)</f>
        <v>0</v>
      </c>
      <c r="R410" s="28">
        <f>COUNTIF(X407:X426,"대국")</f>
        <v>0</v>
      </c>
      <c r="S410" s="28" t="s">
        <v>2</v>
      </c>
      <c r="T410" s="28">
        <f>SUMIF(X407:X426,"대국",E407:E426)</f>
        <v>0</v>
      </c>
      <c r="U410" s="28">
        <f t="shared" si="92"/>
        <v>0</v>
      </c>
      <c r="V410" s="28" t="s">
        <v>2</v>
      </c>
      <c r="W410" s="28">
        <f t="shared" si="93"/>
        <v>0</v>
      </c>
      <c r="X410" s="28" t="str">
        <f t="shared" si="94"/>
        <v/>
      </c>
    </row>
    <row r="411" spans="1:24" ht="28.9" customHeight="1">
      <c r="A411" s="41" t="str">
        <f t="shared" si="95"/>
        <v xml:space="preserve"> </v>
      </c>
      <c r="B411" s="42"/>
      <c r="C411" s="43"/>
      <c r="D411" s="44"/>
      <c r="E411" s="44"/>
      <c r="F411" s="43"/>
      <c r="G411" s="43"/>
      <c r="H411" s="26"/>
      <c r="I411" s="26"/>
      <c r="J411" s="26"/>
      <c r="K411" s="26"/>
      <c r="L411" s="52"/>
      <c r="M411" s="50"/>
      <c r="N411" s="28" t="s">
        <v>7</v>
      </c>
      <c r="O411" s="28">
        <f>COUNTIF(C407:C426,"도")</f>
        <v>0</v>
      </c>
      <c r="P411" s="28" t="s">
        <v>2</v>
      </c>
      <c r="Q411" s="28">
        <f>SUMIF(C407:C426,"도",E407:E426)</f>
        <v>0</v>
      </c>
      <c r="R411" s="28">
        <f>COUNTIF(X407:X426,"도국")</f>
        <v>0</v>
      </c>
      <c r="S411" s="28" t="s">
        <v>2</v>
      </c>
      <c r="T411" s="28">
        <f>SUMIF(X407:X426,"도국",E407:E426)</f>
        <v>0</v>
      </c>
      <c r="U411" s="28">
        <f t="shared" si="92"/>
        <v>0</v>
      </c>
      <c r="V411" s="28" t="s">
        <v>2</v>
      </c>
      <c r="W411" s="28">
        <f t="shared" si="93"/>
        <v>0</v>
      </c>
      <c r="X411" s="28" t="str">
        <f t="shared" si="94"/>
        <v/>
      </c>
    </row>
    <row r="412" spans="1:24" ht="28.9" customHeight="1">
      <c r="A412" s="41" t="str">
        <f t="shared" si="95"/>
        <v xml:space="preserve"> </v>
      </c>
      <c r="B412" s="42"/>
      <c r="C412" s="43"/>
      <c r="D412" s="44"/>
      <c r="E412" s="44"/>
      <c r="F412" s="43"/>
      <c r="G412" s="43"/>
      <c r="H412" s="26"/>
      <c r="I412" s="26"/>
      <c r="J412" s="26"/>
      <c r="K412" s="26"/>
      <c r="L412" s="52"/>
      <c r="M412" s="50"/>
      <c r="N412" s="28" t="s">
        <v>8</v>
      </c>
      <c r="O412" s="28">
        <f>COUNTIF(C407:C426,"천")</f>
        <v>0</v>
      </c>
      <c r="P412" s="28" t="s">
        <v>2</v>
      </c>
      <c r="Q412" s="28">
        <f>SUMIF(C407:C426,"천",E407:E426)</f>
        <v>0</v>
      </c>
      <c r="R412" s="28">
        <f>COUNTIF(X407:X426,"천국")</f>
        <v>0</v>
      </c>
      <c r="S412" s="28" t="s">
        <v>2</v>
      </c>
      <c r="T412" s="28">
        <f>SUMIF(X407:X426,"천국",E407:E426)</f>
        <v>0</v>
      </c>
      <c r="U412" s="28">
        <f t="shared" si="92"/>
        <v>0</v>
      </c>
      <c r="V412" s="28" t="s">
        <v>2</v>
      </c>
      <c r="W412" s="28">
        <f t="shared" si="93"/>
        <v>0</v>
      </c>
      <c r="X412" s="28" t="str">
        <f t="shared" si="94"/>
        <v/>
      </c>
    </row>
    <row r="413" spans="1:24" ht="28.9" customHeight="1">
      <c r="A413" s="41" t="str">
        <f t="shared" si="95"/>
        <v xml:space="preserve"> </v>
      </c>
      <c r="B413" s="42"/>
      <c r="C413" s="43"/>
      <c r="D413" s="44"/>
      <c r="E413" s="44"/>
      <c r="F413" s="43"/>
      <c r="G413" s="43"/>
      <c r="H413" s="26"/>
      <c r="I413" s="26"/>
      <c r="J413" s="26"/>
      <c r="K413" s="26"/>
      <c r="L413" s="52"/>
      <c r="M413" s="50"/>
      <c r="N413" s="28" t="s">
        <v>9</v>
      </c>
      <c r="O413" s="28">
        <f>COUNTIF(C407:C426,"구")</f>
        <v>0</v>
      </c>
      <c r="P413" s="28" t="s">
        <v>2</v>
      </c>
      <c r="Q413" s="28">
        <f>SUMIF(C407:C426,"구",E407:E426)</f>
        <v>0</v>
      </c>
      <c r="R413" s="28">
        <f>COUNTIF(X407:X426,"구국")</f>
        <v>0</v>
      </c>
      <c r="S413" s="28" t="s">
        <v>2</v>
      </c>
      <c r="T413" s="28">
        <f>SUMIF(X407:X426,"구국",E407:E426)</f>
        <v>0</v>
      </c>
      <c r="U413" s="28">
        <f t="shared" si="92"/>
        <v>0</v>
      </c>
      <c r="V413" s="28" t="s">
        <v>2</v>
      </c>
      <c r="W413" s="28">
        <f t="shared" si="93"/>
        <v>0</v>
      </c>
      <c r="X413" s="28" t="str">
        <f t="shared" si="94"/>
        <v/>
      </c>
    </row>
    <row r="414" spans="1:24" ht="28.9" customHeight="1">
      <c r="A414" s="41" t="str">
        <f t="shared" si="95"/>
        <v xml:space="preserve"> </v>
      </c>
      <c r="B414" s="42"/>
      <c r="C414" s="43"/>
      <c r="D414" s="44"/>
      <c r="E414" s="44"/>
      <c r="F414" s="43"/>
      <c r="G414" s="43"/>
      <c r="H414" s="26"/>
      <c r="I414" s="26"/>
      <c r="J414" s="26"/>
      <c r="K414" s="26"/>
      <c r="L414" s="52"/>
      <c r="M414" s="50"/>
      <c r="N414" s="28" t="s">
        <v>10</v>
      </c>
      <c r="O414" s="28">
        <f>COUNTIF(C407:C426,"제")</f>
        <v>0</v>
      </c>
      <c r="P414" s="28" t="s">
        <v>2</v>
      </c>
      <c r="Q414" s="28">
        <f>SUMIF(C407:C426,"제",E407:E426)</f>
        <v>0</v>
      </c>
      <c r="R414" s="28">
        <f>COUNTIF(X407:X426,"제국")</f>
        <v>0</v>
      </c>
      <c r="S414" s="28" t="s">
        <v>2</v>
      </c>
      <c r="T414" s="28">
        <f>SUMIF(X407:X426,"제국",E407:E426)</f>
        <v>0</v>
      </c>
      <c r="U414" s="28">
        <f t="shared" si="92"/>
        <v>0</v>
      </c>
      <c r="V414" s="28" t="s">
        <v>2</v>
      </c>
      <c r="W414" s="28">
        <f t="shared" si="93"/>
        <v>0</v>
      </c>
      <c r="X414" s="28" t="str">
        <f t="shared" si="94"/>
        <v/>
      </c>
    </row>
    <row r="415" spans="1:24" ht="28.9" customHeight="1">
      <c r="A415" s="41" t="str">
        <f t="shared" si="95"/>
        <v xml:space="preserve"> </v>
      </c>
      <c r="B415" s="42"/>
      <c r="C415" s="43"/>
      <c r="D415" s="44"/>
      <c r="E415" s="44"/>
      <c r="F415" s="43"/>
      <c r="G415" s="43"/>
      <c r="H415" s="26"/>
      <c r="I415" s="26"/>
      <c r="J415" s="26"/>
      <c r="K415" s="26"/>
      <c r="L415" s="52"/>
      <c r="M415" s="50"/>
      <c r="N415" s="28" t="s">
        <v>11</v>
      </c>
      <c r="O415" s="28">
        <f>COUNTIF(C407:C426,"유")</f>
        <v>0</v>
      </c>
      <c r="P415" s="28" t="s">
        <v>2</v>
      </c>
      <c r="Q415" s="28">
        <f>SUMIF(C407:C426,"유",E407:E426)</f>
        <v>0</v>
      </c>
      <c r="R415" s="28">
        <f>COUNTIF(X407:X426,"유국")</f>
        <v>0</v>
      </c>
      <c r="S415" s="28" t="s">
        <v>2</v>
      </c>
      <c r="T415" s="28">
        <f>SUMIF(X407:X426,"유국",E407:E426)</f>
        <v>0</v>
      </c>
      <c r="U415" s="28">
        <f t="shared" si="92"/>
        <v>0</v>
      </c>
      <c r="V415" s="28" t="s">
        <v>2</v>
      </c>
      <c r="W415" s="28">
        <f t="shared" si="93"/>
        <v>0</v>
      </c>
      <c r="X415" s="28" t="str">
        <f t="shared" si="94"/>
        <v/>
      </c>
    </row>
    <row r="416" spans="1:24" ht="28.9" customHeight="1">
      <c r="A416" s="41" t="str">
        <f t="shared" si="95"/>
        <v xml:space="preserve"> </v>
      </c>
      <c r="B416" s="42"/>
      <c r="C416" s="43"/>
      <c r="D416" s="44"/>
      <c r="E416" s="44"/>
      <c r="F416" s="43"/>
      <c r="G416" s="43"/>
      <c r="H416" s="26"/>
      <c r="I416" s="26"/>
      <c r="J416" s="26"/>
      <c r="K416" s="26"/>
      <c r="L416" s="52"/>
      <c r="M416" s="50"/>
      <c r="N416" s="28" t="s">
        <v>12</v>
      </c>
      <c r="O416" s="28">
        <f>COUNTIF(C407:C426,"과")</f>
        <v>0</v>
      </c>
      <c r="P416" s="28" t="s">
        <v>2</v>
      </c>
      <c r="Q416" s="28">
        <f>SUMIF(C407:C426,"과",E407:E426)</f>
        <v>0</v>
      </c>
      <c r="R416" s="28">
        <f>COUNTIF(X407:X426,"과국")</f>
        <v>0</v>
      </c>
      <c r="S416" s="28" t="s">
        <v>2</v>
      </c>
      <c r="T416" s="28">
        <f>SUMIF(X407:X426,"과국",E407:E426)</f>
        <v>0</v>
      </c>
      <c r="U416" s="28">
        <f t="shared" si="92"/>
        <v>0</v>
      </c>
      <c r="V416" s="28" t="s">
        <v>2</v>
      </c>
      <c r="W416" s="28">
        <f t="shared" si="93"/>
        <v>0</v>
      </c>
      <c r="X416" s="28" t="str">
        <f t="shared" si="94"/>
        <v/>
      </c>
    </row>
    <row r="417" spans="1:24" ht="28.9" customHeight="1">
      <c r="A417" s="41" t="str">
        <f t="shared" si="95"/>
        <v xml:space="preserve"> </v>
      </c>
      <c r="B417" s="42"/>
      <c r="C417" s="43"/>
      <c r="D417" s="44"/>
      <c r="E417" s="44"/>
      <c r="F417" s="43"/>
      <c r="G417" s="43"/>
      <c r="H417" s="26"/>
      <c r="I417" s="26"/>
      <c r="J417" s="26"/>
      <c r="K417" s="26"/>
      <c r="L417" s="52"/>
      <c r="M417" s="50"/>
      <c r="N417" s="28" t="s">
        <v>13</v>
      </c>
      <c r="O417" s="28">
        <f>COUNTIF(C407:C426,"묘")</f>
        <v>0</v>
      </c>
      <c r="P417" s="28" t="s">
        <v>2</v>
      </c>
      <c r="Q417" s="28">
        <f>SUMIF(C407:C426,"묘",E407:E426)</f>
        <v>0</v>
      </c>
      <c r="R417" s="28">
        <f>COUNTIF(X407:X426,"묘국")</f>
        <v>0</v>
      </c>
      <c r="S417" s="28" t="s">
        <v>2</v>
      </c>
      <c r="T417" s="28">
        <f>SUMIF(X407:X426,"묘국",E407:E426)</f>
        <v>0</v>
      </c>
      <c r="U417" s="28">
        <f t="shared" si="92"/>
        <v>0</v>
      </c>
      <c r="V417" s="28" t="s">
        <v>2</v>
      </c>
      <c r="W417" s="28">
        <f t="shared" si="93"/>
        <v>0</v>
      </c>
      <c r="X417" s="28" t="str">
        <f t="shared" si="94"/>
        <v/>
      </c>
    </row>
    <row r="418" spans="1:24" ht="28.9" customHeight="1">
      <c r="A418" s="41" t="str">
        <f t="shared" si="95"/>
        <v xml:space="preserve"> </v>
      </c>
      <c r="B418" s="42"/>
      <c r="C418" s="43"/>
      <c r="D418" s="44"/>
      <c r="E418" s="44"/>
      <c r="F418" s="43"/>
      <c r="G418" s="43"/>
      <c r="H418" s="26"/>
      <c r="I418" s="26"/>
      <c r="J418" s="26"/>
      <c r="K418" s="26"/>
      <c r="L418" s="52"/>
      <c r="M418" s="50"/>
      <c r="N418" s="28" t="s">
        <v>14</v>
      </c>
      <c r="O418" s="28">
        <f>COUNTIF(C407:C426,"목")</f>
        <v>0</v>
      </c>
      <c r="P418" s="28" t="s">
        <v>2</v>
      </c>
      <c r="Q418" s="28">
        <f>SUMIF(C407:C426,"목",E407:E426)</f>
        <v>0</v>
      </c>
      <c r="R418" s="28">
        <f>COUNTIF(X407:X426,"목국")</f>
        <v>0</v>
      </c>
      <c r="S418" s="28" t="s">
        <v>2</v>
      </c>
      <c r="T418" s="28">
        <f>SUMIF(X407:X426,"목국",E407:E426)</f>
        <v>0</v>
      </c>
      <c r="U418" s="28">
        <f t="shared" si="92"/>
        <v>0</v>
      </c>
      <c r="V418" s="28" t="s">
        <v>2</v>
      </c>
      <c r="W418" s="28">
        <f t="shared" si="93"/>
        <v>0</v>
      </c>
      <c r="X418" s="28" t="str">
        <f t="shared" si="94"/>
        <v/>
      </c>
    </row>
    <row r="419" spans="1:24" ht="28.9" customHeight="1">
      <c r="A419" s="41" t="str">
        <f t="shared" si="95"/>
        <v xml:space="preserve"> </v>
      </c>
      <c r="B419" s="42"/>
      <c r="C419" s="43"/>
      <c r="D419" s="44"/>
      <c r="E419" s="44"/>
      <c r="F419" s="43"/>
      <c r="G419" s="43"/>
      <c r="H419" s="26"/>
      <c r="I419" s="26"/>
      <c r="J419" s="26"/>
      <c r="K419" s="26"/>
      <c r="L419" s="52"/>
      <c r="M419" s="50"/>
      <c r="N419" s="28" t="s">
        <v>15</v>
      </c>
      <c r="O419" s="28">
        <f>COUNTIF(C407:C426,"잡")</f>
        <v>0</v>
      </c>
      <c r="P419" s="28" t="s">
        <v>2</v>
      </c>
      <c r="Q419" s="28">
        <f>SUMIF(C407:C426,"잡",E407:E426)</f>
        <v>0</v>
      </c>
      <c r="R419" s="28">
        <f>COUNTIF(X407:X426,"잡국")</f>
        <v>0</v>
      </c>
      <c r="S419" s="28" t="s">
        <v>2</v>
      </c>
      <c r="T419" s="28">
        <f>SUMIF(X407:X426,"잡국",E407:E426)</f>
        <v>0</v>
      </c>
      <c r="U419" s="28">
        <f t="shared" si="92"/>
        <v>0</v>
      </c>
      <c r="V419" s="28" t="s">
        <v>2</v>
      </c>
      <c r="W419" s="28">
        <f t="shared" si="93"/>
        <v>0</v>
      </c>
      <c r="X419" s="28" t="str">
        <f t="shared" si="94"/>
        <v/>
      </c>
    </row>
    <row r="420" spans="1:24" ht="28.9" customHeight="1">
      <c r="A420" s="41" t="str">
        <f t="shared" si="95"/>
        <v xml:space="preserve"> </v>
      </c>
      <c r="B420" s="42"/>
      <c r="C420" s="43"/>
      <c r="D420" s="44"/>
      <c r="E420" s="44"/>
      <c r="F420" s="43"/>
      <c r="G420" s="43"/>
      <c r="H420" s="26"/>
      <c r="I420" s="26"/>
      <c r="J420" s="26"/>
      <c r="K420" s="26"/>
      <c r="L420" s="52"/>
      <c r="M420" s="50"/>
      <c r="N420" s="28" t="s">
        <v>19</v>
      </c>
      <c r="O420" s="28">
        <f>COUNTIF(C407:C426,"학")</f>
        <v>0</v>
      </c>
      <c r="P420" s="28" t="s">
        <v>2</v>
      </c>
      <c r="Q420" s="28">
        <f>SUMIF(C407:C426,"학",E407:E426)</f>
        <v>0</v>
      </c>
      <c r="R420" s="28">
        <f>COUNTIF(X407:X426,"학국")</f>
        <v>0</v>
      </c>
      <c r="S420" s="28" t="s">
        <v>2</v>
      </c>
      <c r="T420" s="28">
        <f>SUMIF(X407:X426,"학국",E407:E426)</f>
        <v>0</v>
      </c>
      <c r="U420" s="28">
        <f t="shared" si="92"/>
        <v>0</v>
      </c>
      <c r="V420" s="28" t="s">
        <v>2</v>
      </c>
      <c r="W420" s="28">
        <f t="shared" si="93"/>
        <v>0</v>
      </c>
      <c r="X420" s="28" t="str">
        <f t="shared" si="94"/>
        <v/>
      </c>
    </row>
    <row r="421" spans="1:24" ht="28.9" customHeight="1">
      <c r="A421" s="41" t="str">
        <f t="shared" si="95"/>
        <v xml:space="preserve"> </v>
      </c>
      <c r="B421" s="42"/>
      <c r="C421" s="43"/>
      <c r="D421" s="44"/>
      <c r="E421" s="44"/>
      <c r="F421" s="43"/>
      <c r="G421" s="43"/>
      <c r="H421" s="26"/>
      <c r="I421" s="26"/>
      <c r="J421" s="26"/>
      <c r="K421" s="26"/>
      <c r="L421" s="52"/>
      <c r="M421" s="50"/>
      <c r="N421" s="28" t="s">
        <v>16</v>
      </c>
      <c r="O421" s="28">
        <f>COUNTIF(C407:C426,"수")</f>
        <v>0</v>
      </c>
      <c r="P421" s="28" t="s">
        <v>2</v>
      </c>
      <c r="Q421" s="28">
        <f>SUMIF(C407:C426,"수",E407:E426)</f>
        <v>0</v>
      </c>
      <c r="R421" s="28">
        <f>COUNTIF(X407:X426,"수국")</f>
        <v>0</v>
      </c>
      <c r="S421" s="28" t="s">
        <v>2</v>
      </c>
      <c r="T421" s="28">
        <f>SUMIF(X407:X426,"수국",E407:E426)</f>
        <v>0</v>
      </c>
      <c r="U421" s="28">
        <f t="shared" si="92"/>
        <v>0</v>
      </c>
      <c r="V421" s="28" t="s">
        <v>2</v>
      </c>
      <c r="W421" s="28">
        <f t="shared" si="93"/>
        <v>0</v>
      </c>
      <c r="X421" s="28" t="str">
        <f t="shared" si="94"/>
        <v/>
      </c>
    </row>
    <row r="422" spans="1:24" ht="28.9" customHeight="1">
      <c r="A422" s="41" t="str">
        <f t="shared" si="95"/>
        <v xml:space="preserve"> </v>
      </c>
      <c r="B422" s="42"/>
      <c r="C422" s="43"/>
      <c r="D422" s="44"/>
      <c r="E422" s="44"/>
      <c r="F422" s="43"/>
      <c r="G422" s="43"/>
      <c r="H422" s="26"/>
      <c r="I422" s="26"/>
      <c r="J422" s="26"/>
      <c r="K422" s="26"/>
      <c r="L422" s="52"/>
      <c r="M422" s="50"/>
      <c r="N422" s="29" t="s">
        <v>17</v>
      </c>
      <c r="O422" s="28">
        <f>COUNTIF(C407:C426,"장")</f>
        <v>0</v>
      </c>
      <c r="P422" s="28" t="s">
        <v>2</v>
      </c>
      <c r="Q422" s="28">
        <f>SUMIF(C407:C426,"장",E407:E426)</f>
        <v>0</v>
      </c>
      <c r="R422" s="28">
        <f>COUNTIF(X407:X426,"장국")</f>
        <v>0</v>
      </c>
      <c r="S422" s="28" t="s">
        <v>2</v>
      </c>
      <c r="T422" s="28">
        <f>SUMIF(X407:X426,"장국",E407:E426)</f>
        <v>0</v>
      </c>
      <c r="U422" s="28">
        <f t="shared" si="92"/>
        <v>0</v>
      </c>
      <c r="V422" s="28" t="s">
        <v>2</v>
      </c>
      <c r="W422" s="28">
        <f t="shared" si="93"/>
        <v>0</v>
      </c>
      <c r="X422" s="30" t="str">
        <f t="shared" si="94"/>
        <v/>
      </c>
    </row>
    <row r="423" spans="1:24" ht="28.9" customHeight="1">
      <c r="A423" s="41" t="str">
        <f t="shared" si="95"/>
        <v xml:space="preserve"> </v>
      </c>
      <c r="B423" s="42"/>
      <c r="C423" s="43"/>
      <c r="D423" s="44"/>
      <c r="E423" s="44"/>
      <c r="F423" s="43"/>
      <c r="G423" s="43"/>
      <c r="H423" s="26"/>
      <c r="I423" s="26"/>
      <c r="J423" s="26"/>
      <c r="K423" s="26"/>
      <c r="L423" s="52"/>
      <c r="M423" s="50"/>
      <c r="N423" s="29"/>
      <c r="O423" s="29"/>
      <c r="P423" s="29"/>
      <c r="Q423" s="29"/>
      <c r="R423" s="29"/>
      <c r="S423" s="29"/>
      <c r="T423" s="29"/>
      <c r="U423" s="29"/>
      <c r="V423" s="29"/>
      <c r="W423" s="29"/>
      <c r="X423" s="30" t="str">
        <f t="shared" si="94"/>
        <v/>
      </c>
    </row>
    <row r="424" spans="1:24" ht="28.9" customHeight="1">
      <c r="A424" s="41" t="str">
        <f t="shared" si="95"/>
        <v xml:space="preserve"> </v>
      </c>
      <c r="B424" s="42"/>
      <c r="C424" s="43"/>
      <c r="D424" s="44"/>
      <c r="E424" s="44"/>
      <c r="F424" s="43"/>
      <c r="G424" s="43"/>
      <c r="H424" s="26"/>
      <c r="I424" s="26"/>
      <c r="J424" s="26"/>
      <c r="K424" s="26"/>
      <c r="L424" s="52"/>
      <c r="M424" s="50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30" t="str">
        <f>CONCATENATE(C424,H424)</f>
        <v/>
      </c>
    </row>
    <row r="425" spans="1:24" ht="28.9" customHeight="1">
      <c r="A425" s="41" t="str">
        <f>IF(OR(ISNUMBER(E425),ISTEXT(C425)),A424+1," ")</f>
        <v xml:space="preserve"> </v>
      </c>
      <c r="B425" s="42"/>
      <c r="C425" s="43"/>
      <c r="D425" s="44"/>
      <c r="E425" s="44"/>
      <c r="F425" s="43"/>
      <c r="G425" s="43"/>
      <c r="H425" s="26"/>
      <c r="I425" s="26"/>
      <c r="J425" s="26"/>
      <c r="K425" s="26"/>
      <c r="L425" s="52"/>
      <c r="M425" s="50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30" t="str">
        <f>CONCATENATE(C425,H425)</f>
        <v/>
      </c>
    </row>
    <row r="426" spans="1:24" ht="28.9" customHeight="1">
      <c r="A426" s="41" t="str">
        <f>IF(OR(ISNUMBER(E426),ISTEXT(C426)),A425+1," ")</f>
        <v xml:space="preserve"> </v>
      </c>
      <c r="B426" s="42"/>
      <c r="C426" s="43"/>
      <c r="D426" s="44"/>
      <c r="E426" s="44"/>
      <c r="F426" s="43"/>
      <c r="G426" s="43"/>
      <c r="H426" s="26"/>
      <c r="I426" s="26"/>
      <c r="J426" s="26"/>
      <c r="K426" s="26"/>
      <c r="L426" s="52"/>
      <c r="M426" s="50"/>
      <c r="N426" s="28" t="s">
        <v>20</v>
      </c>
      <c r="O426" s="28">
        <f>COUNTIF(C407:C426," ")</f>
        <v>0</v>
      </c>
      <c r="P426" s="28" t="s">
        <v>2</v>
      </c>
      <c r="Q426" s="28">
        <f>SUMIF(C407:C426," ",E407:E426)</f>
        <v>0</v>
      </c>
      <c r="R426" s="28"/>
      <c r="S426" s="28" t="s">
        <v>2</v>
      </c>
      <c r="T426" s="28"/>
      <c r="U426" s="28">
        <f>O426</f>
        <v>0</v>
      </c>
      <c r="V426" s="28" t="s">
        <v>2</v>
      </c>
      <c r="W426" s="28">
        <f>Q426</f>
        <v>0</v>
      </c>
      <c r="X426" s="28" t="str">
        <f>CONCATENATE(C426,H426)</f>
        <v/>
      </c>
    </row>
    <row r="427" spans="1:24" ht="28.9" customHeight="1">
      <c r="A427" s="45" t="s">
        <v>35</v>
      </c>
      <c r="B427" s="46"/>
      <c r="C427" s="47"/>
      <c r="D427" s="48"/>
      <c r="E427" s="49">
        <f>SUM(E407:E426)</f>
        <v>0</v>
      </c>
      <c r="F427" s="47"/>
      <c r="G427" s="47"/>
      <c r="H427" s="31"/>
      <c r="I427" s="31"/>
      <c r="J427" s="31"/>
      <c r="K427" s="31"/>
      <c r="L427" s="33"/>
      <c r="M427" s="51"/>
      <c r="N427" s="29" t="s">
        <v>1</v>
      </c>
      <c r="O427" s="28">
        <f>SUM(O407:O426)</f>
        <v>0</v>
      </c>
      <c r="P427" s="28" t="s">
        <v>2</v>
      </c>
      <c r="Q427" s="28">
        <f>SUM(Q407:Q426)</f>
        <v>0</v>
      </c>
      <c r="R427" s="28">
        <f>SUM(R407:R426)</f>
        <v>0</v>
      </c>
      <c r="S427" s="28" t="s">
        <v>2</v>
      </c>
      <c r="T427" s="28">
        <f>SUM(T407:T426)</f>
        <v>0</v>
      </c>
      <c r="U427" s="28">
        <f>SUM(U407:U426)</f>
        <v>0</v>
      </c>
      <c r="V427" s="28" t="s">
        <v>2</v>
      </c>
      <c r="W427" s="28">
        <f>SUM(W407:W426)</f>
        <v>0</v>
      </c>
      <c r="X427" s="28" t="str">
        <f>CONCATENATE(C427,H427)</f>
        <v/>
      </c>
    </row>
    <row r="428" spans="1:24" hidden="1">
      <c r="N428" s="32"/>
      <c r="O428" s="32"/>
      <c r="P428" s="32"/>
      <c r="Q428" s="32"/>
      <c r="R428" s="32"/>
      <c r="S428" s="32"/>
      <c r="T428" s="32"/>
      <c r="U428" s="32"/>
      <c r="V428" s="32"/>
      <c r="W428" s="32"/>
      <c r="X428" s="32"/>
    </row>
    <row r="429" spans="1:24" hidden="1">
      <c r="N429" s="32"/>
      <c r="O429" s="32"/>
      <c r="P429" s="32"/>
      <c r="Q429" s="32"/>
      <c r="R429" s="32"/>
      <c r="S429" s="32"/>
      <c r="T429" s="32"/>
      <c r="U429" s="32"/>
      <c r="V429" s="32"/>
      <c r="W429" s="32"/>
      <c r="X429" s="32"/>
    </row>
  </sheetData>
  <phoneticPr fontId="12" type="noConversion"/>
  <printOptions horizontalCentered="1"/>
  <pageMargins left="0.39370078740157483" right="0.39370078740157483" top="0.59055118110236227" bottom="0.59055118110236227" header="0" footer="0"/>
  <pageSetup paperSize="9" orientation="portrait" horizontalDpi="300" verticalDpi="300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X429"/>
  <sheetViews>
    <sheetView showZeros="0" workbookViewId="0">
      <selection activeCell="C10" sqref="C10"/>
    </sheetView>
  </sheetViews>
  <sheetFormatPr defaultRowHeight="11.25" zeroHeight="1"/>
  <cols>
    <col min="1" max="1" width="3.6640625" style="5" customWidth="1"/>
    <col min="2" max="2" width="6" style="40" customWidth="1"/>
    <col min="3" max="3" width="3.6640625" style="5" customWidth="1"/>
    <col min="4" max="4" width="7.109375" style="5" customWidth="1"/>
    <col min="5" max="5" width="6" style="5" customWidth="1"/>
    <col min="6" max="6" width="3.6640625" style="5" customWidth="1"/>
    <col min="7" max="8" width="6" style="5" customWidth="1"/>
    <col min="9" max="9" width="11.44140625" style="5" customWidth="1"/>
    <col min="10" max="10" width="6" style="5" customWidth="1"/>
    <col min="11" max="11" width="11.44140625" style="5" customWidth="1"/>
    <col min="12" max="12" width="6.77734375" style="5" customWidth="1"/>
    <col min="13" max="13" width="4.44140625" style="5" customWidth="1"/>
    <col min="14" max="14" width="6.77734375" style="5" hidden="1" customWidth="1"/>
    <col min="15" max="15" width="8.33203125" style="5" hidden="1" customWidth="1"/>
    <col min="16" max="16" width="1.33203125" style="5" hidden="1" customWidth="1"/>
    <col min="17" max="17" width="10.6640625" style="5" hidden="1" customWidth="1"/>
    <col min="18" max="18" width="8.33203125" style="5" hidden="1" customWidth="1"/>
    <col min="19" max="19" width="1.33203125" style="5" hidden="1" customWidth="1"/>
    <col min="20" max="20" width="10.6640625" style="5" hidden="1" customWidth="1"/>
    <col min="21" max="21" width="8.33203125" style="5" hidden="1" customWidth="1"/>
    <col min="22" max="22" width="1.33203125" style="5" hidden="1" customWidth="1"/>
    <col min="23" max="24" width="10.6640625" style="5" hidden="1" customWidth="1"/>
    <col min="25" max="16384" width="8.88671875" style="5"/>
  </cols>
  <sheetData>
    <row r="1" spans="1:24" ht="33" customHeight="1">
      <c r="A1" s="1" t="s">
        <v>21</v>
      </c>
      <c r="B1" s="35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24" ht="15" customHeight="1">
      <c r="A2" s="6"/>
      <c r="B2" s="3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24" ht="19.899999999999999" customHeight="1">
      <c r="A3" s="6"/>
      <c r="B3" s="36"/>
      <c r="C3" s="6"/>
      <c r="D3" s="6"/>
      <c r="E3" s="6"/>
      <c r="F3" s="6"/>
      <c r="G3" s="6"/>
      <c r="H3" s="6"/>
      <c r="I3" s="6"/>
      <c r="J3" s="6"/>
      <c r="K3" s="34"/>
      <c r="L3" s="6"/>
      <c r="M3" s="7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24" ht="10.15" customHeight="1">
      <c r="A4" s="6"/>
      <c r="B4" s="3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"/>
      <c r="O4" s="4"/>
      <c r="P4" s="4"/>
      <c r="Q4" s="4"/>
      <c r="R4" s="4"/>
      <c r="S4" s="4"/>
      <c r="T4" s="4"/>
      <c r="U4" s="4"/>
      <c r="V4" s="4"/>
      <c r="W4" s="4"/>
      <c r="X4" s="4"/>
    </row>
    <row r="5" spans="1:24" ht="13.15" customHeight="1">
      <c r="A5" s="8"/>
      <c r="B5" s="37"/>
      <c r="C5" s="9"/>
      <c r="D5" s="9"/>
      <c r="E5" s="9"/>
      <c r="F5" s="10"/>
      <c r="G5" s="10"/>
      <c r="H5" s="11"/>
      <c r="I5" s="10"/>
      <c r="J5" s="11"/>
      <c r="K5" s="10"/>
      <c r="L5" s="10"/>
      <c r="M5" s="12"/>
      <c r="N5" s="4"/>
      <c r="O5" s="4"/>
      <c r="P5" s="4"/>
      <c r="Q5" s="4"/>
      <c r="R5" s="4"/>
      <c r="S5" s="4"/>
      <c r="T5" s="4"/>
      <c r="U5" s="4"/>
      <c r="V5" s="4"/>
      <c r="W5" s="4"/>
      <c r="X5" s="4"/>
    </row>
    <row r="6" spans="1:24" ht="19.899999999999999" customHeight="1">
      <c r="A6" s="13" t="s">
        <v>22</v>
      </c>
      <c r="B6" s="38" t="s">
        <v>23</v>
      </c>
      <c r="C6" s="14" t="s">
        <v>24</v>
      </c>
      <c r="D6" s="14" t="s">
        <v>25</v>
      </c>
      <c r="E6" s="15" t="s">
        <v>26</v>
      </c>
      <c r="F6" s="16" t="s">
        <v>27</v>
      </c>
      <c r="G6" s="16"/>
      <c r="H6" s="17" t="s">
        <v>28</v>
      </c>
      <c r="I6" s="18"/>
      <c r="J6" s="17" t="s">
        <v>29</v>
      </c>
      <c r="K6" s="16"/>
      <c r="L6" s="19"/>
      <c r="M6" s="20" t="s">
        <v>18</v>
      </c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25.15" customHeight="1">
      <c r="A7" s="21" t="s">
        <v>30</v>
      </c>
      <c r="B7" s="39"/>
      <c r="C7" s="22"/>
      <c r="D7" s="23" t="s">
        <v>36</v>
      </c>
      <c r="E7" s="23" t="s">
        <v>36</v>
      </c>
      <c r="F7" s="2" t="s">
        <v>24</v>
      </c>
      <c r="G7" s="24" t="s">
        <v>31</v>
      </c>
      <c r="H7" s="24" t="s">
        <v>32</v>
      </c>
      <c r="I7" s="24" t="s">
        <v>33</v>
      </c>
      <c r="J7" s="24" t="s">
        <v>32</v>
      </c>
      <c r="K7" s="24" t="s">
        <v>33</v>
      </c>
      <c r="L7" s="2" t="s">
        <v>34</v>
      </c>
      <c r="M7" s="25"/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spans="1:24" ht="28.9" customHeight="1">
      <c r="A8" s="41" t="str">
        <f>IF(OR(ISNUMBER(E8),ISTEXT(C8)),1," ")</f>
        <v xml:space="preserve"> </v>
      </c>
      <c r="B8" s="42"/>
      <c r="C8" s="43"/>
      <c r="D8" s="44"/>
      <c r="E8" s="44"/>
      <c r="F8" s="43"/>
      <c r="G8" s="43"/>
      <c r="H8" s="26"/>
      <c r="I8" s="26"/>
      <c r="J8" s="26"/>
      <c r="K8" s="27"/>
      <c r="L8" s="52"/>
      <c r="M8" s="50"/>
      <c r="N8" s="28" t="s">
        <v>3</v>
      </c>
      <c r="O8" s="28">
        <f>COUNTIF(C8:C27,"전")</f>
        <v>0</v>
      </c>
      <c r="P8" s="28" t="s">
        <v>2</v>
      </c>
      <c r="Q8" s="28">
        <f>SUMIF(C8:C27,"전",E8:E27)</f>
        <v>0</v>
      </c>
      <c r="R8" s="28">
        <f>COUNTIF(X8:X27,"전국")</f>
        <v>0</v>
      </c>
      <c r="S8" s="28" t="s">
        <v>2</v>
      </c>
      <c r="T8" s="28">
        <f>SUMIF(X8:X27,"전국",E8:E27)</f>
        <v>0</v>
      </c>
      <c r="U8" s="28">
        <f t="shared" ref="U8:U23" si="0">O8-R8</f>
        <v>0</v>
      </c>
      <c r="V8" s="28" t="s">
        <v>2</v>
      </c>
      <c r="W8" s="28">
        <f t="shared" ref="W8:W23" si="1">Q8-T8</f>
        <v>0</v>
      </c>
      <c r="X8" s="28" t="str">
        <f t="shared" ref="X8:X23" si="2">CONCATENATE(C8,H8)</f>
        <v/>
      </c>
    </row>
    <row r="9" spans="1:24" ht="28.9" customHeight="1">
      <c r="A9" s="41" t="str">
        <f>IF(OR(ISNUMBER(E9),ISTEXT(C9)),A8+1," ")</f>
        <v xml:space="preserve"> </v>
      </c>
      <c r="B9" s="42"/>
      <c r="C9" s="43"/>
      <c r="D9" s="44"/>
      <c r="E9" s="44"/>
      <c r="F9" s="43"/>
      <c r="G9" s="43"/>
      <c r="H9" s="26"/>
      <c r="I9" s="26"/>
      <c r="J9" s="26"/>
      <c r="K9" s="26"/>
      <c r="L9" s="52"/>
      <c r="M9" s="50"/>
      <c r="N9" s="28" t="s">
        <v>4</v>
      </c>
      <c r="O9" s="28">
        <f>COUNTIF(C8:C27,"답")</f>
        <v>0</v>
      </c>
      <c r="P9" s="28" t="s">
        <v>2</v>
      </c>
      <c r="Q9" s="28">
        <f>SUMIF(C8:C27,"답",E8:E27)</f>
        <v>0</v>
      </c>
      <c r="R9" s="28">
        <f>COUNTIF(X8:X27,"답국")</f>
        <v>0</v>
      </c>
      <c r="S9" s="28" t="s">
        <v>2</v>
      </c>
      <c r="T9" s="28">
        <f>SUMIF(X8:X27,"답국",E8:E27)</f>
        <v>0</v>
      </c>
      <c r="U9" s="28">
        <f t="shared" si="0"/>
        <v>0</v>
      </c>
      <c r="V9" s="28" t="s">
        <v>2</v>
      </c>
      <c r="W9" s="28">
        <f t="shared" si="1"/>
        <v>0</v>
      </c>
      <c r="X9" s="28" t="str">
        <f t="shared" si="2"/>
        <v/>
      </c>
    </row>
    <row r="10" spans="1:24" ht="28.9" customHeight="1">
      <c r="A10" s="41" t="str">
        <f>IF(OR(ISNUMBER(E10),ISTEXT(C10)),A9+1," ")</f>
        <v xml:space="preserve"> </v>
      </c>
      <c r="B10" s="42"/>
      <c r="C10" s="43"/>
      <c r="D10" s="44"/>
      <c r="E10" s="44"/>
      <c r="F10" s="43"/>
      <c r="G10" s="43"/>
      <c r="H10" s="26"/>
      <c r="I10" s="26"/>
      <c r="J10" s="26"/>
      <c r="K10" s="26"/>
      <c r="L10" s="52"/>
      <c r="M10" s="50"/>
      <c r="N10" s="28" t="s">
        <v>5</v>
      </c>
      <c r="O10" s="28">
        <f>COUNTIF(C8:C27,"임")</f>
        <v>0</v>
      </c>
      <c r="P10" s="28" t="s">
        <v>2</v>
      </c>
      <c r="Q10" s="28">
        <f>SUMIF(C8:C27,"임",E8:E27)</f>
        <v>0</v>
      </c>
      <c r="R10" s="28">
        <f>COUNTIF(X8:X27,"임국")</f>
        <v>0</v>
      </c>
      <c r="S10" s="28" t="s">
        <v>2</v>
      </c>
      <c r="T10" s="28">
        <f>SUMIF(X8:X27,"임국",E8:E27)</f>
        <v>0</v>
      </c>
      <c r="U10" s="28">
        <f t="shared" si="0"/>
        <v>0</v>
      </c>
      <c r="V10" s="28" t="s">
        <v>2</v>
      </c>
      <c r="W10" s="28">
        <f t="shared" si="1"/>
        <v>0</v>
      </c>
      <c r="X10" s="28" t="str">
        <f t="shared" si="2"/>
        <v/>
      </c>
    </row>
    <row r="11" spans="1:24" ht="28.9" customHeight="1">
      <c r="A11" s="41" t="str">
        <f t="shared" ref="A11:A25" si="3">IF(OR(ISNUMBER(E11),ISTEXT(C11)),A10+1," ")</f>
        <v xml:space="preserve"> </v>
      </c>
      <c r="B11" s="42"/>
      <c r="C11" s="43"/>
      <c r="D11" s="44"/>
      <c r="E11" s="44"/>
      <c r="F11" s="43"/>
      <c r="G11" s="43"/>
      <c r="H11" s="26"/>
      <c r="I11" s="26"/>
      <c r="J11" s="26"/>
      <c r="K11" s="26"/>
      <c r="L11" s="52"/>
      <c r="M11" s="50"/>
      <c r="N11" s="28" t="s">
        <v>6</v>
      </c>
      <c r="O11" s="28">
        <f>COUNTIF(C8:C27,"대")</f>
        <v>0</v>
      </c>
      <c r="P11" s="28" t="s">
        <v>2</v>
      </c>
      <c r="Q11" s="28">
        <f>SUMIF(C8:C27,"대",E8:E27)</f>
        <v>0</v>
      </c>
      <c r="R11" s="28">
        <f>COUNTIF(X8:X27,"대국")</f>
        <v>0</v>
      </c>
      <c r="S11" s="28" t="s">
        <v>2</v>
      </c>
      <c r="T11" s="28">
        <f>SUMIF(X8:X27,"대국",E8:E27)</f>
        <v>0</v>
      </c>
      <c r="U11" s="28">
        <f t="shared" si="0"/>
        <v>0</v>
      </c>
      <c r="V11" s="28" t="s">
        <v>2</v>
      </c>
      <c r="W11" s="28">
        <f t="shared" si="1"/>
        <v>0</v>
      </c>
      <c r="X11" s="28" t="str">
        <f t="shared" si="2"/>
        <v/>
      </c>
    </row>
    <row r="12" spans="1:24" ht="28.9" customHeight="1">
      <c r="A12" s="41" t="str">
        <f t="shared" si="3"/>
        <v xml:space="preserve"> </v>
      </c>
      <c r="B12" s="42"/>
      <c r="C12" s="43"/>
      <c r="D12" s="44"/>
      <c r="E12" s="44"/>
      <c r="F12" s="43"/>
      <c r="G12" s="43"/>
      <c r="H12" s="26"/>
      <c r="I12" s="26"/>
      <c r="J12" s="26"/>
      <c r="K12" s="26"/>
      <c r="L12" s="52"/>
      <c r="M12" s="50"/>
      <c r="N12" s="28" t="s">
        <v>7</v>
      </c>
      <c r="O12" s="28">
        <f>COUNTIF(C8:C27,"도")</f>
        <v>0</v>
      </c>
      <c r="P12" s="28" t="s">
        <v>2</v>
      </c>
      <c r="Q12" s="28">
        <f>SUMIF(C8:C27,"도",E8:E27)</f>
        <v>0</v>
      </c>
      <c r="R12" s="28">
        <f>COUNTIF(X8:X27,"도국")</f>
        <v>0</v>
      </c>
      <c r="S12" s="28" t="s">
        <v>2</v>
      </c>
      <c r="T12" s="28">
        <f>SUMIF(X8:X27,"도국",E8:E27)</f>
        <v>0</v>
      </c>
      <c r="U12" s="28">
        <f t="shared" si="0"/>
        <v>0</v>
      </c>
      <c r="V12" s="28" t="s">
        <v>2</v>
      </c>
      <c r="W12" s="28">
        <f t="shared" si="1"/>
        <v>0</v>
      </c>
      <c r="X12" s="28" t="str">
        <f t="shared" si="2"/>
        <v/>
      </c>
    </row>
    <row r="13" spans="1:24" ht="28.9" customHeight="1">
      <c r="A13" s="41" t="str">
        <f t="shared" si="3"/>
        <v xml:space="preserve"> </v>
      </c>
      <c r="B13" s="42"/>
      <c r="C13" s="43"/>
      <c r="D13" s="44"/>
      <c r="E13" s="44"/>
      <c r="F13" s="43"/>
      <c r="G13" s="43"/>
      <c r="H13" s="26"/>
      <c r="I13" s="26"/>
      <c r="J13" s="26"/>
      <c r="K13" s="26"/>
      <c r="L13" s="52"/>
      <c r="M13" s="50"/>
      <c r="N13" s="28" t="s">
        <v>8</v>
      </c>
      <c r="O13" s="28">
        <f>COUNTIF(C8:C27,"천")</f>
        <v>0</v>
      </c>
      <c r="P13" s="28" t="s">
        <v>2</v>
      </c>
      <c r="Q13" s="28">
        <f>SUMIF(C8:C27,"천",E8:E27)</f>
        <v>0</v>
      </c>
      <c r="R13" s="28">
        <f>COUNTIF(X8:X27,"천국")</f>
        <v>0</v>
      </c>
      <c r="S13" s="28" t="s">
        <v>2</v>
      </c>
      <c r="T13" s="28">
        <f>SUMIF(X8:X27,"천국",E8:E27)</f>
        <v>0</v>
      </c>
      <c r="U13" s="28">
        <f t="shared" si="0"/>
        <v>0</v>
      </c>
      <c r="V13" s="28" t="s">
        <v>2</v>
      </c>
      <c r="W13" s="28">
        <f t="shared" si="1"/>
        <v>0</v>
      </c>
      <c r="X13" s="28" t="str">
        <f t="shared" si="2"/>
        <v/>
      </c>
    </row>
    <row r="14" spans="1:24" ht="28.9" customHeight="1">
      <c r="A14" s="41" t="str">
        <f t="shared" si="3"/>
        <v xml:space="preserve"> </v>
      </c>
      <c r="B14" s="42"/>
      <c r="C14" s="43"/>
      <c r="D14" s="44"/>
      <c r="E14" s="44"/>
      <c r="F14" s="43"/>
      <c r="G14" s="43"/>
      <c r="H14" s="26"/>
      <c r="I14" s="26"/>
      <c r="J14" s="26"/>
      <c r="K14" s="26"/>
      <c r="L14" s="52"/>
      <c r="M14" s="50"/>
      <c r="N14" s="28" t="s">
        <v>9</v>
      </c>
      <c r="O14" s="28">
        <f>COUNTIF(C8:C27,"구")</f>
        <v>0</v>
      </c>
      <c r="P14" s="28" t="s">
        <v>2</v>
      </c>
      <c r="Q14" s="28">
        <f>SUMIF(C8:C27,"구",E8:E27)</f>
        <v>0</v>
      </c>
      <c r="R14" s="28">
        <f>COUNTIF(X8:X27,"구국")</f>
        <v>0</v>
      </c>
      <c r="S14" s="28" t="s">
        <v>2</v>
      </c>
      <c r="T14" s="28">
        <f>SUMIF(X8:X27,"구국",E8:E27)</f>
        <v>0</v>
      </c>
      <c r="U14" s="28">
        <f t="shared" si="0"/>
        <v>0</v>
      </c>
      <c r="V14" s="28" t="s">
        <v>2</v>
      </c>
      <c r="W14" s="28">
        <f t="shared" si="1"/>
        <v>0</v>
      </c>
      <c r="X14" s="28" t="str">
        <f t="shared" si="2"/>
        <v/>
      </c>
    </row>
    <row r="15" spans="1:24" ht="28.9" customHeight="1">
      <c r="A15" s="41" t="str">
        <f t="shared" si="3"/>
        <v xml:space="preserve"> </v>
      </c>
      <c r="B15" s="42"/>
      <c r="C15" s="43"/>
      <c r="D15" s="44"/>
      <c r="E15" s="44"/>
      <c r="F15" s="43"/>
      <c r="G15" s="43"/>
      <c r="H15" s="26"/>
      <c r="I15" s="26"/>
      <c r="J15" s="26"/>
      <c r="K15" s="26"/>
      <c r="L15" s="52"/>
      <c r="M15" s="50"/>
      <c r="N15" s="28" t="s">
        <v>10</v>
      </c>
      <c r="O15" s="28">
        <f>COUNTIF(C8:C27,"제")</f>
        <v>0</v>
      </c>
      <c r="P15" s="28" t="s">
        <v>2</v>
      </c>
      <c r="Q15" s="28">
        <f>SUMIF(C8:C27,"제",E8:E27)</f>
        <v>0</v>
      </c>
      <c r="R15" s="28">
        <f>COUNTIF(X8:X27,"제국")</f>
        <v>0</v>
      </c>
      <c r="S15" s="28" t="s">
        <v>2</v>
      </c>
      <c r="T15" s="28">
        <f>SUMIF(X8:X27,"제국",E8:E27)</f>
        <v>0</v>
      </c>
      <c r="U15" s="28">
        <f t="shared" si="0"/>
        <v>0</v>
      </c>
      <c r="V15" s="28" t="s">
        <v>2</v>
      </c>
      <c r="W15" s="28">
        <f t="shared" si="1"/>
        <v>0</v>
      </c>
      <c r="X15" s="28" t="str">
        <f t="shared" si="2"/>
        <v/>
      </c>
    </row>
    <row r="16" spans="1:24" ht="28.9" customHeight="1">
      <c r="A16" s="41" t="str">
        <f t="shared" si="3"/>
        <v xml:space="preserve"> </v>
      </c>
      <c r="B16" s="42"/>
      <c r="C16" s="43"/>
      <c r="D16" s="44"/>
      <c r="E16" s="44"/>
      <c r="F16" s="43"/>
      <c r="G16" s="43"/>
      <c r="H16" s="26"/>
      <c r="I16" s="26"/>
      <c r="J16" s="26"/>
      <c r="K16" s="26"/>
      <c r="L16" s="52"/>
      <c r="M16" s="50"/>
      <c r="N16" s="28" t="s">
        <v>11</v>
      </c>
      <c r="O16" s="28">
        <f>COUNTIF(C8:C27,"유")</f>
        <v>0</v>
      </c>
      <c r="P16" s="28" t="s">
        <v>2</v>
      </c>
      <c r="Q16" s="28">
        <f>SUMIF(C8:C27,"유",E8:E27)</f>
        <v>0</v>
      </c>
      <c r="R16" s="28">
        <f>COUNTIF(X8:X27,"유국")</f>
        <v>0</v>
      </c>
      <c r="S16" s="28" t="s">
        <v>2</v>
      </c>
      <c r="T16" s="28">
        <f>SUMIF(X8:X27,"유국",E8:E27)</f>
        <v>0</v>
      </c>
      <c r="U16" s="28">
        <f t="shared" si="0"/>
        <v>0</v>
      </c>
      <c r="V16" s="28" t="s">
        <v>2</v>
      </c>
      <c r="W16" s="28">
        <f t="shared" si="1"/>
        <v>0</v>
      </c>
      <c r="X16" s="28" t="str">
        <f t="shared" si="2"/>
        <v/>
      </c>
    </row>
    <row r="17" spans="1:24" ht="28.9" customHeight="1">
      <c r="A17" s="41" t="str">
        <f t="shared" si="3"/>
        <v xml:space="preserve"> </v>
      </c>
      <c r="B17" s="42"/>
      <c r="C17" s="43"/>
      <c r="D17" s="44"/>
      <c r="E17" s="44"/>
      <c r="F17" s="43"/>
      <c r="G17" s="43"/>
      <c r="H17" s="26"/>
      <c r="I17" s="26"/>
      <c r="J17" s="26"/>
      <c r="K17" s="26"/>
      <c r="L17" s="52"/>
      <c r="M17" s="50"/>
      <c r="N17" s="28" t="s">
        <v>12</v>
      </c>
      <c r="O17" s="28">
        <f>COUNTIF(C8:C27,"과")</f>
        <v>0</v>
      </c>
      <c r="P17" s="28" t="s">
        <v>2</v>
      </c>
      <c r="Q17" s="28">
        <f>SUMIF(C8:C27,"과",E8:E27)</f>
        <v>0</v>
      </c>
      <c r="R17" s="28">
        <f>COUNTIF(X8:X27,"과국")</f>
        <v>0</v>
      </c>
      <c r="S17" s="28" t="s">
        <v>2</v>
      </c>
      <c r="T17" s="28">
        <f>SUMIF(X8:X27,"과국",E8:E27)</f>
        <v>0</v>
      </c>
      <c r="U17" s="28">
        <f t="shared" si="0"/>
        <v>0</v>
      </c>
      <c r="V17" s="28" t="s">
        <v>2</v>
      </c>
      <c r="W17" s="28">
        <f t="shared" si="1"/>
        <v>0</v>
      </c>
      <c r="X17" s="28" t="str">
        <f t="shared" si="2"/>
        <v/>
      </c>
    </row>
    <row r="18" spans="1:24" ht="28.9" customHeight="1">
      <c r="A18" s="41" t="str">
        <f t="shared" si="3"/>
        <v xml:space="preserve"> </v>
      </c>
      <c r="B18" s="42"/>
      <c r="C18" s="43"/>
      <c r="D18" s="44"/>
      <c r="E18" s="44"/>
      <c r="F18" s="43"/>
      <c r="G18" s="43"/>
      <c r="H18" s="26"/>
      <c r="I18" s="26"/>
      <c r="J18" s="26"/>
      <c r="K18" s="26"/>
      <c r="L18" s="52"/>
      <c r="M18" s="50"/>
      <c r="N18" s="28" t="s">
        <v>13</v>
      </c>
      <c r="O18" s="28">
        <f>COUNTIF(C8:C27,"묘")</f>
        <v>0</v>
      </c>
      <c r="P18" s="28" t="s">
        <v>2</v>
      </c>
      <c r="Q18" s="28">
        <f>SUMIF(C8:C27,"묘",E8:E27)</f>
        <v>0</v>
      </c>
      <c r="R18" s="28">
        <f>COUNTIF(X8:X27,"묘국")</f>
        <v>0</v>
      </c>
      <c r="S18" s="28" t="s">
        <v>2</v>
      </c>
      <c r="T18" s="28">
        <f>SUMIF(X8:X27,"묘국",E8:E27)</f>
        <v>0</v>
      </c>
      <c r="U18" s="28">
        <f t="shared" si="0"/>
        <v>0</v>
      </c>
      <c r="V18" s="28" t="s">
        <v>2</v>
      </c>
      <c r="W18" s="28">
        <f t="shared" si="1"/>
        <v>0</v>
      </c>
      <c r="X18" s="28" t="str">
        <f t="shared" si="2"/>
        <v/>
      </c>
    </row>
    <row r="19" spans="1:24" ht="28.9" customHeight="1">
      <c r="A19" s="41" t="str">
        <f t="shared" si="3"/>
        <v xml:space="preserve"> </v>
      </c>
      <c r="B19" s="42"/>
      <c r="C19" s="43"/>
      <c r="D19" s="44"/>
      <c r="E19" s="44"/>
      <c r="F19" s="43"/>
      <c r="G19" s="43"/>
      <c r="H19" s="26"/>
      <c r="I19" s="26"/>
      <c r="J19" s="26"/>
      <c r="K19" s="26"/>
      <c r="L19" s="52"/>
      <c r="M19" s="50"/>
      <c r="N19" s="28" t="s">
        <v>14</v>
      </c>
      <c r="O19" s="28">
        <f>COUNTIF(C8:C27,"목")</f>
        <v>0</v>
      </c>
      <c r="P19" s="28" t="s">
        <v>2</v>
      </c>
      <c r="Q19" s="28">
        <f>SUMIF(C8:C27,"목",E8:E27)</f>
        <v>0</v>
      </c>
      <c r="R19" s="28">
        <f>COUNTIF(X8:X27,"목국")</f>
        <v>0</v>
      </c>
      <c r="S19" s="28" t="s">
        <v>2</v>
      </c>
      <c r="T19" s="28">
        <f>SUMIF(X8:X27,"목국",E8:E27)</f>
        <v>0</v>
      </c>
      <c r="U19" s="28">
        <f t="shared" si="0"/>
        <v>0</v>
      </c>
      <c r="V19" s="28" t="s">
        <v>2</v>
      </c>
      <c r="W19" s="28">
        <f t="shared" si="1"/>
        <v>0</v>
      </c>
      <c r="X19" s="28" t="str">
        <f t="shared" si="2"/>
        <v/>
      </c>
    </row>
    <row r="20" spans="1:24" ht="28.9" customHeight="1">
      <c r="A20" s="41" t="str">
        <f t="shared" si="3"/>
        <v xml:space="preserve"> </v>
      </c>
      <c r="B20" s="42"/>
      <c r="C20" s="43"/>
      <c r="D20" s="44"/>
      <c r="E20" s="44"/>
      <c r="F20" s="43"/>
      <c r="G20" s="43"/>
      <c r="H20" s="26"/>
      <c r="I20" s="26"/>
      <c r="J20" s="26"/>
      <c r="K20" s="26"/>
      <c r="L20" s="52"/>
      <c r="M20" s="50"/>
      <c r="N20" s="28" t="s">
        <v>15</v>
      </c>
      <c r="O20" s="28">
        <f>COUNTIF(C8:C27,"잡")</f>
        <v>0</v>
      </c>
      <c r="P20" s="28" t="s">
        <v>2</v>
      </c>
      <c r="Q20" s="28">
        <f>SUMIF(C8:C27,"잡",E8:E27)</f>
        <v>0</v>
      </c>
      <c r="R20" s="28">
        <f>COUNTIF(X8:X27,"잡국")</f>
        <v>0</v>
      </c>
      <c r="S20" s="28" t="s">
        <v>2</v>
      </c>
      <c r="T20" s="28">
        <f>SUMIF(X8:X27,"잡국",E8:E27)</f>
        <v>0</v>
      </c>
      <c r="U20" s="28">
        <f t="shared" si="0"/>
        <v>0</v>
      </c>
      <c r="V20" s="28" t="s">
        <v>2</v>
      </c>
      <c r="W20" s="28">
        <f t="shared" si="1"/>
        <v>0</v>
      </c>
      <c r="X20" s="28" t="str">
        <f t="shared" si="2"/>
        <v/>
      </c>
    </row>
    <row r="21" spans="1:24" ht="28.9" customHeight="1">
      <c r="A21" s="41" t="str">
        <f t="shared" si="3"/>
        <v xml:space="preserve"> </v>
      </c>
      <c r="B21" s="42"/>
      <c r="C21" s="43"/>
      <c r="D21" s="44"/>
      <c r="E21" s="44"/>
      <c r="F21" s="43"/>
      <c r="G21" s="43"/>
      <c r="H21" s="26"/>
      <c r="I21" s="26"/>
      <c r="J21" s="26"/>
      <c r="K21" s="26"/>
      <c r="L21" s="52"/>
      <c r="M21" s="50"/>
      <c r="N21" s="28" t="s">
        <v>19</v>
      </c>
      <c r="O21" s="28">
        <f>COUNTIF(C8:C27,"학")</f>
        <v>0</v>
      </c>
      <c r="P21" s="28" t="s">
        <v>2</v>
      </c>
      <c r="Q21" s="28">
        <f>SUMIF(C8:C27,"학",E8:E27)</f>
        <v>0</v>
      </c>
      <c r="R21" s="28">
        <f>COUNTIF(X8:X27,"학국")</f>
        <v>0</v>
      </c>
      <c r="S21" s="28" t="s">
        <v>2</v>
      </c>
      <c r="T21" s="28">
        <f>SUMIF(X8:X27,"학국",E8:E27)</f>
        <v>0</v>
      </c>
      <c r="U21" s="28">
        <f t="shared" si="0"/>
        <v>0</v>
      </c>
      <c r="V21" s="28" t="s">
        <v>2</v>
      </c>
      <c r="W21" s="28">
        <f t="shared" si="1"/>
        <v>0</v>
      </c>
      <c r="X21" s="28" t="str">
        <f t="shared" si="2"/>
        <v/>
      </c>
    </row>
    <row r="22" spans="1:24" ht="28.9" customHeight="1">
      <c r="A22" s="41" t="str">
        <f t="shared" si="3"/>
        <v xml:space="preserve"> </v>
      </c>
      <c r="B22" s="42"/>
      <c r="C22" s="43"/>
      <c r="D22" s="44"/>
      <c r="E22" s="44"/>
      <c r="F22" s="43"/>
      <c r="G22" s="43"/>
      <c r="H22" s="26"/>
      <c r="I22" s="26"/>
      <c r="J22" s="26"/>
      <c r="K22" s="26"/>
      <c r="L22" s="52"/>
      <c r="M22" s="50"/>
      <c r="N22" s="28" t="s">
        <v>16</v>
      </c>
      <c r="O22" s="28">
        <f>COUNTIF(C8:C27,"수")</f>
        <v>0</v>
      </c>
      <c r="P22" s="28" t="s">
        <v>2</v>
      </c>
      <c r="Q22" s="28">
        <f>SUMIF(C8:C27,"수",E8:E27)</f>
        <v>0</v>
      </c>
      <c r="R22" s="28">
        <f>COUNTIF(X8:X27,"수국")</f>
        <v>0</v>
      </c>
      <c r="S22" s="28" t="s">
        <v>2</v>
      </c>
      <c r="T22" s="28">
        <f>SUMIF(X8:X27,"수국",E8:E27)</f>
        <v>0</v>
      </c>
      <c r="U22" s="28">
        <f t="shared" si="0"/>
        <v>0</v>
      </c>
      <c r="V22" s="28" t="s">
        <v>2</v>
      </c>
      <c r="W22" s="28">
        <f t="shared" si="1"/>
        <v>0</v>
      </c>
      <c r="X22" s="28" t="str">
        <f t="shared" si="2"/>
        <v/>
      </c>
    </row>
    <row r="23" spans="1:24" ht="28.9" customHeight="1">
      <c r="A23" s="41" t="str">
        <f t="shared" si="3"/>
        <v xml:space="preserve"> </v>
      </c>
      <c r="B23" s="42"/>
      <c r="C23" s="43"/>
      <c r="D23" s="44"/>
      <c r="E23" s="44"/>
      <c r="F23" s="43"/>
      <c r="G23" s="43"/>
      <c r="H23" s="26"/>
      <c r="I23" s="26"/>
      <c r="J23" s="26"/>
      <c r="K23" s="26"/>
      <c r="L23" s="52"/>
      <c r="M23" s="50"/>
      <c r="N23" s="29" t="s">
        <v>17</v>
      </c>
      <c r="O23" s="28">
        <f>COUNTIF(C8:C27,"장")</f>
        <v>0</v>
      </c>
      <c r="P23" s="28" t="s">
        <v>2</v>
      </c>
      <c r="Q23" s="28">
        <f>SUMIF(C8:C27,"장",E8:E27)</f>
        <v>0</v>
      </c>
      <c r="R23" s="28">
        <f>COUNTIF(X8:X27,"장국")</f>
        <v>0</v>
      </c>
      <c r="S23" s="28" t="s">
        <v>2</v>
      </c>
      <c r="T23" s="28">
        <f>SUMIF(X8:X27,"장국",E8:E27)</f>
        <v>0</v>
      </c>
      <c r="U23" s="28">
        <f t="shared" si="0"/>
        <v>0</v>
      </c>
      <c r="V23" s="28" t="s">
        <v>2</v>
      </c>
      <c r="W23" s="28">
        <f t="shared" si="1"/>
        <v>0</v>
      </c>
      <c r="X23" s="30" t="str">
        <f t="shared" si="2"/>
        <v/>
      </c>
    </row>
    <row r="24" spans="1:24" ht="28.9" customHeight="1">
      <c r="A24" s="41" t="str">
        <f t="shared" si="3"/>
        <v xml:space="preserve"> </v>
      </c>
      <c r="B24" s="42"/>
      <c r="C24" s="43"/>
      <c r="D24" s="44"/>
      <c r="E24" s="44"/>
      <c r="F24" s="43"/>
      <c r="G24" s="43"/>
      <c r="H24" s="26"/>
      <c r="I24" s="26"/>
      <c r="J24" s="26"/>
      <c r="K24" s="26"/>
      <c r="L24" s="52"/>
      <c r="M24" s="50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30" t="str">
        <f t="shared" ref="X24:X39" si="4">CONCATENATE(C24,H24)</f>
        <v/>
      </c>
    </row>
    <row r="25" spans="1:24" ht="28.9" customHeight="1">
      <c r="A25" s="41" t="str">
        <f t="shared" si="3"/>
        <v xml:space="preserve"> </v>
      </c>
      <c r="B25" s="42"/>
      <c r="C25" s="43"/>
      <c r="D25" s="44"/>
      <c r="E25" s="44"/>
      <c r="F25" s="43"/>
      <c r="G25" s="43"/>
      <c r="H25" s="26"/>
      <c r="I25" s="26"/>
      <c r="J25" s="26"/>
      <c r="K25" s="26"/>
      <c r="L25" s="52"/>
      <c r="M25" s="50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30" t="str">
        <f t="shared" si="4"/>
        <v/>
      </c>
    </row>
    <row r="26" spans="1:24" ht="28.9" customHeight="1">
      <c r="A26" s="41" t="str">
        <f>IF(OR(ISNUMBER(E26),ISTEXT(C26)),A25+1," ")</f>
        <v xml:space="preserve"> </v>
      </c>
      <c r="B26" s="42"/>
      <c r="C26" s="43"/>
      <c r="D26" s="44"/>
      <c r="E26" s="44"/>
      <c r="F26" s="43"/>
      <c r="G26" s="43"/>
      <c r="H26" s="26"/>
      <c r="I26" s="26"/>
      <c r="J26" s="26"/>
      <c r="K26" s="26"/>
      <c r="L26" s="52"/>
      <c r="M26" s="50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30" t="str">
        <f t="shared" si="4"/>
        <v/>
      </c>
    </row>
    <row r="27" spans="1:24" ht="28.9" customHeight="1">
      <c r="A27" s="41" t="str">
        <f>IF(OR(ISNUMBER(E27),ISTEXT(C27)),A26+1," ")</f>
        <v xml:space="preserve"> </v>
      </c>
      <c r="B27" s="42"/>
      <c r="C27" s="43"/>
      <c r="D27" s="44"/>
      <c r="E27" s="44"/>
      <c r="F27" s="43"/>
      <c r="G27" s="43"/>
      <c r="H27" s="26"/>
      <c r="I27" s="26"/>
      <c r="J27" s="26"/>
      <c r="K27" s="26"/>
      <c r="L27" s="52"/>
      <c r="M27" s="50"/>
      <c r="N27" s="28" t="s">
        <v>20</v>
      </c>
      <c r="O27" s="28">
        <f>COUNTIF(C8:C27," ")</f>
        <v>0</v>
      </c>
      <c r="P27" s="28" t="s">
        <v>2</v>
      </c>
      <c r="Q27" s="28">
        <f>SUMIF(C8:C27," ",E8:E27)</f>
        <v>0</v>
      </c>
      <c r="R27" s="28"/>
      <c r="S27" s="28" t="s">
        <v>2</v>
      </c>
      <c r="T27" s="28"/>
      <c r="U27" s="28">
        <f>O27</f>
        <v>0</v>
      </c>
      <c r="V27" s="28" t="s">
        <v>2</v>
      </c>
      <c r="W27" s="28">
        <f>Q27</f>
        <v>0</v>
      </c>
      <c r="X27" s="28" t="str">
        <f t="shared" si="4"/>
        <v/>
      </c>
    </row>
    <row r="28" spans="1:24" ht="28.9" customHeight="1">
      <c r="A28" s="45" t="s">
        <v>35</v>
      </c>
      <c r="B28" s="46"/>
      <c r="C28" s="47"/>
      <c r="D28" s="48"/>
      <c r="E28" s="49">
        <f>SUM(E8:E27)</f>
        <v>0</v>
      </c>
      <c r="F28" s="47"/>
      <c r="G28" s="47"/>
      <c r="H28" s="31"/>
      <c r="I28" s="31"/>
      <c r="J28" s="31"/>
      <c r="K28" s="31"/>
      <c r="L28" s="33"/>
      <c r="M28" s="51"/>
      <c r="N28" s="29" t="s">
        <v>1</v>
      </c>
      <c r="O28" s="28">
        <f>SUM(O8:O27)</f>
        <v>0</v>
      </c>
      <c r="P28" s="28" t="s">
        <v>2</v>
      </c>
      <c r="Q28" s="28">
        <f>SUM(Q8:Q27)</f>
        <v>0</v>
      </c>
      <c r="R28" s="28">
        <f>SUM(R8:R27)</f>
        <v>0</v>
      </c>
      <c r="S28" s="28" t="s">
        <v>2</v>
      </c>
      <c r="T28" s="28">
        <f>SUM(T8:T27)</f>
        <v>0</v>
      </c>
      <c r="U28" s="28">
        <f>SUM(U8:U27)</f>
        <v>0</v>
      </c>
      <c r="V28" s="28" t="s">
        <v>2</v>
      </c>
      <c r="W28" s="28">
        <f>SUM(W8:W27)</f>
        <v>0</v>
      </c>
      <c r="X28" s="28" t="str">
        <f t="shared" si="4"/>
        <v/>
      </c>
    </row>
    <row r="29" spans="1:24" ht="28.9" customHeight="1">
      <c r="A29" s="41" t="str">
        <f>IF(OR(ISNUMBER(E29),ISTEXT(C29)),A27+1," ")</f>
        <v xml:space="preserve"> </v>
      </c>
      <c r="B29" s="42"/>
      <c r="C29" s="43"/>
      <c r="D29" s="44"/>
      <c r="E29" s="44"/>
      <c r="F29" s="43"/>
      <c r="G29" s="43"/>
      <c r="H29" s="26"/>
      <c r="I29" s="26"/>
      <c r="J29" s="26"/>
      <c r="K29" s="27"/>
      <c r="L29" s="52"/>
      <c r="M29" s="50"/>
      <c r="N29" s="28" t="s">
        <v>3</v>
      </c>
      <c r="O29" s="28">
        <f>COUNTIF(C29:C48,"전")</f>
        <v>0</v>
      </c>
      <c r="P29" s="28" t="s">
        <v>2</v>
      </c>
      <c r="Q29" s="28">
        <f>SUMIF(C29:C48,"전",E29:E48)</f>
        <v>0</v>
      </c>
      <c r="R29" s="28">
        <f>COUNTIF(X29:X48,"전국")</f>
        <v>0</v>
      </c>
      <c r="S29" s="28" t="s">
        <v>2</v>
      </c>
      <c r="T29" s="28">
        <f>SUMIF(X29:X48,"전국",E29:E48)</f>
        <v>0</v>
      </c>
      <c r="U29" s="28">
        <f t="shared" ref="U29:U44" si="5">O29-R29</f>
        <v>0</v>
      </c>
      <c r="V29" s="28" t="s">
        <v>2</v>
      </c>
      <c r="W29" s="28">
        <f t="shared" ref="W29:W44" si="6">Q29-T29</f>
        <v>0</v>
      </c>
      <c r="X29" s="28" t="str">
        <f t="shared" si="4"/>
        <v/>
      </c>
    </row>
    <row r="30" spans="1:24" ht="28.9" customHeight="1">
      <c r="A30" s="41" t="str">
        <f>IF(OR(ISNUMBER(E30),ISTEXT(C30)),A29+1," ")</f>
        <v xml:space="preserve"> </v>
      </c>
      <c r="B30" s="42"/>
      <c r="C30" s="43"/>
      <c r="D30" s="44"/>
      <c r="E30" s="44"/>
      <c r="F30" s="43"/>
      <c r="G30" s="43"/>
      <c r="H30" s="26"/>
      <c r="I30" s="26"/>
      <c r="J30" s="26"/>
      <c r="K30" s="26"/>
      <c r="L30" s="52"/>
      <c r="M30" s="50"/>
      <c r="N30" s="28" t="s">
        <v>4</v>
      </c>
      <c r="O30" s="28">
        <f>COUNTIF(C29:C48,"답")</f>
        <v>0</v>
      </c>
      <c r="P30" s="28" t="s">
        <v>2</v>
      </c>
      <c r="Q30" s="28">
        <f>SUMIF(C29:C48,"답",E29:E48)</f>
        <v>0</v>
      </c>
      <c r="R30" s="28">
        <f>COUNTIF(X29:X48,"답국")</f>
        <v>0</v>
      </c>
      <c r="S30" s="28" t="s">
        <v>2</v>
      </c>
      <c r="T30" s="28">
        <f>SUMIF(X29:X48,"답국",E29:E48)</f>
        <v>0</v>
      </c>
      <c r="U30" s="28">
        <f t="shared" si="5"/>
        <v>0</v>
      </c>
      <c r="V30" s="28" t="s">
        <v>2</v>
      </c>
      <c r="W30" s="28">
        <f t="shared" si="6"/>
        <v>0</v>
      </c>
      <c r="X30" s="28" t="str">
        <f t="shared" si="4"/>
        <v/>
      </c>
    </row>
    <row r="31" spans="1:24" ht="28.9" customHeight="1">
      <c r="A31" s="41" t="str">
        <f t="shared" ref="A31:A45" si="7">IF(OR(ISNUMBER(E31),ISTEXT(C31)),A30+1," ")</f>
        <v xml:space="preserve"> </v>
      </c>
      <c r="B31" s="42"/>
      <c r="C31" s="43"/>
      <c r="D31" s="44"/>
      <c r="E31" s="44"/>
      <c r="F31" s="43"/>
      <c r="G31" s="43"/>
      <c r="H31" s="26"/>
      <c r="I31" s="26"/>
      <c r="J31" s="26"/>
      <c r="K31" s="26"/>
      <c r="L31" s="52"/>
      <c r="M31" s="50"/>
      <c r="N31" s="28" t="s">
        <v>5</v>
      </c>
      <c r="O31" s="28">
        <f>COUNTIF(C29:C48,"임")</f>
        <v>0</v>
      </c>
      <c r="P31" s="28" t="s">
        <v>2</v>
      </c>
      <c r="Q31" s="28">
        <f>SUMIF(C29:C48,"임",E29:E48)</f>
        <v>0</v>
      </c>
      <c r="R31" s="28">
        <f>COUNTIF(X29:X48,"임국")</f>
        <v>0</v>
      </c>
      <c r="S31" s="28" t="s">
        <v>2</v>
      </c>
      <c r="T31" s="28">
        <f>SUMIF(X29:X48,"임국",E29:E48)</f>
        <v>0</v>
      </c>
      <c r="U31" s="28">
        <f t="shared" si="5"/>
        <v>0</v>
      </c>
      <c r="V31" s="28" t="s">
        <v>2</v>
      </c>
      <c r="W31" s="28">
        <f t="shared" si="6"/>
        <v>0</v>
      </c>
      <c r="X31" s="28" t="str">
        <f t="shared" si="4"/>
        <v/>
      </c>
    </row>
    <row r="32" spans="1:24" ht="28.9" customHeight="1">
      <c r="A32" s="41" t="str">
        <f t="shared" si="7"/>
        <v xml:space="preserve"> </v>
      </c>
      <c r="B32" s="42"/>
      <c r="C32" s="43"/>
      <c r="D32" s="44"/>
      <c r="E32" s="44"/>
      <c r="F32" s="43"/>
      <c r="G32" s="43"/>
      <c r="H32" s="26"/>
      <c r="I32" s="26"/>
      <c r="J32" s="26"/>
      <c r="K32" s="26"/>
      <c r="L32" s="52"/>
      <c r="M32" s="50"/>
      <c r="N32" s="28" t="s">
        <v>6</v>
      </c>
      <c r="O32" s="28">
        <f>COUNTIF(C29:C48,"대")</f>
        <v>0</v>
      </c>
      <c r="P32" s="28" t="s">
        <v>2</v>
      </c>
      <c r="Q32" s="28">
        <f>SUMIF(C29:C48,"대",E29:E48)</f>
        <v>0</v>
      </c>
      <c r="R32" s="28">
        <f>COUNTIF(X29:X48,"대국")</f>
        <v>0</v>
      </c>
      <c r="S32" s="28" t="s">
        <v>2</v>
      </c>
      <c r="T32" s="28">
        <f>SUMIF(X29:X48,"대국",E29:E48)</f>
        <v>0</v>
      </c>
      <c r="U32" s="28">
        <f t="shared" si="5"/>
        <v>0</v>
      </c>
      <c r="V32" s="28" t="s">
        <v>2</v>
      </c>
      <c r="W32" s="28">
        <f t="shared" si="6"/>
        <v>0</v>
      </c>
      <c r="X32" s="28" t="str">
        <f t="shared" si="4"/>
        <v/>
      </c>
    </row>
    <row r="33" spans="1:24" ht="28.9" customHeight="1">
      <c r="A33" s="41" t="str">
        <f t="shared" si="7"/>
        <v xml:space="preserve"> </v>
      </c>
      <c r="B33" s="42"/>
      <c r="C33" s="43"/>
      <c r="D33" s="44"/>
      <c r="E33" s="44"/>
      <c r="F33" s="43"/>
      <c r="G33" s="43"/>
      <c r="H33" s="26"/>
      <c r="I33" s="26"/>
      <c r="J33" s="26"/>
      <c r="K33" s="26"/>
      <c r="L33" s="52"/>
      <c r="M33" s="50"/>
      <c r="N33" s="28" t="s">
        <v>7</v>
      </c>
      <c r="O33" s="28">
        <f>COUNTIF(C29:C48,"도")</f>
        <v>0</v>
      </c>
      <c r="P33" s="28" t="s">
        <v>2</v>
      </c>
      <c r="Q33" s="28">
        <f>SUMIF(C29:C48,"도",E29:E48)</f>
        <v>0</v>
      </c>
      <c r="R33" s="28">
        <f>COUNTIF(X29:X48,"도국")</f>
        <v>0</v>
      </c>
      <c r="S33" s="28" t="s">
        <v>2</v>
      </c>
      <c r="T33" s="28">
        <f>SUMIF(X29:X48,"도국",E29:E48)</f>
        <v>0</v>
      </c>
      <c r="U33" s="28">
        <f t="shared" si="5"/>
        <v>0</v>
      </c>
      <c r="V33" s="28" t="s">
        <v>2</v>
      </c>
      <c r="W33" s="28">
        <f t="shared" si="6"/>
        <v>0</v>
      </c>
      <c r="X33" s="28" t="str">
        <f t="shared" si="4"/>
        <v/>
      </c>
    </row>
    <row r="34" spans="1:24" ht="28.9" customHeight="1">
      <c r="A34" s="41" t="str">
        <f t="shared" si="7"/>
        <v xml:space="preserve"> </v>
      </c>
      <c r="B34" s="42"/>
      <c r="C34" s="43"/>
      <c r="D34" s="44"/>
      <c r="E34" s="44"/>
      <c r="F34" s="43"/>
      <c r="G34" s="43"/>
      <c r="H34" s="26"/>
      <c r="I34" s="26"/>
      <c r="J34" s="26"/>
      <c r="K34" s="26"/>
      <c r="L34" s="52"/>
      <c r="M34" s="50"/>
      <c r="N34" s="28" t="s">
        <v>8</v>
      </c>
      <c r="O34" s="28">
        <f>COUNTIF(C29:C48,"천")</f>
        <v>0</v>
      </c>
      <c r="P34" s="28" t="s">
        <v>2</v>
      </c>
      <c r="Q34" s="28">
        <f>SUMIF(C29:C48,"천",E29:E48)</f>
        <v>0</v>
      </c>
      <c r="R34" s="28">
        <f>COUNTIF(X29:X48,"천국")</f>
        <v>0</v>
      </c>
      <c r="S34" s="28" t="s">
        <v>2</v>
      </c>
      <c r="T34" s="28">
        <f>SUMIF(X29:X48,"천국",E29:E48)</f>
        <v>0</v>
      </c>
      <c r="U34" s="28">
        <f t="shared" si="5"/>
        <v>0</v>
      </c>
      <c r="V34" s="28" t="s">
        <v>2</v>
      </c>
      <c r="W34" s="28">
        <f t="shared" si="6"/>
        <v>0</v>
      </c>
      <c r="X34" s="28" t="str">
        <f t="shared" si="4"/>
        <v/>
      </c>
    </row>
    <row r="35" spans="1:24" ht="28.9" customHeight="1">
      <c r="A35" s="41" t="str">
        <f t="shared" si="7"/>
        <v xml:space="preserve"> </v>
      </c>
      <c r="B35" s="42"/>
      <c r="C35" s="43"/>
      <c r="D35" s="44"/>
      <c r="E35" s="44"/>
      <c r="F35" s="43"/>
      <c r="G35" s="43"/>
      <c r="H35" s="26"/>
      <c r="I35" s="26"/>
      <c r="J35" s="26"/>
      <c r="K35" s="26"/>
      <c r="L35" s="52"/>
      <c r="M35" s="50"/>
      <c r="N35" s="28" t="s">
        <v>9</v>
      </c>
      <c r="O35" s="28">
        <f>COUNTIF(C29:C48,"구")</f>
        <v>0</v>
      </c>
      <c r="P35" s="28" t="s">
        <v>2</v>
      </c>
      <c r="Q35" s="28">
        <f>SUMIF(C29:C48,"구",E29:E48)</f>
        <v>0</v>
      </c>
      <c r="R35" s="28">
        <f>COUNTIF(X29:X48,"구국")</f>
        <v>0</v>
      </c>
      <c r="S35" s="28" t="s">
        <v>2</v>
      </c>
      <c r="T35" s="28">
        <f>SUMIF(X29:X48,"구국",E29:E48)</f>
        <v>0</v>
      </c>
      <c r="U35" s="28">
        <f t="shared" si="5"/>
        <v>0</v>
      </c>
      <c r="V35" s="28" t="s">
        <v>2</v>
      </c>
      <c r="W35" s="28">
        <f t="shared" si="6"/>
        <v>0</v>
      </c>
      <c r="X35" s="28" t="str">
        <f t="shared" si="4"/>
        <v/>
      </c>
    </row>
    <row r="36" spans="1:24" ht="28.9" customHeight="1">
      <c r="A36" s="41" t="str">
        <f t="shared" si="7"/>
        <v xml:space="preserve"> </v>
      </c>
      <c r="B36" s="42"/>
      <c r="C36" s="43"/>
      <c r="D36" s="44"/>
      <c r="E36" s="44"/>
      <c r="F36" s="43"/>
      <c r="G36" s="43"/>
      <c r="H36" s="26"/>
      <c r="I36" s="26"/>
      <c r="J36" s="26"/>
      <c r="K36" s="26"/>
      <c r="L36" s="52"/>
      <c r="M36" s="50"/>
      <c r="N36" s="28" t="s">
        <v>10</v>
      </c>
      <c r="O36" s="28">
        <f>COUNTIF(C29:C48,"제")</f>
        <v>0</v>
      </c>
      <c r="P36" s="28" t="s">
        <v>2</v>
      </c>
      <c r="Q36" s="28">
        <f>SUMIF(C29:C48,"제",E29:E48)</f>
        <v>0</v>
      </c>
      <c r="R36" s="28">
        <f>COUNTIF(X29:X48,"제국")</f>
        <v>0</v>
      </c>
      <c r="S36" s="28" t="s">
        <v>2</v>
      </c>
      <c r="T36" s="28">
        <f>SUMIF(X29:X48,"제국",E29:E48)</f>
        <v>0</v>
      </c>
      <c r="U36" s="28">
        <f t="shared" si="5"/>
        <v>0</v>
      </c>
      <c r="V36" s="28" t="s">
        <v>2</v>
      </c>
      <c r="W36" s="28">
        <f t="shared" si="6"/>
        <v>0</v>
      </c>
      <c r="X36" s="28" t="str">
        <f t="shared" si="4"/>
        <v/>
      </c>
    </row>
    <row r="37" spans="1:24" ht="28.9" customHeight="1">
      <c r="A37" s="41" t="str">
        <f t="shared" si="7"/>
        <v xml:space="preserve"> </v>
      </c>
      <c r="B37" s="42"/>
      <c r="C37" s="43"/>
      <c r="D37" s="44"/>
      <c r="E37" s="44"/>
      <c r="F37" s="43"/>
      <c r="G37" s="43"/>
      <c r="H37" s="26"/>
      <c r="I37" s="26"/>
      <c r="J37" s="26"/>
      <c r="K37" s="26"/>
      <c r="L37" s="52"/>
      <c r="M37" s="50"/>
      <c r="N37" s="28" t="s">
        <v>11</v>
      </c>
      <c r="O37" s="28">
        <f>COUNTIF(C29:C48,"유")</f>
        <v>0</v>
      </c>
      <c r="P37" s="28" t="s">
        <v>2</v>
      </c>
      <c r="Q37" s="28">
        <f>SUMIF(C29:C48,"유",E29:E48)</f>
        <v>0</v>
      </c>
      <c r="R37" s="28">
        <f>COUNTIF(X29:X48,"유국")</f>
        <v>0</v>
      </c>
      <c r="S37" s="28" t="s">
        <v>2</v>
      </c>
      <c r="T37" s="28">
        <f>SUMIF(X29:X48,"유국",E29:E48)</f>
        <v>0</v>
      </c>
      <c r="U37" s="28">
        <f t="shared" si="5"/>
        <v>0</v>
      </c>
      <c r="V37" s="28" t="s">
        <v>2</v>
      </c>
      <c r="W37" s="28">
        <f t="shared" si="6"/>
        <v>0</v>
      </c>
      <c r="X37" s="28" t="str">
        <f t="shared" si="4"/>
        <v/>
      </c>
    </row>
    <row r="38" spans="1:24" ht="28.9" customHeight="1">
      <c r="A38" s="41" t="str">
        <f t="shared" si="7"/>
        <v xml:space="preserve"> </v>
      </c>
      <c r="B38" s="42"/>
      <c r="C38" s="43"/>
      <c r="D38" s="44"/>
      <c r="E38" s="44"/>
      <c r="F38" s="43"/>
      <c r="G38" s="43"/>
      <c r="H38" s="26"/>
      <c r="I38" s="26"/>
      <c r="J38" s="26"/>
      <c r="K38" s="26"/>
      <c r="L38" s="52"/>
      <c r="M38" s="50"/>
      <c r="N38" s="28" t="s">
        <v>12</v>
      </c>
      <c r="O38" s="28">
        <f>COUNTIF(C29:C48,"과")</f>
        <v>0</v>
      </c>
      <c r="P38" s="28" t="s">
        <v>2</v>
      </c>
      <c r="Q38" s="28">
        <f>SUMIF(C29:C48,"과",E29:E48)</f>
        <v>0</v>
      </c>
      <c r="R38" s="28">
        <f>COUNTIF(X29:X48,"과국")</f>
        <v>0</v>
      </c>
      <c r="S38" s="28" t="s">
        <v>2</v>
      </c>
      <c r="T38" s="28">
        <f>SUMIF(X29:X48,"과국",E29:E48)</f>
        <v>0</v>
      </c>
      <c r="U38" s="28">
        <f t="shared" si="5"/>
        <v>0</v>
      </c>
      <c r="V38" s="28" t="s">
        <v>2</v>
      </c>
      <c r="W38" s="28">
        <f t="shared" si="6"/>
        <v>0</v>
      </c>
      <c r="X38" s="28" t="str">
        <f t="shared" si="4"/>
        <v/>
      </c>
    </row>
    <row r="39" spans="1:24" ht="28.9" customHeight="1">
      <c r="A39" s="41" t="str">
        <f t="shared" si="7"/>
        <v xml:space="preserve"> </v>
      </c>
      <c r="B39" s="42"/>
      <c r="C39" s="43"/>
      <c r="D39" s="44"/>
      <c r="E39" s="44"/>
      <c r="F39" s="43"/>
      <c r="G39" s="43"/>
      <c r="H39" s="26"/>
      <c r="I39" s="26"/>
      <c r="J39" s="26"/>
      <c r="K39" s="26"/>
      <c r="L39" s="52"/>
      <c r="M39" s="50"/>
      <c r="N39" s="28" t="s">
        <v>13</v>
      </c>
      <c r="O39" s="28">
        <f>COUNTIF(C29:C48,"묘")</f>
        <v>0</v>
      </c>
      <c r="P39" s="28" t="s">
        <v>2</v>
      </c>
      <c r="Q39" s="28">
        <f>SUMIF(C29:C48,"묘",E29:E48)</f>
        <v>0</v>
      </c>
      <c r="R39" s="28">
        <f>COUNTIF(X29:X48,"묘국")</f>
        <v>0</v>
      </c>
      <c r="S39" s="28" t="s">
        <v>2</v>
      </c>
      <c r="T39" s="28">
        <f>SUMIF(X29:X48,"묘국",E29:E48)</f>
        <v>0</v>
      </c>
      <c r="U39" s="28">
        <f t="shared" si="5"/>
        <v>0</v>
      </c>
      <c r="V39" s="28" t="s">
        <v>2</v>
      </c>
      <c r="W39" s="28">
        <f t="shared" si="6"/>
        <v>0</v>
      </c>
      <c r="X39" s="28" t="str">
        <f t="shared" si="4"/>
        <v/>
      </c>
    </row>
    <row r="40" spans="1:24" ht="28.9" customHeight="1">
      <c r="A40" s="41" t="str">
        <f t="shared" si="7"/>
        <v xml:space="preserve"> </v>
      </c>
      <c r="B40" s="42"/>
      <c r="C40" s="43"/>
      <c r="D40" s="44"/>
      <c r="E40" s="44"/>
      <c r="F40" s="43"/>
      <c r="G40" s="43"/>
      <c r="H40" s="26"/>
      <c r="I40" s="26"/>
      <c r="J40" s="26"/>
      <c r="K40" s="26"/>
      <c r="L40" s="52"/>
      <c r="M40" s="50"/>
      <c r="N40" s="28" t="s">
        <v>14</v>
      </c>
      <c r="O40" s="28">
        <f>COUNTIF(C29:C48,"목")</f>
        <v>0</v>
      </c>
      <c r="P40" s="28" t="s">
        <v>2</v>
      </c>
      <c r="Q40" s="28">
        <f>SUMIF(C29:C48,"목",E29:E48)</f>
        <v>0</v>
      </c>
      <c r="R40" s="28">
        <f>COUNTIF(X29:X48,"목국")</f>
        <v>0</v>
      </c>
      <c r="S40" s="28" t="s">
        <v>2</v>
      </c>
      <c r="T40" s="28">
        <f>SUMIF(X29:X48,"목국",E29:E48)</f>
        <v>0</v>
      </c>
      <c r="U40" s="28">
        <f t="shared" si="5"/>
        <v>0</v>
      </c>
      <c r="V40" s="28" t="s">
        <v>2</v>
      </c>
      <c r="W40" s="28">
        <f t="shared" si="6"/>
        <v>0</v>
      </c>
      <c r="X40" s="28" t="str">
        <f t="shared" ref="X40:X55" si="8">CONCATENATE(C40,H40)</f>
        <v/>
      </c>
    </row>
    <row r="41" spans="1:24" ht="28.9" customHeight="1">
      <c r="A41" s="41" t="str">
        <f t="shared" si="7"/>
        <v xml:space="preserve"> </v>
      </c>
      <c r="B41" s="42"/>
      <c r="C41" s="43"/>
      <c r="D41" s="44"/>
      <c r="E41" s="44"/>
      <c r="F41" s="43"/>
      <c r="G41" s="43"/>
      <c r="H41" s="26"/>
      <c r="I41" s="26"/>
      <c r="J41" s="26"/>
      <c r="K41" s="26"/>
      <c r="L41" s="52"/>
      <c r="M41" s="50"/>
      <c r="N41" s="28" t="s">
        <v>15</v>
      </c>
      <c r="O41" s="28">
        <f>COUNTIF(C29:C48,"잡")</f>
        <v>0</v>
      </c>
      <c r="P41" s="28" t="s">
        <v>2</v>
      </c>
      <c r="Q41" s="28">
        <f>SUMIF(C29:C48,"잡",E29:E48)</f>
        <v>0</v>
      </c>
      <c r="R41" s="28">
        <f>COUNTIF(X29:X48,"잡국")</f>
        <v>0</v>
      </c>
      <c r="S41" s="28" t="s">
        <v>2</v>
      </c>
      <c r="T41" s="28">
        <f>SUMIF(X29:X48,"잡국",E29:E48)</f>
        <v>0</v>
      </c>
      <c r="U41" s="28">
        <f t="shared" si="5"/>
        <v>0</v>
      </c>
      <c r="V41" s="28" t="s">
        <v>2</v>
      </c>
      <c r="W41" s="28">
        <f t="shared" si="6"/>
        <v>0</v>
      </c>
      <c r="X41" s="28" t="str">
        <f t="shared" si="8"/>
        <v/>
      </c>
    </row>
    <row r="42" spans="1:24" ht="28.9" customHeight="1">
      <c r="A42" s="41" t="str">
        <f t="shared" si="7"/>
        <v xml:space="preserve"> </v>
      </c>
      <c r="B42" s="42"/>
      <c r="C42" s="43"/>
      <c r="D42" s="44"/>
      <c r="E42" s="44"/>
      <c r="F42" s="43"/>
      <c r="G42" s="43"/>
      <c r="H42" s="26"/>
      <c r="I42" s="26"/>
      <c r="J42" s="26"/>
      <c r="K42" s="26"/>
      <c r="L42" s="52"/>
      <c r="M42" s="50"/>
      <c r="N42" s="28" t="s">
        <v>19</v>
      </c>
      <c r="O42" s="28">
        <f>COUNTIF(C29:C48,"학")</f>
        <v>0</v>
      </c>
      <c r="P42" s="28" t="s">
        <v>2</v>
      </c>
      <c r="Q42" s="28">
        <f>SUMIF(C29:C48,"학",E29:E48)</f>
        <v>0</v>
      </c>
      <c r="R42" s="28">
        <f>COUNTIF(X29:X48,"학국")</f>
        <v>0</v>
      </c>
      <c r="S42" s="28" t="s">
        <v>2</v>
      </c>
      <c r="T42" s="28">
        <f>SUMIF(X29:X48,"학국",E29:E48)</f>
        <v>0</v>
      </c>
      <c r="U42" s="28">
        <f t="shared" si="5"/>
        <v>0</v>
      </c>
      <c r="V42" s="28" t="s">
        <v>2</v>
      </c>
      <c r="W42" s="28">
        <f t="shared" si="6"/>
        <v>0</v>
      </c>
      <c r="X42" s="28" t="str">
        <f t="shared" si="8"/>
        <v/>
      </c>
    </row>
    <row r="43" spans="1:24" ht="28.9" customHeight="1">
      <c r="A43" s="41" t="str">
        <f t="shared" si="7"/>
        <v xml:space="preserve"> </v>
      </c>
      <c r="B43" s="42"/>
      <c r="C43" s="43"/>
      <c r="D43" s="44"/>
      <c r="E43" s="44"/>
      <c r="F43" s="43"/>
      <c r="G43" s="43"/>
      <c r="H43" s="26"/>
      <c r="I43" s="26"/>
      <c r="J43" s="26"/>
      <c r="K43" s="26"/>
      <c r="L43" s="52"/>
      <c r="M43" s="50"/>
      <c r="N43" s="28" t="s">
        <v>16</v>
      </c>
      <c r="O43" s="28">
        <f>COUNTIF(C29:C48,"수")</f>
        <v>0</v>
      </c>
      <c r="P43" s="28" t="s">
        <v>2</v>
      </c>
      <c r="Q43" s="28">
        <f>SUMIF(C29:C48,"수",E29:E48)</f>
        <v>0</v>
      </c>
      <c r="R43" s="28">
        <f>COUNTIF(X29:X48,"수국")</f>
        <v>0</v>
      </c>
      <c r="S43" s="28" t="s">
        <v>2</v>
      </c>
      <c r="T43" s="28">
        <f>SUMIF(X29:X48,"수국",E29:E48)</f>
        <v>0</v>
      </c>
      <c r="U43" s="28">
        <f t="shared" si="5"/>
        <v>0</v>
      </c>
      <c r="V43" s="28" t="s">
        <v>2</v>
      </c>
      <c r="W43" s="28">
        <f t="shared" si="6"/>
        <v>0</v>
      </c>
      <c r="X43" s="28" t="str">
        <f t="shared" si="8"/>
        <v/>
      </c>
    </row>
    <row r="44" spans="1:24" ht="28.9" customHeight="1">
      <c r="A44" s="41" t="str">
        <f t="shared" si="7"/>
        <v xml:space="preserve"> </v>
      </c>
      <c r="B44" s="42"/>
      <c r="C44" s="43"/>
      <c r="D44" s="44"/>
      <c r="E44" s="44"/>
      <c r="F44" s="43"/>
      <c r="G44" s="43"/>
      <c r="H44" s="26"/>
      <c r="I44" s="26"/>
      <c r="J44" s="26"/>
      <c r="K44" s="26"/>
      <c r="L44" s="52"/>
      <c r="M44" s="50"/>
      <c r="N44" s="29" t="s">
        <v>17</v>
      </c>
      <c r="O44" s="28">
        <f>COUNTIF(C29:C48,"장")</f>
        <v>0</v>
      </c>
      <c r="P44" s="28" t="s">
        <v>2</v>
      </c>
      <c r="Q44" s="28">
        <f>SUMIF(C29:C48,"장",E29:E48)</f>
        <v>0</v>
      </c>
      <c r="R44" s="28">
        <f>COUNTIF(X29:X48,"장국")</f>
        <v>0</v>
      </c>
      <c r="S44" s="28" t="s">
        <v>2</v>
      </c>
      <c r="T44" s="28">
        <f>SUMIF(X29:X48,"장국",E29:E48)</f>
        <v>0</v>
      </c>
      <c r="U44" s="28">
        <f t="shared" si="5"/>
        <v>0</v>
      </c>
      <c r="V44" s="28" t="s">
        <v>2</v>
      </c>
      <c r="W44" s="28">
        <f t="shared" si="6"/>
        <v>0</v>
      </c>
      <c r="X44" s="30" t="str">
        <f t="shared" si="8"/>
        <v/>
      </c>
    </row>
    <row r="45" spans="1:24" ht="28.9" customHeight="1">
      <c r="A45" s="41" t="str">
        <f t="shared" si="7"/>
        <v xml:space="preserve"> </v>
      </c>
      <c r="B45" s="42"/>
      <c r="C45" s="43"/>
      <c r="D45" s="44"/>
      <c r="E45" s="44"/>
      <c r="F45" s="43"/>
      <c r="G45" s="43"/>
      <c r="H45" s="26"/>
      <c r="I45" s="26"/>
      <c r="J45" s="26"/>
      <c r="K45" s="26"/>
      <c r="L45" s="52"/>
      <c r="M45" s="50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30" t="str">
        <f t="shared" si="8"/>
        <v/>
      </c>
    </row>
    <row r="46" spans="1:24" ht="28.9" customHeight="1">
      <c r="A46" s="41" t="str">
        <f>IF(OR(ISNUMBER(E46),ISTEXT(C46)),A45+1," ")</f>
        <v xml:space="preserve"> </v>
      </c>
      <c r="B46" s="42"/>
      <c r="C46" s="43"/>
      <c r="D46" s="44"/>
      <c r="E46" s="44"/>
      <c r="F46" s="43"/>
      <c r="G46" s="43"/>
      <c r="H46" s="26"/>
      <c r="I46" s="26"/>
      <c r="J46" s="26"/>
      <c r="K46" s="26"/>
      <c r="L46" s="52"/>
      <c r="M46" s="50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30" t="str">
        <f t="shared" si="8"/>
        <v/>
      </c>
    </row>
    <row r="47" spans="1:24" ht="28.9" customHeight="1">
      <c r="A47" s="41" t="str">
        <f>IF(OR(ISNUMBER(E47),ISTEXT(C47)),A46+1," ")</f>
        <v xml:space="preserve"> </v>
      </c>
      <c r="B47" s="42"/>
      <c r="C47" s="43"/>
      <c r="D47" s="44"/>
      <c r="E47" s="44"/>
      <c r="F47" s="43"/>
      <c r="G47" s="43"/>
      <c r="H47" s="26"/>
      <c r="I47" s="26"/>
      <c r="J47" s="26"/>
      <c r="K47" s="26"/>
      <c r="L47" s="52"/>
      <c r="M47" s="50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30" t="str">
        <f t="shared" si="8"/>
        <v/>
      </c>
    </row>
    <row r="48" spans="1:24" ht="28.9" customHeight="1">
      <c r="A48" s="41" t="str">
        <f>IF(OR(ISNUMBER(E48),ISTEXT(C48)),A47+1," ")</f>
        <v xml:space="preserve"> </v>
      </c>
      <c r="B48" s="42"/>
      <c r="C48" s="43"/>
      <c r="D48" s="44"/>
      <c r="E48" s="44"/>
      <c r="F48" s="43"/>
      <c r="G48" s="43"/>
      <c r="H48" s="26"/>
      <c r="I48" s="26"/>
      <c r="J48" s="26"/>
      <c r="K48" s="26"/>
      <c r="L48" s="52"/>
      <c r="M48" s="50"/>
      <c r="N48" s="28" t="s">
        <v>20</v>
      </c>
      <c r="O48" s="28">
        <f>COUNTIF(C29:C48," ")</f>
        <v>0</v>
      </c>
      <c r="P48" s="28" t="s">
        <v>2</v>
      </c>
      <c r="Q48" s="28">
        <f>SUMIF(C29:C48," ",E29:E48)</f>
        <v>0</v>
      </c>
      <c r="R48" s="28"/>
      <c r="S48" s="28" t="s">
        <v>2</v>
      </c>
      <c r="T48" s="28"/>
      <c r="U48" s="28">
        <f>O48</f>
        <v>0</v>
      </c>
      <c r="V48" s="28" t="s">
        <v>2</v>
      </c>
      <c r="W48" s="28">
        <f>Q48</f>
        <v>0</v>
      </c>
      <c r="X48" s="28" t="str">
        <f t="shared" si="8"/>
        <v/>
      </c>
    </row>
    <row r="49" spans="1:24" ht="28.9" customHeight="1">
      <c r="A49" s="45" t="s">
        <v>35</v>
      </c>
      <c r="B49" s="46"/>
      <c r="C49" s="47"/>
      <c r="D49" s="48"/>
      <c r="E49" s="49">
        <f>SUM(E29:E48)</f>
        <v>0</v>
      </c>
      <c r="F49" s="47"/>
      <c r="G49" s="47"/>
      <c r="H49" s="31"/>
      <c r="I49" s="31"/>
      <c r="J49" s="31"/>
      <c r="K49" s="31"/>
      <c r="L49" s="33"/>
      <c r="M49" s="51"/>
      <c r="N49" s="29" t="s">
        <v>1</v>
      </c>
      <c r="O49" s="28">
        <f>SUM(O29:O48)</f>
        <v>0</v>
      </c>
      <c r="P49" s="28" t="s">
        <v>2</v>
      </c>
      <c r="Q49" s="28">
        <f>SUM(Q29:Q48)</f>
        <v>0</v>
      </c>
      <c r="R49" s="28">
        <f>SUM(R29:R48)</f>
        <v>0</v>
      </c>
      <c r="S49" s="28" t="s">
        <v>2</v>
      </c>
      <c r="T49" s="28">
        <f>SUM(T29:T48)</f>
        <v>0</v>
      </c>
      <c r="U49" s="28">
        <f>SUM(U29:U48)</f>
        <v>0</v>
      </c>
      <c r="V49" s="28" t="s">
        <v>2</v>
      </c>
      <c r="W49" s="28">
        <f>SUM(W29:W48)</f>
        <v>0</v>
      </c>
      <c r="X49" s="28" t="str">
        <f t="shared" si="8"/>
        <v/>
      </c>
    </row>
    <row r="50" spans="1:24" ht="28.9" customHeight="1">
      <c r="A50" s="41" t="str">
        <f>IF(OR(ISNUMBER(E50),ISTEXT(C50)),A48+1," ")</f>
        <v xml:space="preserve"> </v>
      </c>
      <c r="B50" s="42"/>
      <c r="C50" s="43"/>
      <c r="D50" s="44"/>
      <c r="E50" s="44"/>
      <c r="F50" s="43"/>
      <c r="G50" s="43"/>
      <c r="H50" s="26"/>
      <c r="I50" s="26"/>
      <c r="J50" s="26"/>
      <c r="K50" s="27"/>
      <c r="L50" s="52"/>
      <c r="M50" s="50"/>
      <c r="N50" s="28" t="s">
        <v>3</v>
      </c>
      <c r="O50" s="28">
        <f>COUNTIF(C50:C69,"전")</f>
        <v>0</v>
      </c>
      <c r="P50" s="28" t="s">
        <v>2</v>
      </c>
      <c r="Q50" s="28">
        <f>SUMIF(C50:C69,"전",E50:E69)</f>
        <v>0</v>
      </c>
      <c r="R50" s="28">
        <f>COUNTIF(X50:X69,"전국")</f>
        <v>0</v>
      </c>
      <c r="S50" s="28" t="s">
        <v>2</v>
      </c>
      <c r="T50" s="28">
        <f>SUMIF(X50:X69,"전국",E50:E69)</f>
        <v>0</v>
      </c>
      <c r="U50" s="28">
        <f t="shared" ref="U50:U65" si="9">O50-R50</f>
        <v>0</v>
      </c>
      <c r="V50" s="28" t="s">
        <v>2</v>
      </c>
      <c r="W50" s="28">
        <f t="shared" ref="W50:W65" si="10">Q50-T50</f>
        <v>0</v>
      </c>
      <c r="X50" s="28" t="str">
        <f t="shared" si="8"/>
        <v/>
      </c>
    </row>
    <row r="51" spans="1:24" ht="28.9" customHeight="1">
      <c r="A51" s="41" t="str">
        <f>IF(OR(ISNUMBER(E51),ISTEXT(C51)),A50+1," ")</f>
        <v xml:space="preserve"> </v>
      </c>
      <c r="B51" s="42"/>
      <c r="C51" s="43"/>
      <c r="D51" s="44"/>
      <c r="E51" s="44"/>
      <c r="F51" s="43"/>
      <c r="G51" s="43"/>
      <c r="H51" s="26"/>
      <c r="I51" s="26"/>
      <c r="J51" s="26"/>
      <c r="K51" s="26"/>
      <c r="L51" s="52"/>
      <c r="M51" s="50"/>
      <c r="N51" s="28" t="s">
        <v>4</v>
      </c>
      <c r="O51" s="28">
        <f>COUNTIF(C50:C69,"답")</f>
        <v>0</v>
      </c>
      <c r="P51" s="28" t="s">
        <v>2</v>
      </c>
      <c r="Q51" s="28">
        <f>SUMIF(C50:C69,"답",E50:E69)</f>
        <v>0</v>
      </c>
      <c r="R51" s="28">
        <f>COUNTIF(X50:X69,"답국")</f>
        <v>0</v>
      </c>
      <c r="S51" s="28" t="s">
        <v>2</v>
      </c>
      <c r="T51" s="28">
        <f>SUMIF(X50:X69,"답국",E50:E69)</f>
        <v>0</v>
      </c>
      <c r="U51" s="28">
        <f t="shared" si="9"/>
        <v>0</v>
      </c>
      <c r="V51" s="28" t="s">
        <v>2</v>
      </c>
      <c r="W51" s="28">
        <f t="shared" si="10"/>
        <v>0</v>
      </c>
      <c r="X51" s="28" t="str">
        <f t="shared" si="8"/>
        <v/>
      </c>
    </row>
    <row r="52" spans="1:24" ht="28.9" customHeight="1">
      <c r="A52" s="41" t="str">
        <f t="shared" ref="A52:A64" si="11">IF(OR(ISNUMBER(E52),ISTEXT(C52)),A51+1," ")</f>
        <v xml:space="preserve"> </v>
      </c>
      <c r="B52" s="42"/>
      <c r="C52" s="43"/>
      <c r="D52" s="44"/>
      <c r="E52" s="44"/>
      <c r="F52" s="43"/>
      <c r="G52" s="43"/>
      <c r="H52" s="26"/>
      <c r="I52" s="26"/>
      <c r="J52" s="26"/>
      <c r="K52" s="26"/>
      <c r="L52" s="52"/>
      <c r="M52" s="50"/>
      <c r="N52" s="28" t="s">
        <v>5</v>
      </c>
      <c r="O52" s="28">
        <f>COUNTIF(C50:C69,"임")</f>
        <v>0</v>
      </c>
      <c r="P52" s="28" t="s">
        <v>2</v>
      </c>
      <c r="Q52" s="28">
        <f>SUMIF(C50:C69,"임",E50:E69)</f>
        <v>0</v>
      </c>
      <c r="R52" s="28">
        <f>COUNTIF(X50:X69,"임국")</f>
        <v>0</v>
      </c>
      <c r="S52" s="28" t="s">
        <v>2</v>
      </c>
      <c r="T52" s="28">
        <f>SUMIF(X50:X69,"임국",E50:E69)</f>
        <v>0</v>
      </c>
      <c r="U52" s="28">
        <f t="shared" si="9"/>
        <v>0</v>
      </c>
      <c r="V52" s="28" t="s">
        <v>2</v>
      </c>
      <c r="W52" s="28">
        <f t="shared" si="10"/>
        <v>0</v>
      </c>
      <c r="X52" s="28" t="str">
        <f t="shared" si="8"/>
        <v/>
      </c>
    </row>
    <row r="53" spans="1:24" ht="28.9" customHeight="1">
      <c r="A53" s="41" t="str">
        <f t="shared" si="11"/>
        <v xml:space="preserve"> </v>
      </c>
      <c r="B53" s="42"/>
      <c r="C53" s="43"/>
      <c r="D53" s="44"/>
      <c r="E53" s="44"/>
      <c r="F53" s="43"/>
      <c r="G53" s="43"/>
      <c r="H53" s="26"/>
      <c r="I53" s="26"/>
      <c r="J53" s="26"/>
      <c r="K53" s="26"/>
      <c r="L53" s="52"/>
      <c r="M53" s="50"/>
      <c r="N53" s="28" t="s">
        <v>6</v>
      </c>
      <c r="O53" s="28">
        <f>COUNTIF(C50:C69,"대")</f>
        <v>0</v>
      </c>
      <c r="P53" s="28" t="s">
        <v>2</v>
      </c>
      <c r="Q53" s="28">
        <f>SUMIF(C50:C69,"대",E50:E69)</f>
        <v>0</v>
      </c>
      <c r="R53" s="28">
        <f>COUNTIF(X50:X69,"대국")</f>
        <v>0</v>
      </c>
      <c r="S53" s="28" t="s">
        <v>2</v>
      </c>
      <c r="T53" s="28">
        <f>SUMIF(X50:X69,"대국",E50:E69)</f>
        <v>0</v>
      </c>
      <c r="U53" s="28">
        <f t="shared" si="9"/>
        <v>0</v>
      </c>
      <c r="V53" s="28" t="s">
        <v>2</v>
      </c>
      <c r="W53" s="28">
        <f t="shared" si="10"/>
        <v>0</v>
      </c>
      <c r="X53" s="28" t="str">
        <f t="shared" si="8"/>
        <v/>
      </c>
    </row>
    <row r="54" spans="1:24" ht="28.9" customHeight="1">
      <c r="A54" s="41" t="str">
        <f t="shared" si="11"/>
        <v xml:space="preserve"> </v>
      </c>
      <c r="B54" s="42"/>
      <c r="C54" s="43"/>
      <c r="D54" s="44"/>
      <c r="E54" s="44"/>
      <c r="F54" s="43"/>
      <c r="G54" s="43"/>
      <c r="H54" s="26"/>
      <c r="I54" s="26"/>
      <c r="J54" s="26"/>
      <c r="K54" s="26"/>
      <c r="L54" s="52"/>
      <c r="M54" s="50"/>
      <c r="N54" s="28" t="s">
        <v>7</v>
      </c>
      <c r="O54" s="28">
        <f>COUNTIF(C50:C69,"도")</f>
        <v>0</v>
      </c>
      <c r="P54" s="28" t="s">
        <v>2</v>
      </c>
      <c r="Q54" s="28">
        <f>SUMIF(C50:C69,"도",E50:E69)</f>
        <v>0</v>
      </c>
      <c r="R54" s="28">
        <f>COUNTIF(X50:X69,"도국")</f>
        <v>0</v>
      </c>
      <c r="S54" s="28" t="s">
        <v>2</v>
      </c>
      <c r="T54" s="28">
        <f>SUMIF(X50:X69,"도국",E50:E69)</f>
        <v>0</v>
      </c>
      <c r="U54" s="28">
        <f t="shared" si="9"/>
        <v>0</v>
      </c>
      <c r="V54" s="28" t="s">
        <v>2</v>
      </c>
      <c r="W54" s="28">
        <f t="shared" si="10"/>
        <v>0</v>
      </c>
      <c r="X54" s="28" t="str">
        <f t="shared" si="8"/>
        <v/>
      </c>
    </row>
    <row r="55" spans="1:24" ht="28.9" customHeight="1">
      <c r="A55" s="41" t="str">
        <f t="shared" si="11"/>
        <v xml:space="preserve"> </v>
      </c>
      <c r="B55" s="42"/>
      <c r="C55" s="43"/>
      <c r="D55" s="44"/>
      <c r="E55" s="44"/>
      <c r="F55" s="43"/>
      <c r="G55" s="43"/>
      <c r="H55" s="26"/>
      <c r="I55" s="26"/>
      <c r="J55" s="26"/>
      <c r="K55" s="26"/>
      <c r="L55" s="52"/>
      <c r="M55" s="50"/>
      <c r="N55" s="28" t="s">
        <v>8</v>
      </c>
      <c r="O55" s="28">
        <f>COUNTIF(C50:C69,"천")</f>
        <v>0</v>
      </c>
      <c r="P55" s="28" t="s">
        <v>2</v>
      </c>
      <c r="Q55" s="28">
        <f>SUMIF(C50:C69,"천",E50:E69)</f>
        <v>0</v>
      </c>
      <c r="R55" s="28">
        <f>COUNTIF(X50:X69,"천국")</f>
        <v>0</v>
      </c>
      <c r="S55" s="28" t="s">
        <v>2</v>
      </c>
      <c r="T55" s="28">
        <f>SUMIF(X50:X69,"천국",E50:E69)</f>
        <v>0</v>
      </c>
      <c r="U55" s="28">
        <f t="shared" si="9"/>
        <v>0</v>
      </c>
      <c r="V55" s="28" t="s">
        <v>2</v>
      </c>
      <c r="W55" s="28">
        <f t="shared" si="10"/>
        <v>0</v>
      </c>
      <c r="X55" s="28" t="str">
        <f t="shared" si="8"/>
        <v/>
      </c>
    </row>
    <row r="56" spans="1:24" ht="28.9" customHeight="1">
      <c r="A56" s="41" t="str">
        <f t="shared" si="11"/>
        <v xml:space="preserve"> </v>
      </c>
      <c r="B56" s="42"/>
      <c r="C56" s="43"/>
      <c r="D56" s="44"/>
      <c r="E56" s="44"/>
      <c r="F56" s="43"/>
      <c r="G56" s="43"/>
      <c r="H56" s="26"/>
      <c r="I56" s="26"/>
      <c r="J56" s="26"/>
      <c r="K56" s="26"/>
      <c r="L56" s="52"/>
      <c r="M56" s="50"/>
      <c r="N56" s="28" t="s">
        <v>9</v>
      </c>
      <c r="O56" s="28">
        <f>COUNTIF(C50:C69,"구")</f>
        <v>0</v>
      </c>
      <c r="P56" s="28" t="s">
        <v>2</v>
      </c>
      <c r="Q56" s="28">
        <f>SUMIF(C50:C69,"구",E50:E69)</f>
        <v>0</v>
      </c>
      <c r="R56" s="28">
        <f>COUNTIF(X50:X69,"구국")</f>
        <v>0</v>
      </c>
      <c r="S56" s="28" t="s">
        <v>2</v>
      </c>
      <c r="T56" s="28">
        <f>SUMIF(X50:X69,"구국",E50:E69)</f>
        <v>0</v>
      </c>
      <c r="U56" s="28">
        <f t="shared" si="9"/>
        <v>0</v>
      </c>
      <c r="V56" s="28" t="s">
        <v>2</v>
      </c>
      <c r="W56" s="28">
        <f t="shared" si="10"/>
        <v>0</v>
      </c>
      <c r="X56" s="28" t="str">
        <f t="shared" ref="X56:X71" si="12">CONCATENATE(C56,H56)</f>
        <v/>
      </c>
    </row>
    <row r="57" spans="1:24" ht="28.9" customHeight="1">
      <c r="A57" s="41" t="str">
        <f t="shared" si="11"/>
        <v xml:space="preserve"> </v>
      </c>
      <c r="B57" s="42"/>
      <c r="C57" s="43"/>
      <c r="D57" s="44"/>
      <c r="E57" s="44"/>
      <c r="F57" s="43"/>
      <c r="G57" s="43"/>
      <c r="H57" s="26"/>
      <c r="I57" s="26"/>
      <c r="J57" s="26"/>
      <c r="K57" s="26"/>
      <c r="L57" s="52"/>
      <c r="M57" s="50"/>
      <c r="N57" s="28" t="s">
        <v>10</v>
      </c>
      <c r="O57" s="28">
        <f>COUNTIF(C50:C69,"제")</f>
        <v>0</v>
      </c>
      <c r="P57" s="28" t="s">
        <v>2</v>
      </c>
      <c r="Q57" s="28">
        <f>SUMIF(C50:C69,"제",E50:E69)</f>
        <v>0</v>
      </c>
      <c r="R57" s="28">
        <f>COUNTIF(X50:X69,"제국")</f>
        <v>0</v>
      </c>
      <c r="S57" s="28" t="s">
        <v>2</v>
      </c>
      <c r="T57" s="28">
        <f>SUMIF(X50:X69,"제국",E50:E69)</f>
        <v>0</v>
      </c>
      <c r="U57" s="28">
        <f t="shared" si="9"/>
        <v>0</v>
      </c>
      <c r="V57" s="28" t="s">
        <v>2</v>
      </c>
      <c r="W57" s="28">
        <f t="shared" si="10"/>
        <v>0</v>
      </c>
      <c r="X57" s="28" t="str">
        <f t="shared" si="12"/>
        <v/>
      </c>
    </row>
    <row r="58" spans="1:24" ht="28.9" customHeight="1">
      <c r="A58" s="41" t="str">
        <f t="shared" si="11"/>
        <v xml:space="preserve"> </v>
      </c>
      <c r="B58" s="42"/>
      <c r="C58" s="43"/>
      <c r="D58" s="44"/>
      <c r="E58" s="44"/>
      <c r="F58" s="43"/>
      <c r="G58" s="43"/>
      <c r="H58" s="26"/>
      <c r="I58" s="26"/>
      <c r="J58" s="26"/>
      <c r="K58" s="26"/>
      <c r="L58" s="52"/>
      <c r="M58" s="50"/>
      <c r="N58" s="28" t="s">
        <v>11</v>
      </c>
      <c r="O58" s="28">
        <f>COUNTIF(C50:C69,"유")</f>
        <v>0</v>
      </c>
      <c r="P58" s="28" t="s">
        <v>2</v>
      </c>
      <c r="Q58" s="28">
        <f>SUMIF(C50:C69,"유",E50:E69)</f>
        <v>0</v>
      </c>
      <c r="R58" s="28">
        <f>COUNTIF(X50:X69,"유국")</f>
        <v>0</v>
      </c>
      <c r="S58" s="28" t="s">
        <v>2</v>
      </c>
      <c r="T58" s="28">
        <f>SUMIF(X50:X69,"유국",E50:E69)</f>
        <v>0</v>
      </c>
      <c r="U58" s="28">
        <f t="shared" si="9"/>
        <v>0</v>
      </c>
      <c r="V58" s="28" t="s">
        <v>2</v>
      </c>
      <c r="W58" s="28">
        <f t="shared" si="10"/>
        <v>0</v>
      </c>
      <c r="X58" s="28" t="str">
        <f t="shared" si="12"/>
        <v/>
      </c>
    </row>
    <row r="59" spans="1:24" ht="28.9" customHeight="1">
      <c r="A59" s="41" t="str">
        <f t="shared" si="11"/>
        <v xml:space="preserve"> </v>
      </c>
      <c r="B59" s="42"/>
      <c r="C59" s="43"/>
      <c r="D59" s="44"/>
      <c r="E59" s="44"/>
      <c r="F59" s="43"/>
      <c r="G59" s="43"/>
      <c r="H59" s="26"/>
      <c r="I59" s="26"/>
      <c r="J59" s="26"/>
      <c r="K59" s="26"/>
      <c r="L59" s="52"/>
      <c r="M59" s="50"/>
      <c r="N59" s="28" t="s">
        <v>12</v>
      </c>
      <c r="O59" s="28">
        <f>COUNTIF(C50:C69,"과")</f>
        <v>0</v>
      </c>
      <c r="P59" s="28" t="s">
        <v>2</v>
      </c>
      <c r="Q59" s="28">
        <f>SUMIF(C50:C69,"과",E50:E69)</f>
        <v>0</v>
      </c>
      <c r="R59" s="28">
        <f>COUNTIF(X50:X69,"과국")</f>
        <v>0</v>
      </c>
      <c r="S59" s="28" t="s">
        <v>2</v>
      </c>
      <c r="T59" s="28">
        <f>SUMIF(X50:X69,"과국",E50:E69)</f>
        <v>0</v>
      </c>
      <c r="U59" s="28">
        <f t="shared" si="9"/>
        <v>0</v>
      </c>
      <c r="V59" s="28" t="s">
        <v>2</v>
      </c>
      <c r="W59" s="28">
        <f t="shared" si="10"/>
        <v>0</v>
      </c>
      <c r="X59" s="28" t="str">
        <f t="shared" si="12"/>
        <v/>
      </c>
    </row>
    <row r="60" spans="1:24" ht="28.9" customHeight="1">
      <c r="A60" s="41" t="str">
        <f t="shared" si="11"/>
        <v xml:space="preserve"> </v>
      </c>
      <c r="B60" s="42"/>
      <c r="C60" s="43"/>
      <c r="D60" s="44"/>
      <c r="E60" s="44"/>
      <c r="F60" s="43"/>
      <c r="G60" s="43"/>
      <c r="H60" s="26"/>
      <c r="I60" s="26"/>
      <c r="J60" s="26"/>
      <c r="K60" s="26"/>
      <c r="L60" s="52"/>
      <c r="M60" s="50"/>
      <c r="N60" s="28" t="s">
        <v>13</v>
      </c>
      <c r="O60" s="28">
        <f>COUNTIF(C50:C69,"묘")</f>
        <v>0</v>
      </c>
      <c r="P60" s="28" t="s">
        <v>2</v>
      </c>
      <c r="Q60" s="28">
        <f>SUMIF(C50:C69,"묘",E50:E69)</f>
        <v>0</v>
      </c>
      <c r="R60" s="28">
        <f>COUNTIF(X50:X69,"묘국")</f>
        <v>0</v>
      </c>
      <c r="S60" s="28" t="s">
        <v>2</v>
      </c>
      <c r="T60" s="28">
        <f>SUMIF(X50:X69,"묘국",E50:E69)</f>
        <v>0</v>
      </c>
      <c r="U60" s="28">
        <f t="shared" si="9"/>
        <v>0</v>
      </c>
      <c r="V60" s="28" t="s">
        <v>2</v>
      </c>
      <c r="W60" s="28">
        <f t="shared" si="10"/>
        <v>0</v>
      </c>
      <c r="X60" s="28" t="str">
        <f t="shared" si="12"/>
        <v/>
      </c>
    </row>
    <row r="61" spans="1:24" ht="28.9" customHeight="1">
      <c r="A61" s="41" t="str">
        <f t="shared" si="11"/>
        <v xml:space="preserve"> </v>
      </c>
      <c r="B61" s="42"/>
      <c r="C61" s="43"/>
      <c r="D61" s="44"/>
      <c r="E61" s="44"/>
      <c r="F61" s="43"/>
      <c r="G61" s="43"/>
      <c r="H61" s="26"/>
      <c r="I61" s="26"/>
      <c r="J61" s="26"/>
      <c r="K61" s="26"/>
      <c r="L61" s="52"/>
      <c r="M61" s="50"/>
      <c r="N61" s="28" t="s">
        <v>14</v>
      </c>
      <c r="O61" s="28">
        <f>COUNTIF(C50:C69,"목")</f>
        <v>0</v>
      </c>
      <c r="P61" s="28" t="s">
        <v>2</v>
      </c>
      <c r="Q61" s="28">
        <f>SUMIF(C50:C69,"목",E50:E69)</f>
        <v>0</v>
      </c>
      <c r="R61" s="28">
        <f>COUNTIF(X50:X69,"목국")</f>
        <v>0</v>
      </c>
      <c r="S61" s="28" t="s">
        <v>2</v>
      </c>
      <c r="T61" s="28">
        <f>SUMIF(X50:X69,"목국",E50:E69)</f>
        <v>0</v>
      </c>
      <c r="U61" s="28">
        <f t="shared" si="9"/>
        <v>0</v>
      </c>
      <c r="V61" s="28" t="s">
        <v>2</v>
      </c>
      <c r="W61" s="28">
        <f t="shared" si="10"/>
        <v>0</v>
      </c>
      <c r="X61" s="28" t="str">
        <f t="shared" si="12"/>
        <v/>
      </c>
    </row>
    <row r="62" spans="1:24" ht="28.9" customHeight="1">
      <c r="A62" s="41" t="str">
        <f t="shared" si="11"/>
        <v xml:space="preserve"> </v>
      </c>
      <c r="B62" s="42"/>
      <c r="C62" s="43"/>
      <c r="D62" s="44"/>
      <c r="E62" s="44"/>
      <c r="F62" s="43"/>
      <c r="G62" s="43"/>
      <c r="H62" s="26"/>
      <c r="I62" s="26"/>
      <c r="J62" s="26"/>
      <c r="K62" s="26"/>
      <c r="L62" s="52"/>
      <c r="M62" s="50"/>
      <c r="N62" s="28" t="s">
        <v>15</v>
      </c>
      <c r="O62" s="28">
        <f>COUNTIF(C50:C69,"잡")</f>
        <v>0</v>
      </c>
      <c r="P62" s="28" t="s">
        <v>2</v>
      </c>
      <c r="Q62" s="28">
        <f>SUMIF(C50:C69,"잡",E50:E69)</f>
        <v>0</v>
      </c>
      <c r="R62" s="28">
        <f>COUNTIF(X50:X69,"잡국")</f>
        <v>0</v>
      </c>
      <c r="S62" s="28" t="s">
        <v>2</v>
      </c>
      <c r="T62" s="28">
        <f>SUMIF(X50:X69,"잡국",E50:E69)</f>
        <v>0</v>
      </c>
      <c r="U62" s="28">
        <f t="shared" si="9"/>
        <v>0</v>
      </c>
      <c r="V62" s="28" t="s">
        <v>2</v>
      </c>
      <c r="W62" s="28">
        <f t="shared" si="10"/>
        <v>0</v>
      </c>
      <c r="X62" s="28" t="str">
        <f t="shared" si="12"/>
        <v/>
      </c>
    </row>
    <row r="63" spans="1:24" ht="28.9" customHeight="1">
      <c r="A63" s="41" t="str">
        <f t="shared" si="11"/>
        <v xml:space="preserve"> </v>
      </c>
      <c r="B63" s="42"/>
      <c r="C63" s="43"/>
      <c r="D63" s="44"/>
      <c r="E63" s="44"/>
      <c r="F63" s="43"/>
      <c r="G63" s="43"/>
      <c r="H63" s="26"/>
      <c r="I63" s="26"/>
      <c r="J63" s="26"/>
      <c r="K63" s="26"/>
      <c r="L63" s="52"/>
      <c r="M63" s="50"/>
      <c r="N63" s="28" t="s">
        <v>19</v>
      </c>
      <c r="O63" s="28">
        <f>COUNTIF(C50:C69,"학")</f>
        <v>0</v>
      </c>
      <c r="P63" s="28" t="s">
        <v>2</v>
      </c>
      <c r="Q63" s="28">
        <f>SUMIF(C50:C69,"학",E50:E69)</f>
        <v>0</v>
      </c>
      <c r="R63" s="28">
        <f>COUNTIF(X50:X69,"학국")</f>
        <v>0</v>
      </c>
      <c r="S63" s="28" t="s">
        <v>2</v>
      </c>
      <c r="T63" s="28">
        <f>SUMIF(X50:X69,"학국",E50:E69)</f>
        <v>0</v>
      </c>
      <c r="U63" s="28">
        <f t="shared" si="9"/>
        <v>0</v>
      </c>
      <c r="V63" s="28" t="s">
        <v>2</v>
      </c>
      <c r="W63" s="28">
        <f t="shared" si="10"/>
        <v>0</v>
      </c>
      <c r="X63" s="28" t="str">
        <f t="shared" si="12"/>
        <v/>
      </c>
    </row>
    <row r="64" spans="1:24" ht="28.9" customHeight="1">
      <c r="A64" s="41" t="str">
        <f t="shared" si="11"/>
        <v xml:space="preserve"> </v>
      </c>
      <c r="B64" s="42"/>
      <c r="C64" s="43"/>
      <c r="D64" s="44"/>
      <c r="E64" s="44"/>
      <c r="F64" s="43"/>
      <c r="G64" s="43"/>
      <c r="H64" s="26"/>
      <c r="I64" s="26"/>
      <c r="J64" s="26"/>
      <c r="K64" s="26"/>
      <c r="L64" s="52"/>
      <c r="M64" s="50"/>
      <c r="N64" s="28" t="s">
        <v>16</v>
      </c>
      <c r="O64" s="28">
        <f>COUNTIF(C50:C69,"수")</f>
        <v>0</v>
      </c>
      <c r="P64" s="28" t="s">
        <v>2</v>
      </c>
      <c r="Q64" s="28">
        <f>SUMIF(C50:C69,"수",E50:E69)</f>
        <v>0</v>
      </c>
      <c r="R64" s="28">
        <f>COUNTIF(X50:X69,"수국")</f>
        <v>0</v>
      </c>
      <c r="S64" s="28" t="s">
        <v>2</v>
      </c>
      <c r="T64" s="28">
        <f>SUMIF(X50:X69,"수국",E50:E69)</f>
        <v>0</v>
      </c>
      <c r="U64" s="28">
        <f t="shared" si="9"/>
        <v>0</v>
      </c>
      <c r="V64" s="28" t="s">
        <v>2</v>
      </c>
      <c r="W64" s="28">
        <f t="shared" si="10"/>
        <v>0</v>
      </c>
      <c r="X64" s="28" t="str">
        <f t="shared" si="12"/>
        <v/>
      </c>
    </row>
    <row r="65" spans="1:24" ht="28.9" customHeight="1">
      <c r="A65" s="41" t="str">
        <f>IF(OR(ISNUMBER(E65),ISTEXT(C65)),A64+1," ")</f>
        <v xml:space="preserve"> </v>
      </c>
      <c r="B65" s="42"/>
      <c r="C65" s="43"/>
      <c r="D65" s="44"/>
      <c r="E65" s="44"/>
      <c r="F65" s="43"/>
      <c r="G65" s="43"/>
      <c r="H65" s="26"/>
      <c r="I65" s="26"/>
      <c r="J65" s="26"/>
      <c r="K65" s="26"/>
      <c r="L65" s="52"/>
      <c r="M65" s="50"/>
      <c r="N65" s="29" t="s">
        <v>17</v>
      </c>
      <c r="O65" s="28">
        <f>COUNTIF(C50:C69,"장")</f>
        <v>0</v>
      </c>
      <c r="P65" s="28" t="s">
        <v>2</v>
      </c>
      <c r="Q65" s="28">
        <f>SUMIF(C50:C69,"장",E50:E69)</f>
        <v>0</v>
      </c>
      <c r="R65" s="28">
        <f>COUNTIF(X50:X69,"장국")</f>
        <v>0</v>
      </c>
      <c r="S65" s="28" t="s">
        <v>2</v>
      </c>
      <c r="T65" s="28">
        <f>SUMIF(X50:X69,"장국",E50:E69)</f>
        <v>0</v>
      </c>
      <c r="U65" s="28">
        <f t="shared" si="9"/>
        <v>0</v>
      </c>
      <c r="V65" s="28" t="s">
        <v>2</v>
      </c>
      <c r="W65" s="28">
        <f t="shared" si="10"/>
        <v>0</v>
      </c>
      <c r="X65" s="30" t="str">
        <f t="shared" si="12"/>
        <v/>
      </c>
    </row>
    <row r="66" spans="1:24" ht="28.9" customHeight="1">
      <c r="A66" s="41" t="str">
        <f>IF(OR(ISNUMBER(E66),ISTEXT(C66)),A65+1," ")</f>
        <v xml:space="preserve"> </v>
      </c>
      <c r="B66" s="42"/>
      <c r="C66" s="43"/>
      <c r="D66" s="44"/>
      <c r="E66" s="44"/>
      <c r="F66" s="43"/>
      <c r="G66" s="43"/>
      <c r="H66" s="26"/>
      <c r="I66" s="26"/>
      <c r="J66" s="26"/>
      <c r="K66" s="26"/>
      <c r="L66" s="52"/>
      <c r="M66" s="50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30" t="str">
        <f t="shared" si="12"/>
        <v/>
      </c>
    </row>
    <row r="67" spans="1:24" ht="28.9" customHeight="1">
      <c r="A67" s="41" t="str">
        <f>IF(OR(ISNUMBER(E67),ISTEXT(C67)),A66+1," ")</f>
        <v xml:space="preserve"> </v>
      </c>
      <c r="B67" s="42"/>
      <c r="C67" s="43"/>
      <c r="D67" s="44"/>
      <c r="E67" s="44"/>
      <c r="F67" s="43"/>
      <c r="G67" s="43"/>
      <c r="H67" s="26"/>
      <c r="I67" s="26"/>
      <c r="J67" s="26"/>
      <c r="K67" s="26"/>
      <c r="L67" s="52"/>
      <c r="M67" s="50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30" t="str">
        <f t="shared" si="12"/>
        <v/>
      </c>
    </row>
    <row r="68" spans="1:24" ht="28.9" customHeight="1">
      <c r="A68" s="41" t="str">
        <f>IF(OR(ISNUMBER(E68),ISTEXT(C68)),A67+1," ")</f>
        <v xml:space="preserve"> </v>
      </c>
      <c r="B68" s="42"/>
      <c r="C68" s="43"/>
      <c r="D68" s="44"/>
      <c r="E68" s="44"/>
      <c r="F68" s="43"/>
      <c r="G68" s="43"/>
      <c r="H68" s="26"/>
      <c r="I68" s="26"/>
      <c r="J68" s="26"/>
      <c r="K68" s="26"/>
      <c r="L68" s="52"/>
      <c r="M68" s="50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30" t="str">
        <f t="shared" si="12"/>
        <v/>
      </c>
    </row>
    <row r="69" spans="1:24" ht="28.9" customHeight="1">
      <c r="A69" s="41" t="str">
        <f>IF(OR(ISNUMBER(E69),ISTEXT(C69)),A68+1," ")</f>
        <v xml:space="preserve"> </v>
      </c>
      <c r="B69" s="42"/>
      <c r="C69" s="43"/>
      <c r="D69" s="44"/>
      <c r="E69" s="44"/>
      <c r="F69" s="43"/>
      <c r="G69" s="43"/>
      <c r="H69" s="26"/>
      <c r="I69" s="26"/>
      <c r="J69" s="26"/>
      <c r="K69" s="26"/>
      <c r="L69" s="52"/>
      <c r="M69" s="50"/>
      <c r="N69" s="28" t="s">
        <v>20</v>
      </c>
      <c r="O69" s="28">
        <f>COUNTIF(C50:C69," ")</f>
        <v>0</v>
      </c>
      <c r="P69" s="28" t="s">
        <v>2</v>
      </c>
      <c r="Q69" s="28">
        <f>SUMIF(C50:C69," ",E50:E69)</f>
        <v>0</v>
      </c>
      <c r="R69" s="28"/>
      <c r="S69" s="28" t="s">
        <v>2</v>
      </c>
      <c r="T69" s="28"/>
      <c r="U69" s="28">
        <f>O69</f>
        <v>0</v>
      </c>
      <c r="V69" s="28" t="s">
        <v>2</v>
      </c>
      <c r="W69" s="28">
        <f>Q69</f>
        <v>0</v>
      </c>
      <c r="X69" s="28" t="str">
        <f t="shared" si="12"/>
        <v/>
      </c>
    </row>
    <row r="70" spans="1:24" ht="28.9" customHeight="1">
      <c r="A70" s="45" t="s">
        <v>35</v>
      </c>
      <c r="B70" s="46"/>
      <c r="C70" s="47"/>
      <c r="D70" s="48"/>
      <c r="E70" s="49">
        <f>SUM(E50:E69)</f>
        <v>0</v>
      </c>
      <c r="F70" s="47"/>
      <c r="G70" s="47"/>
      <c r="H70" s="31"/>
      <c r="I70" s="31"/>
      <c r="J70" s="31"/>
      <c r="K70" s="31"/>
      <c r="L70" s="33"/>
      <c r="M70" s="51"/>
      <c r="N70" s="29" t="s">
        <v>1</v>
      </c>
      <c r="O70" s="28">
        <f>SUM(O50:O69)</f>
        <v>0</v>
      </c>
      <c r="P70" s="28" t="s">
        <v>2</v>
      </c>
      <c r="Q70" s="28">
        <f>SUM(Q50:Q69)</f>
        <v>0</v>
      </c>
      <c r="R70" s="28">
        <f>SUM(R50:R69)</f>
        <v>0</v>
      </c>
      <c r="S70" s="28" t="s">
        <v>2</v>
      </c>
      <c r="T70" s="28">
        <f>SUM(T50:T69)</f>
        <v>0</v>
      </c>
      <c r="U70" s="28">
        <f>SUM(U50:U69)</f>
        <v>0</v>
      </c>
      <c r="V70" s="28" t="s">
        <v>2</v>
      </c>
      <c r="W70" s="28">
        <f>SUM(W50:W69)</f>
        <v>0</v>
      </c>
      <c r="X70" s="28" t="str">
        <f t="shared" si="12"/>
        <v/>
      </c>
    </row>
    <row r="71" spans="1:24" ht="28.9" customHeight="1">
      <c r="A71" s="41" t="str">
        <f>IF(OR(ISNUMBER(E71),ISTEXT(C71)),A69+1," ")</f>
        <v xml:space="preserve"> </v>
      </c>
      <c r="B71" s="42"/>
      <c r="C71" s="43"/>
      <c r="D71" s="44"/>
      <c r="E71" s="44"/>
      <c r="F71" s="43"/>
      <c r="G71" s="43"/>
      <c r="H71" s="26"/>
      <c r="I71" s="26"/>
      <c r="J71" s="26"/>
      <c r="K71" s="27"/>
      <c r="L71" s="52"/>
      <c r="M71" s="50"/>
      <c r="N71" s="28" t="s">
        <v>3</v>
      </c>
      <c r="O71" s="28">
        <f>COUNTIF(C71:C90,"전")</f>
        <v>0</v>
      </c>
      <c r="P71" s="28" t="s">
        <v>2</v>
      </c>
      <c r="Q71" s="28">
        <f>SUMIF(C71:C90,"전",E71:E90)</f>
        <v>0</v>
      </c>
      <c r="R71" s="28">
        <f>COUNTIF(X71:X90,"전국")</f>
        <v>0</v>
      </c>
      <c r="S71" s="28" t="s">
        <v>2</v>
      </c>
      <c r="T71" s="28">
        <f>SUMIF(X71:X90,"전국",E71:E90)</f>
        <v>0</v>
      </c>
      <c r="U71" s="28">
        <f t="shared" ref="U71:U86" si="13">O71-R71</f>
        <v>0</v>
      </c>
      <c r="V71" s="28" t="s">
        <v>2</v>
      </c>
      <c r="W71" s="28">
        <f t="shared" ref="W71:W86" si="14">Q71-T71</f>
        <v>0</v>
      </c>
      <c r="X71" s="28" t="str">
        <f t="shared" si="12"/>
        <v/>
      </c>
    </row>
    <row r="72" spans="1:24" ht="28.9" customHeight="1">
      <c r="A72" s="41" t="str">
        <f>IF(OR(ISNUMBER(E72),ISTEXT(C72)),A71+1," ")</f>
        <v xml:space="preserve"> </v>
      </c>
      <c r="B72" s="42"/>
      <c r="C72" s="43"/>
      <c r="D72" s="44"/>
      <c r="E72" s="44"/>
      <c r="F72" s="43"/>
      <c r="G72" s="43"/>
      <c r="H72" s="26"/>
      <c r="I72" s="26"/>
      <c r="J72" s="26"/>
      <c r="K72" s="26"/>
      <c r="L72" s="52"/>
      <c r="M72" s="50"/>
      <c r="N72" s="28" t="s">
        <v>4</v>
      </c>
      <c r="O72" s="28">
        <f>COUNTIF(C71:C90,"답")</f>
        <v>0</v>
      </c>
      <c r="P72" s="28" t="s">
        <v>2</v>
      </c>
      <c r="Q72" s="28">
        <f>SUMIF(C71:C90,"답",E71:E90)</f>
        <v>0</v>
      </c>
      <c r="R72" s="28">
        <f>COUNTIF(X71:X90,"답국")</f>
        <v>0</v>
      </c>
      <c r="S72" s="28" t="s">
        <v>2</v>
      </c>
      <c r="T72" s="28">
        <f>SUMIF(X71:X90,"답국",E71:E90)</f>
        <v>0</v>
      </c>
      <c r="U72" s="28">
        <f t="shared" si="13"/>
        <v>0</v>
      </c>
      <c r="V72" s="28" t="s">
        <v>2</v>
      </c>
      <c r="W72" s="28">
        <f t="shared" si="14"/>
        <v>0</v>
      </c>
      <c r="X72" s="28" t="str">
        <f t="shared" ref="X72:X87" si="15">CONCATENATE(C72,H72)</f>
        <v/>
      </c>
    </row>
    <row r="73" spans="1:24" ht="28.9" customHeight="1">
      <c r="A73" s="41" t="str">
        <f t="shared" ref="A73:A84" si="16">IF(OR(ISNUMBER(E73),ISTEXT(C73)),A72+1," ")</f>
        <v xml:space="preserve"> </v>
      </c>
      <c r="B73" s="42"/>
      <c r="C73" s="43"/>
      <c r="D73" s="44"/>
      <c r="E73" s="44"/>
      <c r="F73" s="43"/>
      <c r="G73" s="43"/>
      <c r="H73" s="26"/>
      <c r="I73" s="26"/>
      <c r="J73" s="26"/>
      <c r="K73" s="26"/>
      <c r="L73" s="52"/>
      <c r="M73" s="50"/>
      <c r="N73" s="28" t="s">
        <v>5</v>
      </c>
      <c r="O73" s="28">
        <f>COUNTIF(C71:C90,"임")</f>
        <v>0</v>
      </c>
      <c r="P73" s="28" t="s">
        <v>2</v>
      </c>
      <c r="Q73" s="28">
        <f>SUMIF(C71:C90,"임",E71:E90)</f>
        <v>0</v>
      </c>
      <c r="R73" s="28">
        <f>COUNTIF(X71:X90,"임국")</f>
        <v>0</v>
      </c>
      <c r="S73" s="28" t="s">
        <v>2</v>
      </c>
      <c r="T73" s="28">
        <f>SUMIF(X71:X90,"임국",E71:E90)</f>
        <v>0</v>
      </c>
      <c r="U73" s="28">
        <f t="shared" si="13"/>
        <v>0</v>
      </c>
      <c r="V73" s="28" t="s">
        <v>2</v>
      </c>
      <c r="W73" s="28">
        <f t="shared" si="14"/>
        <v>0</v>
      </c>
      <c r="X73" s="28" t="str">
        <f t="shared" si="15"/>
        <v/>
      </c>
    </row>
    <row r="74" spans="1:24" ht="28.9" customHeight="1">
      <c r="A74" s="41" t="str">
        <f t="shared" si="16"/>
        <v xml:space="preserve"> </v>
      </c>
      <c r="B74" s="42"/>
      <c r="C74" s="43"/>
      <c r="D74" s="44"/>
      <c r="E74" s="44"/>
      <c r="F74" s="43"/>
      <c r="G74" s="43"/>
      <c r="H74" s="26"/>
      <c r="I74" s="26"/>
      <c r="J74" s="26"/>
      <c r="K74" s="26"/>
      <c r="L74" s="52"/>
      <c r="M74" s="50"/>
      <c r="N74" s="28" t="s">
        <v>6</v>
      </c>
      <c r="O74" s="28">
        <f>COUNTIF(C71:C90,"대")</f>
        <v>0</v>
      </c>
      <c r="P74" s="28" t="s">
        <v>2</v>
      </c>
      <c r="Q74" s="28">
        <f>SUMIF(C71:C90,"대",E71:E90)</f>
        <v>0</v>
      </c>
      <c r="R74" s="28">
        <f>COUNTIF(X71:X90,"대국")</f>
        <v>0</v>
      </c>
      <c r="S74" s="28" t="s">
        <v>2</v>
      </c>
      <c r="T74" s="28">
        <f>SUMIF(X71:X90,"대국",E71:E90)</f>
        <v>0</v>
      </c>
      <c r="U74" s="28">
        <f t="shared" si="13"/>
        <v>0</v>
      </c>
      <c r="V74" s="28" t="s">
        <v>2</v>
      </c>
      <c r="W74" s="28">
        <f t="shared" si="14"/>
        <v>0</v>
      </c>
      <c r="X74" s="28" t="str">
        <f t="shared" si="15"/>
        <v/>
      </c>
    </row>
    <row r="75" spans="1:24" ht="28.9" customHeight="1">
      <c r="A75" s="41" t="str">
        <f t="shared" si="16"/>
        <v xml:space="preserve"> </v>
      </c>
      <c r="B75" s="42"/>
      <c r="C75" s="43"/>
      <c r="D75" s="44"/>
      <c r="E75" s="44"/>
      <c r="F75" s="43"/>
      <c r="G75" s="43"/>
      <c r="H75" s="26"/>
      <c r="I75" s="26"/>
      <c r="J75" s="26"/>
      <c r="K75" s="26"/>
      <c r="L75" s="52"/>
      <c r="M75" s="50"/>
      <c r="N75" s="28" t="s">
        <v>7</v>
      </c>
      <c r="O75" s="28">
        <f>COUNTIF(C71:C90,"도")</f>
        <v>0</v>
      </c>
      <c r="P75" s="28" t="s">
        <v>2</v>
      </c>
      <c r="Q75" s="28">
        <f>SUMIF(C71:C90,"도",E71:E90)</f>
        <v>0</v>
      </c>
      <c r="R75" s="28">
        <f>COUNTIF(X71:X90,"도국")</f>
        <v>0</v>
      </c>
      <c r="S75" s="28" t="s">
        <v>2</v>
      </c>
      <c r="T75" s="28">
        <f>SUMIF(X71:X90,"도국",E71:E90)</f>
        <v>0</v>
      </c>
      <c r="U75" s="28">
        <f t="shared" si="13"/>
        <v>0</v>
      </c>
      <c r="V75" s="28" t="s">
        <v>2</v>
      </c>
      <c r="W75" s="28">
        <f t="shared" si="14"/>
        <v>0</v>
      </c>
      <c r="X75" s="28" t="str">
        <f t="shared" si="15"/>
        <v/>
      </c>
    </row>
    <row r="76" spans="1:24" ht="28.9" customHeight="1">
      <c r="A76" s="41" t="str">
        <f t="shared" si="16"/>
        <v xml:space="preserve"> </v>
      </c>
      <c r="B76" s="42"/>
      <c r="C76" s="43"/>
      <c r="D76" s="44"/>
      <c r="E76" s="44"/>
      <c r="F76" s="43"/>
      <c r="G76" s="43"/>
      <c r="H76" s="26"/>
      <c r="I76" s="26"/>
      <c r="J76" s="26"/>
      <c r="K76" s="26"/>
      <c r="L76" s="52"/>
      <c r="M76" s="50"/>
      <c r="N76" s="28" t="s">
        <v>8</v>
      </c>
      <c r="O76" s="28">
        <f>COUNTIF(C71:C90,"천")</f>
        <v>0</v>
      </c>
      <c r="P76" s="28" t="s">
        <v>2</v>
      </c>
      <c r="Q76" s="28">
        <f>SUMIF(C71:C90,"천",E71:E90)</f>
        <v>0</v>
      </c>
      <c r="R76" s="28">
        <f>COUNTIF(X71:X90,"천국")</f>
        <v>0</v>
      </c>
      <c r="S76" s="28" t="s">
        <v>2</v>
      </c>
      <c r="T76" s="28">
        <f>SUMIF(X71:X90,"천국",E71:E90)</f>
        <v>0</v>
      </c>
      <c r="U76" s="28">
        <f t="shared" si="13"/>
        <v>0</v>
      </c>
      <c r="V76" s="28" t="s">
        <v>2</v>
      </c>
      <c r="W76" s="28">
        <f t="shared" si="14"/>
        <v>0</v>
      </c>
      <c r="X76" s="28" t="str">
        <f t="shared" si="15"/>
        <v/>
      </c>
    </row>
    <row r="77" spans="1:24" ht="28.9" customHeight="1">
      <c r="A77" s="41" t="str">
        <f t="shared" si="16"/>
        <v xml:space="preserve"> </v>
      </c>
      <c r="B77" s="42"/>
      <c r="C77" s="43"/>
      <c r="D77" s="44"/>
      <c r="E77" s="44"/>
      <c r="F77" s="43"/>
      <c r="G77" s="43"/>
      <c r="H77" s="26"/>
      <c r="I77" s="26"/>
      <c r="J77" s="26"/>
      <c r="K77" s="26"/>
      <c r="L77" s="52"/>
      <c r="M77" s="50"/>
      <c r="N77" s="28" t="s">
        <v>9</v>
      </c>
      <c r="O77" s="28">
        <f>COUNTIF(C71:C90,"구")</f>
        <v>0</v>
      </c>
      <c r="P77" s="28" t="s">
        <v>2</v>
      </c>
      <c r="Q77" s="28">
        <f>SUMIF(C71:C90,"구",E71:E90)</f>
        <v>0</v>
      </c>
      <c r="R77" s="28">
        <f>COUNTIF(X71:X90,"구국")</f>
        <v>0</v>
      </c>
      <c r="S77" s="28" t="s">
        <v>2</v>
      </c>
      <c r="T77" s="28">
        <f>SUMIF(X71:X90,"구국",E71:E90)</f>
        <v>0</v>
      </c>
      <c r="U77" s="28">
        <f t="shared" si="13"/>
        <v>0</v>
      </c>
      <c r="V77" s="28" t="s">
        <v>2</v>
      </c>
      <c r="W77" s="28">
        <f t="shared" si="14"/>
        <v>0</v>
      </c>
      <c r="X77" s="28" t="str">
        <f t="shared" si="15"/>
        <v/>
      </c>
    </row>
    <row r="78" spans="1:24" ht="28.9" customHeight="1">
      <c r="A78" s="41" t="str">
        <f t="shared" si="16"/>
        <v xml:space="preserve"> </v>
      </c>
      <c r="B78" s="42"/>
      <c r="C78" s="43"/>
      <c r="D78" s="44"/>
      <c r="E78" s="44"/>
      <c r="F78" s="43"/>
      <c r="G78" s="43"/>
      <c r="H78" s="26"/>
      <c r="I78" s="26"/>
      <c r="J78" s="26"/>
      <c r="K78" s="26"/>
      <c r="L78" s="52"/>
      <c r="M78" s="50"/>
      <c r="N78" s="28" t="s">
        <v>10</v>
      </c>
      <c r="O78" s="28">
        <f>COUNTIF(C71:C90,"제")</f>
        <v>0</v>
      </c>
      <c r="P78" s="28" t="s">
        <v>2</v>
      </c>
      <c r="Q78" s="28">
        <f>SUMIF(C71:C90,"제",E71:E90)</f>
        <v>0</v>
      </c>
      <c r="R78" s="28">
        <f>COUNTIF(X71:X90,"제국")</f>
        <v>0</v>
      </c>
      <c r="S78" s="28" t="s">
        <v>2</v>
      </c>
      <c r="T78" s="28">
        <f>SUMIF(X71:X90,"제국",E71:E90)</f>
        <v>0</v>
      </c>
      <c r="U78" s="28">
        <f t="shared" si="13"/>
        <v>0</v>
      </c>
      <c r="V78" s="28" t="s">
        <v>2</v>
      </c>
      <c r="W78" s="28">
        <f t="shared" si="14"/>
        <v>0</v>
      </c>
      <c r="X78" s="28" t="str">
        <f t="shared" si="15"/>
        <v/>
      </c>
    </row>
    <row r="79" spans="1:24" ht="28.9" customHeight="1">
      <c r="A79" s="41" t="str">
        <f t="shared" si="16"/>
        <v xml:space="preserve"> </v>
      </c>
      <c r="B79" s="42"/>
      <c r="C79" s="43"/>
      <c r="D79" s="44"/>
      <c r="E79" s="44"/>
      <c r="F79" s="43"/>
      <c r="G79" s="43"/>
      <c r="H79" s="26"/>
      <c r="I79" s="26"/>
      <c r="J79" s="26"/>
      <c r="K79" s="26"/>
      <c r="L79" s="52"/>
      <c r="M79" s="50"/>
      <c r="N79" s="28" t="s">
        <v>11</v>
      </c>
      <c r="O79" s="28">
        <f>COUNTIF(C71:C90,"유")</f>
        <v>0</v>
      </c>
      <c r="P79" s="28" t="s">
        <v>2</v>
      </c>
      <c r="Q79" s="28">
        <f>SUMIF(C71:C90,"유",E71:E90)</f>
        <v>0</v>
      </c>
      <c r="R79" s="28">
        <f>COUNTIF(X71:X90,"유국")</f>
        <v>0</v>
      </c>
      <c r="S79" s="28" t="s">
        <v>2</v>
      </c>
      <c r="T79" s="28">
        <f>SUMIF(X71:X90,"유국",E71:E90)</f>
        <v>0</v>
      </c>
      <c r="U79" s="28">
        <f t="shared" si="13"/>
        <v>0</v>
      </c>
      <c r="V79" s="28" t="s">
        <v>2</v>
      </c>
      <c r="W79" s="28">
        <f t="shared" si="14"/>
        <v>0</v>
      </c>
      <c r="X79" s="28" t="str">
        <f t="shared" si="15"/>
        <v/>
      </c>
    </row>
    <row r="80" spans="1:24" ht="28.9" customHeight="1">
      <c r="A80" s="41" t="str">
        <f t="shared" si="16"/>
        <v xml:space="preserve"> </v>
      </c>
      <c r="B80" s="42"/>
      <c r="C80" s="43"/>
      <c r="D80" s="44"/>
      <c r="E80" s="44"/>
      <c r="F80" s="43"/>
      <c r="G80" s="43"/>
      <c r="H80" s="26"/>
      <c r="I80" s="26"/>
      <c r="J80" s="26"/>
      <c r="K80" s="26"/>
      <c r="L80" s="52"/>
      <c r="M80" s="50"/>
      <c r="N80" s="28" t="s">
        <v>12</v>
      </c>
      <c r="O80" s="28">
        <f>COUNTIF(C71:C90,"과")</f>
        <v>0</v>
      </c>
      <c r="P80" s="28" t="s">
        <v>2</v>
      </c>
      <c r="Q80" s="28">
        <f>SUMIF(C71:C90,"과",E71:E90)</f>
        <v>0</v>
      </c>
      <c r="R80" s="28">
        <f>COUNTIF(X71:X90,"과국")</f>
        <v>0</v>
      </c>
      <c r="S80" s="28" t="s">
        <v>2</v>
      </c>
      <c r="T80" s="28">
        <f>SUMIF(X71:X90,"과국",E71:E90)</f>
        <v>0</v>
      </c>
      <c r="U80" s="28">
        <f t="shared" si="13"/>
        <v>0</v>
      </c>
      <c r="V80" s="28" t="s">
        <v>2</v>
      </c>
      <c r="W80" s="28">
        <f t="shared" si="14"/>
        <v>0</v>
      </c>
      <c r="X80" s="28" t="str">
        <f t="shared" si="15"/>
        <v/>
      </c>
    </row>
    <row r="81" spans="1:24" ht="28.9" customHeight="1">
      <c r="A81" s="41" t="str">
        <f t="shared" si="16"/>
        <v xml:space="preserve"> </v>
      </c>
      <c r="B81" s="42"/>
      <c r="C81" s="43"/>
      <c r="D81" s="44"/>
      <c r="E81" s="44"/>
      <c r="F81" s="43"/>
      <c r="G81" s="43"/>
      <c r="H81" s="26"/>
      <c r="I81" s="26"/>
      <c r="J81" s="26"/>
      <c r="K81" s="26"/>
      <c r="L81" s="52"/>
      <c r="M81" s="50"/>
      <c r="N81" s="28" t="s">
        <v>13</v>
      </c>
      <c r="O81" s="28">
        <f>COUNTIF(C71:C90,"묘")</f>
        <v>0</v>
      </c>
      <c r="P81" s="28" t="s">
        <v>2</v>
      </c>
      <c r="Q81" s="28">
        <f>SUMIF(C71:C90,"묘",E71:E90)</f>
        <v>0</v>
      </c>
      <c r="R81" s="28">
        <f>COUNTIF(X71:X90,"묘국")</f>
        <v>0</v>
      </c>
      <c r="S81" s="28" t="s">
        <v>2</v>
      </c>
      <c r="T81" s="28">
        <f>SUMIF(X71:X90,"묘국",E71:E90)</f>
        <v>0</v>
      </c>
      <c r="U81" s="28">
        <f t="shared" si="13"/>
        <v>0</v>
      </c>
      <c r="V81" s="28" t="s">
        <v>2</v>
      </c>
      <c r="W81" s="28">
        <f t="shared" si="14"/>
        <v>0</v>
      </c>
      <c r="X81" s="28" t="str">
        <f t="shared" si="15"/>
        <v/>
      </c>
    </row>
    <row r="82" spans="1:24" ht="28.9" customHeight="1">
      <c r="A82" s="41" t="str">
        <f t="shared" si="16"/>
        <v xml:space="preserve"> </v>
      </c>
      <c r="B82" s="42"/>
      <c r="C82" s="43"/>
      <c r="D82" s="44"/>
      <c r="E82" s="44"/>
      <c r="F82" s="43"/>
      <c r="G82" s="43"/>
      <c r="H82" s="26"/>
      <c r="I82" s="26"/>
      <c r="J82" s="26"/>
      <c r="K82" s="26"/>
      <c r="L82" s="52"/>
      <c r="M82" s="50"/>
      <c r="N82" s="28" t="s">
        <v>14</v>
      </c>
      <c r="O82" s="28">
        <f>COUNTIF(C71:C90,"목")</f>
        <v>0</v>
      </c>
      <c r="P82" s="28" t="s">
        <v>2</v>
      </c>
      <c r="Q82" s="28">
        <f>SUMIF(C71:C90,"목",E71:E90)</f>
        <v>0</v>
      </c>
      <c r="R82" s="28">
        <f>COUNTIF(X71:X90,"목국")</f>
        <v>0</v>
      </c>
      <c r="S82" s="28" t="s">
        <v>2</v>
      </c>
      <c r="T82" s="28">
        <f>SUMIF(X71:X90,"목국",E71:E90)</f>
        <v>0</v>
      </c>
      <c r="U82" s="28">
        <f t="shared" si="13"/>
        <v>0</v>
      </c>
      <c r="V82" s="28" t="s">
        <v>2</v>
      </c>
      <c r="W82" s="28">
        <f t="shared" si="14"/>
        <v>0</v>
      </c>
      <c r="X82" s="28" t="str">
        <f t="shared" si="15"/>
        <v/>
      </c>
    </row>
    <row r="83" spans="1:24" ht="28.9" customHeight="1">
      <c r="A83" s="41" t="str">
        <f t="shared" si="16"/>
        <v xml:space="preserve"> </v>
      </c>
      <c r="B83" s="42"/>
      <c r="C83" s="43"/>
      <c r="D83" s="44"/>
      <c r="E83" s="44"/>
      <c r="F83" s="43"/>
      <c r="G83" s="43"/>
      <c r="H83" s="26"/>
      <c r="I83" s="26"/>
      <c r="J83" s="26"/>
      <c r="K83" s="26"/>
      <c r="L83" s="52"/>
      <c r="M83" s="50"/>
      <c r="N83" s="28" t="s">
        <v>15</v>
      </c>
      <c r="O83" s="28">
        <f>COUNTIF(C71:C90,"잡")</f>
        <v>0</v>
      </c>
      <c r="P83" s="28" t="s">
        <v>2</v>
      </c>
      <c r="Q83" s="28">
        <f>SUMIF(C71:C90,"잡",E71:E90)</f>
        <v>0</v>
      </c>
      <c r="R83" s="28">
        <f>COUNTIF(X71:X90,"잡국")</f>
        <v>0</v>
      </c>
      <c r="S83" s="28" t="s">
        <v>2</v>
      </c>
      <c r="T83" s="28">
        <f>SUMIF(X71:X90,"잡국",E71:E90)</f>
        <v>0</v>
      </c>
      <c r="U83" s="28">
        <f t="shared" si="13"/>
        <v>0</v>
      </c>
      <c r="V83" s="28" t="s">
        <v>2</v>
      </c>
      <c r="W83" s="28">
        <f t="shared" si="14"/>
        <v>0</v>
      </c>
      <c r="X83" s="28" t="str">
        <f t="shared" si="15"/>
        <v/>
      </c>
    </row>
    <row r="84" spans="1:24" ht="28.9" customHeight="1">
      <c r="A84" s="41" t="str">
        <f t="shared" si="16"/>
        <v xml:space="preserve"> </v>
      </c>
      <c r="B84" s="42"/>
      <c r="C84" s="43"/>
      <c r="D84" s="44"/>
      <c r="E84" s="44"/>
      <c r="F84" s="43"/>
      <c r="G84" s="43"/>
      <c r="H84" s="26"/>
      <c r="I84" s="26"/>
      <c r="J84" s="26"/>
      <c r="K84" s="26"/>
      <c r="L84" s="52"/>
      <c r="M84" s="50"/>
      <c r="N84" s="28" t="s">
        <v>19</v>
      </c>
      <c r="O84" s="28">
        <f>COUNTIF(C71:C90,"학")</f>
        <v>0</v>
      </c>
      <c r="P84" s="28" t="s">
        <v>2</v>
      </c>
      <c r="Q84" s="28">
        <f>SUMIF(C71:C90,"학",E71:E90)</f>
        <v>0</v>
      </c>
      <c r="R84" s="28">
        <f>COUNTIF(X71:X90,"학국")</f>
        <v>0</v>
      </c>
      <c r="S84" s="28" t="s">
        <v>2</v>
      </c>
      <c r="T84" s="28">
        <f>SUMIF(X71:X90,"학국",E71:E90)</f>
        <v>0</v>
      </c>
      <c r="U84" s="28">
        <f t="shared" si="13"/>
        <v>0</v>
      </c>
      <c r="V84" s="28" t="s">
        <v>2</v>
      </c>
      <c r="W84" s="28">
        <f t="shared" si="14"/>
        <v>0</v>
      </c>
      <c r="X84" s="28" t="str">
        <f t="shared" si="15"/>
        <v/>
      </c>
    </row>
    <row r="85" spans="1:24" ht="28.9" customHeight="1">
      <c r="A85" s="41" t="str">
        <f t="shared" ref="A85:A90" si="17">IF(OR(ISNUMBER(E85),ISTEXT(C85)),A84+1," ")</f>
        <v xml:space="preserve"> </v>
      </c>
      <c r="B85" s="42"/>
      <c r="C85" s="43"/>
      <c r="D85" s="44"/>
      <c r="E85" s="44"/>
      <c r="F85" s="43"/>
      <c r="G85" s="43"/>
      <c r="H85" s="26"/>
      <c r="I85" s="26"/>
      <c r="J85" s="26"/>
      <c r="K85" s="26"/>
      <c r="L85" s="52"/>
      <c r="M85" s="50"/>
      <c r="N85" s="28" t="s">
        <v>16</v>
      </c>
      <c r="O85" s="28">
        <f>COUNTIF(C71:C90,"수")</f>
        <v>0</v>
      </c>
      <c r="P85" s="28" t="s">
        <v>2</v>
      </c>
      <c r="Q85" s="28">
        <f>SUMIF(C71:C90,"수",E71:E90)</f>
        <v>0</v>
      </c>
      <c r="R85" s="28">
        <f>COUNTIF(X71:X90,"수국")</f>
        <v>0</v>
      </c>
      <c r="S85" s="28" t="s">
        <v>2</v>
      </c>
      <c r="T85" s="28">
        <f>SUMIF(X71:X90,"수국",E71:E90)</f>
        <v>0</v>
      </c>
      <c r="U85" s="28">
        <f t="shared" si="13"/>
        <v>0</v>
      </c>
      <c r="V85" s="28" t="s">
        <v>2</v>
      </c>
      <c r="W85" s="28">
        <f t="shared" si="14"/>
        <v>0</v>
      </c>
      <c r="X85" s="28" t="str">
        <f t="shared" si="15"/>
        <v/>
      </c>
    </row>
    <row r="86" spans="1:24" ht="28.9" customHeight="1">
      <c r="A86" s="41" t="str">
        <f t="shared" si="17"/>
        <v xml:space="preserve"> </v>
      </c>
      <c r="B86" s="42"/>
      <c r="C86" s="43"/>
      <c r="D86" s="44"/>
      <c r="E86" s="44"/>
      <c r="F86" s="43"/>
      <c r="G86" s="43"/>
      <c r="H86" s="26"/>
      <c r="I86" s="26"/>
      <c r="J86" s="26"/>
      <c r="K86" s="26"/>
      <c r="L86" s="52"/>
      <c r="M86" s="50"/>
      <c r="N86" s="29" t="s">
        <v>17</v>
      </c>
      <c r="O86" s="28">
        <f>COUNTIF(C71:C90,"장")</f>
        <v>0</v>
      </c>
      <c r="P86" s="28" t="s">
        <v>2</v>
      </c>
      <c r="Q86" s="28">
        <f>SUMIF(C71:C90,"장",E71:E90)</f>
        <v>0</v>
      </c>
      <c r="R86" s="28">
        <f>COUNTIF(X71:X90,"장국")</f>
        <v>0</v>
      </c>
      <c r="S86" s="28" t="s">
        <v>2</v>
      </c>
      <c r="T86" s="28">
        <f>SUMIF(X71:X90,"장국",E71:E90)</f>
        <v>0</v>
      </c>
      <c r="U86" s="28">
        <f t="shared" si="13"/>
        <v>0</v>
      </c>
      <c r="V86" s="28" t="s">
        <v>2</v>
      </c>
      <c r="W86" s="28">
        <f t="shared" si="14"/>
        <v>0</v>
      </c>
      <c r="X86" s="30" t="str">
        <f t="shared" si="15"/>
        <v/>
      </c>
    </row>
    <row r="87" spans="1:24" ht="28.9" customHeight="1">
      <c r="A87" s="41" t="str">
        <f t="shared" si="17"/>
        <v xml:space="preserve"> </v>
      </c>
      <c r="B87" s="42"/>
      <c r="C87" s="43"/>
      <c r="D87" s="44"/>
      <c r="E87" s="44"/>
      <c r="F87" s="43"/>
      <c r="G87" s="43"/>
      <c r="H87" s="26"/>
      <c r="I87" s="26"/>
      <c r="J87" s="26"/>
      <c r="K87" s="26"/>
      <c r="L87" s="52"/>
      <c r="M87" s="50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30" t="str">
        <f t="shared" si="15"/>
        <v/>
      </c>
    </row>
    <row r="88" spans="1:24" ht="28.9" customHeight="1">
      <c r="A88" s="41" t="str">
        <f t="shared" si="17"/>
        <v xml:space="preserve"> </v>
      </c>
      <c r="B88" s="42"/>
      <c r="C88" s="43"/>
      <c r="D88" s="44"/>
      <c r="E88" s="44"/>
      <c r="F88" s="43"/>
      <c r="G88" s="43"/>
      <c r="H88" s="26"/>
      <c r="I88" s="26"/>
      <c r="J88" s="26"/>
      <c r="K88" s="26"/>
      <c r="L88" s="52"/>
      <c r="M88" s="50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30" t="str">
        <f t="shared" ref="X88:X103" si="18">CONCATENATE(C88,H88)</f>
        <v/>
      </c>
    </row>
    <row r="89" spans="1:24" ht="28.9" customHeight="1">
      <c r="A89" s="41" t="str">
        <f t="shared" si="17"/>
        <v xml:space="preserve"> </v>
      </c>
      <c r="B89" s="42"/>
      <c r="C89" s="43"/>
      <c r="D89" s="44"/>
      <c r="E89" s="44"/>
      <c r="F89" s="43"/>
      <c r="G89" s="43"/>
      <c r="H89" s="26"/>
      <c r="I89" s="26"/>
      <c r="J89" s="26"/>
      <c r="K89" s="26"/>
      <c r="L89" s="52"/>
      <c r="M89" s="50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30" t="str">
        <f t="shared" si="18"/>
        <v/>
      </c>
    </row>
    <row r="90" spans="1:24" ht="28.9" customHeight="1">
      <c r="A90" s="41" t="str">
        <f t="shared" si="17"/>
        <v xml:space="preserve"> </v>
      </c>
      <c r="B90" s="42"/>
      <c r="C90" s="43"/>
      <c r="D90" s="44"/>
      <c r="E90" s="44"/>
      <c r="F90" s="43"/>
      <c r="G90" s="43"/>
      <c r="H90" s="26"/>
      <c r="I90" s="26"/>
      <c r="J90" s="26"/>
      <c r="K90" s="26"/>
      <c r="L90" s="52"/>
      <c r="M90" s="50"/>
      <c r="N90" s="28" t="s">
        <v>20</v>
      </c>
      <c r="O90" s="28">
        <f>COUNTIF(C71:C90," ")</f>
        <v>0</v>
      </c>
      <c r="P90" s="28" t="s">
        <v>2</v>
      </c>
      <c r="Q90" s="28">
        <f>SUMIF(C71:C90," ",E71:E90)</f>
        <v>0</v>
      </c>
      <c r="R90" s="28"/>
      <c r="S90" s="28" t="s">
        <v>2</v>
      </c>
      <c r="T90" s="28"/>
      <c r="U90" s="28">
        <f>O90</f>
        <v>0</v>
      </c>
      <c r="V90" s="28" t="s">
        <v>2</v>
      </c>
      <c r="W90" s="28">
        <f>Q90</f>
        <v>0</v>
      </c>
      <c r="X90" s="28" t="str">
        <f t="shared" si="18"/>
        <v/>
      </c>
    </row>
    <row r="91" spans="1:24" ht="28.9" customHeight="1">
      <c r="A91" s="45" t="s">
        <v>35</v>
      </c>
      <c r="B91" s="46"/>
      <c r="C91" s="47"/>
      <c r="D91" s="48"/>
      <c r="E91" s="49">
        <f>SUM(E71:E90)</f>
        <v>0</v>
      </c>
      <c r="F91" s="47"/>
      <c r="G91" s="47"/>
      <c r="H91" s="31"/>
      <c r="I91" s="31"/>
      <c r="J91" s="31"/>
      <c r="K91" s="31"/>
      <c r="L91" s="33"/>
      <c r="M91" s="51"/>
      <c r="N91" s="29" t="s">
        <v>1</v>
      </c>
      <c r="O91" s="28">
        <f>SUM(O71:O90)</f>
        <v>0</v>
      </c>
      <c r="P91" s="28" t="s">
        <v>2</v>
      </c>
      <c r="Q91" s="28">
        <f>SUM(Q71:Q90)</f>
        <v>0</v>
      </c>
      <c r="R91" s="28">
        <f>SUM(R71:R90)</f>
        <v>0</v>
      </c>
      <c r="S91" s="28" t="s">
        <v>2</v>
      </c>
      <c r="T91" s="28">
        <f>SUM(T71:T90)</f>
        <v>0</v>
      </c>
      <c r="U91" s="28">
        <f>SUM(U71:U90)</f>
        <v>0</v>
      </c>
      <c r="V91" s="28" t="s">
        <v>2</v>
      </c>
      <c r="W91" s="28">
        <f>SUM(W71:W90)</f>
        <v>0</v>
      </c>
      <c r="X91" s="28" t="str">
        <f t="shared" si="18"/>
        <v/>
      </c>
    </row>
    <row r="92" spans="1:24" ht="28.9" customHeight="1">
      <c r="A92" s="41" t="str">
        <f>IF(OR(ISNUMBER(E92),ISTEXT(C92)),A90+1," ")</f>
        <v xml:space="preserve"> </v>
      </c>
      <c r="B92" s="42"/>
      <c r="C92" s="43"/>
      <c r="D92" s="44"/>
      <c r="E92" s="44"/>
      <c r="F92" s="43"/>
      <c r="G92" s="43"/>
      <c r="H92" s="26"/>
      <c r="I92" s="26"/>
      <c r="J92" s="26"/>
      <c r="K92" s="27"/>
      <c r="L92" s="52"/>
      <c r="M92" s="50"/>
      <c r="N92" s="28" t="s">
        <v>3</v>
      </c>
      <c r="O92" s="28">
        <f>COUNTIF(C92:C111,"전")</f>
        <v>0</v>
      </c>
      <c r="P92" s="28" t="s">
        <v>2</v>
      </c>
      <c r="Q92" s="28">
        <f>SUMIF(C92:C111,"전",E92:E111)</f>
        <v>0</v>
      </c>
      <c r="R92" s="28">
        <f>COUNTIF(X92:X111,"전국")</f>
        <v>0</v>
      </c>
      <c r="S92" s="28" t="s">
        <v>2</v>
      </c>
      <c r="T92" s="28">
        <f>SUMIF(X92:X111,"전국",E92:E111)</f>
        <v>0</v>
      </c>
      <c r="U92" s="28">
        <f t="shared" ref="U92:U107" si="19">O92-R92</f>
        <v>0</v>
      </c>
      <c r="V92" s="28" t="s">
        <v>2</v>
      </c>
      <c r="W92" s="28">
        <f t="shared" ref="W92:W107" si="20">Q92-T92</f>
        <v>0</v>
      </c>
      <c r="X92" s="28" t="str">
        <f t="shared" si="18"/>
        <v/>
      </c>
    </row>
    <row r="93" spans="1:24" ht="28.9" customHeight="1">
      <c r="A93" s="41" t="str">
        <f>IF(OR(ISNUMBER(E93),ISTEXT(C93)),A92+1," ")</f>
        <v xml:space="preserve"> </v>
      </c>
      <c r="B93" s="42"/>
      <c r="C93" s="43"/>
      <c r="D93" s="44"/>
      <c r="E93" s="44"/>
      <c r="F93" s="43"/>
      <c r="G93" s="43"/>
      <c r="H93" s="26"/>
      <c r="I93" s="26"/>
      <c r="J93" s="26"/>
      <c r="K93" s="26"/>
      <c r="L93" s="52"/>
      <c r="M93" s="50"/>
      <c r="N93" s="28" t="s">
        <v>4</v>
      </c>
      <c r="O93" s="28">
        <f>COUNTIF(C92:C111,"답")</f>
        <v>0</v>
      </c>
      <c r="P93" s="28" t="s">
        <v>2</v>
      </c>
      <c r="Q93" s="28">
        <f>SUMIF(C92:C111,"답",E92:E111)</f>
        <v>0</v>
      </c>
      <c r="R93" s="28">
        <f>COUNTIF(X92:X111,"답국")</f>
        <v>0</v>
      </c>
      <c r="S93" s="28" t="s">
        <v>2</v>
      </c>
      <c r="T93" s="28">
        <f>SUMIF(X92:X111,"답국",E92:E111)</f>
        <v>0</v>
      </c>
      <c r="U93" s="28">
        <f t="shared" si="19"/>
        <v>0</v>
      </c>
      <c r="V93" s="28" t="s">
        <v>2</v>
      </c>
      <c r="W93" s="28">
        <f t="shared" si="20"/>
        <v>0</v>
      </c>
      <c r="X93" s="28" t="str">
        <f t="shared" si="18"/>
        <v/>
      </c>
    </row>
    <row r="94" spans="1:24" ht="28.9" customHeight="1">
      <c r="A94" s="41" t="str">
        <f t="shared" ref="A94:A104" si="21">IF(OR(ISNUMBER(E94),ISTEXT(C94)),A93+1," ")</f>
        <v xml:space="preserve"> </v>
      </c>
      <c r="B94" s="42"/>
      <c r="C94" s="43"/>
      <c r="D94" s="44"/>
      <c r="E94" s="44"/>
      <c r="F94" s="43"/>
      <c r="G94" s="43"/>
      <c r="H94" s="26"/>
      <c r="I94" s="26"/>
      <c r="J94" s="26"/>
      <c r="K94" s="26"/>
      <c r="L94" s="52"/>
      <c r="M94" s="50"/>
      <c r="N94" s="28" t="s">
        <v>5</v>
      </c>
      <c r="O94" s="28">
        <f>COUNTIF(C92:C111,"임")</f>
        <v>0</v>
      </c>
      <c r="P94" s="28" t="s">
        <v>2</v>
      </c>
      <c r="Q94" s="28">
        <f>SUMIF(C92:C111,"임",E92:E111)</f>
        <v>0</v>
      </c>
      <c r="R94" s="28">
        <f>COUNTIF(X92:X111,"임국")</f>
        <v>0</v>
      </c>
      <c r="S94" s="28" t="s">
        <v>2</v>
      </c>
      <c r="T94" s="28">
        <f>SUMIF(X92:X111,"임국",E92:E111)</f>
        <v>0</v>
      </c>
      <c r="U94" s="28">
        <f t="shared" si="19"/>
        <v>0</v>
      </c>
      <c r="V94" s="28" t="s">
        <v>2</v>
      </c>
      <c r="W94" s="28">
        <f t="shared" si="20"/>
        <v>0</v>
      </c>
      <c r="X94" s="28" t="str">
        <f t="shared" si="18"/>
        <v/>
      </c>
    </row>
    <row r="95" spans="1:24" ht="28.9" customHeight="1">
      <c r="A95" s="41" t="str">
        <f t="shared" si="21"/>
        <v xml:space="preserve"> </v>
      </c>
      <c r="B95" s="42"/>
      <c r="C95" s="43"/>
      <c r="D95" s="44"/>
      <c r="E95" s="44"/>
      <c r="F95" s="43"/>
      <c r="G95" s="43"/>
      <c r="H95" s="26"/>
      <c r="I95" s="26"/>
      <c r="J95" s="26"/>
      <c r="K95" s="26"/>
      <c r="L95" s="52"/>
      <c r="M95" s="50"/>
      <c r="N95" s="28" t="s">
        <v>6</v>
      </c>
      <c r="O95" s="28">
        <f>COUNTIF(C92:C111,"대")</f>
        <v>0</v>
      </c>
      <c r="P95" s="28" t="s">
        <v>2</v>
      </c>
      <c r="Q95" s="28">
        <f>SUMIF(C92:C111,"대",E92:E111)</f>
        <v>0</v>
      </c>
      <c r="R95" s="28">
        <f>COUNTIF(X92:X111,"대국")</f>
        <v>0</v>
      </c>
      <c r="S95" s="28" t="s">
        <v>2</v>
      </c>
      <c r="T95" s="28">
        <f>SUMIF(X92:X111,"대국",E92:E111)</f>
        <v>0</v>
      </c>
      <c r="U95" s="28">
        <f t="shared" si="19"/>
        <v>0</v>
      </c>
      <c r="V95" s="28" t="s">
        <v>2</v>
      </c>
      <c r="W95" s="28">
        <f t="shared" si="20"/>
        <v>0</v>
      </c>
      <c r="X95" s="28" t="str">
        <f t="shared" si="18"/>
        <v/>
      </c>
    </row>
    <row r="96" spans="1:24" ht="28.9" customHeight="1">
      <c r="A96" s="41" t="str">
        <f t="shared" si="21"/>
        <v xml:space="preserve"> </v>
      </c>
      <c r="B96" s="42"/>
      <c r="C96" s="43"/>
      <c r="D96" s="44"/>
      <c r="E96" s="44"/>
      <c r="F96" s="43"/>
      <c r="G96" s="43"/>
      <c r="H96" s="26"/>
      <c r="I96" s="26"/>
      <c r="J96" s="26"/>
      <c r="K96" s="26"/>
      <c r="L96" s="52"/>
      <c r="M96" s="50"/>
      <c r="N96" s="28" t="s">
        <v>7</v>
      </c>
      <c r="O96" s="28">
        <f>COUNTIF(C92:C111,"도")</f>
        <v>0</v>
      </c>
      <c r="P96" s="28" t="s">
        <v>2</v>
      </c>
      <c r="Q96" s="28">
        <f>SUMIF(C92:C111,"도",E92:E111)</f>
        <v>0</v>
      </c>
      <c r="R96" s="28">
        <f>COUNTIF(X92:X111,"도국")</f>
        <v>0</v>
      </c>
      <c r="S96" s="28" t="s">
        <v>2</v>
      </c>
      <c r="T96" s="28">
        <f>SUMIF(X92:X111,"도국",E92:E111)</f>
        <v>0</v>
      </c>
      <c r="U96" s="28">
        <f t="shared" si="19"/>
        <v>0</v>
      </c>
      <c r="V96" s="28" t="s">
        <v>2</v>
      </c>
      <c r="W96" s="28">
        <f t="shared" si="20"/>
        <v>0</v>
      </c>
      <c r="X96" s="28" t="str">
        <f t="shared" si="18"/>
        <v/>
      </c>
    </row>
    <row r="97" spans="1:24" ht="28.9" customHeight="1">
      <c r="A97" s="41" t="str">
        <f t="shared" si="21"/>
        <v xml:space="preserve"> </v>
      </c>
      <c r="B97" s="42"/>
      <c r="C97" s="43"/>
      <c r="D97" s="44"/>
      <c r="E97" s="44"/>
      <c r="F97" s="43"/>
      <c r="G97" s="43"/>
      <c r="H97" s="26"/>
      <c r="I97" s="26"/>
      <c r="J97" s="26"/>
      <c r="K97" s="26"/>
      <c r="L97" s="52"/>
      <c r="M97" s="50"/>
      <c r="N97" s="28" t="s">
        <v>8</v>
      </c>
      <c r="O97" s="28">
        <f>COUNTIF(C92:C111,"천")</f>
        <v>0</v>
      </c>
      <c r="P97" s="28" t="s">
        <v>2</v>
      </c>
      <c r="Q97" s="28">
        <f>SUMIF(C92:C111,"천",E92:E111)</f>
        <v>0</v>
      </c>
      <c r="R97" s="28">
        <f>COUNTIF(X92:X111,"천국")</f>
        <v>0</v>
      </c>
      <c r="S97" s="28" t="s">
        <v>2</v>
      </c>
      <c r="T97" s="28">
        <f>SUMIF(X92:X111,"천국",E92:E111)</f>
        <v>0</v>
      </c>
      <c r="U97" s="28">
        <f t="shared" si="19"/>
        <v>0</v>
      </c>
      <c r="V97" s="28" t="s">
        <v>2</v>
      </c>
      <c r="W97" s="28">
        <f t="shared" si="20"/>
        <v>0</v>
      </c>
      <c r="X97" s="28" t="str">
        <f t="shared" si="18"/>
        <v/>
      </c>
    </row>
    <row r="98" spans="1:24" ht="28.9" customHeight="1">
      <c r="A98" s="41" t="str">
        <f t="shared" si="21"/>
        <v xml:space="preserve"> </v>
      </c>
      <c r="B98" s="42"/>
      <c r="C98" s="43"/>
      <c r="D98" s="44"/>
      <c r="E98" s="44"/>
      <c r="F98" s="43"/>
      <c r="G98" s="43"/>
      <c r="H98" s="26"/>
      <c r="I98" s="26"/>
      <c r="J98" s="26"/>
      <c r="K98" s="26"/>
      <c r="L98" s="52"/>
      <c r="M98" s="50"/>
      <c r="N98" s="28" t="s">
        <v>9</v>
      </c>
      <c r="O98" s="28">
        <f>COUNTIF(C92:C111,"구")</f>
        <v>0</v>
      </c>
      <c r="P98" s="28" t="s">
        <v>2</v>
      </c>
      <c r="Q98" s="28">
        <f>SUMIF(C92:C111,"구",E92:E111)</f>
        <v>0</v>
      </c>
      <c r="R98" s="28">
        <f>COUNTIF(X92:X111,"구국")</f>
        <v>0</v>
      </c>
      <c r="S98" s="28" t="s">
        <v>2</v>
      </c>
      <c r="T98" s="28">
        <f>SUMIF(X92:X111,"구국",E92:E111)</f>
        <v>0</v>
      </c>
      <c r="U98" s="28">
        <f t="shared" si="19"/>
        <v>0</v>
      </c>
      <c r="V98" s="28" t="s">
        <v>2</v>
      </c>
      <c r="W98" s="28">
        <f t="shared" si="20"/>
        <v>0</v>
      </c>
      <c r="X98" s="28" t="str">
        <f t="shared" si="18"/>
        <v/>
      </c>
    </row>
    <row r="99" spans="1:24" ht="28.9" customHeight="1">
      <c r="A99" s="41" t="str">
        <f t="shared" si="21"/>
        <v xml:space="preserve"> </v>
      </c>
      <c r="B99" s="42"/>
      <c r="C99" s="43"/>
      <c r="D99" s="44"/>
      <c r="E99" s="44"/>
      <c r="F99" s="43"/>
      <c r="G99" s="43"/>
      <c r="H99" s="26"/>
      <c r="I99" s="26"/>
      <c r="J99" s="26"/>
      <c r="K99" s="26"/>
      <c r="L99" s="52"/>
      <c r="M99" s="50"/>
      <c r="N99" s="28" t="s">
        <v>10</v>
      </c>
      <c r="O99" s="28">
        <f>COUNTIF(C92:C111,"제")</f>
        <v>0</v>
      </c>
      <c r="P99" s="28" t="s">
        <v>2</v>
      </c>
      <c r="Q99" s="28">
        <f>SUMIF(C92:C111,"제",E92:E111)</f>
        <v>0</v>
      </c>
      <c r="R99" s="28">
        <f>COUNTIF(X92:X111,"제국")</f>
        <v>0</v>
      </c>
      <c r="S99" s="28" t="s">
        <v>2</v>
      </c>
      <c r="T99" s="28">
        <f>SUMIF(X92:X111,"제국",E92:E111)</f>
        <v>0</v>
      </c>
      <c r="U99" s="28">
        <f t="shared" si="19"/>
        <v>0</v>
      </c>
      <c r="V99" s="28" t="s">
        <v>2</v>
      </c>
      <c r="W99" s="28">
        <f t="shared" si="20"/>
        <v>0</v>
      </c>
      <c r="X99" s="28" t="str">
        <f t="shared" si="18"/>
        <v/>
      </c>
    </row>
    <row r="100" spans="1:24" ht="28.9" customHeight="1">
      <c r="A100" s="41" t="str">
        <f t="shared" si="21"/>
        <v xml:space="preserve"> </v>
      </c>
      <c r="B100" s="42"/>
      <c r="C100" s="43"/>
      <c r="D100" s="44"/>
      <c r="E100" s="44"/>
      <c r="F100" s="43"/>
      <c r="G100" s="43"/>
      <c r="H100" s="26"/>
      <c r="I100" s="26"/>
      <c r="J100" s="26"/>
      <c r="K100" s="26"/>
      <c r="L100" s="52"/>
      <c r="M100" s="50"/>
      <c r="N100" s="28" t="s">
        <v>11</v>
      </c>
      <c r="O100" s="28">
        <f>COUNTIF(C92:C111,"유")</f>
        <v>0</v>
      </c>
      <c r="P100" s="28" t="s">
        <v>2</v>
      </c>
      <c r="Q100" s="28">
        <f>SUMIF(C92:C111,"유",E92:E111)</f>
        <v>0</v>
      </c>
      <c r="R100" s="28">
        <f>COUNTIF(X92:X111,"유국")</f>
        <v>0</v>
      </c>
      <c r="S100" s="28" t="s">
        <v>2</v>
      </c>
      <c r="T100" s="28">
        <f>SUMIF(X92:X111,"유국",E92:E111)</f>
        <v>0</v>
      </c>
      <c r="U100" s="28">
        <f t="shared" si="19"/>
        <v>0</v>
      </c>
      <c r="V100" s="28" t="s">
        <v>2</v>
      </c>
      <c r="W100" s="28">
        <f t="shared" si="20"/>
        <v>0</v>
      </c>
      <c r="X100" s="28" t="str">
        <f t="shared" si="18"/>
        <v/>
      </c>
    </row>
    <row r="101" spans="1:24" ht="28.9" customHeight="1">
      <c r="A101" s="41" t="str">
        <f t="shared" si="21"/>
        <v xml:space="preserve"> </v>
      </c>
      <c r="B101" s="42"/>
      <c r="C101" s="43"/>
      <c r="D101" s="44"/>
      <c r="E101" s="44"/>
      <c r="F101" s="43"/>
      <c r="G101" s="43"/>
      <c r="H101" s="26"/>
      <c r="I101" s="26"/>
      <c r="J101" s="26"/>
      <c r="K101" s="26"/>
      <c r="L101" s="52"/>
      <c r="M101" s="50"/>
      <c r="N101" s="28" t="s">
        <v>12</v>
      </c>
      <c r="O101" s="28">
        <f>COUNTIF(C92:C111,"과")</f>
        <v>0</v>
      </c>
      <c r="P101" s="28" t="s">
        <v>2</v>
      </c>
      <c r="Q101" s="28">
        <f>SUMIF(C92:C111,"과",E92:E111)</f>
        <v>0</v>
      </c>
      <c r="R101" s="28">
        <f>COUNTIF(X92:X111,"과국")</f>
        <v>0</v>
      </c>
      <c r="S101" s="28" t="s">
        <v>2</v>
      </c>
      <c r="T101" s="28">
        <f>SUMIF(X92:X111,"과국",E92:E111)</f>
        <v>0</v>
      </c>
      <c r="U101" s="28">
        <f t="shared" si="19"/>
        <v>0</v>
      </c>
      <c r="V101" s="28" t="s">
        <v>2</v>
      </c>
      <c r="W101" s="28">
        <f t="shared" si="20"/>
        <v>0</v>
      </c>
      <c r="X101" s="28" t="str">
        <f t="shared" si="18"/>
        <v/>
      </c>
    </row>
    <row r="102" spans="1:24" ht="28.9" customHeight="1">
      <c r="A102" s="41" t="str">
        <f t="shared" si="21"/>
        <v xml:space="preserve"> </v>
      </c>
      <c r="B102" s="42"/>
      <c r="C102" s="43"/>
      <c r="D102" s="44"/>
      <c r="E102" s="44"/>
      <c r="F102" s="43"/>
      <c r="G102" s="43"/>
      <c r="H102" s="26"/>
      <c r="I102" s="26"/>
      <c r="J102" s="26"/>
      <c r="K102" s="26"/>
      <c r="L102" s="52"/>
      <c r="M102" s="50"/>
      <c r="N102" s="28" t="s">
        <v>13</v>
      </c>
      <c r="O102" s="28">
        <f>COUNTIF(C92:C111,"묘")</f>
        <v>0</v>
      </c>
      <c r="P102" s="28" t="s">
        <v>2</v>
      </c>
      <c r="Q102" s="28">
        <f>SUMIF(C92:C111,"묘",E92:E111)</f>
        <v>0</v>
      </c>
      <c r="R102" s="28">
        <f>COUNTIF(X92:X111,"묘국")</f>
        <v>0</v>
      </c>
      <c r="S102" s="28" t="s">
        <v>2</v>
      </c>
      <c r="T102" s="28">
        <f>SUMIF(X92:X111,"묘국",E92:E111)</f>
        <v>0</v>
      </c>
      <c r="U102" s="28">
        <f t="shared" si="19"/>
        <v>0</v>
      </c>
      <c r="V102" s="28" t="s">
        <v>2</v>
      </c>
      <c r="W102" s="28">
        <f t="shared" si="20"/>
        <v>0</v>
      </c>
      <c r="X102" s="28" t="str">
        <f t="shared" si="18"/>
        <v/>
      </c>
    </row>
    <row r="103" spans="1:24" ht="28.9" customHeight="1">
      <c r="A103" s="41" t="str">
        <f t="shared" si="21"/>
        <v xml:space="preserve"> </v>
      </c>
      <c r="B103" s="42"/>
      <c r="C103" s="43"/>
      <c r="D103" s="44"/>
      <c r="E103" s="44"/>
      <c r="F103" s="43"/>
      <c r="G103" s="43"/>
      <c r="H103" s="26"/>
      <c r="I103" s="26"/>
      <c r="J103" s="26"/>
      <c r="K103" s="26"/>
      <c r="L103" s="52"/>
      <c r="M103" s="50"/>
      <c r="N103" s="28" t="s">
        <v>14</v>
      </c>
      <c r="O103" s="28">
        <f>COUNTIF(C92:C111,"목")</f>
        <v>0</v>
      </c>
      <c r="P103" s="28" t="s">
        <v>2</v>
      </c>
      <c r="Q103" s="28">
        <f>SUMIF(C92:C111,"목",E92:E111)</f>
        <v>0</v>
      </c>
      <c r="R103" s="28">
        <f>COUNTIF(X92:X111,"목국")</f>
        <v>0</v>
      </c>
      <c r="S103" s="28" t="s">
        <v>2</v>
      </c>
      <c r="T103" s="28">
        <f>SUMIF(X92:X111,"목국",E92:E111)</f>
        <v>0</v>
      </c>
      <c r="U103" s="28">
        <f t="shared" si="19"/>
        <v>0</v>
      </c>
      <c r="V103" s="28" t="s">
        <v>2</v>
      </c>
      <c r="W103" s="28">
        <f t="shared" si="20"/>
        <v>0</v>
      </c>
      <c r="X103" s="28" t="str">
        <f t="shared" si="18"/>
        <v/>
      </c>
    </row>
    <row r="104" spans="1:24" ht="28.9" customHeight="1">
      <c r="A104" s="41" t="str">
        <f t="shared" si="21"/>
        <v xml:space="preserve"> </v>
      </c>
      <c r="B104" s="42"/>
      <c r="C104" s="43"/>
      <c r="D104" s="44"/>
      <c r="E104" s="44"/>
      <c r="F104" s="43"/>
      <c r="G104" s="43"/>
      <c r="H104" s="26"/>
      <c r="I104" s="26"/>
      <c r="J104" s="26"/>
      <c r="K104" s="26"/>
      <c r="L104" s="52"/>
      <c r="M104" s="50"/>
      <c r="N104" s="28" t="s">
        <v>15</v>
      </c>
      <c r="O104" s="28">
        <f>COUNTIF(C92:C111,"잡")</f>
        <v>0</v>
      </c>
      <c r="P104" s="28" t="s">
        <v>2</v>
      </c>
      <c r="Q104" s="28">
        <f>SUMIF(C92:C111,"잡",E92:E111)</f>
        <v>0</v>
      </c>
      <c r="R104" s="28">
        <f>COUNTIF(X92:X111,"잡국")</f>
        <v>0</v>
      </c>
      <c r="S104" s="28" t="s">
        <v>2</v>
      </c>
      <c r="T104" s="28">
        <f>SUMIF(X92:X111,"잡국",E92:E111)</f>
        <v>0</v>
      </c>
      <c r="U104" s="28">
        <f t="shared" si="19"/>
        <v>0</v>
      </c>
      <c r="V104" s="28" t="s">
        <v>2</v>
      </c>
      <c r="W104" s="28">
        <f t="shared" si="20"/>
        <v>0</v>
      </c>
      <c r="X104" s="28" t="str">
        <f t="shared" ref="X104:X119" si="22">CONCATENATE(C104,H104)</f>
        <v/>
      </c>
    </row>
    <row r="105" spans="1:24" ht="28.9" customHeight="1">
      <c r="A105" s="41" t="str">
        <f t="shared" ref="A105:A111" si="23">IF(OR(ISNUMBER(E105),ISTEXT(C105)),A104+1," ")</f>
        <v xml:space="preserve"> </v>
      </c>
      <c r="B105" s="42"/>
      <c r="C105" s="43"/>
      <c r="D105" s="44"/>
      <c r="E105" s="44"/>
      <c r="F105" s="43"/>
      <c r="G105" s="43"/>
      <c r="H105" s="26"/>
      <c r="I105" s="26"/>
      <c r="J105" s="26"/>
      <c r="K105" s="26"/>
      <c r="L105" s="52"/>
      <c r="M105" s="50"/>
      <c r="N105" s="28" t="s">
        <v>19</v>
      </c>
      <c r="O105" s="28">
        <f>COUNTIF(C92:C111,"학")</f>
        <v>0</v>
      </c>
      <c r="P105" s="28" t="s">
        <v>2</v>
      </c>
      <c r="Q105" s="28">
        <f>SUMIF(C92:C111,"학",E92:E111)</f>
        <v>0</v>
      </c>
      <c r="R105" s="28">
        <f>COUNTIF(X92:X111,"학국")</f>
        <v>0</v>
      </c>
      <c r="S105" s="28" t="s">
        <v>2</v>
      </c>
      <c r="T105" s="28">
        <f>SUMIF(X92:X111,"학국",E92:E111)</f>
        <v>0</v>
      </c>
      <c r="U105" s="28">
        <f t="shared" si="19"/>
        <v>0</v>
      </c>
      <c r="V105" s="28" t="s">
        <v>2</v>
      </c>
      <c r="W105" s="28">
        <f t="shared" si="20"/>
        <v>0</v>
      </c>
      <c r="X105" s="28" t="str">
        <f t="shared" si="22"/>
        <v/>
      </c>
    </row>
    <row r="106" spans="1:24" ht="28.9" customHeight="1">
      <c r="A106" s="41" t="str">
        <f t="shared" si="23"/>
        <v xml:space="preserve"> </v>
      </c>
      <c r="B106" s="42"/>
      <c r="C106" s="43"/>
      <c r="D106" s="44"/>
      <c r="E106" s="44"/>
      <c r="F106" s="43"/>
      <c r="G106" s="43"/>
      <c r="H106" s="26"/>
      <c r="I106" s="26"/>
      <c r="J106" s="26"/>
      <c r="K106" s="26"/>
      <c r="L106" s="52"/>
      <c r="M106" s="50"/>
      <c r="N106" s="28" t="s">
        <v>16</v>
      </c>
      <c r="O106" s="28">
        <f>COUNTIF(C92:C111,"수")</f>
        <v>0</v>
      </c>
      <c r="P106" s="28" t="s">
        <v>2</v>
      </c>
      <c r="Q106" s="28">
        <f>SUMIF(C92:C111,"수",E92:E111)</f>
        <v>0</v>
      </c>
      <c r="R106" s="28">
        <f>COUNTIF(X92:X111,"수국")</f>
        <v>0</v>
      </c>
      <c r="S106" s="28" t="s">
        <v>2</v>
      </c>
      <c r="T106" s="28">
        <f>SUMIF(X92:X111,"수국",E92:E111)</f>
        <v>0</v>
      </c>
      <c r="U106" s="28">
        <f t="shared" si="19"/>
        <v>0</v>
      </c>
      <c r="V106" s="28" t="s">
        <v>2</v>
      </c>
      <c r="W106" s="28">
        <f t="shared" si="20"/>
        <v>0</v>
      </c>
      <c r="X106" s="28" t="str">
        <f t="shared" si="22"/>
        <v/>
      </c>
    </row>
    <row r="107" spans="1:24" ht="28.9" customHeight="1">
      <c r="A107" s="41" t="str">
        <f t="shared" si="23"/>
        <v xml:space="preserve"> </v>
      </c>
      <c r="B107" s="42"/>
      <c r="C107" s="43"/>
      <c r="D107" s="44"/>
      <c r="E107" s="44"/>
      <c r="F107" s="43"/>
      <c r="G107" s="43"/>
      <c r="H107" s="26"/>
      <c r="I107" s="26"/>
      <c r="J107" s="26"/>
      <c r="K107" s="26"/>
      <c r="L107" s="52"/>
      <c r="M107" s="50"/>
      <c r="N107" s="29" t="s">
        <v>17</v>
      </c>
      <c r="O107" s="28">
        <f>COUNTIF(C92:C111,"장")</f>
        <v>0</v>
      </c>
      <c r="P107" s="28" t="s">
        <v>2</v>
      </c>
      <c r="Q107" s="28">
        <f>SUMIF(C92:C111,"장",E92:E111)</f>
        <v>0</v>
      </c>
      <c r="R107" s="28">
        <f>COUNTIF(X92:X111,"장국")</f>
        <v>0</v>
      </c>
      <c r="S107" s="28" t="s">
        <v>2</v>
      </c>
      <c r="T107" s="28">
        <f>SUMIF(X92:X111,"장국",E92:E111)</f>
        <v>0</v>
      </c>
      <c r="U107" s="28">
        <f t="shared" si="19"/>
        <v>0</v>
      </c>
      <c r="V107" s="28" t="s">
        <v>2</v>
      </c>
      <c r="W107" s="28">
        <f t="shared" si="20"/>
        <v>0</v>
      </c>
      <c r="X107" s="30" t="str">
        <f t="shared" si="22"/>
        <v/>
      </c>
    </row>
    <row r="108" spans="1:24" ht="28.9" customHeight="1">
      <c r="A108" s="41" t="str">
        <f t="shared" si="23"/>
        <v xml:space="preserve"> </v>
      </c>
      <c r="B108" s="42"/>
      <c r="C108" s="43"/>
      <c r="D108" s="44"/>
      <c r="E108" s="44"/>
      <c r="F108" s="43"/>
      <c r="G108" s="43"/>
      <c r="H108" s="26"/>
      <c r="I108" s="26"/>
      <c r="J108" s="26"/>
      <c r="K108" s="26"/>
      <c r="L108" s="52"/>
      <c r="M108" s="50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30" t="str">
        <f t="shared" si="22"/>
        <v/>
      </c>
    </row>
    <row r="109" spans="1:24" ht="28.9" customHeight="1">
      <c r="A109" s="41" t="str">
        <f t="shared" si="23"/>
        <v xml:space="preserve"> </v>
      </c>
      <c r="B109" s="42"/>
      <c r="C109" s="43"/>
      <c r="D109" s="44"/>
      <c r="E109" s="44"/>
      <c r="F109" s="43"/>
      <c r="G109" s="43"/>
      <c r="H109" s="26"/>
      <c r="I109" s="26"/>
      <c r="J109" s="26"/>
      <c r="K109" s="26"/>
      <c r="L109" s="52"/>
      <c r="M109" s="50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30" t="str">
        <f t="shared" si="22"/>
        <v/>
      </c>
    </row>
    <row r="110" spans="1:24" ht="28.9" customHeight="1">
      <c r="A110" s="41" t="str">
        <f t="shared" si="23"/>
        <v xml:space="preserve"> </v>
      </c>
      <c r="B110" s="42"/>
      <c r="C110" s="43"/>
      <c r="D110" s="44"/>
      <c r="E110" s="44"/>
      <c r="F110" s="43"/>
      <c r="G110" s="43"/>
      <c r="H110" s="26"/>
      <c r="I110" s="26"/>
      <c r="J110" s="26"/>
      <c r="K110" s="26"/>
      <c r="L110" s="52"/>
      <c r="M110" s="50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30" t="str">
        <f t="shared" si="22"/>
        <v/>
      </c>
    </row>
    <row r="111" spans="1:24" ht="28.9" customHeight="1">
      <c r="A111" s="41" t="str">
        <f t="shared" si="23"/>
        <v xml:space="preserve"> </v>
      </c>
      <c r="B111" s="42"/>
      <c r="C111" s="43"/>
      <c r="D111" s="44"/>
      <c r="E111" s="44"/>
      <c r="F111" s="43"/>
      <c r="G111" s="43"/>
      <c r="H111" s="26"/>
      <c r="I111" s="26"/>
      <c r="J111" s="26"/>
      <c r="K111" s="26"/>
      <c r="L111" s="52"/>
      <c r="M111" s="50"/>
      <c r="N111" s="28" t="s">
        <v>20</v>
      </c>
      <c r="O111" s="28">
        <f>COUNTIF(C92:C111," ")</f>
        <v>0</v>
      </c>
      <c r="P111" s="28" t="s">
        <v>2</v>
      </c>
      <c r="Q111" s="28">
        <f>SUMIF(C92:C111," ",E92:E111)</f>
        <v>0</v>
      </c>
      <c r="R111" s="28"/>
      <c r="S111" s="28" t="s">
        <v>2</v>
      </c>
      <c r="T111" s="28"/>
      <c r="U111" s="28">
        <f>O111</f>
        <v>0</v>
      </c>
      <c r="V111" s="28" t="s">
        <v>2</v>
      </c>
      <c r="W111" s="28">
        <f>Q111</f>
        <v>0</v>
      </c>
      <c r="X111" s="28" t="str">
        <f t="shared" si="22"/>
        <v/>
      </c>
    </row>
    <row r="112" spans="1:24" ht="28.9" customHeight="1">
      <c r="A112" s="45" t="s">
        <v>35</v>
      </c>
      <c r="B112" s="46"/>
      <c r="C112" s="47"/>
      <c r="D112" s="48"/>
      <c r="E112" s="49">
        <f>SUM(E92:E111)</f>
        <v>0</v>
      </c>
      <c r="F112" s="47"/>
      <c r="G112" s="47"/>
      <c r="H112" s="31"/>
      <c r="I112" s="31"/>
      <c r="J112" s="31"/>
      <c r="K112" s="31"/>
      <c r="L112" s="33"/>
      <c r="M112" s="51"/>
      <c r="N112" s="29" t="s">
        <v>1</v>
      </c>
      <c r="O112" s="28">
        <f>SUM(O92:O111)</f>
        <v>0</v>
      </c>
      <c r="P112" s="28" t="s">
        <v>2</v>
      </c>
      <c r="Q112" s="28">
        <f>SUM(Q92:Q111)</f>
        <v>0</v>
      </c>
      <c r="R112" s="28">
        <f>SUM(R92:R111)</f>
        <v>0</v>
      </c>
      <c r="S112" s="28" t="s">
        <v>2</v>
      </c>
      <c r="T112" s="28">
        <f>SUM(T92:T111)</f>
        <v>0</v>
      </c>
      <c r="U112" s="28">
        <f>SUM(U92:U111)</f>
        <v>0</v>
      </c>
      <c r="V112" s="28" t="s">
        <v>2</v>
      </c>
      <c r="W112" s="28">
        <f>SUM(W92:W111)</f>
        <v>0</v>
      </c>
      <c r="X112" s="28" t="str">
        <f t="shared" si="22"/>
        <v/>
      </c>
    </row>
    <row r="113" spans="1:24" ht="28.9" customHeight="1">
      <c r="A113" s="41" t="str">
        <f>IF(OR(ISNUMBER(E113),ISTEXT(C113)),A111+1," ")</f>
        <v xml:space="preserve"> </v>
      </c>
      <c r="B113" s="42"/>
      <c r="C113" s="43"/>
      <c r="D113" s="44"/>
      <c r="E113" s="44"/>
      <c r="F113" s="43"/>
      <c r="G113" s="43"/>
      <c r="H113" s="26"/>
      <c r="I113" s="26"/>
      <c r="J113" s="26"/>
      <c r="K113" s="27"/>
      <c r="L113" s="52"/>
      <c r="M113" s="50"/>
      <c r="N113" s="28" t="s">
        <v>3</v>
      </c>
      <c r="O113" s="28">
        <f>COUNTIF(C113:C132,"전")</f>
        <v>0</v>
      </c>
      <c r="P113" s="28" t="s">
        <v>2</v>
      </c>
      <c r="Q113" s="28">
        <f>SUMIF(C113:C132,"전",E113:E132)</f>
        <v>0</v>
      </c>
      <c r="R113" s="28">
        <f>COUNTIF(X113:X132,"전국")</f>
        <v>0</v>
      </c>
      <c r="S113" s="28" t="s">
        <v>2</v>
      </c>
      <c r="T113" s="28">
        <f>SUMIF(X113:X132,"전국",E113:E132)</f>
        <v>0</v>
      </c>
      <c r="U113" s="28">
        <f t="shared" ref="U113:U128" si="24">O113-R113</f>
        <v>0</v>
      </c>
      <c r="V113" s="28" t="s">
        <v>2</v>
      </c>
      <c r="W113" s="28">
        <f t="shared" ref="W113:W128" si="25">Q113-T113</f>
        <v>0</v>
      </c>
      <c r="X113" s="28" t="str">
        <f t="shared" si="22"/>
        <v/>
      </c>
    </row>
    <row r="114" spans="1:24" ht="28.9" customHeight="1">
      <c r="A114" s="41" t="str">
        <f>IF(OR(ISNUMBER(E114),ISTEXT(C114)),A113+1," ")</f>
        <v xml:space="preserve"> </v>
      </c>
      <c r="B114" s="42"/>
      <c r="C114" s="43"/>
      <c r="D114" s="44"/>
      <c r="E114" s="44"/>
      <c r="F114" s="43"/>
      <c r="G114" s="43"/>
      <c r="H114" s="26"/>
      <c r="I114" s="26"/>
      <c r="J114" s="26"/>
      <c r="K114" s="26"/>
      <c r="L114" s="52"/>
      <c r="M114" s="50"/>
      <c r="N114" s="28" t="s">
        <v>4</v>
      </c>
      <c r="O114" s="28">
        <f>COUNTIF(C113:C132,"답")</f>
        <v>0</v>
      </c>
      <c r="P114" s="28" t="s">
        <v>2</v>
      </c>
      <c r="Q114" s="28">
        <f>SUMIF(C113:C132,"답",E113:E132)</f>
        <v>0</v>
      </c>
      <c r="R114" s="28">
        <f>COUNTIF(X113:X132,"답국")</f>
        <v>0</v>
      </c>
      <c r="S114" s="28" t="s">
        <v>2</v>
      </c>
      <c r="T114" s="28">
        <f>SUMIF(X113:X132,"답국",E113:E132)</f>
        <v>0</v>
      </c>
      <c r="U114" s="28">
        <f t="shared" si="24"/>
        <v>0</v>
      </c>
      <c r="V114" s="28" t="s">
        <v>2</v>
      </c>
      <c r="W114" s="28">
        <f t="shared" si="25"/>
        <v>0</v>
      </c>
      <c r="X114" s="28" t="str">
        <f t="shared" si="22"/>
        <v/>
      </c>
    </row>
    <row r="115" spans="1:24" ht="28.9" customHeight="1">
      <c r="A115" s="41" t="str">
        <f t="shared" ref="A115:A124" si="26">IF(OR(ISNUMBER(E115),ISTEXT(C115)),A114+1," ")</f>
        <v xml:space="preserve"> </v>
      </c>
      <c r="B115" s="42"/>
      <c r="C115" s="43"/>
      <c r="D115" s="44"/>
      <c r="E115" s="44"/>
      <c r="F115" s="43"/>
      <c r="G115" s="43"/>
      <c r="H115" s="26"/>
      <c r="I115" s="26"/>
      <c r="J115" s="26"/>
      <c r="K115" s="26"/>
      <c r="L115" s="52"/>
      <c r="M115" s="50"/>
      <c r="N115" s="28" t="s">
        <v>5</v>
      </c>
      <c r="O115" s="28">
        <f>COUNTIF(C113:C132,"임")</f>
        <v>0</v>
      </c>
      <c r="P115" s="28" t="s">
        <v>2</v>
      </c>
      <c r="Q115" s="28">
        <f>SUMIF(C113:C132,"임",E113:E132)</f>
        <v>0</v>
      </c>
      <c r="R115" s="28">
        <f>COUNTIF(X113:X132,"임국")</f>
        <v>0</v>
      </c>
      <c r="S115" s="28" t="s">
        <v>2</v>
      </c>
      <c r="T115" s="28">
        <f>SUMIF(X113:X132,"임국",E113:E132)</f>
        <v>0</v>
      </c>
      <c r="U115" s="28">
        <f t="shared" si="24"/>
        <v>0</v>
      </c>
      <c r="V115" s="28" t="s">
        <v>2</v>
      </c>
      <c r="W115" s="28">
        <f t="shared" si="25"/>
        <v>0</v>
      </c>
      <c r="X115" s="28" t="str">
        <f t="shared" si="22"/>
        <v/>
      </c>
    </row>
    <row r="116" spans="1:24" ht="28.9" customHeight="1">
      <c r="A116" s="41" t="str">
        <f t="shared" si="26"/>
        <v xml:space="preserve"> </v>
      </c>
      <c r="B116" s="42"/>
      <c r="C116" s="43"/>
      <c r="D116" s="44"/>
      <c r="E116" s="44"/>
      <c r="F116" s="43"/>
      <c r="G116" s="43"/>
      <c r="H116" s="26"/>
      <c r="I116" s="26"/>
      <c r="J116" s="26"/>
      <c r="K116" s="26"/>
      <c r="L116" s="52"/>
      <c r="M116" s="50"/>
      <c r="N116" s="28" t="s">
        <v>6</v>
      </c>
      <c r="O116" s="28">
        <f>COUNTIF(C113:C132,"대")</f>
        <v>0</v>
      </c>
      <c r="P116" s="28" t="s">
        <v>2</v>
      </c>
      <c r="Q116" s="28">
        <f>SUMIF(C113:C132,"대",E113:E132)</f>
        <v>0</v>
      </c>
      <c r="R116" s="28">
        <f>COUNTIF(X113:X132,"대국")</f>
        <v>0</v>
      </c>
      <c r="S116" s="28" t="s">
        <v>2</v>
      </c>
      <c r="T116" s="28">
        <f>SUMIF(X113:X132,"대국",E113:E132)</f>
        <v>0</v>
      </c>
      <c r="U116" s="28">
        <f t="shared" si="24"/>
        <v>0</v>
      </c>
      <c r="V116" s="28" t="s">
        <v>2</v>
      </c>
      <c r="W116" s="28">
        <f t="shared" si="25"/>
        <v>0</v>
      </c>
      <c r="X116" s="28" t="str">
        <f t="shared" si="22"/>
        <v/>
      </c>
    </row>
    <row r="117" spans="1:24" ht="28.9" customHeight="1">
      <c r="A117" s="41" t="str">
        <f t="shared" si="26"/>
        <v xml:space="preserve"> </v>
      </c>
      <c r="B117" s="42"/>
      <c r="C117" s="43"/>
      <c r="D117" s="44"/>
      <c r="E117" s="44"/>
      <c r="F117" s="43"/>
      <c r="G117" s="43"/>
      <c r="H117" s="26"/>
      <c r="I117" s="26"/>
      <c r="J117" s="26"/>
      <c r="K117" s="26"/>
      <c r="L117" s="52"/>
      <c r="M117" s="50"/>
      <c r="N117" s="28" t="s">
        <v>7</v>
      </c>
      <c r="O117" s="28">
        <f>COUNTIF(C113:C132,"도")</f>
        <v>0</v>
      </c>
      <c r="P117" s="28" t="s">
        <v>2</v>
      </c>
      <c r="Q117" s="28">
        <f>SUMIF(C113:C132,"도",E113:E132)</f>
        <v>0</v>
      </c>
      <c r="R117" s="28">
        <f>COUNTIF(X113:X132,"도국")</f>
        <v>0</v>
      </c>
      <c r="S117" s="28" t="s">
        <v>2</v>
      </c>
      <c r="T117" s="28">
        <f>SUMIF(X113:X132,"도국",E113:E132)</f>
        <v>0</v>
      </c>
      <c r="U117" s="28">
        <f t="shared" si="24"/>
        <v>0</v>
      </c>
      <c r="V117" s="28" t="s">
        <v>2</v>
      </c>
      <c r="W117" s="28">
        <f t="shared" si="25"/>
        <v>0</v>
      </c>
      <c r="X117" s="28" t="str">
        <f t="shared" si="22"/>
        <v/>
      </c>
    </row>
    <row r="118" spans="1:24" ht="28.9" customHeight="1">
      <c r="A118" s="41" t="str">
        <f t="shared" si="26"/>
        <v xml:space="preserve"> </v>
      </c>
      <c r="B118" s="42"/>
      <c r="C118" s="43"/>
      <c r="D118" s="44"/>
      <c r="E118" s="44"/>
      <c r="F118" s="43"/>
      <c r="G118" s="43"/>
      <c r="H118" s="26"/>
      <c r="I118" s="26"/>
      <c r="J118" s="26"/>
      <c r="K118" s="26"/>
      <c r="L118" s="52"/>
      <c r="M118" s="50"/>
      <c r="N118" s="28" t="s">
        <v>8</v>
      </c>
      <c r="O118" s="28">
        <f>COUNTIF(C113:C132,"천")</f>
        <v>0</v>
      </c>
      <c r="P118" s="28" t="s">
        <v>2</v>
      </c>
      <c r="Q118" s="28">
        <f>SUMIF(C113:C132,"천",E113:E132)</f>
        <v>0</v>
      </c>
      <c r="R118" s="28">
        <f>COUNTIF(X113:X132,"천국")</f>
        <v>0</v>
      </c>
      <c r="S118" s="28" t="s">
        <v>2</v>
      </c>
      <c r="T118" s="28">
        <f>SUMIF(X113:X132,"천국",E113:E132)</f>
        <v>0</v>
      </c>
      <c r="U118" s="28">
        <f t="shared" si="24"/>
        <v>0</v>
      </c>
      <c r="V118" s="28" t="s">
        <v>2</v>
      </c>
      <c r="W118" s="28">
        <f t="shared" si="25"/>
        <v>0</v>
      </c>
      <c r="X118" s="28" t="str">
        <f t="shared" si="22"/>
        <v/>
      </c>
    </row>
    <row r="119" spans="1:24" ht="28.9" customHeight="1">
      <c r="A119" s="41" t="str">
        <f t="shared" si="26"/>
        <v xml:space="preserve"> </v>
      </c>
      <c r="B119" s="42"/>
      <c r="C119" s="43"/>
      <c r="D119" s="44"/>
      <c r="E119" s="44"/>
      <c r="F119" s="43"/>
      <c r="G119" s="43"/>
      <c r="H119" s="26"/>
      <c r="I119" s="26"/>
      <c r="J119" s="26"/>
      <c r="K119" s="26"/>
      <c r="L119" s="52"/>
      <c r="M119" s="50"/>
      <c r="N119" s="28" t="s">
        <v>9</v>
      </c>
      <c r="O119" s="28">
        <f>COUNTIF(C113:C132,"구")</f>
        <v>0</v>
      </c>
      <c r="P119" s="28" t="s">
        <v>2</v>
      </c>
      <c r="Q119" s="28">
        <f>SUMIF(C113:C132,"구",E113:E132)</f>
        <v>0</v>
      </c>
      <c r="R119" s="28">
        <f>COUNTIF(X113:X132,"구국")</f>
        <v>0</v>
      </c>
      <c r="S119" s="28" t="s">
        <v>2</v>
      </c>
      <c r="T119" s="28">
        <f>SUMIF(X113:X132,"구국",E113:E132)</f>
        <v>0</v>
      </c>
      <c r="U119" s="28">
        <f t="shared" si="24"/>
        <v>0</v>
      </c>
      <c r="V119" s="28" t="s">
        <v>2</v>
      </c>
      <c r="W119" s="28">
        <f t="shared" si="25"/>
        <v>0</v>
      </c>
      <c r="X119" s="28" t="str">
        <f t="shared" si="22"/>
        <v/>
      </c>
    </row>
    <row r="120" spans="1:24" ht="28.9" customHeight="1">
      <c r="A120" s="41" t="str">
        <f t="shared" si="26"/>
        <v xml:space="preserve"> </v>
      </c>
      <c r="B120" s="42"/>
      <c r="C120" s="43"/>
      <c r="D120" s="44"/>
      <c r="E120" s="44"/>
      <c r="F120" s="43"/>
      <c r="G120" s="43"/>
      <c r="H120" s="26"/>
      <c r="I120" s="26"/>
      <c r="J120" s="26"/>
      <c r="K120" s="26"/>
      <c r="L120" s="52"/>
      <c r="M120" s="50"/>
      <c r="N120" s="28" t="s">
        <v>10</v>
      </c>
      <c r="O120" s="28">
        <f>COUNTIF(C113:C132,"제")</f>
        <v>0</v>
      </c>
      <c r="P120" s="28" t="s">
        <v>2</v>
      </c>
      <c r="Q120" s="28">
        <f>SUMIF(C113:C132,"제",E113:E132)</f>
        <v>0</v>
      </c>
      <c r="R120" s="28">
        <f>COUNTIF(X113:X132,"제국")</f>
        <v>0</v>
      </c>
      <c r="S120" s="28" t="s">
        <v>2</v>
      </c>
      <c r="T120" s="28">
        <f>SUMIF(X113:X132,"제국",E113:E132)</f>
        <v>0</v>
      </c>
      <c r="U120" s="28">
        <f t="shared" si="24"/>
        <v>0</v>
      </c>
      <c r="V120" s="28" t="s">
        <v>2</v>
      </c>
      <c r="W120" s="28">
        <f t="shared" si="25"/>
        <v>0</v>
      </c>
      <c r="X120" s="28" t="str">
        <f t="shared" ref="X120:X135" si="27">CONCATENATE(C120,H120)</f>
        <v/>
      </c>
    </row>
    <row r="121" spans="1:24" ht="28.9" customHeight="1">
      <c r="A121" s="41" t="str">
        <f t="shared" si="26"/>
        <v xml:space="preserve"> </v>
      </c>
      <c r="B121" s="42"/>
      <c r="C121" s="43"/>
      <c r="D121" s="44"/>
      <c r="E121" s="44"/>
      <c r="F121" s="43"/>
      <c r="G121" s="43"/>
      <c r="H121" s="26"/>
      <c r="I121" s="26"/>
      <c r="J121" s="26"/>
      <c r="K121" s="26"/>
      <c r="L121" s="52"/>
      <c r="M121" s="50"/>
      <c r="N121" s="28" t="s">
        <v>11</v>
      </c>
      <c r="O121" s="28">
        <f>COUNTIF(C113:C132,"유")</f>
        <v>0</v>
      </c>
      <c r="P121" s="28" t="s">
        <v>2</v>
      </c>
      <c r="Q121" s="28">
        <f>SUMIF(C113:C132,"유",E113:E132)</f>
        <v>0</v>
      </c>
      <c r="R121" s="28">
        <f>COUNTIF(X113:X132,"유국")</f>
        <v>0</v>
      </c>
      <c r="S121" s="28" t="s">
        <v>2</v>
      </c>
      <c r="T121" s="28">
        <f>SUMIF(X113:X132,"유국",E113:E132)</f>
        <v>0</v>
      </c>
      <c r="U121" s="28">
        <f t="shared" si="24"/>
        <v>0</v>
      </c>
      <c r="V121" s="28" t="s">
        <v>2</v>
      </c>
      <c r="W121" s="28">
        <f t="shared" si="25"/>
        <v>0</v>
      </c>
      <c r="X121" s="28" t="str">
        <f t="shared" si="27"/>
        <v/>
      </c>
    </row>
    <row r="122" spans="1:24" ht="28.9" customHeight="1">
      <c r="A122" s="41" t="str">
        <f t="shared" si="26"/>
        <v xml:space="preserve"> </v>
      </c>
      <c r="B122" s="42"/>
      <c r="C122" s="43"/>
      <c r="D122" s="44"/>
      <c r="E122" s="44"/>
      <c r="F122" s="43"/>
      <c r="G122" s="43"/>
      <c r="H122" s="26"/>
      <c r="I122" s="26"/>
      <c r="J122" s="26"/>
      <c r="K122" s="26"/>
      <c r="L122" s="52"/>
      <c r="M122" s="50"/>
      <c r="N122" s="28" t="s">
        <v>12</v>
      </c>
      <c r="O122" s="28">
        <f>COUNTIF(C113:C132,"과")</f>
        <v>0</v>
      </c>
      <c r="P122" s="28" t="s">
        <v>2</v>
      </c>
      <c r="Q122" s="28">
        <f>SUMIF(C113:C132,"과",E113:E132)</f>
        <v>0</v>
      </c>
      <c r="R122" s="28">
        <f>COUNTIF(X113:X132,"과국")</f>
        <v>0</v>
      </c>
      <c r="S122" s="28" t="s">
        <v>2</v>
      </c>
      <c r="T122" s="28">
        <f>SUMIF(X113:X132,"과국",E113:E132)</f>
        <v>0</v>
      </c>
      <c r="U122" s="28">
        <f t="shared" si="24"/>
        <v>0</v>
      </c>
      <c r="V122" s="28" t="s">
        <v>2</v>
      </c>
      <c r="W122" s="28">
        <f t="shared" si="25"/>
        <v>0</v>
      </c>
      <c r="X122" s="28" t="str">
        <f t="shared" si="27"/>
        <v/>
      </c>
    </row>
    <row r="123" spans="1:24" ht="28.9" customHeight="1">
      <c r="A123" s="41" t="str">
        <f t="shared" si="26"/>
        <v xml:space="preserve"> </v>
      </c>
      <c r="B123" s="42"/>
      <c r="C123" s="43"/>
      <c r="D123" s="44"/>
      <c r="E123" s="44"/>
      <c r="F123" s="43"/>
      <c r="G123" s="43"/>
      <c r="H123" s="26"/>
      <c r="I123" s="26"/>
      <c r="J123" s="26"/>
      <c r="K123" s="26"/>
      <c r="L123" s="52"/>
      <c r="M123" s="50"/>
      <c r="N123" s="28" t="s">
        <v>13</v>
      </c>
      <c r="O123" s="28">
        <f>COUNTIF(C113:C132,"묘")</f>
        <v>0</v>
      </c>
      <c r="P123" s="28" t="s">
        <v>2</v>
      </c>
      <c r="Q123" s="28">
        <f>SUMIF(C113:C132,"묘",E113:E132)</f>
        <v>0</v>
      </c>
      <c r="R123" s="28">
        <f>COUNTIF(X113:X132,"묘국")</f>
        <v>0</v>
      </c>
      <c r="S123" s="28" t="s">
        <v>2</v>
      </c>
      <c r="T123" s="28">
        <f>SUMIF(X113:X132,"묘국",E113:E132)</f>
        <v>0</v>
      </c>
      <c r="U123" s="28">
        <f t="shared" si="24"/>
        <v>0</v>
      </c>
      <c r="V123" s="28" t="s">
        <v>2</v>
      </c>
      <c r="W123" s="28">
        <f t="shared" si="25"/>
        <v>0</v>
      </c>
      <c r="X123" s="28" t="str">
        <f t="shared" si="27"/>
        <v/>
      </c>
    </row>
    <row r="124" spans="1:24" ht="28.9" customHeight="1">
      <c r="A124" s="41" t="str">
        <f t="shared" si="26"/>
        <v xml:space="preserve"> </v>
      </c>
      <c r="B124" s="42"/>
      <c r="C124" s="43"/>
      <c r="D124" s="44"/>
      <c r="E124" s="44"/>
      <c r="F124" s="43"/>
      <c r="G124" s="43"/>
      <c r="H124" s="26"/>
      <c r="I124" s="26"/>
      <c r="J124" s="26"/>
      <c r="K124" s="26"/>
      <c r="L124" s="52"/>
      <c r="M124" s="50"/>
      <c r="N124" s="28" t="s">
        <v>14</v>
      </c>
      <c r="O124" s="28">
        <f>COUNTIF(C113:C132,"목")</f>
        <v>0</v>
      </c>
      <c r="P124" s="28" t="s">
        <v>2</v>
      </c>
      <c r="Q124" s="28">
        <f>SUMIF(C113:C132,"목",E113:E132)</f>
        <v>0</v>
      </c>
      <c r="R124" s="28">
        <f>COUNTIF(X113:X132,"목국")</f>
        <v>0</v>
      </c>
      <c r="S124" s="28" t="s">
        <v>2</v>
      </c>
      <c r="T124" s="28">
        <f>SUMIF(X113:X132,"목국",E113:E132)</f>
        <v>0</v>
      </c>
      <c r="U124" s="28">
        <f t="shared" si="24"/>
        <v>0</v>
      </c>
      <c r="V124" s="28" t="s">
        <v>2</v>
      </c>
      <c r="W124" s="28">
        <f t="shared" si="25"/>
        <v>0</v>
      </c>
      <c r="X124" s="28" t="str">
        <f t="shared" si="27"/>
        <v/>
      </c>
    </row>
    <row r="125" spans="1:24" ht="28.9" customHeight="1">
      <c r="A125" s="41" t="str">
        <f t="shared" ref="A125:A132" si="28">IF(OR(ISNUMBER(E125),ISTEXT(C125)),A124+1," ")</f>
        <v xml:space="preserve"> </v>
      </c>
      <c r="B125" s="42"/>
      <c r="C125" s="43"/>
      <c r="D125" s="44"/>
      <c r="E125" s="44"/>
      <c r="F125" s="43"/>
      <c r="G125" s="43"/>
      <c r="H125" s="26"/>
      <c r="I125" s="26"/>
      <c r="J125" s="26"/>
      <c r="K125" s="26"/>
      <c r="L125" s="52"/>
      <c r="M125" s="50"/>
      <c r="N125" s="28" t="s">
        <v>15</v>
      </c>
      <c r="O125" s="28">
        <f>COUNTIF(C113:C132,"잡")</f>
        <v>0</v>
      </c>
      <c r="P125" s="28" t="s">
        <v>2</v>
      </c>
      <c r="Q125" s="28">
        <f>SUMIF(C113:C132,"잡",E113:E132)</f>
        <v>0</v>
      </c>
      <c r="R125" s="28">
        <f>COUNTIF(X113:X132,"잡국")</f>
        <v>0</v>
      </c>
      <c r="S125" s="28" t="s">
        <v>2</v>
      </c>
      <c r="T125" s="28">
        <f>SUMIF(X113:X132,"잡국",E113:E132)</f>
        <v>0</v>
      </c>
      <c r="U125" s="28">
        <f t="shared" si="24"/>
        <v>0</v>
      </c>
      <c r="V125" s="28" t="s">
        <v>2</v>
      </c>
      <c r="W125" s="28">
        <f t="shared" si="25"/>
        <v>0</v>
      </c>
      <c r="X125" s="28" t="str">
        <f t="shared" si="27"/>
        <v/>
      </c>
    </row>
    <row r="126" spans="1:24" ht="28.9" customHeight="1">
      <c r="A126" s="41" t="str">
        <f t="shared" si="28"/>
        <v xml:space="preserve"> </v>
      </c>
      <c r="B126" s="42"/>
      <c r="C126" s="43"/>
      <c r="D126" s="44"/>
      <c r="E126" s="44"/>
      <c r="F126" s="43"/>
      <c r="G126" s="43"/>
      <c r="H126" s="26"/>
      <c r="I126" s="26"/>
      <c r="J126" s="26"/>
      <c r="K126" s="26"/>
      <c r="L126" s="52"/>
      <c r="M126" s="50"/>
      <c r="N126" s="28" t="s">
        <v>19</v>
      </c>
      <c r="O126" s="28">
        <f>COUNTIF(C113:C132,"학")</f>
        <v>0</v>
      </c>
      <c r="P126" s="28" t="s">
        <v>2</v>
      </c>
      <c r="Q126" s="28">
        <f>SUMIF(C113:C132,"학",E113:E132)</f>
        <v>0</v>
      </c>
      <c r="R126" s="28">
        <f>COUNTIF(X113:X132,"학국")</f>
        <v>0</v>
      </c>
      <c r="S126" s="28" t="s">
        <v>2</v>
      </c>
      <c r="T126" s="28">
        <f>SUMIF(X113:X132,"학국",E113:E132)</f>
        <v>0</v>
      </c>
      <c r="U126" s="28">
        <f t="shared" si="24"/>
        <v>0</v>
      </c>
      <c r="V126" s="28" t="s">
        <v>2</v>
      </c>
      <c r="W126" s="28">
        <f t="shared" si="25"/>
        <v>0</v>
      </c>
      <c r="X126" s="28" t="str">
        <f t="shared" si="27"/>
        <v/>
      </c>
    </row>
    <row r="127" spans="1:24" ht="28.9" customHeight="1">
      <c r="A127" s="41" t="str">
        <f t="shared" si="28"/>
        <v xml:space="preserve"> </v>
      </c>
      <c r="B127" s="42"/>
      <c r="C127" s="43"/>
      <c r="D127" s="44"/>
      <c r="E127" s="44"/>
      <c r="F127" s="43"/>
      <c r="G127" s="43"/>
      <c r="H127" s="26"/>
      <c r="I127" s="26"/>
      <c r="J127" s="26"/>
      <c r="K127" s="26"/>
      <c r="L127" s="52"/>
      <c r="M127" s="50"/>
      <c r="N127" s="28" t="s">
        <v>16</v>
      </c>
      <c r="O127" s="28">
        <f>COUNTIF(C113:C132,"수")</f>
        <v>0</v>
      </c>
      <c r="P127" s="28" t="s">
        <v>2</v>
      </c>
      <c r="Q127" s="28">
        <f>SUMIF(C113:C132,"수",E113:E132)</f>
        <v>0</v>
      </c>
      <c r="R127" s="28">
        <f>COUNTIF(X113:X132,"수국")</f>
        <v>0</v>
      </c>
      <c r="S127" s="28" t="s">
        <v>2</v>
      </c>
      <c r="T127" s="28">
        <f>SUMIF(X113:X132,"수국",E113:E132)</f>
        <v>0</v>
      </c>
      <c r="U127" s="28">
        <f t="shared" si="24"/>
        <v>0</v>
      </c>
      <c r="V127" s="28" t="s">
        <v>2</v>
      </c>
      <c r="W127" s="28">
        <f t="shared" si="25"/>
        <v>0</v>
      </c>
      <c r="X127" s="28" t="str">
        <f t="shared" si="27"/>
        <v/>
      </c>
    </row>
    <row r="128" spans="1:24" ht="28.9" customHeight="1">
      <c r="A128" s="41" t="str">
        <f t="shared" si="28"/>
        <v xml:space="preserve"> </v>
      </c>
      <c r="B128" s="42"/>
      <c r="C128" s="43"/>
      <c r="D128" s="44"/>
      <c r="E128" s="44"/>
      <c r="F128" s="43"/>
      <c r="G128" s="43"/>
      <c r="H128" s="26"/>
      <c r="I128" s="26"/>
      <c r="J128" s="26"/>
      <c r="K128" s="26"/>
      <c r="L128" s="52"/>
      <c r="M128" s="50"/>
      <c r="N128" s="29" t="s">
        <v>17</v>
      </c>
      <c r="O128" s="28">
        <f>COUNTIF(C113:C132,"장")</f>
        <v>0</v>
      </c>
      <c r="P128" s="28" t="s">
        <v>2</v>
      </c>
      <c r="Q128" s="28">
        <f>SUMIF(C113:C132,"장",E113:E132)</f>
        <v>0</v>
      </c>
      <c r="R128" s="28">
        <f>COUNTIF(X113:X132,"장국")</f>
        <v>0</v>
      </c>
      <c r="S128" s="28" t="s">
        <v>2</v>
      </c>
      <c r="T128" s="28">
        <f>SUMIF(X113:X132,"장국",E113:E132)</f>
        <v>0</v>
      </c>
      <c r="U128" s="28">
        <f t="shared" si="24"/>
        <v>0</v>
      </c>
      <c r="V128" s="28" t="s">
        <v>2</v>
      </c>
      <c r="W128" s="28">
        <f t="shared" si="25"/>
        <v>0</v>
      </c>
      <c r="X128" s="30" t="str">
        <f t="shared" si="27"/>
        <v/>
      </c>
    </row>
    <row r="129" spans="1:24" ht="28.9" customHeight="1">
      <c r="A129" s="41" t="str">
        <f t="shared" si="28"/>
        <v xml:space="preserve"> </v>
      </c>
      <c r="B129" s="42"/>
      <c r="C129" s="43"/>
      <c r="D129" s="44"/>
      <c r="E129" s="44"/>
      <c r="F129" s="43"/>
      <c r="G129" s="43"/>
      <c r="H129" s="26"/>
      <c r="I129" s="26"/>
      <c r="J129" s="26"/>
      <c r="K129" s="26"/>
      <c r="L129" s="52"/>
      <c r="M129" s="50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30" t="str">
        <f t="shared" si="27"/>
        <v/>
      </c>
    </row>
    <row r="130" spans="1:24" ht="28.9" customHeight="1">
      <c r="A130" s="41" t="str">
        <f t="shared" si="28"/>
        <v xml:space="preserve"> </v>
      </c>
      <c r="B130" s="42"/>
      <c r="C130" s="43"/>
      <c r="D130" s="44"/>
      <c r="E130" s="44"/>
      <c r="F130" s="43"/>
      <c r="G130" s="43"/>
      <c r="H130" s="26"/>
      <c r="I130" s="26"/>
      <c r="J130" s="26"/>
      <c r="K130" s="26"/>
      <c r="L130" s="52"/>
      <c r="M130" s="50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30" t="str">
        <f t="shared" si="27"/>
        <v/>
      </c>
    </row>
    <row r="131" spans="1:24" ht="28.9" customHeight="1">
      <c r="A131" s="41" t="str">
        <f t="shared" si="28"/>
        <v xml:space="preserve"> </v>
      </c>
      <c r="B131" s="42"/>
      <c r="C131" s="43"/>
      <c r="D131" s="44"/>
      <c r="E131" s="44"/>
      <c r="F131" s="43"/>
      <c r="G131" s="43"/>
      <c r="H131" s="26"/>
      <c r="I131" s="26"/>
      <c r="J131" s="26"/>
      <c r="K131" s="26"/>
      <c r="L131" s="52"/>
      <c r="M131" s="50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30" t="str">
        <f t="shared" si="27"/>
        <v/>
      </c>
    </row>
    <row r="132" spans="1:24" ht="28.9" customHeight="1">
      <c r="A132" s="41" t="str">
        <f t="shared" si="28"/>
        <v xml:space="preserve"> </v>
      </c>
      <c r="B132" s="42"/>
      <c r="C132" s="43"/>
      <c r="D132" s="44"/>
      <c r="E132" s="44"/>
      <c r="F132" s="43"/>
      <c r="G132" s="43"/>
      <c r="H132" s="26"/>
      <c r="I132" s="26"/>
      <c r="J132" s="26"/>
      <c r="K132" s="26"/>
      <c r="L132" s="52"/>
      <c r="M132" s="50"/>
      <c r="N132" s="28" t="s">
        <v>20</v>
      </c>
      <c r="O132" s="28">
        <f>COUNTIF(C113:C132," ")</f>
        <v>0</v>
      </c>
      <c r="P132" s="28" t="s">
        <v>2</v>
      </c>
      <c r="Q132" s="28">
        <f>SUMIF(C113:C132," ",E113:E132)</f>
        <v>0</v>
      </c>
      <c r="R132" s="28"/>
      <c r="S132" s="28" t="s">
        <v>2</v>
      </c>
      <c r="T132" s="28"/>
      <c r="U132" s="28">
        <f>O132</f>
        <v>0</v>
      </c>
      <c r="V132" s="28" t="s">
        <v>2</v>
      </c>
      <c r="W132" s="28">
        <f>Q132</f>
        <v>0</v>
      </c>
      <c r="X132" s="28" t="str">
        <f t="shared" si="27"/>
        <v/>
      </c>
    </row>
    <row r="133" spans="1:24" ht="28.9" customHeight="1">
      <c r="A133" s="45" t="s">
        <v>35</v>
      </c>
      <c r="B133" s="46"/>
      <c r="C133" s="47"/>
      <c r="D133" s="48"/>
      <c r="E133" s="49">
        <f>SUM(E113:E132)</f>
        <v>0</v>
      </c>
      <c r="F133" s="47"/>
      <c r="G133" s="47"/>
      <c r="H133" s="31"/>
      <c r="I133" s="31"/>
      <c r="J133" s="31"/>
      <c r="K133" s="31"/>
      <c r="L133" s="33"/>
      <c r="M133" s="51"/>
      <c r="N133" s="29" t="s">
        <v>1</v>
      </c>
      <c r="O133" s="28">
        <f>SUM(O113:O132)</f>
        <v>0</v>
      </c>
      <c r="P133" s="28" t="s">
        <v>2</v>
      </c>
      <c r="Q133" s="28">
        <f>SUM(Q113:Q132)</f>
        <v>0</v>
      </c>
      <c r="R133" s="28">
        <f>SUM(R113:R132)</f>
        <v>0</v>
      </c>
      <c r="S133" s="28" t="s">
        <v>2</v>
      </c>
      <c r="T133" s="28">
        <f>SUM(T113:T132)</f>
        <v>0</v>
      </c>
      <c r="U133" s="28">
        <f>SUM(U113:U132)</f>
        <v>0</v>
      </c>
      <c r="V133" s="28" t="s">
        <v>2</v>
      </c>
      <c r="W133" s="28">
        <f>SUM(W113:W132)</f>
        <v>0</v>
      </c>
      <c r="X133" s="28" t="str">
        <f t="shared" si="27"/>
        <v/>
      </c>
    </row>
    <row r="134" spans="1:24" ht="28.9" customHeight="1">
      <c r="A134" s="41" t="str">
        <f>IF(OR(ISNUMBER(E134),ISTEXT(C134)),A132+1," ")</f>
        <v xml:space="preserve"> </v>
      </c>
      <c r="B134" s="42"/>
      <c r="C134" s="43"/>
      <c r="D134" s="44"/>
      <c r="E134" s="44"/>
      <c r="F134" s="43"/>
      <c r="G134" s="43"/>
      <c r="H134" s="26"/>
      <c r="I134" s="26"/>
      <c r="J134" s="26"/>
      <c r="K134" s="27"/>
      <c r="L134" s="52"/>
      <c r="M134" s="50"/>
      <c r="N134" s="28" t="s">
        <v>3</v>
      </c>
      <c r="O134" s="28">
        <f>COUNTIF(C134:C153,"전")</f>
        <v>0</v>
      </c>
      <c r="P134" s="28" t="s">
        <v>2</v>
      </c>
      <c r="Q134" s="28">
        <f>SUMIF(C134:C153,"전",E134:E153)</f>
        <v>0</v>
      </c>
      <c r="R134" s="28">
        <f>COUNTIF(X134:X153,"전국")</f>
        <v>0</v>
      </c>
      <c r="S134" s="28" t="s">
        <v>2</v>
      </c>
      <c r="T134" s="28">
        <f>SUMIF(X134:X153,"전국",E134:E153)</f>
        <v>0</v>
      </c>
      <c r="U134" s="28">
        <f t="shared" ref="U134:U149" si="29">O134-R134</f>
        <v>0</v>
      </c>
      <c r="V134" s="28" t="s">
        <v>2</v>
      </c>
      <c r="W134" s="28">
        <f t="shared" ref="W134:W149" si="30">Q134-T134</f>
        <v>0</v>
      </c>
      <c r="X134" s="28" t="str">
        <f t="shared" si="27"/>
        <v/>
      </c>
    </row>
    <row r="135" spans="1:24" ht="28.9" customHeight="1">
      <c r="A135" s="41" t="str">
        <f>IF(OR(ISNUMBER(E135),ISTEXT(C135)),A134+1," ")</f>
        <v xml:space="preserve"> </v>
      </c>
      <c r="B135" s="42"/>
      <c r="C135" s="43"/>
      <c r="D135" s="44"/>
      <c r="E135" s="44"/>
      <c r="F135" s="43"/>
      <c r="G135" s="43"/>
      <c r="H135" s="26"/>
      <c r="I135" s="26"/>
      <c r="J135" s="26"/>
      <c r="K135" s="26"/>
      <c r="L135" s="52"/>
      <c r="M135" s="50"/>
      <c r="N135" s="28" t="s">
        <v>4</v>
      </c>
      <c r="O135" s="28">
        <f>COUNTIF(C134:C153,"답")</f>
        <v>0</v>
      </c>
      <c r="P135" s="28" t="s">
        <v>2</v>
      </c>
      <c r="Q135" s="28">
        <f>SUMIF(C134:C153,"답",E134:E153)</f>
        <v>0</v>
      </c>
      <c r="R135" s="28">
        <f>COUNTIF(X134:X153,"답국")</f>
        <v>0</v>
      </c>
      <c r="S135" s="28" t="s">
        <v>2</v>
      </c>
      <c r="T135" s="28">
        <f>SUMIF(X134:X153,"답국",E134:E153)</f>
        <v>0</v>
      </c>
      <c r="U135" s="28">
        <f t="shared" si="29"/>
        <v>0</v>
      </c>
      <c r="V135" s="28" t="s">
        <v>2</v>
      </c>
      <c r="W135" s="28">
        <f t="shared" si="30"/>
        <v>0</v>
      </c>
      <c r="X135" s="28" t="str">
        <f t="shared" si="27"/>
        <v/>
      </c>
    </row>
    <row r="136" spans="1:24" ht="28.9" customHeight="1">
      <c r="A136" s="41" t="str">
        <f t="shared" ref="A136:A144" si="31">IF(OR(ISNUMBER(E136),ISTEXT(C136)),A135+1," ")</f>
        <v xml:space="preserve"> </v>
      </c>
      <c r="B136" s="42"/>
      <c r="C136" s="43"/>
      <c r="D136" s="44"/>
      <c r="E136" s="44"/>
      <c r="F136" s="43"/>
      <c r="G136" s="43"/>
      <c r="H136" s="26"/>
      <c r="I136" s="26"/>
      <c r="J136" s="26"/>
      <c r="K136" s="26"/>
      <c r="L136" s="52"/>
      <c r="M136" s="50"/>
      <c r="N136" s="28" t="s">
        <v>5</v>
      </c>
      <c r="O136" s="28">
        <f>COUNTIF(C134:C153,"임")</f>
        <v>0</v>
      </c>
      <c r="P136" s="28" t="s">
        <v>2</v>
      </c>
      <c r="Q136" s="28">
        <f>SUMIF(C134:C153,"임",E134:E153)</f>
        <v>0</v>
      </c>
      <c r="R136" s="28">
        <f>COUNTIF(X134:X153,"임국")</f>
        <v>0</v>
      </c>
      <c r="S136" s="28" t="s">
        <v>2</v>
      </c>
      <c r="T136" s="28">
        <f>SUMIF(X134:X153,"임국",E134:E153)</f>
        <v>0</v>
      </c>
      <c r="U136" s="28">
        <f t="shared" si="29"/>
        <v>0</v>
      </c>
      <c r="V136" s="28" t="s">
        <v>2</v>
      </c>
      <c r="W136" s="28">
        <f t="shared" si="30"/>
        <v>0</v>
      </c>
      <c r="X136" s="28" t="str">
        <f t="shared" ref="X136:X151" si="32">CONCATENATE(C136,H136)</f>
        <v/>
      </c>
    </row>
    <row r="137" spans="1:24" ht="28.9" customHeight="1">
      <c r="A137" s="41" t="str">
        <f t="shared" si="31"/>
        <v xml:space="preserve"> </v>
      </c>
      <c r="B137" s="42"/>
      <c r="C137" s="43"/>
      <c r="D137" s="44"/>
      <c r="E137" s="44"/>
      <c r="F137" s="43"/>
      <c r="G137" s="43"/>
      <c r="H137" s="26"/>
      <c r="I137" s="26"/>
      <c r="J137" s="26"/>
      <c r="K137" s="26"/>
      <c r="L137" s="52"/>
      <c r="M137" s="50"/>
      <c r="N137" s="28" t="s">
        <v>6</v>
      </c>
      <c r="O137" s="28">
        <f>COUNTIF(C134:C153,"대")</f>
        <v>0</v>
      </c>
      <c r="P137" s="28" t="s">
        <v>2</v>
      </c>
      <c r="Q137" s="28">
        <f>SUMIF(C134:C153,"대",E134:E153)</f>
        <v>0</v>
      </c>
      <c r="R137" s="28">
        <f>COUNTIF(X134:X153,"대국")</f>
        <v>0</v>
      </c>
      <c r="S137" s="28" t="s">
        <v>2</v>
      </c>
      <c r="T137" s="28">
        <f>SUMIF(X134:X153,"대국",E134:E153)</f>
        <v>0</v>
      </c>
      <c r="U137" s="28">
        <f t="shared" si="29"/>
        <v>0</v>
      </c>
      <c r="V137" s="28" t="s">
        <v>2</v>
      </c>
      <c r="W137" s="28">
        <f t="shared" si="30"/>
        <v>0</v>
      </c>
      <c r="X137" s="28" t="str">
        <f t="shared" si="32"/>
        <v/>
      </c>
    </row>
    <row r="138" spans="1:24" ht="28.9" customHeight="1">
      <c r="A138" s="41" t="str">
        <f t="shared" si="31"/>
        <v xml:space="preserve"> </v>
      </c>
      <c r="B138" s="42"/>
      <c r="C138" s="43"/>
      <c r="D138" s="44"/>
      <c r="E138" s="44"/>
      <c r="F138" s="43"/>
      <c r="G138" s="43"/>
      <c r="H138" s="26"/>
      <c r="I138" s="26"/>
      <c r="J138" s="26"/>
      <c r="K138" s="26"/>
      <c r="L138" s="52"/>
      <c r="M138" s="50"/>
      <c r="N138" s="28" t="s">
        <v>7</v>
      </c>
      <c r="O138" s="28">
        <f>COUNTIF(C134:C153,"도")</f>
        <v>0</v>
      </c>
      <c r="P138" s="28" t="s">
        <v>2</v>
      </c>
      <c r="Q138" s="28">
        <f>SUMIF(C134:C153,"도",E134:E153)</f>
        <v>0</v>
      </c>
      <c r="R138" s="28">
        <f>COUNTIF(X134:X153,"도국")</f>
        <v>0</v>
      </c>
      <c r="S138" s="28" t="s">
        <v>2</v>
      </c>
      <c r="T138" s="28">
        <f>SUMIF(X134:X153,"도국",E134:E153)</f>
        <v>0</v>
      </c>
      <c r="U138" s="28">
        <f t="shared" si="29"/>
        <v>0</v>
      </c>
      <c r="V138" s="28" t="s">
        <v>2</v>
      </c>
      <c r="W138" s="28">
        <f t="shared" si="30"/>
        <v>0</v>
      </c>
      <c r="X138" s="28" t="str">
        <f t="shared" si="32"/>
        <v/>
      </c>
    </row>
    <row r="139" spans="1:24" ht="28.9" customHeight="1">
      <c r="A139" s="41" t="str">
        <f t="shared" si="31"/>
        <v xml:space="preserve"> </v>
      </c>
      <c r="B139" s="42"/>
      <c r="C139" s="43"/>
      <c r="D139" s="44"/>
      <c r="E139" s="44"/>
      <c r="F139" s="43"/>
      <c r="G139" s="43"/>
      <c r="H139" s="26"/>
      <c r="I139" s="26"/>
      <c r="J139" s="26"/>
      <c r="K139" s="26"/>
      <c r="L139" s="52"/>
      <c r="M139" s="50"/>
      <c r="N139" s="28" t="s">
        <v>8</v>
      </c>
      <c r="O139" s="28">
        <f>COUNTIF(C134:C153,"천")</f>
        <v>0</v>
      </c>
      <c r="P139" s="28" t="s">
        <v>2</v>
      </c>
      <c r="Q139" s="28">
        <f>SUMIF(C134:C153,"천",E134:E153)</f>
        <v>0</v>
      </c>
      <c r="R139" s="28">
        <f>COUNTIF(X134:X153,"천국")</f>
        <v>0</v>
      </c>
      <c r="S139" s="28" t="s">
        <v>2</v>
      </c>
      <c r="T139" s="28">
        <f>SUMIF(X134:X153,"천국",E134:E153)</f>
        <v>0</v>
      </c>
      <c r="U139" s="28">
        <f t="shared" si="29"/>
        <v>0</v>
      </c>
      <c r="V139" s="28" t="s">
        <v>2</v>
      </c>
      <c r="W139" s="28">
        <f t="shared" si="30"/>
        <v>0</v>
      </c>
      <c r="X139" s="28" t="str">
        <f t="shared" si="32"/>
        <v/>
      </c>
    </row>
    <row r="140" spans="1:24" ht="28.9" customHeight="1">
      <c r="A140" s="41" t="str">
        <f t="shared" si="31"/>
        <v xml:space="preserve"> </v>
      </c>
      <c r="B140" s="42"/>
      <c r="C140" s="43"/>
      <c r="D140" s="44"/>
      <c r="E140" s="44"/>
      <c r="F140" s="43"/>
      <c r="G140" s="43"/>
      <c r="H140" s="26"/>
      <c r="I140" s="26"/>
      <c r="J140" s="26"/>
      <c r="K140" s="26"/>
      <c r="L140" s="52"/>
      <c r="M140" s="50"/>
      <c r="N140" s="28" t="s">
        <v>9</v>
      </c>
      <c r="O140" s="28">
        <f>COUNTIF(C134:C153,"구")</f>
        <v>0</v>
      </c>
      <c r="P140" s="28" t="s">
        <v>2</v>
      </c>
      <c r="Q140" s="28">
        <f>SUMIF(C134:C153,"구",E134:E153)</f>
        <v>0</v>
      </c>
      <c r="R140" s="28">
        <f>COUNTIF(X134:X153,"구국")</f>
        <v>0</v>
      </c>
      <c r="S140" s="28" t="s">
        <v>2</v>
      </c>
      <c r="T140" s="28">
        <f>SUMIF(X134:X153,"구국",E134:E153)</f>
        <v>0</v>
      </c>
      <c r="U140" s="28">
        <f t="shared" si="29"/>
        <v>0</v>
      </c>
      <c r="V140" s="28" t="s">
        <v>2</v>
      </c>
      <c r="W140" s="28">
        <f t="shared" si="30"/>
        <v>0</v>
      </c>
      <c r="X140" s="28" t="str">
        <f t="shared" si="32"/>
        <v/>
      </c>
    </row>
    <row r="141" spans="1:24" ht="28.9" customHeight="1">
      <c r="A141" s="41" t="str">
        <f t="shared" si="31"/>
        <v xml:space="preserve"> </v>
      </c>
      <c r="B141" s="42"/>
      <c r="C141" s="43"/>
      <c r="D141" s="44"/>
      <c r="E141" s="44"/>
      <c r="F141" s="43"/>
      <c r="G141" s="43"/>
      <c r="H141" s="26"/>
      <c r="I141" s="26"/>
      <c r="J141" s="26"/>
      <c r="K141" s="26"/>
      <c r="L141" s="52"/>
      <c r="M141" s="50"/>
      <c r="N141" s="28" t="s">
        <v>10</v>
      </c>
      <c r="O141" s="28">
        <f>COUNTIF(C134:C153,"제")</f>
        <v>0</v>
      </c>
      <c r="P141" s="28" t="s">
        <v>2</v>
      </c>
      <c r="Q141" s="28">
        <f>SUMIF(C134:C153,"제",E134:E153)</f>
        <v>0</v>
      </c>
      <c r="R141" s="28">
        <f>COUNTIF(X134:X153,"제국")</f>
        <v>0</v>
      </c>
      <c r="S141" s="28" t="s">
        <v>2</v>
      </c>
      <c r="T141" s="28">
        <f>SUMIF(X134:X153,"제국",E134:E153)</f>
        <v>0</v>
      </c>
      <c r="U141" s="28">
        <f t="shared" si="29"/>
        <v>0</v>
      </c>
      <c r="V141" s="28" t="s">
        <v>2</v>
      </c>
      <c r="W141" s="28">
        <f t="shared" si="30"/>
        <v>0</v>
      </c>
      <c r="X141" s="28" t="str">
        <f t="shared" si="32"/>
        <v/>
      </c>
    </row>
    <row r="142" spans="1:24" ht="28.9" customHeight="1">
      <c r="A142" s="41" t="str">
        <f t="shared" si="31"/>
        <v xml:space="preserve"> </v>
      </c>
      <c r="B142" s="42"/>
      <c r="C142" s="43"/>
      <c r="D142" s="44"/>
      <c r="E142" s="44"/>
      <c r="F142" s="43"/>
      <c r="G142" s="43"/>
      <c r="H142" s="26"/>
      <c r="I142" s="26"/>
      <c r="J142" s="26"/>
      <c r="K142" s="26"/>
      <c r="L142" s="52"/>
      <c r="M142" s="50"/>
      <c r="N142" s="28" t="s">
        <v>11</v>
      </c>
      <c r="O142" s="28">
        <f>COUNTIF(C134:C153,"유")</f>
        <v>0</v>
      </c>
      <c r="P142" s="28" t="s">
        <v>2</v>
      </c>
      <c r="Q142" s="28">
        <f>SUMIF(C134:C153,"유",E134:E153)</f>
        <v>0</v>
      </c>
      <c r="R142" s="28">
        <f>COUNTIF(X134:X153,"유국")</f>
        <v>0</v>
      </c>
      <c r="S142" s="28" t="s">
        <v>2</v>
      </c>
      <c r="T142" s="28">
        <f>SUMIF(X134:X153,"유국",E134:E153)</f>
        <v>0</v>
      </c>
      <c r="U142" s="28">
        <f t="shared" si="29"/>
        <v>0</v>
      </c>
      <c r="V142" s="28" t="s">
        <v>2</v>
      </c>
      <c r="W142" s="28">
        <f t="shared" si="30"/>
        <v>0</v>
      </c>
      <c r="X142" s="28" t="str">
        <f t="shared" si="32"/>
        <v/>
      </c>
    </row>
    <row r="143" spans="1:24" ht="28.9" customHeight="1">
      <c r="A143" s="41" t="str">
        <f t="shared" si="31"/>
        <v xml:space="preserve"> </v>
      </c>
      <c r="B143" s="42"/>
      <c r="C143" s="43"/>
      <c r="D143" s="44"/>
      <c r="E143" s="44"/>
      <c r="F143" s="43"/>
      <c r="G143" s="43"/>
      <c r="H143" s="26"/>
      <c r="I143" s="26"/>
      <c r="J143" s="26"/>
      <c r="K143" s="26"/>
      <c r="L143" s="52"/>
      <c r="M143" s="50"/>
      <c r="N143" s="28" t="s">
        <v>12</v>
      </c>
      <c r="O143" s="28">
        <f>COUNTIF(C134:C153,"과")</f>
        <v>0</v>
      </c>
      <c r="P143" s="28" t="s">
        <v>2</v>
      </c>
      <c r="Q143" s="28">
        <f>SUMIF(C134:C153,"과",E134:E153)</f>
        <v>0</v>
      </c>
      <c r="R143" s="28">
        <f>COUNTIF(X134:X153,"과국")</f>
        <v>0</v>
      </c>
      <c r="S143" s="28" t="s">
        <v>2</v>
      </c>
      <c r="T143" s="28">
        <f>SUMIF(X134:X153,"과국",E134:E153)</f>
        <v>0</v>
      </c>
      <c r="U143" s="28">
        <f t="shared" si="29"/>
        <v>0</v>
      </c>
      <c r="V143" s="28" t="s">
        <v>2</v>
      </c>
      <c r="W143" s="28">
        <f t="shared" si="30"/>
        <v>0</v>
      </c>
      <c r="X143" s="28" t="str">
        <f t="shared" si="32"/>
        <v/>
      </c>
    </row>
    <row r="144" spans="1:24" ht="28.9" customHeight="1">
      <c r="A144" s="41" t="str">
        <f t="shared" si="31"/>
        <v xml:space="preserve"> </v>
      </c>
      <c r="B144" s="42"/>
      <c r="C144" s="43"/>
      <c r="D144" s="44"/>
      <c r="E144" s="44"/>
      <c r="F144" s="43"/>
      <c r="G144" s="43"/>
      <c r="H144" s="26"/>
      <c r="I144" s="26"/>
      <c r="J144" s="26"/>
      <c r="K144" s="26"/>
      <c r="L144" s="52"/>
      <c r="M144" s="50"/>
      <c r="N144" s="28" t="s">
        <v>13</v>
      </c>
      <c r="O144" s="28">
        <f>COUNTIF(C134:C153,"묘")</f>
        <v>0</v>
      </c>
      <c r="P144" s="28" t="s">
        <v>2</v>
      </c>
      <c r="Q144" s="28">
        <f>SUMIF(C134:C153,"묘",E134:E153)</f>
        <v>0</v>
      </c>
      <c r="R144" s="28">
        <f>COUNTIF(X134:X153,"묘국")</f>
        <v>0</v>
      </c>
      <c r="S144" s="28" t="s">
        <v>2</v>
      </c>
      <c r="T144" s="28">
        <f>SUMIF(X134:X153,"묘국",E134:E153)</f>
        <v>0</v>
      </c>
      <c r="U144" s="28">
        <f t="shared" si="29"/>
        <v>0</v>
      </c>
      <c r="V144" s="28" t="s">
        <v>2</v>
      </c>
      <c r="W144" s="28">
        <f t="shared" si="30"/>
        <v>0</v>
      </c>
      <c r="X144" s="28" t="str">
        <f t="shared" si="32"/>
        <v/>
      </c>
    </row>
    <row r="145" spans="1:24" ht="28.9" customHeight="1">
      <c r="A145" s="41" t="str">
        <f t="shared" ref="A145:A153" si="33">IF(OR(ISNUMBER(E145),ISTEXT(C145)),A144+1," ")</f>
        <v xml:space="preserve"> </v>
      </c>
      <c r="B145" s="42"/>
      <c r="C145" s="43"/>
      <c r="D145" s="44"/>
      <c r="E145" s="44"/>
      <c r="F145" s="43"/>
      <c r="G145" s="43"/>
      <c r="H145" s="26"/>
      <c r="I145" s="26"/>
      <c r="J145" s="26"/>
      <c r="K145" s="26"/>
      <c r="L145" s="52"/>
      <c r="M145" s="50"/>
      <c r="N145" s="28" t="s">
        <v>14</v>
      </c>
      <c r="O145" s="28">
        <f>COUNTIF(C134:C153,"목")</f>
        <v>0</v>
      </c>
      <c r="P145" s="28" t="s">
        <v>2</v>
      </c>
      <c r="Q145" s="28">
        <f>SUMIF(C134:C153,"목",E134:E153)</f>
        <v>0</v>
      </c>
      <c r="R145" s="28">
        <f>COUNTIF(X134:X153,"목국")</f>
        <v>0</v>
      </c>
      <c r="S145" s="28" t="s">
        <v>2</v>
      </c>
      <c r="T145" s="28">
        <f>SUMIF(X134:X153,"목국",E134:E153)</f>
        <v>0</v>
      </c>
      <c r="U145" s="28">
        <f t="shared" si="29"/>
        <v>0</v>
      </c>
      <c r="V145" s="28" t="s">
        <v>2</v>
      </c>
      <c r="W145" s="28">
        <f t="shared" si="30"/>
        <v>0</v>
      </c>
      <c r="X145" s="28" t="str">
        <f t="shared" si="32"/>
        <v/>
      </c>
    </row>
    <row r="146" spans="1:24" ht="28.9" customHeight="1">
      <c r="A146" s="41" t="str">
        <f t="shared" si="33"/>
        <v xml:space="preserve"> </v>
      </c>
      <c r="B146" s="42"/>
      <c r="C146" s="43"/>
      <c r="D146" s="44"/>
      <c r="E146" s="44"/>
      <c r="F146" s="43"/>
      <c r="G146" s="43"/>
      <c r="H146" s="26"/>
      <c r="I146" s="26"/>
      <c r="J146" s="26"/>
      <c r="K146" s="26"/>
      <c r="L146" s="52"/>
      <c r="M146" s="50"/>
      <c r="N146" s="28" t="s">
        <v>15</v>
      </c>
      <c r="O146" s="28">
        <f>COUNTIF(C134:C153,"잡")</f>
        <v>0</v>
      </c>
      <c r="P146" s="28" t="s">
        <v>2</v>
      </c>
      <c r="Q146" s="28">
        <f>SUMIF(C134:C153,"잡",E134:E153)</f>
        <v>0</v>
      </c>
      <c r="R146" s="28">
        <f>COUNTIF(X134:X153,"잡국")</f>
        <v>0</v>
      </c>
      <c r="S146" s="28" t="s">
        <v>2</v>
      </c>
      <c r="T146" s="28">
        <f>SUMIF(X134:X153,"잡국",E134:E153)</f>
        <v>0</v>
      </c>
      <c r="U146" s="28">
        <f t="shared" si="29"/>
        <v>0</v>
      </c>
      <c r="V146" s="28" t="s">
        <v>2</v>
      </c>
      <c r="W146" s="28">
        <f t="shared" si="30"/>
        <v>0</v>
      </c>
      <c r="X146" s="28" t="str">
        <f t="shared" si="32"/>
        <v/>
      </c>
    </row>
    <row r="147" spans="1:24" ht="28.9" customHeight="1">
      <c r="A147" s="41" t="str">
        <f t="shared" si="33"/>
        <v xml:space="preserve"> </v>
      </c>
      <c r="B147" s="42"/>
      <c r="C147" s="43"/>
      <c r="D147" s="44"/>
      <c r="E147" s="44"/>
      <c r="F147" s="43"/>
      <c r="G147" s="43"/>
      <c r="H147" s="26"/>
      <c r="I147" s="26"/>
      <c r="J147" s="26"/>
      <c r="K147" s="26"/>
      <c r="L147" s="52"/>
      <c r="M147" s="50"/>
      <c r="N147" s="28" t="s">
        <v>19</v>
      </c>
      <c r="O147" s="28">
        <f>COUNTIF(C134:C153,"학")</f>
        <v>0</v>
      </c>
      <c r="P147" s="28" t="s">
        <v>2</v>
      </c>
      <c r="Q147" s="28">
        <f>SUMIF(C134:C153,"학",E134:E153)</f>
        <v>0</v>
      </c>
      <c r="R147" s="28">
        <f>COUNTIF(X134:X153,"학국")</f>
        <v>0</v>
      </c>
      <c r="S147" s="28" t="s">
        <v>2</v>
      </c>
      <c r="T147" s="28">
        <f>SUMIF(X134:X153,"학국",E134:E153)</f>
        <v>0</v>
      </c>
      <c r="U147" s="28">
        <f t="shared" si="29"/>
        <v>0</v>
      </c>
      <c r="V147" s="28" t="s">
        <v>2</v>
      </c>
      <c r="W147" s="28">
        <f t="shared" si="30"/>
        <v>0</v>
      </c>
      <c r="X147" s="28" t="str">
        <f t="shared" si="32"/>
        <v/>
      </c>
    </row>
    <row r="148" spans="1:24" ht="28.9" customHeight="1">
      <c r="A148" s="41" t="str">
        <f t="shared" si="33"/>
        <v xml:space="preserve"> </v>
      </c>
      <c r="B148" s="42"/>
      <c r="C148" s="43"/>
      <c r="D148" s="44"/>
      <c r="E148" s="44"/>
      <c r="F148" s="43"/>
      <c r="G148" s="43"/>
      <c r="H148" s="26"/>
      <c r="I148" s="26"/>
      <c r="J148" s="26"/>
      <c r="K148" s="26"/>
      <c r="L148" s="52"/>
      <c r="M148" s="50"/>
      <c r="N148" s="28" t="s">
        <v>16</v>
      </c>
      <c r="O148" s="28">
        <f>COUNTIF(C134:C153,"수")</f>
        <v>0</v>
      </c>
      <c r="P148" s="28" t="s">
        <v>2</v>
      </c>
      <c r="Q148" s="28">
        <f>SUMIF(C134:C153,"수",E134:E153)</f>
        <v>0</v>
      </c>
      <c r="R148" s="28">
        <f>COUNTIF(X134:X153,"수국")</f>
        <v>0</v>
      </c>
      <c r="S148" s="28" t="s">
        <v>2</v>
      </c>
      <c r="T148" s="28">
        <f>SUMIF(X134:X153,"수국",E134:E153)</f>
        <v>0</v>
      </c>
      <c r="U148" s="28">
        <f t="shared" si="29"/>
        <v>0</v>
      </c>
      <c r="V148" s="28" t="s">
        <v>2</v>
      </c>
      <c r="W148" s="28">
        <f t="shared" si="30"/>
        <v>0</v>
      </c>
      <c r="X148" s="28" t="str">
        <f t="shared" si="32"/>
        <v/>
      </c>
    </row>
    <row r="149" spans="1:24" ht="28.9" customHeight="1">
      <c r="A149" s="41" t="str">
        <f t="shared" si="33"/>
        <v xml:space="preserve"> </v>
      </c>
      <c r="B149" s="42"/>
      <c r="C149" s="43"/>
      <c r="D149" s="44"/>
      <c r="E149" s="44"/>
      <c r="F149" s="43"/>
      <c r="G149" s="43"/>
      <c r="H149" s="26"/>
      <c r="I149" s="26"/>
      <c r="J149" s="26"/>
      <c r="K149" s="26"/>
      <c r="L149" s="52"/>
      <c r="M149" s="50"/>
      <c r="N149" s="29" t="s">
        <v>17</v>
      </c>
      <c r="O149" s="28">
        <f>COUNTIF(C134:C153,"장")</f>
        <v>0</v>
      </c>
      <c r="P149" s="28" t="s">
        <v>2</v>
      </c>
      <c r="Q149" s="28">
        <f>SUMIF(C134:C153,"장",E134:E153)</f>
        <v>0</v>
      </c>
      <c r="R149" s="28">
        <f>COUNTIF(X134:X153,"장국")</f>
        <v>0</v>
      </c>
      <c r="S149" s="28" t="s">
        <v>2</v>
      </c>
      <c r="T149" s="28">
        <f>SUMIF(X134:X153,"장국",E134:E153)</f>
        <v>0</v>
      </c>
      <c r="U149" s="28">
        <f t="shared" si="29"/>
        <v>0</v>
      </c>
      <c r="V149" s="28" t="s">
        <v>2</v>
      </c>
      <c r="W149" s="28">
        <f t="shared" si="30"/>
        <v>0</v>
      </c>
      <c r="X149" s="30" t="str">
        <f t="shared" si="32"/>
        <v/>
      </c>
    </row>
    <row r="150" spans="1:24" ht="28.9" customHeight="1">
      <c r="A150" s="41" t="str">
        <f t="shared" si="33"/>
        <v xml:space="preserve"> </v>
      </c>
      <c r="B150" s="42"/>
      <c r="C150" s="43"/>
      <c r="D150" s="44"/>
      <c r="E150" s="44"/>
      <c r="F150" s="43"/>
      <c r="G150" s="43"/>
      <c r="H150" s="26"/>
      <c r="I150" s="26"/>
      <c r="J150" s="26"/>
      <c r="K150" s="26"/>
      <c r="L150" s="52"/>
      <c r="M150" s="50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30" t="str">
        <f t="shared" si="32"/>
        <v/>
      </c>
    </row>
    <row r="151" spans="1:24" ht="28.9" customHeight="1">
      <c r="A151" s="41" t="str">
        <f t="shared" si="33"/>
        <v xml:space="preserve"> </v>
      </c>
      <c r="B151" s="42"/>
      <c r="C151" s="43"/>
      <c r="D151" s="44"/>
      <c r="E151" s="44"/>
      <c r="F151" s="43"/>
      <c r="G151" s="43"/>
      <c r="H151" s="26"/>
      <c r="I151" s="26"/>
      <c r="J151" s="26"/>
      <c r="K151" s="26"/>
      <c r="L151" s="52"/>
      <c r="M151" s="50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30" t="str">
        <f t="shared" si="32"/>
        <v/>
      </c>
    </row>
    <row r="152" spans="1:24" ht="28.9" customHeight="1">
      <c r="A152" s="41" t="str">
        <f t="shared" si="33"/>
        <v xml:space="preserve"> </v>
      </c>
      <c r="B152" s="42"/>
      <c r="C152" s="43"/>
      <c r="D152" s="44"/>
      <c r="E152" s="44"/>
      <c r="F152" s="43"/>
      <c r="G152" s="43"/>
      <c r="H152" s="26"/>
      <c r="I152" s="26"/>
      <c r="J152" s="26"/>
      <c r="K152" s="26"/>
      <c r="L152" s="52"/>
      <c r="M152" s="50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30" t="str">
        <f t="shared" ref="X152:X167" si="34">CONCATENATE(C152,H152)</f>
        <v/>
      </c>
    </row>
    <row r="153" spans="1:24" ht="28.9" customHeight="1">
      <c r="A153" s="41" t="str">
        <f t="shared" si="33"/>
        <v xml:space="preserve"> </v>
      </c>
      <c r="B153" s="42"/>
      <c r="C153" s="43"/>
      <c r="D153" s="44"/>
      <c r="E153" s="44"/>
      <c r="F153" s="43"/>
      <c r="G153" s="43"/>
      <c r="H153" s="26"/>
      <c r="I153" s="26"/>
      <c r="J153" s="26"/>
      <c r="K153" s="26"/>
      <c r="L153" s="52"/>
      <c r="M153" s="50"/>
      <c r="N153" s="28" t="s">
        <v>20</v>
      </c>
      <c r="O153" s="28">
        <f>COUNTIF(C134:C153," ")</f>
        <v>0</v>
      </c>
      <c r="P153" s="28" t="s">
        <v>2</v>
      </c>
      <c r="Q153" s="28">
        <f>SUMIF(C134:C153," ",E134:E153)</f>
        <v>0</v>
      </c>
      <c r="R153" s="28"/>
      <c r="S153" s="28" t="s">
        <v>2</v>
      </c>
      <c r="T153" s="28"/>
      <c r="U153" s="28">
        <f>O153</f>
        <v>0</v>
      </c>
      <c r="V153" s="28" t="s">
        <v>2</v>
      </c>
      <c r="W153" s="28">
        <f>Q153</f>
        <v>0</v>
      </c>
      <c r="X153" s="28" t="str">
        <f t="shared" si="34"/>
        <v/>
      </c>
    </row>
    <row r="154" spans="1:24" ht="28.9" customHeight="1">
      <c r="A154" s="45" t="s">
        <v>35</v>
      </c>
      <c r="B154" s="46"/>
      <c r="C154" s="47"/>
      <c r="D154" s="48"/>
      <c r="E154" s="49">
        <f>SUM(E134:E153)</f>
        <v>0</v>
      </c>
      <c r="F154" s="47"/>
      <c r="G154" s="47"/>
      <c r="H154" s="31"/>
      <c r="I154" s="31"/>
      <c r="J154" s="31"/>
      <c r="K154" s="31"/>
      <c r="L154" s="33"/>
      <c r="M154" s="51"/>
      <c r="N154" s="29" t="s">
        <v>1</v>
      </c>
      <c r="O154" s="28">
        <f>SUM(O134:O153)</f>
        <v>0</v>
      </c>
      <c r="P154" s="28" t="s">
        <v>2</v>
      </c>
      <c r="Q154" s="28">
        <f>SUM(Q134:Q153)</f>
        <v>0</v>
      </c>
      <c r="R154" s="28">
        <f>SUM(R134:R153)</f>
        <v>0</v>
      </c>
      <c r="S154" s="28" t="s">
        <v>2</v>
      </c>
      <c r="T154" s="28">
        <f>SUM(T134:T153)</f>
        <v>0</v>
      </c>
      <c r="U154" s="28">
        <f>SUM(U134:U153)</f>
        <v>0</v>
      </c>
      <c r="V154" s="28" t="s">
        <v>2</v>
      </c>
      <c r="W154" s="28">
        <f>SUM(W134:W153)</f>
        <v>0</v>
      </c>
      <c r="X154" s="28" t="str">
        <f t="shared" si="34"/>
        <v/>
      </c>
    </row>
    <row r="155" spans="1:24" ht="28.9" customHeight="1">
      <c r="A155" s="41" t="str">
        <f>IF(OR(ISNUMBER(E155),ISTEXT(C155)),A153+1," ")</f>
        <v xml:space="preserve"> </v>
      </c>
      <c r="B155" s="42"/>
      <c r="C155" s="43"/>
      <c r="D155" s="44"/>
      <c r="E155" s="44"/>
      <c r="F155" s="43"/>
      <c r="G155" s="43"/>
      <c r="H155" s="26"/>
      <c r="I155" s="26"/>
      <c r="J155" s="26"/>
      <c r="K155" s="27"/>
      <c r="L155" s="52"/>
      <c r="M155" s="50"/>
      <c r="N155" s="28" t="s">
        <v>3</v>
      </c>
      <c r="O155" s="28">
        <f>COUNTIF(C155:C174,"전")</f>
        <v>0</v>
      </c>
      <c r="P155" s="28" t="s">
        <v>2</v>
      </c>
      <c r="Q155" s="28">
        <f>SUMIF(C155:C174,"전",E155:E174)</f>
        <v>0</v>
      </c>
      <c r="R155" s="28">
        <f>COUNTIF(X155:X174,"전국")</f>
        <v>0</v>
      </c>
      <c r="S155" s="28" t="s">
        <v>2</v>
      </c>
      <c r="T155" s="28">
        <f>SUMIF(X155:X174,"전국",E155:E174)</f>
        <v>0</v>
      </c>
      <c r="U155" s="28">
        <f t="shared" ref="U155:U170" si="35">O155-R155</f>
        <v>0</v>
      </c>
      <c r="V155" s="28" t="s">
        <v>2</v>
      </c>
      <c r="W155" s="28">
        <f t="shared" ref="W155:W170" si="36">Q155-T155</f>
        <v>0</v>
      </c>
      <c r="X155" s="28" t="str">
        <f t="shared" si="34"/>
        <v/>
      </c>
    </row>
    <row r="156" spans="1:24" ht="28.9" customHeight="1">
      <c r="A156" s="41" t="str">
        <f>IF(OR(ISNUMBER(E156),ISTEXT(C156)),A155+1," ")</f>
        <v xml:space="preserve"> </v>
      </c>
      <c r="B156" s="42"/>
      <c r="C156" s="43"/>
      <c r="D156" s="44"/>
      <c r="E156" s="44"/>
      <c r="F156" s="43"/>
      <c r="G156" s="43"/>
      <c r="H156" s="26"/>
      <c r="I156" s="26"/>
      <c r="J156" s="26"/>
      <c r="K156" s="26"/>
      <c r="L156" s="52"/>
      <c r="M156" s="50"/>
      <c r="N156" s="28" t="s">
        <v>4</v>
      </c>
      <c r="O156" s="28">
        <f>COUNTIF(C155:C174,"답")</f>
        <v>0</v>
      </c>
      <c r="P156" s="28" t="s">
        <v>2</v>
      </c>
      <c r="Q156" s="28">
        <f>SUMIF(C155:C174,"답",E155:E174)</f>
        <v>0</v>
      </c>
      <c r="R156" s="28">
        <f>COUNTIF(X155:X174,"답국")</f>
        <v>0</v>
      </c>
      <c r="S156" s="28" t="s">
        <v>2</v>
      </c>
      <c r="T156" s="28">
        <f>SUMIF(X155:X174,"답국",E155:E174)</f>
        <v>0</v>
      </c>
      <c r="U156" s="28">
        <f t="shared" si="35"/>
        <v>0</v>
      </c>
      <c r="V156" s="28" t="s">
        <v>2</v>
      </c>
      <c r="W156" s="28">
        <f t="shared" si="36"/>
        <v>0</v>
      </c>
      <c r="X156" s="28" t="str">
        <f t="shared" si="34"/>
        <v/>
      </c>
    </row>
    <row r="157" spans="1:24" ht="28.9" customHeight="1">
      <c r="A157" s="41" t="str">
        <f t="shared" ref="A157:A164" si="37">IF(OR(ISNUMBER(E157),ISTEXT(C157)),A156+1," ")</f>
        <v xml:space="preserve"> </v>
      </c>
      <c r="B157" s="42"/>
      <c r="C157" s="43"/>
      <c r="D157" s="44"/>
      <c r="E157" s="44"/>
      <c r="F157" s="43"/>
      <c r="G157" s="43"/>
      <c r="H157" s="26"/>
      <c r="I157" s="26"/>
      <c r="J157" s="26"/>
      <c r="K157" s="26"/>
      <c r="L157" s="52"/>
      <c r="M157" s="50"/>
      <c r="N157" s="28" t="s">
        <v>5</v>
      </c>
      <c r="O157" s="28">
        <f>COUNTIF(C155:C174,"임")</f>
        <v>0</v>
      </c>
      <c r="P157" s="28" t="s">
        <v>2</v>
      </c>
      <c r="Q157" s="28">
        <f>SUMIF(C155:C174,"임",E155:E174)</f>
        <v>0</v>
      </c>
      <c r="R157" s="28">
        <f>COUNTIF(X155:X174,"임국")</f>
        <v>0</v>
      </c>
      <c r="S157" s="28" t="s">
        <v>2</v>
      </c>
      <c r="T157" s="28">
        <f>SUMIF(X155:X174,"임국",E155:E174)</f>
        <v>0</v>
      </c>
      <c r="U157" s="28">
        <f t="shared" si="35"/>
        <v>0</v>
      </c>
      <c r="V157" s="28" t="s">
        <v>2</v>
      </c>
      <c r="W157" s="28">
        <f t="shared" si="36"/>
        <v>0</v>
      </c>
      <c r="X157" s="28" t="str">
        <f t="shared" si="34"/>
        <v/>
      </c>
    </row>
    <row r="158" spans="1:24" ht="28.9" customHeight="1">
      <c r="A158" s="41" t="str">
        <f t="shared" si="37"/>
        <v xml:space="preserve"> </v>
      </c>
      <c r="B158" s="42"/>
      <c r="C158" s="43"/>
      <c r="D158" s="44"/>
      <c r="E158" s="44"/>
      <c r="F158" s="43"/>
      <c r="G158" s="43"/>
      <c r="H158" s="26"/>
      <c r="I158" s="26"/>
      <c r="J158" s="26"/>
      <c r="K158" s="26"/>
      <c r="L158" s="52"/>
      <c r="M158" s="50"/>
      <c r="N158" s="28" t="s">
        <v>6</v>
      </c>
      <c r="O158" s="28">
        <f>COUNTIF(C155:C174,"대")</f>
        <v>0</v>
      </c>
      <c r="P158" s="28" t="s">
        <v>2</v>
      </c>
      <c r="Q158" s="28">
        <f>SUMIF(C155:C174,"대",E155:E174)</f>
        <v>0</v>
      </c>
      <c r="R158" s="28">
        <f>COUNTIF(X155:X174,"대국")</f>
        <v>0</v>
      </c>
      <c r="S158" s="28" t="s">
        <v>2</v>
      </c>
      <c r="T158" s="28">
        <f>SUMIF(X155:X174,"대국",E155:E174)</f>
        <v>0</v>
      </c>
      <c r="U158" s="28">
        <f t="shared" si="35"/>
        <v>0</v>
      </c>
      <c r="V158" s="28" t="s">
        <v>2</v>
      </c>
      <c r="W158" s="28">
        <f t="shared" si="36"/>
        <v>0</v>
      </c>
      <c r="X158" s="28" t="str">
        <f t="shared" si="34"/>
        <v/>
      </c>
    </row>
    <row r="159" spans="1:24" ht="28.9" customHeight="1">
      <c r="A159" s="41" t="str">
        <f t="shared" si="37"/>
        <v xml:space="preserve"> </v>
      </c>
      <c r="B159" s="42"/>
      <c r="C159" s="43"/>
      <c r="D159" s="44"/>
      <c r="E159" s="44"/>
      <c r="F159" s="43"/>
      <c r="G159" s="43"/>
      <c r="H159" s="26"/>
      <c r="I159" s="26"/>
      <c r="J159" s="26"/>
      <c r="K159" s="26"/>
      <c r="L159" s="52"/>
      <c r="M159" s="50"/>
      <c r="N159" s="28" t="s">
        <v>7</v>
      </c>
      <c r="O159" s="28">
        <f>COUNTIF(C155:C174,"도")</f>
        <v>0</v>
      </c>
      <c r="P159" s="28" t="s">
        <v>2</v>
      </c>
      <c r="Q159" s="28">
        <f>SUMIF(C155:C174,"도",E155:E174)</f>
        <v>0</v>
      </c>
      <c r="R159" s="28">
        <f>COUNTIF(X155:X174,"도국")</f>
        <v>0</v>
      </c>
      <c r="S159" s="28" t="s">
        <v>2</v>
      </c>
      <c r="T159" s="28">
        <f>SUMIF(X155:X174,"도국",E155:E174)</f>
        <v>0</v>
      </c>
      <c r="U159" s="28">
        <f t="shared" si="35"/>
        <v>0</v>
      </c>
      <c r="V159" s="28" t="s">
        <v>2</v>
      </c>
      <c r="W159" s="28">
        <f t="shared" si="36"/>
        <v>0</v>
      </c>
      <c r="X159" s="28" t="str">
        <f t="shared" si="34"/>
        <v/>
      </c>
    </row>
    <row r="160" spans="1:24" ht="28.9" customHeight="1">
      <c r="A160" s="41" t="str">
        <f t="shared" si="37"/>
        <v xml:space="preserve"> </v>
      </c>
      <c r="B160" s="42"/>
      <c r="C160" s="43"/>
      <c r="D160" s="44"/>
      <c r="E160" s="44"/>
      <c r="F160" s="43"/>
      <c r="G160" s="43"/>
      <c r="H160" s="26"/>
      <c r="I160" s="26"/>
      <c r="J160" s="26"/>
      <c r="K160" s="26"/>
      <c r="L160" s="52"/>
      <c r="M160" s="50"/>
      <c r="N160" s="28" t="s">
        <v>8</v>
      </c>
      <c r="O160" s="28">
        <f>COUNTIF(C155:C174,"천")</f>
        <v>0</v>
      </c>
      <c r="P160" s="28" t="s">
        <v>2</v>
      </c>
      <c r="Q160" s="28">
        <f>SUMIF(C155:C174,"천",E155:E174)</f>
        <v>0</v>
      </c>
      <c r="R160" s="28">
        <f>COUNTIF(X155:X174,"천국")</f>
        <v>0</v>
      </c>
      <c r="S160" s="28" t="s">
        <v>2</v>
      </c>
      <c r="T160" s="28">
        <f>SUMIF(X155:X174,"천국",E155:E174)</f>
        <v>0</v>
      </c>
      <c r="U160" s="28">
        <f t="shared" si="35"/>
        <v>0</v>
      </c>
      <c r="V160" s="28" t="s">
        <v>2</v>
      </c>
      <c r="W160" s="28">
        <f t="shared" si="36"/>
        <v>0</v>
      </c>
      <c r="X160" s="28" t="str">
        <f t="shared" si="34"/>
        <v/>
      </c>
    </row>
    <row r="161" spans="1:24" ht="28.9" customHeight="1">
      <c r="A161" s="41" t="str">
        <f t="shared" si="37"/>
        <v xml:space="preserve"> </v>
      </c>
      <c r="B161" s="42"/>
      <c r="C161" s="43"/>
      <c r="D161" s="44"/>
      <c r="E161" s="44"/>
      <c r="F161" s="43"/>
      <c r="G161" s="43"/>
      <c r="H161" s="26"/>
      <c r="I161" s="26"/>
      <c r="J161" s="26"/>
      <c r="K161" s="26"/>
      <c r="L161" s="52"/>
      <c r="M161" s="50"/>
      <c r="N161" s="28" t="s">
        <v>9</v>
      </c>
      <c r="O161" s="28">
        <f>COUNTIF(C155:C174,"구")</f>
        <v>0</v>
      </c>
      <c r="P161" s="28" t="s">
        <v>2</v>
      </c>
      <c r="Q161" s="28">
        <f>SUMIF(C155:C174,"구",E155:E174)</f>
        <v>0</v>
      </c>
      <c r="R161" s="28">
        <f>COUNTIF(X155:X174,"구국")</f>
        <v>0</v>
      </c>
      <c r="S161" s="28" t="s">
        <v>2</v>
      </c>
      <c r="T161" s="28">
        <f>SUMIF(X155:X174,"구국",E155:E174)</f>
        <v>0</v>
      </c>
      <c r="U161" s="28">
        <f t="shared" si="35"/>
        <v>0</v>
      </c>
      <c r="V161" s="28" t="s">
        <v>2</v>
      </c>
      <c r="W161" s="28">
        <f t="shared" si="36"/>
        <v>0</v>
      </c>
      <c r="X161" s="28" t="str">
        <f t="shared" si="34"/>
        <v/>
      </c>
    </row>
    <row r="162" spans="1:24" ht="28.9" customHeight="1">
      <c r="A162" s="41" t="str">
        <f t="shared" si="37"/>
        <v xml:space="preserve"> </v>
      </c>
      <c r="B162" s="42"/>
      <c r="C162" s="43"/>
      <c r="D162" s="44"/>
      <c r="E162" s="44"/>
      <c r="F162" s="43"/>
      <c r="G162" s="43"/>
      <c r="H162" s="26"/>
      <c r="I162" s="26"/>
      <c r="J162" s="26"/>
      <c r="K162" s="26"/>
      <c r="L162" s="52"/>
      <c r="M162" s="50"/>
      <c r="N162" s="28" t="s">
        <v>10</v>
      </c>
      <c r="O162" s="28">
        <f>COUNTIF(C155:C174,"제")</f>
        <v>0</v>
      </c>
      <c r="P162" s="28" t="s">
        <v>2</v>
      </c>
      <c r="Q162" s="28">
        <f>SUMIF(C155:C174,"제",E155:E174)</f>
        <v>0</v>
      </c>
      <c r="R162" s="28">
        <f>COUNTIF(X155:X174,"제국")</f>
        <v>0</v>
      </c>
      <c r="S162" s="28" t="s">
        <v>2</v>
      </c>
      <c r="T162" s="28">
        <f>SUMIF(X155:X174,"제국",E155:E174)</f>
        <v>0</v>
      </c>
      <c r="U162" s="28">
        <f t="shared" si="35"/>
        <v>0</v>
      </c>
      <c r="V162" s="28" t="s">
        <v>2</v>
      </c>
      <c r="W162" s="28">
        <f t="shared" si="36"/>
        <v>0</v>
      </c>
      <c r="X162" s="28" t="str">
        <f t="shared" si="34"/>
        <v/>
      </c>
    </row>
    <row r="163" spans="1:24" ht="28.9" customHeight="1">
      <c r="A163" s="41" t="str">
        <f t="shared" si="37"/>
        <v xml:space="preserve"> </v>
      </c>
      <c r="B163" s="42"/>
      <c r="C163" s="43"/>
      <c r="D163" s="44"/>
      <c r="E163" s="44"/>
      <c r="F163" s="43"/>
      <c r="G163" s="43"/>
      <c r="H163" s="26"/>
      <c r="I163" s="26"/>
      <c r="J163" s="26"/>
      <c r="K163" s="26"/>
      <c r="L163" s="52"/>
      <c r="M163" s="50"/>
      <c r="N163" s="28" t="s">
        <v>11</v>
      </c>
      <c r="O163" s="28">
        <f>COUNTIF(C155:C174,"유")</f>
        <v>0</v>
      </c>
      <c r="P163" s="28" t="s">
        <v>2</v>
      </c>
      <c r="Q163" s="28">
        <f>SUMIF(C155:C174,"유",E155:E174)</f>
        <v>0</v>
      </c>
      <c r="R163" s="28">
        <f>COUNTIF(X155:X174,"유국")</f>
        <v>0</v>
      </c>
      <c r="S163" s="28" t="s">
        <v>2</v>
      </c>
      <c r="T163" s="28">
        <f>SUMIF(X155:X174,"유국",E155:E174)</f>
        <v>0</v>
      </c>
      <c r="U163" s="28">
        <f t="shared" si="35"/>
        <v>0</v>
      </c>
      <c r="V163" s="28" t="s">
        <v>2</v>
      </c>
      <c r="W163" s="28">
        <f t="shared" si="36"/>
        <v>0</v>
      </c>
      <c r="X163" s="28" t="str">
        <f t="shared" si="34"/>
        <v/>
      </c>
    </row>
    <row r="164" spans="1:24" ht="28.9" customHeight="1">
      <c r="A164" s="41" t="str">
        <f t="shared" si="37"/>
        <v xml:space="preserve"> </v>
      </c>
      <c r="B164" s="42"/>
      <c r="C164" s="43"/>
      <c r="D164" s="44"/>
      <c r="E164" s="44"/>
      <c r="F164" s="43"/>
      <c r="G164" s="43"/>
      <c r="H164" s="26"/>
      <c r="I164" s="26"/>
      <c r="J164" s="26"/>
      <c r="K164" s="26"/>
      <c r="L164" s="52"/>
      <c r="M164" s="50"/>
      <c r="N164" s="28" t="s">
        <v>12</v>
      </c>
      <c r="O164" s="28">
        <f>COUNTIF(C155:C174,"과")</f>
        <v>0</v>
      </c>
      <c r="P164" s="28" t="s">
        <v>2</v>
      </c>
      <c r="Q164" s="28">
        <f>SUMIF(C155:C174,"과",E155:E174)</f>
        <v>0</v>
      </c>
      <c r="R164" s="28">
        <f>COUNTIF(X155:X174,"과국")</f>
        <v>0</v>
      </c>
      <c r="S164" s="28" t="s">
        <v>2</v>
      </c>
      <c r="T164" s="28">
        <f>SUMIF(X155:X174,"과국",E155:E174)</f>
        <v>0</v>
      </c>
      <c r="U164" s="28">
        <f t="shared" si="35"/>
        <v>0</v>
      </c>
      <c r="V164" s="28" t="s">
        <v>2</v>
      </c>
      <c r="W164" s="28">
        <f t="shared" si="36"/>
        <v>0</v>
      </c>
      <c r="X164" s="28" t="str">
        <f t="shared" si="34"/>
        <v/>
      </c>
    </row>
    <row r="165" spans="1:24" ht="28.9" customHeight="1">
      <c r="A165" s="41" t="str">
        <f>IF(OR(ISNUMBER(E165),ISTEXT(C165)),A164+1," ")</f>
        <v xml:space="preserve"> </v>
      </c>
      <c r="B165" s="42"/>
      <c r="C165" s="43"/>
      <c r="D165" s="44"/>
      <c r="E165" s="44"/>
      <c r="F165" s="43"/>
      <c r="G165" s="43"/>
      <c r="H165" s="26"/>
      <c r="I165" s="26"/>
      <c r="J165" s="26"/>
      <c r="K165" s="26"/>
      <c r="L165" s="52"/>
      <c r="M165" s="50"/>
      <c r="N165" s="28" t="s">
        <v>13</v>
      </c>
      <c r="O165" s="28">
        <f>COUNTIF(C155:C174,"묘")</f>
        <v>0</v>
      </c>
      <c r="P165" s="28" t="s">
        <v>2</v>
      </c>
      <c r="Q165" s="28">
        <f>SUMIF(C155:C174,"묘",E155:E174)</f>
        <v>0</v>
      </c>
      <c r="R165" s="28">
        <f>COUNTIF(X155:X174,"묘국")</f>
        <v>0</v>
      </c>
      <c r="S165" s="28" t="s">
        <v>2</v>
      </c>
      <c r="T165" s="28">
        <f>SUMIF(X155:X174,"묘국",E155:E174)</f>
        <v>0</v>
      </c>
      <c r="U165" s="28">
        <f t="shared" si="35"/>
        <v>0</v>
      </c>
      <c r="V165" s="28" t="s">
        <v>2</v>
      </c>
      <c r="W165" s="28">
        <f t="shared" si="36"/>
        <v>0</v>
      </c>
      <c r="X165" s="28" t="str">
        <f t="shared" si="34"/>
        <v/>
      </c>
    </row>
    <row r="166" spans="1:24" ht="28.9" customHeight="1">
      <c r="A166" s="41" t="str">
        <f>IF(OR(ISNUMBER(E166),ISTEXT(C166)),A165+1," ")</f>
        <v xml:space="preserve"> </v>
      </c>
      <c r="B166" s="42"/>
      <c r="C166" s="43"/>
      <c r="D166" s="44"/>
      <c r="E166" s="44"/>
      <c r="F166" s="43"/>
      <c r="G166" s="43"/>
      <c r="H166" s="26"/>
      <c r="I166" s="26"/>
      <c r="J166" s="26"/>
      <c r="K166" s="26"/>
      <c r="L166" s="52"/>
      <c r="M166" s="50"/>
      <c r="N166" s="28" t="s">
        <v>14</v>
      </c>
      <c r="O166" s="28">
        <f>COUNTIF(C155:C174,"목")</f>
        <v>0</v>
      </c>
      <c r="P166" s="28" t="s">
        <v>2</v>
      </c>
      <c r="Q166" s="28">
        <f>SUMIF(C155:C174,"목",E155:E174)</f>
        <v>0</v>
      </c>
      <c r="R166" s="28">
        <f>COUNTIF(X155:X174,"목국")</f>
        <v>0</v>
      </c>
      <c r="S166" s="28" t="s">
        <v>2</v>
      </c>
      <c r="T166" s="28">
        <f>SUMIF(X155:X174,"목국",E155:E174)</f>
        <v>0</v>
      </c>
      <c r="U166" s="28">
        <f t="shared" si="35"/>
        <v>0</v>
      </c>
      <c r="V166" s="28" t="s">
        <v>2</v>
      </c>
      <c r="W166" s="28">
        <f t="shared" si="36"/>
        <v>0</v>
      </c>
      <c r="X166" s="28" t="str">
        <f t="shared" si="34"/>
        <v/>
      </c>
    </row>
    <row r="167" spans="1:24" ht="28.9" customHeight="1">
      <c r="A167" s="41" t="str">
        <f t="shared" ref="A167:A172" si="38">IF(OR(ISNUMBER(E167),ISTEXT(C167)),A166+1," ")</f>
        <v xml:space="preserve"> </v>
      </c>
      <c r="B167" s="42"/>
      <c r="C167" s="43"/>
      <c r="D167" s="44"/>
      <c r="E167" s="44"/>
      <c r="F167" s="43"/>
      <c r="G167" s="43"/>
      <c r="H167" s="26"/>
      <c r="I167" s="26"/>
      <c r="J167" s="26"/>
      <c r="K167" s="26"/>
      <c r="L167" s="52"/>
      <c r="M167" s="50"/>
      <c r="N167" s="28" t="s">
        <v>15</v>
      </c>
      <c r="O167" s="28">
        <f>COUNTIF(C155:C174,"잡")</f>
        <v>0</v>
      </c>
      <c r="P167" s="28" t="s">
        <v>2</v>
      </c>
      <c r="Q167" s="28">
        <f>SUMIF(C155:C174,"잡",E155:E174)</f>
        <v>0</v>
      </c>
      <c r="R167" s="28">
        <f>COUNTIF(X155:X174,"잡국")</f>
        <v>0</v>
      </c>
      <c r="S167" s="28" t="s">
        <v>2</v>
      </c>
      <c r="T167" s="28">
        <f>SUMIF(X155:X174,"잡국",E155:E174)</f>
        <v>0</v>
      </c>
      <c r="U167" s="28">
        <f t="shared" si="35"/>
        <v>0</v>
      </c>
      <c r="V167" s="28" t="s">
        <v>2</v>
      </c>
      <c r="W167" s="28">
        <f t="shared" si="36"/>
        <v>0</v>
      </c>
      <c r="X167" s="28" t="str">
        <f t="shared" si="34"/>
        <v/>
      </c>
    </row>
    <row r="168" spans="1:24" ht="28.9" customHeight="1">
      <c r="A168" s="41" t="str">
        <f t="shared" si="38"/>
        <v xml:space="preserve"> </v>
      </c>
      <c r="B168" s="42"/>
      <c r="C168" s="43"/>
      <c r="D168" s="44"/>
      <c r="E168" s="44"/>
      <c r="F168" s="43"/>
      <c r="G168" s="43"/>
      <c r="H168" s="26"/>
      <c r="I168" s="26"/>
      <c r="J168" s="26"/>
      <c r="K168" s="26"/>
      <c r="L168" s="52"/>
      <c r="M168" s="50"/>
      <c r="N168" s="28" t="s">
        <v>19</v>
      </c>
      <c r="O168" s="28">
        <f>COUNTIF(C155:C174,"학")</f>
        <v>0</v>
      </c>
      <c r="P168" s="28" t="s">
        <v>2</v>
      </c>
      <c r="Q168" s="28">
        <f>SUMIF(C155:C174,"학",E155:E174)</f>
        <v>0</v>
      </c>
      <c r="R168" s="28">
        <f>COUNTIF(X155:X174,"학국")</f>
        <v>0</v>
      </c>
      <c r="S168" s="28" t="s">
        <v>2</v>
      </c>
      <c r="T168" s="28">
        <f>SUMIF(X155:X174,"학국",E155:E174)</f>
        <v>0</v>
      </c>
      <c r="U168" s="28">
        <f t="shared" si="35"/>
        <v>0</v>
      </c>
      <c r="V168" s="28" t="s">
        <v>2</v>
      </c>
      <c r="W168" s="28">
        <f t="shared" si="36"/>
        <v>0</v>
      </c>
      <c r="X168" s="28" t="str">
        <f t="shared" ref="X168:X183" si="39">CONCATENATE(C168,H168)</f>
        <v/>
      </c>
    </row>
    <row r="169" spans="1:24" ht="28.9" customHeight="1">
      <c r="A169" s="41" t="str">
        <f t="shared" si="38"/>
        <v xml:space="preserve"> </v>
      </c>
      <c r="B169" s="42"/>
      <c r="C169" s="43"/>
      <c r="D169" s="44"/>
      <c r="E169" s="44"/>
      <c r="F169" s="43"/>
      <c r="G169" s="43"/>
      <c r="H169" s="26"/>
      <c r="I169" s="26"/>
      <c r="J169" s="26"/>
      <c r="K169" s="26"/>
      <c r="L169" s="52"/>
      <c r="M169" s="50"/>
      <c r="N169" s="28" t="s">
        <v>16</v>
      </c>
      <c r="O169" s="28">
        <f>COUNTIF(C155:C174,"수")</f>
        <v>0</v>
      </c>
      <c r="P169" s="28" t="s">
        <v>2</v>
      </c>
      <c r="Q169" s="28">
        <f>SUMIF(C155:C174,"수",E155:E174)</f>
        <v>0</v>
      </c>
      <c r="R169" s="28">
        <f>COUNTIF(X155:X174,"수국")</f>
        <v>0</v>
      </c>
      <c r="S169" s="28" t="s">
        <v>2</v>
      </c>
      <c r="T169" s="28">
        <f>SUMIF(X155:X174,"수국",E155:E174)</f>
        <v>0</v>
      </c>
      <c r="U169" s="28">
        <f t="shared" si="35"/>
        <v>0</v>
      </c>
      <c r="V169" s="28" t="s">
        <v>2</v>
      </c>
      <c r="W169" s="28">
        <f t="shared" si="36"/>
        <v>0</v>
      </c>
      <c r="X169" s="28" t="str">
        <f t="shared" si="39"/>
        <v/>
      </c>
    </row>
    <row r="170" spans="1:24" ht="28.9" customHeight="1">
      <c r="A170" s="41" t="str">
        <f t="shared" si="38"/>
        <v xml:space="preserve"> </v>
      </c>
      <c r="B170" s="42"/>
      <c r="C170" s="43"/>
      <c r="D170" s="44"/>
      <c r="E170" s="44"/>
      <c r="F170" s="43"/>
      <c r="G170" s="43"/>
      <c r="H170" s="26"/>
      <c r="I170" s="26"/>
      <c r="J170" s="26"/>
      <c r="K170" s="26"/>
      <c r="L170" s="52"/>
      <c r="M170" s="50"/>
      <c r="N170" s="29" t="s">
        <v>17</v>
      </c>
      <c r="O170" s="28">
        <f>COUNTIF(C155:C174,"장")</f>
        <v>0</v>
      </c>
      <c r="P170" s="28" t="s">
        <v>2</v>
      </c>
      <c r="Q170" s="28">
        <f>SUMIF(C155:C174,"장",E155:E174)</f>
        <v>0</v>
      </c>
      <c r="R170" s="28">
        <f>COUNTIF(X155:X174,"장국")</f>
        <v>0</v>
      </c>
      <c r="S170" s="28" t="s">
        <v>2</v>
      </c>
      <c r="T170" s="28">
        <f>SUMIF(X155:X174,"장국",E155:E174)</f>
        <v>0</v>
      </c>
      <c r="U170" s="28">
        <f t="shared" si="35"/>
        <v>0</v>
      </c>
      <c r="V170" s="28" t="s">
        <v>2</v>
      </c>
      <c r="W170" s="28">
        <f t="shared" si="36"/>
        <v>0</v>
      </c>
      <c r="X170" s="30" t="str">
        <f t="shared" si="39"/>
        <v/>
      </c>
    </row>
    <row r="171" spans="1:24" ht="28.9" customHeight="1">
      <c r="A171" s="41" t="str">
        <f t="shared" si="38"/>
        <v xml:space="preserve"> </v>
      </c>
      <c r="B171" s="42"/>
      <c r="C171" s="43"/>
      <c r="D171" s="44"/>
      <c r="E171" s="44"/>
      <c r="F171" s="43"/>
      <c r="G171" s="43"/>
      <c r="H171" s="26"/>
      <c r="I171" s="26"/>
      <c r="J171" s="26"/>
      <c r="K171" s="26"/>
      <c r="L171" s="52"/>
      <c r="M171" s="50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30" t="str">
        <f t="shared" si="39"/>
        <v/>
      </c>
    </row>
    <row r="172" spans="1:24" ht="28.9" customHeight="1">
      <c r="A172" s="41" t="str">
        <f t="shared" si="38"/>
        <v xml:space="preserve"> </v>
      </c>
      <c r="B172" s="42"/>
      <c r="C172" s="43"/>
      <c r="D172" s="44"/>
      <c r="E172" s="44"/>
      <c r="F172" s="43"/>
      <c r="G172" s="43"/>
      <c r="H172" s="26"/>
      <c r="I172" s="26"/>
      <c r="J172" s="26"/>
      <c r="K172" s="26"/>
      <c r="L172" s="52"/>
      <c r="M172" s="50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30" t="str">
        <f t="shared" si="39"/>
        <v/>
      </c>
    </row>
    <row r="173" spans="1:24" ht="28.9" customHeight="1">
      <c r="A173" s="41" t="str">
        <f>IF(OR(ISNUMBER(E173),ISTEXT(C173)),A172+1," ")</f>
        <v xml:space="preserve"> </v>
      </c>
      <c r="B173" s="42"/>
      <c r="C173" s="43"/>
      <c r="D173" s="44"/>
      <c r="E173" s="44"/>
      <c r="F173" s="43"/>
      <c r="G173" s="43"/>
      <c r="H173" s="26"/>
      <c r="I173" s="26"/>
      <c r="J173" s="26"/>
      <c r="K173" s="26"/>
      <c r="L173" s="52"/>
      <c r="M173" s="50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30" t="str">
        <f t="shared" si="39"/>
        <v/>
      </c>
    </row>
    <row r="174" spans="1:24" ht="28.9" customHeight="1">
      <c r="A174" s="41" t="str">
        <f>IF(OR(ISNUMBER(E174),ISTEXT(C174)),A173+1," ")</f>
        <v xml:space="preserve"> </v>
      </c>
      <c r="B174" s="42"/>
      <c r="C174" s="43"/>
      <c r="D174" s="44"/>
      <c r="E174" s="44"/>
      <c r="F174" s="43"/>
      <c r="G174" s="43"/>
      <c r="H174" s="26"/>
      <c r="I174" s="26"/>
      <c r="J174" s="26"/>
      <c r="K174" s="26"/>
      <c r="L174" s="52"/>
      <c r="M174" s="50"/>
      <c r="N174" s="28" t="s">
        <v>20</v>
      </c>
      <c r="O174" s="28">
        <f>COUNTIF(C155:C174," ")</f>
        <v>0</v>
      </c>
      <c r="P174" s="28" t="s">
        <v>2</v>
      </c>
      <c r="Q174" s="28">
        <f>SUMIF(C155:C174," ",E155:E174)</f>
        <v>0</v>
      </c>
      <c r="R174" s="28"/>
      <c r="S174" s="28" t="s">
        <v>2</v>
      </c>
      <c r="T174" s="28"/>
      <c r="U174" s="28">
        <f>O174</f>
        <v>0</v>
      </c>
      <c r="V174" s="28" t="s">
        <v>2</v>
      </c>
      <c r="W174" s="28">
        <f>Q174</f>
        <v>0</v>
      </c>
      <c r="X174" s="28" t="str">
        <f t="shared" si="39"/>
        <v/>
      </c>
    </row>
    <row r="175" spans="1:24" ht="28.9" customHeight="1">
      <c r="A175" s="45" t="s">
        <v>35</v>
      </c>
      <c r="B175" s="46"/>
      <c r="C175" s="47"/>
      <c r="D175" s="48"/>
      <c r="E175" s="49">
        <f>SUM(E155:E174)</f>
        <v>0</v>
      </c>
      <c r="F175" s="47"/>
      <c r="G175" s="47"/>
      <c r="H175" s="31"/>
      <c r="I175" s="31"/>
      <c r="J175" s="31"/>
      <c r="K175" s="31"/>
      <c r="L175" s="33"/>
      <c r="M175" s="51"/>
      <c r="N175" s="29" t="s">
        <v>1</v>
      </c>
      <c r="O175" s="28">
        <f>SUM(O155:O174)</f>
        <v>0</v>
      </c>
      <c r="P175" s="28" t="s">
        <v>2</v>
      </c>
      <c r="Q175" s="28">
        <f>SUM(Q155:Q174)</f>
        <v>0</v>
      </c>
      <c r="R175" s="28">
        <f>SUM(R155:R174)</f>
        <v>0</v>
      </c>
      <c r="S175" s="28" t="s">
        <v>2</v>
      </c>
      <c r="T175" s="28">
        <f>SUM(T155:T174)</f>
        <v>0</v>
      </c>
      <c r="U175" s="28">
        <f>SUM(U155:U174)</f>
        <v>0</v>
      </c>
      <c r="V175" s="28" t="s">
        <v>2</v>
      </c>
      <c r="W175" s="28">
        <f>SUM(W155:W174)</f>
        <v>0</v>
      </c>
      <c r="X175" s="28" t="str">
        <f t="shared" si="39"/>
        <v/>
      </c>
    </row>
    <row r="176" spans="1:24" ht="28.9" customHeight="1">
      <c r="A176" s="41" t="str">
        <f>IF(OR(ISNUMBER(E176),ISTEXT(C176)),A174+1," ")</f>
        <v xml:space="preserve"> </v>
      </c>
      <c r="B176" s="42"/>
      <c r="C176" s="43"/>
      <c r="D176" s="44"/>
      <c r="E176" s="44"/>
      <c r="F176" s="43"/>
      <c r="G176" s="43"/>
      <c r="H176" s="26"/>
      <c r="I176" s="26"/>
      <c r="J176" s="26"/>
      <c r="K176" s="27"/>
      <c r="L176" s="52"/>
      <c r="M176" s="50"/>
      <c r="N176" s="28" t="s">
        <v>3</v>
      </c>
      <c r="O176" s="28">
        <f>COUNTIF(C176:C195,"전")</f>
        <v>0</v>
      </c>
      <c r="P176" s="28" t="s">
        <v>2</v>
      </c>
      <c r="Q176" s="28">
        <f>SUMIF(C176:C195,"전",E176:E195)</f>
        <v>0</v>
      </c>
      <c r="R176" s="28">
        <f>COUNTIF(X176:X195,"전국")</f>
        <v>0</v>
      </c>
      <c r="S176" s="28" t="s">
        <v>2</v>
      </c>
      <c r="T176" s="28">
        <f>SUMIF(X176:X195,"전국",E176:E195)</f>
        <v>0</v>
      </c>
      <c r="U176" s="28">
        <f t="shared" ref="U176:U191" si="40">O176-R176</f>
        <v>0</v>
      </c>
      <c r="V176" s="28" t="s">
        <v>2</v>
      </c>
      <c r="W176" s="28">
        <f t="shared" ref="W176:W191" si="41">Q176-T176</f>
        <v>0</v>
      </c>
      <c r="X176" s="28" t="str">
        <f t="shared" si="39"/>
        <v/>
      </c>
    </row>
    <row r="177" spans="1:24" ht="28.9" customHeight="1">
      <c r="A177" s="41" t="str">
        <f>IF(OR(ISNUMBER(E177),ISTEXT(C177)),A176+1," ")</f>
        <v xml:space="preserve"> </v>
      </c>
      <c r="B177" s="42"/>
      <c r="C177" s="43"/>
      <c r="D177" s="44"/>
      <c r="E177" s="44"/>
      <c r="F177" s="43"/>
      <c r="G177" s="43"/>
      <c r="H177" s="26"/>
      <c r="I177" s="26"/>
      <c r="J177" s="26"/>
      <c r="K177" s="26"/>
      <c r="L177" s="52"/>
      <c r="M177" s="50"/>
      <c r="N177" s="28" t="s">
        <v>4</v>
      </c>
      <c r="O177" s="28">
        <f>COUNTIF(C176:C195,"답")</f>
        <v>0</v>
      </c>
      <c r="P177" s="28" t="s">
        <v>2</v>
      </c>
      <c r="Q177" s="28">
        <f>SUMIF(C176:C195,"답",E176:E195)</f>
        <v>0</v>
      </c>
      <c r="R177" s="28">
        <f>COUNTIF(X176:X195,"답국")</f>
        <v>0</v>
      </c>
      <c r="S177" s="28" t="s">
        <v>2</v>
      </c>
      <c r="T177" s="28">
        <f>SUMIF(X176:X195,"답국",E176:E195)</f>
        <v>0</v>
      </c>
      <c r="U177" s="28">
        <f t="shared" si="40"/>
        <v>0</v>
      </c>
      <c r="V177" s="28" t="s">
        <v>2</v>
      </c>
      <c r="W177" s="28">
        <f t="shared" si="41"/>
        <v>0</v>
      </c>
      <c r="X177" s="28" t="str">
        <f t="shared" si="39"/>
        <v/>
      </c>
    </row>
    <row r="178" spans="1:24" ht="28.9" customHeight="1">
      <c r="A178" s="41" t="str">
        <f t="shared" ref="A178:A184" si="42">IF(OR(ISNUMBER(E178),ISTEXT(C178)),A177+1," ")</f>
        <v xml:space="preserve"> </v>
      </c>
      <c r="B178" s="42"/>
      <c r="C178" s="43"/>
      <c r="D178" s="44"/>
      <c r="E178" s="44"/>
      <c r="F178" s="43"/>
      <c r="G178" s="43"/>
      <c r="H178" s="26"/>
      <c r="I178" s="26"/>
      <c r="J178" s="26"/>
      <c r="K178" s="26"/>
      <c r="L178" s="52"/>
      <c r="M178" s="50"/>
      <c r="N178" s="28" t="s">
        <v>5</v>
      </c>
      <c r="O178" s="28">
        <f>COUNTIF(C176:C195,"임")</f>
        <v>0</v>
      </c>
      <c r="P178" s="28" t="s">
        <v>2</v>
      </c>
      <c r="Q178" s="28">
        <f>SUMIF(C176:C195,"임",E176:E195)</f>
        <v>0</v>
      </c>
      <c r="R178" s="28">
        <f>COUNTIF(X176:X195,"임국")</f>
        <v>0</v>
      </c>
      <c r="S178" s="28" t="s">
        <v>2</v>
      </c>
      <c r="T178" s="28">
        <f>SUMIF(X176:X195,"임국",E176:E195)</f>
        <v>0</v>
      </c>
      <c r="U178" s="28">
        <f t="shared" si="40"/>
        <v>0</v>
      </c>
      <c r="V178" s="28" t="s">
        <v>2</v>
      </c>
      <c r="W178" s="28">
        <f t="shared" si="41"/>
        <v>0</v>
      </c>
      <c r="X178" s="28" t="str">
        <f t="shared" si="39"/>
        <v/>
      </c>
    </row>
    <row r="179" spans="1:24" ht="28.9" customHeight="1">
      <c r="A179" s="41" t="str">
        <f t="shared" si="42"/>
        <v xml:space="preserve"> </v>
      </c>
      <c r="B179" s="42"/>
      <c r="C179" s="43"/>
      <c r="D179" s="44"/>
      <c r="E179" s="44"/>
      <c r="F179" s="43"/>
      <c r="G179" s="43"/>
      <c r="H179" s="26"/>
      <c r="I179" s="26"/>
      <c r="J179" s="26"/>
      <c r="K179" s="26"/>
      <c r="L179" s="52"/>
      <c r="M179" s="50"/>
      <c r="N179" s="28" t="s">
        <v>6</v>
      </c>
      <c r="O179" s="28">
        <f>COUNTIF(C176:C195,"대")</f>
        <v>0</v>
      </c>
      <c r="P179" s="28" t="s">
        <v>2</v>
      </c>
      <c r="Q179" s="28">
        <f>SUMIF(C176:C195,"대",E176:E195)</f>
        <v>0</v>
      </c>
      <c r="R179" s="28">
        <f>COUNTIF(X176:X195,"대국")</f>
        <v>0</v>
      </c>
      <c r="S179" s="28" t="s">
        <v>2</v>
      </c>
      <c r="T179" s="28">
        <f>SUMIF(X176:X195,"대국",E176:E195)</f>
        <v>0</v>
      </c>
      <c r="U179" s="28">
        <f t="shared" si="40"/>
        <v>0</v>
      </c>
      <c r="V179" s="28" t="s">
        <v>2</v>
      </c>
      <c r="W179" s="28">
        <f t="shared" si="41"/>
        <v>0</v>
      </c>
      <c r="X179" s="28" t="str">
        <f t="shared" si="39"/>
        <v/>
      </c>
    </row>
    <row r="180" spans="1:24" ht="28.9" customHeight="1">
      <c r="A180" s="41" t="str">
        <f t="shared" si="42"/>
        <v xml:space="preserve"> </v>
      </c>
      <c r="B180" s="42"/>
      <c r="C180" s="43"/>
      <c r="D180" s="44"/>
      <c r="E180" s="44"/>
      <c r="F180" s="43"/>
      <c r="G180" s="43"/>
      <c r="H180" s="26"/>
      <c r="I180" s="26"/>
      <c r="J180" s="26"/>
      <c r="K180" s="26"/>
      <c r="L180" s="52"/>
      <c r="M180" s="50"/>
      <c r="N180" s="28" t="s">
        <v>7</v>
      </c>
      <c r="O180" s="28">
        <f>COUNTIF(C176:C195,"도")</f>
        <v>0</v>
      </c>
      <c r="P180" s="28" t="s">
        <v>2</v>
      </c>
      <c r="Q180" s="28">
        <f>SUMIF(C176:C195,"도",E176:E195)</f>
        <v>0</v>
      </c>
      <c r="R180" s="28">
        <f>COUNTIF(X176:X195,"도국")</f>
        <v>0</v>
      </c>
      <c r="S180" s="28" t="s">
        <v>2</v>
      </c>
      <c r="T180" s="28">
        <f>SUMIF(X176:X195,"도국",E176:E195)</f>
        <v>0</v>
      </c>
      <c r="U180" s="28">
        <f t="shared" si="40"/>
        <v>0</v>
      </c>
      <c r="V180" s="28" t="s">
        <v>2</v>
      </c>
      <c r="W180" s="28">
        <f t="shared" si="41"/>
        <v>0</v>
      </c>
      <c r="X180" s="28" t="str">
        <f t="shared" si="39"/>
        <v/>
      </c>
    </row>
    <row r="181" spans="1:24" ht="28.9" customHeight="1">
      <c r="A181" s="41" t="str">
        <f t="shared" si="42"/>
        <v xml:space="preserve"> </v>
      </c>
      <c r="B181" s="42"/>
      <c r="C181" s="43"/>
      <c r="D181" s="44"/>
      <c r="E181" s="44"/>
      <c r="F181" s="43"/>
      <c r="G181" s="43"/>
      <c r="H181" s="26"/>
      <c r="I181" s="26"/>
      <c r="J181" s="26"/>
      <c r="K181" s="26"/>
      <c r="L181" s="52"/>
      <c r="M181" s="50"/>
      <c r="N181" s="28" t="s">
        <v>8</v>
      </c>
      <c r="O181" s="28">
        <f>COUNTIF(C176:C195,"천")</f>
        <v>0</v>
      </c>
      <c r="P181" s="28" t="s">
        <v>2</v>
      </c>
      <c r="Q181" s="28">
        <f>SUMIF(C176:C195,"천",E176:E195)</f>
        <v>0</v>
      </c>
      <c r="R181" s="28">
        <f>COUNTIF(X176:X195,"천국")</f>
        <v>0</v>
      </c>
      <c r="S181" s="28" t="s">
        <v>2</v>
      </c>
      <c r="T181" s="28">
        <f>SUMIF(X176:X195,"천국",E176:E195)</f>
        <v>0</v>
      </c>
      <c r="U181" s="28">
        <f t="shared" si="40"/>
        <v>0</v>
      </c>
      <c r="V181" s="28" t="s">
        <v>2</v>
      </c>
      <c r="W181" s="28">
        <f t="shared" si="41"/>
        <v>0</v>
      </c>
      <c r="X181" s="28" t="str">
        <f t="shared" si="39"/>
        <v/>
      </c>
    </row>
    <row r="182" spans="1:24" ht="28.9" customHeight="1">
      <c r="A182" s="41" t="str">
        <f t="shared" si="42"/>
        <v xml:space="preserve"> </v>
      </c>
      <c r="B182" s="42"/>
      <c r="C182" s="43"/>
      <c r="D182" s="44"/>
      <c r="E182" s="44"/>
      <c r="F182" s="43"/>
      <c r="G182" s="43"/>
      <c r="H182" s="26"/>
      <c r="I182" s="26"/>
      <c r="J182" s="26"/>
      <c r="K182" s="26"/>
      <c r="L182" s="52"/>
      <c r="M182" s="50"/>
      <c r="N182" s="28" t="s">
        <v>9</v>
      </c>
      <c r="O182" s="28">
        <f>COUNTIF(C176:C195,"구")</f>
        <v>0</v>
      </c>
      <c r="P182" s="28" t="s">
        <v>2</v>
      </c>
      <c r="Q182" s="28">
        <f>SUMIF(C176:C195,"구",E176:E195)</f>
        <v>0</v>
      </c>
      <c r="R182" s="28">
        <f>COUNTIF(X176:X195,"구국")</f>
        <v>0</v>
      </c>
      <c r="S182" s="28" t="s">
        <v>2</v>
      </c>
      <c r="T182" s="28">
        <f>SUMIF(X176:X195,"구국",E176:E195)</f>
        <v>0</v>
      </c>
      <c r="U182" s="28">
        <f t="shared" si="40"/>
        <v>0</v>
      </c>
      <c r="V182" s="28" t="s">
        <v>2</v>
      </c>
      <c r="W182" s="28">
        <f t="shared" si="41"/>
        <v>0</v>
      </c>
      <c r="X182" s="28" t="str">
        <f t="shared" si="39"/>
        <v/>
      </c>
    </row>
    <row r="183" spans="1:24" ht="28.9" customHeight="1">
      <c r="A183" s="41" t="str">
        <f t="shared" si="42"/>
        <v xml:space="preserve"> </v>
      </c>
      <c r="B183" s="42"/>
      <c r="C183" s="43"/>
      <c r="D183" s="44"/>
      <c r="E183" s="44"/>
      <c r="F183" s="43"/>
      <c r="G183" s="43"/>
      <c r="H183" s="26"/>
      <c r="I183" s="26"/>
      <c r="J183" s="26"/>
      <c r="K183" s="26"/>
      <c r="L183" s="52"/>
      <c r="M183" s="50"/>
      <c r="N183" s="28" t="s">
        <v>10</v>
      </c>
      <c r="O183" s="28">
        <f>COUNTIF(C176:C195,"제")</f>
        <v>0</v>
      </c>
      <c r="P183" s="28" t="s">
        <v>2</v>
      </c>
      <c r="Q183" s="28">
        <f>SUMIF(C176:C195,"제",E176:E195)</f>
        <v>0</v>
      </c>
      <c r="R183" s="28">
        <f>COUNTIF(X176:X195,"제국")</f>
        <v>0</v>
      </c>
      <c r="S183" s="28" t="s">
        <v>2</v>
      </c>
      <c r="T183" s="28">
        <f>SUMIF(X176:X195,"제국",E176:E195)</f>
        <v>0</v>
      </c>
      <c r="U183" s="28">
        <f t="shared" si="40"/>
        <v>0</v>
      </c>
      <c r="V183" s="28" t="s">
        <v>2</v>
      </c>
      <c r="W183" s="28">
        <f t="shared" si="41"/>
        <v>0</v>
      </c>
      <c r="X183" s="28" t="str">
        <f t="shared" si="39"/>
        <v/>
      </c>
    </row>
    <row r="184" spans="1:24" ht="28.9" customHeight="1">
      <c r="A184" s="41" t="str">
        <f t="shared" si="42"/>
        <v xml:space="preserve"> </v>
      </c>
      <c r="B184" s="42"/>
      <c r="C184" s="43"/>
      <c r="D184" s="44"/>
      <c r="E184" s="44"/>
      <c r="F184" s="43"/>
      <c r="G184" s="43"/>
      <c r="H184" s="26"/>
      <c r="I184" s="26"/>
      <c r="J184" s="26"/>
      <c r="K184" s="26"/>
      <c r="L184" s="52"/>
      <c r="M184" s="50"/>
      <c r="N184" s="28" t="s">
        <v>11</v>
      </c>
      <c r="O184" s="28">
        <f>COUNTIF(C176:C195,"유")</f>
        <v>0</v>
      </c>
      <c r="P184" s="28" t="s">
        <v>2</v>
      </c>
      <c r="Q184" s="28">
        <f>SUMIF(C176:C195,"유",E176:E195)</f>
        <v>0</v>
      </c>
      <c r="R184" s="28">
        <f>COUNTIF(X176:X195,"유국")</f>
        <v>0</v>
      </c>
      <c r="S184" s="28" t="s">
        <v>2</v>
      </c>
      <c r="T184" s="28">
        <f>SUMIF(X176:X195,"유국",E176:E195)</f>
        <v>0</v>
      </c>
      <c r="U184" s="28">
        <f t="shared" si="40"/>
        <v>0</v>
      </c>
      <c r="V184" s="28" t="s">
        <v>2</v>
      </c>
      <c r="W184" s="28">
        <f t="shared" si="41"/>
        <v>0</v>
      </c>
      <c r="X184" s="28" t="str">
        <f t="shared" ref="X184:X199" si="43">CONCATENATE(C184,H184)</f>
        <v/>
      </c>
    </row>
    <row r="185" spans="1:24" ht="28.9" customHeight="1">
      <c r="A185" s="41" t="str">
        <f>IF(OR(ISNUMBER(E185),ISTEXT(C185)),A184+1," ")</f>
        <v xml:space="preserve"> </v>
      </c>
      <c r="B185" s="42"/>
      <c r="C185" s="43"/>
      <c r="D185" s="44"/>
      <c r="E185" s="44"/>
      <c r="F185" s="43"/>
      <c r="G185" s="43"/>
      <c r="H185" s="26"/>
      <c r="I185" s="26"/>
      <c r="J185" s="26"/>
      <c r="K185" s="26"/>
      <c r="L185" s="52"/>
      <c r="M185" s="50"/>
      <c r="N185" s="28" t="s">
        <v>12</v>
      </c>
      <c r="O185" s="28">
        <f>COUNTIF(C176:C195,"과")</f>
        <v>0</v>
      </c>
      <c r="P185" s="28" t="s">
        <v>2</v>
      </c>
      <c r="Q185" s="28">
        <f>SUMIF(C176:C195,"과",E176:E195)</f>
        <v>0</v>
      </c>
      <c r="R185" s="28">
        <f>COUNTIF(X176:X195,"과국")</f>
        <v>0</v>
      </c>
      <c r="S185" s="28" t="s">
        <v>2</v>
      </c>
      <c r="T185" s="28">
        <f>SUMIF(X176:X195,"과국",E176:E195)</f>
        <v>0</v>
      </c>
      <c r="U185" s="28">
        <f t="shared" si="40"/>
        <v>0</v>
      </c>
      <c r="V185" s="28" t="s">
        <v>2</v>
      </c>
      <c r="W185" s="28">
        <f t="shared" si="41"/>
        <v>0</v>
      </c>
      <c r="X185" s="28" t="str">
        <f t="shared" si="43"/>
        <v/>
      </c>
    </row>
    <row r="186" spans="1:24" ht="28.9" customHeight="1">
      <c r="A186" s="41" t="str">
        <f>IF(OR(ISNUMBER(E186),ISTEXT(C186)),A185+1," ")</f>
        <v xml:space="preserve"> </v>
      </c>
      <c r="B186" s="42"/>
      <c r="C186" s="43"/>
      <c r="D186" s="44"/>
      <c r="E186" s="44"/>
      <c r="F186" s="43"/>
      <c r="G186" s="43"/>
      <c r="H186" s="26"/>
      <c r="I186" s="26"/>
      <c r="J186" s="26"/>
      <c r="K186" s="26"/>
      <c r="L186" s="52"/>
      <c r="M186" s="50"/>
      <c r="N186" s="28" t="s">
        <v>13</v>
      </c>
      <c r="O186" s="28">
        <f>COUNTIF(C176:C195,"묘")</f>
        <v>0</v>
      </c>
      <c r="P186" s="28" t="s">
        <v>2</v>
      </c>
      <c r="Q186" s="28">
        <f>SUMIF(C176:C195,"묘",E176:E195)</f>
        <v>0</v>
      </c>
      <c r="R186" s="28">
        <f>COUNTIF(X176:X195,"묘국")</f>
        <v>0</v>
      </c>
      <c r="S186" s="28" t="s">
        <v>2</v>
      </c>
      <c r="T186" s="28">
        <f>SUMIF(X176:X195,"묘국",E176:E195)</f>
        <v>0</v>
      </c>
      <c r="U186" s="28">
        <f t="shared" si="40"/>
        <v>0</v>
      </c>
      <c r="V186" s="28" t="s">
        <v>2</v>
      </c>
      <c r="W186" s="28">
        <f t="shared" si="41"/>
        <v>0</v>
      </c>
      <c r="X186" s="28" t="str">
        <f t="shared" si="43"/>
        <v/>
      </c>
    </row>
    <row r="187" spans="1:24" ht="28.9" customHeight="1">
      <c r="A187" s="41" t="str">
        <f t="shared" ref="A187:A193" si="44">IF(OR(ISNUMBER(E187),ISTEXT(C187)),A186+1," ")</f>
        <v xml:space="preserve"> </v>
      </c>
      <c r="B187" s="42"/>
      <c r="C187" s="43"/>
      <c r="D187" s="44"/>
      <c r="E187" s="44"/>
      <c r="F187" s="43"/>
      <c r="G187" s="43"/>
      <c r="H187" s="26"/>
      <c r="I187" s="26"/>
      <c r="J187" s="26"/>
      <c r="K187" s="26"/>
      <c r="L187" s="52"/>
      <c r="M187" s="50"/>
      <c r="N187" s="28" t="s">
        <v>14</v>
      </c>
      <c r="O187" s="28">
        <f>COUNTIF(C176:C195,"목")</f>
        <v>0</v>
      </c>
      <c r="P187" s="28" t="s">
        <v>2</v>
      </c>
      <c r="Q187" s="28">
        <f>SUMIF(C176:C195,"목",E176:E195)</f>
        <v>0</v>
      </c>
      <c r="R187" s="28">
        <f>COUNTIF(X176:X195,"목국")</f>
        <v>0</v>
      </c>
      <c r="S187" s="28" t="s">
        <v>2</v>
      </c>
      <c r="T187" s="28">
        <f>SUMIF(X176:X195,"목국",E176:E195)</f>
        <v>0</v>
      </c>
      <c r="U187" s="28">
        <f t="shared" si="40"/>
        <v>0</v>
      </c>
      <c r="V187" s="28" t="s">
        <v>2</v>
      </c>
      <c r="W187" s="28">
        <f t="shared" si="41"/>
        <v>0</v>
      </c>
      <c r="X187" s="28" t="str">
        <f t="shared" si="43"/>
        <v/>
      </c>
    </row>
    <row r="188" spans="1:24" ht="28.9" customHeight="1">
      <c r="A188" s="41" t="str">
        <f t="shared" si="44"/>
        <v xml:space="preserve"> </v>
      </c>
      <c r="B188" s="42"/>
      <c r="C188" s="43"/>
      <c r="D188" s="44"/>
      <c r="E188" s="44"/>
      <c r="F188" s="43"/>
      <c r="G188" s="43"/>
      <c r="H188" s="26"/>
      <c r="I188" s="26"/>
      <c r="J188" s="26"/>
      <c r="K188" s="26"/>
      <c r="L188" s="52"/>
      <c r="M188" s="50"/>
      <c r="N188" s="28" t="s">
        <v>15</v>
      </c>
      <c r="O188" s="28">
        <f>COUNTIF(C176:C195,"잡")</f>
        <v>0</v>
      </c>
      <c r="P188" s="28" t="s">
        <v>2</v>
      </c>
      <c r="Q188" s="28">
        <f>SUMIF(C176:C195,"잡",E176:E195)</f>
        <v>0</v>
      </c>
      <c r="R188" s="28">
        <f>COUNTIF(X176:X195,"잡국")</f>
        <v>0</v>
      </c>
      <c r="S188" s="28" t="s">
        <v>2</v>
      </c>
      <c r="T188" s="28">
        <f>SUMIF(X176:X195,"잡국",E176:E195)</f>
        <v>0</v>
      </c>
      <c r="U188" s="28">
        <f t="shared" si="40"/>
        <v>0</v>
      </c>
      <c r="V188" s="28" t="s">
        <v>2</v>
      </c>
      <c r="W188" s="28">
        <f t="shared" si="41"/>
        <v>0</v>
      </c>
      <c r="X188" s="28" t="str">
        <f t="shared" si="43"/>
        <v/>
      </c>
    </row>
    <row r="189" spans="1:24" ht="28.9" customHeight="1">
      <c r="A189" s="41" t="str">
        <f t="shared" si="44"/>
        <v xml:space="preserve"> </v>
      </c>
      <c r="B189" s="42"/>
      <c r="C189" s="43"/>
      <c r="D189" s="44"/>
      <c r="E189" s="44"/>
      <c r="F189" s="43"/>
      <c r="G189" s="43"/>
      <c r="H189" s="26"/>
      <c r="I189" s="26"/>
      <c r="J189" s="26"/>
      <c r="K189" s="26"/>
      <c r="L189" s="52"/>
      <c r="M189" s="50"/>
      <c r="N189" s="28" t="s">
        <v>19</v>
      </c>
      <c r="O189" s="28">
        <f>COUNTIF(C176:C195,"학")</f>
        <v>0</v>
      </c>
      <c r="P189" s="28" t="s">
        <v>2</v>
      </c>
      <c r="Q189" s="28">
        <f>SUMIF(C176:C195,"학",E176:E195)</f>
        <v>0</v>
      </c>
      <c r="R189" s="28">
        <f>COUNTIF(X176:X195,"학국")</f>
        <v>0</v>
      </c>
      <c r="S189" s="28" t="s">
        <v>2</v>
      </c>
      <c r="T189" s="28">
        <f>SUMIF(X176:X195,"학국",E176:E195)</f>
        <v>0</v>
      </c>
      <c r="U189" s="28">
        <f t="shared" si="40"/>
        <v>0</v>
      </c>
      <c r="V189" s="28" t="s">
        <v>2</v>
      </c>
      <c r="W189" s="28">
        <f t="shared" si="41"/>
        <v>0</v>
      </c>
      <c r="X189" s="28" t="str">
        <f t="shared" si="43"/>
        <v/>
      </c>
    </row>
    <row r="190" spans="1:24" ht="28.9" customHeight="1">
      <c r="A190" s="41" t="str">
        <f t="shared" si="44"/>
        <v xml:space="preserve"> </v>
      </c>
      <c r="B190" s="42"/>
      <c r="C190" s="43"/>
      <c r="D190" s="44"/>
      <c r="E190" s="44"/>
      <c r="F190" s="43"/>
      <c r="G190" s="43"/>
      <c r="H190" s="26"/>
      <c r="I190" s="26"/>
      <c r="J190" s="26"/>
      <c r="K190" s="26"/>
      <c r="L190" s="52"/>
      <c r="M190" s="50"/>
      <c r="N190" s="28" t="s">
        <v>16</v>
      </c>
      <c r="O190" s="28">
        <f>COUNTIF(C176:C195,"수")</f>
        <v>0</v>
      </c>
      <c r="P190" s="28" t="s">
        <v>2</v>
      </c>
      <c r="Q190" s="28">
        <f>SUMIF(C176:C195,"수",E176:E195)</f>
        <v>0</v>
      </c>
      <c r="R190" s="28">
        <f>COUNTIF(X176:X195,"수국")</f>
        <v>0</v>
      </c>
      <c r="S190" s="28" t="s">
        <v>2</v>
      </c>
      <c r="T190" s="28">
        <f>SUMIF(X176:X195,"수국",E176:E195)</f>
        <v>0</v>
      </c>
      <c r="U190" s="28">
        <f t="shared" si="40"/>
        <v>0</v>
      </c>
      <c r="V190" s="28" t="s">
        <v>2</v>
      </c>
      <c r="W190" s="28">
        <f t="shared" si="41"/>
        <v>0</v>
      </c>
      <c r="X190" s="28" t="str">
        <f t="shared" si="43"/>
        <v/>
      </c>
    </row>
    <row r="191" spans="1:24" ht="28.9" customHeight="1">
      <c r="A191" s="41" t="str">
        <f t="shared" si="44"/>
        <v xml:space="preserve"> </v>
      </c>
      <c r="B191" s="42"/>
      <c r="C191" s="43"/>
      <c r="D191" s="44"/>
      <c r="E191" s="44"/>
      <c r="F191" s="43"/>
      <c r="G191" s="43"/>
      <c r="H191" s="26"/>
      <c r="I191" s="26"/>
      <c r="J191" s="26"/>
      <c r="K191" s="26"/>
      <c r="L191" s="52"/>
      <c r="M191" s="50"/>
      <c r="N191" s="29" t="s">
        <v>17</v>
      </c>
      <c r="O191" s="28">
        <f>COUNTIF(C176:C195,"장")</f>
        <v>0</v>
      </c>
      <c r="P191" s="28" t="s">
        <v>2</v>
      </c>
      <c r="Q191" s="28">
        <f>SUMIF(C176:C195,"장",E176:E195)</f>
        <v>0</v>
      </c>
      <c r="R191" s="28">
        <f>COUNTIF(X176:X195,"장국")</f>
        <v>0</v>
      </c>
      <c r="S191" s="28" t="s">
        <v>2</v>
      </c>
      <c r="T191" s="28">
        <f>SUMIF(X176:X195,"장국",E176:E195)</f>
        <v>0</v>
      </c>
      <c r="U191" s="28">
        <f t="shared" si="40"/>
        <v>0</v>
      </c>
      <c r="V191" s="28" t="s">
        <v>2</v>
      </c>
      <c r="W191" s="28">
        <f t="shared" si="41"/>
        <v>0</v>
      </c>
      <c r="X191" s="30" t="str">
        <f t="shared" si="43"/>
        <v/>
      </c>
    </row>
    <row r="192" spans="1:24" ht="28.9" customHeight="1">
      <c r="A192" s="41" t="str">
        <f t="shared" si="44"/>
        <v xml:space="preserve"> </v>
      </c>
      <c r="B192" s="42"/>
      <c r="C192" s="43"/>
      <c r="D192" s="44"/>
      <c r="E192" s="44"/>
      <c r="F192" s="43"/>
      <c r="G192" s="43"/>
      <c r="H192" s="26"/>
      <c r="I192" s="26"/>
      <c r="J192" s="26"/>
      <c r="K192" s="26"/>
      <c r="L192" s="52"/>
      <c r="M192" s="50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30" t="str">
        <f t="shared" si="43"/>
        <v/>
      </c>
    </row>
    <row r="193" spans="1:24" ht="28.9" customHeight="1">
      <c r="A193" s="41" t="str">
        <f t="shared" si="44"/>
        <v xml:space="preserve"> </v>
      </c>
      <c r="B193" s="42"/>
      <c r="C193" s="43"/>
      <c r="D193" s="44"/>
      <c r="E193" s="44"/>
      <c r="F193" s="43"/>
      <c r="G193" s="43"/>
      <c r="H193" s="26"/>
      <c r="I193" s="26"/>
      <c r="J193" s="26"/>
      <c r="K193" s="26"/>
      <c r="L193" s="52"/>
      <c r="M193" s="50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30" t="str">
        <f t="shared" si="43"/>
        <v/>
      </c>
    </row>
    <row r="194" spans="1:24" ht="28.9" customHeight="1">
      <c r="A194" s="41" t="str">
        <f>IF(OR(ISNUMBER(E194),ISTEXT(C194)),A193+1," ")</f>
        <v xml:space="preserve"> </v>
      </c>
      <c r="B194" s="42"/>
      <c r="C194" s="43"/>
      <c r="D194" s="44"/>
      <c r="E194" s="44"/>
      <c r="F194" s="43"/>
      <c r="G194" s="43"/>
      <c r="H194" s="26"/>
      <c r="I194" s="26"/>
      <c r="J194" s="26"/>
      <c r="K194" s="26"/>
      <c r="L194" s="52"/>
      <c r="M194" s="50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30" t="str">
        <f t="shared" si="43"/>
        <v/>
      </c>
    </row>
    <row r="195" spans="1:24" ht="28.9" customHeight="1">
      <c r="A195" s="41" t="str">
        <f>IF(OR(ISNUMBER(E195),ISTEXT(C195)),A194+1," ")</f>
        <v xml:space="preserve"> </v>
      </c>
      <c r="B195" s="42"/>
      <c r="C195" s="43"/>
      <c r="D195" s="44"/>
      <c r="E195" s="44"/>
      <c r="F195" s="43"/>
      <c r="G195" s="43"/>
      <c r="H195" s="26"/>
      <c r="I195" s="26"/>
      <c r="J195" s="26"/>
      <c r="K195" s="26"/>
      <c r="L195" s="52"/>
      <c r="M195" s="50"/>
      <c r="N195" s="28" t="s">
        <v>20</v>
      </c>
      <c r="O195" s="28">
        <f>COUNTIF(C176:C195," ")</f>
        <v>0</v>
      </c>
      <c r="P195" s="28" t="s">
        <v>2</v>
      </c>
      <c r="Q195" s="28">
        <f>SUMIF(C176:C195," ",E176:E195)</f>
        <v>0</v>
      </c>
      <c r="R195" s="28"/>
      <c r="S195" s="28" t="s">
        <v>2</v>
      </c>
      <c r="T195" s="28"/>
      <c r="U195" s="28">
        <f>O195</f>
        <v>0</v>
      </c>
      <c r="V195" s="28" t="s">
        <v>2</v>
      </c>
      <c r="W195" s="28">
        <f>Q195</f>
        <v>0</v>
      </c>
      <c r="X195" s="28" t="str">
        <f t="shared" si="43"/>
        <v/>
      </c>
    </row>
    <row r="196" spans="1:24" ht="28.9" customHeight="1">
      <c r="A196" s="45" t="s">
        <v>35</v>
      </c>
      <c r="B196" s="46"/>
      <c r="C196" s="47"/>
      <c r="D196" s="48"/>
      <c r="E196" s="49">
        <f>SUM(E176:E195)</f>
        <v>0</v>
      </c>
      <c r="F196" s="47"/>
      <c r="G196" s="47"/>
      <c r="H196" s="31"/>
      <c r="I196" s="31"/>
      <c r="J196" s="31"/>
      <c r="K196" s="31"/>
      <c r="L196" s="33"/>
      <c r="M196" s="51"/>
      <c r="N196" s="29" t="s">
        <v>1</v>
      </c>
      <c r="O196" s="28">
        <f>SUM(O176:O195)</f>
        <v>0</v>
      </c>
      <c r="P196" s="28" t="s">
        <v>2</v>
      </c>
      <c r="Q196" s="28">
        <f>SUM(Q176:Q195)</f>
        <v>0</v>
      </c>
      <c r="R196" s="28">
        <f>SUM(R176:R195)</f>
        <v>0</v>
      </c>
      <c r="S196" s="28" t="s">
        <v>2</v>
      </c>
      <c r="T196" s="28">
        <f>SUM(T176:T195)</f>
        <v>0</v>
      </c>
      <c r="U196" s="28">
        <f>SUM(U176:U195)</f>
        <v>0</v>
      </c>
      <c r="V196" s="28" t="s">
        <v>2</v>
      </c>
      <c r="W196" s="28">
        <f>SUM(W176:W195)</f>
        <v>0</v>
      </c>
      <c r="X196" s="28" t="str">
        <f t="shared" si="43"/>
        <v/>
      </c>
    </row>
    <row r="197" spans="1:24" ht="28.9" customHeight="1">
      <c r="A197" s="41" t="str">
        <f>IF(OR(ISNUMBER(E197),ISTEXT(C197)),A195+1," ")</f>
        <v xml:space="preserve"> </v>
      </c>
      <c r="B197" s="42"/>
      <c r="C197" s="43"/>
      <c r="D197" s="44"/>
      <c r="E197" s="44"/>
      <c r="F197" s="43"/>
      <c r="G197" s="43"/>
      <c r="H197" s="26"/>
      <c r="I197" s="26"/>
      <c r="J197" s="26"/>
      <c r="K197" s="27"/>
      <c r="L197" s="52"/>
      <c r="M197" s="50"/>
      <c r="N197" s="28" t="s">
        <v>3</v>
      </c>
      <c r="O197" s="28">
        <f>COUNTIF(C197:C216,"전")</f>
        <v>0</v>
      </c>
      <c r="P197" s="28" t="s">
        <v>2</v>
      </c>
      <c r="Q197" s="28">
        <f>SUMIF(C197:C216,"전",E197:E216)</f>
        <v>0</v>
      </c>
      <c r="R197" s="28">
        <f>COUNTIF(X197:X216,"전국")</f>
        <v>0</v>
      </c>
      <c r="S197" s="28" t="s">
        <v>2</v>
      </c>
      <c r="T197" s="28">
        <f>SUMIF(X197:X216,"전국",E197:E216)</f>
        <v>0</v>
      </c>
      <c r="U197" s="28">
        <f t="shared" ref="U197:U212" si="45">O197-R197</f>
        <v>0</v>
      </c>
      <c r="V197" s="28" t="s">
        <v>2</v>
      </c>
      <c r="W197" s="28">
        <f t="shared" ref="W197:W212" si="46">Q197-T197</f>
        <v>0</v>
      </c>
      <c r="X197" s="28" t="str">
        <f t="shared" si="43"/>
        <v/>
      </c>
    </row>
    <row r="198" spans="1:24" ht="28.9" customHeight="1">
      <c r="A198" s="41" t="str">
        <f>IF(OR(ISNUMBER(E198),ISTEXT(C198)),A197+1," ")</f>
        <v xml:space="preserve"> </v>
      </c>
      <c r="B198" s="42"/>
      <c r="C198" s="43"/>
      <c r="D198" s="44"/>
      <c r="E198" s="44"/>
      <c r="F198" s="43"/>
      <c r="G198" s="43"/>
      <c r="H198" s="26"/>
      <c r="I198" s="26"/>
      <c r="J198" s="26"/>
      <c r="K198" s="26"/>
      <c r="L198" s="52"/>
      <c r="M198" s="50"/>
      <c r="N198" s="28" t="s">
        <v>4</v>
      </c>
      <c r="O198" s="28">
        <f>COUNTIF(C197:C216,"답")</f>
        <v>0</v>
      </c>
      <c r="P198" s="28" t="s">
        <v>2</v>
      </c>
      <c r="Q198" s="28">
        <f>SUMIF(C197:C216,"답",E197:E216)</f>
        <v>0</v>
      </c>
      <c r="R198" s="28">
        <f>COUNTIF(X197:X216,"답국")</f>
        <v>0</v>
      </c>
      <c r="S198" s="28" t="s">
        <v>2</v>
      </c>
      <c r="T198" s="28">
        <f>SUMIF(X197:X216,"답국",E197:E216)</f>
        <v>0</v>
      </c>
      <c r="U198" s="28">
        <f t="shared" si="45"/>
        <v>0</v>
      </c>
      <c r="V198" s="28" t="s">
        <v>2</v>
      </c>
      <c r="W198" s="28">
        <f t="shared" si="46"/>
        <v>0</v>
      </c>
      <c r="X198" s="28" t="str">
        <f t="shared" si="43"/>
        <v/>
      </c>
    </row>
    <row r="199" spans="1:24" ht="28.9" customHeight="1">
      <c r="A199" s="41" t="str">
        <f t="shared" ref="A199:A204" si="47">IF(OR(ISNUMBER(E199),ISTEXT(C199)),A198+1," ")</f>
        <v xml:space="preserve"> </v>
      </c>
      <c r="B199" s="42"/>
      <c r="C199" s="43"/>
      <c r="D199" s="44"/>
      <c r="E199" s="44"/>
      <c r="F199" s="43"/>
      <c r="G199" s="43"/>
      <c r="H199" s="26"/>
      <c r="I199" s="26"/>
      <c r="J199" s="26"/>
      <c r="K199" s="26"/>
      <c r="L199" s="52"/>
      <c r="M199" s="50"/>
      <c r="N199" s="28" t="s">
        <v>5</v>
      </c>
      <c r="O199" s="28">
        <f>COUNTIF(C197:C216,"임")</f>
        <v>0</v>
      </c>
      <c r="P199" s="28" t="s">
        <v>2</v>
      </c>
      <c r="Q199" s="28">
        <f>SUMIF(C197:C216,"임",E197:E216)</f>
        <v>0</v>
      </c>
      <c r="R199" s="28">
        <f>COUNTIF(X197:X216,"임국")</f>
        <v>0</v>
      </c>
      <c r="S199" s="28" t="s">
        <v>2</v>
      </c>
      <c r="T199" s="28">
        <f>SUMIF(X197:X216,"임국",E197:E216)</f>
        <v>0</v>
      </c>
      <c r="U199" s="28">
        <f t="shared" si="45"/>
        <v>0</v>
      </c>
      <c r="V199" s="28" t="s">
        <v>2</v>
      </c>
      <c r="W199" s="28">
        <f t="shared" si="46"/>
        <v>0</v>
      </c>
      <c r="X199" s="28" t="str">
        <f t="shared" si="43"/>
        <v/>
      </c>
    </row>
    <row r="200" spans="1:24" ht="28.9" customHeight="1">
      <c r="A200" s="41" t="str">
        <f t="shared" si="47"/>
        <v xml:space="preserve"> </v>
      </c>
      <c r="B200" s="42"/>
      <c r="C200" s="43"/>
      <c r="D200" s="44"/>
      <c r="E200" s="44"/>
      <c r="F200" s="43"/>
      <c r="G200" s="43"/>
      <c r="H200" s="26"/>
      <c r="I200" s="26"/>
      <c r="J200" s="26"/>
      <c r="K200" s="26"/>
      <c r="L200" s="52"/>
      <c r="M200" s="50"/>
      <c r="N200" s="28" t="s">
        <v>6</v>
      </c>
      <c r="O200" s="28">
        <f>COUNTIF(C197:C216,"대")</f>
        <v>0</v>
      </c>
      <c r="P200" s="28" t="s">
        <v>2</v>
      </c>
      <c r="Q200" s="28">
        <f>SUMIF(C197:C216,"대",E197:E216)</f>
        <v>0</v>
      </c>
      <c r="R200" s="28">
        <f>COUNTIF(X197:X216,"대국")</f>
        <v>0</v>
      </c>
      <c r="S200" s="28" t="s">
        <v>2</v>
      </c>
      <c r="T200" s="28">
        <f>SUMIF(X197:X216,"대국",E197:E216)</f>
        <v>0</v>
      </c>
      <c r="U200" s="28">
        <f t="shared" si="45"/>
        <v>0</v>
      </c>
      <c r="V200" s="28" t="s">
        <v>2</v>
      </c>
      <c r="W200" s="28">
        <f t="shared" si="46"/>
        <v>0</v>
      </c>
      <c r="X200" s="28" t="str">
        <f t="shared" ref="X200:X215" si="48">CONCATENATE(C200,H200)</f>
        <v/>
      </c>
    </row>
    <row r="201" spans="1:24" ht="28.9" customHeight="1">
      <c r="A201" s="41" t="str">
        <f t="shared" si="47"/>
        <v xml:space="preserve"> </v>
      </c>
      <c r="B201" s="42"/>
      <c r="C201" s="43"/>
      <c r="D201" s="44"/>
      <c r="E201" s="44"/>
      <c r="F201" s="43"/>
      <c r="G201" s="43"/>
      <c r="H201" s="26"/>
      <c r="I201" s="26"/>
      <c r="J201" s="26"/>
      <c r="K201" s="26"/>
      <c r="L201" s="52"/>
      <c r="M201" s="50"/>
      <c r="N201" s="28" t="s">
        <v>7</v>
      </c>
      <c r="O201" s="28">
        <f>COUNTIF(C197:C216,"도")</f>
        <v>0</v>
      </c>
      <c r="P201" s="28" t="s">
        <v>2</v>
      </c>
      <c r="Q201" s="28">
        <f>SUMIF(C197:C216,"도",E197:E216)</f>
        <v>0</v>
      </c>
      <c r="R201" s="28">
        <f>COUNTIF(X197:X216,"도국")</f>
        <v>0</v>
      </c>
      <c r="S201" s="28" t="s">
        <v>2</v>
      </c>
      <c r="T201" s="28">
        <f>SUMIF(X197:X216,"도국",E197:E216)</f>
        <v>0</v>
      </c>
      <c r="U201" s="28">
        <f t="shared" si="45"/>
        <v>0</v>
      </c>
      <c r="V201" s="28" t="s">
        <v>2</v>
      </c>
      <c r="W201" s="28">
        <f t="shared" si="46"/>
        <v>0</v>
      </c>
      <c r="X201" s="28" t="str">
        <f t="shared" si="48"/>
        <v/>
      </c>
    </row>
    <row r="202" spans="1:24" ht="28.9" customHeight="1">
      <c r="A202" s="41" t="str">
        <f t="shared" si="47"/>
        <v xml:space="preserve"> </v>
      </c>
      <c r="B202" s="42"/>
      <c r="C202" s="43"/>
      <c r="D202" s="44"/>
      <c r="E202" s="44"/>
      <c r="F202" s="43"/>
      <c r="G202" s="43"/>
      <c r="H202" s="26"/>
      <c r="I202" s="26"/>
      <c r="J202" s="26"/>
      <c r="K202" s="26"/>
      <c r="L202" s="52"/>
      <c r="M202" s="50"/>
      <c r="N202" s="28" t="s">
        <v>8</v>
      </c>
      <c r="O202" s="28">
        <f>COUNTIF(C197:C216,"천")</f>
        <v>0</v>
      </c>
      <c r="P202" s="28" t="s">
        <v>2</v>
      </c>
      <c r="Q202" s="28">
        <f>SUMIF(C197:C216,"천",E197:E216)</f>
        <v>0</v>
      </c>
      <c r="R202" s="28">
        <f>COUNTIF(X197:X216,"천국")</f>
        <v>0</v>
      </c>
      <c r="S202" s="28" t="s">
        <v>2</v>
      </c>
      <c r="T202" s="28">
        <f>SUMIF(X197:X216,"천국",E197:E216)</f>
        <v>0</v>
      </c>
      <c r="U202" s="28">
        <f t="shared" si="45"/>
        <v>0</v>
      </c>
      <c r="V202" s="28" t="s">
        <v>2</v>
      </c>
      <c r="W202" s="28">
        <f t="shared" si="46"/>
        <v>0</v>
      </c>
      <c r="X202" s="28" t="str">
        <f t="shared" si="48"/>
        <v/>
      </c>
    </row>
    <row r="203" spans="1:24" ht="28.9" customHeight="1">
      <c r="A203" s="41" t="str">
        <f t="shared" si="47"/>
        <v xml:space="preserve"> </v>
      </c>
      <c r="B203" s="42"/>
      <c r="C203" s="43"/>
      <c r="D203" s="44"/>
      <c r="E203" s="44"/>
      <c r="F203" s="43"/>
      <c r="G203" s="43"/>
      <c r="H203" s="26"/>
      <c r="I203" s="26"/>
      <c r="J203" s="26"/>
      <c r="K203" s="26"/>
      <c r="L203" s="52"/>
      <c r="M203" s="50"/>
      <c r="N203" s="28" t="s">
        <v>9</v>
      </c>
      <c r="O203" s="28">
        <f>COUNTIF(C197:C216,"구")</f>
        <v>0</v>
      </c>
      <c r="P203" s="28" t="s">
        <v>2</v>
      </c>
      <c r="Q203" s="28">
        <f>SUMIF(C197:C216,"구",E197:E216)</f>
        <v>0</v>
      </c>
      <c r="R203" s="28">
        <f>COUNTIF(X197:X216,"구국")</f>
        <v>0</v>
      </c>
      <c r="S203" s="28" t="s">
        <v>2</v>
      </c>
      <c r="T203" s="28">
        <f>SUMIF(X197:X216,"구국",E197:E216)</f>
        <v>0</v>
      </c>
      <c r="U203" s="28">
        <f t="shared" si="45"/>
        <v>0</v>
      </c>
      <c r="V203" s="28" t="s">
        <v>2</v>
      </c>
      <c r="W203" s="28">
        <f t="shared" si="46"/>
        <v>0</v>
      </c>
      <c r="X203" s="28" t="str">
        <f t="shared" si="48"/>
        <v/>
      </c>
    </row>
    <row r="204" spans="1:24" ht="28.9" customHeight="1">
      <c r="A204" s="41" t="str">
        <f t="shared" si="47"/>
        <v xml:space="preserve"> </v>
      </c>
      <c r="B204" s="42"/>
      <c r="C204" s="43"/>
      <c r="D204" s="44"/>
      <c r="E204" s="44"/>
      <c r="F204" s="43"/>
      <c r="G204" s="43"/>
      <c r="H204" s="26"/>
      <c r="I204" s="26"/>
      <c r="J204" s="26"/>
      <c r="K204" s="26"/>
      <c r="L204" s="52"/>
      <c r="M204" s="50"/>
      <c r="N204" s="28" t="s">
        <v>10</v>
      </c>
      <c r="O204" s="28">
        <f>COUNTIF(C197:C216,"제")</f>
        <v>0</v>
      </c>
      <c r="P204" s="28" t="s">
        <v>2</v>
      </c>
      <c r="Q204" s="28">
        <f>SUMIF(C197:C216,"제",E197:E216)</f>
        <v>0</v>
      </c>
      <c r="R204" s="28">
        <f>COUNTIF(X197:X216,"제국")</f>
        <v>0</v>
      </c>
      <c r="S204" s="28" t="s">
        <v>2</v>
      </c>
      <c r="T204" s="28">
        <f>SUMIF(X197:X216,"제국",E197:E216)</f>
        <v>0</v>
      </c>
      <c r="U204" s="28">
        <f t="shared" si="45"/>
        <v>0</v>
      </c>
      <c r="V204" s="28" t="s">
        <v>2</v>
      </c>
      <c r="W204" s="28">
        <f t="shared" si="46"/>
        <v>0</v>
      </c>
      <c r="X204" s="28" t="str">
        <f t="shared" si="48"/>
        <v/>
      </c>
    </row>
    <row r="205" spans="1:24" ht="28.9" customHeight="1">
      <c r="A205" s="41" t="str">
        <f>IF(OR(ISNUMBER(E205),ISTEXT(C205)),A204+1," ")</f>
        <v xml:space="preserve"> </v>
      </c>
      <c r="B205" s="42"/>
      <c r="C205" s="43"/>
      <c r="D205" s="44"/>
      <c r="E205" s="44"/>
      <c r="F205" s="43"/>
      <c r="G205" s="43"/>
      <c r="H205" s="26"/>
      <c r="I205" s="26"/>
      <c r="J205" s="26"/>
      <c r="K205" s="26"/>
      <c r="L205" s="52"/>
      <c r="M205" s="50"/>
      <c r="N205" s="28" t="s">
        <v>11</v>
      </c>
      <c r="O205" s="28">
        <f>COUNTIF(C197:C216,"유")</f>
        <v>0</v>
      </c>
      <c r="P205" s="28" t="s">
        <v>2</v>
      </c>
      <c r="Q205" s="28">
        <f>SUMIF(C197:C216,"유",E197:E216)</f>
        <v>0</v>
      </c>
      <c r="R205" s="28">
        <f>COUNTIF(X197:X216,"유국")</f>
        <v>0</v>
      </c>
      <c r="S205" s="28" t="s">
        <v>2</v>
      </c>
      <c r="T205" s="28">
        <f>SUMIF(X197:X216,"유국",E197:E216)</f>
        <v>0</v>
      </c>
      <c r="U205" s="28">
        <f t="shared" si="45"/>
        <v>0</v>
      </c>
      <c r="V205" s="28" t="s">
        <v>2</v>
      </c>
      <c r="W205" s="28">
        <f t="shared" si="46"/>
        <v>0</v>
      </c>
      <c r="X205" s="28" t="str">
        <f t="shared" si="48"/>
        <v/>
      </c>
    </row>
    <row r="206" spans="1:24" ht="28.9" customHeight="1">
      <c r="A206" s="41" t="str">
        <f>IF(OR(ISNUMBER(E206),ISTEXT(C206)),A205+1," ")</f>
        <v xml:space="preserve"> </v>
      </c>
      <c r="B206" s="42"/>
      <c r="C206" s="43"/>
      <c r="D206" s="44"/>
      <c r="E206" s="44"/>
      <c r="F206" s="43"/>
      <c r="G206" s="43"/>
      <c r="H206" s="26"/>
      <c r="I206" s="26"/>
      <c r="J206" s="26"/>
      <c r="K206" s="26"/>
      <c r="L206" s="52"/>
      <c r="M206" s="50"/>
      <c r="N206" s="28" t="s">
        <v>12</v>
      </c>
      <c r="O206" s="28">
        <f>COUNTIF(C197:C216,"과")</f>
        <v>0</v>
      </c>
      <c r="P206" s="28" t="s">
        <v>2</v>
      </c>
      <c r="Q206" s="28">
        <f>SUMIF(C197:C216,"과",E197:E216)</f>
        <v>0</v>
      </c>
      <c r="R206" s="28">
        <f>COUNTIF(X197:X216,"과국")</f>
        <v>0</v>
      </c>
      <c r="S206" s="28" t="s">
        <v>2</v>
      </c>
      <c r="T206" s="28">
        <f>SUMIF(X197:X216,"과국",E197:E216)</f>
        <v>0</v>
      </c>
      <c r="U206" s="28">
        <f t="shared" si="45"/>
        <v>0</v>
      </c>
      <c r="V206" s="28" t="s">
        <v>2</v>
      </c>
      <c r="W206" s="28">
        <f t="shared" si="46"/>
        <v>0</v>
      </c>
      <c r="X206" s="28" t="str">
        <f t="shared" si="48"/>
        <v/>
      </c>
    </row>
    <row r="207" spans="1:24" ht="28.9" customHeight="1">
      <c r="A207" s="41" t="str">
        <f t="shared" ref="A207:A214" si="49">IF(OR(ISNUMBER(E207),ISTEXT(C207)),A206+1," ")</f>
        <v xml:space="preserve"> </v>
      </c>
      <c r="B207" s="42"/>
      <c r="C207" s="43"/>
      <c r="D207" s="44"/>
      <c r="E207" s="44"/>
      <c r="F207" s="43"/>
      <c r="G207" s="43"/>
      <c r="H207" s="26"/>
      <c r="I207" s="26"/>
      <c r="J207" s="26"/>
      <c r="K207" s="26"/>
      <c r="L207" s="52"/>
      <c r="M207" s="50"/>
      <c r="N207" s="28" t="s">
        <v>13</v>
      </c>
      <c r="O207" s="28">
        <f>COUNTIF(C197:C216,"묘")</f>
        <v>0</v>
      </c>
      <c r="P207" s="28" t="s">
        <v>2</v>
      </c>
      <c r="Q207" s="28">
        <f>SUMIF(C197:C216,"묘",E197:E216)</f>
        <v>0</v>
      </c>
      <c r="R207" s="28">
        <f>COUNTIF(X197:X216,"묘국")</f>
        <v>0</v>
      </c>
      <c r="S207" s="28" t="s">
        <v>2</v>
      </c>
      <c r="T207" s="28">
        <f>SUMIF(X197:X216,"묘국",E197:E216)</f>
        <v>0</v>
      </c>
      <c r="U207" s="28">
        <f t="shared" si="45"/>
        <v>0</v>
      </c>
      <c r="V207" s="28" t="s">
        <v>2</v>
      </c>
      <c r="W207" s="28">
        <f t="shared" si="46"/>
        <v>0</v>
      </c>
      <c r="X207" s="28" t="str">
        <f t="shared" si="48"/>
        <v/>
      </c>
    </row>
    <row r="208" spans="1:24" ht="28.9" customHeight="1">
      <c r="A208" s="41" t="str">
        <f t="shared" si="49"/>
        <v xml:space="preserve"> </v>
      </c>
      <c r="B208" s="42"/>
      <c r="C208" s="43"/>
      <c r="D208" s="44"/>
      <c r="E208" s="44"/>
      <c r="F208" s="43"/>
      <c r="G208" s="43"/>
      <c r="H208" s="26"/>
      <c r="I208" s="26"/>
      <c r="J208" s="26"/>
      <c r="K208" s="26"/>
      <c r="L208" s="52"/>
      <c r="M208" s="50"/>
      <c r="N208" s="28" t="s">
        <v>14</v>
      </c>
      <c r="O208" s="28">
        <f>COUNTIF(C197:C216,"목")</f>
        <v>0</v>
      </c>
      <c r="P208" s="28" t="s">
        <v>2</v>
      </c>
      <c r="Q208" s="28">
        <f>SUMIF(C197:C216,"목",E197:E216)</f>
        <v>0</v>
      </c>
      <c r="R208" s="28">
        <f>COUNTIF(X197:X216,"목국")</f>
        <v>0</v>
      </c>
      <c r="S208" s="28" t="s">
        <v>2</v>
      </c>
      <c r="T208" s="28">
        <f>SUMIF(X197:X216,"목국",E197:E216)</f>
        <v>0</v>
      </c>
      <c r="U208" s="28">
        <f t="shared" si="45"/>
        <v>0</v>
      </c>
      <c r="V208" s="28" t="s">
        <v>2</v>
      </c>
      <c r="W208" s="28">
        <f t="shared" si="46"/>
        <v>0</v>
      </c>
      <c r="X208" s="28" t="str">
        <f t="shared" si="48"/>
        <v/>
      </c>
    </row>
    <row r="209" spans="1:24" ht="28.9" customHeight="1">
      <c r="A209" s="41" t="str">
        <f t="shared" si="49"/>
        <v xml:space="preserve"> </v>
      </c>
      <c r="B209" s="42"/>
      <c r="C209" s="43"/>
      <c r="D209" s="44"/>
      <c r="E209" s="44"/>
      <c r="F209" s="43"/>
      <c r="G209" s="43"/>
      <c r="H209" s="26"/>
      <c r="I209" s="26"/>
      <c r="J209" s="26"/>
      <c r="K209" s="26"/>
      <c r="L209" s="52"/>
      <c r="M209" s="50"/>
      <c r="N209" s="28" t="s">
        <v>15</v>
      </c>
      <c r="O209" s="28">
        <f>COUNTIF(C197:C216,"잡")</f>
        <v>0</v>
      </c>
      <c r="P209" s="28" t="s">
        <v>2</v>
      </c>
      <c r="Q209" s="28">
        <f>SUMIF(C197:C216,"잡",E197:E216)</f>
        <v>0</v>
      </c>
      <c r="R209" s="28">
        <f>COUNTIF(X197:X216,"잡국")</f>
        <v>0</v>
      </c>
      <c r="S209" s="28" t="s">
        <v>2</v>
      </c>
      <c r="T209" s="28">
        <f>SUMIF(X197:X216,"잡국",E197:E216)</f>
        <v>0</v>
      </c>
      <c r="U209" s="28">
        <f t="shared" si="45"/>
        <v>0</v>
      </c>
      <c r="V209" s="28" t="s">
        <v>2</v>
      </c>
      <c r="W209" s="28">
        <f t="shared" si="46"/>
        <v>0</v>
      </c>
      <c r="X209" s="28" t="str">
        <f t="shared" si="48"/>
        <v/>
      </c>
    </row>
    <row r="210" spans="1:24" ht="28.9" customHeight="1">
      <c r="A210" s="41" t="str">
        <f t="shared" si="49"/>
        <v xml:space="preserve"> </v>
      </c>
      <c r="B210" s="42"/>
      <c r="C210" s="43"/>
      <c r="D210" s="44"/>
      <c r="E210" s="44"/>
      <c r="F210" s="43"/>
      <c r="G210" s="43"/>
      <c r="H210" s="26"/>
      <c r="I210" s="26"/>
      <c r="J210" s="26"/>
      <c r="K210" s="26"/>
      <c r="L210" s="52"/>
      <c r="M210" s="50"/>
      <c r="N210" s="28" t="s">
        <v>19</v>
      </c>
      <c r="O210" s="28">
        <f>COUNTIF(C197:C216,"학")</f>
        <v>0</v>
      </c>
      <c r="P210" s="28" t="s">
        <v>2</v>
      </c>
      <c r="Q210" s="28">
        <f>SUMIF(C197:C216,"학",E197:E216)</f>
        <v>0</v>
      </c>
      <c r="R210" s="28">
        <f>COUNTIF(X197:X216,"학국")</f>
        <v>0</v>
      </c>
      <c r="S210" s="28" t="s">
        <v>2</v>
      </c>
      <c r="T210" s="28">
        <f>SUMIF(X197:X216,"학국",E197:E216)</f>
        <v>0</v>
      </c>
      <c r="U210" s="28">
        <f t="shared" si="45"/>
        <v>0</v>
      </c>
      <c r="V210" s="28" t="s">
        <v>2</v>
      </c>
      <c r="W210" s="28">
        <f t="shared" si="46"/>
        <v>0</v>
      </c>
      <c r="X210" s="28" t="str">
        <f t="shared" si="48"/>
        <v/>
      </c>
    </row>
    <row r="211" spans="1:24" ht="28.9" customHeight="1">
      <c r="A211" s="41" t="str">
        <f t="shared" si="49"/>
        <v xml:space="preserve"> </v>
      </c>
      <c r="B211" s="42"/>
      <c r="C211" s="43"/>
      <c r="D211" s="44"/>
      <c r="E211" s="44"/>
      <c r="F211" s="43"/>
      <c r="G211" s="43"/>
      <c r="H211" s="26"/>
      <c r="I211" s="26"/>
      <c r="J211" s="26"/>
      <c r="K211" s="26"/>
      <c r="L211" s="52"/>
      <c r="M211" s="50"/>
      <c r="N211" s="28" t="s">
        <v>16</v>
      </c>
      <c r="O211" s="28">
        <f>COUNTIF(C197:C216,"수")</f>
        <v>0</v>
      </c>
      <c r="P211" s="28" t="s">
        <v>2</v>
      </c>
      <c r="Q211" s="28">
        <f>SUMIF(C197:C216,"수",E197:E216)</f>
        <v>0</v>
      </c>
      <c r="R211" s="28">
        <f>COUNTIF(X197:X216,"수국")</f>
        <v>0</v>
      </c>
      <c r="S211" s="28" t="s">
        <v>2</v>
      </c>
      <c r="T211" s="28">
        <f>SUMIF(X197:X216,"수국",E197:E216)</f>
        <v>0</v>
      </c>
      <c r="U211" s="28">
        <f t="shared" si="45"/>
        <v>0</v>
      </c>
      <c r="V211" s="28" t="s">
        <v>2</v>
      </c>
      <c r="W211" s="28">
        <f t="shared" si="46"/>
        <v>0</v>
      </c>
      <c r="X211" s="28" t="str">
        <f t="shared" si="48"/>
        <v/>
      </c>
    </row>
    <row r="212" spans="1:24" ht="28.9" customHeight="1">
      <c r="A212" s="41" t="str">
        <f t="shared" si="49"/>
        <v xml:space="preserve"> </v>
      </c>
      <c r="B212" s="42"/>
      <c r="C212" s="43"/>
      <c r="D212" s="44"/>
      <c r="E212" s="44"/>
      <c r="F212" s="43"/>
      <c r="G212" s="43"/>
      <c r="H212" s="26"/>
      <c r="I212" s="26"/>
      <c r="J212" s="26"/>
      <c r="K212" s="26"/>
      <c r="L212" s="52"/>
      <c r="M212" s="50"/>
      <c r="N212" s="29" t="s">
        <v>17</v>
      </c>
      <c r="O212" s="28">
        <f>COUNTIF(C197:C216,"장")</f>
        <v>0</v>
      </c>
      <c r="P212" s="28" t="s">
        <v>2</v>
      </c>
      <c r="Q212" s="28">
        <f>SUMIF(C197:C216,"장",E197:E216)</f>
        <v>0</v>
      </c>
      <c r="R212" s="28">
        <f>COUNTIF(X197:X216,"장국")</f>
        <v>0</v>
      </c>
      <c r="S212" s="28" t="s">
        <v>2</v>
      </c>
      <c r="T212" s="28">
        <f>SUMIF(X197:X216,"장국",E197:E216)</f>
        <v>0</v>
      </c>
      <c r="U212" s="28">
        <f t="shared" si="45"/>
        <v>0</v>
      </c>
      <c r="V212" s="28" t="s">
        <v>2</v>
      </c>
      <c r="W212" s="28">
        <f t="shared" si="46"/>
        <v>0</v>
      </c>
      <c r="X212" s="30" t="str">
        <f t="shared" si="48"/>
        <v/>
      </c>
    </row>
    <row r="213" spans="1:24" ht="28.9" customHeight="1">
      <c r="A213" s="41" t="str">
        <f t="shared" si="49"/>
        <v xml:space="preserve"> </v>
      </c>
      <c r="B213" s="42"/>
      <c r="C213" s="43"/>
      <c r="D213" s="44"/>
      <c r="E213" s="44"/>
      <c r="F213" s="43"/>
      <c r="G213" s="43"/>
      <c r="H213" s="26"/>
      <c r="I213" s="26"/>
      <c r="J213" s="26"/>
      <c r="K213" s="26"/>
      <c r="L213" s="52"/>
      <c r="M213" s="50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30" t="str">
        <f t="shared" si="48"/>
        <v/>
      </c>
    </row>
    <row r="214" spans="1:24" ht="28.9" customHeight="1">
      <c r="A214" s="41" t="str">
        <f t="shared" si="49"/>
        <v xml:space="preserve"> </v>
      </c>
      <c r="B214" s="42"/>
      <c r="C214" s="43"/>
      <c r="D214" s="44"/>
      <c r="E214" s="44"/>
      <c r="F214" s="43"/>
      <c r="G214" s="43"/>
      <c r="H214" s="26"/>
      <c r="I214" s="26"/>
      <c r="J214" s="26"/>
      <c r="K214" s="26"/>
      <c r="L214" s="52"/>
      <c r="M214" s="50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30" t="str">
        <f t="shared" si="48"/>
        <v/>
      </c>
    </row>
    <row r="215" spans="1:24" ht="28.9" customHeight="1">
      <c r="A215" s="41" t="str">
        <f>IF(OR(ISNUMBER(E215),ISTEXT(C215)),A214+1," ")</f>
        <v xml:space="preserve"> </v>
      </c>
      <c r="B215" s="42"/>
      <c r="C215" s="43"/>
      <c r="D215" s="44"/>
      <c r="E215" s="44"/>
      <c r="F215" s="43"/>
      <c r="G215" s="43"/>
      <c r="H215" s="26"/>
      <c r="I215" s="26"/>
      <c r="J215" s="26"/>
      <c r="K215" s="26"/>
      <c r="L215" s="52"/>
      <c r="M215" s="50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30" t="str">
        <f t="shared" si="48"/>
        <v/>
      </c>
    </row>
    <row r="216" spans="1:24" ht="28.9" customHeight="1">
      <c r="A216" s="41" t="str">
        <f>IF(OR(ISNUMBER(E216),ISTEXT(C216)),A215+1," ")</f>
        <v xml:space="preserve"> </v>
      </c>
      <c r="B216" s="42"/>
      <c r="C216" s="43"/>
      <c r="D216" s="44"/>
      <c r="E216" s="44"/>
      <c r="F216" s="43"/>
      <c r="G216" s="43"/>
      <c r="H216" s="26"/>
      <c r="I216" s="26"/>
      <c r="J216" s="26"/>
      <c r="K216" s="26"/>
      <c r="L216" s="52"/>
      <c r="M216" s="50"/>
      <c r="N216" s="28" t="s">
        <v>20</v>
      </c>
      <c r="O216" s="28">
        <f>COUNTIF(C197:C216," ")</f>
        <v>0</v>
      </c>
      <c r="P216" s="28" t="s">
        <v>2</v>
      </c>
      <c r="Q216" s="28">
        <f>SUMIF(C197:C216," ",E197:E216)</f>
        <v>0</v>
      </c>
      <c r="R216" s="28"/>
      <c r="S216" s="28" t="s">
        <v>2</v>
      </c>
      <c r="T216" s="28"/>
      <c r="U216" s="28">
        <f>O216</f>
        <v>0</v>
      </c>
      <c r="V216" s="28" t="s">
        <v>2</v>
      </c>
      <c r="W216" s="28">
        <f>Q216</f>
        <v>0</v>
      </c>
      <c r="X216" s="28" t="str">
        <f t="shared" ref="X216:X231" si="50">CONCATENATE(C216,H216)</f>
        <v/>
      </c>
    </row>
    <row r="217" spans="1:24" ht="28.9" customHeight="1">
      <c r="A217" s="45" t="s">
        <v>35</v>
      </c>
      <c r="B217" s="46"/>
      <c r="C217" s="47"/>
      <c r="D217" s="48"/>
      <c r="E217" s="49">
        <f>SUM(E197:E216)</f>
        <v>0</v>
      </c>
      <c r="F217" s="47"/>
      <c r="G217" s="47"/>
      <c r="H217" s="31"/>
      <c r="I217" s="31"/>
      <c r="J217" s="31"/>
      <c r="K217" s="31"/>
      <c r="L217" s="33"/>
      <c r="M217" s="51"/>
      <c r="N217" s="29" t="s">
        <v>1</v>
      </c>
      <c r="O217" s="28">
        <f>SUM(O197:O216)</f>
        <v>0</v>
      </c>
      <c r="P217" s="28" t="s">
        <v>2</v>
      </c>
      <c r="Q217" s="28">
        <f>SUM(Q197:Q216)</f>
        <v>0</v>
      </c>
      <c r="R217" s="28">
        <f>SUM(R197:R216)</f>
        <v>0</v>
      </c>
      <c r="S217" s="28" t="s">
        <v>2</v>
      </c>
      <c r="T217" s="28">
        <f>SUM(T197:T216)</f>
        <v>0</v>
      </c>
      <c r="U217" s="28">
        <f>SUM(U197:U216)</f>
        <v>0</v>
      </c>
      <c r="V217" s="28" t="s">
        <v>2</v>
      </c>
      <c r="W217" s="28">
        <f>SUM(W197:W216)</f>
        <v>0</v>
      </c>
      <c r="X217" s="28" t="str">
        <f t="shared" si="50"/>
        <v/>
      </c>
    </row>
    <row r="218" spans="1:24" ht="28.9" customHeight="1">
      <c r="A218" s="41" t="str">
        <f>IF(OR(ISNUMBER(E218),ISTEXT(C218)),A216+1," ")</f>
        <v xml:space="preserve"> </v>
      </c>
      <c r="B218" s="42"/>
      <c r="C218" s="43"/>
      <c r="D218" s="44"/>
      <c r="E218" s="44"/>
      <c r="F218" s="43"/>
      <c r="G218" s="43"/>
      <c r="H218" s="26"/>
      <c r="I218" s="26"/>
      <c r="J218" s="26"/>
      <c r="K218" s="27"/>
      <c r="L218" s="52"/>
      <c r="M218" s="50"/>
      <c r="N218" s="28" t="s">
        <v>3</v>
      </c>
      <c r="O218" s="28">
        <f>COUNTIF(C218:C237,"전")</f>
        <v>0</v>
      </c>
      <c r="P218" s="28" t="s">
        <v>2</v>
      </c>
      <c r="Q218" s="28">
        <f>SUMIF(C218:C237,"전",E218:E237)</f>
        <v>0</v>
      </c>
      <c r="R218" s="28">
        <f>COUNTIF(X218:X237,"전국")</f>
        <v>0</v>
      </c>
      <c r="S218" s="28" t="s">
        <v>2</v>
      </c>
      <c r="T218" s="28">
        <f>SUMIF(X218:X237,"전국",E218:E237)</f>
        <v>0</v>
      </c>
      <c r="U218" s="28">
        <f t="shared" ref="U218:U233" si="51">O218-R218</f>
        <v>0</v>
      </c>
      <c r="V218" s="28" t="s">
        <v>2</v>
      </c>
      <c r="W218" s="28">
        <f t="shared" ref="W218:W233" si="52">Q218-T218</f>
        <v>0</v>
      </c>
      <c r="X218" s="28" t="str">
        <f t="shared" si="50"/>
        <v/>
      </c>
    </row>
    <row r="219" spans="1:24" ht="28.9" customHeight="1">
      <c r="A219" s="41" t="str">
        <f t="shared" ref="A219:A226" si="53">IF(OR(ISNUMBER(E219),ISTEXT(C219)),A218+1," ")</f>
        <v xml:space="preserve"> </v>
      </c>
      <c r="B219" s="42"/>
      <c r="C219" s="43"/>
      <c r="D219" s="44"/>
      <c r="E219" s="44"/>
      <c r="F219" s="43"/>
      <c r="G219" s="43"/>
      <c r="H219" s="26"/>
      <c r="I219" s="26"/>
      <c r="J219" s="26"/>
      <c r="K219" s="26"/>
      <c r="L219" s="52"/>
      <c r="M219" s="50"/>
      <c r="N219" s="28" t="s">
        <v>4</v>
      </c>
      <c r="O219" s="28">
        <f>COUNTIF(C218:C237,"답")</f>
        <v>0</v>
      </c>
      <c r="P219" s="28" t="s">
        <v>2</v>
      </c>
      <c r="Q219" s="28">
        <f>SUMIF(C218:C237,"답",E218:E237)</f>
        <v>0</v>
      </c>
      <c r="R219" s="28">
        <f>COUNTIF(X218:X237,"답국")</f>
        <v>0</v>
      </c>
      <c r="S219" s="28" t="s">
        <v>2</v>
      </c>
      <c r="T219" s="28">
        <f>SUMIF(X218:X237,"답국",E218:E237)</f>
        <v>0</v>
      </c>
      <c r="U219" s="28">
        <f t="shared" si="51"/>
        <v>0</v>
      </c>
      <c r="V219" s="28" t="s">
        <v>2</v>
      </c>
      <c r="W219" s="28">
        <f t="shared" si="52"/>
        <v>0</v>
      </c>
      <c r="X219" s="28" t="str">
        <f t="shared" si="50"/>
        <v/>
      </c>
    </row>
    <row r="220" spans="1:24" ht="28.9" customHeight="1">
      <c r="A220" s="41" t="str">
        <f t="shared" si="53"/>
        <v xml:space="preserve"> </v>
      </c>
      <c r="B220" s="42"/>
      <c r="C220" s="43"/>
      <c r="D220" s="44"/>
      <c r="E220" s="44"/>
      <c r="F220" s="43"/>
      <c r="G220" s="43"/>
      <c r="H220" s="26"/>
      <c r="I220" s="26"/>
      <c r="J220" s="26"/>
      <c r="K220" s="26"/>
      <c r="L220" s="52"/>
      <c r="M220" s="50"/>
      <c r="N220" s="28" t="s">
        <v>5</v>
      </c>
      <c r="O220" s="28">
        <f>COUNTIF(C218:C237,"임")</f>
        <v>0</v>
      </c>
      <c r="P220" s="28" t="s">
        <v>2</v>
      </c>
      <c r="Q220" s="28">
        <f>SUMIF(C218:C237,"임",E218:E237)</f>
        <v>0</v>
      </c>
      <c r="R220" s="28">
        <f>COUNTIF(X218:X237,"임국")</f>
        <v>0</v>
      </c>
      <c r="S220" s="28" t="s">
        <v>2</v>
      </c>
      <c r="T220" s="28">
        <f>SUMIF(X218:X237,"임국",E218:E237)</f>
        <v>0</v>
      </c>
      <c r="U220" s="28">
        <f t="shared" si="51"/>
        <v>0</v>
      </c>
      <c r="V220" s="28" t="s">
        <v>2</v>
      </c>
      <c r="W220" s="28">
        <f t="shared" si="52"/>
        <v>0</v>
      </c>
      <c r="X220" s="28" t="str">
        <f t="shared" si="50"/>
        <v/>
      </c>
    </row>
    <row r="221" spans="1:24" ht="28.9" customHeight="1">
      <c r="A221" s="41" t="str">
        <f t="shared" si="53"/>
        <v xml:space="preserve"> </v>
      </c>
      <c r="B221" s="42"/>
      <c r="C221" s="43"/>
      <c r="D221" s="44"/>
      <c r="E221" s="44"/>
      <c r="F221" s="43"/>
      <c r="G221" s="43"/>
      <c r="H221" s="26"/>
      <c r="I221" s="26"/>
      <c r="J221" s="26"/>
      <c r="K221" s="26"/>
      <c r="L221" s="52"/>
      <c r="M221" s="50"/>
      <c r="N221" s="28" t="s">
        <v>6</v>
      </c>
      <c r="O221" s="28">
        <f>COUNTIF(C218:C237,"대")</f>
        <v>0</v>
      </c>
      <c r="P221" s="28" t="s">
        <v>2</v>
      </c>
      <c r="Q221" s="28">
        <f>SUMIF(C218:C237,"대",E218:E237)</f>
        <v>0</v>
      </c>
      <c r="R221" s="28">
        <f>COUNTIF(X218:X237,"대국")</f>
        <v>0</v>
      </c>
      <c r="S221" s="28" t="s">
        <v>2</v>
      </c>
      <c r="T221" s="28">
        <f>SUMIF(X218:X237,"대국",E218:E237)</f>
        <v>0</v>
      </c>
      <c r="U221" s="28">
        <f t="shared" si="51"/>
        <v>0</v>
      </c>
      <c r="V221" s="28" t="s">
        <v>2</v>
      </c>
      <c r="W221" s="28">
        <f t="shared" si="52"/>
        <v>0</v>
      </c>
      <c r="X221" s="28" t="str">
        <f t="shared" si="50"/>
        <v/>
      </c>
    </row>
    <row r="222" spans="1:24" ht="28.9" customHeight="1">
      <c r="A222" s="41" t="str">
        <f t="shared" si="53"/>
        <v xml:space="preserve"> </v>
      </c>
      <c r="B222" s="42"/>
      <c r="C222" s="43"/>
      <c r="D222" s="44"/>
      <c r="E222" s="44"/>
      <c r="F222" s="43"/>
      <c r="G222" s="43"/>
      <c r="H222" s="26"/>
      <c r="I222" s="26"/>
      <c r="J222" s="26"/>
      <c r="K222" s="26"/>
      <c r="L222" s="52"/>
      <c r="M222" s="50"/>
      <c r="N222" s="28" t="s">
        <v>7</v>
      </c>
      <c r="O222" s="28">
        <f>COUNTIF(C218:C237,"도")</f>
        <v>0</v>
      </c>
      <c r="P222" s="28" t="s">
        <v>2</v>
      </c>
      <c r="Q222" s="28">
        <f>SUMIF(C218:C237,"도",E218:E237)</f>
        <v>0</v>
      </c>
      <c r="R222" s="28">
        <f>COUNTIF(X218:X237,"도국")</f>
        <v>0</v>
      </c>
      <c r="S222" s="28" t="s">
        <v>2</v>
      </c>
      <c r="T222" s="28">
        <f>SUMIF(X218:X237,"도국",E218:E237)</f>
        <v>0</v>
      </c>
      <c r="U222" s="28">
        <f t="shared" si="51"/>
        <v>0</v>
      </c>
      <c r="V222" s="28" t="s">
        <v>2</v>
      </c>
      <c r="W222" s="28">
        <f t="shared" si="52"/>
        <v>0</v>
      </c>
      <c r="X222" s="28" t="str">
        <f t="shared" si="50"/>
        <v/>
      </c>
    </row>
    <row r="223" spans="1:24" ht="28.9" customHeight="1">
      <c r="A223" s="41" t="str">
        <f t="shared" si="53"/>
        <v xml:space="preserve"> </v>
      </c>
      <c r="B223" s="42"/>
      <c r="C223" s="43"/>
      <c r="D223" s="44"/>
      <c r="E223" s="44"/>
      <c r="F223" s="43"/>
      <c r="G223" s="43"/>
      <c r="H223" s="26"/>
      <c r="I223" s="26"/>
      <c r="J223" s="26"/>
      <c r="K223" s="26"/>
      <c r="L223" s="52"/>
      <c r="M223" s="50"/>
      <c r="N223" s="28" t="s">
        <v>8</v>
      </c>
      <c r="O223" s="28">
        <f>COUNTIF(C218:C237,"천")</f>
        <v>0</v>
      </c>
      <c r="P223" s="28" t="s">
        <v>2</v>
      </c>
      <c r="Q223" s="28">
        <f>SUMIF(C218:C237,"천",E218:E237)</f>
        <v>0</v>
      </c>
      <c r="R223" s="28">
        <f>COUNTIF(X218:X237,"천국")</f>
        <v>0</v>
      </c>
      <c r="S223" s="28" t="s">
        <v>2</v>
      </c>
      <c r="T223" s="28">
        <f>SUMIF(X218:X237,"천국",E218:E237)</f>
        <v>0</v>
      </c>
      <c r="U223" s="28">
        <f t="shared" si="51"/>
        <v>0</v>
      </c>
      <c r="V223" s="28" t="s">
        <v>2</v>
      </c>
      <c r="W223" s="28">
        <f t="shared" si="52"/>
        <v>0</v>
      </c>
      <c r="X223" s="28" t="str">
        <f t="shared" si="50"/>
        <v/>
      </c>
    </row>
    <row r="224" spans="1:24" ht="28.9" customHeight="1">
      <c r="A224" s="41" t="str">
        <f t="shared" si="53"/>
        <v xml:space="preserve"> </v>
      </c>
      <c r="B224" s="42"/>
      <c r="C224" s="43"/>
      <c r="D224" s="44"/>
      <c r="E224" s="44"/>
      <c r="F224" s="43"/>
      <c r="G224" s="43"/>
      <c r="H224" s="26"/>
      <c r="I224" s="26"/>
      <c r="J224" s="26"/>
      <c r="K224" s="26"/>
      <c r="L224" s="52"/>
      <c r="M224" s="50"/>
      <c r="N224" s="28" t="s">
        <v>9</v>
      </c>
      <c r="O224" s="28">
        <f>COUNTIF(C218:C237,"구")</f>
        <v>0</v>
      </c>
      <c r="P224" s="28" t="s">
        <v>2</v>
      </c>
      <c r="Q224" s="28">
        <f>SUMIF(C218:C237,"구",E218:E237)</f>
        <v>0</v>
      </c>
      <c r="R224" s="28">
        <f>COUNTIF(X218:X237,"구국")</f>
        <v>0</v>
      </c>
      <c r="S224" s="28" t="s">
        <v>2</v>
      </c>
      <c r="T224" s="28">
        <f>SUMIF(X218:X237,"구국",E218:E237)</f>
        <v>0</v>
      </c>
      <c r="U224" s="28">
        <f t="shared" si="51"/>
        <v>0</v>
      </c>
      <c r="V224" s="28" t="s">
        <v>2</v>
      </c>
      <c r="W224" s="28">
        <f t="shared" si="52"/>
        <v>0</v>
      </c>
      <c r="X224" s="28" t="str">
        <f t="shared" si="50"/>
        <v/>
      </c>
    </row>
    <row r="225" spans="1:24" ht="28.9" customHeight="1">
      <c r="A225" s="41" t="str">
        <f t="shared" si="53"/>
        <v xml:space="preserve"> </v>
      </c>
      <c r="B225" s="42"/>
      <c r="C225" s="43"/>
      <c r="D225" s="44"/>
      <c r="E225" s="44"/>
      <c r="F225" s="43"/>
      <c r="G225" s="43"/>
      <c r="H225" s="26"/>
      <c r="I225" s="26"/>
      <c r="J225" s="26"/>
      <c r="K225" s="26"/>
      <c r="L225" s="52"/>
      <c r="M225" s="50"/>
      <c r="N225" s="28" t="s">
        <v>10</v>
      </c>
      <c r="O225" s="28">
        <f>COUNTIF(C218:C237,"제")</f>
        <v>0</v>
      </c>
      <c r="P225" s="28" t="s">
        <v>2</v>
      </c>
      <c r="Q225" s="28">
        <f>SUMIF(C218:C237,"제",E218:E237)</f>
        <v>0</v>
      </c>
      <c r="R225" s="28">
        <f>COUNTIF(X218:X237,"제국")</f>
        <v>0</v>
      </c>
      <c r="S225" s="28" t="s">
        <v>2</v>
      </c>
      <c r="T225" s="28">
        <f>SUMIF(X218:X237,"제국",E218:E237)</f>
        <v>0</v>
      </c>
      <c r="U225" s="28">
        <f t="shared" si="51"/>
        <v>0</v>
      </c>
      <c r="V225" s="28" t="s">
        <v>2</v>
      </c>
      <c r="W225" s="28">
        <f t="shared" si="52"/>
        <v>0</v>
      </c>
      <c r="X225" s="28" t="str">
        <f t="shared" si="50"/>
        <v/>
      </c>
    </row>
    <row r="226" spans="1:24" ht="28.9" customHeight="1">
      <c r="A226" s="41" t="str">
        <f t="shared" si="53"/>
        <v xml:space="preserve"> </v>
      </c>
      <c r="B226" s="42"/>
      <c r="C226" s="43"/>
      <c r="D226" s="44"/>
      <c r="E226" s="44"/>
      <c r="F226" s="43"/>
      <c r="G226" s="43"/>
      <c r="H226" s="26"/>
      <c r="I226" s="26"/>
      <c r="J226" s="26"/>
      <c r="K226" s="26"/>
      <c r="L226" s="52"/>
      <c r="M226" s="50"/>
      <c r="N226" s="28" t="s">
        <v>11</v>
      </c>
      <c r="O226" s="28">
        <f>COUNTIF(C218:C237,"유")</f>
        <v>0</v>
      </c>
      <c r="P226" s="28" t="s">
        <v>2</v>
      </c>
      <c r="Q226" s="28">
        <f>SUMIF(C218:C237,"유",E218:E237)</f>
        <v>0</v>
      </c>
      <c r="R226" s="28">
        <f>COUNTIF(X218:X237,"유국")</f>
        <v>0</v>
      </c>
      <c r="S226" s="28" t="s">
        <v>2</v>
      </c>
      <c r="T226" s="28">
        <f>SUMIF(X218:X237,"유국",E218:E237)</f>
        <v>0</v>
      </c>
      <c r="U226" s="28">
        <f t="shared" si="51"/>
        <v>0</v>
      </c>
      <c r="V226" s="28" t="s">
        <v>2</v>
      </c>
      <c r="W226" s="28">
        <f t="shared" si="52"/>
        <v>0</v>
      </c>
      <c r="X226" s="28" t="str">
        <f t="shared" si="50"/>
        <v/>
      </c>
    </row>
    <row r="227" spans="1:24" ht="28.9" customHeight="1">
      <c r="A227" s="41" t="str">
        <f t="shared" ref="A227:A235" si="54">IF(OR(ISNUMBER(E227),ISTEXT(C227)),A226+1," ")</f>
        <v xml:space="preserve"> </v>
      </c>
      <c r="B227" s="42"/>
      <c r="C227" s="43"/>
      <c r="D227" s="44"/>
      <c r="E227" s="44"/>
      <c r="F227" s="43"/>
      <c r="G227" s="43"/>
      <c r="H227" s="26"/>
      <c r="I227" s="26"/>
      <c r="J227" s="26"/>
      <c r="K227" s="26"/>
      <c r="L227" s="52"/>
      <c r="M227" s="50"/>
      <c r="N227" s="28" t="s">
        <v>12</v>
      </c>
      <c r="O227" s="28">
        <f>COUNTIF(C218:C237,"과")</f>
        <v>0</v>
      </c>
      <c r="P227" s="28" t="s">
        <v>2</v>
      </c>
      <c r="Q227" s="28">
        <f>SUMIF(C218:C237,"과",E218:E237)</f>
        <v>0</v>
      </c>
      <c r="R227" s="28">
        <f>COUNTIF(X218:X237,"과국")</f>
        <v>0</v>
      </c>
      <c r="S227" s="28" t="s">
        <v>2</v>
      </c>
      <c r="T227" s="28">
        <f>SUMIF(X218:X237,"과국",E218:E237)</f>
        <v>0</v>
      </c>
      <c r="U227" s="28">
        <f t="shared" si="51"/>
        <v>0</v>
      </c>
      <c r="V227" s="28" t="s">
        <v>2</v>
      </c>
      <c r="W227" s="28">
        <f t="shared" si="52"/>
        <v>0</v>
      </c>
      <c r="X227" s="28" t="str">
        <f t="shared" si="50"/>
        <v/>
      </c>
    </row>
    <row r="228" spans="1:24" ht="28.9" customHeight="1">
      <c r="A228" s="41" t="str">
        <f t="shared" si="54"/>
        <v xml:space="preserve"> </v>
      </c>
      <c r="B228" s="42"/>
      <c r="C228" s="43"/>
      <c r="D228" s="44"/>
      <c r="E228" s="44"/>
      <c r="F228" s="43"/>
      <c r="G228" s="43"/>
      <c r="H228" s="26"/>
      <c r="I228" s="26"/>
      <c r="J228" s="26"/>
      <c r="K228" s="26"/>
      <c r="L228" s="52"/>
      <c r="M228" s="50"/>
      <c r="N228" s="28" t="s">
        <v>13</v>
      </c>
      <c r="O228" s="28">
        <f>COUNTIF(C218:C237,"묘")</f>
        <v>0</v>
      </c>
      <c r="P228" s="28" t="s">
        <v>2</v>
      </c>
      <c r="Q228" s="28">
        <f>SUMIF(C218:C237,"묘",E218:E237)</f>
        <v>0</v>
      </c>
      <c r="R228" s="28">
        <f>COUNTIF(X218:X237,"묘국")</f>
        <v>0</v>
      </c>
      <c r="S228" s="28" t="s">
        <v>2</v>
      </c>
      <c r="T228" s="28">
        <f>SUMIF(X218:X237,"묘국",E218:E237)</f>
        <v>0</v>
      </c>
      <c r="U228" s="28">
        <f t="shared" si="51"/>
        <v>0</v>
      </c>
      <c r="V228" s="28" t="s">
        <v>2</v>
      </c>
      <c r="W228" s="28">
        <f t="shared" si="52"/>
        <v>0</v>
      </c>
      <c r="X228" s="28" t="str">
        <f t="shared" si="50"/>
        <v/>
      </c>
    </row>
    <row r="229" spans="1:24" ht="28.9" customHeight="1">
      <c r="A229" s="41" t="str">
        <f t="shared" si="54"/>
        <v xml:space="preserve"> </v>
      </c>
      <c r="B229" s="42"/>
      <c r="C229" s="43"/>
      <c r="D229" s="44"/>
      <c r="E229" s="44"/>
      <c r="F229" s="43"/>
      <c r="G229" s="43"/>
      <c r="H229" s="26"/>
      <c r="I229" s="26"/>
      <c r="J229" s="26"/>
      <c r="K229" s="26"/>
      <c r="L229" s="52"/>
      <c r="M229" s="50"/>
      <c r="N229" s="28" t="s">
        <v>14</v>
      </c>
      <c r="O229" s="28">
        <f>COUNTIF(C218:C237,"목")</f>
        <v>0</v>
      </c>
      <c r="P229" s="28" t="s">
        <v>2</v>
      </c>
      <c r="Q229" s="28">
        <f>SUMIF(C218:C237,"목",E218:E237)</f>
        <v>0</v>
      </c>
      <c r="R229" s="28">
        <f>COUNTIF(X218:X237,"목국")</f>
        <v>0</v>
      </c>
      <c r="S229" s="28" t="s">
        <v>2</v>
      </c>
      <c r="T229" s="28">
        <f>SUMIF(X218:X237,"목국",E218:E237)</f>
        <v>0</v>
      </c>
      <c r="U229" s="28">
        <f t="shared" si="51"/>
        <v>0</v>
      </c>
      <c r="V229" s="28" t="s">
        <v>2</v>
      </c>
      <c r="W229" s="28">
        <f t="shared" si="52"/>
        <v>0</v>
      </c>
      <c r="X229" s="28" t="str">
        <f t="shared" si="50"/>
        <v/>
      </c>
    </row>
    <row r="230" spans="1:24" ht="28.9" customHeight="1">
      <c r="A230" s="41" t="str">
        <f t="shared" si="54"/>
        <v xml:space="preserve"> </v>
      </c>
      <c r="B230" s="42"/>
      <c r="C230" s="43"/>
      <c r="D230" s="44"/>
      <c r="E230" s="44"/>
      <c r="F230" s="43"/>
      <c r="G230" s="43"/>
      <c r="H230" s="26"/>
      <c r="I230" s="26"/>
      <c r="J230" s="26"/>
      <c r="K230" s="26"/>
      <c r="L230" s="52"/>
      <c r="M230" s="50"/>
      <c r="N230" s="28" t="s">
        <v>15</v>
      </c>
      <c r="O230" s="28">
        <f>COUNTIF(C218:C237,"잡")</f>
        <v>0</v>
      </c>
      <c r="P230" s="28" t="s">
        <v>2</v>
      </c>
      <c r="Q230" s="28">
        <f>SUMIF(C218:C237,"잡",E218:E237)</f>
        <v>0</v>
      </c>
      <c r="R230" s="28">
        <f>COUNTIF(X218:X237,"잡국")</f>
        <v>0</v>
      </c>
      <c r="S230" s="28" t="s">
        <v>2</v>
      </c>
      <c r="T230" s="28">
        <f>SUMIF(X218:X237,"잡국",E218:E237)</f>
        <v>0</v>
      </c>
      <c r="U230" s="28">
        <f t="shared" si="51"/>
        <v>0</v>
      </c>
      <c r="V230" s="28" t="s">
        <v>2</v>
      </c>
      <c r="W230" s="28">
        <f t="shared" si="52"/>
        <v>0</v>
      </c>
      <c r="X230" s="28" t="str">
        <f t="shared" si="50"/>
        <v/>
      </c>
    </row>
    <row r="231" spans="1:24" ht="28.9" customHeight="1">
      <c r="A231" s="41" t="str">
        <f t="shared" si="54"/>
        <v xml:space="preserve"> </v>
      </c>
      <c r="B231" s="42"/>
      <c r="C231" s="43"/>
      <c r="D231" s="44"/>
      <c r="E231" s="44"/>
      <c r="F231" s="43"/>
      <c r="G231" s="43"/>
      <c r="H231" s="26"/>
      <c r="I231" s="26"/>
      <c r="J231" s="26"/>
      <c r="K231" s="26"/>
      <c r="L231" s="52"/>
      <c r="M231" s="50"/>
      <c r="N231" s="28" t="s">
        <v>19</v>
      </c>
      <c r="O231" s="28">
        <f>COUNTIF(C218:C237,"학")</f>
        <v>0</v>
      </c>
      <c r="P231" s="28" t="s">
        <v>2</v>
      </c>
      <c r="Q231" s="28">
        <f>SUMIF(C218:C237,"학",E218:E237)</f>
        <v>0</v>
      </c>
      <c r="R231" s="28">
        <f>COUNTIF(X218:X237,"학국")</f>
        <v>0</v>
      </c>
      <c r="S231" s="28" t="s">
        <v>2</v>
      </c>
      <c r="T231" s="28">
        <f>SUMIF(X218:X237,"학국",E218:E237)</f>
        <v>0</v>
      </c>
      <c r="U231" s="28">
        <f t="shared" si="51"/>
        <v>0</v>
      </c>
      <c r="V231" s="28" t="s">
        <v>2</v>
      </c>
      <c r="W231" s="28">
        <f t="shared" si="52"/>
        <v>0</v>
      </c>
      <c r="X231" s="28" t="str">
        <f t="shared" si="50"/>
        <v/>
      </c>
    </row>
    <row r="232" spans="1:24" ht="28.9" customHeight="1">
      <c r="A232" s="41" t="str">
        <f t="shared" si="54"/>
        <v xml:space="preserve"> </v>
      </c>
      <c r="B232" s="42"/>
      <c r="C232" s="43"/>
      <c r="D232" s="44"/>
      <c r="E232" s="44"/>
      <c r="F232" s="43"/>
      <c r="G232" s="43"/>
      <c r="H232" s="26"/>
      <c r="I232" s="26"/>
      <c r="J232" s="26"/>
      <c r="K232" s="26"/>
      <c r="L232" s="52"/>
      <c r="M232" s="50"/>
      <c r="N232" s="28" t="s">
        <v>16</v>
      </c>
      <c r="O232" s="28">
        <f>COUNTIF(C218:C237,"수")</f>
        <v>0</v>
      </c>
      <c r="P232" s="28" t="s">
        <v>2</v>
      </c>
      <c r="Q232" s="28">
        <f>SUMIF(C218:C237,"수",E218:E237)</f>
        <v>0</v>
      </c>
      <c r="R232" s="28">
        <f>COUNTIF(X218:X237,"수국")</f>
        <v>0</v>
      </c>
      <c r="S232" s="28" t="s">
        <v>2</v>
      </c>
      <c r="T232" s="28">
        <f>SUMIF(X218:X237,"수국",E218:E237)</f>
        <v>0</v>
      </c>
      <c r="U232" s="28">
        <f t="shared" si="51"/>
        <v>0</v>
      </c>
      <c r="V232" s="28" t="s">
        <v>2</v>
      </c>
      <c r="W232" s="28">
        <f t="shared" si="52"/>
        <v>0</v>
      </c>
      <c r="X232" s="28" t="str">
        <f t="shared" ref="X232:X247" si="55">CONCATENATE(C232,H232)</f>
        <v/>
      </c>
    </row>
    <row r="233" spans="1:24" ht="28.9" customHeight="1">
      <c r="A233" s="41" t="str">
        <f t="shared" si="54"/>
        <v xml:space="preserve"> </v>
      </c>
      <c r="B233" s="42"/>
      <c r="C233" s="43"/>
      <c r="D233" s="44"/>
      <c r="E233" s="44"/>
      <c r="F233" s="43"/>
      <c r="G233" s="43"/>
      <c r="H233" s="26"/>
      <c r="I233" s="26"/>
      <c r="J233" s="26"/>
      <c r="K233" s="26"/>
      <c r="L233" s="52"/>
      <c r="M233" s="50"/>
      <c r="N233" s="29" t="s">
        <v>17</v>
      </c>
      <c r="O233" s="28">
        <f>COUNTIF(C218:C237,"장")</f>
        <v>0</v>
      </c>
      <c r="P233" s="28" t="s">
        <v>2</v>
      </c>
      <c r="Q233" s="28">
        <f>SUMIF(C218:C237,"장",E218:E237)</f>
        <v>0</v>
      </c>
      <c r="R233" s="28">
        <f>COUNTIF(X218:X237,"장국")</f>
        <v>0</v>
      </c>
      <c r="S233" s="28" t="s">
        <v>2</v>
      </c>
      <c r="T233" s="28">
        <f>SUMIF(X218:X237,"장국",E218:E237)</f>
        <v>0</v>
      </c>
      <c r="U233" s="28">
        <f t="shared" si="51"/>
        <v>0</v>
      </c>
      <c r="V233" s="28" t="s">
        <v>2</v>
      </c>
      <c r="W233" s="28">
        <f t="shared" si="52"/>
        <v>0</v>
      </c>
      <c r="X233" s="30" t="str">
        <f t="shared" si="55"/>
        <v/>
      </c>
    </row>
    <row r="234" spans="1:24" ht="28.9" customHeight="1">
      <c r="A234" s="41" t="str">
        <f t="shared" si="54"/>
        <v xml:space="preserve"> </v>
      </c>
      <c r="B234" s="42"/>
      <c r="C234" s="43"/>
      <c r="D234" s="44"/>
      <c r="E234" s="44"/>
      <c r="F234" s="43"/>
      <c r="G234" s="43"/>
      <c r="H234" s="26"/>
      <c r="I234" s="26"/>
      <c r="J234" s="26"/>
      <c r="K234" s="26"/>
      <c r="L234" s="52"/>
      <c r="M234" s="50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30" t="str">
        <f t="shared" si="55"/>
        <v/>
      </c>
    </row>
    <row r="235" spans="1:24" ht="28.9" customHeight="1">
      <c r="A235" s="41" t="str">
        <f t="shared" si="54"/>
        <v xml:space="preserve"> </v>
      </c>
      <c r="B235" s="42"/>
      <c r="C235" s="43"/>
      <c r="D235" s="44"/>
      <c r="E235" s="44"/>
      <c r="F235" s="43"/>
      <c r="G235" s="43"/>
      <c r="H235" s="26"/>
      <c r="I235" s="26"/>
      <c r="J235" s="26"/>
      <c r="K235" s="26"/>
      <c r="L235" s="52"/>
      <c r="M235" s="50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30" t="str">
        <f t="shared" si="55"/>
        <v/>
      </c>
    </row>
    <row r="236" spans="1:24" ht="28.9" customHeight="1">
      <c r="A236" s="41" t="str">
        <f>IF(OR(ISNUMBER(E236),ISTEXT(C236)),A235+1," ")</f>
        <v xml:space="preserve"> </v>
      </c>
      <c r="B236" s="42"/>
      <c r="C236" s="43"/>
      <c r="D236" s="44"/>
      <c r="E236" s="44"/>
      <c r="F236" s="43"/>
      <c r="G236" s="43"/>
      <c r="H236" s="26"/>
      <c r="I236" s="26"/>
      <c r="J236" s="26"/>
      <c r="K236" s="26"/>
      <c r="L236" s="52"/>
      <c r="M236" s="50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30" t="str">
        <f t="shared" si="55"/>
        <v/>
      </c>
    </row>
    <row r="237" spans="1:24" ht="28.9" customHeight="1">
      <c r="A237" s="41" t="str">
        <f>IF(OR(ISNUMBER(E237),ISTEXT(C237)),A236+1," ")</f>
        <v xml:space="preserve"> </v>
      </c>
      <c r="B237" s="42"/>
      <c r="C237" s="43"/>
      <c r="D237" s="44"/>
      <c r="E237" s="44"/>
      <c r="F237" s="43"/>
      <c r="G237" s="43"/>
      <c r="H237" s="26"/>
      <c r="I237" s="26"/>
      <c r="J237" s="26"/>
      <c r="K237" s="26"/>
      <c r="L237" s="52"/>
      <c r="M237" s="50"/>
      <c r="N237" s="28" t="s">
        <v>20</v>
      </c>
      <c r="O237" s="28">
        <f>COUNTIF(C218:C237," ")</f>
        <v>0</v>
      </c>
      <c r="P237" s="28" t="s">
        <v>2</v>
      </c>
      <c r="Q237" s="28">
        <f>SUMIF(C218:C237," ",E218:E237)</f>
        <v>0</v>
      </c>
      <c r="R237" s="28"/>
      <c r="S237" s="28" t="s">
        <v>2</v>
      </c>
      <c r="T237" s="28"/>
      <c r="U237" s="28">
        <f>O237</f>
        <v>0</v>
      </c>
      <c r="V237" s="28" t="s">
        <v>2</v>
      </c>
      <c r="W237" s="28">
        <f>Q237</f>
        <v>0</v>
      </c>
      <c r="X237" s="28" t="str">
        <f t="shared" si="55"/>
        <v/>
      </c>
    </row>
    <row r="238" spans="1:24" ht="28.9" customHeight="1">
      <c r="A238" s="45" t="s">
        <v>35</v>
      </c>
      <c r="B238" s="46"/>
      <c r="C238" s="47"/>
      <c r="D238" s="48"/>
      <c r="E238" s="49">
        <f>SUM(E218:E237)</f>
        <v>0</v>
      </c>
      <c r="F238" s="47"/>
      <c r="G238" s="47"/>
      <c r="H238" s="31"/>
      <c r="I238" s="31"/>
      <c r="J238" s="31"/>
      <c r="K238" s="31"/>
      <c r="L238" s="33"/>
      <c r="M238" s="51"/>
      <c r="N238" s="29" t="s">
        <v>1</v>
      </c>
      <c r="O238" s="28">
        <f>SUM(O218:O237)</f>
        <v>0</v>
      </c>
      <c r="P238" s="28" t="s">
        <v>2</v>
      </c>
      <c r="Q238" s="28">
        <f>SUM(Q218:Q237)</f>
        <v>0</v>
      </c>
      <c r="R238" s="28">
        <f>SUM(R218:R237)</f>
        <v>0</v>
      </c>
      <c r="S238" s="28" t="s">
        <v>2</v>
      </c>
      <c r="T238" s="28">
        <f>SUM(T218:T237)</f>
        <v>0</v>
      </c>
      <c r="U238" s="28">
        <f>SUM(U218:U237)</f>
        <v>0</v>
      </c>
      <c r="V238" s="28" t="s">
        <v>2</v>
      </c>
      <c r="W238" s="28">
        <f>SUM(W218:W237)</f>
        <v>0</v>
      </c>
      <c r="X238" s="28" t="str">
        <f t="shared" si="55"/>
        <v/>
      </c>
    </row>
    <row r="239" spans="1:24" ht="28.9" customHeight="1">
      <c r="A239" s="41" t="str">
        <f>IF(OR(ISNUMBER(E239),ISTEXT(C239)),A237+1," ")</f>
        <v xml:space="preserve"> </v>
      </c>
      <c r="B239" s="42"/>
      <c r="C239" s="43"/>
      <c r="D239" s="44"/>
      <c r="E239" s="44"/>
      <c r="F239" s="43"/>
      <c r="G239" s="43"/>
      <c r="H239" s="26"/>
      <c r="I239" s="26"/>
      <c r="J239" s="26"/>
      <c r="K239" s="27"/>
      <c r="L239" s="52"/>
      <c r="M239" s="50"/>
      <c r="N239" s="28" t="s">
        <v>3</v>
      </c>
      <c r="O239" s="28">
        <f>COUNTIF(C239:C258,"전")</f>
        <v>0</v>
      </c>
      <c r="P239" s="28" t="s">
        <v>2</v>
      </c>
      <c r="Q239" s="28">
        <f>SUMIF(C239:C258,"전",E239:E258)</f>
        <v>0</v>
      </c>
      <c r="R239" s="28">
        <f>COUNTIF(X239:X258,"전국")</f>
        <v>0</v>
      </c>
      <c r="S239" s="28" t="s">
        <v>2</v>
      </c>
      <c r="T239" s="28">
        <f>SUMIF(X239:X258,"전국",E239:E258)</f>
        <v>0</v>
      </c>
      <c r="U239" s="28">
        <f t="shared" ref="U239:U254" si="56">O239-R239</f>
        <v>0</v>
      </c>
      <c r="V239" s="28" t="s">
        <v>2</v>
      </c>
      <c r="W239" s="28">
        <f t="shared" ref="W239:W254" si="57">Q239-T239</f>
        <v>0</v>
      </c>
      <c r="X239" s="28" t="str">
        <f t="shared" si="55"/>
        <v/>
      </c>
    </row>
    <row r="240" spans="1:24" ht="28.9" customHeight="1">
      <c r="A240" s="41" t="str">
        <f t="shared" ref="A240:A246" si="58">IF(OR(ISNUMBER(E240),ISTEXT(C240)),A239+1," ")</f>
        <v xml:space="preserve"> </v>
      </c>
      <c r="B240" s="42"/>
      <c r="C240" s="43"/>
      <c r="D240" s="44"/>
      <c r="E240" s="44"/>
      <c r="F240" s="43"/>
      <c r="G240" s="43"/>
      <c r="H240" s="26"/>
      <c r="I240" s="26"/>
      <c r="J240" s="26"/>
      <c r="K240" s="26"/>
      <c r="L240" s="52"/>
      <c r="M240" s="50"/>
      <c r="N240" s="28" t="s">
        <v>4</v>
      </c>
      <c r="O240" s="28">
        <f>COUNTIF(C239:C258,"답")</f>
        <v>0</v>
      </c>
      <c r="P240" s="28" t="s">
        <v>2</v>
      </c>
      <c r="Q240" s="28">
        <f>SUMIF(C239:C258,"답",E239:E258)</f>
        <v>0</v>
      </c>
      <c r="R240" s="28">
        <f>COUNTIF(X239:X258,"답국")</f>
        <v>0</v>
      </c>
      <c r="S240" s="28" t="s">
        <v>2</v>
      </c>
      <c r="T240" s="28">
        <f>SUMIF(X239:X258,"답국",E239:E258)</f>
        <v>0</v>
      </c>
      <c r="U240" s="28">
        <f t="shared" si="56"/>
        <v>0</v>
      </c>
      <c r="V240" s="28" t="s">
        <v>2</v>
      </c>
      <c r="W240" s="28">
        <f t="shared" si="57"/>
        <v>0</v>
      </c>
      <c r="X240" s="28" t="str">
        <f t="shared" si="55"/>
        <v/>
      </c>
    </row>
    <row r="241" spans="1:24" ht="28.9" customHeight="1">
      <c r="A241" s="41" t="str">
        <f t="shared" si="58"/>
        <v xml:space="preserve"> </v>
      </c>
      <c r="B241" s="42"/>
      <c r="C241" s="43"/>
      <c r="D241" s="44"/>
      <c r="E241" s="44"/>
      <c r="F241" s="43"/>
      <c r="G241" s="43"/>
      <c r="H241" s="26"/>
      <c r="I241" s="26"/>
      <c r="J241" s="26"/>
      <c r="K241" s="26"/>
      <c r="L241" s="52"/>
      <c r="M241" s="50"/>
      <c r="N241" s="28" t="s">
        <v>5</v>
      </c>
      <c r="O241" s="28">
        <f>COUNTIF(C239:C258,"임")</f>
        <v>0</v>
      </c>
      <c r="P241" s="28" t="s">
        <v>2</v>
      </c>
      <c r="Q241" s="28">
        <f>SUMIF(C239:C258,"임",E239:E258)</f>
        <v>0</v>
      </c>
      <c r="R241" s="28">
        <f>COUNTIF(X239:X258,"임국")</f>
        <v>0</v>
      </c>
      <c r="S241" s="28" t="s">
        <v>2</v>
      </c>
      <c r="T241" s="28">
        <f>SUMIF(X239:X258,"임국",E239:E258)</f>
        <v>0</v>
      </c>
      <c r="U241" s="28">
        <f t="shared" si="56"/>
        <v>0</v>
      </c>
      <c r="V241" s="28" t="s">
        <v>2</v>
      </c>
      <c r="W241" s="28">
        <f t="shared" si="57"/>
        <v>0</v>
      </c>
      <c r="X241" s="28" t="str">
        <f t="shared" si="55"/>
        <v/>
      </c>
    </row>
    <row r="242" spans="1:24" ht="28.9" customHeight="1">
      <c r="A242" s="41" t="str">
        <f t="shared" si="58"/>
        <v xml:space="preserve"> </v>
      </c>
      <c r="B242" s="42"/>
      <c r="C242" s="43"/>
      <c r="D242" s="44"/>
      <c r="E242" s="44"/>
      <c r="F242" s="43"/>
      <c r="G242" s="43"/>
      <c r="H242" s="26"/>
      <c r="I242" s="26"/>
      <c r="J242" s="26"/>
      <c r="K242" s="26"/>
      <c r="L242" s="52"/>
      <c r="M242" s="50"/>
      <c r="N242" s="28" t="s">
        <v>6</v>
      </c>
      <c r="O242" s="28">
        <f>COUNTIF(C239:C258,"대")</f>
        <v>0</v>
      </c>
      <c r="P242" s="28" t="s">
        <v>2</v>
      </c>
      <c r="Q242" s="28">
        <f>SUMIF(C239:C258,"대",E239:E258)</f>
        <v>0</v>
      </c>
      <c r="R242" s="28">
        <f>COUNTIF(X239:X258,"대국")</f>
        <v>0</v>
      </c>
      <c r="S242" s="28" t="s">
        <v>2</v>
      </c>
      <c r="T242" s="28">
        <f>SUMIF(X239:X258,"대국",E239:E258)</f>
        <v>0</v>
      </c>
      <c r="U242" s="28">
        <f t="shared" si="56"/>
        <v>0</v>
      </c>
      <c r="V242" s="28" t="s">
        <v>2</v>
      </c>
      <c r="W242" s="28">
        <f t="shared" si="57"/>
        <v>0</v>
      </c>
      <c r="X242" s="28" t="str">
        <f t="shared" si="55"/>
        <v/>
      </c>
    </row>
    <row r="243" spans="1:24" ht="28.9" customHeight="1">
      <c r="A243" s="41" t="str">
        <f t="shared" si="58"/>
        <v xml:space="preserve"> </v>
      </c>
      <c r="B243" s="42"/>
      <c r="C243" s="43"/>
      <c r="D243" s="44"/>
      <c r="E243" s="44"/>
      <c r="F243" s="43"/>
      <c r="G243" s="43"/>
      <c r="H243" s="26"/>
      <c r="I243" s="26"/>
      <c r="J243" s="26"/>
      <c r="K243" s="26"/>
      <c r="L243" s="52"/>
      <c r="M243" s="50"/>
      <c r="N243" s="28" t="s">
        <v>7</v>
      </c>
      <c r="O243" s="28">
        <f>COUNTIF(C239:C258,"도")</f>
        <v>0</v>
      </c>
      <c r="P243" s="28" t="s">
        <v>2</v>
      </c>
      <c r="Q243" s="28">
        <f>SUMIF(C239:C258,"도",E239:E258)</f>
        <v>0</v>
      </c>
      <c r="R243" s="28">
        <f>COUNTIF(X239:X258,"도국")</f>
        <v>0</v>
      </c>
      <c r="S243" s="28" t="s">
        <v>2</v>
      </c>
      <c r="T243" s="28">
        <f>SUMIF(X239:X258,"도국",E239:E258)</f>
        <v>0</v>
      </c>
      <c r="U243" s="28">
        <f t="shared" si="56"/>
        <v>0</v>
      </c>
      <c r="V243" s="28" t="s">
        <v>2</v>
      </c>
      <c r="W243" s="28">
        <f t="shared" si="57"/>
        <v>0</v>
      </c>
      <c r="X243" s="28" t="str">
        <f t="shared" si="55"/>
        <v/>
      </c>
    </row>
    <row r="244" spans="1:24" ht="28.9" customHeight="1">
      <c r="A244" s="41" t="str">
        <f t="shared" si="58"/>
        <v xml:space="preserve"> </v>
      </c>
      <c r="B244" s="42"/>
      <c r="C244" s="43"/>
      <c r="D244" s="44"/>
      <c r="E244" s="44"/>
      <c r="F244" s="43"/>
      <c r="G244" s="43"/>
      <c r="H244" s="26"/>
      <c r="I244" s="26"/>
      <c r="J244" s="26"/>
      <c r="K244" s="26"/>
      <c r="L244" s="52"/>
      <c r="M244" s="50"/>
      <c r="N244" s="28" t="s">
        <v>8</v>
      </c>
      <c r="O244" s="28">
        <f>COUNTIF(C239:C258,"천")</f>
        <v>0</v>
      </c>
      <c r="P244" s="28" t="s">
        <v>2</v>
      </c>
      <c r="Q244" s="28">
        <f>SUMIF(C239:C258,"천",E239:E258)</f>
        <v>0</v>
      </c>
      <c r="R244" s="28">
        <f>COUNTIF(X239:X258,"천국")</f>
        <v>0</v>
      </c>
      <c r="S244" s="28" t="s">
        <v>2</v>
      </c>
      <c r="T244" s="28">
        <f>SUMIF(X239:X258,"천국",E239:E258)</f>
        <v>0</v>
      </c>
      <c r="U244" s="28">
        <f t="shared" si="56"/>
        <v>0</v>
      </c>
      <c r="V244" s="28" t="s">
        <v>2</v>
      </c>
      <c r="W244" s="28">
        <f t="shared" si="57"/>
        <v>0</v>
      </c>
      <c r="X244" s="28" t="str">
        <f t="shared" si="55"/>
        <v/>
      </c>
    </row>
    <row r="245" spans="1:24" ht="28.9" customHeight="1">
      <c r="A245" s="41" t="str">
        <f t="shared" si="58"/>
        <v xml:space="preserve"> </v>
      </c>
      <c r="B245" s="42"/>
      <c r="C245" s="43"/>
      <c r="D245" s="44"/>
      <c r="E245" s="44"/>
      <c r="F245" s="43"/>
      <c r="G245" s="43"/>
      <c r="H245" s="26"/>
      <c r="I245" s="26"/>
      <c r="J245" s="26"/>
      <c r="K245" s="26"/>
      <c r="L245" s="52"/>
      <c r="M245" s="50"/>
      <c r="N245" s="28" t="s">
        <v>9</v>
      </c>
      <c r="O245" s="28">
        <f>COUNTIF(C239:C258,"구")</f>
        <v>0</v>
      </c>
      <c r="P245" s="28" t="s">
        <v>2</v>
      </c>
      <c r="Q245" s="28">
        <f>SUMIF(C239:C258,"구",E239:E258)</f>
        <v>0</v>
      </c>
      <c r="R245" s="28">
        <f>COUNTIF(X239:X258,"구국")</f>
        <v>0</v>
      </c>
      <c r="S245" s="28" t="s">
        <v>2</v>
      </c>
      <c r="T245" s="28">
        <f>SUMIF(X239:X258,"구국",E239:E258)</f>
        <v>0</v>
      </c>
      <c r="U245" s="28">
        <f t="shared" si="56"/>
        <v>0</v>
      </c>
      <c r="V245" s="28" t="s">
        <v>2</v>
      </c>
      <c r="W245" s="28">
        <f t="shared" si="57"/>
        <v>0</v>
      </c>
      <c r="X245" s="28" t="str">
        <f t="shared" si="55"/>
        <v/>
      </c>
    </row>
    <row r="246" spans="1:24" ht="28.9" customHeight="1">
      <c r="A246" s="41" t="str">
        <f t="shared" si="58"/>
        <v xml:space="preserve"> </v>
      </c>
      <c r="B246" s="42"/>
      <c r="C246" s="43"/>
      <c r="D246" s="44"/>
      <c r="E246" s="44"/>
      <c r="F246" s="43"/>
      <c r="G246" s="43"/>
      <c r="H246" s="26"/>
      <c r="I246" s="26"/>
      <c r="J246" s="26"/>
      <c r="K246" s="26"/>
      <c r="L246" s="52"/>
      <c r="M246" s="50"/>
      <c r="N246" s="28" t="s">
        <v>10</v>
      </c>
      <c r="O246" s="28">
        <f>COUNTIF(C239:C258,"제")</f>
        <v>0</v>
      </c>
      <c r="P246" s="28" t="s">
        <v>2</v>
      </c>
      <c r="Q246" s="28">
        <f>SUMIF(C239:C258,"제",E239:E258)</f>
        <v>0</v>
      </c>
      <c r="R246" s="28">
        <f>COUNTIF(X239:X258,"제국")</f>
        <v>0</v>
      </c>
      <c r="S246" s="28" t="s">
        <v>2</v>
      </c>
      <c r="T246" s="28">
        <f>SUMIF(X239:X258,"제국",E239:E258)</f>
        <v>0</v>
      </c>
      <c r="U246" s="28">
        <f t="shared" si="56"/>
        <v>0</v>
      </c>
      <c r="V246" s="28" t="s">
        <v>2</v>
      </c>
      <c r="W246" s="28">
        <f t="shared" si="57"/>
        <v>0</v>
      </c>
      <c r="X246" s="28" t="str">
        <f t="shared" si="55"/>
        <v/>
      </c>
    </row>
    <row r="247" spans="1:24" ht="28.9" customHeight="1">
      <c r="A247" s="41" t="str">
        <f t="shared" ref="A247:A256" si="59">IF(OR(ISNUMBER(E247),ISTEXT(C247)),A246+1," ")</f>
        <v xml:space="preserve"> </v>
      </c>
      <c r="B247" s="42"/>
      <c r="C247" s="43"/>
      <c r="D247" s="44"/>
      <c r="E247" s="44"/>
      <c r="F247" s="43"/>
      <c r="G247" s="43"/>
      <c r="H247" s="26"/>
      <c r="I247" s="26"/>
      <c r="J247" s="26"/>
      <c r="K247" s="26"/>
      <c r="L247" s="52"/>
      <c r="M247" s="50"/>
      <c r="N247" s="28" t="s">
        <v>11</v>
      </c>
      <c r="O247" s="28">
        <f>COUNTIF(C239:C258,"유")</f>
        <v>0</v>
      </c>
      <c r="P247" s="28" t="s">
        <v>2</v>
      </c>
      <c r="Q247" s="28">
        <f>SUMIF(C239:C258,"유",E239:E258)</f>
        <v>0</v>
      </c>
      <c r="R247" s="28">
        <f>COUNTIF(X239:X258,"유국")</f>
        <v>0</v>
      </c>
      <c r="S247" s="28" t="s">
        <v>2</v>
      </c>
      <c r="T247" s="28">
        <f>SUMIF(X239:X258,"유국",E239:E258)</f>
        <v>0</v>
      </c>
      <c r="U247" s="28">
        <f t="shared" si="56"/>
        <v>0</v>
      </c>
      <c r="V247" s="28" t="s">
        <v>2</v>
      </c>
      <c r="W247" s="28">
        <f t="shared" si="57"/>
        <v>0</v>
      </c>
      <c r="X247" s="28" t="str">
        <f t="shared" si="55"/>
        <v/>
      </c>
    </row>
    <row r="248" spans="1:24" ht="28.9" customHeight="1">
      <c r="A248" s="41" t="str">
        <f t="shared" si="59"/>
        <v xml:space="preserve"> </v>
      </c>
      <c r="B248" s="42"/>
      <c r="C248" s="43"/>
      <c r="D248" s="44"/>
      <c r="E248" s="44"/>
      <c r="F248" s="43"/>
      <c r="G248" s="43"/>
      <c r="H248" s="26"/>
      <c r="I248" s="26"/>
      <c r="J248" s="26"/>
      <c r="K248" s="26"/>
      <c r="L248" s="52"/>
      <c r="M248" s="50"/>
      <c r="N248" s="28" t="s">
        <v>12</v>
      </c>
      <c r="O248" s="28">
        <f>COUNTIF(C239:C258,"과")</f>
        <v>0</v>
      </c>
      <c r="P248" s="28" t="s">
        <v>2</v>
      </c>
      <c r="Q248" s="28">
        <f>SUMIF(C239:C258,"과",E239:E258)</f>
        <v>0</v>
      </c>
      <c r="R248" s="28">
        <f>COUNTIF(X239:X258,"과국")</f>
        <v>0</v>
      </c>
      <c r="S248" s="28" t="s">
        <v>2</v>
      </c>
      <c r="T248" s="28">
        <f>SUMIF(X239:X258,"과국",E239:E258)</f>
        <v>0</v>
      </c>
      <c r="U248" s="28">
        <f t="shared" si="56"/>
        <v>0</v>
      </c>
      <c r="V248" s="28" t="s">
        <v>2</v>
      </c>
      <c r="W248" s="28">
        <f t="shared" si="57"/>
        <v>0</v>
      </c>
      <c r="X248" s="28" t="str">
        <f t="shared" ref="X248:X263" si="60">CONCATENATE(C248,H248)</f>
        <v/>
      </c>
    </row>
    <row r="249" spans="1:24" ht="28.9" customHeight="1">
      <c r="A249" s="41" t="str">
        <f t="shared" si="59"/>
        <v xml:space="preserve"> </v>
      </c>
      <c r="B249" s="42"/>
      <c r="C249" s="43"/>
      <c r="D249" s="44"/>
      <c r="E249" s="44"/>
      <c r="F249" s="43"/>
      <c r="G249" s="43"/>
      <c r="H249" s="26"/>
      <c r="I249" s="26"/>
      <c r="J249" s="26"/>
      <c r="K249" s="26"/>
      <c r="L249" s="52"/>
      <c r="M249" s="50"/>
      <c r="N249" s="28" t="s">
        <v>13</v>
      </c>
      <c r="O249" s="28">
        <f>COUNTIF(C239:C258,"묘")</f>
        <v>0</v>
      </c>
      <c r="P249" s="28" t="s">
        <v>2</v>
      </c>
      <c r="Q249" s="28">
        <f>SUMIF(C239:C258,"묘",E239:E258)</f>
        <v>0</v>
      </c>
      <c r="R249" s="28">
        <f>COUNTIF(X239:X258,"묘국")</f>
        <v>0</v>
      </c>
      <c r="S249" s="28" t="s">
        <v>2</v>
      </c>
      <c r="T249" s="28">
        <f>SUMIF(X239:X258,"묘국",E239:E258)</f>
        <v>0</v>
      </c>
      <c r="U249" s="28">
        <f t="shared" si="56"/>
        <v>0</v>
      </c>
      <c r="V249" s="28" t="s">
        <v>2</v>
      </c>
      <c r="W249" s="28">
        <f t="shared" si="57"/>
        <v>0</v>
      </c>
      <c r="X249" s="28" t="str">
        <f t="shared" si="60"/>
        <v/>
      </c>
    </row>
    <row r="250" spans="1:24" ht="28.9" customHeight="1">
      <c r="A250" s="41" t="str">
        <f t="shared" si="59"/>
        <v xml:space="preserve"> </v>
      </c>
      <c r="B250" s="42"/>
      <c r="C250" s="43"/>
      <c r="D250" s="44"/>
      <c r="E250" s="44"/>
      <c r="F250" s="43"/>
      <c r="G250" s="43"/>
      <c r="H250" s="26"/>
      <c r="I250" s="26"/>
      <c r="J250" s="26"/>
      <c r="K250" s="26"/>
      <c r="L250" s="52"/>
      <c r="M250" s="50"/>
      <c r="N250" s="28" t="s">
        <v>14</v>
      </c>
      <c r="O250" s="28">
        <f>COUNTIF(C239:C258,"목")</f>
        <v>0</v>
      </c>
      <c r="P250" s="28" t="s">
        <v>2</v>
      </c>
      <c r="Q250" s="28">
        <f>SUMIF(C239:C258,"목",E239:E258)</f>
        <v>0</v>
      </c>
      <c r="R250" s="28">
        <f>COUNTIF(X239:X258,"목국")</f>
        <v>0</v>
      </c>
      <c r="S250" s="28" t="s">
        <v>2</v>
      </c>
      <c r="T250" s="28">
        <f>SUMIF(X239:X258,"목국",E239:E258)</f>
        <v>0</v>
      </c>
      <c r="U250" s="28">
        <f t="shared" si="56"/>
        <v>0</v>
      </c>
      <c r="V250" s="28" t="s">
        <v>2</v>
      </c>
      <c r="W250" s="28">
        <f t="shared" si="57"/>
        <v>0</v>
      </c>
      <c r="X250" s="28" t="str">
        <f t="shared" si="60"/>
        <v/>
      </c>
    </row>
    <row r="251" spans="1:24" ht="28.9" customHeight="1">
      <c r="A251" s="41" t="str">
        <f t="shared" si="59"/>
        <v xml:space="preserve"> </v>
      </c>
      <c r="B251" s="42"/>
      <c r="C251" s="43"/>
      <c r="D251" s="44"/>
      <c r="E251" s="44"/>
      <c r="F251" s="43"/>
      <c r="G251" s="43"/>
      <c r="H251" s="26"/>
      <c r="I251" s="26"/>
      <c r="J251" s="26"/>
      <c r="K251" s="26"/>
      <c r="L251" s="52"/>
      <c r="M251" s="50"/>
      <c r="N251" s="28" t="s">
        <v>15</v>
      </c>
      <c r="O251" s="28">
        <f>COUNTIF(C239:C258,"잡")</f>
        <v>0</v>
      </c>
      <c r="P251" s="28" t="s">
        <v>2</v>
      </c>
      <c r="Q251" s="28">
        <f>SUMIF(C239:C258,"잡",E239:E258)</f>
        <v>0</v>
      </c>
      <c r="R251" s="28">
        <f>COUNTIF(X239:X258,"잡국")</f>
        <v>0</v>
      </c>
      <c r="S251" s="28" t="s">
        <v>2</v>
      </c>
      <c r="T251" s="28">
        <f>SUMIF(X239:X258,"잡국",E239:E258)</f>
        <v>0</v>
      </c>
      <c r="U251" s="28">
        <f t="shared" si="56"/>
        <v>0</v>
      </c>
      <c r="V251" s="28" t="s">
        <v>2</v>
      </c>
      <c r="W251" s="28">
        <f t="shared" si="57"/>
        <v>0</v>
      </c>
      <c r="X251" s="28" t="str">
        <f t="shared" si="60"/>
        <v/>
      </c>
    </row>
    <row r="252" spans="1:24" ht="28.9" customHeight="1">
      <c r="A252" s="41" t="str">
        <f t="shared" si="59"/>
        <v xml:space="preserve"> </v>
      </c>
      <c r="B252" s="42"/>
      <c r="C252" s="43"/>
      <c r="D252" s="44"/>
      <c r="E252" s="44"/>
      <c r="F252" s="43"/>
      <c r="G252" s="43"/>
      <c r="H252" s="26"/>
      <c r="I252" s="26"/>
      <c r="J252" s="26"/>
      <c r="K252" s="26"/>
      <c r="L252" s="52"/>
      <c r="M252" s="50"/>
      <c r="N252" s="28" t="s">
        <v>19</v>
      </c>
      <c r="O252" s="28">
        <f>COUNTIF(C239:C258,"학")</f>
        <v>0</v>
      </c>
      <c r="P252" s="28" t="s">
        <v>2</v>
      </c>
      <c r="Q252" s="28">
        <f>SUMIF(C239:C258,"학",E239:E258)</f>
        <v>0</v>
      </c>
      <c r="R252" s="28">
        <f>COUNTIF(X239:X258,"학국")</f>
        <v>0</v>
      </c>
      <c r="S252" s="28" t="s">
        <v>2</v>
      </c>
      <c r="T252" s="28">
        <f>SUMIF(X239:X258,"학국",E239:E258)</f>
        <v>0</v>
      </c>
      <c r="U252" s="28">
        <f t="shared" si="56"/>
        <v>0</v>
      </c>
      <c r="V252" s="28" t="s">
        <v>2</v>
      </c>
      <c r="W252" s="28">
        <f t="shared" si="57"/>
        <v>0</v>
      </c>
      <c r="X252" s="28" t="str">
        <f t="shared" si="60"/>
        <v/>
      </c>
    </row>
    <row r="253" spans="1:24" ht="28.9" customHeight="1">
      <c r="A253" s="41" t="str">
        <f t="shared" si="59"/>
        <v xml:space="preserve"> </v>
      </c>
      <c r="B253" s="42"/>
      <c r="C253" s="43"/>
      <c r="D253" s="44"/>
      <c r="E253" s="44"/>
      <c r="F253" s="43"/>
      <c r="G253" s="43"/>
      <c r="H253" s="26"/>
      <c r="I253" s="26"/>
      <c r="J253" s="26"/>
      <c r="K253" s="26"/>
      <c r="L253" s="52"/>
      <c r="M253" s="50"/>
      <c r="N253" s="28" t="s">
        <v>16</v>
      </c>
      <c r="O253" s="28">
        <f>COUNTIF(C239:C258,"수")</f>
        <v>0</v>
      </c>
      <c r="P253" s="28" t="s">
        <v>2</v>
      </c>
      <c r="Q253" s="28">
        <f>SUMIF(C239:C258,"수",E239:E258)</f>
        <v>0</v>
      </c>
      <c r="R253" s="28">
        <f>COUNTIF(X239:X258,"수국")</f>
        <v>0</v>
      </c>
      <c r="S253" s="28" t="s">
        <v>2</v>
      </c>
      <c r="T253" s="28">
        <f>SUMIF(X239:X258,"수국",E239:E258)</f>
        <v>0</v>
      </c>
      <c r="U253" s="28">
        <f t="shared" si="56"/>
        <v>0</v>
      </c>
      <c r="V253" s="28" t="s">
        <v>2</v>
      </c>
      <c r="W253" s="28">
        <f t="shared" si="57"/>
        <v>0</v>
      </c>
      <c r="X253" s="28" t="str">
        <f t="shared" si="60"/>
        <v/>
      </c>
    </row>
    <row r="254" spans="1:24" ht="28.9" customHeight="1">
      <c r="A254" s="41" t="str">
        <f t="shared" si="59"/>
        <v xml:space="preserve"> </v>
      </c>
      <c r="B254" s="42"/>
      <c r="C254" s="43"/>
      <c r="D254" s="44"/>
      <c r="E254" s="44"/>
      <c r="F254" s="43"/>
      <c r="G254" s="43"/>
      <c r="H254" s="26"/>
      <c r="I254" s="26"/>
      <c r="J254" s="26"/>
      <c r="K254" s="26"/>
      <c r="L254" s="52"/>
      <c r="M254" s="50"/>
      <c r="N254" s="29" t="s">
        <v>17</v>
      </c>
      <c r="O254" s="28">
        <f>COUNTIF(C239:C258,"장")</f>
        <v>0</v>
      </c>
      <c r="P254" s="28" t="s">
        <v>2</v>
      </c>
      <c r="Q254" s="28">
        <f>SUMIF(C239:C258,"장",E239:E258)</f>
        <v>0</v>
      </c>
      <c r="R254" s="28">
        <f>COUNTIF(X239:X258,"장국")</f>
        <v>0</v>
      </c>
      <c r="S254" s="28" t="s">
        <v>2</v>
      </c>
      <c r="T254" s="28">
        <f>SUMIF(X239:X258,"장국",E239:E258)</f>
        <v>0</v>
      </c>
      <c r="U254" s="28">
        <f t="shared" si="56"/>
        <v>0</v>
      </c>
      <c r="V254" s="28" t="s">
        <v>2</v>
      </c>
      <c r="W254" s="28">
        <f t="shared" si="57"/>
        <v>0</v>
      </c>
      <c r="X254" s="30" t="str">
        <f t="shared" si="60"/>
        <v/>
      </c>
    </row>
    <row r="255" spans="1:24" ht="28.9" customHeight="1">
      <c r="A255" s="41" t="str">
        <f t="shared" si="59"/>
        <v xml:space="preserve"> </v>
      </c>
      <c r="B255" s="42"/>
      <c r="C255" s="43"/>
      <c r="D255" s="44"/>
      <c r="E255" s="44"/>
      <c r="F255" s="43"/>
      <c r="G255" s="43"/>
      <c r="H255" s="26"/>
      <c r="I255" s="26"/>
      <c r="J255" s="26"/>
      <c r="K255" s="26"/>
      <c r="L255" s="52"/>
      <c r="M255" s="50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30" t="str">
        <f t="shared" si="60"/>
        <v/>
      </c>
    </row>
    <row r="256" spans="1:24" ht="28.9" customHeight="1">
      <c r="A256" s="41" t="str">
        <f t="shared" si="59"/>
        <v xml:space="preserve"> </v>
      </c>
      <c r="B256" s="42"/>
      <c r="C256" s="43"/>
      <c r="D256" s="44"/>
      <c r="E256" s="44"/>
      <c r="F256" s="43"/>
      <c r="G256" s="43"/>
      <c r="H256" s="26"/>
      <c r="I256" s="26"/>
      <c r="J256" s="26"/>
      <c r="K256" s="26"/>
      <c r="L256" s="52"/>
      <c r="M256" s="50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30" t="str">
        <f t="shared" si="60"/>
        <v/>
      </c>
    </row>
    <row r="257" spans="1:24" ht="28.9" customHeight="1">
      <c r="A257" s="41" t="str">
        <f>IF(OR(ISNUMBER(E257),ISTEXT(C257)),A256+1," ")</f>
        <v xml:space="preserve"> </v>
      </c>
      <c r="B257" s="42"/>
      <c r="C257" s="43"/>
      <c r="D257" s="44"/>
      <c r="E257" s="44"/>
      <c r="F257" s="43"/>
      <c r="G257" s="43"/>
      <c r="H257" s="26"/>
      <c r="I257" s="26"/>
      <c r="J257" s="26"/>
      <c r="K257" s="26"/>
      <c r="L257" s="52"/>
      <c r="M257" s="50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30" t="str">
        <f t="shared" si="60"/>
        <v/>
      </c>
    </row>
    <row r="258" spans="1:24" ht="28.9" customHeight="1">
      <c r="A258" s="41" t="str">
        <f>IF(OR(ISNUMBER(E258),ISTEXT(C258)),A257+1," ")</f>
        <v xml:space="preserve"> </v>
      </c>
      <c r="B258" s="42"/>
      <c r="C258" s="43"/>
      <c r="D258" s="44"/>
      <c r="E258" s="44"/>
      <c r="F258" s="43"/>
      <c r="G258" s="43"/>
      <c r="H258" s="26"/>
      <c r="I258" s="26"/>
      <c r="J258" s="26"/>
      <c r="K258" s="26"/>
      <c r="L258" s="52"/>
      <c r="M258" s="50"/>
      <c r="N258" s="28" t="s">
        <v>20</v>
      </c>
      <c r="O258" s="28">
        <f>COUNTIF(C239:C258," ")</f>
        <v>0</v>
      </c>
      <c r="P258" s="28" t="s">
        <v>2</v>
      </c>
      <c r="Q258" s="28">
        <f>SUMIF(C239:C258," ",E239:E258)</f>
        <v>0</v>
      </c>
      <c r="R258" s="28"/>
      <c r="S258" s="28" t="s">
        <v>2</v>
      </c>
      <c r="T258" s="28"/>
      <c r="U258" s="28">
        <f>O258</f>
        <v>0</v>
      </c>
      <c r="V258" s="28" t="s">
        <v>2</v>
      </c>
      <c r="W258" s="28">
        <f>Q258</f>
        <v>0</v>
      </c>
      <c r="X258" s="28" t="str">
        <f t="shared" si="60"/>
        <v/>
      </c>
    </row>
    <row r="259" spans="1:24" ht="28.9" customHeight="1">
      <c r="A259" s="45" t="s">
        <v>35</v>
      </c>
      <c r="B259" s="46"/>
      <c r="C259" s="47"/>
      <c r="D259" s="48"/>
      <c r="E259" s="49">
        <f>SUM(E239:E258)</f>
        <v>0</v>
      </c>
      <c r="F259" s="47"/>
      <c r="G259" s="47"/>
      <c r="H259" s="31"/>
      <c r="I259" s="31"/>
      <c r="J259" s="31"/>
      <c r="K259" s="31"/>
      <c r="L259" s="33"/>
      <c r="M259" s="51"/>
      <c r="N259" s="29" t="s">
        <v>1</v>
      </c>
      <c r="O259" s="28">
        <f>SUM(O239:O258)</f>
        <v>0</v>
      </c>
      <c r="P259" s="28" t="s">
        <v>2</v>
      </c>
      <c r="Q259" s="28">
        <f>SUM(Q239:Q258)</f>
        <v>0</v>
      </c>
      <c r="R259" s="28">
        <f>SUM(R239:R258)</f>
        <v>0</v>
      </c>
      <c r="S259" s="28" t="s">
        <v>2</v>
      </c>
      <c r="T259" s="28">
        <f>SUM(T239:T258)</f>
        <v>0</v>
      </c>
      <c r="U259" s="28">
        <f>SUM(U239:U258)</f>
        <v>0</v>
      </c>
      <c r="V259" s="28" t="s">
        <v>2</v>
      </c>
      <c r="W259" s="28">
        <f>SUM(W239:W258)</f>
        <v>0</v>
      </c>
      <c r="X259" s="28" t="str">
        <f t="shared" si="60"/>
        <v/>
      </c>
    </row>
    <row r="260" spans="1:24" ht="28.9" customHeight="1">
      <c r="A260" s="41" t="str">
        <f>IF(OR(ISNUMBER(E260),ISTEXT(C260)),A258+1," ")</f>
        <v xml:space="preserve"> </v>
      </c>
      <c r="B260" s="42"/>
      <c r="C260" s="43"/>
      <c r="D260" s="44"/>
      <c r="E260" s="44"/>
      <c r="F260" s="43"/>
      <c r="G260" s="43"/>
      <c r="H260" s="26"/>
      <c r="I260" s="26"/>
      <c r="J260" s="26"/>
      <c r="K260" s="27"/>
      <c r="L260" s="52"/>
      <c r="M260" s="50"/>
      <c r="N260" s="28" t="s">
        <v>3</v>
      </c>
      <c r="O260" s="28">
        <f>COUNTIF(C260:C279,"전")</f>
        <v>0</v>
      </c>
      <c r="P260" s="28" t="s">
        <v>2</v>
      </c>
      <c r="Q260" s="28">
        <f>SUMIF(C260:C279,"전",E260:E279)</f>
        <v>0</v>
      </c>
      <c r="R260" s="28">
        <f>COUNTIF(X260:X279,"전국")</f>
        <v>0</v>
      </c>
      <c r="S260" s="28" t="s">
        <v>2</v>
      </c>
      <c r="T260" s="28">
        <f>SUMIF(X260:X279,"전국",E260:E279)</f>
        <v>0</v>
      </c>
      <c r="U260" s="28">
        <f t="shared" ref="U260:U275" si="61">O260-R260</f>
        <v>0</v>
      </c>
      <c r="V260" s="28" t="s">
        <v>2</v>
      </c>
      <c r="W260" s="28">
        <f t="shared" ref="W260:W275" si="62">Q260-T260</f>
        <v>0</v>
      </c>
      <c r="X260" s="28" t="str">
        <f t="shared" si="60"/>
        <v/>
      </c>
    </row>
    <row r="261" spans="1:24" ht="28.9" customHeight="1">
      <c r="A261" s="41" t="str">
        <f t="shared" ref="A261:A266" si="63">IF(OR(ISNUMBER(E261),ISTEXT(C261)),A260+1," ")</f>
        <v xml:space="preserve"> </v>
      </c>
      <c r="B261" s="42"/>
      <c r="C261" s="43"/>
      <c r="D261" s="44"/>
      <c r="E261" s="44"/>
      <c r="F261" s="43"/>
      <c r="G261" s="43"/>
      <c r="H261" s="26"/>
      <c r="I261" s="26"/>
      <c r="J261" s="26"/>
      <c r="K261" s="26"/>
      <c r="L261" s="52"/>
      <c r="M261" s="50"/>
      <c r="N261" s="28" t="s">
        <v>4</v>
      </c>
      <c r="O261" s="28">
        <f>COUNTIF(C260:C279,"답")</f>
        <v>0</v>
      </c>
      <c r="P261" s="28" t="s">
        <v>2</v>
      </c>
      <c r="Q261" s="28">
        <f>SUMIF(C260:C279,"답",E260:E279)</f>
        <v>0</v>
      </c>
      <c r="R261" s="28">
        <f>COUNTIF(X260:X279,"답국")</f>
        <v>0</v>
      </c>
      <c r="S261" s="28" t="s">
        <v>2</v>
      </c>
      <c r="T261" s="28">
        <f>SUMIF(X260:X279,"답국",E260:E279)</f>
        <v>0</v>
      </c>
      <c r="U261" s="28">
        <f t="shared" si="61"/>
        <v>0</v>
      </c>
      <c r="V261" s="28" t="s">
        <v>2</v>
      </c>
      <c r="W261" s="28">
        <f t="shared" si="62"/>
        <v>0</v>
      </c>
      <c r="X261" s="28" t="str">
        <f t="shared" si="60"/>
        <v/>
      </c>
    </row>
    <row r="262" spans="1:24" ht="28.9" customHeight="1">
      <c r="A262" s="41" t="str">
        <f t="shared" si="63"/>
        <v xml:space="preserve"> </v>
      </c>
      <c r="B262" s="42"/>
      <c r="C262" s="43"/>
      <c r="D262" s="44"/>
      <c r="E262" s="44"/>
      <c r="F262" s="43"/>
      <c r="G262" s="43"/>
      <c r="H262" s="26"/>
      <c r="I262" s="26"/>
      <c r="J262" s="26"/>
      <c r="K262" s="26"/>
      <c r="L262" s="52"/>
      <c r="M262" s="50"/>
      <c r="N262" s="28" t="s">
        <v>5</v>
      </c>
      <c r="O262" s="28">
        <f>COUNTIF(C260:C279,"임")</f>
        <v>0</v>
      </c>
      <c r="P262" s="28" t="s">
        <v>2</v>
      </c>
      <c r="Q262" s="28">
        <f>SUMIF(C260:C279,"임",E260:E279)</f>
        <v>0</v>
      </c>
      <c r="R262" s="28">
        <f>COUNTIF(X260:X279,"임국")</f>
        <v>0</v>
      </c>
      <c r="S262" s="28" t="s">
        <v>2</v>
      </c>
      <c r="T262" s="28">
        <f>SUMIF(X260:X279,"임국",E260:E279)</f>
        <v>0</v>
      </c>
      <c r="U262" s="28">
        <f t="shared" si="61"/>
        <v>0</v>
      </c>
      <c r="V262" s="28" t="s">
        <v>2</v>
      </c>
      <c r="W262" s="28">
        <f t="shared" si="62"/>
        <v>0</v>
      </c>
      <c r="X262" s="28" t="str">
        <f t="shared" si="60"/>
        <v/>
      </c>
    </row>
    <row r="263" spans="1:24" ht="28.9" customHeight="1">
      <c r="A263" s="41" t="str">
        <f t="shared" si="63"/>
        <v xml:space="preserve"> </v>
      </c>
      <c r="B263" s="42"/>
      <c r="C263" s="43"/>
      <c r="D263" s="44"/>
      <c r="E263" s="44"/>
      <c r="F263" s="43"/>
      <c r="G263" s="43"/>
      <c r="H263" s="26"/>
      <c r="I263" s="26"/>
      <c r="J263" s="26"/>
      <c r="K263" s="26"/>
      <c r="L263" s="52"/>
      <c r="M263" s="50"/>
      <c r="N263" s="28" t="s">
        <v>6</v>
      </c>
      <c r="O263" s="28">
        <f>COUNTIF(C260:C279,"대")</f>
        <v>0</v>
      </c>
      <c r="P263" s="28" t="s">
        <v>2</v>
      </c>
      <c r="Q263" s="28">
        <f>SUMIF(C260:C279,"대",E260:E279)</f>
        <v>0</v>
      </c>
      <c r="R263" s="28">
        <f>COUNTIF(X260:X279,"대국")</f>
        <v>0</v>
      </c>
      <c r="S263" s="28" t="s">
        <v>2</v>
      </c>
      <c r="T263" s="28">
        <f>SUMIF(X260:X279,"대국",E260:E279)</f>
        <v>0</v>
      </c>
      <c r="U263" s="28">
        <f t="shared" si="61"/>
        <v>0</v>
      </c>
      <c r="V263" s="28" t="s">
        <v>2</v>
      </c>
      <c r="W263" s="28">
        <f t="shared" si="62"/>
        <v>0</v>
      </c>
      <c r="X263" s="28" t="str">
        <f t="shared" si="60"/>
        <v/>
      </c>
    </row>
    <row r="264" spans="1:24" ht="28.9" customHeight="1">
      <c r="A264" s="41" t="str">
        <f t="shared" si="63"/>
        <v xml:space="preserve"> </v>
      </c>
      <c r="B264" s="42"/>
      <c r="C264" s="43"/>
      <c r="D264" s="44"/>
      <c r="E264" s="44"/>
      <c r="F264" s="43"/>
      <c r="G264" s="43"/>
      <c r="H264" s="26"/>
      <c r="I264" s="26"/>
      <c r="J264" s="26"/>
      <c r="K264" s="26"/>
      <c r="L264" s="52"/>
      <c r="M264" s="50"/>
      <c r="N264" s="28" t="s">
        <v>7</v>
      </c>
      <c r="O264" s="28">
        <f>COUNTIF(C260:C279,"도")</f>
        <v>0</v>
      </c>
      <c r="P264" s="28" t="s">
        <v>2</v>
      </c>
      <c r="Q264" s="28">
        <f>SUMIF(C260:C279,"도",E260:E279)</f>
        <v>0</v>
      </c>
      <c r="R264" s="28">
        <f>COUNTIF(X260:X279,"도국")</f>
        <v>0</v>
      </c>
      <c r="S264" s="28" t="s">
        <v>2</v>
      </c>
      <c r="T264" s="28">
        <f>SUMIF(X260:X279,"도국",E260:E279)</f>
        <v>0</v>
      </c>
      <c r="U264" s="28">
        <f t="shared" si="61"/>
        <v>0</v>
      </c>
      <c r="V264" s="28" t="s">
        <v>2</v>
      </c>
      <c r="W264" s="28">
        <f t="shared" si="62"/>
        <v>0</v>
      </c>
      <c r="X264" s="28" t="str">
        <f t="shared" ref="X264:X279" si="64">CONCATENATE(C264,H264)</f>
        <v/>
      </c>
    </row>
    <row r="265" spans="1:24" ht="28.9" customHeight="1">
      <c r="A265" s="41" t="str">
        <f t="shared" si="63"/>
        <v xml:space="preserve"> </v>
      </c>
      <c r="B265" s="42"/>
      <c r="C265" s="43"/>
      <c r="D265" s="44"/>
      <c r="E265" s="44"/>
      <c r="F265" s="43"/>
      <c r="G265" s="43"/>
      <c r="H265" s="26"/>
      <c r="I265" s="26"/>
      <c r="J265" s="26"/>
      <c r="K265" s="26"/>
      <c r="L265" s="52"/>
      <c r="M265" s="50"/>
      <c r="N265" s="28" t="s">
        <v>8</v>
      </c>
      <c r="O265" s="28">
        <f>COUNTIF(C260:C279,"천")</f>
        <v>0</v>
      </c>
      <c r="P265" s="28" t="s">
        <v>2</v>
      </c>
      <c r="Q265" s="28">
        <f>SUMIF(C260:C279,"천",E260:E279)</f>
        <v>0</v>
      </c>
      <c r="R265" s="28">
        <f>COUNTIF(X260:X279,"천국")</f>
        <v>0</v>
      </c>
      <c r="S265" s="28" t="s">
        <v>2</v>
      </c>
      <c r="T265" s="28">
        <f>SUMIF(X260:X279,"천국",E260:E279)</f>
        <v>0</v>
      </c>
      <c r="U265" s="28">
        <f t="shared" si="61"/>
        <v>0</v>
      </c>
      <c r="V265" s="28" t="s">
        <v>2</v>
      </c>
      <c r="W265" s="28">
        <f t="shared" si="62"/>
        <v>0</v>
      </c>
      <c r="X265" s="28" t="str">
        <f t="shared" si="64"/>
        <v/>
      </c>
    </row>
    <row r="266" spans="1:24" ht="28.9" customHeight="1">
      <c r="A266" s="41" t="str">
        <f t="shared" si="63"/>
        <v xml:space="preserve"> </v>
      </c>
      <c r="B266" s="42"/>
      <c r="C266" s="43"/>
      <c r="D266" s="44"/>
      <c r="E266" s="44"/>
      <c r="F266" s="43"/>
      <c r="G266" s="43"/>
      <c r="H266" s="26"/>
      <c r="I266" s="26"/>
      <c r="J266" s="26"/>
      <c r="K266" s="26"/>
      <c r="L266" s="52"/>
      <c r="M266" s="50"/>
      <c r="N266" s="28" t="s">
        <v>9</v>
      </c>
      <c r="O266" s="28">
        <f>COUNTIF(C260:C279,"구")</f>
        <v>0</v>
      </c>
      <c r="P266" s="28" t="s">
        <v>2</v>
      </c>
      <c r="Q266" s="28">
        <f>SUMIF(C260:C279,"구",E260:E279)</f>
        <v>0</v>
      </c>
      <c r="R266" s="28">
        <f>COUNTIF(X260:X279,"구국")</f>
        <v>0</v>
      </c>
      <c r="S266" s="28" t="s">
        <v>2</v>
      </c>
      <c r="T266" s="28">
        <f>SUMIF(X260:X279,"구국",E260:E279)</f>
        <v>0</v>
      </c>
      <c r="U266" s="28">
        <f t="shared" si="61"/>
        <v>0</v>
      </c>
      <c r="V266" s="28" t="s">
        <v>2</v>
      </c>
      <c r="W266" s="28">
        <f t="shared" si="62"/>
        <v>0</v>
      </c>
      <c r="X266" s="28" t="str">
        <f t="shared" si="64"/>
        <v/>
      </c>
    </row>
    <row r="267" spans="1:24" ht="28.9" customHeight="1">
      <c r="A267" s="41" t="str">
        <f t="shared" ref="A267:A277" si="65">IF(OR(ISNUMBER(E267),ISTEXT(C267)),A266+1," ")</f>
        <v xml:space="preserve"> </v>
      </c>
      <c r="B267" s="42"/>
      <c r="C267" s="43"/>
      <c r="D267" s="44"/>
      <c r="E267" s="44"/>
      <c r="F267" s="43"/>
      <c r="G267" s="43"/>
      <c r="H267" s="26"/>
      <c r="I267" s="26"/>
      <c r="J267" s="26"/>
      <c r="K267" s="26"/>
      <c r="L267" s="52"/>
      <c r="M267" s="50"/>
      <c r="N267" s="28" t="s">
        <v>10</v>
      </c>
      <c r="O267" s="28">
        <f>COUNTIF(C260:C279,"제")</f>
        <v>0</v>
      </c>
      <c r="P267" s="28" t="s">
        <v>2</v>
      </c>
      <c r="Q267" s="28">
        <f>SUMIF(C260:C279,"제",E260:E279)</f>
        <v>0</v>
      </c>
      <c r="R267" s="28">
        <f>COUNTIF(X260:X279,"제국")</f>
        <v>0</v>
      </c>
      <c r="S267" s="28" t="s">
        <v>2</v>
      </c>
      <c r="T267" s="28">
        <f>SUMIF(X260:X279,"제국",E260:E279)</f>
        <v>0</v>
      </c>
      <c r="U267" s="28">
        <f t="shared" si="61"/>
        <v>0</v>
      </c>
      <c r="V267" s="28" t="s">
        <v>2</v>
      </c>
      <c r="W267" s="28">
        <f t="shared" si="62"/>
        <v>0</v>
      </c>
      <c r="X267" s="28" t="str">
        <f t="shared" si="64"/>
        <v/>
      </c>
    </row>
    <row r="268" spans="1:24" ht="28.9" customHeight="1">
      <c r="A268" s="41" t="str">
        <f t="shared" si="65"/>
        <v xml:space="preserve"> </v>
      </c>
      <c r="B268" s="42"/>
      <c r="C268" s="43"/>
      <c r="D268" s="44"/>
      <c r="E268" s="44"/>
      <c r="F268" s="43"/>
      <c r="G268" s="43"/>
      <c r="H268" s="26"/>
      <c r="I268" s="26"/>
      <c r="J268" s="26"/>
      <c r="K268" s="26"/>
      <c r="L268" s="52"/>
      <c r="M268" s="50"/>
      <c r="N268" s="28" t="s">
        <v>11</v>
      </c>
      <c r="O268" s="28">
        <f>COUNTIF(C260:C279,"유")</f>
        <v>0</v>
      </c>
      <c r="P268" s="28" t="s">
        <v>2</v>
      </c>
      <c r="Q268" s="28">
        <f>SUMIF(C260:C279,"유",E260:E279)</f>
        <v>0</v>
      </c>
      <c r="R268" s="28">
        <f>COUNTIF(X260:X279,"유국")</f>
        <v>0</v>
      </c>
      <c r="S268" s="28" t="s">
        <v>2</v>
      </c>
      <c r="T268" s="28">
        <f>SUMIF(X260:X279,"유국",E260:E279)</f>
        <v>0</v>
      </c>
      <c r="U268" s="28">
        <f t="shared" si="61"/>
        <v>0</v>
      </c>
      <c r="V268" s="28" t="s">
        <v>2</v>
      </c>
      <c r="W268" s="28">
        <f t="shared" si="62"/>
        <v>0</v>
      </c>
      <c r="X268" s="28" t="str">
        <f t="shared" si="64"/>
        <v/>
      </c>
    </row>
    <row r="269" spans="1:24" ht="28.9" customHeight="1">
      <c r="A269" s="41" t="str">
        <f t="shared" si="65"/>
        <v xml:space="preserve"> </v>
      </c>
      <c r="B269" s="42"/>
      <c r="C269" s="43"/>
      <c r="D269" s="44"/>
      <c r="E269" s="44"/>
      <c r="F269" s="43"/>
      <c r="G269" s="43"/>
      <c r="H269" s="26"/>
      <c r="I269" s="26"/>
      <c r="J269" s="26"/>
      <c r="K269" s="26"/>
      <c r="L269" s="52"/>
      <c r="M269" s="50"/>
      <c r="N269" s="28" t="s">
        <v>12</v>
      </c>
      <c r="O269" s="28">
        <f>COUNTIF(C260:C279,"과")</f>
        <v>0</v>
      </c>
      <c r="P269" s="28" t="s">
        <v>2</v>
      </c>
      <c r="Q269" s="28">
        <f>SUMIF(C260:C279,"과",E260:E279)</f>
        <v>0</v>
      </c>
      <c r="R269" s="28">
        <f>COUNTIF(X260:X279,"과국")</f>
        <v>0</v>
      </c>
      <c r="S269" s="28" t="s">
        <v>2</v>
      </c>
      <c r="T269" s="28">
        <f>SUMIF(X260:X279,"과국",E260:E279)</f>
        <v>0</v>
      </c>
      <c r="U269" s="28">
        <f t="shared" si="61"/>
        <v>0</v>
      </c>
      <c r="V269" s="28" t="s">
        <v>2</v>
      </c>
      <c r="W269" s="28">
        <f t="shared" si="62"/>
        <v>0</v>
      </c>
      <c r="X269" s="28" t="str">
        <f t="shared" si="64"/>
        <v/>
      </c>
    </row>
    <row r="270" spans="1:24" ht="28.9" customHeight="1">
      <c r="A270" s="41" t="str">
        <f t="shared" si="65"/>
        <v xml:space="preserve"> </v>
      </c>
      <c r="B270" s="42"/>
      <c r="C270" s="43"/>
      <c r="D270" s="44"/>
      <c r="E270" s="44"/>
      <c r="F270" s="43"/>
      <c r="G270" s="43"/>
      <c r="H270" s="26"/>
      <c r="I270" s="26"/>
      <c r="J270" s="26"/>
      <c r="K270" s="26"/>
      <c r="L270" s="52"/>
      <c r="M270" s="50"/>
      <c r="N270" s="28" t="s">
        <v>13</v>
      </c>
      <c r="O270" s="28">
        <f>COUNTIF(C260:C279,"묘")</f>
        <v>0</v>
      </c>
      <c r="P270" s="28" t="s">
        <v>2</v>
      </c>
      <c r="Q270" s="28">
        <f>SUMIF(C260:C279,"묘",E260:E279)</f>
        <v>0</v>
      </c>
      <c r="R270" s="28">
        <f>COUNTIF(X260:X279,"묘국")</f>
        <v>0</v>
      </c>
      <c r="S270" s="28" t="s">
        <v>2</v>
      </c>
      <c r="T270" s="28">
        <f>SUMIF(X260:X279,"묘국",E260:E279)</f>
        <v>0</v>
      </c>
      <c r="U270" s="28">
        <f t="shared" si="61"/>
        <v>0</v>
      </c>
      <c r="V270" s="28" t="s">
        <v>2</v>
      </c>
      <c r="W270" s="28">
        <f t="shared" si="62"/>
        <v>0</v>
      </c>
      <c r="X270" s="28" t="str">
        <f t="shared" si="64"/>
        <v/>
      </c>
    </row>
    <row r="271" spans="1:24" ht="28.9" customHeight="1">
      <c r="A271" s="41" t="str">
        <f t="shared" si="65"/>
        <v xml:space="preserve"> </v>
      </c>
      <c r="B271" s="42"/>
      <c r="C271" s="43"/>
      <c r="D271" s="44"/>
      <c r="E271" s="44"/>
      <c r="F271" s="43"/>
      <c r="G271" s="43"/>
      <c r="H271" s="26"/>
      <c r="I271" s="26"/>
      <c r="J271" s="26"/>
      <c r="K271" s="26"/>
      <c r="L271" s="52"/>
      <c r="M271" s="50"/>
      <c r="N271" s="28" t="s">
        <v>14</v>
      </c>
      <c r="O271" s="28">
        <f>COUNTIF(C260:C279,"목")</f>
        <v>0</v>
      </c>
      <c r="P271" s="28" t="s">
        <v>2</v>
      </c>
      <c r="Q271" s="28">
        <f>SUMIF(C260:C279,"목",E260:E279)</f>
        <v>0</v>
      </c>
      <c r="R271" s="28">
        <f>COUNTIF(X260:X279,"목국")</f>
        <v>0</v>
      </c>
      <c r="S271" s="28" t="s">
        <v>2</v>
      </c>
      <c r="T271" s="28">
        <f>SUMIF(X260:X279,"목국",E260:E279)</f>
        <v>0</v>
      </c>
      <c r="U271" s="28">
        <f t="shared" si="61"/>
        <v>0</v>
      </c>
      <c r="V271" s="28" t="s">
        <v>2</v>
      </c>
      <c r="W271" s="28">
        <f t="shared" si="62"/>
        <v>0</v>
      </c>
      <c r="X271" s="28" t="str">
        <f t="shared" si="64"/>
        <v/>
      </c>
    </row>
    <row r="272" spans="1:24" ht="28.9" customHeight="1">
      <c r="A272" s="41" t="str">
        <f t="shared" si="65"/>
        <v xml:space="preserve"> </v>
      </c>
      <c r="B272" s="42"/>
      <c r="C272" s="43"/>
      <c r="D272" s="44"/>
      <c r="E272" s="44"/>
      <c r="F272" s="43"/>
      <c r="G272" s="43"/>
      <c r="H272" s="26"/>
      <c r="I272" s="26"/>
      <c r="J272" s="26"/>
      <c r="K272" s="26"/>
      <c r="L272" s="52"/>
      <c r="M272" s="50"/>
      <c r="N272" s="28" t="s">
        <v>15</v>
      </c>
      <c r="O272" s="28">
        <f>COUNTIF(C260:C279,"잡")</f>
        <v>0</v>
      </c>
      <c r="P272" s="28" t="s">
        <v>2</v>
      </c>
      <c r="Q272" s="28">
        <f>SUMIF(C260:C279,"잡",E260:E279)</f>
        <v>0</v>
      </c>
      <c r="R272" s="28">
        <f>COUNTIF(X260:X279,"잡국")</f>
        <v>0</v>
      </c>
      <c r="S272" s="28" t="s">
        <v>2</v>
      </c>
      <c r="T272" s="28">
        <f>SUMIF(X260:X279,"잡국",E260:E279)</f>
        <v>0</v>
      </c>
      <c r="U272" s="28">
        <f t="shared" si="61"/>
        <v>0</v>
      </c>
      <c r="V272" s="28" t="s">
        <v>2</v>
      </c>
      <c r="W272" s="28">
        <f t="shared" si="62"/>
        <v>0</v>
      </c>
      <c r="X272" s="28" t="str">
        <f t="shared" si="64"/>
        <v/>
      </c>
    </row>
    <row r="273" spans="1:24" ht="28.9" customHeight="1">
      <c r="A273" s="41" t="str">
        <f t="shared" si="65"/>
        <v xml:space="preserve"> </v>
      </c>
      <c r="B273" s="42"/>
      <c r="C273" s="43"/>
      <c r="D273" s="44"/>
      <c r="E273" s="44"/>
      <c r="F273" s="43"/>
      <c r="G273" s="43"/>
      <c r="H273" s="26"/>
      <c r="I273" s="26"/>
      <c r="J273" s="26"/>
      <c r="K273" s="26"/>
      <c r="L273" s="52"/>
      <c r="M273" s="50"/>
      <c r="N273" s="28" t="s">
        <v>19</v>
      </c>
      <c r="O273" s="28">
        <f>COUNTIF(C260:C279,"학")</f>
        <v>0</v>
      </c>
      <c r="P273" s="28" t="s">
        <v>2</v>
      </c>
      <c r="Q273" s="28">
        <f>SUMIF(C260:C279,"학",E260:E279)</f>
        <v>0</v>
      </c>
      <c r="R273" s="28">
        <f>COUNTIF(X260:X279,"학국")</f>
        <v>0</v>
      </c>
      <c r="S273" s="28" t="s">
        <v>2</v>
      </c>
      <c r="T273" s="28">
        <f>SUMIF(X260:X279,"학국",E260:E279)</f>
        <v>0</v>
      </c>
      <c r="U273" s="28">
        <f t="shared" si="61"/>
        <v>0</v>
      </c>
      <c r="V273" s="28" t="s">
        <v>2</v>
      </c>
      <c r="W273" s="28">
        <f t="shared" si="62"/>
        <v>0</v>
      </c>
      <c r="X273" s="28" t="str">
        <f t="shared" si="64"/>
        <v/>
      </c>
    </row>
    <row r="274" spans="1:24" ht="28.9" customHeight="1">
      <c r="A274" s="41" t="str">
        <f t="shared" si="65"/>
        <v xml:space="preserve"> </v>
      </c>
      <c r="B274" s="42"/>
      <c r="C274" s="43"/>
      <c r="D274" s="44"/>
      <c r="E274" s="44"/>
      <c r="F274" s="43"/>
      <c r="G274" s="43"/>
      <c r="H274" s="26"/>
      <c r="I274" s="26"/>
      <c r="J274" s="26"/>
      <c r="K274" s="26"/>
      <c r="L274" s="52"/>
      <c r="M274" s="50"/>
      <c r="N274" s="28" t="s">
        <v>16</v>
      </c>
      <c r="O274" s="28">
        <f>COUNTIF(C260:C279,"수")</f>
        <v>0</v>
      </c>
      <c r="P274" s="28" t="s">
        <v>2</v>
      </c>
      <c r="Q274" s="28">
        <f>SUMIF(C260:C279,"수",E260:E279)</f>
        <v>0</v>
      </c>
      <c r="R274" s="28">
        <f>COUNTIF(X260:X279,"수국")</f>
        <v>0</v>
      </c>
      <c r="S274" s="28" t="s">
        <v>2</v>
      </c>
      <c r="T274" s="28">
        <f>SUMIF(X260:X279,"수국",E260:E279)</f>
        <v>0</v>
      </c>
      <c r="U274" s="28">
        <f t="shared" si="61"/>
        <v>0</v>
      </c>
      <c r="V274" s="28" t="s">
        <v>2</v>
      </c>
      <c r="W274" s="28">
        <f t="shared" si="62"/>
        <v>0</v>
      </c>
      <c r="X274" s="28" t="str">
        <f t="shared" si="64"/>
        <v/>
      </c>
    </row>
    <row r="275" spans="1:24" ht="28.9" customHeight="1">
      <c r="A275" s="41" t="str">
        <f t="shared" si="65"/>
        <v xml:space="preserve"> </v>
      </c>
      <c r="B275" s="42"/>
      <c r="C275" s="43"/>
      <c r="D275" s="44"/>
      <c r="E275" s="44"/>
      <c r="F275" s="43"/>
      <c r="G275" s="43"/>
      <c r="H275" s="26"/>
      <c r="I275" s="26"/>
      <c r="J275" s="26"/>
      <c r="K275" s="26"/>
      <c r="L275" s="52"/>
      <c r="M275" s="50"/>
      <c r="N275" s="29" t="s">
        <v>17</v>
      </c>
      <c r="O275" s="28">
        <f>COUNTIF(C260:C279,"장")</f>
        <v>0</v>
      </c>
      <c r="P275" s="28" t="s">
        <v>2</v>
      </c>
      <c r="Q275" s="28">
        <f>SUMIF(C260:C279,"장",E260:E279)</f>
        <v>0</v>
      </c>
      <c r="R275" s="28">
        <f>COUNTIF(X260:X279,"장국")</f>
        <v>0</v>
      </c>
      <c r="S275" s="28" t="s">
        <v>2</v>
      </c>
      <c r="T275" s="28">
        <f>SUMIF(X260:X279,"장국",E260:E279)</f>
        <v>0</v>
      </c>
      <c r="U275" s="28">
        <f t="shared" si="61"/>
        <v>0</v>
      </c>
      <c r="V275" s="28" t="s">
        <v>2</v>
      </c>
      <c r="W275" s="28">
        <f t="shared" si="62"/>
        <v>0</v>
      </c>
      <c r="X275" s="30" t="str">
        <f t="shared" si="64"/>
        <v/>
      </c>
    </row>
    <row r="276" spans="1:24" ht="28.9" customHeight="1">
      <c r="A276" s="41" t="str">
        <f t="shared" si="65"/>
        <v xml:space="preserve"> </v>
      </c>
      <c r="B276" s="42"/>
      <c r="C276" s="43"/>
      <c r="D276" s="44"/>
      <c r="E276" s="44"/>
      <c r="F276" s="43"/>
      <c r="G276" s="43"/>
      <c r="H276" s="26"/>
      <c r="I276" s="26"/>
      <c r="J276" s="26"/>
      <c r="K276" s="26"/>
      <c r="L276" s="52"/>
      <c r="M276" s="50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30" t="str">
        <f t="shared" si="64"/>
        <v/>
      </c>
    </row>
    <row r="277" spans="1:24" ht="28.9" customHeight="1">
      <c r="A277" s="41" t="str">
        <f t="shared" si="65"/>
        <v xml:space="preserve"> </v>
      </c>
      <c r="B277" s="42"/>
      <c r="C277" s="43"/>
      <c r="D277" s="44"/>
      <c r="E277" s="44"/>
      <c r="F277" s="43"/>
      <c r="G277" s="43"/>
      <c r="H277" s="26"/>
      <c r="I277" s="26"/>
      <c r="J277" s="26"/>
      <c r="K277" s="26"/>
      <c r="L277" s="52"/>
      <c r="M277" s="50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30" t="str">
        <f t="shared" si="64"/>
        <v/>
      </c>
    </row>
    <row r="278" spans="1:24" ht="28.9" customHeight="1">
      <c r="A278" s="41" t="str">
        <f>IF(OR(ISNUMBER(E278),ISTEXT(C278)),A277+1," ")</f>
        <v xml:space="preserve"> </v>
      </c>
      <c r="B278" s="42"/>
      <c r="C278" s="43"/>
      <c r="D278" s="44"/>
      <c r="E278" s="44"/>
      <c r="F278" s="43"/>
      <c r="G278" s="43"/>
      <c r="H278" s="26"/>
      <c r="I278" s="26"/>
      <c r="J278" s="26"/>
      <c r="K278" s="26"/>
      <c r="L278" s="52"/>
      <c r="M278" s="50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30" t="str">
        <f t="shared" si="64"/>
        <v/>
      </c>
    </row>
    <row r="279" spans="1:24" ht="28.9" customHeight="1">
      <c r="A279" s="41" t="str">
        <f>IF(OR(ISNUMBER(E279),ISTEXT(C279)),A278+1," ")</f>
        <v xml:space="preserve"> </v>
      </c>
      <c r="B279" s="42"/>
      <c r="C279" s="43"/>
      <c r="D279" s="44"/>
      <c r="E279" s="44"/>
      <c r="F279" s="43"/>
      <c r="G279" s="43"/>
      <c r="H279" s="26"/>
      <c r="I279" s="26"/>
      <c r="J279" s="26"/>
      <c r="K279" s="26"/>
      <c r="L279" s="52"/>
      <c r="M279" s="50"/>
      <c r="N279" s="28" t="s">
        <v>20</v>
      </c>
      <c r="O279" s="28">
        <f>COUNTIF(C260:C279," ")</f>
        <v>0</v>
      </c>
      <c r="P279" s="28" t="s">
        <v>2</v>
      </c>
      <c r="Q279" s="28">
        <f>SUMIF(C260:C279," ",E260:E279)</f>
        <v>0</v>
      </c>
      <c r="R279" s="28"/>
      <c r="S279" s="28" t="s">
        <v>2</v>
      </c>
      <c r="T279" s="28"/>
      <c r="U279" s="28">
        <f>O279</f>
        <v>0</v>
      </c>
      <c r="V279" s="28" t="s">
        <v>2</v>
      </c>
      <c r="W279" s="28">
        <f>Q279</f>
        <v>0</v>
      </c>
      <c r="X279" s="28" t="str">
        <f t="shared" si="64"/>
        <v/>
      </c>
    </row>
    <row r="280" spans="1:24" ht="28.9" customHeight="1">
      <c r="A280" s="45" t="s">
        <v>35</v>
      </c>
      <c r="B280" s="46"/>
      <c r="C280" s="47"/>
      <c r="D280" s="48"/>
      <c r="E280" s="49">
        <f>SUM(E260:E279)</f>
        <v>0</v>
      </c>
      <c r="F280" s="47"/>
      <c r="G280" s="47"/>
      <c r="H280" s="31"/>
      <c r="I280" s="31"/>
      <c r="J280" s="31"/>
      <c r="K280" s="31"/>
      <c r="L280" s="33"/>
      <c r="M280" s="51"/>
      <c r="N280" s="29" t="s">
        <v>1</v>
      </c>
      <c r="O280" s="28">
        <f>SUM(O260:O279)</f>
        <v>0</v>
      </c>
      <c r="P280" s="28" t="s">
        <v>2</v>
      </c>
      <c r="Q280" s="28">
        <f>SUM(Q260:Q279)</f>
        <v>0</v>
      </c>
      <c r="R280" s="28">
        <f>SUM(R260:R279)</f>
        <v>0</v>
      </c>
      <c r="S280" s="28" t="s">
        <v>2</v>
      </c>
      <c r="T280" s="28">
        <f>SUM(T260:T279)</f>
        <v>0</v>
      </c>
      <c r="U280" s="28">
        <f>SUM(U260:U279)</f>
        <v>0</v>
      </c>
      <c r="V280" s="28" t="s">
        <v>2</v>
      </c>
      <c r="W280" s="28">
        <f>SUM(W260:W279)</f>
        <v>0</v>
      </c>
      <c r="X280" s="28" t="str">
        <f t="shared" ref="X280:X295" si="66">CONCATENATE(C280,H280)</f>
        <v/>
      </c>
    </row>
    <row r="281" spans="1:24" ht="28.9" customHeight="1">
      <c r="A281" s="41" t="str">
        <f>IF(OR(ISNUMBER(E281),ISTEXT(C281)),A279+1," ")</f>
        <v xml:space="preserve"> </v>
      </c>
      <c r="B281" s="42"/>
      <c r="C281" s="43"/>
      <c r="D281" s="44"/>
      <c r="E281" s="44"/>
      <c r="F281" s="43"/>
      <c r="G281" s="43"/>
      <c r="H281" s="26"/>
      <c r="I281" s="26"/>
      <c r="J281" s="26"/>
      <c r="K281" s="27"/>
      <c r="L281" s="52"/>
      <c r="M281" s="50"/>
      <c r="N281" s="28" t="s">
        <v>3</v>
      </c>
      <c r="O281" s="28">
        <f>COUNTIF(C281:C300,"전")</f>
        <v>0</v>
      </c>
      <c r="P281" s="28" t="s">
        <v>2</v>
      </c>
      <c r="Q281" s="28">
        <f>SUMIF(C281:C300,"전",E281:E300)</f>
        <v>0</v>
      </c>
      <c r="R281" s="28">
        <f>COUNTIF(X281:X300,"전국")</f>
        <v>0</v>
      </c>
      <c r="S281" s="28" t="s">
        <v>2</v>
      </c>
      <c r="T281" s="28">
        <f>SUMIF(X281:X300,"전국",E281:E300)</f>
        <v>0</v>
      </c>
      <c r="U281" s="28">
        <f t="shared" ref="U281:U296" si="67">O281-R281</f>
        <v>0</v>
      </c>
      <c r="V281" s="28" t="s">
        <v>2</v>
      </c>
      <c r="W281" s="28">
        <f t="shared" ref="W281:W296" si="68">Q281-T281</f>
        <v>0</v>
      </c>
      <c r="X281" s="28" t="str">
        <f t="shared" si="66"/>
        <v/>
      </c>
    </row>
    <row r="282" spans="1:24" ht="28.9" customHeight="1">
      <c r="A282" s="41" t="str">
        <f>IF(OR(ISNUMBER(E282),ISTEXT(C282)),A281+1," ")</f>
        <v xml:space="preserve"> </v>
      </c>
      <c r="B282" s="42"/>
      <c r="C282" s="43"/>
      <c r="D282" s="44"/>
      <c r="E282" s="44"/>
      <c r="F282" s="43"/>
      <c r="G282" s="43"/>
      <c r="H282" s="26"/>
      <c r="I282" s="26"/>
      <c r="J282" s="26"/>
      <c r="K282" s="26"/>
      <c r="L282" s="52"/>
      <c r="M282" s="50"/>
      <c r="N282" s="28" t="s">
        <v>4</v>
      </c>
      <c r="O282" s="28">
        <f>COUNTIF(C281:C300,"답")</f>
        <v>0</v>
      </c>
      <c r="P282" s="28" t="s">
        <v>2</v>
      </c>
      <c r="Q282" s="28">
        <f>SUMIF(C281:C300,"답",E281:E300)</f>
        <v>0</v>
      </c>
      <c r="R282" s="28">
        <f>COUNTIF(X281:X300,"답국")</f>
        <v>0</v>
      </c>
      <c r="S282" s="28" t="s">
        <v>2</v>
      </c>
      <c r="T282" s="28">
        <f>SUMIF(X281:X300,"답국",E281:E300)</f>
        <v>0</v>
      </c>
      <c r="U282" s="28">
        <f t="shared" si="67"/>
        <v>0</v>
      </c>
      <c r="V282" s="28" t="s">
        <v>2</v>
      </c>
      <c r="W282" s="28">
        <f t="shared" si="68"/>
        <v>0</v>
      </c>
      <c r="X282" s="28" t="str">
        <f t="shared" si="66"/>
        <v/>
      </c>
    </row>
    <row r="283" spans="1:24" ht="28.9" customHeight="1">
      <c r="A283" s="41" t="str">
        <f>IF(OR(ISNUMBER(E283),ISTEXT(C283)),A282+1," ")</f>
        <v xml:space="preserve"> </v>
      </c>
      <c r="B283" s="42"/>
      <c r="C283" s="43"/>
      <c r="D283" s="44"/>
      <c r="E283" s="44"/>
      <c r="F283" s="43"/>
      <c r="G283" s="43"/>
      <c r="H283" s="26"/>
      <c r="I283" s="26"/>
      <c r="J283" s="26"/>
      <c r="K283" s="26"/>
      <c r="L283" s="52"/>
      <c r="M283" s="50"/>
      <c r="N283" s="28" t="s">
        <v>5</v>
      </c>
      <c r="O283" s="28">
        <f>COUNTIF(C281:C300,"임")</f>
        <v>0</v>
      </c>
      <c r="P283" s="28" t="s">
        <v>2</v>
      </c>
      <c r="Q283" s="28">
        <f>SUMIF(C281:C300,"임",E281:E300)</f>
        <v>0</v>
      </c>
      <c r="R283" s="28">
        <f>COUNTIF(X281:X300,"임국")</f>
        <v>0</v>
      </c>
      <c r="S283" s="28" t="s">
        <v>2</v>
      </c>
      <c r="T283" s="28">
        <f>SUMIF(X281:X300,"임국",E281:E300)</f>
        <v>0</v>
      </c>
      <c r="U283" s="28">
        <f t="shared" si="67"/>
        <v>0</v>
      </c>
      <c r="V283" s="28" t="s">
        <v>2</v>
      </c>
      <c r="W283" s="28">
        <f t="shared" si="68"/>
        <v>0</v>
      </c>
      <c r="X283" s="28" t="str">
        <f t="shared" si="66"/>
        <v/>
      </c>
    </row>
    <row r="284" spans="1:24" ht="28.9" customHeight="1">
      <c r="A284" s="41" t="str">
        <f>IF(OR(ISNUMBER(E284),ISTEXT(C284)),A283+1," ")</f>
        <v xml:space="preserve"> </v>
      </c>
      <c r="B284" s="42"/>
      <c r="C284" s="43"/>
      <c r="D284" s="44"/>
      <c r="E284" s="44"/>
      <c r="F284" s="43"/>
      <c r="G284" s="43"/>
      <c r="H284" s="26"/>
      <c r="I284" s="26"/>
      <c r="J284" s="26"/>
      <c r="K284" s="26"/>
      <c r="L284" s="52"/>
      <c r="M284" s="50"/>
      <c r="N284" s="28" t="s">
        <v>6</v>
      </c>
      <c r="O284" s="28">
        <f>COUNTIF(C281:C300,"대")</f>
        <v>0</v>
      </c>
      <c r="P284" s="28" t="s">
        <v>2</v>
      </c>
      <c r="Q284" s="28">
        <f>SUMIF(C281:C300,"대",E281:E300)</f>
        <v>0</v>
      </c>
      <c r="R284" s="28">
        <f>COUNTIF(X281:X300,"대국")</f>
        <v>0</v>
      </c>
      <c r="S284" s="28" t="s">
        <v>2</v>
      </c>
      <c r="T284" s="28">
        <f>SUMIF(X281:X300,"대국",E281:E300)</f>
        <v>0</v>
      </c>
      <c r="U284" s="28">
        <f t="shared" si="67"/>
        <v>0</v>
      </c>
      <c r="V284" s="28" t="s">
        <v>2</v>
      </c>
      <c r="W284" s="28">
        <f t="shared" si="68"/>
        <v>0</v>
      </c>
      <c r="X284" s="28" t="str">
        <f t="shared" si="66"/>
        <v/>
      </c>
    </row>
    <row r="285" spans="1:24" ht="28.9" customHeight="1">
      <c r="A285" s="41" t="str">
        <f>IF(OR(ISNUMBER(E285),ISTEXT(C285)),A284+1," ")</f>
        <v xml:space="preserve"> </v>
      </c>
      <c r="B285" s="42"/>
      <c r="C285" s="43"/>
      <c r="D285" s="44"/>
      <c r="E285" s="44"/>
      <c r="F285" s="43"/>
      <c r="G285" s="43"/>
      <c r="H285" s="26"/>
      <c r="I285" s="26"/>
      <c r="J285" s="26"/>
      <c r="K285" s="26"/>
      <c r="L285" s="52"/>
      <c r="M285" s="50"/>
      <c r="N285" s="28" t="s">
        <v>7</v>
      </c>
      <c r="O285" s="28">
        <f>COUNTIF(C281:C300,"도")</f>
        <v>0</v>
      </c>
      <c r="P285" s="28" t="s">
        <v>2</v>
      </c>
      <c r="Q285" s="28">
        <f>SUMIF(C281:C300,"도",E281:E300)</f>
        <v>0</v>
      </c>
      <c r="R285" s="28">
        <f>COUNTIF(X281:X300,"도국")</f>
        <v>0</v>
      </c>
      <c r="S285" s="28" t="s">
        <v>2</v>
      </c>
      <c r="T285" s="28">
        <f>SUMIF(X281:X300,"도국",E281:E300)</f>
        <v>0</v>
      </c>
      <c r="U285" s="28">
        <f t="shared" si="67"/>
        <v>0</v>
      </c>
      <c r="V285" s="28" t="s">
        <v>2</v>
      </c>
      <c r="W285" s="28">
        <f t="shared" si="68"/>
        <v>0</v>
      </c>
      <c r="X285" s="28" t="str">
        <f t="shared" si="66"/>
        <v/>
      </c>
    </row>
    <row r="286" spans="1:24" ht="28.9" customHeight="1">
      <c r="A286" s="41" t="str">
        <f>IF(OR(ISNUMBER(E286),ISTEXT(C286)),A285+1," ")</f>
        <v xml:space="preserve"> </v>
      </c>
      <c r="B286" s="42"/>
      <c r="C286" s="43"/>
      <c r="D286" s="44"/>
      <c r="E286" s="44"/>
      <c r="F286" s="43"/>
      <c r="G286" s="43"/>
      <c r="H286" s="26"/>
      <c r="I286" s="26"/>
      <c r="J286" s="26"/>
      <c r="K286" s="26"/>
      <c r="L286" s="52"/>
      <c r="M286" s="50"/>
      <c r="N286" s="28" t="s">
        <v>8</v>
      </c>
      <c r="O286" s="28">
        <f>COUNTIF(C281:C300,"천")</f>
        <v>0</v>
      </c>
      <c r="P286" s="28" t="s">
        <v>2</v>
      </c>
      <c r="Q286" s="28">
        <f>SUMIF(C281:C300,"천",E281:E300)</f>
        <v>0</v>
      </c>
      <c r="R286" s="28">
        <f>COUNTIF(X281:X300,"천국")</f>
        <v>0</v>
      </c>
      <c r="S286" s="28" t="s">
        <v>2</v>
      </c>
      <c r="T286" s="28">
        <f>SUMIF(X281:X300,"천국",E281:E300)</f>
        <v>0</v>
      </c>
      <c r="U286" s="28">
        <f t="shared" si="67"/>
        <v>0</v>
      </c>
      <c r="V286" s="28" t="s">
        <v>2</v>
      </c>
      <c r="W286" s="28">
        <f t="shared" si="68"/>
        <v>0</v>
      </c>
      <c r="X286" s="28" t="str">
        <f t="shared" si="66"/>
        <v/>
      </c>
    </row>
    <row r="287" spans="1:24" ht="28.9" customHeight="1">
      <c r="A287" s="41" t="str">
        <f t="shared" ref="A287:A298" si="69">IF(OR(ISNUMBER(E287),ISTEXT(C287)),A286+1," ")</f>
        <v xml:space="preserve"> </v>
      </c>
      <c r="B287" s="42"/>
      <c r="C287" s="43"/>
      <c r="D287" s="44"/>
      <c r="E287" s="44"/>
      <c r="F287" s="43"/>
      <c r="G287" s="43"/>
      <c r="H287" s="26"/>
      <c r="I287" s="26"/>
      <c r="J287" s="26"/>
      <c r="K287" s="26"/>
      <c r="L287" s="52"/>
      <c r="M287" s="50"/>
      <c r="N287" s="28" t="s">
        <v>9</v>
      </c>
      <c r="O287" s="28">
        <f>COUNTIF(C281:C300,"구")</f>
        <v>0</v>
      </c>
      <c r="P287" s="28" t="s">
        <v>2</v>
      </c>
      <c r="Q287" s="28">
        <f>SUMIF(C281:C300,"구",E281:E300)</f>
        <v>0</v>
      </c>
      <c r="R287" s="28">
        <f>COUNTIF(X281:X300,"구국")</f>
        <v>0</v>
      </c>
      <c r="S287" s="28" t="s">
        <v>2</v>
      </c>
      <c r="T287" s="28">
        <f>SUMIF(X281:X300,"구국",E281:E300)</f>
        <v>0</v>
      </c>
      <c r="U287" s="28">
        <f t="shared" si="67"/>
        <v>0</v>
      </c>
      <c r="V287" s="28" t="s">
        <v>2</v>
      </c>
      <c r="W287" s="28">
        <f t="shared" si="68"/>
        <v>0</v>
      </c>
      <c r="X287" s="28" t="str">
        <f t="shared" si="66"/>
        <v/>
      </c>
    </row>
    <row r="288" spans="1:24" ht="28.9" customHeight="1">
      <c r="A288" s="41" t="str">
        <f t="shared" si="69"/>
        <v xml:space="preserve"> </v>
      </c>
      <c r="B288" s="42"/>
      <c r="C288" s="43"/>
      <c r="D288" s="44"/>
      <c r="E288" s="44"/>
      <c r="F288" s="43"/>
      <c r="G288" s="43"/>
      <c r="H288" s="26"/>
      <c r="I288" s="26"/>
      <c r="J288" s="26"/>
      <c r="K288" s="26"/>
      <c r="L288" s="52"/>
      <c r="M288" s="50"/>
      <c r="N288" s="28" t="s">
        <v>10</v>
      </c>
      <c r="O288" s="28">
        <f>COUNTIF(C281:C300,"제")</f>
        <v>0</v>
      </c>
      <c r="P288" s="28" t="s">
        <v>2</v>
      </c>
      <c r="Q288" s="28">
        <f>SUMIF(C281:C300,"제",E281:E300)</f>
        <v>0</v>
      </c>
      <c r="R288" s="28">
        <f>COUNTIF(X281:X300,"제국")</f>
        <v>0</v>
      </c>
      <c r="S288" s="28" t="s">
        <v>2</v>
      </c>
      <c r="T288" s="28">
        <f>SUMIF(X281:X300,"제국",E281:E300)</f>
        <v>0</v>
      </c>
      <c r="U288" s="28">
        <f t="shared" si="67"/>
        <v>0</v>
      </c>
      <c r="V288" s="28" t="s">
        <v>2</v>
      </c>
      <c r="W288" s="28">
        <f t="shared" si="68"/>
        <v>0</v>
      </c>
      <c r="X288" s="28" t="str">
        <f t="shared" si="66"/>
        <v/>
      </c>
    </row>
    <row r="289" spans="1:24" ht="28.9" customHeight="1">
      <c r="A289" s="41" t="str">
        <f t="shared" si="69"/>
        <v xml:space="preserve"> </v>
      </c>
      <c r="B289" s="42"/>
      <c r="C289" s="43"/>
      <c r="D289" s="44"/>
      <c r="E289" s="44"/>
      <c r="F289" s="43"/>
      <c r="G289" s="43"/>
      <c r="H289" s="26"/>
      <c r="I289" s="26"/>
      <c r="J289" s="26"/>
      <c r="K289" s="26"/>
      <c r="L289" s="52"/>
      <c r="M289" s="50"/>
      <c r="N289" s="28" t="s">
        <v>11</v>
      </c>
      <c r="O289" s="28">
        <f>COUNTIF(C281:C300,"유")</f>
        <v>0</v>
      </c>
      <c r="P289" s="28" t="s">
        <v>2</v>
      </c>
      <c r="Q289" s="28">
        <f>SUMIF(C281:C300,"유",E281:E300)</f>
        <v>0</v>
      </c>
      <c r="R289" s="28">
        <f>COUNTIF(X281:X300,"유국")</f>
        <v>0</v>
      </c>
      <c r="S289" s="28" t="s">
        <v>2</v>
      </c>
      <c r="T289" s="28">
        <f>SUMIF(X281:X300,"유국",E281:E300)</f>
        <v>0</v>
      </c>
      <c r="U289" s="28">
        <f t="shared" si="67"/>
        <v>0</v>
      </c>
      <c r="V289" s="28" t="s">
        <v>2</v>
      </c>
      <c r="W289" s="28">
        <f t="shared" si="68"/>
        <v>0</v>
      </c>
      <c r="X289" s="28" t="str">
        <f t="shared" si="66"/>
        <v/>
      </c>
    </row>
    <row r="290" spans="1:24" ht="28.9" customHeight="1">
      <c r="A290" s="41" t="str">
        <f t="shared" si="69"/>
        <v xml:space="preserve"> </v>
      </c>
      <c r="B290" s="42"/>
      <c r="C290" s="43"/>
      <c r="D290" s="44"/>
      <c r="E290" s="44"/>
      <c r="F290" s="43"/>
      <c r="G290" s="43"/>
      <c r="H290" s="26"/>
      <c r="I290" s="26"/>
      <c r="J290" s="26"/>
      <c r="K290" s="26"/>
      <c r="L290" s="52"/>
      <c r="M290" s="50"/>
      <c r="N290" s="28" t="s">
        <v>12</v>
      </c>
      <c r="O290" s="28">
        <f>COUNTIF(C281:C300,"과")</f>
        <v>0</v>
      </c>
      <c r="P290" s="28" t="s">
        <v>2</v>
      </c>
      <c r="Q290" s="28">
        <f>SUMIF(C281:C300,"과",E281:E300)</f>
        <v>0</v>
      </c>
      <c r="R290" s="28">
        <f>COUNTIF(X281:X300,"과국")</f>
        <v>0</v>
      </c>
      <c r="S290" s="28" t="s">
        <v>2</v>
      </c>
      <c r="T290" s="28">
        <f>SUMIF(X281:X300,"과국",E281:E300)</f>
        <v>0</v>
      </c>
      <c r="U290" s="28">
        <f t="shared" si="67"/>
        <v>0</v>
      </c>
      <c r="V290" s="28" t="s">
        <v>2</v>
      </c>
      <c r="W290" s="28">
        <f t="shared" si="68"/>
        <v>0</v>
      </c>
      <c r="X290" s="28" t="str">
        <f t="shared" si="66"/>
        <v/>
      </c>
    </row>
    <row r="291" spans="1:24" ht="28.9" customHeight="1">
      <c r="A291" s="41" t="str">
        <f t="shared" si="69"/>
        <v xml:space="preserve"> </v>
      </c>
      <c r="B291" s="42"/>
      <c r="C291" s="43"/>
      <c r="D291" s="44"/>
      <c r="E291" s="44"/>
      <c r="F291" s="43"/>
      <c r="G291" s="43"/>
      <c r="H291" s="26"/>
      <c r="I291" s="26"/>
      <c r="J291" s="26"/>
      <c r="K291" s="26"/>
      <c r="L291" s="52"/>
      <c r="M291" s="50"/>
      <c r="N291" s="28" t="s">
        <v>13</v>
      </c>
      <c r="O291" s="28">
        <f>COUNTIF(C281:C300,"묘")</f>
        <v>0</v>
      </c>
      <c r="P291" s="28" t="s">
        <v>2</v>
      </c>
      <c r="Q291" s="28">
        <f>SUMIF(C281:C300,"묘",E281:E300)</f>
        <v>0</v>
      </c>
      <c r="R291" s="28">
        <f>COUNTIF(X281:X300,"묘국")</f>
        <v>0</v>
      </c>
      <c r="S291" s="28" t="s">
        <v>2</v>
      </c>
      <c r="T291" s="28">
        <f>SUMIF(X281:X300,"묘국",E281:E300)</f>
        <v>0</v>
      </c>
      <c r="U291" s="28">
        <f t="shared" si="67"/>
        <v>0</v>
      </c>
      <c r="V291" s="28" t="s">
        <v>2</v>
      </c>
      <c r="W291" s="28">
        <f t="shared" si="68"/>
        <v>0</v>
      </c>
      <c r="X291" s="28" t="str">
        <f t="shared" si="66"/>
        <v/>
      </c>
    </row>
    <row r="292" spans="1:24" ht="28.9" customHeight="1">
      <c r="A292" s="41" t="str">
        <f t="shared" si="69"/>
        <v xml:space="preserve"> </v>
      </c>
      <c r="B292" s="42"/>
      <c r="C292" s="43"/>
      <c r="D292" s="44"/>
      <c r="E292" s="44"/>
      <c r="F292" s="43"/>
      <c r="G292" s="43"/>
      <c r="H292" s="26"/>
      <c r="I292" s="26"/>
      <c r="J292" s="26"/>
      <c r="K292" s="26"/>
      <c r="L292" s="52"/>
      <c r="M292" s="50"/>
      <c r="N292" s="28" t="s">
        <v>14</v>
      </c>
      <c r="O292" s="28">
        <f>COUNTIF(C281:C300,"목")</f>
        <v>0</v>
      </c>
      <c r="P292" s="28" t="s">
        <v>2</v>
      </c>
      <c r="Q292" s="28">
        <f>SUMIF(C281:C300,"목",E281:E300)</f>
        <v>0</v>
      </c>
      <c r="R292" s="28">
        <f>COUNTIF(X281:X300,"목국")</f>
        <v>0</v>
      </c>
      <c r="S292" s="28" t="s">
        <v>2</v>
      </c>
      <c r="T292" s="28">
        <f>SUMIF(X281:X300,"목국",E281:E300)</f>
        <v>0</v>
      </c>
      <c r="U292" s="28">
        <f t="shared" si="67"/>
        <v>0</v>
      </c>
      <c r="V292" s="28" t="s">
        <v>2</v>
      </c>
      <c r="W292" s="28">
        <f t="shared" si="68"/>
        <v>0</v>
      </c>
      <c r="X292" s="28" t="str">
        <f t="shared" si="66"/>
        <v/>
      </c>
    </row>
    <row r="293" spans="1:24" ht="28.9" customHeight="1">
      <c r="A293" s="41" t="str">
        <f t="shared" si="69"/>
        <v xml:space="preserve"> </v>
      </c>
      <c r="B293" s="42"/>
      <c r="C293" s="43"/>
      <c r="D293" s="44"/>
      <c r="E293" s="44"/>
      <c r="F293" s="43"/>
      <c r="G293" s="43"/>
      <c r="H293" s="26"/>
      <c r="I293" s="26"/>
      <c r="J293" s="26"/>
      <c r="K293" s="26"/>
      <c r="L293" s="52"/>
      <c r="M293" s="50"/>
      <c r="N293" s="28" t="s">
        <v>15</v>
      </c>
      <c r="O293" s="28">
        <f>COUNTIF(C281:C300,"잡")</f>
        <v>0</v>
      </c>
      <c r="P293" s="28" t="s">
        <v>2</v>
      </c>
      <c r="Q293" s="28">
        <f>SUMIF(C281:C300,"잡",E281:E300)</f>
        <v>0</v>
      </c>
      <c r="R293" s="28">
        <f>COUNTIF(X281:X300,"잡국")</f>
        <v>0</v>
      </c>
      <c r="S293" s="28" t="s">
        <v>2</v>
      </c>
      <c r="T293" s="28">
        <f>SUMIF(X281:X300,"잡국",E281:E300)</f>
        <v>0</v>
      </c>
      <c r="U293" s="28">
        <f t="shared" si="67"/>
        <v>0</v>
      </c>
      <c r="V293" s="28" t="s">
        <v>2</v>
      </c>
      <c r="W293" s="28">
        <f t="shared" si="68"/>
        <v>0</v>
      </c>
      <c r="X293" s="28" t="str">
        <f t="shared" si="66"/>
        <v/>
      </c>
    </row>
    <row r="294" spans="1:24" ht="28.9" customHeight="1">
      <c r="A294" s="41" t="str">
        <f t="shared" si="69"/>
        <v xml:space="preserve"> </v>
      </c>
      <c r="B294" s="42"/>
      <c r="C294" s="43"/>
      <c r="D294" s="44"/>
      <c r="E294" s="44"/>
      <c r="F294" s="43"/>
      <c r="G294" s="43"/>
      <c r="H294" s="26"/>
      <c r="I294" s="26"/>
      <c r="J294" s="26"/>
      <c r="K294" s="26"/>
      <c r="L294" s="52"/>
      <c r="M294" s="50"/>
      <c r="N294" s="28" t="s">
        <v>19</v>
      </c>
      <c r="O294" s="28">
        <f>COUNTIF(C281:C300,"학")</f>
        <v>0</v>
      </c>
      <c r="P294" s="28" t="s">
        <v>2</v>
      </c>
      <c r="Q294" s="28">
        <f>SUMIF(C281:C300,"학",E281:E300)</f>
        <v>0</v>
      </c>
      <c r="R294" s="28">
        <f>COUNTIF(X281:X300,"학국")</f>
        <v>0</v>
      </c>
      <c r="S294" s="28" t="s">
        <v>2</v>
      </c>
      <c r="T294" s="28">
        <f>SUMIF(X281:X300,"학국",E281:E300)</f>
        <v>0</v>
      </c>
      <c r="U294" s="28">
        <f t="shared" si="67"/>
        <v>0</v>
      </c>
      <c r="V294" s="28" t="s">
        <v>2</v>
      </c>
      <c r="W294" s="28">
        <f t="shared" si="68"/>
        <v>0</v>
      </c>
      <c r="X294" s="28" t="str">
        <f t="shared" si="66"/>
        <v/>
      </c>
    </row>
    <row r="295" spans="1:24" ht="28.9" customHeight="1">
      <c r="A295" s="41" t="str">
        <f t="shared" si="69"/>
        <v xml:space="preserve"> </v>
      </c>
      <c r="B295" s="42"/>
      <c r="C295" s="43"/>
      <c r="D295" s="44"/>
      <c r="E295" s="44"/>
      <c r="F295" s="43"/>
      <c r="G295" s="43"/>
      <c r="H295" s="26"/>
      <c r="I295" s="26"/>
      <c r="J295" s="26"/>
      <c r="K295" s="26"/>
      <c r="L295" s="52"/>
      <c r="M295" s="50"/>
      <c r="N295" s="28" t="s">
        <v>16</v>
      </c>
      <c r="O295" s="28">
        <f>COUNTIF(C281:C300,"수")</f>
        <v>0</v>
      </c>
      <c r="P295" s="28" t="s">
        <v>2</v>
      </c>
      <c r="Q295" s="28">
        <f>SUMIF(C281:C300,"수",E281:E300)</f>
        <v>0</v>
      </c>
      <c r="R295" s="28">
        <f>COUNTIF(X281:X300,"수국")</f>
        <v>0</v>
      </c>
      <c r="S295" s="28" t="s">
        <v>2</v>
      </c>
      <c r="T295" s="28">
        <f>SUMIF(X281:X300,"수국",E281:E300)</f>
        <v>0</v>
      </c>
      <c r="U295" s="28">
        <f t="shared" si="67"/>
        <v>0</v>
      </c>
      <c r="V295" s="28" t="s">
        <v>2</v>
      </c>
      <c r="W295" s="28">
        <f t="shared" si="68"/>
        <v>0</v>
      </c>
      <c r="X295" s="28" t="str">
        <f t="shared" si="66"/>
        <v/>
      </c>
    </row>
    <row r="296" spans="1:24" ht="28.9" customHeight="1">
      <c r="A296" s="41" t="str">
        <f t="shared" si="69"/>
        <v xml:space="preserve"> </v>
      </c>
      <c r="B296" s="42"/>
      <c r="C296" s="43"/>
      <c r="D296" s="44"/>
      <c r="E296" s="44"/>
      <c r="F296" s="43"/>
      <c r="G296" s="43"/>
      <c r="H296" s="26"/>
      <c r="I296" s="26"/>
      <c r="J296" s="26"/>
      <c r="K296" s="26"/>
      <c r="L296" s="52"/>
      <c r="M296" s="50"/>
      <c r="N296" s="29" t="s">
        <v>17</v>
      </c>
      <c r="O296" s="28">
        <f>COUNTIF(C281:C300,"장")</f>
        <v>0</v>
      </c>
      <c r="P296" s="28" t="s">
        <v>2</v>
      </c>
      <c r="Q296" s="28">
        <f>SUMIF(C281:C300,"장",E281:E300)</f>
        <v>0</v>
      </c>
      <c r="R296" s="28">
        <f>COUNTIF(X281:X300,"장국")</f>
        <v>0</v>
      </c>
      <c r="S296" s="28" t="s">
        <v>2</v>
      </c>
      <c r="T296" s="28">
        <f>SUMIF(X281:X300,"장국",E281:E300)</f>
        <v>0</v>
      </c>
      <c r="U296" s="28">
        <f t="shared" si="67"/>
        <v>0</v>
      </c>
      <c r="V296" s="28" t="s">
        <v>2</v>
      </c>
      <c r="W296" s="28">
        <f t="shared" si="68"/>
        <v>0</v>
      </c>
      <c r="X296" s="30" t="str">
        <f t="shared" ref="X296:X311" si="70">CONCATENATE(C296,H296)</f>
        <v/>
      </c>
    </row>
    <row r="297" spans="1:24" ht="28.9" customHeight="1">
      <c r="A297" s="41" t="str">
        <f t="shared" si="69"/>
        <v xml:space="preserve"> </v>
      </c>
      <c r="B297" s="42"/>
      <c r="C297" s="43"/>
      <c r="D297" s="44"/>
      <c r="E297" s="44"/>
      <c r="F297" s="43"/>
      <c r="G297" s="43"/>
      <c r="H297" s="26"/>
      <c r="I297" s="26"/>
      <c r="J297" s="26"/>
      <c r="K297" s="26"/>
      <c r="L297" s="52"/>
      <c r="M297" s="50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30" t="str">
        <f t="shared" si="70"/>
        <v/>
      </c>
    </row>
    <row r="298" spans="1:24" ht="28.9" customHeight="1">
      <c r="A298" s="41" t="str">
        <f t="shared" si="69"/>
        <v xml:space="preserve"> </v>
      </c>
      <c r="B298" s="42"/>
      <c r="C298" s="43"/>
      <c r="D298" s="44"/>
      <c r="E298" s="44"/>
      <c r="F298" s="43"/>
      <c r="G298" s="43"/>
      <c r="H298" s="26"/>
      <c r="I298" s="26"/>
      <c r="J298" s="26"/>
      <c r="K298" s="26"/>
      <c r="L298" s="52"/>
      <c r="M298" s="50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30" t="str">
        <f t="shared" si="70"/>
        <v/>
      </c>
    </row>
    <row r="299" spans="1:24" ht="28.9" customHeight="1">
      <c r="A299" s="41" t="str">
        <f>IF(OR(ISNUMBER(E299),ISTEXT(C299)),A298+1," ")</f>
        <v xml:space="preserve"> </v>
      </c>
      <c r="B299" s="42"/>
      <c r="C299" s="43"/>
      <c r="D299" s="44"/>
      <c r="E299" s="44"/>
      <c r="F299" s="43"/>
      <c r="G299" s="43"/>
      <c r="H299" s="26"/>
      <c r="I299" s="26"/>
      <c r="J299" s="26"/>
      <c r="K299" s="26"/>
      <c r="L299" s="52"/>
      <c r="M299" s="50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30" t="str">
        <f t="shared" si="70"/>
        <v/>
      </c>
    </row>
    <row r="300" spans="1:24" ht="28.9" customHeight="1">
      <c r="A300" s="41" t="str">
        <f>IF(OR(ISNUMBER(E300),ISTEXT(C300)),A299+1," ")</f>
        <v xml:space="preserve"> </v>
      </c>
      <c r="B300" s="42"/>
      <c r="C300" s="43"/>
      <c r="D300" s="44"/>
      <c r="E300" s="44"/>
      <c r="F300" s="43"/>
      <c r="G300" s="43"/>
      <c r="H300" s="26"/>
      <c r="I300" s="26"/>
      <c r="J300" s="26"/>
      <c r="K300" s="26"/>
      <c r="L300" s="52"/>
      <c r="M300" s="50"/>
      <c r="N300" s="28" t="s">
        <v>20</v>
      </c>
      <c r="O300" s="28">
        <f>COUNTIF(C281:C300," ")</f>
        <v>0</v>
      </c>
      <c r="P300" s="28" t="s">
        <v>2</v>
      </c>
      <c r="Q300" s="28">
        <f>SUMIF(C281:C300," ",E281:E300)</f>
        <v>0</v>
      </c>
      <c r="R300" s="28"/>
      <c r="S300" s="28" t="s">
        <v>2</v>
      </c>
      <c r="T300" s="28"/>
      <c r="U300" s="28">
        <f>O300</f>
        <v>0</v>
      </c>
      <c r="V300" s="28" t="s">
        <v>2</v>
      </c>
      <c r="W300" s="28">
        <f>Q300</f>
        <v>0</v>
      </c>
      <c r="X300" s="28" t="str">
        <f t="shared" si="70"/>
        <v/>
      </c>
    </row>
    <row r="301" spans="1:24" ht="28.9" customHeight="1">
      <c r="A301" s="45" t="s">
        <v>35</v>
      </c>
      <c r="B301" s="46"/>
      <c r="C301" s="47"/>
      <c r="D301" s="48"/>
      <c r="E301" s="49">
        <f>SUM(E281:E300)</f>
        <v>0</v>
      </c>
      <c r="F301" s="47"/>
      <c r="G301" s="47"/>
      <c r="H301" s="31"/>
      <c r="I301" s="31"/>
      <c r="J301" s="31"/>
      <c r="K301" s="31"/>
      <c r="L301" s="33"/>
      <c r="M301" s="51"/>
      <c r="N301" s="29" t="s">
        <v>1</v>
      </c>
      <c r="O301" s="28">
        <f>SUM(O281:O300)</f>
        <v>0</v>
      </c>
      <c r="P301" s="28" t="s">
        <v>2</v>
      </c>
      <c r="Q301" s="28">
        <f>SUM(Q281:Q300)</f>
        <v>0</v>
      </c>
      <c r="R301" s="28">
        <f>SUM(R281:R300)</f>
        <v>0</v>
      </c>
      <c r="S301" s="28" t="s">
        <v>2</v>
      </c>
      <c r="T301" s="28">
        <f>SUM(T281:T300)</f>
        <v>0</v>
      </c>
      <c r="U301" s="28">
        <f>SUM(U281:U300)</f>
        <v>0</v>
      </c>
      <c r="V301" s="28" t="s">
        <v>2</v>
      </c>
      <c r="W301" s="28">
        <f>SUM(W281:W300)</f>
        <v>0</v>
      </c>
      <c r="X301" s="28" t="str">
        <f t="shared" si="70"/>
        <v/>
      </c>
    </row>
    <row r="302" spans="1:24" ht="28.9" customHeight="1">
      <c r="A302" s="41" t="str">
        <f>IF(OR(ISNUMBER(E302),ISTEXT(C302)),A300+1," ")</f>
        <v xml:space="preserve"> </v>
      </c>
      <c r="B302" s="42"/>
      <c r="C302" s="43"/>
      <c r="D302" s="44"/>
      <c r="E302" s="44"/>
      <c r="F302" s="43"/>
      <c r="G302" s="43"/>
      <c r="H302" s="26"/>
      <c r="I302" s="26"/>
      <c r="J302" s="26"/>
      <c r="K302" s="27"/>
      <c r="L302" s="52"/>
      <c r="M302" s="50"/>
      <c r="N302" s="28" t="s">
        <v>3</v>
      </c>
      <c r="O302" s="28">
        <f>COUNTIF(C302:C321,"전")</f>
        <v>0</v>
      </c>
      <c r="P302" s="28" t="s">
        <v>2</v>
      </c>
      <c r="Q302" s="28">
        <f>SUMIF(C302:C321,"전",E302:E321)</f>
        <v>0</v>
      </c>
      <c r="R302" s="28">
        <f>COUNTIF(X302:X321,"전국")</f>
        <v>0</v>
      </c>
      <c r="S302" s="28" t="s">
        <v>2</v>
      </c>
      <c r="T302" s="28">
        <f>SUMIF(X302:X321,"전국",E302:E321)</f>
        <v>0</v>
      </c>
      <c r="U302" s="28">
        <f t="shared" ref="U302:U317" si="71">O302-R302</f>
        <v>0</v>
      </c>
      <c r="V302" s="28" t="s">
        <v>2</v>
      </c>
      <c r="W302" s="28">
        <f t="shared" ref="W302:W317" si="72">Q302-T302</f>
        <v>0</v>
      </c>
      <c r="X302" s="28" t="str">
        <f t="shared" si="70"/>
        <v/>
      </c>
    </row>
    <row r="303" spans="1:24" ht="28.9" customHeight="1">
      <c r="A303" s="41" t="str">
        <f>IF(OR(ISNUMBER(E303),ISTEXT(C303)),A302+1," ")</f>
        <v xml:space="preserve"> </v>
      </c>
      <c r="B303" s="42"/>
      <c r="C303" s="43"/>
      <c r="D303" s="44"/>
      <c r="E303" s="44"/>
      <c r="F303" s="43"/>
      <c r="G303" s="43"/>
      <c r="H303" s="26"/>
      <c r="I303" s="26"/>
      <c r="J303" s="26"/>
      <c r="K303" s="26"/>
      <c r="L303" s="52"/>
      <c r="M303" s="50"/>
      <c r="N303" s="28" t="s">
        <v>4</v>
      </c>
      <c r="O303" s="28">
        <f>COUNTIF(C302:C321,"답")</f>
        <v>0</v>
      </c>
      <c r="P303" s="28" t="s">
        <v>2</v>
      </c>
      <c r="Q303" s="28">
        <f>SUMIF(C302:C321,"답",E302:E321)</f>
        <v>0</v>
      </c>
      <c r="R303" s="28">
        <f>COUNTIF(X302:X321,"답국")</f>
        <v>0</v>
      </c>
      <c r="S303" s="28" t="s">
        <v>2</v>
      </c>
      <c r="T303" s="28">
        <f>SUMIF(X302:X321,"답국",E302:E321)</f>
        <v>0</v>
      </c>
      <c r="U303" s="28">
        <f t="shared" si="71"/>
        <v>0</v>
      </c>
      <c r="V303" s="28" t="s">
        <v>2</v>
      </c>
      <c r="W303" s="28">
        <f t="shared" si="72"/>
        <v>0</v>
      </c>
      <c r="X303" s="28" t="str">
        <f t="shared" si="70"/>
        <v/>
      </c>
    </row>
    <row r="304" spans="1:24" ht="28.9" customHeight="1">
      <c r="A304" s="41" t="str">
        <f>IF(OR(ISNUMBER(E304),ISTEXT(C304)),A303+1," ")</f>
        <v xml:space="preserve"> </v>
      </c>
      <c r="B304" s="42"/>
      <c r="C304" s="43"/>
      <c r="D304" s="44"/>
      <c r="E304" s="44"/>
      <c r="F304" s="43"/>
      <c r="G304" s="43"/>
      <c r="H304" s="26"/>
      <c r="I304" s="26"/>
      <c r="J304" s="26"/>
      <c r="K304" s="26"/>
      <c r="L304" s="52"/>
      <c r="M304" s="50"/>
      <c r="N304" s="28" t="s">
        <v>5</v>
      </c>
      <c r="O304" s="28">
        <f>COUNTIF(C302:C321,"임")</f>
        <v>0</v>
      </c>
      <c r="P304" s="28" t="s">
        <v>2</v>
      </c>
      <c r="Q304" s="28">
        <f>SUMIF(C302:C321,"임",E302:E321)</f>
        <v>0</v>
      </c>
      <c r="R304" s="28">
        <f>COUNTIF(X302:X321,"임국")</f>
        <v>0</v>
      </c>
      <c r="S304" s="28" t="s">
        <v>2</v>
      </c>
      <c r="T304" s="28">
        <f>SUMIF(X302:X321,"임국",E302:E321)</f>
        <v>0</v>
      </c>
      <c r="U304" s="28">
        <f t="shared" si="71"/>
        <v>0</v>
      </c>
      <c r="V304" s="28" t="s">
        <v>2</v>
      </c>
      <c r="W304" s="28">
        <f t="shared" si="72"/>
        <v>0</v>
      </c>
      <c r="X304" s="28" t="str">
        <f t="shared" si="70"/>
        <v/>
      </c>
    </row>
    <row r="305" spans="1:24" ht="28.9" customHeight="1">
      <c r="A305" s="41" t="str">
        <f>IF(OR(ISNUMBER(E305),ISTEXT(C305)),A304+1," ")</f>
        <v xml:space="preserve"> </v>
      </c>
      <c r="B305" s="42"/>
      <c r="C305" s="43"/>
      <c r="D305" s="44"/>
      <c r="E305" s="44"/>
      <c r="F305" s="43"/>
      <c r="G305" s="43"/>
      <c r="H305" s="26"/>
      <c r="I305" s="26"/>
      <c r="J305" s="26"/>
      <c r="K305" s="26"/>
      <c r="L305" s="52"/>
      <c r="M305" s="50"/>
      <c r="N305" s="28" t="s">
        <v>6</v>
      </c>
      <c r="O305" s="28">
        <f>COUNTIF(C302:C321,"대")</f>
        <v>0</v>
      </c>
      <c r="P305" s="28" t="s">
        <v>2</v>
      </c>
      <c r="Q305" s="28">
        <f>SUMIF(C302:C321,"대",E302:E321)</f>
        <v>0</v>
      </c>
      <c r="R305" s="28">
        <f>COUNTIF(X302:X321,"대국")</f>
        <v>0</v>
      </c>
      <c r="S305" s="28" t="s">
        <v>2</v>
      </c>
      <c r="T305" s="28">
        <f>SUMIF(X302:X321,"대국",E302:E321)</f>
        <v>0</v>
      </c>
      <c r="U305" s="28">
        <f t="shared" si="71"/>
        <v>0</v>
      </c>
      <c r="V305" s="28" t="s">
        <v>2</v>
      </c>
      <c r="W305" s="28">
        <f t="shared" si="72"/>
        <v>0</v>
      </c>
      <c r="X305" s="28" t="str">
        <f t="shared" si="70"/>
        <v/>
      </c>
    </row>
    <row r="306" spans="1:24" ht="28.9" customHeight="1">
      <c r="A306" s="41" t="str">
        <f>IF(OR(ISNUMBER(E306),ISTEXT(C306)),A305+1," ")</f>
        <v xml:space="preserve"> </v>
      </c>
      <c r="B306" s="42"/>
      <c r="C306" s="43"/>
      <c r="D306" s="44"/>
      <c r="E306" s="44"/>
      <c r="F306" s="43"/>
      <c r="G306" s="43"/>
      <c r="H306" s="26"/>
      <c r="I306" s="26"/>
      <c r="J306" s="26"/>
      <c r="K306" s="26"/>
      <c r="L306" s="52"/>
      <c r="M306" s="50"/>
      <c r="N306" s="28" t="s">
        <v>7</v>
      </c>
      <c r="O306" s="28">
        <f>COUNTIF(C302:C321,"도")</f>
        <v>0</v>
      </c>
      <c r="P306" s="28" t="s">
        <v>2</v>
      </c>
      <c r="Q306" s="28">
        <f>SUMIF(C302:C321,"도",E302:E321)</f>
        <v>0</v>
      </c>
      <c r="R306" s="28">
        <f>COUNTIF(X302:X321,"도국")</f>
        <v>0</v>
      </c>
      <c r="S306" s="28" t="s">
        <v>2</v>
      </c>
      <c r="T306" s="28">
        <f>SUMIF(X302:X321,"도국",E302:E321)</f>
        <v>0</v>
      </c>
      <c r="U306" s="28">
        <f t="shared" si="71"/>
        <v>0</v>
      </c>
      <c r="V306" s="28" t="s">
        <v>2</v>
      </c>
      <c r="W306" s="28">
        <f t="shared" si="72"/>
        <v>0</v>
      </c>
      <c r="X306" s="28" t="str">
        <f t="shared" si="70"/>
        <v/>
      </c>
    </row>
    <row r="307" spans="1:24" ht="28.9" customHeight="1">
      <c r="A307" s="41" t="str">
        <f t="shared" ref="A307:A319" si="73">IF(OR(ISNUMBER(E307),ISTEXT(C307)),A306+1," ")</f>
        <v xml:space="preserve"> </v>
      </c>
      <c r="B307" s="42"/>
      <c r="C307" s="43"/>
      <c r="D307" s="44"/>
      <c r="E307" s="44"/>
      <c r="F307" s="43"/>
      <c r="G307" s="43"/>
      <c r="H307" s="26"/>
      <c r="I307" s="26"/>
      <c r="J307" s="26"/>
      <c r="K307" s="26"/>
      <c r="L307" s="52"/>
      <c r="M307" s="50"/>
      <c r="N307" s="28" t="s">
        <v>8</v>
      </c>
      <c r="O307" s="28">
        <f>COUNTIF(C302:C321,"천")</f>
        <v>0</v>
      </c>
      <c r="P307" s="28" t="s">
        <v>2</v>
      </c>
      <c r="Q307" s="28">
        <f>SUMIF(C302:C321,"천",E302:E321)</f>
        <v>0</v>
      </c>
      <c r="R307" s="28">
        <f>COUNTIF(X302:X321,"천국")</f>
        <v>0</v>
      </c>
      <c r="S307" s="28" t="s">
        <v>2</v>
      </c>
      <c r="T307" s="28">
        <f>SUMIF(X302:X321,"천국",E302:E321)</f>
        <v>0</v>
      </c>
      <c r="U307" s="28">
        <f t="shared" si="71"/>
        <v>0</v>
      </c>
      <c r="V307" s="28" t="s">
        <v>2</v>
      </c>
      <c r="W307" s="28">
        <f t="shared" si="72"/>
        <v>0</v>
      </c>
      <c r="X307" s="28" t="str">
        <f t="shared" si="70"/>
        <v/>
      </c>
    </row>
    <row r="308" spans="1:24" ht="28.9" customHeight="1">
      <c r="A308" s="41" t="str">
        <f t="shared" si="73"/>
        <v xml:space="preserve"> </v>
      </c>
      <c r="B308" s="42"/>
      <c r="C308" s="43"/>
      <c r="D308" s="44"/>
      <c r="E308" s="44"/>
      <c r="F308" s="43"/>
      <c r="G308" s="43"/>
      <c r="H308" s="26"/>
      <c r="I308" s="26"/>
      <c r="J308" s="26"/>
      <c r="K308" s="26"/>
      <c r="L308" s="52"/>
      <c r="M308" s="50"/>
      <c r="N308" s="28" t="s">
        <v>9</v>
      </c>
      <c r="O308" s="28">
        <f>COUNTIF(C302:C321,"구")</f>
        <v>0</v>
      </c>
      <c r="P308" s="28" t="s">
        <v>2</v>
      </c>
      <c r="Q308" s="28">
        <f>SUMIF(C302:C321,"구",E302:E321)</f>
        <v>0</v>
      </c>
      <c r="R308" s="28">
        <f>COUNTIF(X302:X321,"구국")</f>
        <v>0</v>
      </c>
      <c r="S308" s="28" t="s">
        <v>2</v>
      </c>
      <c r="T308" s="28">
        <f>SUMIF(X302:X321,"구국",E302:E321)</f>
        <v>0</v>
      </c>
      <c r="U308" s="28">
        <f t="shared" si="71"/>
        <v>0</v>
      </c>
      <c r="V308" s="28" t="s">
        <v>2</v>
      </c>
      <c r="W308" s="28">
        <f t="shared" si="72"/>
        <v>0</v>
      </c>
      <c r="X308" s="28" t="str">
        <f t="shared" si="70"/>
        <v/>
      </c>
    </row>
    <row r="309" spans="1:24" ht="28.9" customHeight="1">
      <c r="A309" s="41" t="str">
        <f t="shared" si="73"/>
        <v xml:space="preserve"> </v>
      </c>
      <c r="B309" s="42"/>
      <c r="C309" s="43"/>
      <c r="D309" s="44"/>
      <c r="E309" s="44"/>
      <c r="F309" s="43"/>
      <c r="G309" s="43"/>
      <c r="H309" s="26"/>
      <c r="I309" s="26"/>
      <c r="J309" s="26"/>
      <c r="K309" s="26"/>
      <c r="L309" s="52"/>
      <c r="M309" s="50"/>
      <c r="N309" s="28" t="s">
        <v>10</v>
      </c>
      <c r="O309" s="28">
        <f>COUNTIF(C302:C321,"제")</f>
        <v>0</v>
      </c>
      <c r="P309" s="28" t="s">
        <v>2</v>
      </c>
      <c r="Q309" s="28">
        <f>SUMIF(C302:C321,"제",E302:E321)</f>
        <v>0</v>
      </c>
      <c r="R309" s="28">
        <f>COUNTIF(X302:X321,"제국")</f>
        <v>0</v>
      </c>
      <c r="S309" s="28" t="s">
        <v>2</v>
      </c>
      <c r="T309" s="28">
        <f>SUMIF(X302:X321,"제국",E302:E321)</f>
        <v>0</v>
      </c>
      <c r="U309" s="28">
        <f t="shared" si="71"/>
        <v>0</v>
      </c>
      <c r="V309" s="28" t="s">
        <v>2</v>
      </c>
      <c r="W309" s="28">
        <f t="shared" si="72"/>
        <v>0</v>
      </c>
      <c r="X309" s="28" t="str">
        <f t="shared" si="70"/>
        <v/>
      </c>
    </row>
    <row r="310" spans="1:24" ht="28.9" customHeight="1">
      <c r="A310" s="41" t="str">
        <f t="shared" si="73"/>
        <v xml:space="preserve"> </v>
      </c>
      <c r="B310" s="42"/>
      <c r="C310" s="43"/>
      <c r="D310" s="44"/>
      <c r="E310" s="44"/>
      <c r="F310" s="43"/>
      <c r="G310" s="43"/>
      <c r="H310" s="26"/>
      <c r="I310" s="26"/>
      <c r="J310" s="26"/>
      <c r="K310" s="26"/>
      <c r="L310" s="52"/>
      <c r="M310" s="50"/>
      <c r="N310" s="28" t="s">
        <v>11</v>
      </c>
      <c r="O310" s="28">
        <f>COUNTIF(C302:C321,"유")</f>
        <v>0</v>
      </c>
      <c r="P310" s="28" t="s">
        <v>2</v>
      </c>
      <c r="Q310" s="28">
        <f>SUMIF(C302:C321,"유",E302:E321)</f>
        <v>0</v>
      </c>
      <c r="R310" s="28">
        <f>COUNTIF(X302:X321,"유국")</f>
        <v>0</v>
      </c>
      <c r="S310" s="28" t="s">
        <v>2</v>
      </c>
      <c r="T310" s="28">
        <f>SUMIF(X302:X321,"유국",E302:E321)</f>
        <v>0</v>
      </c>
      <c r="U310" s="28">
        <f t="shared" si="71"/>
        <v>0</v>
      </c>
      <c r="V310" s="28" t="s">
        <v>2</v>
      </c>
      <c r="W310" s="28">
        <f t="shared" si="72"/>
        <v>0</v>
      </c>
      <c r="X310" s="28" t="str">
        <f t="shared" si="70"/>
        <v/>
      </c>
    </row>
    <row r="311" spans="1:24" ht="28.9" customHeight="1">
      <c r="A311" s="41" t="str">
        <f t="shared" si="73"/>
        <v xml:space="preserve"> </v>
      </c>
      <c r="B311" s="42"/>
      <c r="C311" s="43"/>
      <c r="D311" s="44"/>
      <c r="E311" s="44"/>
      <c r="F311" s="43"/>
      <c r="G311" s="43"/>
      <c r="H311" s="26"/>
      <c r="I311" s="26"/>
      <c r="J311" s="26"/>
      <c r="K311" s="26"/>
      <c r="L311" s="52"/>
      <c r="M311" s="50"/>
      <c r="N311" s="28" t="s">
        <v>12</v>
      </c>
      <c r="O311" s="28">
        <f>COUNTIF(C302:C321,"과")</f>
        <v>0</v>
      </c>
      <c r="P311" s="28" t="s">
        <v>2</v>
      </c>
      <c r="Q311" s="28">
        <f>SUMIF(C302:C321,"과",E302:E321)</f>
        <v>0</v>
      </c>
      <c r="R311" s="28">
        <f>COUNTIF(X302:X321,"과국")</f>
        <v>0</v>
      </c>
      <c r="S311" s="28" t="s">
        <v>2</v>
      </c>
      <c r="T311" s="28">
        <f>SUMIF(X302:X321,"과국",E302:E321)</f>
        <v>0</v>
      </c>
      <c r="U311" s="28">
        <f t="shared" si="71"/>
        <v>0</v>
      </c>
      <c r="V311" s="28" t="s">
        <v>2</v>
      </c>
      <c r="W311" s="28">
        <f t="shared" si="72"/>
        <v>0</v>
      </c>
      <c r="X311" s="28" t="str">
        <f t="shared" si="70"/>
        <v/>
      </c>
    </row>
    <row r="312" spans="1:24" ht="28.9" customHeight="1">
      <c r="A312" s="41" t="str">
        <f t="shared" si="73"/>
        <v xml:space="preserve"> </v>
      </c>
      <c r="B312" s="42"/>
      <c r="C312" s="43"/>
      <c r="D312" s="44"/>
      <c r="E312" s="44"/>
      <c r="F312" s="43"/>
      <c r="G312" s="43"/>
      <c r="H312" s="26"/>
      <c r="I312" s="26"/>
      <c r="J312" s="26"/>
      <c r="K312" s="26"/>
      <c r="L312" s="52"/>
      <c r="M312" s="50"/>
      <c r="N312" s="28" t="s">
        <v>13</v>
      </c>
      <c r="O312" s="28">
        <f>COUNTIF(C302:C321,"묘")</f>
        <v>0</v>
      </c>
      <c r="P312" s="28" t="s">
        <v>2</v>
      </c>
      <c r="Q312" s="28">
        <f>SUMIF(C302:C321,"묘",E302:E321)</f>
        <v>0</v>
      </c>
      <c r="R312" s="28">
        <f>COUNTIF(X302:X321,"묘국")</f>
        <v>0</v>
      </c>
      <c r="S312" s="28" t="s">
        <v>2</v>
      </c>
      <c r="T312" s="28">
        <f>SUMIF(X302:X321,"묘국",E302:E321)</f>
        <v>0</v>
      </c>
      <c r="U312" s="28">
        <f t="shared" si="71"/>
        <v>0</v>
      </c>
      <c r="V312" s="28" t="s">
        <v>2</v>
      </c>
      <c r="W312" s="28">
        <f t="shared" si="72"/>
        <v>0</v>
      </c>
      <c r="X312" s="28" t="str">
        <f t="shared" ref="X312:X327" si="74">CONCATENATE(C312,H312)</f>
        <v/>
      </c>
    </row>
    <row r="313" spans="1:24" ht="28.9" customHeight="1">
      <c r="A313" s="41" t="str">
        <f t="shared" si="73"/>
        <v xml:space="preserve"> </v>
      </c>
      <c r="B313" s="42"/>
      <c r="C313" s="43"/>
      <c r="D313" s="44"/>
      <c r="E313" s="44"/>
      <c r="F313" s="43"/>
      <c r="G313" s="43"/>
      <c r="H313" s="26"/>
      <c r="I313" s="26"/>
      <c r="J313" s="26"/>
      <c r="K313" s="26"/>
      <c r="L313" s="52"/>
      <c r="M313" s="50"/>
      <c r="N313" s="28" t="s">
        <v>14</v>
      </c>
      <c r="O313" s="28">
        <f>COUNTIF(C302:C321,"목")</f>
        <v>0</v>
      </c>
      <c r="P313" s="28" t="s">
        <v>2</v>
      </c>
      <c r="Q313" s="28">
        <f>SUMIF(C302:C321,"목",E302:E321)</f>
        <v>0</v>
      </c>
      <c r="R313" s="28">
        <f>COUNTIF(X302:X321,"목국")</f>
        <v>0</v>
      </c>
      <c r="S313" s="28" t="s">
        <v>2</v>
      </c>
      <c r="T313" s="28">
        <f>SUMIF(X302:X321,"목국",E302:E321)</f>
        <v>0</v>
      </c>
      <c r="U313" s="28">
        <f t="shared" si="71"/>
        <v>0</v>
      </c>
      <c r="V313" s="28" t="s">
        <v>2</v>
      </c>
      <c r="W313" s="28">
        <f t="shared" si="72"/>
        <v>0</v>
      </c>
      <c r="X313" s="28" t="str">
        <f t="shared" si="74"/>
        <v/>
      </c>
    </row>
    <row r="314" spans="1:24" ht="28.9" customHeight="1">
      <c r="A314" s="41" t="str">
        <f t="shared" si="73"/>
        <v xml:space="preserve"> </v>
      </c>
      <c r="B314" s="42"/>
      <c r="C314" s="43"/>
      <c r="D314" s="44"/>
      <c r="E314" s="44"/>
      <c r="F314" s="43"/>
      <c r="G314" s="43"/>
      <c r="H314" s="26"/>
      <c r="I314" s="26"/>
      <c r="J314" s="26"/>
      <c r="K314" s="26"/>
      <c r="L314" s="52"/>
      <c r="M314" s="50"/>
      <c r="N314" s="28" t="s">
        <v>15</v>
      </c>
      <c r="O314" s="28">
        <f>COUNTIF(C302:C321,"잡")</f>
        <v>0</v>
      </c>
      <c r="P314" s="28" t="s">
        <v>2</v>
      </c>
      <c r="Q314" s="28">
        <f>SUMIF(C302:C321,"잡",E302:E321)</f>
        <v>0</v>
      </c>
      <c r="R314" s="28">
        <f>COUNTIF(X302:X321,"잡국")</f>
        <v>0</v>
      </c>
      <c r="S314" s="28" t="s">
        <v>2</v>
      </c>
      <c r="T314" s="28">
        <f>SUMIF(X302:X321,"잡국",E302:E321)</f>
        <v>0</v>
      </c>
      <c r="U314" s="28">
        <f t="shared" si="71"/>
        <v>0</v>
      </c>
      <c r="V314" s="28" t="s">
        <v>2</v>
      </c>
      <c r="W314" s="28">
        <f t="shared" si="72"/>
        <v>0</v>
      </c>
      <c r="X314" s="28" t="str">
        <f t="shared" si="74"/>
        <v/>
      </c>
    </row>
    <row r="315" spans="1:24" ht="28.9" customHeight="1">
      <c r="A315" s="41" t="str">
        <f t="shared" si="73"/>
        <v xml:space="preserve"> </v>
      </c>
      <c r="B315" s="42"/>
      <c r="C315" s="43"/>
      <c r="D315" s="44"/>
      <c r="E315" s="44"/>
      <c r="F315" s="43"/>
      <c r="G315" s="43"/>
      <c r="H315" s="26"/>
      <c r="I315" s="26"/>
      <c r="J315" s="26"/>
      <c r="K315" s="26"/>
      <c r="L315" s="52"/>
      <c r="M315" s="50"/>
      <c r="N315" s="28" t="s">
        <v>19</v>
      </c>
      <c r="O315" s="28">
        <f>COUNTIF(C302:C321,"학")</f>
        <v>0</v>
      </c>
      <c r="P315" s="28" t="s">
        <v>2</v>
      </c>
      <c r="Q315" s="28">
        <f>SUMIF(C302:C321,"학",E302:E321)</f>
        <v>0</v>
      </c>
      <c r="R315" s="28">
        <f>COUNTIF(X302:X321,"학국")</f>
        <v>0</v>
      </c>
      <c r="S315" s="28" t="s">
        <v>2</v>
      </c>
      <c r="T315" s="28">
        <f>SUMIF(X302:X321,"학국",E302:E321)</f>
        <v>0</v>
      </c>
      <c r="U315" s="28">
        <f t="shared" si="71"/>
        <v>0</v>
      </c>
      <c r="V315" s="28" t="s">
        <v>2</v>
      </c>
      <c r="W315" s="28">
        <f t="shared" si="72"/>
        <v>0</v>
      </c>
      <c r="X315" s="28" t="str">
        <f t="shared" si="74"/>
        <v/>
      </c>
    </row>
    <row r="316" spans="1:24" ht="28.9" customHeight="1">
      <c r="A316" s="41" t="str">
        <f t="shared" si="73"/>
        <v xml:space="preserve"> </v>
      </c>
      <c r="B316" s="42"/>
      <c r="C316" s="43"/>
      <c r="D316" s="44"/>
      <c r="E316" s="44"/>
      <c r="F316" s="43"/>
      <c r="G316" s="43"/>
      <c r="H316" s="26"/>
      <c r="I316" s="26"/>
      <c r="J316" s="26"/>
      <c r="K316" s="26"/>
      <c r="L316" s="52"/>
      <c r="M316" s="50"/>
      <c r="N316" s="28" t="s">
        <v>16</v>
      </c>
      <c r="O316" s="28">
        <f>COUNTIF(C302:C321,"수")</f>
        <v>0</v>
      </c>
      <c r="P316" s="28" t="s">
        <v>2</v>
      </c>
      <c r="Q316" s="28">
        <f>SUMIF(C302:C321,"수",E302:E321)</f>
        <v>0</v>
      </c>
      <c r="R316" s="28">
        <f>COUNTIF(X302:X321,"수국")</f>
        <v>0</v>
      </c>
      <c r="S316" s="28" t="s">
        <v>2</v>
      </c>
      <c r="T316" s="28">
        <f>SUMIF(X302:X321,"수국",E302:E321)</f>
        <v>0</v>
      </c>
      <c r="U316" s="28">
        <f t="shared" si="71"/>
        <v>0</v>
      </c>
      <c r="V316" s="28" t="s">
        <v>2</v>
      </c>
      <c r="W316" s="28">
        <f t="shared" si="72"/>
        <v>0</v>
      </c>
      <c r="X316" s="28" t="str">
        <f t="shared" si="74"/>
        <v/>
      </c>
    </row>
    <row r="317" spans="1:24" ht="28.9" customHeight="1">
      <c r="A317" s="41" t="str">
        <f t="shared" si="73"/>
        <v xml:space="preserve"> </v>
      </c>
      <c r="B317" s="42"/>
      <c r="C317" s="43"/>
      <c r="D317" s="44"/>
      <c r="E317" s="44"/>
      <c r="F317" s="43"/>
      <c r="G317" s="43"/>
      <c r="H317" s="26"/>
      <c r="I317" s="26"/>
      <c r="J317" s="26"/>
      <c r="K317" s="26"/>
      <c r="L317" s="52"/>
      <c r="M317" s="50"/>
      <c r="N317" s="29" t="s">
        <v>17</v>
      </c>
      <c r="O317" s="28">
        <f>COUNTIF(C302:C321,"장")</f>
        <v>0</v>
      </c>
      <c r="P317" s="28" t="s">
        <v>2</v>
      </c>
      <c r="Q317" s="28">
        <f>SUMIF(C302:C321,"장",E302:E321)</f>
        <v>0</v>
      </c>
      <c r="R317" s="28">
        <f>COUNTIF(X302:X321,"장국")</f>
        <v>0</v>
      </c>
      <c r="S317" s="28" t="s">
        <v>2</v>
      </c>
      <c r="T317" s="28">
        <f>SUMIF(X302:X321,"장국",E302:E321)</f>
        <v>0</v>
      </c>
      <c r="U317" s="28">
        <f t="shared" si="71"/>
        <v>0</v>
      </c>
      <c r="V317" s="28" t="s">
        <v>2</v>
      </c>
      <c r="W317" s="28">
        <f t="shared" si="72"/>
        <v>0</v>
      </c>
      <c r="X317" s="30" t="str">
        <f t="shared" si="74"/>
        <v/>
      </c>
    </row>
    <row r="318" spans="1:24" ht="28.9" customHeight="1">
      <c r="A318" s="41" t="str">
        <f t="shared" si="73"/>
        <v xml:space="preserve"> </v>
      </c>
      <c r="B318" s="42"/>
      <c r="C318" s="43"/>
      <c r="D318" s="44"/>
      <c r="E318" s="44"/>
      <c r="F318" s="43"/>
      <c r="G318" s="43"/>
      <c r="H318" s="26"/>
      <c r="I318" s="26"/>
      <c r="J318" s="26"/>
      <c r="K318" s="26"/>
      <c r="L318" s="52"/>
      <c r="M318" s="50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30" t="str">
        <f t="shared" si="74"/>
        <v/>
      </c>
    </row>
    <row r="319" spans="1:24" ht="28.9" customHeight="1">
      <c r="A319" s="41" t="str">
        <f t="shared" si="73"/>
        <v xml:space="preserve"> </v>
      </c>
      <c r="B319" s="42"/>
      <c r="C319" s="43"/>
      <c r="D319" s="44"/>
      <c r="E319" s="44"/>
      <c r="F319" s="43"/>
      <c r="G319" s="43"/>
      <c r="H319" s="26"/>
      <c r="I319" s="26"/>
      <c r="J319" s="26"/>
      <c r="K319" s="26"/>
      <c r="L319" s="52"/>
      <c r="M319" s="50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30" t="str">
        <f t="shared" si="74"/>
        <v/>
      </c>
    </row>
    <row r="320" spans="1:24" ht="28.9" customHeight="1">
      <c r="A320" s="41" t="str">
        <f>IF(OR(ISNUMBER(E320),ISTEXT(C320)),A319+1," ")</f>
        <v xml:space="preserve"> </v>
      </c>
      <c r="B320" s="42"/>
      <c r="C320" s="43"/>
      <c r="D320" s="44"/>
      <c r="E320" s="44"/>
      <c r="F320" s="43"/>
      <c r="G320" s="43"/>
      <c r="H320" s="26"/>
      <c r="I320" s="26"/>
      <c r="J320" s="26"/>
      <c r="K320" s="26"/>
      <c r="L320" s="52"/>
      <c r="M320" s="50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30" t="str">
        <f t="shared" si="74"/>
        <v/>
      </c>
    </row>
    <row r="321" spans="1:24" ht="28.9" customHeight="1">
      <c r="A321" s="41" t="str">
        <f>IF(OR(ISNUMBER(E321),ISTEXT(C321)),A320+1," ")</f>
        <v xml:space="preserve"> </v>
      </c>
      <c r="B321" s="42"/>
      <c r="C321" s="43"/>
      <c r="D321" s="44"/>
      <c r="E321" s="44"/>
      <c r="F321" s="43"/>
      <c r="G321" s="43"/>
      <c r="H321" s="26"/>
      <c r="I321" s="26"/>
      <c r="J321" s="26"/>
      <c r="K321" s="26"/>
      <c r="L321" s="52"/>
      <c r="M321" s="50"/>
      <c r="N321" s="28" t="s">
        <v>20</v>
      </c>
      <c r="O321" s="28">
        <f>COUNTIF(C302:C321," ")</f>
        <v>0</v>
      </c>
      <c r="P321" s="28" t="s">
        <v>2</v>
      </c>
      <c r="Q321" s="28">
        <f>SUMIF(C302:C321," ",E302:E321)</f>
        <v>0</v>
      </c>
      <c r="R321" s="28"/>
      <c r="S321" s="28" t="s">
        <v>2</v>
      </c>
      <c r="T321" s="28"/>
      <c r="U321" s="28">
        <f>O321</f>
        <v>0</v>
      </c>
      <c r="V321" s="28" t="s">
        <v>2</v>
      </c>
      <c r="W321" s="28">
        <f>Q321</f>
        <v>0</v>
      </c>
      <c r="X321" s="28" t="str">
        <f t="shared" si="74"/>
        <v/>
      </c>
    </row>
    <row r="322" spans="1:24" ht="28.9" customHeight="1">
      <c r="A322" s="45" t="s">
        <v>35</v>
      </c>
      <c r="B322" s="46"/>
      <c r="C322" s="47"/>
      <c r="D322" s="48"/>
      <c r="E322" s="49">
        <f>SUM(E302:E321)</f>
        <v>0</v>
      </c>
      <c r="F322" s="47"/>
      <c r="G322" s="47"/>
      <c r="H322" s="31"/>
      <c r="I322" s="31"/>
      <c r="J322" s="31"/>
      <c r="K322" s="31"/>
      <c r="L322" s="33"/>
      <c r="M322" s="51"/>
      <c r="N322" s="29" t="s">
        <v>1</v>
      </c>
      <c r="O322" s="28">
        <f>SUM(O302:O321)</f>
        <v>0</v>
      </c>
      <c r="P322" s="28" t="s">
        <v>2</v>
      </c>
      <c r="Q322" s="28">
        <f>SUM(Q302:Q321)</f>
        <v>0</v>
      </c>
      <c r="R322" s="28">
        <f>SUM(R302:R321)</f>
        <v>0</v>
      </c>
      <c r="S322" s="28" t="s">
        <v>2</v>
      </c>
      <c r="T322" s="28">
        <f>SUM(T302:T321)</f>
        <v>0</v>
      </c>
      <c r="U322" s="28">
        <f>SUM(U302:U321)</f>
        <v>0</v>
      </c>
      <c r="V322" s="28" t="s">
        <v>2</v>
      </c>
      <c r="W322" s="28">
        <f>SUM(W302:W321)</f>
        <v>0</v>
      </c>
      <c r="X322" s="28" t="str">
        <f t="shared" si="74"/>
        <v/>
      </c>
    </row>
    <row r="323" spans="1:24" ht="28.9" customHeight="1">
      <c r="A323" s="41" t="str">
        <f>IF(OR(ISNUMBER(E323),ISTEXT(C323)),A321+1," ")</f>
        <v xml:space="preserve"> </v>
      </c>
      <c r="B323" s="42"/>
      <c r="C323" s="43"/>
      <c r="D323" s="44"/>
      <c r="E323" s="44"/>
      <c r="F323" s="43"/>
      <c r="G323" s="43"/>
      <c r="H323" s="26"/>
      <c r="I323" s="26"/>
      <c r="J323" s="26"/>
      <c r="K323" s="27"/>
      <c r="L323" s="52"/>
      <c r="M323" s="50"/>
      <c r="N323" s="28" t="s">
        <v>3</v>
      </c>
      <c r="O323" s="28">
        <f>COUNTIF(C323:C342,"전")</f>
        <v>0</v>
      </c>
      <c r="P323" s="28" t="s">
        <v>2</v>
      </c>
      <c r="Q323" s="28">
        <f>SUMIF(C323:C342,"전",E323:E342)</f>
        <v>0</v>
      </c>
      <c r="R323" s="28">
        <f>COUNTIF(X323:X342,"전국")</f>
        <v>0</v>
      </c>
      <c r="S323" s="28" t="s">
        <v>2</v>
      </c>
      <c r="T323" s="28">
        <f>SUMIF(X323:X342,"전국",E323:E342)</f>
        <v>0</v>
      </c>
      <c r="U323" s="28">
        <f t="shared" ref="U323:U338" si="75">O323-R323</f>
        <v>0</v>
      </c>
      <c r="V323" s="28" t="s">
        <v>2</v>
      </c>
      <c r="W323" s="28">
        <f t="shared" ref="W323:W338" si="76">Q323-T323</f>
        <v>0</v>
      </c>
      <c r="X323" s="28" t="str">
        <f t="shared" si="74"/>
        <v/>
      </c>
    </row>
    <row r="324" spans="1:24" ht="28.9" customHeight="1">
      <c r="A324" s="41" t="str">
        <f>IF(OR(ISNUMBER(E324),ISTEXT(C324)),A323+1," ")</f>
        <v xml:space="preserve"> </v>
      </c>
      <c r="B324" s="42"/>
      <c r="C324" s="43"/>
      <c r="D324" s="44"/>
      <c r="E324" s="44"/>
      <c r="F324" s="43"/>
      <c r="G324" s="43"/>
      <c r="H324" s="26"/>
      <c r="I324" s="26"/>
      <c r="J324" s="26"/>
      <c r="K324" s="26"/>
      <c r="L324" s="52"/>
      <c r="M324" s="50"/>
      <c r="N324" s="28" t="s">
        <v>4</v>
      </c>
      <c r="O324" s="28">
        <f>COUNTIF(C323:C342,"답")</f>
        <v>0</v>
      </c>
      <c r="P324" s="28" t="s">
        <v>2</v>
      </c>
      <c r="Q324" s="28">
        <f>SUMIF(C323:C342,"답",E323:E342)</f>
        <v>0</v>
      </c>
      <c r="R324" s="28">
        <f>COUNTIF(X323:X342,"답국")</f>
        <v>0</v>
      </c>
      <c r="S324" s="28" t="s">
        <v>2</v>
      </c>
      <c r="T324" s="28">
        <f>SUMIF(X323:X342,"답국",E323:E342)</f>
        <v>0</v>
      </c>
      <c r="U324" s="28">
        <f t="shared" si="75"/>
        <v>0</v>
      </c>
      <c r="V324" s="28" t="s">
        <v>2</v>
      </c>
      <c r="W324" s="28">
        <f t="shared" si="76"/>
        <v>0</v>
      </c>
      <c r="X324" s="28" t="str">
        <f t="shared" si="74"/>
        <v/>
      </c>
    </row>
    <row r="325" spans="1:24" ht="28.9" customHeight="1">
      <c r="A325" s="41" t="str">
        <f>IF(OR(ISNUMBER(E325),ISTEXT(C325)),A324+1," ")</f>
        <v xml:space="preserve"> </v>
      </c>
      <c r="B325" s="42"/>
      <c r="C325" s="43"/>
      <c r="D325" s="44"/>
      <c r="E325" s="44"/>
      <c r="F325" s="43"/>
      <c r="G325" s="43"/>
      <c r="H325" s="26"/>
      <c r="I325" s="26"/>
      <c r="J325" s="26"/>
      <c r="K325" s="26"/>
      <c r="L325" s="52"/>
      <c r="M325" s="50"/>
      <c r="N325" s="28" t="s">
        <v>5</v>
      </c>
      <c r="O325" s="28">
        <f>COUNTIF(C323:C342,"임")</f>
        <v>0</v>
      </c>
      <c r="P325" s="28" t="s">
        <v>2</v>
      </c>
      <c r="Q325" s="28">
        <f>SUMIF(C323:C342,"임",E323:E342)</f>
        <v>0</v>
      </c>
      <c r="R325" s="28">
        <f>COUNTIF(X323:X342,"임국")</f>
        <v>0</v>
      </c>
      <c r="S325" s="28" t="s">
        <v>2</v>
      </c>
      <c r="T325" s="28">
        <f>SUMIF(X323:X342,"임국",E323:E342)</f>
        <v>0</v>
      </c>
      <c r="U325" s="28">
        <f t="shared" si="75"/>
        <v>0</v>
      </c>
      <c r="V325" s="28" t="s">
        <v>2</v>
      </c>
      <c r="W325" s="28">
        <f t="shared" si="76"/>
        <v>0</v>
      </c>
      <c r="X325" s="28" t="str">
        <f t="shared" si="74"/>
        <v/>
      </c>
    </row>
    <row r="326" spans="1:24" ht="28.9" customHeight="1">
      <c r="A326" s="41" t="str">
        <f>IF(OR(ISNUMBER(E326),ISTEXT(C326)),A325+1," ")</f>
        <v xml:space="preserve"> </v>
      </c>
      <c r="B326" s="42"/>
      <c r="C326" s="43"/>
      <c r="D326" s="44"/>
      <c r="E326" s="44"/>
      <c r="F326" s="43"/>
      <c r="G326" s="43"/>
      <c r="H326" s="26"/>
      <c r="I326" s="26"/>
      <c r="J326" s="26"/>
      <c r="K326" s="26"/>
      <c r="L326" s="52"/>
      <c r="M326" s="50"/>
      <c r="N326" s="28" t="s">
        <v>6</v>
      </c>
      <c r="O326" s="28">
        <f>COUNTIF(C323:C342,"대")</f>
        <v>0</v>
      </c>
      <c r="P326" s="28" t="s">
        <v>2</v>
      </c>
      <c r="Q326" s="28">
        <f>SUMIF(C323:C342,"대",E323:E342)</f>
        <v>0</v>
      </c>
      <c r="R326" s="28">
        <f>COUNTIF(X323:X342,"대국")</f>
        <v>0</v>
      </c>
      <c r="S326" s="28" t="s">
        <v>2</v>
      </c>
      <c r="T326" s="28">
        <f>SUMIF(X323:X342,"대국",E323:E342)</f>
        <v>0</v>
      </c>
      <c r="U326" s="28">
        <f t="shared" si="75"/>
        <v>0</v>
      </c>
      <c r="V326" s="28" t="s">
        <v>2</v>
      </c>
      <c r="W326" s="28">
        <f t="shared" si="76"/>
        <v>0</v>
      </c>
      <c r="X326" s="28" t="str">
        <f t="shared" si="74"/>
        <v/>
      </c>
    </row>
    <row r="327" spans="1:24" ht="28.9" customHeight="1">
      <c r="A327" s="41" t="str">
        <f t="shared" ref="A327:A340" si="77">IF(OR(ISNUMBER(E327),ISTEXT(C327)),A326+1," ")</f>
        <v xml:space="preserve"> </v>
      </c>
      <c r="B327" s="42"/>
      <c r="C327" s="43"/>
      <c r="D327" s="44"/>
      <c r="E327" s="44"/>
      <c r="F327" s="43"/>
      <c r="G327" s="43"/>
      <c r="H327" s="26"/>
      <c r="I327" s="26"/>
      <c r="J327" s="26"/>
      <c r="K327" s="26"/>
      <c r="L327" s="52"/>
      <c r="M327" s="50"/>
      <c r="N327" s="28" t="s">
        <v>7</v>
      </c>
      <c r="O327" s="28">
        <f>COUNTIF(C323:C342,"도")</f>
        <v>0</v>
      </c>
      <c r="P327" s="28" t="s">
        <v>2</v>
      </c>
      <c r="Q327" s="28">
        <f>SUMIF(C323:C342,"도",E323:E342)</f>
        <v>0</v>
      </c>
      <c r="R327" s="28">
        <f>COUNTIF(X323:X342,"도국")</f>
        <v>0</v>
      </c>
      <c r="S327" s="28" t="s">
        <v>2</v>
      </c>
      <c r="T327" s="28">
        <f>SUMIF(X323:X342,"도국",E323:E342)</f>
        <v>0</v>
      </c>
      <c r="U327" s="28">
        <f t="shared" si="75"/>
        <v>0</v>
      </c>
      <c r="V327" s="28" t="s">
        <v>2</v>
      </c>
      <c r="W327" s="28">
        <f t="shared" si="76"/>
        <v>0</v>
      </c>
      <c r="X327" s="28" t="str">
        <f t="shared" si="74"/>
        <v/>
      </c>
    </row>
    <row r="328" spans="1:24" ht="28.9" customHeight="1">
      <c r="A328" s="41" t="str">
        <f t="shared" si="77"/>
        <v xml:space="preserve"> </v>
      </c>
      <c r="B328" s="42"/>
      <c r="C328" s="43"/>
      <c r="D328" s="44"/>
      <c r="E328" s="44"/>
      <c r="F328" s="43"/>
      <c r="G328" s="43"/>
      <c r="H328" s="26"/>
      <c r="I328" s="26"/>
      <c r="J328" s="26"/>
      <c r="K328" s="26"/>
      <c r="L328" s="52"/>
      <c r="M328" s="50"/>
      <c r="N328" s="28" t="s">
        <v>8</v>
      </c>
      <c r="O328" s="28">
        <f>COUNTIF(C323:C342,"천")</f>
        <v>0</v>
      </c>
      <c r="P328" s="28" t="s">
        <v>2</v>
      </c>
      <c r="Q328" s="28">
        <f>SUMIF(C323:C342,"천",E323:E342)</f>
        <v>0</v>
      </c>
      <c r="R328" s="28">
        <f>COUNTIF(X323:X342,"천국")</f>
        <v>0</v>
      </c>
      <c r="S328" s="28" t="s">
        <v>2</v>
      </c>
      <c r="T328" s="28">
        <f>SUMIF(X323:X342,"천국",E323:E342)</f>
        <v>0</v>
      </c>
      <c r="U328" s="28">
        <f t="shared" si="75"/>
        <v>0</v>
      </c>
      <c r="V328" s="28" t="s">
        <v>2</v>
      </c>
      <c r="W328" s="28">
        <f t="shared" si="76"/>
        <v>0</v>
      </c>
      <c r="X328" s="28" t="str">
        <f t="shared" ref="X328:X343" si="78">CONCATENATE(C328,H328)</f>
        <v/>
      </c>
    </row>
    <row r="329" spans="1:24" ht="28.9" customHeight="1">
      <c r="A329" s="41" t="str">
        <f t="shared" si="77"/>
        <v xml:space="preserve"> </v>
      </c>
      <c r="B329" s="42"/>
      <c r="C329" s="43"/>
      <c r="D329" s="44"/>
      <c r="E329" s="44"/>
      <c r="F329" s="43"/>
      <c r="G329" s="43"/>
      <c r="H329" s="26"/>
      <c r="I329" s="26"/>
      <c r="J329" s="26"/>
      <c r="K329" s="26"/>
      <c r="L329" s="52"/>
      <c r="M329" s="50"/>
      <c r="N329" s="28" t="s">
        <v>9</v>
      </c>
      <c r="O329" s="28">
        <f>COUNTIF(C323:C342,"구")</f>
        <v>0</v>
      </c>
      <c r="P329" s="28" t="s">
        <v>2</v>
      </c>
      <c r="Q329" s="28">
        <f>SUMIF(C323:C342,"구",E323:E342)</f>
        <v>0</v>
      </c>
      <c r="R329" s="28">
        <f>COUNTIF(X323:X342,"구국")</f>
        <v>0</v>
      </c>
      <c r="S329" s="28" t="s">
        <v>2</v>
      </c>
      <c r="T329" s="28">
        <f>SUMIF(X323:X342,"구국",E323:E342)</f>
        <v>0</v>
      </c>
      <c r="U329" s="28">
        <f t="shared" si="75"/>
        <v>0</v>
      </c>
      <c r="V329" s="28" t="s">
        <v>2</v>
      </c>
      <c r="W329" s="28">
        <f t="shared" si="76"/>
        <v>0</v>
      </c>
      <c r="X329" s="28" t="str">
        <f t="shared" si="78"/>
        <v/>
      </c>
    </row>
    <row r="330" spans="1:24" ht="28.9" customHeight="1">
      <c r="A330" s="41" t="str">
        <f t="shared" si="77"/>
        <v xml:space="preserve"> </v>
      </c>
      <c r="B330" s="42"/>
      <c r="C330" s="43"/>
      <c r="D330" s="44"/>
      <c r="E330" s="44"/>
      <c r="F330" s="43"/>
      <c r="G330" s="43"/>
      <c r="H330" s="26"/>
      <c r="I330" s="26"/>
      <c r="J330" s="26"/>
      <c r="K330" s="26"/>
      <c r="L330" s="52"/>
      <c r="M330" s="50"/>
      <c r="N330" s="28" t="s">
        <v>10</v>
      </c>
      <c r="O330" s="28">
        <f>COUNTIF(C323:C342,"제")</f>
        <v>0</v>
      </c>
      <c r="P330" s="28" t="s">
        <v>2</v>
      </c>
      <c r="Q330" s="28">
        <f>SUMIF(C323:C342,"제",E323:E342)</f>
        <v>0</v>
      </c>
      <c r="R330" s="28">
        <f>COUNTIF(X323:X342,"제국")</f>
        <v>0</v>
      </c>
      <c r="S330" s="28" t="s">
        <v>2</v>
      </c>
      <c r="T330" s="28">
        <f>SUMIF(X323:X342,"제국",E323:E342)</f>
        <v>0</v>
      </c>
      <c r="U330" s="28">
        <f t="shared" si="75"/>
        <v>0</v>
      </c>
      <c r="V330" s="28" t="s">
        <v>2</v>
      </c>
      <c r="W330" s="28">
        <f t="shared" si="76"/>
        <v>0</v>
      </c>
      <c r="X330" s="28" t="str">
        <f t="shared" si="78"/>
        <v/>
      </c>
    </row>
    <row r="331" spans="1:24" ht="28.9" customHeight="1">
      <c r="A331" s="41" t="str">
        <f t="shared" si="77"/>
        <v xml:space="preserve"> </v>
      </c>
      <c r="B331" s="42"/>
      <c r="C331" s="43"/>
      <c r="D331" s="44"/>
      <c r="E331" s="44"/>
      <c r="F331" s="43"/>
      <c r="G331" s="43"/>
      <c r="H331" s="26"/>
      <c r="I331" s="26"/>
      <c r="J331" s="26"/>
      <c r="K331" s="26"/>
      <c r="L331" s="52"/>
      <c r="M331" s="50"/>
      <c r="N331" s="28" t="s">
        <v>11</v>
      </c>
      <c r="O331" s="28">
        <f>COUNTIF(C323:C342,"유")</f>
        <v>0</v>
      </c>
      <c r="P331" s="28" t="s">
        <v>2</v>
      </c>
      <c r="Q331" s="28">
        <f>SUMIF(C323:C342,"유",E323:E342)</f>
        <v>0</v>
      </c>
      <c r="R331" s="28">
        <f>COUNTIF(X323:X342,"유국")</f>
        <v>0</v>
      </c>
      <c r="S331" s="28" t="s">
        <v>2</v>
      </c>
      <c r="T331" s="28">
        <f>SUMIF(X323:X342,"유국",E323:E342)</f>
        <v>0</v>
      </c>
      <c r="U331" s="28">
        <f t="shared" si="75"/>
        <v>0</v>
      </c>
      <c r="V331" s="28" t="s">
        <v>2</v>
      </c>
      <c r="W331" s="28">
        <f t="shared" si="76"/>
        <v>0</v>
      </c>
      <c r="X331" s="28" t="str">
        <f t="shared" si="78"/>
        <v/>
      </c>
    </row>
    <row r="332" spans="1:24" ht="28.9" customHeight="1">
      <c r="A332" s="41" t="str">
        <f t="shared" si="77"/>
        <v xml:space="preserve"> </v>
      </c>
      <c r="B332" s="42"/>
      <c r="C332" s="43"/>
      <c r="D332" s="44"/>
      <c r="E332" s="44"/>
      <c r="F332" s="43"/>
      <c r="G332" s="43"/>
      <c r="H332" s="26"/>
      <c r="I332" s="26"/>
      <c r="J332" s="26"/>
      <c r="K332" s="26"/>
      <c r="L332" s="52"/>
      <c r="M332" s="50"/>
      <c r="N332" s="28" t="s">
        <v>12</v>
      </c>
      <c r="O332" s="28">
        <f>COUNTIF(C323:C342,"과")</f>
        <v>0</v>
      </c>
      <c r="P332" s="28" t="s">
        <v>2</v>
      </c>
      <c r="Q332" s="28">
        <f>SUMIF(C323:C342,"과",E323:E342)</f>
        <v>0</v>
      </c>
      <c r="R332" s="28">
        <f>COUNTIF(X323:X342,"과국")</f>
        <v>0</v>
      </c>
      <c r="S332" s="28" t="s">
        <v>2</v>
      </c>
      <c r="T332" s="28">
        <f>SUMIF(X323:X342,"과국",E323:E342)</f>
        <v>0</v>
      </c>
      <c r="U332" s="28">
        <f t="shared" si="75"/>
        <v>0</v>
      </c>
      <c r="V332" s="28" t="s">
        <v>2</v>
      </c>
      <c r="W332" s="28">
        <f t="shared" si="76"/>
        <v>0</v>
      </c>
      <c r="X332" s="28" t="str">
        <f t="shared" si="78"/>
        <v/>
      </c>
    </row>
    <row r="333" spans="1:24" ht="28.9" customHeight="1">
      <c r="A333" s="41" t="str">
        <f t="shared" si="77"/>
        <v xml:space="preserve"> </v>
      </c>
      <c r="B333" s="42"/>
      <c r="C333" s="43"/>
      <c r="D333" s="44"/>
      <c r="E333" s="44"/>
      <c r="F333" s="43"/>
      <c r="G333" s="43"/>
      <c r="H333" s="26"/>
      <c r="I333" s="26"/>
      <c r="J333" s="26"/>
      <c r="K333" s="26"/>
      <c r="L333" s="52"/>
      <c r="M333" s="50"/>
      <c r="N333" s="28" t="s">
        <v>13</v>
      </c>
      <c r="O333" s="28">
        <f>COUNTIF(C323:C342,"묘")</f>
        <v>0</v>
      </c>
      <c r="P333" s="28" t="s">
        <v>2</v>
      </c>
      <c r="Q333" s="28">
        <f>SUMIF(C323:C342,"묘",E323:E342)</f>
        <v>0</v>
      </c>
      <c r="R333" s="28">
        <f>COUNTIF(X323:X342,"묘국")</f>
        <v>0</v>
      </c>
      <c r="S333" s="28" t="s">
        <v>2</v>
      </c>
      <c r="T333" s="28">
        <f>SUMIF(X323:X342,"묘국",E323:E342)</f>
        <v>0</v>
      </c>
      <c r="U333" s="28">
        <f t="shared" si="75"/>
        <v>0</v>
      </c>
      <c r="V333" s="28" t="s">
        <v>2</v>
      </c>
      <c r="W333" s="28">
        <f t="shared" si="76"/>
        <v>0</v>
      </c>
      <c r="X333" s="28" t="str">
        <f t="shared" si="78"/>
        <v/>
      </c>
    </row>
    <row r="334" spans="1:24" ht="28.9" customHeight="1">
      <c r="A334" s="41" t="str">
        <f t="shared" si="77"/>
        <v xml:space="preserve"> </v>
      </c>
      <c r="B334" s="42"/>
      <c r="C334" s="43"/>
      <c r="D334" s="44"/>
      <c r="E334" s="44"/>
      <c r="F334" s="43"/>
      <c r="G334" s="43"/>
      <c r="H334" s="26"/>
      <c r="I334" s="26"/>
      <c r="J334" s="26"/>
      <c r="K334" s="26"/>
      <c r="L334" s="52"/>
      <c r="M334" s="50"/>
      <c r="N334" s="28" t="s">
        <v>14</v>
      </c>
      <c r="O334" s="28">
        <f>COUNTIF(C323:C342,"목")</f>
        <v>0</v>
      </c>
      <c r="P334" s="28" t="s">
        <v>2</v>
      </c>
      <c r="Q334" s="28">
        <f>SUMIF(C323:C342,"목",E323:E342)</f>
        <v>0</v>
      </c>
      <c r="R334" s="28">
        <f>COUNTIF(X323:X342,"목국")</f>
        <v>0</v>
      </c>
      <c r="S334" s="28" t="s">
        <v>2</v>
      </c>
      <c r="T334" s="28">
        <f>SUMIF(X323:X342,"목국",E323:E342)</f>
        <v>0</v>
      </c>
      <c r="U334" s="28">
        <f t="shared" si="75"/>
        <v>0</v>
      </c>
      <c r="V334" s="28" t="s">
        <v>2</v>
      </c>
      <c r="W334" s="28">
        <f t="shared" si="76"/>
        <v>0</v>
      </c>
      <c r="X334" s="28" t="str">
        <f t="shared" si="78"/>
        <v/>
      </c>
    </row>
    <row r="335" spans="1:24" ht="28.9" customHeight="1">
      <c r="A335" s="41" t="str">
        <f t="shared" si="77"/>
        <v xml:space="preserve"> </v>
      </c>
      <c r="B335" s="42"/>
      <c r="C335" s="43"/>
      <c r="D335" s="44"/>
      <c r="E335" s="44"/>
      <c r="F335" s="43"/>
      <c r="G335" s="43"/>
      <c r="H335" s="26"/>
      <c r="I335" s="26"/>
      <c r="J335" s="26"/>
      <c r="K335" s="26"/>
      <c r="L335" s="52"/>
      <c r="M335" s="50"/>
      <c r="N335" s="28" t="s">
        <v>15</v>
      </c>
      <c r="O335" s="28">
        <f>COUNTIF(C323:C342,"잡")</f>
        <v>0</v>
      </c>
      <c r="P335" s="28" t="s">
        <v>2</v>
      </c>
      <c r="Q335" s="28">
        <f>SUMIF(C323:C342,"잡",E323:E342)</f>
        <v>0</v>
      </c>
      <c r="R335" s="28">
        <f>COUNTIF(X323:X342,"잡국")</f>
        <v>0</v>
      </c>
      <c r="S335" s="28" t="s">
        <v>2</v>
      </c>
      <c r="T335" s="28">
        <f>SUMIF(X323:X342,"잡국",E323:E342)</f>
        <v>0</v>
      </c>
      <c r="U335" s="28">
        <f t="shared" si="75"/>
        <v>0</v>
      </c>
      <c r="V335" s="28" t="s">
        <v>2</v>
      </c>
      <c r="W335" s="28">
        <f t="shared" si="76"/>
        <v>0</v>
      </c>
      <c r="X335" s="28" t="str">
        <f t="shared" si="78"/>
        <v/>
      </c>
    </row>
    <row r="336" spans="1:24" ht="28.9" customHeight="1">
      <c r="A336" s="41" t="str">
        <f t="shared" si="77"/>
        <v xml:space="preserve"> </v>
      </c>
      <c r="B336" s="42"/>
      <c r="C336" s="43"/>
      <c r="D336" s="44"/>
      <c r="E336" s="44"/>
      <c r="F336" s="43"/>
      <c r="G336" s="43"/>
      <c r="H336" s="26"/>
      <c r="I336" s="26"/>
      <c r="J336" s="26"/>
      <c r="K336" s="26"/>
      <c r="L336" s="52"/>
      <c r="M336" s="50"/>
      <c r="N336" s="28" t="s">
        <v>19</v>
      </c>
      <c r="O336" s="28">
        <f>COUNTIF(C323:C342,"학")</f>
        <v>0</v>
      </c>
      <c r="P336" s="28" t="s">
        <v>2</v>
      </c>
      <c r="Q336" s="28">
        <f>SUMIF(C323:C342,"학",E323:E342)</f>
        <v>0</v>
      </c>
      <c r="R336" s="28">
        <f>COUNTIF(X323:X342,"학국")</f>
        <v>0</v>
      </c>
      <c r="S336" s="28" t="s">
        <v>2</v>
      </c>
      <c r="T336" s="28">
        <f>SUMIF(X323:X342,"학국",E323:E342)</f>
        <v>0</v>
      </c>
      <c r="U336" s="28">
        <f t="shared" si="75"/>
        <v>0</v>
      </c>
      <c r="V336" s="28" t="s">
        <v>2</v>
      </c>
      <c r="W336" s="28">
        <f t="shared" si="76"/>
        <v>0</v>
      </c>
      <c r="X336" s="28" t="str">
        <f t="shared" si="78"/>
        <v/>
      </c>
    </row>
    <row r="337" spans="1:24" ht="28.9" customHeight="1">
      <c r="A337" s="41" t="str">
        <f t="shared" si="77"/>
        <v xml:space="preserve"> </v>
      </c>
      <c r="B337" s="42"/>
      <c r="C337" s="43"/>
      <c r="D337" s="44"/>
      <c r="E337" s="44"/>
      <c r="F337" s="43"/>
      <c r="G337" s="43"/>
      <c r="H337" s="26"/>
      <c r="I337" s="26"/>
      <c r="J337" s="26"/>
      <c r="K337" s="26"/>
      <c r="L337" s="52"/>
      <c r="M337" s="50"/>
      <c r="N337" s="28" t="s">
        <v>16</v>
      </c>
      <c r="O337" s="28">
        <f>COUNTIF(C323:C342,"수")</f>
        <v>0</v>
      </c>
      <c r="P337" s="28" t="s">
        <v>2</v>
      </c>
      <c r="Q337" s="28">
        <f>SUMIF(C323:C342,"수",E323:E342)</f>
        <v>0</v>
      </c>
      <c r="R337" s="28">
        <f>COUNTIF(X323:X342,"수국")</f>
        <v>0</v>
      </c>
      <c r="S337" s="28" t="s">
        <v>2</v>
      </c>
      <c r="T337" s="28">
        <f>SUMIF(X323:X342,"수국",E323:E342)</f>
        <v>0</v>
      </c>
      <c r="U337" s="28">
        <f t="shared" si="75"/>
        <v>0</v>
      </c>
      <c r="V337" s="28" t="s">
        <v>2</v>
      </c>
      <c r="W337" s="28">
        <f t="shared" si="76"/>
        <v>0</v>
      </c>
      <c r="X337" s="28" t="str">
        <f t="shared" si="78"/>
        <v/>
      </c>
    </row>
    <row r="338" spans="1:24" ht="28.9" customHeight="1">
      <c r="A338" s="41" t="str">
        <f t="shared" si="77"/>
        <v xml:space="preserve"> </v>
      </c>
      <c r="B338" s="42"/>
      <c r="C338" s="43"/>
      <c r="D338" s="44"/>
      <c r="E338" s="44"/>
      <c r="F338" s="43"/>
      <c r="G338" s="43"/>
      <c r="H338" s="26"/>
      <c r="I338" s="26"/>
      <c r="J338" s="26"/>
      <c r="K338" s="26"/>
      <c r="L338" s="52"/>
      <c r="M338" s="50"/>
      <c r="N338" s="29" t="s">
        <v>17</v>
      </c>
      <c r="O338" s="28">
        <f>COUNTIF(C323:C342,"장")</f>
        <v>0</v>
      </c>
      <c r="P338" s="28" t="s">
        <v>2</v>
      </c>
      <c r="Q338" s="28">
        <f>SUMIF(C323:C342,"장",E323:E342)</f>
        <v>0</v>
      </c>
      <c r="R338" s="28">
        <f>COUNTIF(X323:X342,"장국")</f>
        <v>0</v>
      </c>
      <c r="S338" s="28" t="s">
        <v>2</v>
      </c>
      <c r="T338" s="28">
        <f>SUMIF(X323:X342,"장국",E323:E342)</f>
        <v>0</v>
      </c>
      <c r="U338" s="28">
        <f t="shared" si="75"/>
        <v>0</v>
      </c>
      <c r="V338" s="28" t="s">
        <v>2</v>
      </c>
      <c r="W338" s="28">
        <f t="shared" si="76"/>
        <v>0</v>
      </c>
      <c r="X338" s="30" t="str">
        <f t="shared" si="78"/>
        <v/>
      </c>
    </row>
    <row r="339" spans="1:24" ht="28.9" customHeight="1">
      <c r="A339" s="41" t="str">
        <f t="shared" si="77"/>
        <v xml:space="preserve"> </v>
      </c>
      <c r="B339" s="42"/>
      <c r="C339" s="43"/>
      <c r="D339" s="44"/>
      <c r="E339" s="44"/>
      <c r="F339" s="43"/>
      <c r="G339" s="43"/>
      <c r="H339" s="26"/>
      <c r="I339" s="26"/>
      <c r="J339" s="26"/>
      <c r="K339" s="26"/>
      <c r="L339" s="52"/>
      <c r="M339" s="50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30" t="str">
        <f t="shared" si="78"/>
        <v/>
      </c>
    </row>
    <row r="340" spans="1:24" ht="28.9" customHeight="1">
      <c r="A340" s="41" t="str">
        <f t="shared" si="77"/>
        <v xml:space="preserve"> </v>
      </c>
      <c r="B340" s="42"/>
      <c r="C340" s="43"/>
      <c r="D340" s="44"/>
      <c r="E340" s="44"/>
      <c r="F340" s="43"/>
      <c r="G340" s="43"/>
      <c r="H340" s="26"/>
      <c r="I340" s="26"/>
      <c r="J340" s="26"/>
      <c r="K340" s="26"/>
      <c r="L340" s="52"/>
      <c r="M340" s="50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30" t="str">
        <f t="shared" si="78"/>
        <v/>
      </c>
    </row>
    <row r="341" spans="1:24" ht="28.9" customHeight="1">
      <c r="A341" s="41" t="str">
        <f>IF(OR(ISNUMBER(E341),ISTEXT(C341)),A340+1," ")</f>
        <v xml:space="preserve"> </v>
      </c>
      <c r="B341" s="42"/>
      <c r="C341" s="43"/>
      <c r="D341" s="44"/>
      <c r="E341" s="44"/>
      <c r="F341" s="43"/>
      <c r="G341" s="43"/>
      <c r="H341" s="26"/>
      <c r="I341" s="26"/>
      <c r="J341" s="26"/>
      <c r="K341" s="26"/>
      <c r="L341" s="52"/>
      <c r="M341" s="50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30" t="str">
        <f t="shared" si="78"/>
        <v/>
      </c>
    </row>
    <row r="342" spans="1:24" ht="28.9" customHeight="1">
      <c r="A342" s="41" t="str">
        <f>IF(OR(ISNUMBER(E342),ISTEXT(C342)),A341+1," ")</f>
        <v xml:space="preserve"> </v>
      </c>
      <c r="B342" s="42"/>
      <c r="C342" s="43"/>
      <c r="D342" s="44"/>
      <c r="E342" s="44"/>
      <c r="F342" s="43"/>
      <c r="G342" s="43"/>
      <c r="H342" s="26"/>
      <c r="I342" s="26"/>
      <c r="J342" s="26"/>
      <c r="K342" s="26"/>
      <c r="L342" s="52"/>
      <c r="M342" s="50"/>
      <c r="N342" s="28" t="s">
        <v>20</v>
      </c>
      <c r="O342" s="28">
        <f>COUNTIF(C323:C342," ")</f>
        <v>0</v>
      </c>
      <c r="P342" s="28" t="s">
        <v>2</v>
      </c>
      <c r="Q342" s="28">
        <f>SUMIF(C323:C342," ",E323:E342)</f>
        <v>0</v>
      </c>
      <c r="R342" s="28"/>
      <c r="S342" s="28" t="s">
        <v>2</v>
      </c>
      <c r="T342" s="28"/>
      <c r="U342" s="28">
        <f>O342</f>
        <v>0</v>
      </c>
      <c r="V342" s="28" t="s">
        <v>2</v>
      </c>
      <c r="W342" s="28">
        <f>Q342</f>
        <v>0</v>
      </c>
      <c r="X342" s="28" t="str">
        <f t="shared" si="78"/>
        <v/>
      </c>
    </row>
    <row r="343" spans="1:24" ht="28.9" customHeight="1">
      <c r="A343" s="45" t="s">
        <v>35</v>
      </c>
      <c r="B343" s="46"/>
      <c r="C343" s="47"/>
      <c r="D343" s="48"/>
      <c r="E343" s="49">
        <f>SUM(E323:E342)</f>
        <v>0</v>
      </c>
      <c r="F343" s="47"/>
      <c r="G343" s="47"/>
      <c r="H343" s="31"/>
      <c r="I343" s="31"/>
      <c r="J343" s="31"/>
      <c r="K343" s="31"/>
      <c r="L343" s="33"/>
      <c r="M343" s="51"/>
      <c r="N343" s="29" t="s">
        <v>1</v>
      </c>
      <c r="O343" s="28">
        <f>SUM(O323:O342)</f>
        <v>0</v>
      </c>
      <c r="P343" s="28" t="s">
        <v>2</v>
      </c>
      <c r="Q343" s="28">
        <f>SUM(Q323:Q342)</f>
        <v>0</v>
      </c>
      <c r="R343" s="28">
        <f>SUM(R323:R342)</f>
        <v>0</v>
      </c>
      <c r="S343" s="28" t="s">
        <v>2</v>
      </c>
      <c r="T343" s="28">
        <f>SUM(T323:T342)</f>
        <v>0</v>
      </c>
      <c r="U343" s="28">
        <f>SUM(U323:U342)</f>
        <v>0</v>
      </c>
      <c r="V343" s="28" t="s">
        <v>2</v>
      </c>
      <c r="W343" s="28">
        <f>SUM(W323:W342)</f>
        <v>0</v>
      </c>
      <c r="X343" s="28" t="str">
        <f t="shared" si="78"/>
        <v/>
      </c>
    </row>
    <row r="344" spans="1:24" ht="28.9" customHeight="1">
      <c r="A344" s="41" t="str">
        <f>IF(OR(ISNUMBER(E344),ISTEXT(C344)),A342+1," ")</f>
        <v xml:space="preserve"> </v>
      </c>
      <c r="B344" s="42"/>
      <c r="C344" s="43"/>
      <c r="D344" s="44"/>
      <c r="E344" s="44"/>
      <c r="F344" s="43"/>
      <c r="G344" s="43"/>
      <c r="H344" s="26"/>
      <c r="I344" s="26"/>
      <c r="J344" s="26"/>
      <c r="K344" s="27"/>
      <c r="L344" s="52"/>
      <c r="M344" s="50"/>
      <c r="N344" s="28" t="s">
        <v>3</v>
      </c>
      <c r="O344" s="28">
        <f>COUNTIF(C344:C363,"전")</f>
        <v>0</v>
      </c>
      <c r="P344" s="28" t="s">
        <v>2</v>
      </c>
      <c r="Q344" s="28">
        <f>SUMIF(C344:C363,"전",E344:E363)</f>
        <v>0</v>
      </c>
      <c r="R344" s="28">
        <f>COUNTIF(X344:X363,"전국")</f>
        <v>0</v>
      </c>
      <c r="S344" s="28" t="s">
        <v>2</v>
      </c>
      <c r="T344" s="28">
        <f>SUMIF(X344:X363,"전국",E344:E363)</f>
        <v>0</v>
      </c>
      <c r="U344" s="28">
        <f t="shared" ref="U344:U359" si="79">O344-R344</f>
        <v>0</v>
      </c>
      <c r="V344" s="28" t="s">
        <v>2</v>
      </c>
      <c r="W344" s="28">
        <f t="shared" ref="W344:W359" si="80">Q344-T344</f>
        <v>0</v>
      </c>
      <c r="X344" s="28" t="str">
        <f t="shared" ref="X344:X359" si="81">CONCATENATE(C344,H344)</f>
        <v/>
      </c>
    </row>
    <row r="345" spans="1:24" ht="28.9" customHeight="1">
      <c r="A345" s="41" t="str">
        <f>IF(OR(ISNUMBER(E345),ISTEXT(C345)),A344+1," ")</f>
        <v xml:space="preserve"> </v>
      </c>
      <c r="B345" s="42"/>
      <c r="C345" s="43"/>
      <c r="D345" s="44"/>
      <c r="E345" s="44"/>
      <c r="F345" s="43"/>
      <c r="G345" s="43"/>
      <c r="H345" s="26"/>
      <c r="I345" s="26"/>
      <c r="J345" s="26"/>
      <c r="K345" s="26"/>
      <c r="L345" s="52"/>
      <c r="M345" s="50"/>
      <c r="N345" s="28" t="s">
        <v>4</v>
      </c>
      <c r="O345" s="28">
        <f>COUNTIF(C344:C363,"답")</f>
        <v>0</v>
      </c>
      <c r="P345" s="28" t="s">
        <v>2</v>
      </c>
      <c r="Q345" s="28">
        <f>SUMIF(C344:C363,"답",E344:E363)</f>
        <v>0</v>
      </c>
      <c r="R345" s="28">
        <f>COUNTIF(X344:X363,"답국")</f>
        <v>0</v>
      </c>
      <c r="S345" s="28" t="s">
        <v>2</v>
      </c>
      <c r="T345" s="28">
        <f>SUMIF(X344:X363,"답국",E344:E363)</f>
        <v>0</v>
      </c>
      <c r="U345" s="28">
        <f t="shared" si="79"/>
        <v>0</v>
      </c>
      <c r="V345" s="28" t="s">
        <v>2</v>
      </c>
      <c r="W345" s="28">
        <f t="shared" si="80"/>
        <v>0</v>
      </c>
      <c r="X345" s="28" t="str">
        <f t="shared" si="81"/>
        <v/>
      </c>
    </row>
    <row r="346" spans="1:24" ht="28.9" customHeight="1">
      <c r="A346" s="41" t="str">
        <f>IF(OR(ISNUMBER(E346),ISTEXT(C346)),A345+1," ")</f>
        <v xml:space="preserve"> </v>
      </c>
      <c r="B346" s="42"/>
      <c r="C346" s="43"/>
      <c r="D346" s="44"/>
      <c r="E346" s="44"/>
      <c r="F346" s="43"/>
      <c r="G346" s="43"/>
      <c r="H346" s="26"/>
      <c r="I346" s="26"/>
      <c r="J346" s="26"/>
      <c r="K346" s="26"/>
      <c r="L346" s="52"/>
      <c r="M346" s="50"/>
      <c r="N346" s="28" t="s">
        <v>5</v>
      </c>
      <c r="O346" s="28">
        <f>COUNTIF(C344:C363,"임")</f>
        <v>0</v>
      </c>
      <c r="P346" s="28" t="s">
        <v>2</v>
      </c>
      <c r="Q346" s="28">
        <f>SUMIF(C344:C363,"임",E344:E363)</f>
        <v>0</v>
      </c>
      <c r="R346" s="28">
        <f>COUNTIF(X344:X363,"임국")</f>
        <v>0</v>
      </c>
      <c r="S346" s="28" t="s">
        <v>2</v>
      </c>
      <c r="T346" s="28">
        <f>SUMIF(X344:X363,"임국",E344:E363)</f>
        <v>0</v>
      </c>
      <c r="U346" s="28">
        <f t="shared" si="79"/>
        <v>0</v>
      </c>
      <c r="V346" s="28" t="s">
        <v>2</v>
      </c>
      <c r="W346" s="28">
        <f t="shared" si="80"/>
        <v>0</v>
      </c>
      <c r="X346" s="28" t="str">
        <f t="shared" si="81"/>
        <v/>
      </c>
    </row>
    <row r="347" spans="1:24" ht="28.9" customHeight="1">
      <c r="A347" s="41" t="str">
        <f t="shared" ref="A347:A361" si="82">IF(OR(ISNUMBER(E347),ISTEXT(C347)),A346+1," ")</f>
        <v xml:space="preserve"> </v>
      </c>
      <c r="B347" s="42"/>
      <c r="C347" s="43"/>
      <c r="D347" s="44"/>
      <c r="E347" s="44"/>
      <c r="F347" s="43"/>
      <c r="G347" s="43"/>
      <c r="H347" s="26"/>
      <c r="I347" s="26"/>
      <c r="J347" s="26"/>
      <c r="K347" s="26"/>
      <c r="L347" s="52"/>
      <c r="M347" s="50"/>
      <c r="N347" s="28" t="s">
        <v>6</v>
      </c>
      <c r="O347" s="28">
        <f>COUNTIF(C344:C363,"대")</f>
        <v>0</v>
      </c>
      <c r="P347" s="28" t="s">
        <v>2</v>
      </c>
      <c r="Q347" s="28">
        <f>SUMIF(C344:C363,"대",E344:E363)</f>
        <v>0</v>
      </c>
      <c r="R347" s="28">
        <f>COUNTIF(X344:X363,"대국")</f>
        <v>0</v>
      </c>
      <c r="S347" s="28" t="s">
        <v>2</v>
      </c>
      <c r="T347" s="28">
        <f>SUMIF(X344:X363,"대국",E344:E363)</f>
        <v>0</v>
      </c>
      <c r="U347" s="28">
        <f t="shared" si="79"/>
        <v>0</v>
      </c>
      <c r="V347" s="28" t="s">
        <v>2</v>
      </c>
      <c r="W347" s="28">
        <f t="shared" si="80"/>
        <v>0</v>
      </c>
      <c r="X347" s="28" t="str">
        <f t="shared" si="81"/>
        <v/>
      </c>
    </row>
    <row r="348" spans="1:24" ht="28.9" customHeight="1">
      <c r="A348" s="41" t="str">
        <f t="shared" si="82"/>
        <v xml:space="preserve"> </v>
      </c>
      <c r="B348" s="42"/>
      <c r="C348" s="43"/>
      <c r="D348" s="44"/>
      <c r="E348" s="44"/>
      <c r="F348" s="43"/>
      <c r="G348" s="43"/>
      <c r="H348" s="26"/>
      <c r="I348" s="26"/>
      <c r="J348" s="26"/>
      <c r="K348" s="26"/>
      <c r="L348" s="52"/>
      <c r="M348" s="50"/>
      <c r="N348" s="28" t="s">
        <v>7</v>
      </c>
      <c r="O348" s="28">
        <f>COUNTIF(C344:C363,"도")</f>
        <v>0</v>
      </c>
      <c r="P348" s="28" t="s">
        <v>2</v>
      </c>
      <c r="Q348" s="28">
        <f>SUMIF(C344:C363,"도",E344:E363)</f>
        <v>0</v>
      </c>
      <c r="R348" s="28">
        <f>COUNTIF(X344:X363,"도국")</f>
        <v>0</v>
      </c>
      <c r="S348" s="28" t="s">
        <v>2</v>
      </c>
      <c r="T348" s="28">
        <f>SUMIF(X344:X363,"도국",E344:E363)</f>
        <v>0</v>
      </c>
      <c r="U348" s="28">
        <f t="shared" si="79"/>
        <v>0</v>
      </c>
      <c r="V348" s="28" t="s">
        <v>2</v>
      </c>
      <c r="W348" s="28">
        <f t="shared" si="80"/>
        <v>0</v>
      </c>
      <c r="X348" s="28" t="str">
        <f t="shared" si="81"/>
        <v/>
      </c>
    </row>
    <row r="349" spans="1:24" ht="28.9" customHeight="1">
      <c r="A349" s="41" t="str">
        <f t="shared" si="82"/>
        <v xml:space="preserve"> </v>
      </c>
      <c r="B349" s="42"/>
      <c r="C349" s="43"/>
      <c r="D349" s="44"/>
      <c r="E349" s="44"/>
      <c r="F349" s="43"/>
      <c r="G349" s="43"/>
      <c r="H349" s="26"/>
      <c r="I349" s="26"/>
      <c r="J349" s="26"/>
      <c r="K349" s="26"/>
      <c r="L349" s="52"/>
      <c r="M349" s="50"/>
      <c r="N349" s="28" t="s">
        <v>8</v>
      </c>
      <c r="O349" s="28">
        <f>COUNTIF(C344:C363,"천")</f>
        <v>0</v>
      </c>
      <c r="P349" s="28" t="s">
        <v>2</v>
      </c>
      <c r="Q349" s="28">
        <f>SUMIF(C344:C363,"천",E344:E363)</f>
        <v>0</v>
      </c>
      <c r="R349" s="28">
        <f>COUNTIF(X344:X363,"천국")</f>
        <v>0</v>
      </c>
      <c r="S349" s="28" t="s">
        <v>2</v>
      </c>
      <c r="T349" s="28">
        <f>SUMIF(X344:X363,"천국",E344:E363)</f>
        <v>0</v>
      </c>
      <c r="U349" s="28">
        <f t="shared" si="79"/>
        <v>0</v>
      </c>
      <c r="V349" s="28" t="s">
        <v>2</v>
      </c>
      <c r="W349" s="28">
        <f t="shared" si="80"/>
        <v>0</v>
      </c>
      <c r="X349" s="28" t="str">
        <f t="shared" si="81"/>
        <v/>
      </c>
    </row>
    <row r="350" spans="1:24" ht="28.9" customHeight="1">
      <c r="A350" s="41" t="str">
        <f t="shared" si="82"/>
        <v xml:space="preserve"> </v>
      </c>
      <c r="B350" s="42"/>
      <c r="C350" s="43"/>
      <c r="D350" s="44"/>
      <c r="E350" s="44"/>
      <c r="F350" s="43"/>
      <c r="G350" s="43"/>
      <c r="H350" s="26"/>
      <c r="I350" s="26"/>
      <c r="J350" s="26"/>
      <c r="K350" s="26"/>
      <c r="L350" s="52"/>
      <c r="M350" s="50"/>
      <c r="N350" s="28" t="s">
        <v>9</v>
      </c>
      <c r="O350" s="28">
        <f>COUNTIF(C344:C363,"구")</f>
        <v>0</v>
      </c>
      <c r="P350" s="28" t="s">
        <v>2</v>
      </c>
      <c r="Q350" s="28">
        <f>SUMIF(C344:C363,"구",E344:E363)</f>
        <v>0</v>
      </c>
      <c r="R350" s="28">
        <f>COUNTIF(X344:X363,"구국")</f>
        <v>0</v>
      </c>
      <c r="S350" s="28" t="s">
        <v>2</v>
      </c>
      <c r="T350" s="28">
        <f>SUMIF(X344:X363,"구국",E344:E363)</f>
        <v>0</v>
      </c>
      <c r="U350" s="28">
        <f t="shared" si="79"/>
        <v>0</v>
      </c>
      <c r="V350" s="28" t="s">
        <v>2</v>
      </c>
      <c r="W350" s="28">
        <f t="shared" si="80"/>
        <v>0</v>
      </c>
      <c r="X350" s="28" t="str">
        <f t="shared" si="81"/>
        <v/>
      </c>
    </row>
    <row r="351" spans="1:24" ht="28.9" customHeight="1">
      <c r="A351" s="41" t="str">
        <f t="shared" si="82"/>
        <v xml:space="preserve"> </v>
      </c>
      <c r="B351" s="42"/>
      <c r="C351" s="43"/>
      <c r="D351" s="44"/>
      <c r="E351" s="44"/>
      <c r="F351" s="43"/>
      <c r="G351" s="43"/>
      <c r="H351" s="26"/>
      <c r="I351" s="26"/>
      <c r="J351" s="26"/>
      <c r="K351" s="26"/>
      <c r="L351" s="52"/>
      <c r="M351" s="50"/>
      <c r="N351" s="28" t="s">
        <v>10</v>
      </c>
      <c r="O351" s="28">
        <f>COUNTIF(C344:C363,"제")</f>
        <v>0</v>
      </c>
      <c r="P351" s="28" t="s">
        <v>2</v>
      </c>
      <c r="Q351" s="28">
        <f>SUMIF(C344:C363,"제",E344:E363)</f>
        <v>0</v>
      </c>
      <c r="R351" s="28">
        <f>COUNTIF(X344:X363,"제국")</f>
        <v>0</v>
      </c>
      <c r="S351" s="28" t="s">
        <v>2</v>
      </c>
      <c r="T351" s="28">
        <f>SUMIF(X344:X363,"제국",E344:E363)</f>
        <v>0</v>
      </c>
      <c r="U351" s="28">
        <f t="shared" si="79"/>
        <v>0</v>
      </c>
      <c r="V351" s="28" t="s">
        <v>2</v>
      </c>
      <c r="W351" s="28">
        <f t="shared" si="80"/>
        <v>0</v>
      </c>
      <c r="X351" s="28" t="str">
        <f t="shared" si="81"/>
        <v/>
      </c>
    </row>
    <row r="352" spans="1:24" ht="28.9" customHeight="1">
      <c r="A352" s="41" t="str">
        <f t="shared" si="82"/>
        <v xml:space="preserve"> </v>
      </c>
      <c r="B352" s="42"/>
      <c r="C352" s="43"/>
      <c r="D352" s="44"/>
      <c r="E352" s="44"/>
      <c r="F352" s="43"/>
      <c r="G352" s="43"/>
      <c r="H352" s="26"/>
      <c r="I352" s="26"/>
      <c r="J352" s="26"/>
      <c r="K352" s="26"/>
      <c r="L352" s="52"/>
      <c r="M352" s="50"/>
      <c r="N352" s="28" t="s">
        <v>11</v>
      </c>
      <c r="O352" s="28">
        <f>COUNTIF(C344:C363,"유")</f>
        <v>0</v>
      </c>
      <c r="P352" s="28" t="s">
        <v>2</v>
      </c>
      <c r="Q352" s="28">
        <f>SUMIF(C344:C363,"유",E344:E363)</f>
        <v>0</v>
      </c>
      <c r="R352" s="28">
        <f>COUNTIF(X344:X363,"유국")</f>
        <v>0</v>
      </c>
      <c r="S352" s="28" t="s">
        <v>2</v>
      </c>
      <c r="T352" s="28">
        <f>SUMIF(X344:X363,"유국",E344:E363)</f>
        <v>0</v>
      </c>
      <c r="U352" s="28">
        <f t="shared" si="79"/>
        <v>0</v>
      </c>
      <c r="V352" s="28" t="s">
        <v>2</v>
      </c>
      <c r="W352" s="28">
        <f t="shared" si="80"/>
        <v>0</v>
      </c>
      <c r="X352" s="28" t="str">
        <f t="shared" si="81"/>
        <v/>
      </c>
    </row>
    <row r="353" spans="1:24" ht="28.9" customHeight="1">
      <c r="A353" s="41" t="str">
        <f t="shared" si="82"/>
        <v xml:space="preserve"> </v>
      </c>
      <c r="B353" s="42"/>
      <c r="C353" s="43"/>
      <c r="D353" s="44"/>
      <c r="E353" s="44"/>
      <c r="F353" s="43"/>
      <c r="G353" s="43"/>
      <c r="H353" s="26"/>
      <c r="I353" s="26"/>
      <c r="J353" s="26"/>
      <c r="K353" s="26"/>
      <c r="L353" s="52"/>
      <c r="M353" s="50"/>
      <c r="N353" s="28" t="s">
        <v>12</v>
      </c>
      <c r="O353" s="28">
        <f>COUNTIF(C344:C363,"과")</f>
        <v>0</v>
      </c>
      <c r="P353" s="28" t="s">
        <v>2</v>
      </c>
      <c r="Q353" s="28">
        <f>SUMIF(C344:C363,"과",E344:E363)</f>
        <v>0</v>
      </c>
      <c r="R353" s="28">
        <f>COUNTIF(X344:X363,"과국")</f>
        <v>0</v>
      </c>
      <c r="S353" s="28" t="s">
        <v>2</v>
      </c>
      <c r="T353" s="28">
        <f>SUMIF(X344:X363,"과국",E344:E363)</f>
        <v>0</v>
      </c>
      <c r="U353" s="28">
        <f t="shared" si="79"/>
        <v>0</v>
      </c>
      <c r="V353" s="28" t="s">
        <v>2</v>
      </c>
      <c r="W353" s="28">
        <f t="shared" si="80"/>
        <v>0</v>
      </c>
      <c r="X353" s="28" t="str">
        <f t="shared" si="81"/>
        <v/>
      </c>
    </row>
    <row r="354" spans="1:24" ht="28.9" customHeight="1">
      <c r="A354" s="41" t="str">
        <f t="shared" si="82"/>
        <v xml:space="preserve"> </v>
      </c>
      <c r="B354" s="42"/>
      <c r="C354" s="43"/>
      <c r="D354" s="44"/>
      <c r="E354" s="44"/>
      <c r="F354" s="43"/>
      <c r="G354" s="43"/>
      <c r="H354" s="26"/>
      <c r="I354" s="26"/>
      <c r="J354" s="26"/>
      <c r="K354" s="26"/>
      <c r="L354" s="52"/>
      <c r="M354" s="50"/>
      <c r="N354" s="28" t="s">
        <v>13</v>
      </c>
      <c r="O354" s="28">
        <f>COUNTIF(C344:C363,"묘")</f>
        <v>0</v>
      </c>
      <c r="P354" s="28" t="s">
        <v>2</v>
      </c>
      <c r="Q354" s="28">
        <f>SUMIF(C344:C363,"묘",E344:E363)</f>
        <v>0</v>
      </c>
      <c r="R354" s="28">
        <f>COUNTIF(X344:X363,"묘국")</f>
        <v>0</v>
      </c>
      <c r="S354" s="28" t="s">
        <v>2</v>
      </c>
      <c r="T354" s="28">
        <f>SUMIF(X344:X363,"묘국",E344:E363)</f>
        <v>0</v>
      </c>
      <c r="U354" s="28">
        <f t="shared" si="79"/>
        <v>0</v>
      </c>
      <c r="V354" s="28" t="s">
        <v>2</v>
      </c>
      <c r="W354" s="28">
        <f t="shared" si="80"/>
        <v>0</v>
      </c>
      <c r="X354" s="28" t="str">
        <f t="shared" si="81"/>
        <v/>
      </c>
    </row>
    <row r="355" spans="1:24" ht="28.9" customHeight="1">
      <c r="A355" s="41" t="str">
        <f t="shared" si="82"/>
        <v xml:space="preserve"> </v>
      </c>
      <c r="B355" s="42"/>
      <c r="C355" s="43"/>
      <c r="D355" s="44"/>
      <c r="E355" s="44"/>
      <c r="F355" s="43"/>
      <c r="G355" s="43"/>
      <c r="H355" s="26"/>
      <c r="I355" s="26"/>
      <c r="J355" s="26"/>
      <c r="K355" s="26"/>
      <c r="L355" s="52"/>
      <c r="M355" s="50"/>
      <c r="N355" s="28" t="s">
        <v>14</v>
      </c>
      <c r="O355" s="28">
        <f>COUNTIF(C344:C363,"목")</f>
        <v>0</v>
      </c>
      <c r="P355" s="28" t="s">
        <v>2</v>
      </c>
      <c r="Q355" s="28">
        <f>SUMIF(C344:C363,"목",E344:E363)</f>
        <v>0</v>
      </c>
      <c r="R355" s="28">
        <f>COUNTIF(X344:X363,"목국")</f>
        <v>0</v>
      </c>
      <c r="S355" s="28" t="s">
        <v>2</v>
      </c>
      <c r="T355" s="28">
        <f>SUMIF(X344:X363,"목국",E344:E363)</f>
        <v>0</v>
      </c>
      <c r="U355" s="28">
        <f t="shared" si="79"/>
        <v>0</v>
      </c>
      <c r="V355" s="28" t="s">
        <v>2</v>
      </c>
      <c r="W355" s="28">
        <f t="shared" si="80"/>
        <v>0</v>
      </c>
      <c r="X355" s="28" t="str">
        <f t="shared" si="81"/>
        <v/>
      </c>
    </row>
    <row r="356" spans="1:24" ht="28.9" customHeight="1">
      <c r="A356" s="41" t="str">
        <f t="shared" si="82"/>
        <v xml:space="preserve"> </v>
      </c>
      <c r="B356" s="42"/>
      <c r="C356" s="43"/>
      <c r="D356" s="44"/>
      <c r="E356" s="44"/>
      <c r="F356" s="43"/>
      <c r="G356" s="43"/>
      <c r="H356" s="26"/>
      <c r="I356" s="26"/>
      <c r="J356" s="26"/>
      <c r="K356" s="26"/>
      <c r="L356" s="52"/>
      <c r="M356" s="50"/>
      <c r="N356" s="28" t="s">
        <v>15</v>
      </c>
      <c r="O356" s="28">
        <f>COUNTIF(C344:C363,"잡")</f>
        <v>0</v>
      </c>
      <c r="P356" s="28" t="s">
        <v>2</v>
      </c>
      <c r="Q356" s="28">
        <f>SUMIF(C344:C363,"잡",E344:E363)</f>
        <v>0</v>
      </c>
      <c r="R356" s="28">
        <f>COUNTIF(X344:X363,"잡국")</f>
        <v>0</v>
      </c>
      <c r="S356" s="28" t="s">
        <v>2</v>
      </c>
      <c r="T356" s="28">
        <f>SUMIF(X344:X363,"잡국",E344:E363)</f>
        <v>0</v>
      </c>
      <c r="U356" s="28">
        <f t="shared" si="79"/>
        <v>0</v>
      </c>
      <c r="V356" s="28" t="s">
        <v>2</v>
      </c>
      <c r="W356" s="28">
        <f t="shared" si="80"/>
        <v>0</v>
      </c>
      <c r="X356" s="28" t="str">
        <f t="shared" si="81"/>
        <v/>
      </c>
    </row>
    <row r="357" spans="1:24" ht="28.9" customHeight="1">
      <c r="A357" s="41" t="str">
        <f t="shared" si="82"/>
        <v xml:space="preserve"> </v>
      </c>
      <c r="B357" s="42"/>
      <c r="C357" s="43"/>
      <c r="D357" s="44"/>
      <c r="E357" s="44"/>
      <c r="F357" s="43"/>
      <c r="G357" s="43"/>
      <c r="H357" s="26"/>
      <c r="I357" s="26"/>
      <c r="J357" s="26"/>
      <c r="K357" s="26"/>
      <c r="L357" s="52"/>
      <c r="M357" s="50"/>
      <c r="N357" s="28" t="s">
        <v>19</v>
      </c>
      <c r="O357" s="28">
        <f>COUNTIF(C344:C363,"학")</f>
        <v>0</v>
      </c>
      <c r="P357" s="28" t="s">
        <v>2</v>
      </c>
      <c r="Q357" s="28">
        <f>SUMIF(C344:C363,"학",E344:E363)</f>
        <v>0</v>
      </c>
      <c r="R357" s="28">
        <f>COUNTIF(X344:X363,"학국")</f>
        <v>0</v>
      </c>
      <c r="S357" s="28" t="s">
        <v>2</v>
      </c>
      <c r="T357" s="28">
        <f>SUMIF(X344:X363,"학국",E344:E363)</f>
        <v>0</v>
      </c>
      <c r="U357" s="28">
        <f t="shared" si="79"/>
        <v>0</v>
      </c>
      <c r="V357" s="28" t="s">
        <v>2</v>
      </c>
      <c r="W357" s="28">
        <f t="shared" si="80"/>
        <v>0</v>
      </c>
      <c r="X357" s="28" t="str">
        <f t="shared" si="81"/>
        <v/>
      </c>
    </row>
    <row r="358" spans="1:24" ht="28.9" customHeight="1">
      <c r="A358" s="41" t="str">
        <f t="shared" si="82"/>
        <v xml:space="preserve"> </v>
      </c>
      <c r="B358" s="42"/>
      <c r="C358" s="43"/>
      <c r="D358" s="44"/>
      <c r="E358" s="44"/>
      <c r="F358" s="43"/>
      <c r="G358" s="43"/>
      <c r="H358" s="26"/>
      <c r="I358" s="26"/>
      <c r="J358" s="26"/>
      <c r="K358" s="26"/>
      <c r="L358" s="52"/>
      <c r="M358" s="50"/>
      <c r="N358" s="28" t="s">
        <v>16</v>
      </c>
      <c r="O358" s="28">
        <f>COUNTIF(C344:C363,"수")</f>
        <v>0</v>
      </c>
      <c r="P358" s="28" t="s">
        <v>2</v>
      </c>
      <c r="Q358" s="28">
        <f>SUMIF(C344:C363,"수",E344:E363)</f>
        <v>0</v>
      </c>
      <c r="R358" s="28">
        <f>COUNTIF(X344:X363,"수국")</f>
        <v>0</v>
      </c>
      <c r="S358" s="28" t="s">
        <v>2</v>
      </c>
      <c r="T358" s="28">
        <f>SUMIF(X344:X363,"수국",E344:E363)</f>
        <v>0</v>
      </c>
      <c r="U358" s="28">
        <f t="shared" si="79"/>
        <v>0</v>
      </c>
      <c r="V358" s="28" t="s">
        <v>2</v>
      </c>
      <c r="W358" s="28">
        <f t="shared" si="80"/>
        <v>0</v>
      </c>
      <c r="X358" s="28" t="str">
        <f t="shared" si="81"/>
        <v/>
      </c>
    </row>
    <row r="359" spans="1:24" ht="28.9" customHeight="1">
      <c r="A359" s="41" t="str">
        <f t="shared" si="82"/>
        <v xml:space="preserve"> </v>
      </c>
      <c r="B359" s="42"/>
      <c r="C359" s="43"/>
      <c r="D359" s="44"/>
      <c r="E359" s="44"/>
      <c r="F359" s="43"/>
      <c r="G359" s="43"/>
      <c r="H359" s="26"/>
      <c r="I359" s="26"/>
      <c r="J359" s="26"/>
      <c r="K359" s="26"/>
      <c r="L359" s="52"/>
      <c r="M359" s="50"/>
      <c r="N359" s="29" t="s">
        <v>17</v>
      </c>
      <c r="O359" s="28">
        <f>COUNTIF(C344:C363,"장")</f>
        <v>0</v>
      </c>
      <c r="P359" s="28" t="s">
        <v>2</v>
      </c>
      <c r="Q359" s="28">
        <f>SUMIF(C344:C363,"장",E344:E363)</f>
        <v>0</v>
      </c>
      <c r="R359" s="28">
        <f>COUNTIF(X344:X363,"장국")</f>
        <v>0</v>
      </c>
      <c r="S359" s="28" t="s">
        <v>2</v>
      </c>
      <c r="T359" s="28">
        <f>SUMIF(X344:X363,"장국",E344:E363)</f>
        <v>0</v>
      </c>
      <c r="U359" s="28">
        <f t="shared" si="79"/>
        <v>0</v>
      </c>
      <c r="V359" s="28" t="s">
        <v>2</v>
      </c>
      <c r="W359" s="28">
        <f t="shared" si="80"/>
        <v>0</v>
      </c>
      <c r="X359" s="30" t="str">
        <f t="shared" si="81"/>
        <v/>
      </c>
    </row>
    <row r="360" spans="1:24" ht="28.9" customHeight="1">
      <c r="A360" s="41" t="str">
        <f t="shared" si="82"/>
        <v xml:space="preserve"> </v>
      </c>
      <c r="B360" s="42"/>
      <c r="C360" s="43"/>
      <c r="D360" s="44"/>
      <c r="E360" s="44"/>
      <c r="F360" s="43"/>
      <c r="G360" s="43"/>
      <c r="H360" s="26"/>
      <c r="I360" s="26"/>
      <c r="J360" s="26"/>
      <c r="K360" s="26"/>
      <c r="L360" s="52"/>
      <c r="M360" s="50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30" t="str">
        <f t="shared" ref="X360:X375" si="83">CONCATENATE(C360,H360)</f>
        <v/>
      </c>
    </row>
    <row r="361" spans="1:24" ht="28.9" customHeight="1">
      <c r="A361" s="41" t="str">
        <f t="shared" si="82"/>
        <v xml:space="preserve"> </v>
      </c>
      <c r="B361" s="42"/>
      <c r="C361" s="43"/>
      <c r="D361" s="44"/>
      <c r="E361" s="44"/>
      <c r="F361" s="43"/>
      <c r="G361" s="43"/>
      <c r="H361" s="26"/>
      <c r="I361" s="26"/>
      <c r="J361" s="26"/>
      <c r="K361" s="26"/>
      <c r="L361" s="52"/>
      <c r="M361" s="50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30" t="str">
        <f t="shared" si="83"/>
        <v/>
      </c>
    </row>
    <row r="362" spans="1:24" ht="28.9" customHeight="1">
      <c r="A362" s="41" t="str">
        <f>IF(OR(ISNUMBER(E362),ISTEXT(C362)),A361+1," ")</f>
        <v xml:space="preserve"> </v>
      </c>
      <c r="B362" s="42"/>
      <c r="C362" s="43"/>
      <c r="D362" s="44"/>
      <c r="E362" s="44"/>
      <c r="F362" s="43"/>
      <c r="G362" s="43"/>
      <c r="H362" s="26"/>
      <c r="I362" s="26"/>
      <c r="J362" s="26"/>
      <c r="K362" s="26"/>
      <c r="L362" s="52"/>
      <c r="M362" s="50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30" t="str">
        <f t="shared" si="83"/>
        <v/>
      </c>
    </row>
    <row r="363" spans="1:24" ht="28.9" customHeight="1">
      <c r="A363" s="41" t="str">
        <f>IF(OR(ISNUMBER(E363),ISTEXT(C363)),A362+1," ")</f>
        <v xml:space="preserve"> </v>
      </c>
      <c r="B363" s="42"/>
      <c r="C363" s="43"/>
      <c r="D363" s="44"/>
      <c r="E363" s="44"/>
      <c r="F363" s="43"/>
      <c r="G363" s="43"/>
      <c r="H363" s="26"/>
      <c r="I363" s="26"/>
      <c r="J363" s="26"/>
      <c r="K363" s="26"/>
      <c r="L363" s="52"/>
      <c r="M363" s="50"/>
      <c r="N363" s="28" t="s">
        <v>20</v>
      </c>
      <c r="O363" s="28">
        <f>COUNTIF(C344:C363," ")</f>
        <v>0</v>
      </c>
      <c r="P363" s="28" t="s">
        <v>2</v>
      </c>
      <c r="Q363" s="28">
        <f>SUMIF(C344:C363," ",E344:E363)</f>
        <v>0</v>
      </c>
      <c r="R363" s="28"/>
      <c r="S363" s="28" t="s">
        <v>2</v>
      </c>
      <c r="T363" s="28"/>
      <c r="U363" s="28">
        <f>O363</f>
        <v>0</v>
      </c>
      <c r="V363" s="28" t="s">
        <v>2</v>
      </c>
      <c r="W363" s="28">
        <f>Q363</f>
        <v>0</v>
      </c>
      <c r="X363" s="28" t="str">
        <f t="shared" si="83"/>
        <v/>
      </c>
    </row>
    <row r="364" spans="1:24" ht="28.9" customHeight="1">
      <c r="A364" s="45" t="s">
        <v>35</v>
      </c>
      <c r="B364" s="46"/>
      <c r="C364" s="47"/>
      <c r="D364" s="48"/>
      <c r="E364" s="49">
        <f>SUM(E344:E363)</f>
        <v>0</v>
      </c>
      <c r="F364" s="47"/>
      <c r="G364" s="47"/>
      <c r="H364" s="31"/>
      <c r="I364" s="31"/>
      <c r="J364" s="31"/>
      <c r="K364" s="31"/>
      <c r="L364" s="33"/>
      <c r="M364" s="51"/>
      <c r="N364" s="29" t="s">
        <v>1</v>
      </c>
      <c r="O364" s="28">
        <f>SUM(O344:O363)</f>
        <v>0</v>
      </c>
      <c r="P364" s="28" t="s">
        <v>2</v>
      </c>
      <c r="Q364" s="28">
        <f>SUM(Q344:Q363)</f>
        <v>0</v>
      </c>
      <c r="R364" s="28">
        <f>SUM(R344:R363)</f>
        <v>0</v>
      </c>
      <c r="S364" s="28" t="s">
        <v>2</v>
      </c>
      <c r="T364" s="28">
        <f>SUM(T344:T363)</f>
        <v>0</v>
      </c>
      <c r="U364" s="28">
        <f>SUM(U344:U363)</f>
        <v>0</v>
      </c>
      <c r="V364" s="28" t="s">
        <v>2</v>
      </c>
      <c r="W364" s="28">
        <f>SUM(W344:W363)</f>
        <v>0</v>
      </c>
      <c r="X364" s="28" t="str">
        <f t="shared" si="83"/>
        <v/>
      </c>
    </row>
    <row r="365" spans="1:24" ht="28.9" customHeight="1">
      <c r="A365" s="41" t="str">
        <f>IF(OR(ISNUMBER(E365),ISTEXT(C365)),A363+1," ")</f>
        <v xml:space="preserve"> </v>
      </c>
      <c r="B365" s="42"/>
      <c r="C365" s="43"/>
      <c r="D365" s="44"/>
      <c r="E365" s="44"/>
      <c r="F365" s="43"/>
      <c r="G365" s="43"/>
      <c r="H365" s="26"/>
      <c r="I365" s="26"/>
      <c r="J365" s="26"/>
      <c r="K365" s="27"/>
      <c r="L365" s="52"/>
      <c r="M365" s="50"/>
      <c r="N365" s="28" t="s">
        <v>3</v>
      </c>
      <c r="O365" s="28">
        <f>COUNTIF(C365:C384,"전")</f>
        <v>0</v>
      </c>
      <c r="P365" s="28" t="s">
        <v>2</v>
      </c>
      <c r="Q365" s="28">
        <f>SUMIF(C365:C384,"전",E365:E384)</f>
        <v>0</v>
      </c>
      <c r="R365" s="28">
        <f>COUNTIF(X365:X384,"전국")</f>
        <v>0</v>
      </c>
      <c r="S365" s="28" t="s">
        <v>2</v>
      </c>
      <c r="T365" s="28">
        <f>SUMIF(X365:X384,"전국",E365:E384)</f>
        <v>0</v>
      </c>
      <c r="U365" s="28">
        <f t="shared" ref="U365:U380" si="84">O365-R365</f>
        <v>0</v>
      </c>
      <c r="V365" s="28" t="s">
        <v>2</v>
      </c>
      <c r="W365" s="28">
        <f t="shared" ref="W365:W380" si="85">Q365-T365</f>
        <v>0</v>
      </c>
      <c r="X365" s="28" t="str">
        <f t="shared" si="83"/>
        <v/>
      </c>
    </row>
    <row r="366" spans="1:24" ht="28.9" customHeight="1">
      <c r="A366" s="41" t="str">
        <f>IF(OR(ISNUMBER(E366),ISTEXT(C366)),A365+1," ")</f>
        <v xml:space="preserve"> </v>
      </c>
      <c r="B366" s="42"/>
      <c r="C366" s="43"/>
      <c r="D366" s="44"/>
      <c r="E366" s="44"/>
      <c r="F366" s="43"/>
      <c r="G366" s="43"/>
      <c r="H366" s="26"/>
      <c r="I366" s="26"/>
      <c r="J366" s="26"/>
      <c r="K366" s="26"/>
      <c r="L366" s="52"/>
      <c r="M366" s="50"/>
      <c r="N366" s="28" t="s">
        <v>4</v>
      </c>
      <c r="O366" s="28">
        <f>COUNTIF(C365:C384,"답")</f>
        <v>0</v>
      </c>
      <c r="P366" s="28" t="s">
        <v>2</v>
      </c>
      <c r="Q366" s="28">
        <f>SUMIF(C365:C384,"답",E365:E384)</f>
        <v>0</v>
      </c>
      <c r="R366" s="28">
        <f>COUNTIF(X365:X384,"답국")</f>
        <v>0</v>
      </c>
      <c r="S366" s="28" t="s">
        <v>2</v>
      </c>
      <c r="T366" s="28">
        <f>SUMIF(X365:X384,"답국",E365:E384)</f>
        <v>0</v>
      </c>
      <c r="U366" s="28">
        <f t="shared" si="84"/>
        <v>0</v>
      </c>
      <c r="V366" s="28" t="s">
        <v>2</v>
      </c>
      <c r="W366" s="28">
        <f t="shared" si="85"/>
        <v>0</v>
      </c>
      <c r="X366" s="28" t="str">
        <f t="shared" si="83"/>
        <v/>
      </c>
    </row>
    <row r="367" spans="1:24" ht="28.9" customHeight="1">
      <c r="A367" s="41" t="str">
        <f t="shared" ref="A367:A382" si="86">IF(OR(ISNUMBER(E367),ISTEXT(C367)),A366+1," ")</f>
        <v xml:space="preserve"> </v>
      </c>
      <c r="B367" s="42"/>
      <c r="C367" s="43"/>
      <c r="D367" s="44"/>
      <c r="E367" s="44"/>
      <c r="F367" s="43"/>
      <c r="G367" s="43"/>
      <c r="H367" s="26"/>
      <c r="I367" s="26"/>
      <c r="J367" s="26"/>
      <c r="K367" s="26"/>
      <c r="L367" s="52"/>
      <c r="M367" s="50"/>
      <c r="N367" s="28" t="s">
        <v>5</v>
      </c>
      <c r="O367" s="28">
        <f>COUNTIF(C365:C384,"임")</f>
        <v>0</v>
      </c>
      <c r="P367" s="28" t="s">
        <v>2</v>
      </c>
      <c r="Q367" s="28">
        <f>SUMIF(C365:C384,"임",E365:E384)</f>
        <v>0</v>
      </c>
      <c r="R367" s="28">
        <f>COUNTIF(X365:X384,"임국")</f>
        <v>0</v>
      </c>
      <c r="S367" s="28" t="s">
        <v>2</v>
      </c>
      <c r="T367" s="28">
        <f>SUMIF(X365:X384,"임국",E365:E384)</f>
        <v>0</v>
      </c>
      <c r="U367" s="28">
        <f t="shared" si="84"/>
        <v>0</v>
      </c>
      <c r="V367" s="28" t="s">
        <v>2</v>
      </c>
      <c r="W367" s="28">
        <f t="shared" si="85"/>
        <v>0</v>
      </c>
      <c r="X367" s="28" t="str">
        <f t="shared" si="83"/>
        <v/>
      </c>
    </row>
    <row r="368" spans="1:24" ht="28.9" customHeight="1">
      <c r="A368" s="41" t="str">
        <f t="shared" si="86"/>
        <v xml:space="preserve"> </v>
      </c>
      <c r="B368" s="42"/>
      <c r="C368" s="43"/>
      <c r="D368" s="44"/>
      <c r="E368" s="44"/>
      <c r="F368" s="43"/>
      <c r="G368" s="43"/>
      <c r="H368" s="26"/>
      <c r="I368" s="26"/>
      <c r="J368" s="26"/>
      <c r="K368" s="26"/>
      <c r="L368" s="52"/>
      <c r="M368" s="50"/>
      <c r="N368" s="28" t="s">
        <v>6</v>
      </c>
      <c r="O368" s="28">
        <f>COUNTIF(C365:C384,"대")</f>
        <v>0</v>
      </c>
      <c r="P368" s="28" t="s">
        <v>2</v>
      </c>
      <c r="Q368" s="28">
        <f>SUMIF(C365:C384,"대",E365:E384)</f>
        <v>0</v>
      </c>
      <c r="R368" s="28">
        <f>COUNTIF(X365:X384,"대국")</f>
        <v>0</v>
      </c>
      <c r="S368" s="28" t="s">
        <v>2</v>
      </c>
      <c r="T368" s="28">
        <f>SUMIF(X365:X384,"대국",E365:E384)</f>
        <v>0</v>
      </c>
      <c r="U368" s="28">
        <f t="shared" si="84"/>
        <v>0</v>
      </c>
      <c r="V368" s="28" t="s">
        <v>2</v>
      </c>
      <c r="W368" s="28">
        <f t="shared" si="85"/>
        <v>0</v>
      </c>
      <c r="X368" s="28" t="str">
        <f t="shared" si="83"/>
        <v/>
      </c>
    </row>
    <row r="369" spans="1:24" ht="28.9" customHeight="1">
      <c r="A369" s="41" t="str">
        <f t="shared" si="86"/>
        <v xml:space="preserve"> </v>
      </c>
      <c r="B369" s="42"/>
      <c r="C369" s="43"/>
      <c r="D369" s="44"/>
      <c r="E369" s="44"/>
      <c r="F369" s="43"/>
      <c r="G369" s="43"/>
      <c r="H369" s="26"/>
      <c r="I369" s="26"/>
      <c r="J369" s="26"/>
      <c r="K369" s="26"/>
      <c r="L369" s="52"/>
      <c r="M369" s="50"/>
      <c r="N369" s="28" t="s">
        <v>7</v>
      </c>
      <c r="O369" s="28">
        <f>COUNTIF(C365:C384,"도")</f>
        <v>0</v>
      </c>
      <c r="P369" s="28" t="s">
        <v>2</v>
      </c>
      <c r="Q369" s="28">
        <f>SUMIF(C365:C384,"도",E365:E384)</f>
        <v>0</v>
      </c>
      <c r="R369" s="28">
        <f>COUNTIF(X365:X384,"도국")</f>
        <v>0</v>
      </c>
      <c r="S369" s="28" t="s">
        <v>2</v>
      </c>
      <c r="T369" s="28">
        <f>SUMIF(X365:X384,"도국",E365:E384)</f>
        <v>0</v>
      </c>
      <c r="U369" s="28">
        <f t="shared" si="84"/>
        <v>0</v>
      </c>
      <c r="V369" s="28" t="s">
        <v>2</v>
      </c>
      <c r="W369" s="28">
        <f t="shared" si="85"/>
        <v>0</v>
      </c>
      <c r="X369" s="28" t="str">
        <f t="shared" si="83"/>
        <v/>
      </c>
    </row>
    <row r="370" spans="1:24" ht="28.9" customHeight="1">
      <c r="A370" s="41" t="str">
        <f t="shared" si="86"/>
        <v xml:space="preserve"> </v>
      </c>
      <c r="B370" s="42"/>
      <c r="C370" s="43"/>
      <c r="D370" s="44"/>
      <c r="E370" s="44"/>
      <c r="F370" s="43"/>
      <c r="G370" s="43"/>
      <c r="H370" s="26"/>
      <c r="I370" s="26"/>
      <c r="J370" s="26"/>
      <c r="K370" s="26"/>
      <c r="L370" s="52"/>
      <c r="M370" s="50"/>
      <c r="N370" s="28" t="s">
        <v>8</v>
      </c>
      <c r="O370" s="28">
        <f>COUNTIF(C365:C384,"천")</f>
        <v>0</v>
      </c>
      <c r="P370" s="28" t="s">
        <v>2</v>
      </c>
      <c r="Q370" s="28">
        <f>SUMIF(C365:C384,"천",E365:E384)</f>
        <v>0</v>
      </c>
      <c r="R370" s="28">
        <f>COUNTIF(X365:X384,"천국")</f>
        <v>0</v>
      </c>
      <c r="S370" s="28" t="s">
        <v>2</v>
      </c>
      <c r="T370" s="28">
        <f>SUMIF(X365:X384,"천국",E365:E384)</f>
        <v>0</v>
      </c>
      <c r="U370" s="28">
        <f t="shared" si="84"/>
        <v>0</v>
      </c>
      <c r="V370" s="28" t="s">
        <v>2</v>
      </c>
      <c r="W370" s="28">
        <f t="shared" si="85"/>
        <v>0</v>
      </c>
      <c r="X370" s="28" t="str">
        <f t="shared" si="83"/>
        <v/>
      </c>
    </row>
    <row r="371" spans="1:24" ht="28.9" customHeight="1">
      <c r="A371" s="41" t="str">
        <f t="shared" si="86"/>
        <v xml:space="preserve"> </v>
      </c>
      <c r="B371" s="42"/>
      <c r="C371" s="43"/>
      <c r="D371" s="44"/>
      <c r="E371" s="44"/>
      <c r="F371" s="43"/>
      <c r="G371" s="43"/>
      <c r="H371" s="26"/>
      <c r="I371" s="26"/>
      <c r="J371" s="26"/>
      <c r="K371" s="26"/>
      <c r="L371" s="52"/>
      <c r="M371" s="50"/>
      <c r="N371" s="28" t="s">
        <v>9</v>
      </c>
      <c r="O371" s="28">
        <f>COUNTIF(C365:C384,"구")</f>
        <v>0</v>
      </c>
      <c r="P371" s="28" t="s">
        <v>2</v>
      </c>
      <c r="Q371" s="28">
        <f>SUMIF(C365:C384,"구",E365:E384)</f>
        <v>0</v>
      </c>
      <c r="R371" s="28">
        <f>COUNTIF(X365:X384,"구국")</f>
        <v>0</v>
      </c>
      <c r="S371" s="28" t="s">
        <v>2</v>
      </c>
      <c r="T371" s="28">
        <f>SUMIF(X365:X384,"구국",E365:E384)</f>
        <v>0</v>
      </c>
      <c r="U371" s="28">
        <f t="shared" si="84"/>
        <v>0</v>
      </c>
      <c r="V371" s="28" t="s">
        <v>2</v>
      </c>
      <c r="W371" s="28">
        <f t="shared" si="85"/>
        <v>0</v>
      </c>
      <c r="X371" s="28" t="str">
        <f t="shared" si="83"/>
        <v/>
      </c>
    </row>
    <row r="372" spans="1:24" ht="28.9" customHeight="1">
      <c r="A372" s="41" t="str">
        <f t="shared" si="86"/>
        <v xml:space="preserve"> </v>
      </c>
      <c r="B372" s="42"/>
      <c r="C372" s="43"/>
      <c r="D372" s="44"/>
      <c r="E372" s="44"/>
      <c r="F372" s="43"/>
      <c r="G372" s="43"/>
      <c r="H372" s="26"/>
      <c r="I372" s="26"/>
      <c r="J372" s="26"/>
      <c r="K372" s="26"/>
      <c r="L372" s="52"/>
      <c r="M372" s="50"/>
      <c r="N372" s="28" t="s">
        <v>10</v>
      </c>
      <c r="O372" s="28">
        <f>COUNTIF(C365:C384,"제")</f>
        <v>0</v>
      </c>
      <c r="P372" s="28" t="s">
        <v>2</v>
      </c>
      <c r="Q372" s="28">
        <f>SUMIF(C365:C384,"제",E365:E384)</f>
        <v>0</v>
      </c>
      <c r="R372" s="28">
        <f>COUNTIF(X365:X384,"제국")</f>
        <v>0</v>
      </c>
      <c r="S372" s="28" t="s">
        <v>2</v>
      </c>
      <c r="T372" s="28">
        <f>SUMIF(X365:X384,"제국",E365:E384)</f>
        <v>0</v>
      </c>
      <c r="U372" s="28">
        <f t="shared" si="84"/>
        <v>0</v>
      </c>
      <c r="V372" s="28" t="s">
        <v>2</v>
      </c>
      <c r="W372" s="28">
        <f t="shared" si="85"/>
        <v>0</v>
      </c>
      <c r="X372" s="28" t="str">
        <f t="shared" si="83"/>
        <v/>
      </c>
    </row>
    <row r="373" spans="1:24" ht="28.9" customHeight="1">
      <c r="A373" s="41" t="str">
        <f t="shared" si="86"/>
        <v xml:space="preserve"> </v>
      </c>
      <c r="B373" s="42"/>
      <c r="C373" s="43"/>
      <c r="D373" s="44"/>
      <c r="E373" s="44"/>
      <c r="F373" s="43"/>
      <c r="G373" s="43"/>
      <c r="H373" s="26"/>
      <c r="I373" s="26"/>
      <c r="J373" s="26"/>
      <c r="K373" s="26"/>
      <c r="L373" s="52"/>
      <c r="M373" s="50"/>
      <c r="N373" s="28" t="s">
        <v>11</v>
      </c>
      <c r="O373" s="28">
        <f>COUNTIF(C365:C384,"유")</f>
        <v>0</v>
      </c>
      <c r="P373" s="28" t="s">
        <v>2</v>
      </c>
      <c r="Q373" s="28">
        <f>SUMIF(C365:C384,"유",E365:E384)</f>
        <v>0</v>
      </c>
      <c r="R373" s="28">
        <f>COUNTIF(X365:X384,"유국")</f>
        <v>0</v>
      </c>
      <c r="S373" s="28" t="s">
        <v>2</v>
      </c>
      <c r="T373" s="28">
        <f>SUMIF(X365:X384,"유국",E365:E384)</f>
        <v>0</v>
      </c>
      <c r="U373" s="28">
        <f t="shared" si="84"/>
        <v>0</v>
      </c>
      <c r="V373" s="28" t="s">
        <v>2</v>
      </c>
      <c r="W373" s="28">
        <f t="shared" si="85"/>
        <v>0</v>
      </c>
      <c r="X373" s="28" t="str">
        <f t="shared" si="83"/>
        <v/>
      </c>
    </row>
    <row r="374" spans="1:24" ht="28.9" customHeight="1">
      <c r="A374" s="41" t="str">
        <f t="shared" si="86"/>
        <v xml:space="preserve"> </v>
      </c>
      <c r="B374" s="42"/>
      <c r="C374" s="43"/>
      <c r="D374" s="44"/>
      <c r="E374" s="44"/>
      <c r="F374" s="43"/>
      <c r="G374" s="43"/>
      <c r="H374" s="26"/>
      <c r="I374" s="26"/>
      <c r="J374" s="26"/>
      <c r="K374" s="26"/>
      <c r="L374" s="52"/>
      <c r="M374" s="50"/>
      <c r="N374" s="28" t="s">
        <v>12</v>
      </c>
      <c r="O374" s="28">
        <f>COUNTIF(C365:C384,"과")</f>
        <v>0</v>
      </c>
      <c r="P374" s="28" t="s">
        <v>2</v>
      </c>
      <c r="Q374" s="28">
        <f>SUMIF(C365:C384,"과",E365:E384)</f>
        <v>0</v>
      </c>
      <c r="R374" s="28">
        <f>COUNTIF(X365:X384,"과국")</f>
        <v>0</v>
      </c>
      <c r="S374" s="28" t="s">
        <v>2</v>
      </c>
      <c r="T374" s="28">
        <f>SUMIF(X365:X384,"과국",E365:E384)</f>
        <v>0</v>
      </c>
      <c r="U374" s="28">
        <f t="shared" si="84"/>
        <v>0</v>
      </c>
      <c r="V374" s="28" t="s">
        <v>2</v>
      </c>
      <c r="W374" s="28">
        <f t="shared" si="85"/>
        <v>0</v>
      </c>
      <c r="X374" s="28" t="str">
        <f t="shared" si="83"/>
        <v/>
      </c>
    </row>
    <row r="375" spans="1:24" ht="28.9" customHeight="1">
      <c r="A375" s="41" t="str">
        <f t="shared" si="86"/>
        <v xml:space="preserve"> </v>
      </c>
      <c r="B375" s="42"/>
      <c r="C375" s="43"/>
      <c r="D375" s="44"/>
      <c r="E375" s="44"/>
      <c r="F375" s="43"/>
      <c r="G375" s="43"/>
      <c r="H375" s="26"/>
      <c r="I375" s="26"/>
      <c r="J375" s="26"/>
      <c r="K375" s="26"/>
      <c r="L375" s="52"/>
      <c r="M375" s="50"/>
      <c r="N375" s="28" t="s">
        <v>13</v>
      </c>
      <c r="O375" s="28">
        <f>COUNTIF(C365:C384,"묘")</f>
        <v>0</v>
      </c>
      <c r="P375" s="28" t="s">
        <v>2</v>
      </c>
      <c r="Q375" s="28">
        <f>SUMIF(C365:C384,"묘",E365:E384)</f>
        <v>0</v>
      </c>
      <c r="R375" s="28">
        <f>COUNTIF(X365:X384,"묘국")</f>
        <v>0</v>
      </c>
      <c r="S375" s="28" t="s">
        <v>2</v>
      </c>
      <c r="T375" s="28">
        <f>SUMIF(X365:X384,"묘국",E365:E384)</f>
        <v>0</v>
      </c>
      <c r="U375" s="28">
        <f t="shared" si="84"/>
        <v>0</v>
      </c>
      <c r="V375" s="28" t="s">
        <v>2</v>
      </c>
      <c r="W375" s="28">
        <f t="shared" si="85"/>
        <v>0</v>
      </c>
      <c r="X375" s="28" t="str">
        <f t="shared" si="83"/>
        <v/>
      </c>
    </row>
    <row r="376" spans="1:24" ht="28.9" customHeight="1">
      <c r="A376" s="41" t="str">
        <f t="shared" si="86"/>
        <v xml:space="preserve"> </v>
      </c>
      <c r="B376" s="42"/>
      <c r="C376" s="43"/>
      <c r="D376" s="44"/>
      <c r="E376" s="44"/>
      <c r="F376" s="43"/>
      <c r="G376" s="43"/>
      <c r="H376" s="26"/>
      <c r="I376" s="26"/>
      <c r="J376" s="26"/>
      <c r="K376" s="26"/>
      <c r="L376" s="52"/>
      <c r="M376" s="50"/>
      <c r="N376" s="28" t="s">
        <v>14</v>
      </c>
      <c r="O376" s="28">
        <f>COUNTIF(C365:C384,"목")</f>
        <v>0</v>
      </c>
      <c r="P376" s="28" t="s">
        <v>2</v>
      </c>
      <c r="Q376" s="28">
        <f>SUMIF(C365:C384,"목",E365:E384)</f>
        <v>0</v>
      </c>
      <c r="R376" s="28">
        <f>COUNTIF(X365:X384,"목국")</f>
        <v>0</v>
      </c>
      <c r="S376" s="28" t="s">
        <v>2</v>
      </c>
      <c r="T376" s="28">
        <f>SUMIF(X365:X384,"목국",E365:E384)</f>
        <v>0</v>
      </c>
      <c r="U376" s="28">
        <f t="shared" si="84"/>
        <v>0</v>
      </c>
      <c r="V376" s="28" t="s">
        <v>2</v>
      </c>
      <c r="W376" s="28">
        <f t="shared" si="85"/>
        <v>0</v>
      </c>
      <c r="X376" s="28" t="str">
        <f t="shared" ref="X376:X391" si="87">CONCATENATE(C376,H376)</f>
        <v/>
      </c>
    </row>
    <row r="377" spans="1:24" ht="28.9" customHeight="1">
      <c r="A377" s="41" t="str">
        <f t="shared" si="86"/>
        <v xml:space="preserve"> </v>
      </c>
      <c r="B377" s="42"/>
      <c r="C377" s="43"/>
      <c r="D377" s="44"/>
      <c r="E377" s="44"/>
      <c r="F377" s="43"/>
      <c r="G377" s="43"/>
      <c r="H377" s="26"/>
      <c r="I377" s="26"/>
      <c r="J377" s="26"/>
      <c r="K377" s="26"/>
      <c r="L377" s="52"/>
      <c r="M377" s="50"/>
      <c r="N377" s="28" t="s">
        <v>15</v>
      </c>
      <c r="O377" s="28">
        <f>COUNTIF(C365:C384,"잡")</f>
        <v>0</v>
      </c>
      <c r="P377" s="28" t="s">
        <v>2</v>
      </c>
      <c r="Q377" s="28">
        <f>SUMIF(C365:C384,"잡",E365:E384)</f>
        <v>0</v>
      </c>
      <c r="R377" s="28">
        <f>COUNTIF(X365:X384,"잡국")</f>
        <v>0</v>
      </c>
      <c r="S377" s="28" t="s">
        <v>2</v>
      </c>
      <c r="T377" s="28">
        <f>SUMIF(X365:X384,"잡국",E365:E384)</f>
        <v>0</v>
      </c>
      <c r="U377" s="28">
        <f t="shared" si="84"/>
        <v>0</v>
      </c>
      <c r="V377" s="28" t="s">
        <v>2</v>
      </c>
      <c r="W377" s="28">
        <f t="shared" si="85"/>
        <v>0</v>
      </c>
      <c r="X377" s="28" t="str">
        <f t="shared" si="87"/>
        <v/>
      </c>
    </row>
    <row r="378" spans="1:24" ht="28.9" customHeight="1">
      <c r="A378" s="41" t="str">
        <f t="shared" si="86"/>
        <v xml:space="preserve"> </v>
      </c>
      <c r="B378" s="42"/>
      <c r="C378" s="43"/>
      <c r="D378" s="44"/>
      <c r="E378" s="44"/>
      <c r="F378" s="43"/>
      <c r="G378" s="43"/>
      <c r="H378" s="26"/>
      <c r="I378" s="26"/>
      <c r="J378" s="26"/>
      <c r="K378" s="26"/>
      <c r="L378" s="52"/>
      <c r="M378" s="50"/>
      <c r="N378" s="28" t="s">
        <v>19</v>
      </c>
      <c r="O378" s="28">
        <f>COUNTIF(C365:C384,"학")</f>
        <v>0</v>
      </c>
      <c r="P378" s="28" t="s">
        <v>2</v>
      </c>
      <c r="Q378" s="28">
        <f>SUMIF(C365:C384,"학",E365:E384)</f>
        <v>0</v>
      </c>
      <c r="R378" s="28">
        <f>COUNTIF(X365:X384,"학국")</f>
        <v>0</v>
      </c>
      <c r="S378" s="28" t="s">
        <v>2</v>
      </c>
      <c r="T378" s="28">
        <f>SUMIF(X365:X384,"학국",E365:E384)</f>
        <v>0</v>
      </c>
      <c r="U378" s="28">
        <f t="shared" si="84"/>
        <v>0</v>
      </c>
      <c r="V378" s="28" t="s">
        <v>2</v>
      </c>
      <c r="W378" s="28">
        <f t="shared" si="85"/>
        <v>0</v>
      </c>
      <c r="X378" s="28" t="str">
        <f t="shared" si="87"/>
        <v/>
      </c>
    </row>
    <row r="379" spans="1:24" ht="28.9" customHeight="1">
      <c r="A379" s="41" t="str">
        <f t="shared" si="86"/>
        <v xml:space="preserve"> </v>
      </c>
      <c r="B379" s="42"/>
      <c r="C379" s="43"/>
      <c r="D379" s="44"/>
      <c r="E379" s="44"/>
      <c r="F379" s="43"/>
      <c r="G379" s="43"/>
      <c r="H379" s="26"/>
      <c r="I379" s="26"/>
      <c r="J379" s="26"/>
      <c r="K379" s="26"/>
      <c r="L379" s="52"/>
      <c r="M379" s="50"/>
      <c r="N379" s="28" t="s">
        <v>16</v>
      </c>
      <c r="O379" s="28">
        <f>COUNTIF(C365:C384,"수")</f>
        <v>0</v>
      </c>
      <c r="P379" s="28" t="s">
        <v>2</v>
      </c>
      <c r="Q379" s="28">
        <f>SUMIF(C365:C384,"수",E365:E384)</f>
        <v>0</v>
      </c>
      <c r="R379" s="28">
        <f>COUNTIF(X365:X384,"수국")</f>
        <v>0</v>
      </c>
      <c r="S379" s="28" t="s">
        <v>2</v>
      </c>
      <c r="T379" s="28">
        <f>SUMIF(X365:X384,"수국",E365:E384)</f>
        <v>0</v>
      </c>
      <c r="U379" s="28">
        <f t="shared" si="84"/>
        <v>0</v>
      </c>
      <c r="V379" s="28" t="s">
        <v>2</v>
      </c>
      <c r="W379" s="28">
        <f t="shared" si="85"/>
        <v>0</v>
      </c>
      <c r="X379" s="28" t="str">
        <f t="shared" si="87"/>
        <v/>
      </c>
    </row>
    <row r="380" spans="1:24" ht="28.9" customHeight="1">
      <c r="A380" s="41" t="str">
        <f t="shared" si="86"/>
        <v xml:space="preserve"> </v>
      </c>
      <c r="B380" s="42"/>
      <c r="C380" s="43"/>
      <c r="D380" s="44"/>
      <c r="E380" s="44"/>
      <c r="F380" s="43"/>
      <c r="G380" s="43"/>
      <c r="H380" s="26"/>
      <c r="I380" s="26"/>
      <c r="J380" s="26"/>
      <c r="K380" s="26"/>
      <c r="L380" s="52"/>
      <c r="M380" s="50"/>
      <c r="N380" s="29" t="s">
        <v>17</v>
      </c>
      <c r="O380" s="28">
        <f>COUNTIF(C365:C384,"장")</f>
        <v>0</v>
      </c>
      <c r="P380" s="28" t="s">
        <v>2</v>
      </c>
      <c r="Q380" s="28">
        <f>SUMIF(C365:C384,"장",E365:E384)</f>
        <v>0</v>
      </c>
      <c r="R380" s="28">
        <f>COUNTIF(X365:X384,"장국")</f>
        <v>0</v>
      </c>
      <c r="S380" s="28" t="s">
        <v>2</v>
      </c>
      <c r="T380" s="28">
        <f>SUMIF(X365:X384,"장국",E365:E384)</f>
        <v>0</v>
      </c>
      <c r="U380" s="28">
        <f t="shared" si="84"/>
        <v>0</v>
      </c>
      <c r="V380" s="28" t="s">
        <v>2</v>
      </c>
      <c r="W380" s="28">
        <f t="shared" si="85"/>
        <v>0</v>
      </c>
      <c r="X380" s="30" t="str">
        <f t="shared" si="87"/>
        <v/>
      </c>
    </row>
    <row r="381" spans="1:24" ht="28.9" customHeight="1">
      <c r="A381" s="41" t="str">
        <f t="shared" si="86"/>
        <v xml:space="preserve"> </v>
      </c>
      <c r="B381" s="42"/>
      <c r="C381" s="43"/>
      <c r="D381" s="44"/>
      <c r="E381" s="44"/>
      <c r="F381" s="43"/>
      <c r="G381" s="43"/>
      <c r="H381" s="26"/>
      <c r="I381" s="26"/>
      <c r="J381" s="26"/>
      <c r="K381" s="26"/>
      <c r="L381" s="52"/>
      <c r="M381" s="50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30" t="str">
        <f t="shared" si="87"/>
        <v/>
      </c>
    </row>
    <row r="382" spans="1:24" ht="28.9" customHeight="1">
      <c r="A382" s="41" t="str">
        <f t="shared" si="86"/>
        <v xml:space="preserve"> </v>
      </c>
      <c r="B382" s="42"/>
      <c r="C382" s="43"/>
      <c r="D382" s="44"/>
      <c r="E382" s="44"/>
      <c r="F382" s="43"/>
      <c r="G382" s="43"/>
      <c r="H382" s="26"/>
      <c r="I382" s="26"/>
      <c r="J382" s="26"/>
      <c r="K382" s="26"/>
      <c r="L382" s="52"/>
      <c r="M382" s="50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30" t="str">
        <f t="shared" si="87"/>
        <v/>
      </c>
    </row>
    <row r="383" spans="1:24" ht="28.9" customHeight="1">
      <c r="A383" s="41" t="str">
        <f>IF(OR(ISNUMBER(E383),ISTEXT(C383)),A382+1," ")</f>
        <v xml:space="preserve"> </v>
      </c>
      <c r="B383" s="42"/>
      <c r="C383" s="43"/>
      <c r="D383" s="44"/>
      <c r="E383" s="44"/>
      <c r="F383" s="43"/>
      <c r="G383" s="43"/>
      <c r="H383" s="26"/>
      <c r="I383" s="26"/>
      <c r="J383" s="26"/>
      <c r="K383" s="26"/>
      <c r="L383" s="52"/>
      <c r="M383" s="50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30" t="str">
        <f t="shared" si="87"/>
        <v/>
      </c>
    </row>
    <row r="384" spans="1:24" ht="28.9" customHeight="1">
      <c r="A384" s="41" t="str">
        <f>IF(OR(ISNUMBER(E384),ISTEXT(C384)),A383+1," ")</f>
        <v xml:space="preserve"> </v>
      </c>
      <c r="B384" s="42"/>
      <c r="C384" s="43"/>
      <c r="D384" s="44"/>
      <c r="E384" s="44"/>
      <c r="F384" s="43"/>
      <c r="G384" s="43"/>
      <c r="H384" s="26"/>
      <c r="I384" s="26"/>
      <c r="J384" s="26"/>
      <c r="K384" s="26"/>
      <c r="L384" s="52"/>
      <c r="M384" s="50"/>
      <c r="N384" s="28" t="s">
        <v>20</v>
      </c>
      <c r="O384" s="28">
        <f>COUNTIF(C365:C384," ")</f>
        <v>0</v>
      </c>
      <c r="P384" s="28" t="s">
        <v>2</v>
      </c>
      <c r="Q384" s="28">
        <f>SUMIF(C365:C384," ",E365:E384)</f>
        <v>0</v>
      </c>
      <c r="R384" s="28"/>
      <c r="S384" s="28" t="s">
        <v>2</v>
      </c>
      <c r="T384" s="28"/>
      <c r="U384" s="28">
        <f>O384</f>
        <v>0</v>
      </c>
      <c r="V384" s="28" t="s">
        <v>2</v>
      </c>
      <c r="W384" s="28">
        <f>Q384</f>
        <v>0</v>
      </c>
      <c r="X384" s="28" t="str">
        <f t="shared" si="87"/>
        <v/>
      </c>
    </row>
    <row r="385" spans="1:24" ht="28.9" customHeight="1">
      <c r="A385" s="45" t="s">
        <v>35</v>
      </c>
      <c r="B385" s="46"/>
      <c r="C385" s="47"/>
      <c r="D385" s="48"/>
      <c r="E385" s="49">
        <f>SUM(E365:E384)</f>
        <v>0</v>
      </c>
      <c r="F385" s="47"/>
      <c r="G385" s="47"/>
      <c r="H385" s="31"/>
      <c r="I385" s="31"/>
      <c r="J385" s="31"/>
      <c r="K385" s="31"/>
      <c r="L385" s="33"/>
      <c r="M385" s="51"/>
      <c r="N385" s="29" t="s">
        <v>1</v>
      </c>
      <c r="O385" s="28">
        <f>SUM(O365:O384)</f>
        <v>0</v>
      </c>
      <c r="P385" s="28" t="s">
        <v>2</v>
      </c>
      <c r="Q385" s="28">
        <f>SUM(Q365:Q384)</f>
        <v>0</v>
      </c>
      <c r="R385" s="28">
        <f>SUM(R365:R384)</f>
        <v>0</v>
      </c>
      <c r="S385" s="28" t="s">
        <v>2</v>
      </c>
      <c r="T385" s="28">
        <f>SUM(T365:T384)</f>
        <v>0</v>
      </c>
      <c r="U385" s="28">
        <f>SUM(U365:U384)</f>
        <v>0</v>
      </c>
      <c r="V385" s="28" t="s">
        <v>2</v>
      </c>
      <c r="W385" s="28">
        <f>SUM(W365:W384)</f>
        <v>0</v>
      </c>
      <c r="X385" s="28" t="str">
        <f t="shared" si="87"/>
        <v/>
      </c>
    </row>
    <row r="386" spans="1:24" ht="28.9" customHeight="1">
      <c r="A386" s="41" t="str">
        <f>IF(OR(ISNUMBER(E386),ISTEXT(C386)),A384+1," ")</f>
        <v xml:space="preserve"> </v>
      </c>
      <c r="B386" s="42"/>
      <c r="C386" s="43"/>
      <c r="D386" s="44"/>
      <c r="E386" s="44"/>
      <c r="F386" s="43"/>
      <c r="G386" s="43"/>
      <c r="H386" s="26"/>
      <c r="I386" s="26"/>
      <c r="J386" s="26"/>
      <c r="K386" s="27"/>
      <c r="L386" s="52"/>
      <c r="M386" s="50"/>
      <c r="N386" s="28" t="s">
        <v>3</v>
      </c>
      <c r="O386" s="28">
        <f>COUNTIF(C386:C405,"전")</f>
        <v>0</v>
      </c>
      <c r="P386" s="28" t="s">
        <v>2</v>
      </c>
      <c r="Q386" s="28">
        <f>SUMIF(C386:C405,"전",E386:E405)</f>
        <v>0</v>
      </c>
      <c r="R386" s="28">
        <f>COUNTIF(X386:X405,"전국")</f>
        <v>0</v>
      </c>
      <c r="S386" s="28" t="s">
        <v>2</v>
      </c>
      <c r="T386" s="28">
        <f>SUMIF(X386:X405,"전국",E386:E405)</f>
        <v>0</v>
      </c>
      <c r="U386" s="28">
        <f t="shared" ref="U386:U401" si="88">O386-R386</f>
        <v>0</v>
      </c>
      <c r="V386" s="28" t="s">
        <v>2</v>
      </c>
      <c r="W386" s="28">
        <f t="shared" ref="W386:W401" si="89">Q386-T386</f>
        <v>0</v>
      </c>
      <c r="X386" s="28" t="str">
        <f t="shared" si="87"/>
        <v/>
      </c>
    </row>
    <row r="387" spans="1:24" ht="28.9" customHeight="1">
      <c r="A387" s="41" t="str">
        <f>IF(OR(ISNUMBER(E387),ISTEXT(C387)),A386+1," ")</f>
        <v xml:space="preserve"> </v>
      </c>
      <c r="B387" s="42"/>
      <c r="C387" s="43"/>
      <c r="D387" s="44"/>
      <c r="E387" s="44"/>
      <c r="F387" s="43"/>
      <c r="G387" s="43"/>
      <c r="H387" s="26"/>
      <c r="I387" s="26"/>
      <c r="J387" s="26"/>
      <c r="K387" s="26"/>
      <c r="L387" s="52"/>
      <c r="M387" s="50"/>
      <c r="N387" s="28" t="s">
        <v>4</v>
      </c>
      <c r="O387" s="28">
        <f>COUNTIF(C386:C405,"답")</f>
        <v>0</v>
      </c>
      <c r="P387" s="28" t="s">
        <v>2</v>
      </c>
      <c r="Q387" s="28">
        <f>SUMIF(C386:C405,"답",E386:E405)</f>
        <v>0</v>
      </c>
      <c r="R387" s="28">
        <f>COUNTIF(X386:X405,"답국")</f>
        <v>0</v>
      </c>
      <c r="S387" s="28" t="s">
        <v>2</v>
      </c>
      <c r="T387" s="28">
        <f>SUMIF(X386:X405,"답국",E386:E405)</f>
        <v>0</v>
      </c>
      <c r="U387" s="28">
        <f t="shared" si="88"/>
        <v>0</v>
      </c>
      <c r="V387" s="28" t="s">
        <v>2</v>
      </c>
      <c r="W387" s="28">
        <f t="shared" si="89"/>
        <v>0</v>
      </c>
      <c r="X387" s="28" t="str">
        <f t="shared" si="87"/>
        <v/>
      </c>
    </row>
    <row r="388" spans="1:24" ht="28.9" customHeight="1">
      <c r="A388" s="41" t="str">
        <f t="shared" ref="A388:A403" si="90">IF(OR(ISNUMBER(E388),ISTEXT(C388)),A387+1," ")</f>
        <v xml:space="preserve"> </v>
      </c>
      <c r="B388" s="42"/>
      <c r="C388" s="43"/>
      <c r="D388" s="44"/>
      <c r="E388" s="44"/>
      <c r="F388" s="43"/>
      <c r="G388" s="43"/>
      <c r="H388" s="26"/>
      <c r="I388" s="26"/>
      <c r="J388" s="26"/>
      <c r="K388" s="26"/>
      <c r="L388" s="52"/>
      <c r="M388" s="50"/>
      <c r="N388" s="28" t="s">
        <v>5</v>
      </c>
      <c r="O388" s="28">
        <f>COUNTIF(C386:C405,"임")</f>
        <v>0</v>
      </c>
      <c r="P388" s="28" t="s">
        <v>2</v>
      </c>
      <c r="Q388" s="28">
        <f>SUMIF(C386:C405,"임",E386:E405)</f>
        <v>0</v>
      </c>
      <c r="R388" s="28">
        <f>COUNTIF(X386:X405,"임국")</f>
        <v>0</v>
      </c>
      <c r="S388" s="28" t="s">
        <v>2</v>
      </c>
      <c r="T388" s="28">
        <f>SUMIF(X386:X405,"임국",E386:E405)</f>
        <v>0</v>
      </c>
      <c r="U388" s="28">
        <f t="shared" si="88"/>
        <v>0</v>
      </c>
      <c r="V388" s="28" t="s">
        <v>2</v>
      </c>
      <c r="W388" s="28">
        <f t="shared" si="89"/>
        <v>0</v>
      </c>
      <c r="X388" s="28" t="str">
        <f t="shared" si="87"/>
        <v/>
      </c>
    </row>
    <row r="389" spans="1:24" ht="28.9" customHeight="1">
      <c r="A389" s="41" t="str">
        <f t="shared" si="90"/>
        <v xml:space="preserve"> </v>
      </c>
      <c r="B389" s="42"/>
      <c r="C389" s="43"/>
      <c r="D389" s="44"/>
      <c r="E389" s="44"/>
      <c r="F389" s="43"/>
      <c r="G389" s="43"/>
      <c r="H389" s="26"/>
      <c r="I389" s="26"/>
      <c r="J389" s="26"/>
      <c r="K389" s="26"/>
      <c r="L389" s="52"/>
      <c r="M389" s="50"/>
      <c r="N389" s="28" t="s">
        <v>6</v>
      </c>
      <c r="O389" s="28">
        <f>COUNTIF(C386:C405,"대")</f>
        <v>0</v>
      </c>
      <c r="P389" s="28" t="s">
        <v>2</v>
      </c>
      <c r="Q389" s="28">
        <f>SUMIF(C386:C405,"대",E386:E405)</f>
        <v>0</v>
      </c>
      <c r="R389" s="28">
        <f>COUNTIF(X386:X405,"대국")</f>
        <v>0</v>
      </c>
      <c r="S389" s="28" t="s">
        <v>2</v>
      </c>
      <c r="T389" s="28">
        <f>SUMIF(X386:X405,"대국",E386:E405)</f>
        <v>0</v>
      </c>
      <c r="U389" s="28">
        <f t="shared" si="88"/>
        <v>0</v>
      </c>
      <c r="V389" s="28" t="s">
        <v>2</v>
      </c>
      <c r="W389" s="28">
        <f t="shared" si="89"/>
        <v>0</v>
      </c>
      <c r="X389" s="28" t="str">
        <f t="shared" si="87"/>
        <v/>
      </c>
    </row>
    <row r="390" spans="1:24" ht="28.9" customHeight="1">
      <c r="A390" s="41" t="str">
        <f t="shared" si="90"/>
        <v xml:space="preserve"> </v>
      </c>
      <c r="B390" s="42"/>
      <c r="C390" s="43"/>
      <c r="D390" s="44"/>
      <c r="E390" s="44"/>
      <c r="F390" s="43"/>
      <c r="G390" s="43"/>
      <c r="H390" s="26"/>
      <c r="I390" s="26"/>
      <c r="J390" s="26"/>
      <c r="K390" s="26"/>
      <c r="L390" s="52"/>
      <c r="M390" s="50"/>
      <c r="N390" s="28" t="s">
        <v>7</v>
      </c>
      <c r="O390" s="28">
        <f>COUNTIF(C386:C405,"도")</f>
        <v>0</v>
      </c>
      <c r="P390" s="28" t="s">
        <v>2</v>
      </c>
      <c r="Q390" s="28">
        <f>SUMIF(C386:C405,"도",E386:E405)</f>
        <v>0</v>
      </c>
      <c r="R390" s="28">
        <f>COUNTIF(X386:X405,"도국")</f>
        <v>0</v>
      </c>
      <c r="S390" s="28" t="s">
        <v>2</v>
      </c>
      <c r="T390" s="28">
        <f>SUMIF(X386:X405,"도국",E386:E405)</f>
        <v>0</v>
      </c>
      <c r="U390" s="28">
        <f t="shared" si="88"/>
        <v>0</v>
      </c>
      <c r="V390" s="28" t="s">
        <v>2</v>
      </c>
      <c r="W390" s="28">
        <f t="shared" si="89"/>
        <v>0</v>
      </c>
      <c r="X390" s="28" t="str">
        <f t="shared" si="87"/>
        <v/>
      </c>
    </row>
    <row r="391" spans="1:24" ht="28.9" customHeight="1">
      <c r="A391" s="41" t="str">
        <f t="shared" si="90"/>
        <v xml:space="preserve"> </v>
      </c>
      <c r="B391" s="42"/>
      <c r="C391" s="43"/>
      <c r="D391" s="44"/>
      <c r="E391" s="44"/>
      <c r="F391" s="43"/>
      <c r="G391" s="43"/>
      <c r="H391" s="26"/>
      <c r="I391" s="26"/>
      <c r="J391" s="26"/>
      <c r="K391" s="26"/>
      <c r="L391" s="52"/>
      <c r="M391" s="50"/>
      <c r="N391" s="28" t="s">
        <v>8</v>
      </c>
      <c r="O391" s="28">
        <f>COUNTIF(C386:C405,"천")</f>
        <v>0</v>
      </c>
      <c r="P391" s="28" t="s">
        <v>2</v>
      </c>
      <c r="Q391" s="28">
        <f>SUMIF(C386:C405,"천",E386:E405)</f>
        <v>0</v>
      </c>
      <c r="R391" s="28">
        <f>COUNTIF(X386:X405,"천국")</f>
        <v>0</v>
      </c>
      <c r="S391" s="28" t="s">
        <v>2</v>
      </c>
      <c r="T391" s="28">
        <f>SUMIF(X386:X405,"천국",E386:E405)</f>
        <v>0</v>
      </c>
      <c r="U391" s="28">
        <f t="shared" si="88"/>
        <v>0</v>
      </c>
      <c r="V391" s="28" t="s">
        <v>2</v>
      </c>
      <c r="W391" s="28">
        <f t="shared" si="89"/>
        <v>0</v>
      </c>
      <c r="X391" s="28" t="str">
        <f t="shared" si="87"/>
        <v/>
      </c>
    </row>
    <row r="392" spans="1:24" ht="28.9" customHeight="1">
      <c r="A392" s="41" t="str">
        <f t="shared" si="90"/>
        <v xml:space="preserve"> </v>
      </c>
      <c r="B392" s="42"/>
      <c r="C392" s="43"/>
      <c r="D392" s="44"/>
      <c r="E392" s="44"/>
      <c r="F392" s="43"/>
      <c r="G392" s="43"/>
      <c r="H392" s="26"/>
      <c r="I392" s="26"/>
      <c r="J392" s="26"/>
      <c r="K392" s="26"/>
      <c r="L392" s="52"/>
      <c r="M392" s="50"/>
      <c r="N392" s="28" t="s">
        <v>9</v>
      </c>
      <c r="O392" s="28">
        <f>COUNTIF(C386:C405,"구")</f>
        <v>0</v>
      </c>
      <c r="P392" s="28" t="s">
        <v>2</v>
      </c>
      <c r="Q392" s="28">
        <f>SUMIF(C386:C405,"구",E386:E405)</f>
        <v>0</v>
      </c>
      <c r="R392" s="28">
        <f>COUNTIF(X386:X405,"구국")</f>
        <v>0</v>
      </c>
      <c r="S392" s="28" t="s">
        <v>2</v>
      </c>
      <c r="T392" s="28">
        <f>SUMIF(X386:X405,"구국",E386:E405)</f>
        <v>0</v>
      </c>
      <c r="U392" s="28">
        <f t="shared" si="88"/>
        <v>0</v>
      </c>
      <c r="V392" s="28" t="s">
        <v>2</v>
      </c>
      <c r="W392" s="28">
        <f t="shared" si="89"/>
        <v>0</v>
      </c>
      <c r="X392" s="28" t="str">
        <f t="shared" ref="X392:X407" si="91">CONCATENATE(C392,H392)</f>
        <v/>
      </c>
    </row>
    <row r="393" spans="1:24" ht="28.9" customHeight="1">
      <c r="A393" s="41" t="str">
        <f t="shared" si="90"/>
        <v xml:space="preserve"> </v>
      </c>
      <c r="B393" s="42"/>
      <c r="C393" s="43"/>
      <c r="D393" s="44"/>
      <c r="E393" s="44"/>
      <c r="F393" s="43"/>
      <c r="G393" s="43"/>
      <c r="H393" s="26"/>
      <c r="I393" s="26"/>
      <c r="J393" s="26"/>
      <c r="K393" s="26"/>
      <c r="L393" s="52"/>
      <c r="M393" s="50"/>
      <c r="N393" s="28" t="s">
        <v>10</v>
      </c>
      <c r="O393" s="28">
        <f>COUNTIF(C386:C405,"제")</f>
        <v>0</v>
      </c>
      <c r="P393" s="28" t="s">
        <v>2</v>
      </c>
      <c r="Q393" s="28">
        <f>SUMIF(C386:C405,"제",E386:E405)</f>
        <v>0</v>
      </c>
      <c r="R393" s="28">
        <f>COUNTIF(X386:X405,"제국")</f>
        <v>0</v>
      </c>
      <c r="S393" s="28" t="s">
        <v>2</v>
      </c>
      <c r="T393" s="28">
        <f>SUMIF(X386:X405,"제국",E386:E405)</f>
        <v>0</v>
      </c>
      <c r="U393" s="28">
        <f t="shared" si="88"/>
        <v>0</v>
      </c>
      <c r="V393" s="28" t="s">
        <v>2</v>
      </c>
      <c r="W393" s="28">
        <f t="shared" si="89"/>
        <v>0</v>
      </c>
      <c r="X393" s="28" t="str">
        <f t="shared" si="91"/>
        <v/>
      </c>
    </row>
    <row r="394" spans="1:24" ht="28.9" customHeight="1">
      <c r="A394" s="41" t="str">
        <f t="shared" si="90"/>
        <v xml:space="preserve"> </v>
      </c>
      <c r="B394" s="42"/>
      <c r="C394" s="43"/>
      <c r="D394" s="44"/>
      <c r="E394" s="44"/>
      <c r="F394" s="43"/>
      <c r="G394" s="43"/>
      <c r="H394" s="26"/>
      <c r="I394" s="26"/>
      <c r="J394" s="26"/>
      <c r="K394" s="26"/>
      <c r="L394" s="52"/>
      <c r="M394" s="50"/>
      <c r="N394" s="28" t="s">
        <v>11</v>
      </c>
      <c r="O394" s="28">
        <f>COUNTIF(C386:C405,"유")</f>
        <v>0</v>
      </c>
      <c r="P394" s="28" t="s">
        <v>2</v>
      </c>
      <c r="Q394" s="28">
        <f>SUMIF(C386:C405,"유",E386:E405)</f>
        <v>0</v>
      </c>
      <c r="R394" s="28">
        <f>COUNTIF(X386:X405,"유국")</f>
        <v>0</v>
      </c>
      <c r="S394" s="28" t="s">
        <v>2</v>
      </c>
      <c r="T394" s="28">
        <f>SUMIF(X386:X405,"유국",E386:E405)</f>
        <v>0</v>
      </c>
      <c r="U394" s="28">
        <f t="shared" si="88"/>
        <v>0</v>
      </c>
      <c r="V394" s="28" t="s">
        <v>2</v>
      </c>
      <c r="W394" s="28">
        <f t="shared" si="89"/>
        <v>0</v>
      </c>
      <c r="X394" s="28" t="str">
        <f t="shared" si="91"/>
        <v/>
      </c>
    </row>
    <row r="395" spans="1:24" ht="28.9" customHeight="1">
      <c r="A395" s="41" t="str">
        <f t="shared" si="90"/>
        <v xml:space="preserve"> </v>
      </c>
      <c r="B395" s="42"/>
      <c r="C395" s="43"/>
      <c r="D395" s="44"/>
      <c r="E395" s="44"/>
      <c r="F395" s="43"/>
      <c r="G395" s="43"/>
      <c r="H395" s="26"/>
      <c r="I395" s="26"/>
      <c r="J395" s="26"/>
      <c r="K395" s="26"/>
      <c r="L395" s="52"/>
      <c r="M395" s="50"/>
      <c r="N395" s="28" t="s">
        <v>12</v>
      </c>
      <c r="O395" s="28">
        <f>COUNTIF(C386:C405,"과")</f>
        <v>0</v>
      </c>
      <c r="P395" s="28" t="s">
        <v>2</v>
      </c>
      <c r="Q395" s="28">
        <f>SUMIF(C386:C405,"과",E386:E405)</f>
        <v>0</v>
      </c>
      <c r="R395" s="28">
        <f>COUNTIF(X386:X405,"과국")</f>
        <v>0</v>
      </c>
      <c r="S395" s="28" t="s">
        <v>2</v>
      </c>
      <c r="T395" s="28">
        <f>SUMIF(X386:X405,"과국",E386:E405)</f>
        <v>0</v>
      </c>
      <c r="U395" s="28">
        <f t="shared" si="88"/>
        <v>0</v>
      </c>
      <c r="V395" s="28" t="s">
        <v>2</v>
      </c>
      <c r="W395" s="28">
        <f t="shared" si="89"/>
        <v>0</v>
      </c>
      <c r="X395" s="28" t="str">
        <f t="shared" si="91"/>
        <v/>
      </c>
    </row>
    <row r="396" spans="1:24" ht="28.9" customHeight="1">
      <c r="A396" s="41" t="str">
        <f t="shared" si="90"/>
        <v xml:space="preserve"> </v>
      </c>
      <c r="B396" s="42"/>
      <c r="C396" s="43"/>
      <c r="D396" s="44"/>
      <c r="E396" s="44"/>
      <c r="F396" s="43"/>
      <c r="G396" s="43"/>
      <c r="H396" s="26"/>
      <c r="I396" s="26"/>
      <c r="J396" s="26"/>
      <c r="K396" s="26"/>
      <c r="L396" s="52"/>
      <c r="M396" s="50"/>
      <c r="N396" s="28" t="s">
        <v>13</v>
      </c>
      <c r="O396" s="28">
        <f>COUNTIF(C386:C405,"묘")</f>
        <v>0</v>
      </c>
      <c r="P396" s="28" t="s">
        <v>2</v>
      </c>
      <c r="Q396" s="28">
        <f>SUMIF(C386:C405,"묘",E386:E405)</f>
        <v>0</v>
      </c>
      <c r="R396" s="28">
        <f>COUNTIF(X386:X405,"묘국")</f>
        <v>0</v>
      </c>
      <c r="S396" s="28" t="s">
        <v>2</v>
      </c>
      <c r="T396" s="28">
        <f>SUMIF(X386:X405,"묘국",E386:E405)</f>
        <v>0</v>
      </c>
      <c r="U396" s="28">
        <f t="shared" si="88"/>
        <v>0</v>
      </c>
      <c r="V396" s="28" t="s">
        <v>2</v>
      </c>
      <c r="W396" s="28">
        <f t="shared" si="89"/>
        <v>0</v>
      </c>
      <c r="X396" s="28" t="str">
        <f t="shared" si="91"/>
        <v/>
      </c>
    </row>
    <row r="397" spans="1:24" ht="28.9" customHeight="1">
      <c r="A397" s="41" t="str">
        <f t="shared" si="90"/>
        <v xml:space="preserve"> </v>
      </c>
      <c r="B397" s="42"/>
      <c r="C397" s="43"/>
      <c r="D397" s="44"/>
      <c r="E397" s="44"/>
      <c r="F397" s="43"/>
      <c r="G397" s="43"/>
      <c r="H397" s="26"/>
      <c r="I397" s="26"/>
      <c r="J397" s="26"/>
      <c r="K397" s="26"/>
      <c r="L397" s="52"/>
      <c r="M397" s="50"/>
      <c r="N397" s="28" t="s">
        <v>14</v>
      </c>
      <c r="O397" s="28">
        <f>COUNTIF(C386:C405,"목")</f>
        <v>0</v>
      </c>
      <c r="P397" s="28" t="s">
        <v>2</v>
      </c>
      <c r="Q397" s="28">
        <f>SUMIF(C386:C405,"목",E386:E405)</f>
        <v>0</v>
      </c>
      <c r="R397" s="28">
        <f>COUNTIF(X386:X405,"목국")</f>
        <v>0</v>
      </c>
      <c r="S397" s="28" t="s">
        <v>2</v>
      </c>
      <c r="T397" s="28">
        <f>SUMIF(X386:X405,"목국",E386:E405)</f>
        <v>0</v>
      </c>
      <c r="U397" s="28">
        <f t="shared" si="88"/>
        <v>0</v>
      </c>
      <c r="V397" s="28" t="s">
        <v>2</v>
      </c>
      <c r="W397" s="28">
        <f t="shared" si="89"/>
        <v>0</v>
      </c>
      <c r="X397" s="28" t="str">
        <f t="shared" si="91"/>
        <v/>
      </c>
    </row>
    <row r="398" spans="1:24" ht="28.9" customHeight="1">
      <c r="A398" s="41" t="str">
        <f t="shared" si="90"/>
        <v xml:space="preserve"> </v>
      </c>
      <c r="B398" s="42"/>
      <c r="C398" s="43"/>
      <c r="D398" s="44"/>
      <c r="E398" s="44"/>
      <c r="F398" s="43"/>
      <c r="G398" s="43"/>
      <c r="H398" s="26"/>
      <c r="I398" s="26"/>
      <c r="J398" s="26"/>
      <c r="K398" s="26"/>
      <c r="L398" s="52"/>
      <c r="M398" s="50"/>
      <c r="N398" s="28" t="s">
        <v>15</v>
      </c>
      <c r="O398" s="28">
        <f>COUNTIF(C386:C405,"잡")</f>
        <v>0</v>
      </c>
      <c r="P398" s="28" t="s">
        <v>2</v>
      </c>
      <c r="Q398" s="28">
        <f>SUMIF(C386:C405,"잡",E386:E405)</f>
        <v>0</v>
      </c>
      <c r="R398" s="28">
        <f>COUNTIF(X386:X405,"잡국")</f>
        <v>0</v>
      </c>
      <c r="S398" s="28" t="s">
        <v>2</v>
      </c>
      <c r="T398" s="28">
        <f>SUMIF(X386:X405,"잡국",E386:E405)</f>
        <v>0</v>
      </c>
      <c r="U398" s="28">
        <f t="shared" si="88"/>
        <v>0</v>
      </c>
      <c r="V398" s="28" t="s">
        <v>2</v>
      </c>
      <c r="W398" s="28">
        <f t="shared" si="89"/>
        <v>0</v>
      </c>
      <c r="X398" s="28" t="str">
        <f t="shared" si="91"/>
        <v/>
      </c>
    </row>
    <row r="399" spans="1:24" ht="28.9" customHeight="1">
      <c r="A399" s="41" t="str">
        <f t="shared" si="90"/>
        <v xml:space="preserve"> </v>
      </c>
      <c r="B399" s="42"/>
      <c r="C399" s="43"/>
      <c r="D399" s="44"/>
      <c r="E399" s="44"/>
      <c r="F399" s="43"/>
      <c r="G399" s="43"/>
      <c r="H399" s="26"/>
      <c r="I399" s="26"/>
      <c r="J399" s="26"/>
      <c r="K399" s="26"/>
      <c r="L399" s="52"/>
      <c r="M399" s="50"/>
      <c r="N399" s="28" t="s">
        <v>19</v>
      </c>
      <c r="O399" s="28">
        <f>COUNTIF(C386:C405,"학")</f>
        <v>0</v>
      </c>
      <c r="P399" s="28" t="s">
        <v>2</v>
      </c>
      <c r="Q399" s="28">
        <f>SUMIF(C386:C405,"학",E386:E405)</f>
        <v>0</v>
      </c>
      <c r="R399" s="28">
        <f>COUNTIF(X386:X405,"학국")</f>
        <v>0</v>
      </c>
      <c r="S399" s="28" t="s">
        <v>2</v>
      </c>
      <c r="T399" s="28">
        <f>SUMIF(X386:X405,"학국",E386:E405)</f>
        <v>0</v>
      </c>
      <c r="U399" s="28">
        <f t="shared" si="88"/>
        <v>0</v>
      </c>
      <c r="V399" s="28" t="s">
        <v>2</v>
      </c>
      <c r="W399" s="28">
        <f t="shared" si="89"/>
        <v>0</v>
      </c>
      <c r="X399" s="28" t="str">
        <f t="shared" si="91"/>
        <v/>
      </c>
    </row>
    <row r="400" spans="1:24" ht="28.9" customHeight="1">
      <c r="A400" s="41" t="str">
        <f t="shared" si="90"/>
        <v xml:space="preserve"> </v>
      </c>
      <c r="B400" s="42"/>
      <c r="C400" s="43"/>
      <c r="D400" s="44"/>
      <c r="E400" s="44"/>
      <c r="F400" s="43"/>
      <c r="G400" s="43"/>
      <c r="H400" s="26"/>
      <c r="I400" s="26"/>
      <c r="J400" s="26"/>
      <c r="K400" s="26"/>
      <c r="L400" s="52"/>
      <c r="M400" s="50"/>
      <c r="N400" s="28" t="s">
        <v>16</v>
      </c>
      <c r="O400" s="28">
        <f>COUNTIF(C386:C405,"수")</f>
        <v>0</v>
      </c>
      <c r="P400" s="28" t="s">
        <v>2</v>
      </c>
      <c r="Q400" s="28">
        <f>SUMIF(C386:C405,"수",E386:E405)</f>
        <v>0</v>
      </c>
      <c r="R400" s="28">
        <f>COUNTIF(X386:X405,"수국")</f>
        <v>0</v>
      </c>
      <c r="S400" s="28" t="s">
        <v>2</v>
      </c>
      <c r="T400" s="28">
        <f>SUMIF(X386:X405,"수국",E386:E405)</f>
        <v>0</v>
      </c>
      <c r="U400" s="28">
        <f t="shared" si="88"/>
        <v>0</v>
      </c>
      <c r="V400" s="28" t="s">
        <v>2</v>
      </c>
      <c r="W400" s="28">
        <f t="shared" si="89"/>
        <v>0</v>
      </c>
      <c r="X400" s="28" t="str">
        <f t="shared" si="91"/>
        <v/>
      </c>
    </row>
    <row r="401" spans="1:24" ht="28.9" customHeight="1">
      <c r="A401" s="41" t="str">
        <f t="shared" si="90"/>
        <v xml:space="preserve"> </v>
      </c>
      <c r="B401" s="42"/>
      <c r="C401" s="43"/>
      <c r="D401" s="44"/>
      <c r="E401" s="44"/>
      <c r="F401" s="43"/>
      <c r="G401" s="43"/>
      <c r="H401" s="26"/>
      <c r="I401" s="26"/>
      <c r="J401" s="26"/>
      <c r="K401" s="26"/>
      <c r="L401" s="52"/>
      <c r="M401" s="50"/>
      <c r="N401" s="29" t="s">
        <v>17</v>
      </c>
      <c r="O401" s="28">
        <f>COUNTIF(C386:C405,"장")</f>
        <v>0</v>
      </c>
      <c r="P401" s="28" t="s">
        <v>2</v>
      </c>
      <c r="Q401" s="28">
        <f>SUMIF(C386:C405,"장",E386:E405)</f>
        <v>0</v>
      </c>
      <c r="R401" s="28">
        <f>COUNTIF(X386:X405,"장국")</f>
        <v>0</v>
      </c>
      <c r="S401" s="28" t="s">
        <v>2</v>
      </c>
      <c r="T401" s="28">
        <f>SUMIF(X386:X405,"장국",E386:E405)</f>
        <v>0</v>
      </c>
      <c r="U401" s="28">
        <f t="shared" si="88"/>
        <v>0</v>
      </c>
      <c r="V401" s="28" t="s">
        <v>2</v>
      </c>
      <c r="W401" s="28">
        <f t="shared" si="89"/>
        <v>0</v>
      </c>
      <c r="X401" s="30" t="str">
        <f t="shared" si="91"/>
        <v/>
      </c>
    </row>
    <row r="402" spans="1:24" ht="28.9" customHeight="1">
      <c r="A402" s="41" t="str">
        <f t="shared" si="90"/>
        <v xml:space="preserve"> </v>
      </c>
      <c r="B402" s="42"/>
      <c r="C402" s="43"/>
      <c r="D402" s="44"/>
      <c r="E402" s="44"/>
      <c r="F402" s="43"/>
      <c r="G402" s="43"/>
      <c r="H402" s="26"/>
      <c r="I402" s="26"/>
      <c r="J402" s="26"/>
      <c r="K402" s="26"/>
      <c r="L402" s="52"/>
      <c r="M402" s="50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30" t="str">
        <f t="shared" si="91"/>
        <v/>
      </c>
    </row>
    <row r="403" spans="1:24" ht="28.9" customHeight="1">
      <c r="A403" s="41" t="str">
        <f t="shared" si="90"/>
        <v xml:space="preserve"> </v>
      </c>
      <c r="B403" s="42"/>
      <c r="C403" s="43"/>
      <c r="D403" s="44"/>
      <c r="E403" s="44"/>
      <c r="F403" s="43"/>
      <c r="G403" s="43"/>
      <c r="H403" s="26"/>
      <c r="I403" s="26"/>
      <c r="J403" s="26"/>
      <c r="K403" s="26"/>
      <c r="L403" s="52"/>
      <c r="M403" s="50"/>
      <c r="N403" s="29"/>
      <c r="O403" s="29"/>
      <c r="P403" s="29"/>
      <c r="Q403" s="29"/>
      <c r="R403" s="29"/>
      <c r="S403" s="29"/>
      <c r="T403" s="29"/>
      <c r="U403" s="29"/>
      <c r="V403" s="29"/>
      <c r="W403" s="29"/>
      <c r="X403" s="30" t="str">
        <f t="shared" si="91"/>
        <v/>
      </c>
    </row>
    <row r="404" spans="1:24" ht="28.9" customHeight="1">
      <c r="A404" s="41" t="str">
        <f>IF(OR(ISNUMBER(E404),ISTEXT(C404)),A403+1," ")</f>
        <v xml:space="preserve"> </v>
      </c>
      <c r="B404" s="42"/>
      <c r="C404" s="43"/>
      <c r="D404" s="44"/>
      <c r="E404" s="44"/>
      <c r="F404" s="43"/>
      <c r="G404" s="43"/>
      <c r="H404" s="26"/>
      <c r="I404" s="26"/>
      <c r="J404" s="26"/>
      <c r="K404" s="26"/>
      <c r="L404" s="52"/>
      <c r="M404" s="50"/>
      <c r="N404" s="29"/>
      <c r="O404" s="29"/>
      <c r="P404" s="29"/>
      <c r="Q404" s="29"/>
      <c r="R404" s="29"/>
      <c r="S404" s="29"/>
      <c r="T404" s="29"/>
      <c r="U404" s="29"/>
      <c r="V404" s="29"/>
      <c r="W404" s="29"/>
      <c r="X404" s="30" t="str">
        <f t="shared" si="91"/>
        <v/>
      </c>
    </row>
    <row r="405" spans="1:24" ht="28.9" customHeight="1">
      <c r="A405" s="41" t="str">
        <f>IF(OR(ISNUMBER(E405),ISTEXT(C405)),A404+1," ")</f>
        <v xml:space="preserve"> </v>
      </c>
      <c r="B405" s="42"/>
      <c r="C405" s="43"/>
      <c r="D405" s="44"/>
      <c r="E405" s="44"/>
      <c r="F405" s="43"/>
      <c r="G405" s="43"/>
      <c r="H405" s="26"/>
      <c r="I405" s="26"/>
      <c r="J405" s="26"/>
      <c r="K405" s="26"/>
      <c r="L405" s="52"/>
      <c r="M405" s="50"/>
      <c r="N405" s="28" t="s">
        <v>20</v>
      </c>
      <c r="O405" s="28">
        <f>COUNTIF(C386:C405," ")</f>
        <v>0</v>
      </c>
      <c r="P405" s="28" t="s">
        <v>2</v>
      </c>
      <c r="Q405" s="28">
        <f>SUMIF(C386:C405," ",E386:E405)</f>
        <v>0</v>
      </c>
      <c r="R405" s="28"/>
      <c r="S405" s="28" t="s">
        <v>2</v>
      </c>
      <c r="T405" s="28"/>
      <c r="U405" s="28">
        <f>O405</f>
        <v>0</v>
      </c>
      <c r="V405" s="28" t="s">
        <v>2</v>
      </c>
      <c r="W405" s="28">
        <f>Q405</f>
        <v>0</v>
      </c>
      <c r="X405" s="28" t="str">
        <f t="shared" si="91"/>
        <v/>
      </c>
    </row>
    <row r="406" spans="1:24" ht="28.9" customHeight="1">
      <c r="A406" s="45" t="s">
        <v>35</v>
      </c>
      <c r="B406" s="46"/>
      <c r="C406" s="47"/>
      <c r="D406" s="48"/>
      <c r="E406" s="49">
        <f>SUM(E386:E405)</f>
        <v>0</v>
      </c>
      <c r="F406" s="47"/>
      <c r="G406" s="47"/>
      <c r="H406" s="31"/>
      <c r="I406" s="31"/>
      <c r="J406" s="31"/>
      <c r="K406" s="31"/>
      <c r="L406" s="33"/>
      <c r="M406" s="51"/>
      <c r="N406" s="29" t="s">
        <v>1</v>
      </c>
      <c r="O406" s="28">
        <f>SUM(O386:O405)</f>
        <v>0</v>
      </c>
      <c r="P406" s="28" t="s">
        <v>2</v>
      </c>
      <c r="Q406" s="28">
        <f>SUM(Q386:Q405)</f>
        <v>0</v>
      </c>
      <c r="R406" s="28">
        <f>SUM(R386:R405)</f>
        <v>0</v>
      </c>
      <c r="S406" s="28" t="s">
        <v>2</v>
      </c>
      <c r="T406" s="28">
        <f>SUM(T386:T405)</f>
        <v>0</v>
      </c>
      <c r="U406" s="28">
        <f>SUM(U386:U405)</f>
        <v>0</v>
      </c>
      <c r="V406" s="28" t="s">
        <v>2</v>
      </c>
      <c r="W406" s="28">
        <f>SUM(W386:W405)</f>
        <v>0</v>
      </c>
      <c r="X406" s="28" t="str">
        <f t="shared" si="91"/>
        <v/>
      </c>
    </row>
    <row r="407" spans="1:24" ht="28.9" customHeight="1">
      <c r="A407" s="41" t="str">
        <f>IF(OR(ISNUMBER(E407),ISTEXT(C407)),A405+1," ")</f>
        <v xml:space="preserve"> </v>
      </c>
      <c r="B407" s="42"/>
      <c r="C407" s="43"/>
      <c r="D407" s="44"/>
      <c r="E407" s="44"/>
      <c r="F407" s="43"/>
      <c r="G407" s="43"/>
      <c r="H407" s="26"/>
      <c r="I407" s="26"/>
      <c r="J407" s="26"/>
      <c r="K407" s="27"/>
      <c r="L407" s="52"/>
      <c r="M407" s="50"/>
      <c r="N407" s="28" t="s">
        <v>3</v>
      </c>
      <c r="O407" s="28">
        <f>COUNTIF(C407:C426,"전")</f>
        <v>0</v>
      </c>
      <c r="P407" s="28" t="s">
        <v>2</v>
      </c>
      <c r="Q407" s="28">
        <f>SUMIF(C407:C426,"전",E407:E426)</f>
        <v>0</v>
      </c>
      <c r="R407" s="28">
        <f>COUNTIF(X407:X426,"전국")</f>
        <v>0</v>
      </c>
      <c r="S407" s="28" t="s">
        <v>2</v>
      </c>
      <c r="T407" s="28">
        <f>SUMIF(X407:X426,"전국",E407:E426)</f>
        <v>0</v>
      </c>
      <c r="U407" s="28">
        <f t="shared" ref="U407:U422" si="92">O407-R407</f>
        <v>0</v>
      </c>
      <c r="V407" s="28" t="s">
        <v>2</v>
      </c>
      <c r="W407" s="28">
        <f t="shared" ref="W407:W422" si="93">Q407-T407</f>
        <v>0</v>
      </c>
      <c r="X407" s="28" t="str">
        <f t="shared" si="91"/>
        <v/>
      </c>
    </row>
    <row r="408" spans="1:24" ht="28.9" customHeight="1">
      <c r="A408" s="41" t="str">
        <f>IF(OR(ISNUMBER(E408),ISTEXT(C408)),A407+1," ")</f>
        <v xml:space="preserve"> </v>
      </c>
      <c r="B408" s="42"/>
      <c r="C408" s="43"/>
      <c r="D408" s="44"/>
      <c r="E408" s="44"/>
      <c r="F408" s="43"/>
      <c r="G408" s="43"/>
      <c r="H408" s="26"/>
      <c r="I408" s="26"/>
      <c r="J408" s="26"/>
      <c r="K408" s="26"/>
      <c r="L408" s="52"/>
      <c r="M408" s="50"/>
      <c r="N408" s="28" t="s">
        <v>4</v>
      </c>
      <c r="O408" s="28">
        <f>COUNTIF(C407:C426,"답")</f>
        <v>0</v>
      </c>
      <c r="P408" s="28" t="s">
        <v>2</v>
      </c>
      <c r="Q408" s="28">
        <f>SUMIF(C407:C426,"답",E407:E426)</f>
        <v>0</v>
      </c>
      <c r="R408" s="28">
        <f>COUNTIF(X407:X426,"답국")</f>
        <v>0</v>
      </c>
      <c r="S408" s="28" t="s">
        <v>2</v>
      </c>
      <c r="T408" s="28">
        <f>SUMIF(X407:X426,"답국",E407:E426)</f>
        <v>0</v>
      </c>
      <c r="U408" s="28">
        <f t="shared" si="92"/>
        <v>0</v>
      </c>
      <c r="V408" s="28" t="s">
        <v>2</v>
      </c>
      <c r="W408" s="28">
        <f t="shared" si="93"/>
        <v>0</v>
      </c>
      <c r="X408" s="28" t="str">
        <f t="shared" ref="X408:X423" si="94">CONCATENATE(C408,H408)</f>
        <v/>
      </c>
    </row>
    <row r="409" spans="1:24" ht="28.9" customHeight="1">
      <c r="A409" s="41" t="str">
        <f t="shared" ref="A409:A424" si="95">IF(OR(ISNUMBER(E409),ISTEXT(C409)),A408+1," ")</f>
        <v xml:space="preserve"> </v>
      </c>
      <c r="B409" s="42"/>
      <c r="C409" s="43"/>
      <c r="D409" s="44"/>
      <c r="E409" s="44"/>
      <c r="F409" s="43"/>
      <c r="G409" s="43"/>
      <c r="H409" s="26"/>
      <c r="I409" s="26"/>
      <c r="J409" s="26"/>
      <c r="K409" s="26"/>
      <c r="L409" s="52"/>
      <c r="M409" s="50"/>
      <c r="N409" s="28" t="s">
        <v>5</v>
      </c>
      <c r="O409" s="28">
        <f>COUNTIF(C407:C426,"임")</f>
        <v>0</v>
      </c>
      <c r="P409" s="28" t="s">
        <v>2</v>
      </c>
      <c r="Q409" s="28">
        <f>SUMIF(C407:C426,"임",E407:E426)</f>
        <v>0</v>
      </c>
      <c r="R409" s="28">
        <f>COUNTIF(X407:X426,"임국")</f>
        <v>0</v>
      </c>
      <c r="S409" s="28" t="s">
        <v>2</v>
      </c>
      <c r="T409" s="28">
        <f>SUMIF(X407:X426,"임국",E407:E426)</f>
        <v>0</v>
      </c>
      <c r="U409" s="28">
        <f t="shared" si="92"/>
        <v>0</v>
      </c>
      <c r="V409" s="28" t="s">
        <v>2</v>
      </c>
      <c r="W409" s="28">
        <f t="shared" si="93"/>
        <v>0</v>
      </c>
      <c r="X409" s="28" t="str">
        <f t="shared" si="94"/>
        <v/>
      </c>
    </row>
    <row r="410" spans="1:24" ht="28.9" customHeight="1">
      <c r="A410" s="41" t="str">
        <f t="shared" si="95"/>
        <v xml:space="preserve"> </v>
      </c>
      <c r="B410" s="42"/>
      <c r="C410" s="43"/>
      <c r="D410" s="44"/>
      <c r="E410" s="44"/>
      <c r="F410" s="43"/>
      <c r="G410" s="43"/>
      <c r="H410" s="26"/>
      <c r="I410" s="26"/>
      <c r="J410" s="26"/>
      <c r="K410" s="26"/>
      <c r="L410" s="52"/>
      <c r="M410" s="50"/>
      <c r="N410" s="28" t="s">
        <v>6</v>
      </c>
      <c r="O410" s="28">
        <f>COUNTIF(C407:C426,"대")</f>
        <v>0</v>
      </c>
      <c r="P410" s="28" t="s">
        <v>2</v>
      </c>
      <c r="Q410" s="28">
        <f>SUMIF(C407:C426,"대",E407:E426)</f>
        <v>0</v>
      </c>
      <c r="R410" s="28">
        <f>COUNTIF(X407:X426,"대국")</f>
        <v>0</v>
      </c>
      <c r="S410" s="28" t="s">
        <v>2</v>
      </c>
      <c r="T410" s="28">
        <f>SUMIF(X407:X426,"대국",E407:E426)</f>
        <v>0</v>
      </c>
      <c r="U410" s="28">
        <f t="shared" si="92"/>
        <v>0</v>
      </c>
      <c r="V410" s="28" t="s">
        <v>2</v>
      </c>
      <c r="W410" s="28">
        <f t="shared" si="93"/>
        <v>0</v>
      </c>
      <c r="X410" s="28" t="str">
        <f t="shared" si="94"/>
        <v/>
      </c>
    </row>
    <row r="411" spans="1:24" ht="28.9" customHeight="1">
      <c r="A411" s="41" t="str">
        <f t="shared" si="95"/>
        <v xml:space="preserve"> </v>
      </c>
      <c r="B411" s="42"/>
      <c r="C411" s="43"/>
      <c r="D411" s="44"/>
      <c r="E411" s="44"/>
      <c r="F411" s="43"/>
      <c r="G411" s="43"/>
      <c r="H411" s="26"/>
      <c r="I411" s="26"/>
      <c r="J411" s="26"/>
      <c r="K411" s="26"/>
      <c r="L411" s="52"/>
      <c r="M411" s="50"/>
      <c r="N411" s="28" t="s">
        <v>7</v>
      </c>
      <c r="O411" s="28">
        <f>COUNTIF(C407:C426,"도")</f>
        <v>0</v>
      </c>
      <c r="P411" s="28" t="s">
        <v>2</v>
      </c>
      <c r="Q411" s="28">
        <f>SUMIF(C407:C426,"도",E407:E426)</f>
        <v>0</v>
      </c>
      <c r="R411" s="28">
        <f>COUNTIF(X407:X426,"도국")</f>
        <v>0</v>
      </c>
      <c r="S411" s="28" t="s">
        <v>2</v>
      </c>
      <c r="T411" s="28">
        <f>SUMIF(X407:X426,"도국",E407:E426)</f>
        <v>0</v>
      </c>
      <c r="U411" s="28">
        <f t="shared" si="92"/>
        <v>0</v>
      </c>
      <c r="V411" s="28" t="s">
        <v>2</v>
      </c>
      <c r="W411" s="28">
        <f t="shared" si="93"/>
        <v>0</v>
      </c>
      <c r="X411" s="28" t="str">
        <f t="shared" si="94"/>
        <v/>
      </c>
    </row>
    <row r="412" spans="1:24" ht="28.9" customHeight="1">
      <c r="A412" s="41" t="str">
        <f t="shared" si="95"/>
        <v xml:space="preserve"> </v>
      </c>
      <c r="B412" s="42"/>
      <c r="C412" s="43"/>
      <c r="D412" s="44"/>
      <c r="E412" s="44"/>
      <c r="F412" s="43"/>
      <c r="G412" s="43"/>
      <c r="H412" s="26"/>
      <c r="I412" s="26"/>
      <c r="J412" s="26"/>
      <c r="K412" s="26"/>
      <c r="L412" s="52"/>
      <c r="M412" s="50"/>
      <c r="N412" s="28" t="s">
        <v>8</v>
      </c>
      <c r="O412" s="28">
        <f>COUNTIF(C407:C426,"천")</f>
        <v>0</v>
      </c>
      <c r="P412" s="28" t="s">
        <v>2</v>
      </c>
      <c r="Q412" s="28">
        <f>SUMIF(C407:C426,"천",E407:E426)</f>
        <v>0</v>
      </c>
      <c r="R412" s="28">
        <f>COUNTIF(X407:X426,"천국")</f>
        <v>0</v>
      </c>
      <c r="S412" s="28" t="s">
        <v>2</v>
      </c>
      <c r="T412" s="28">
        <f>SUMIF(X407:X426,"천국",E407:E426)</f>
        <v>0</v>
      </c>
      <c r="U412" s="28">
        <f t="shared" si="92"/>
        <v>0</v>
      </c>
      <c r="V412" s="28" t="s">
        <v>2</v>
      </c>
      <c r="W412" s="28">
        <f t="shared" si="93"/>
        <v>0</v>
      </c>
      <c r="X412" s="28" t="str">
        <f t="shared" si="94"/>
        <v/>
      </c>
    </row>
    <row r="413" spans="1:24" ht="28.9" customHeight="1">
      <c r="A413" s="41" t="str">
        <f t="shared" si="95"/>
        <v xml:space="preserve"> </v>
      </c>
      <c r="B413" s="42"/>
      <c r="C413" s="43"/>
      <c r="D413" s="44"/>
      <c r="E413" s="44"/>
      <c r="F413" s="43"/>
      <c r="G413" s="43"/>
      <c r="H413" s="26"/>
      <c r="I413" s="26"/>
      <c r="J413" s="26"/>
      <c r="K413" s="26"/>
      <c r="L413" s="52"/>
      <c r="M413" s="50"/>
      <c r="N413" s="28" t="s">
        <v>9</v>
      </c>
      <c r="O413" s="28">
        <f>COUNTIF(C407:C426,"구")</f>
        <v>0</v>
      </c>
      <c r="P413" s="28" t="s">
        <v>2</v>
      </c>
      <c r="Q413" s="28">
        <f>SUMIF(C407:C426,"구",E407:E426)</f>
        <v>0</v>
      </c>
      <c r="R413" s="28">
        <f>COUNTIF(X407:X426,"구국")</f>
        <v>0</v>
      </c>
      <c r="S413" s="28" t="s">
        <v>2</v>
      </c>
      <c r="T413" s="28">
        <f>SUMIF(X407:X426,"구국",E407:E426)</f>
        <v>0</v>
      </c>
      <c r="U413" s="28">
        <f t="shared" si="92"/>
        <v>0</v>
      </c>
      <c r="V413" s="28" t="s">
        <v>2</v>
      </c>
      <c r="W413" s="28">
        <f t="shared" si="93"/>
        <v>0</v>
      </c>
      <c r="X413" s="28" t="str">
        <f t="shared" si="94"/>
        <v/>
      </c>
    </row>
    <row r="414" spans="1:24" ht="28.9" customHeight="1">
      <c r="A414" s="41" t="str">
        <f t="shared" si="95"/>
        <v xml:space="preserve"> </v>
      </c>
      <c r="B414" s="42"/>
      <c r="C414" s="43"/>
      <c r="D414" s="44"/>
      <c r="E414" s="44"/>
      <c r="F414" s="43"/>
      <c r="G414" s="43"/>
      <c r="H414" s="26"/>
      <c r="I414" s="26"/>
      <c r="J414" s="26"/>
      <c r="K414" s="26"/>
      <c r="L414" s="52"/>
      <c r="M414" s="50"/>
      <c r="N414" s="28" t="s">
        <v>10</v>
      </c>
      <c r="O414" s="28">
        <f>COUNTIF(C407:C426,"제")</f>
        <v>0</v>
      </c>
      <c r="P414" s="28" t="s">
        <v>2</v>
      </c>
      <c r="Q414" s="28">
        <f>SUMIF(C407:C426,"제",E407:E426)</f>
        <v>0</v>
      </c>
      <c r="R414" s="28">
        <f>COUNTIF(X407:X426,"제국")</f>
        <v>0</v>
      </c>
      <c r="S414" s="28" t="s">
        <v>2</v>
      </c>
      <c r="T414" s="28">
        <f>SUMIF(X407:X426,"제국",E407:E426)</f>
        <v>0</v>
      </c>
      <c r="U414" s="28">
        <f t="shared" si="92"/>
        <v>0</v>
      </c>
      <c r="V414" s="28" t="s">
        <v>2</v>
      </c>
      <c r="W414" s="28">
        <f t="shared" si="93"/>
        <v>0</v>
      </c>
      <c r="X414" s="28" t="str">
        <f t="shared" si="94"/>
        <v/>
      </c>
    </row>
    <row r="415" spans="1:24" ht="28.9" customHeight="1">
      <c r="A415" s="41" t="str">
        <f t="shared" si="95"/>
        <v xml:space="preserve"> </v>
      </c>
      <c r="B415" s="42"/>
      <c r="C415" s="43"/>
      <c r="D415" s="44"/>
      <c r="E415" s="44"/>
      <c r="F415" s="43"/>
      <c r="G415" s="43"/>
      <c r="H415" s="26"/>
      <c r="I415" s="26"/>
      <c r="J415" s="26"/>
      <c r="K415" s="26"/>
      <c r="L415" s="52"/>
      <c r="M415" s="50"/>
      <c r="N415" s="28" t="s">
        <v>11</v>
      </c>
      <c r="O415" s="28">
        <f>COUNTIF(C407:C426,"유")</f>
        <v>0</v>
      </c>
      <c r="P415" s="28" t="s">
        <v>2</v>
      </c>
      <c r="Q415" s="28">
        <f>SUMIF(C407:C426,"유",E407:E426)</f>
        <v>0</v>
      </c>
      <c r="R415" s="28">
        <f>COUNTIF(X407:X426,"유국")</f>
        <v>0</v>
      </c>
      <c r="S415" s="28" t="s">
        <v>2</v>
      </c>
      <c r="T415" s="28">
        <f>SUMIF(X407:X426,"유국",E407:E426)</f>
        <v>0</v>
      </c>
      <c r="U415" s="28">
        <f t="shared" si="92"/>
        <v>0</v>
      </c>
      <c r="V415" s="28" t="s">
        <v>2</v>
      </c>
      <c r="W415" s="28">
        <f t="shared" si="93"/>
        <v>0</v>
      </c>
      <c r="X415" s="28" t="str">
        <f t="shared" si="94"/>
        <v/>
      </c>
    </row>
    <row r="416" spans="1:24" ht="28.9" customHeight="1">
      <c r="A416" s="41" t="str">
        <f t="shared" si="95"/>
        <v xml:space="preserve"> </v>
      </c>
      <c r="B416" s="42"/>
      <c r="C416" s="43"/>
      <c r="D416" s="44"/>
      <c r="E416" s="44"/>
      <c r="F416" s="43"/>
      <c r="G416" s="43"/>
      <c r="H416" s="26"/>
      <c r="I416" s="26"/>
      <c r="J416" s="26"/>
      <c r="K416" s="26"/>
      <c r="L416" s="52"/>
      <c r="M416" s="50"/>
      <c r="N416" s="28" t="s">
        <v>12</v>
      </c>
      <c r="O416" s="28">
        <f>COUNTIF(C407:C426,"과")</f>
        <v>0</v>
      </c>
      <c r="P416" s="28" t="s">
        <v>2</v>
      </c>
      <c r="Q416" s="28">
        <f>SUMIF(C407:C426,"과",E407:E426)</f>
        <v>0</v>
      </c>
      <c r="R416" s="28">
        <f>COUNTIF(X407:X426,"과국")</f>
        <v>0</v>
      </c>
      <c r="S416" s="28" t="s">
        <v>2</v>
      </c>
      <c r="T416" s="28">
        <f>SUMIF(X407:X426,"과국",E407:E426)</f>
        <v>0</v>
      </c>
      <c r="U416" s="28">
        <f t="shared" si="92"/>
        <v>0</v>
      </c>
      <c r="V416" s="28" t="s">
        <v>2</v>
      </c>
      <c r="W416" s="28">
        <f t="shared" si="93"/>
        <v>0</v>
      </c>
      <c r="X416" s="28" t="str">
        <f t="shared" si="94"/>
        <v/>
      </c>
    </row>
    <row r="417" spans="1:24" ht="28.9" customHeight="1">
      <c r="A417" s="41" t="str">
        <f t="shared" si="95"/>
        <v xml:space="preserve"> </v>
      </c>
      <c r="B417" s="42"/>
      <c r="C417" s="43"/>
      <c r="D417" s="44"/>
      <c r="E417" s="44"/>
      <c r="F417" s="43"/>
      <c r="G417" s="43"/>
      <c r="H417" s="26"/>
      <c r="I417" s="26"/>
      <c r="J417" s="26"/>
      <c r="K417" s="26"/>
      <c r="L417" s="52"/>
      <c r="M417" s="50"/>
      <c r="N417" s="28" t="s">
        <v>13</v>
      </c>
      <c r="O417" s="28">
        <f>COUNTIF(C407:C426,"묘")</f>
        <v>0</v>
      </c>
      <c r="P417" s="28" t="s">
        <v>2</v>
      </c>
      <c r="Q417" s="28">
        <f>SUMIF(C407:C426,"묘",E407:E426)</f>
        <v>0</v>
      </c>
      <c r="R417" s="28">
        <f>COUNTIF(X407:X426,"묘국")</f>
        <v>0</v>
      </c>
      <c r="S417" s="28" t="s">
        <v>2</v>
      </c>
      <c r="T417" s="28">
        <f>SUMIF(X407:X426,"묘국",E407:E426)</f>
        <v>0</v>
      </c>
      <c r="U417" s="28">
        <f t="shared" si="92"/>
        <v>0</v>
      </c>
      <c r="V417" s="28" t="s">
        <v>2</v>
      </c>
      <c r="W417" s="28">
        <f t="shared" si="93"/>
        <v>0</v>
      </c>
      <c r="X417" s="28" t="str">
        <f t="shared" si="94"/>
        <v/>
      </c>
    </row>
    <row r="418" spans="1:24" ht="28.9" customHeight="1">
      <c r="A418" s="41" t="str">
        <f t="shared" si="95"/>
        <v xml:space="preserve"> </v>
      </c>
      <c r="B418" s="42"/>
      <c r="C418" s="43"/>
      <c r="D418" s="44"/>
      <c r="E418" s="44"/>
      <c r="F418" s="43"/>
      <c r="G418" s="43"/>
      <c r="H418" s="26"/>
      <c r="I418" s="26"/>
      <c r="J418" s="26"/>
      <c r="K418" s="26"/>
      <c r="L418" s="52"/>
      <c r="M418" s="50"/>
      <c r="N418" s="28" t="s">
        <v>14</v>
      </c>
      <c r="O418" s="28">
        <f>COUNTIF(C407:C426,"목")</f>
        <v>0</v>
      </c>
      <c r="P418" s="28" t="s">
        <v>2</v>
      </c>
      <c r="Q418" s="28">
        <f>SUMIF(C407:C426,"목",E407:E426)</f>
        <v>0</v>
      </c>
      <c r="R418" s="28">
        <f>COUNTIF(X407:X426,"목국")</f>
        <v>0</v>
      </c>
      <c r="S418" s="28" t="s">
        <v>2</v>
      </c>
      <c r="T418" s="28">
        <f>SUMIF(X407:X426,"목국",E407:E426)</f>
        <v>0</v>
      </c>
      <c r="U418" s="28">
        <f t="shared" si="92"/>
        <v>0</v>
      </c>
      <c r="V418" s="28" t="s">
        <v>2</v>
      </c>
      <c r="W418" s="28">
        <f t="shared" si="93"/>
        <v>0</v>
      </c>
      <c r="X418" s="28" t="str">
        <f t="shared" si="94"/>
        <v/>
      </c>
    </row>
    <row r="419" spans="1:24" ht="28.9" customHeight="1">
      <c r="A419" s="41" t="str">
        <f t="shared" si="95"/>
        <v xml:space="preserve"> </v>
      </c>
      <c r="B419" s="42"/>
      <c r="C419" s="43"/>
      <c r="D419" s="44"/>
      <c r="E419" s="44"/>
      <c r="F419" s="43"/>
      <c r="G419" s="43"/>
      <c r="H419" s="26"/>
      <c r="I419" s="26"/>
      <c r="J419" s="26"/>
      <c r="K419" s="26"/>
      <c r="L419" s="52"/>
      <c r="M419" s="50"/>
      <c r="N419" s="28" t="s">
        <v>15</v>
      </c>
      <c r="O419" s="28">
        <f>COUNTIF(C407:C426,"잡")</f>
        <v>0</v>
      </c>
      <c r="P419" s="28" t="s">
        <v>2</v>
      </c>
      <c r="Q419" s="28">
        <f>SUMIF(C407:C426,"잡",E407:E426)</f>
        <v>0</v>
      </c>
      <c r="R419" s="28">
        <f>COUNTIF(X407:X426,"잡국")</f>
        <v>0</v>
      </c>
      <c r="S419" s="28" t="s">
        <v>2</v>
      </c>
      <c r="T419" s="28">
        <f>SUMIF(X407:X426,"잡국",E407:E426)</f>
        <v>0</v>
      </c>
      <c r="U419" s="28">
        <f t="shared" si="92"/>
        <v>0</v>
      </c>
      <c r="V419" s="28" t="s">
        <v>2</v>
      </c>
      <c r="W419" s="28">
        <f t="shared" si="93"/>
        <v>0</v>
      </c>
      <c r="X419" s="28" t="str">
        <f t="shared" si="94"/>
        <v/>
      </c>
    </row>
    <row r="420" spans="1:24" ht="28.9" customHeight="1">
      <c r="A420" s="41" t="str">
        <f t="shared" si="95"/>
        <v xml:space="preserve"> </v>
      </c>
      <c r="B420" s="42"/>
      <c r="C420" s="43"/>
      <c r="D420" s="44"/>
      <c r="E420" s="44"/>
      <c r="F420" s="43"/>
      <c r="G420" s="43"/>
      <c r="H420" s="26"/>
      <c r="I420" s="26"/>
      <c r="J420" s="26"/>
      <c r="K420" s="26"/>
      <c r="L420" s="52"/>
      <c r="M420" s="50"/>
      <c r="N420" s="28" t="s">
        <v>19</v>
      </c>
      <c r="O420" s="28">
        <f>COUNTIF(C407:C426,"학")</f>
        <v>0</v>
      </c>
      <c r="P420" s="28" t="s">
        <v>2</v>
      </c>
      <c r="Q420" s="28">
        <f>SUMIF(C407:C426,"학",E407:E426)</f>
        <v>0</v>
      </c>
      <c r="R420" s="28">
        <f>COUNTIF(X407:X426,"학국")</f>
        <v>0</v>
      </c>
      <c r="S420" s="28" t="s">
        <v>2</v>
      </c>
      <c r="T420" s="28">
        <f>SUMIF(X407:X426,"학국",E407:E426)</f>
        <v>0</v>
      </c>
      <c r="U420" s="28">
        <f t="shared" si="92"/>
        <v>0</v>
      </c>
      <c r="V420" s="28" t="s">
        <v>2</v>
      </c>
      <c r="W420" s="28">
        <f t="shared" si="93"/>
        <v>0</v>
      </c>
      <c r="X420" s="28" t="str">
        <f t="shared" si="94"/>
        <v/>
      </c>
    </row>
    <row r="421" spans="1:24" ht="28.9" customHeight="1">
      <c r="A421" s="41" t="str">
        <f t="shared" si="95"/>
        <v xml:space="preserve"> </v>
      </c>
      <c r="B421" s="42"/>
      <c r="C421" s="43"/>
      <c r="D421" s="44"/>
      <c r="E421" s="44"/>
      <c r="F421" s="43"/>
      <c r="G421" s="43"/>
      <c r="H421" s="26"/>
      <c r="I421" s="26"/>
      <c r="J421" s="26"/>
      <c r="K421" s="26"/>
      <c r="L421" s="52"/>
      <c r="M421" s="50"/>
      <c r="N421" s="28" t="s">
        <v>16</v>
      </c>
      <c r="O421" s="28">
        <f>COUNTIF(C407:C426,"수")</f>
        <v>0</v>
      </c>
      <c r="P421" s="28" t="s">
        <v>2</v>
      </c>
      <c r="Q421" s="28">
        <f>SUMIF(C407:C426,"수",E407:E426)</f>
        <v>0</v>
      </c>
      <c r="R421" s="28">
        <f>COUNTIF(X407:X426,"수국")</f>
        <v>0</v>
      </c>
      <c r="S421" s="28" t="s">
        <v>2</v>
      </c>
      <c r="T421" s="28">
        <f>SUMIF(X407:X426,"수국",E407:E426)</f>
        <v>0</v>
      </c>
      <c r="U421" s="28">
        <f t="shared" si="92"/>
        <v>0</v>
      </c>
      <c r="V421" s="28" t="s">
        <v>2</v>
      </c>
      <c r="W421" s="28">
        <f t="shared" si="93"/>
        <v>0</v>
      </c>
      <c r="X421" s="28" t="str">
        <f t="shared" si="94"/>
        <v/>
      </c>
    </row>
    <row r="422" spans="1:24" ht="28.9" customHeight="1">
      <c r="A422" s="41" t="str">
        <f t="shared" si="95"/>
        <v xml:space="preserve"> </v>
      </c>
      <c r="B422" s="42"/>
      <c r="C422" s="43"/>
      <c r="D422" s="44"/>
      <c r="E422" s="44"/>
      <c r="F422" s="43"/>
      <c r="G422" s="43"/>
      <c r="H422" s="26"/>
      <c r="I422" s="26"/>
      <c r="J422" s="26"/>
      <c r="K422" s="26"/>
      <c r="L422" s="52"/>
      <c r="M422" s="50"/>
      <c r="N422" s="29" t="s">
        <v>17</v>
      </c>
      <c r="O422" s="28">
        <f>COUNTIF(C407:C426,"장")</f>
        <v>0</v>
      </c>
      <c r="P422" s="28" t="s">
        <v>2</v>
      </c>
      <c r="Q422" s="28">
        <f>SUMIF(C407:C426,"장",E407:E426)</f>
        <v>0</v>
      </c>
      <c r="R422" s="28">
        <f>COUNTIF(X407:X426,"장국")</f>
        <v>0</v>
      </c>
      <c r="S422" s="28" t="s">
        <v>2</v>
      </c>
      <c r="T422" s="28">
        <f>SUMIF(X407:X426,"장국",E407:E426)</f>
        <v>0</v>
      </c>
      <c r="U422" s="28">
        <f t="shared" si="92"/>
        <v>0</v>
      </c>
      <c r="V422" s="28" t="s">
        <v>2</v>
      </c>
      <c r="W422" s="28">
        <f t="shared" si="93"/>
        <v>0</v>
      </c>
      <c r="X422" s="30" t="str">
        <f t="shared" si="94"/>
        <v/>
      </c>
    </row>
    <row r="423" spans="1:24" ht="28.9" customHeight="1">
      <c r="A423" s="41" t="str">
        <f t="shared" si="95"/>
        <v xml:space="preserve"> </v>
      </c>
      <c r="B423" s="42"/>
      <c r="C423" s="43"/>
      <c r="D423" s="44"/>
      <c r="E423" s="44"/>
      <c r="F423" s="43"/>
      <c r="G423" s="43"/>
      <c r="H423" s="26"/>
      <c r="I423" s="26"/>
      <c r="J423" s="26"/>
      <c r="K423" s="26"/>
      <c r="L423" s="52"/>
      <c r="M423" s="50"/>
      <c r="N423" s="29"/>
      <c r="O423" s="29"/>
      <c r="P423" s="29"/>
      <c r="Q423" s="29"/>
      <c r="R423" s="29"/>
      <c r="S423" s="29"/>
      <c r="T423" s="29"/>
      <c r="U423" s="29"/>
      <c r="V423" s="29"/>
      <c r="W423" s="29"/>
      <c r="X423" s="30" t="str">
        <f t="shared" si="94"/>
        <v/>
      </c>
    </row>
    <row r="424" spans="1:24" ht="28.9" customHeight="1">
      <c r="A424" s="41" t="str">
        <f t="shared" si="95"/>
        <v xml:space="preserve"> </v>
      </c>
      <c r="B424" s="42"/>
      <c r="C424" s="43"/>
      <c r="D424" s="44"/>
      <c r="E424" s="44"/>
      <c r="F424" s="43"/>
      <c r="G424" s="43"/>
      <c r="H424" s="26"/>
      <c r="I424" s="26"/>
      <c r="J424" s="26"/>
      <c r="K424" s="26"/>
      <c r="L424" s="52"/>
      <c r="M424" s="50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30" t="str">
        <f>CONCATENATE(C424,H424)</f>
        <v/>
      </c>
    </row>
    <row r="425" spans="1:24" ht="28.9" customHeight="1">
      <c r="A425" s="41" t="str">
        <f>IF(OR(ISNUMBER(E425),ISTEXT(C425)),A424+1," ")</f>
        <v xml:space="preserve"> </v>
      </c>
      <c r="B425" s="42"/>
      <c r="C425" s="43"/>
      <c r="D425" s="44"/>
      <c r="E425" s="44"/>
      <c r="F425" s="43"/>
      <c r="G425" s="43"/>
      <c r="H425" s="26"/>
      <c r="I425" s="26"/>
      <c r="J425" s="26"/>
      <c r="K425" s="26"/>
      <c r="L425" s="52"/>
      <c r="M425" s="50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30" t="str">
        <f>CONCATENATE(C425,H425)</f>
        <v/>
      </c>
    </row>
    <row r="426" spans="1:24" ht="28.9" customHeight="1">
      <c r="A426" s="41" t="str">
        <f>IF(OR(ISNUMBER(E426),ISTEXT(C426)),A425+1," ")</f>
        <v xml:space="preserve"> </v>
      </c>
      <c r="B426" s="42"/>
      <c r="C426" s="43"/>
      <c r="D426" s="44"/>
      <c r="E426" s="44"/>
      <c r="F426" s="43"/>
      <c r="G426" s="43"/>
      <c r="H426" s="26"/>
      <c r="I426" s="26"/>
      <c r="J426" s="26"/>
      <c r="K426" s="26"/>
      <c r="L426" s="52"/>
      <c r="M426" s="50"/>
      <c r="N426" s="28" t="s">
        <v>20</v>
      </c>
      <c r="O426" s="28">
        <f>COUNTIF(C407:C426," ")</f>
        <v>0</v>
      </c>
      <c r="P426" s="28" t="s">
        <v>2</v>
      </c>
      <c r="Q426" s="28">
        <f>SUMIF(C407:C426," ",E407:E426)</f>
        <v>0</v>
      </c>
      <c r="R426" s="28"/>
      <c r="S426" s="28" t="s">
        <v>2</v>
      </c>
      <c r="T426" s="28"/>
      <c r="U426" s="28">
        <f>O426</f>
        <v>0</v>
      </c>
      <c r="V426" s="28" t="s">
        <v>2</v>
      </c>
      <c r="W426" s="28">
        <f>Q426</f>
        <v>0</v>
      </c>
      <c r="X426" s="28" t="str">
        <f>CONCATENATE(C426,H426)</f>
        <v/>
      </c>
    </row>
    <row r="427" spans="1:24" ht="28.9" customHeight="1">
      <c r="A427" s="45" t="s">
        <v>35</v>
      </c>
      <c r="B427" s="46"/>
      <c r="C427" s="47"/>
      <c r="D427" s="48"/>
      <c r="E427" s="49">
        <f>SUM(E407:E426)</f>
        <v>0</v>
      </c>
      <c r="F427" s="47"/>
      <c r="G427" s="47"/>
      <c r="H427" s="31"/>
      <c r="I427" s="31"/>
      <c r="J427" s="31"/>
      <c r="K427" s="31"/>
      <c r="L427" s="33"/>
      <c r="M427" s="51"/>
      <c r="N427" s="29" t="s">
        <v>1</v>
      </c>
      <c r="O427" s="28">
        <f>SUM(O407:O426)</f>
        <v>0</v>
      </c>
      <c r="P427" s="28" t="s">
        <v>2</v>
      </c>
      <c r="Q427" s="28">
        <f>SUM(Q407:Q426)</f>
        <v>0</v>
      </c>
      <c r="R427" s="28">
        <f>SUM(R407:R426)</f>
        <v>0</v>
      </c>
      <c r="S427" s="28" t="s">
        <v>2</v>
      </c>
      <c r="T427" s="28">
        <f>SUM(T407:T426)</f>
        <v>0</v>
      </c>
      <c r="U427" s="28">
        <f>SUM(U407:U426)</f>
        <v>0</v>
      </c>
      <c r="V427" s="28" t="s">
        <v>2</v>
      </c>
      <c r="W427" s="28">
        <f>SUM(W407:W426)</f>
        <v>0</v>
      </c>
      <c r="X427" s="28" t="str">
        <f>CONCATENATE(C427,H427)</f>
        <v/>
      </c>
    </row>
    <row r="428" spans="1:24" hidden="1">
      <c r="N428" s="32"/>
      <c r="O428" s="32"/>
      <c r="P428" s="32"/>
      <c r="Q428" s="32"/>
      <c r="R428" s="32"/>
      <c r="S428" s="32"/>
      <c r="T428" s="32"/>
      <c r="U428" s="32"/>
      <c r="V428" s="32"/>
      <c r="W428" s="32"/>
      <c r="X428" s="32"/>
    </row>
    <row r="429" spans="1:24" hidden="1">
      <c r="N429" s="32"/>
      <c r="O429" s="32"/>
      <c r="P429" s="32"/>
      <c r="Q429" s="32"/>
      <c r="R429" s="32"/>
      <c r="S429" s="32"/>
      <c r="T429" s="32"/>
      <c r="U429" s="32"/>
      <c r="V429" s="32"/>
      <c r="W429" s="32"/>
      <c r="X429" s="32"/>
    </row>
  </sheetData>
  <phoneticPr fontId="12" type="noConversion"/>
  <printOptions horizontalCentered="1"/>
  <pageMargins left="0.39370078740157483" right="0.39370078740157483" top="0.59055118110236227" bottom="0.59055118110236227" header="0" footer="0"/>
  <pageSetup paperSize="9" orientation="portrait" horizontalDpi="300" verticalDpi="300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X429"/>
  <sheetViews>
    <sheetView showZeros="0" workbookViewId="0">
      <selection activeCell="C10" sqref="C10"/>
    </sheetView>
  </sheetViews>
  <sheetFormatPr defaultRowHeight="11.25" zeroHeight="1"/>
  <cols>
    <col min="1" max="1" width="3.6640625" style="5" customWidth="1"/>
    <col min="2" max="2" width="6" style="40" customWidth="1"/>
    <col min="3" max="3" width="3.6640625" style="5" customWidth="1"/>
    <col min="4" max="4" width="7.109375" style="5" customWidth="1"/>
    <col min="5" max="5" width="6" style="5" customWidth="1"/>
    <col min="6" max="6" width="3.6640625" style="5" customWidth="1"/>
    <col min="7" max="8" width="6" style="5" customWidth="1"/>
    <col min="9" max="9" width="11.44140625" style="5" customWidth="1"/>
    <col min="10" max="10" width="6" style="5" customWidth="1"/>
    <col min="11" max="11" width="11.44140625" style="5" customWidth="1"/>
    <col min="12" max="12" width="6.77734375" style="5" customWidth="1"/>
    <col min="13" max="13" width="4.44140625" style="5" customWidth="1"/>
    <col min="14" max="14" width="6.77734375" style="5" hidden="1" customWidth="1"/>
    <col min="15" max="15" width="8.33203125" style="5" hidden="1" customWidth="1"/>
    <col min="16" max="16" width="1.33203125" style="5" hidden="1" customWidth="1"/>
    <col min="17" max="17" width="10.6640625" style="5" hidden="1" customWidth="1"/>
    <col min="18" max="18" width="8.33203125" style="5" hidden="1" customWidth="1"/>
    <col min="19" max="19" width="1.33203125" style="5" hidden="1" customWidth="1"/>
    <col min="20" max="20" width="10.6640625" style="5" hidden="1" customWidth="1"/>
    <col min="21" max="21" width="8.33203125" style="5" hidden="1" customWidth="1"/>
    <col min="22" max="22" width="1.33203125" style="5" hidden="1" customWidth="1"/>
    <col min="23" max="24" width="10.6640625" style="5" hidden="1" customWidth="1"/>
    <col min="25" max="16384" width="8.88671875" style="5"/>
  </cols>
  <sheetData>
    <row r="1" spans="1:24" ht="33" customHeight="1">
      <c r="A1" s="1" t="s">
        <v>21</v>
      </c>
      <c r="B1" s="35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24" ht="15" customHeight="1">
      <c r="A2" s="6"/>
      <c r="B2" s="3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24" ht="19.899999999999999" customHeight="1">
      <c r="A3" s="6"/>
      <c r="B3" s="36"/>
      <c r="C3" s="6"/>
      <c r="D3" s="6"/>
      <c r="E3" s="6"/>
      <c r="F3" s="6"/>
      <c r="G3" s="6"/>
      <c r="H3" s="6"/>
      <c r="I3" s="6"/>
      <c r="J3" s="6"/>
      <c r="K3" s="34"/>
      <c r="L3" s="6"/>
      <c r="M3" s="7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24" ht="10.15" customHeight="1">
      <c r="A4" s="6"/>
      <c r="B4" s="3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"/>
      <c r="O4" s="4"/>
      <c r="P4" s="4"/>
      <c r="Q4" s="4"/>
      <c r="R4" s="4"/>
      <c r="S4" s="4"/>
      <c r="T4" s="4"/>
      <c r="U4" s="4"/>
      <c r="V4" s="4"/>
      <c r="W4" s="4"/>
      <c r="X4" s="4"/>
    </row>
    <row r="5" spans="1:24" ht="13.15" customHeight="1">
      <c r="A5" s="8"/>
      <c r="B5" s="37"/>
      <c r="C5" s="9"/>
      <c r="D5" s="9"/>
      <c r="E5" s="9"/>
      <c r="F5" s="10"/>
      <c r="G5" s="10"/>
      <c r="H5" s="11"/>
      <c r="I5" s="10"/>
      <c r="J5" s="11"/>
      <c r="K5" s="10"/>
      <c r="L5" s="10"/>
      <c r="M5" s="12"/>
      <c r="N5" s="4"/>
      <c r="O5" s="4"/>
      <c r="P5" s="4"/>
      <c r="Q5" s="4"/>
      <c r="R5" s="4"/>
      <c r="S5" s="4"/>
      <c r="T5" s="4"/>
      <c r="U5" s="4"/>
      <c r="V5" s="4"/>
      <c r="W5" s="4"/>
      <c r="X5" s="4"/>
    </row>
    <row r="6" spans="1:24" ht="19.899999999999999" customHeight="1">
      <c r="A6" s="13" t="s">
        <v>22</v>
      </c>
      <c r="B6" s="38" t="s">
        <v>23</v>
      </c>
      <c r="C6" s="14" t="s">
        <v>24</v>
      </c>
      <c r="D6" s="14" t="s">
        <v>25</v>
      </c>
      <c r="E6" s="15" t="s">
        <v>26</v>
      </c>
      <c r="F6" s="16" t="s">
        <v>27</v>
      </c>
      <c r="G6" s="16"/>
      <c r="H6" s="17" t="s">
        <v>28</v>
      </c>
      <c r="I6" s="18"/>
      <c r="J6" s="17" t="s">
        <v>29</v>
      </c>
      <c r="K6" s="16"/>
      <c r="L6" s="19"/>
      <c r="M6" s="20" t="s">
        <v>18</v>
      </c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25.15" customHeight="1">
      <c r="A7" s="21" t="s">
        <v>30</v>
      </c>
      <c r="B7" s="39"/>
      <c r="C7" s="22"/>
      <c r="D7" s="23" t="s">
        <v>36</v>
      </c>
      <c r="E7" s="23" t="s">
        <v>36</v>
      </c>
      <c r="F7" s="2" t="s">
        <v>24</v>
      </c>
      <c r="G7" s="24" t="s">
        <v>31</v>
      </c>
      <c r="H7" s="24" t="s">
        <v>32</v>
      </c>
      <c r="I7" s="24" t="s">
        <v>33</v>
      </c>
      <c r="J7" s="24" t="s">
        <v>32</v>
      </c>
      <c r="K7" s="24" t="s">
        <v>33</v>
      </c>
      <c r="L7" s="2" t="s">
        <v>34</v>
      </c>
      <c r="M7" s="25"/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spans="1:24" ht="28.9" customHeight="1">
      <c r="A8" s="41" t="str">
        <f>IF(OR(ISNUMBER(E8),ISTEXT(C8)),1," ")</f>
        <v xml:space="preserve"> </v>
      </c>
      <c r="B8" s="42"/>
      <c r="C8" s="43"/>
      <c r="D8" s="44"/>
      <c r="E8" s="44"/>
      <c r="F8" s="43"/>
      <c r="G8" s="43"/>
      <c r="H8" s="26"/>
      <c r="I8" s="26"/>
      <c r="J8" s="26"/>
      <c r="K8" s="27"/>
      <c r="L8" s="52"/>
      <c r="M8" s="50"/>
      <c r="N8" s="28" t="s">
        <v>3</v>
      </c>
      <c r="O8" s="28">
        <f>COUNTIF(C8:C27,"전")</f>
        <v>0</v>
      </c>
      <c r="P8" s="28" t="s">
        <v>2</v>
      </c>
      <c r="Q8" s="28">
        <f>SUMIF(C8:C27,"전",E8:E27)</f>
        <v>0</v>
      </c>
      <c r="R8" s="28">
        <f>COUNTIF(X8:X27,"전국")</f>
        <v>0</v>
      </c>
      <c r="S8" s="28" t="s">
        <v>2</v>
      </c>
      <c r="T8" s="28">
        <f>SUMIF(X8:X27,"전국",E8:E27)</f>
        <v>0</v>
      </c>
      <c r="U8" s="28">
        <f t="shared" ref="U8:U23" si="0">O8-R8</f>
        <v>0</v>
      </c>
      <c r="V8" s="28" t="s">
        <v>2</v>
      </c>
      <c r="W8" s="28">
        <f t="shared" ref="W8:W23" si="1">Q8-T8</f>
        <v>0</v>
      </c>
      <c r="X8" s="28" t="str">
        <f t="shared" ref="X8:X23" si="2">CONCATENATE(C8,H8)</f>
        <v/>
      </c>
    </row>
    <row r="9" spans="1:24" ht="28.9" customHeight="1">
      <c r="A9" s="41" t="str">
        <f>IF(OR(ISNUMBER(E9),ISTEXT(C9)),A8+1," ")</f>
        <v xml:space="preserve"> </v>
      </c>
      <c r="B9" s="42"/>
      <c r="C9" s="43"/>
      <c r="D9" s="44"/>
      <c r="E9" s="44"/>
      <c r="F9" s="43"/>
      <c r="G9" s="43"/>
      <c r="H9" s="26"/>
      <c r="I9" s="26"/>
      <c r="J9" s="26"/>
      <c r="K9" s="26"/>
      <c r="L9" s="52"/>
      <c r="M9" s="50"/>
      <c r="N9" s="28" t="s">
        <v>4</v>
      </c>
      <c r="O9" s="28">
        <f>COUNTIF(C8:C27,"답")</f>
        <v>0</v>
      </c>
      <c r="P9" s="28" t="s">
        <v>2</v>
      </c>
      <c r="Q9" s="28">
        <f>SUMIF(C8:C27,"답",E8:E27)</f>
        <v>0</v>
      </c>
      <c r="R9" s="28">
        <f>COUNTIF(X8:X27,"답국")</f>
        <v>0</v>
      </c>
      <c r="S9" s="28" t="s">
        <v>2</v>
      </c>
      <c r="T9" s="28">
        <f>SUMIF(X8:X27,"답국",E8:E27)</f>
        <v>0</v>
      </c>
      <c r="U9" s="28">
        <f t="shared" si="0"/>
        <v>0</v>
      </c>
      <c r="V9" s="28" t="s">
        <v>2</v>
      </c>
      <c r="W9" s="28">
        <f t="shared" si="1"/>
        <v>0</v>
      </c>
      <c r="X9" s="28" t="str">
        <f t="shared" si="2"/>
        <v/>
      </c>
    </row>
    <row r="10" spans="1:24" ht="28.9" customHeight="1">
      <c r="A10" s="41" t="str">
        <f>IF(OR(ISNUMBER(E10),ISTEXT(C10)),A9+1," ")</f>
        <v xml:space="preserve"> </v>
      </c>
      <c r="B10" s="42"/>
      <c r="C10" s="43"/>
      <c r="D10" s="44"/>
      <c r="E10" s="44"/>
      <c r="F10" s="43"/>
      <c r="G10" s="43"/>
      <c r="H10" s="26"/>
      <c r="I10" s="26"/>
      <c r="J10" s="26"/>
      <c r="K10" s="26"/>
      <c r="L10" s="52"/>
      <c r="M10" s="50"/>
      <c r="N10" s="28" t="s">
        <v>5</v>
      </c>
      <c r="O10" s="28">
        <f>COUNTIF(C8:C27,"임")</f>
        <v>0</v>
      </c>
      <c r="P10" s="28" t="s">
        <v>2</v>
      </c>
      <c r="Q10" s="28">
        <f>SUMIF(C8:C27,"임",E8:E27)</f>
        <v>0</v>
      </c>
      <c r="R10" s="28">
        <f>COUNTIF(X8:X27,"임국")</f>
        <v>0</v>
      </c>
      <c r="S10" s="28" t="s">
        <v>2</v>
      </c>
      <c r="T10" s="28">
        <f>SUMIF(X8:X27,"임국",E8:E27)</f>
        <v>0</v>
      </c>
      <c r="U10" s="28">
        <f t="shared" si="0"/>
        <v>0</v>
      </c>
      <c r="V10" s="28" t="s">
        <v>2</v>
      </c>
      <c r="W10" s="28">
        <f t="shared" si="1"/>
        <v>0</v>
      </c>
      <c r="X10" s="28" t="str">
        <f t="shared" si="2"/>
        <v/>
      </c>
    </row>
    <row r="11" spans="1:24" ht="28.9" customHeight="1">
      <c r="A11" s="41" t="str">
        <f t="shared" ref="A11:A25" si="3">IF(OR(ISNUMBER(E11),ISTEXT(C11)),A10+1," ")</f>
        <v xml:space="preserve"> </v>
      </c>
      <c r="B11" s="42"/>
      <c r="C11" s="43"/>
      <c r="D11" s="44"/>
      <c r="E11" s="44"/>
      <c r="F11" s="43"/>
      <c r="G11" s="43"/>
      <c r="H11" s="26"/>
      <c r="I11" s="26"/>
      <c r="J11" s="26"/>
      <c r="K11" s="26"/>
      <c r="L11" s="52"/>
      <c r="M11" s="50"/>
      <c r="N11" s="28" t="s">
        <v>6</v>
      </c>
      <c r="O11" s="28">
        <f>COUNTIF(C8:C27,"대")</f>
        <v>0</v>
      </c>
      <c r="P11" s="28" t="s">
        <v>2</v>
      </c>
      <c r="Q11" s="28">
        <f>SUMIF(C8:C27,"대",E8:E27)</f>
        <v>0</v>
      </c>
      <c r="R11" s="28">
        <f>COUNTIF(X8:X27,"대국")</f>
        <v>0</v>
      </c>
      <c r="S11" s="28" t="s">
        <v>2</v>
      </c>
      <c r="T11" s="28">
        <f>SUMIF(X8:X27,"대국",E8:E27)</f>
        <v>0</v>
      </c>
      <c r="U11" s="28">
        <f t="shared" si="0"/>
        <v>0</v>
      </c>
      <c r="V11" s="28" t="s">
        <v>2</v>
      </c>
      <c r="W11" s="28">
        <f t="shared" si="1"/>
        <v>0</v>
      </c>
      <c r="X11" s="28" t="str">
        <f t="shared" si="2"/>
        <v/>
      </c>
    </row>
    <row r="12" spans="1:24" ht="28.9" customHeight="1">
      <c r="A12" s="41" t="str">
        <f t="shared" si="3"/>
        <v xml:space="preserve"> </v>
      </c>
      <c r="B12" s="42"/>
      <c r="C12" s="43"/>
      <c r="D12" s="44"/>
      <c r="E12" s="44"/>
      <c r="F12" s="43"/>
      <c r="G12" s="43"/>
      <c r="H12" s="26"/>
      <c r="I12" s="26"/>
      <c r="J12" s="26"/>
      <c r="K12" s="26"/>
      <c r="L12" s="52"/>
      <c r="M12" s="50"/>
      <c r="N12" s="28" t="s">
        <v>7</v>
      </c>
      <c r="O12" s="28">
        <f>COUNTIF(C8:C27,"도")</f>
        <v>0</v>
      </c>
      <c r="P12" s="28" t="s">
        <v>2</v>
      </c>
      <c r="Q12" s="28">
        <f>SUMIF(C8:C27,"도",E8:E27)</f>
        <v>0</v>
      </c>
      <c r="R12" s="28">
        <f>COUNTIF(X8:X27,"도국")</f>
        <v>0</v>
      </c>
      <c r="S12" s="28" t="s">
        <v>2</v>
      </c>
      <c r="T12" s="28">
        <f>SUMIF(X8:X27,"도국",E8:E27)</f>
        <v>0</v>
      </c>
      <c r="U12" s="28">
        <f t="shared" si="0"/>
        <v>0</v>
      </c>
      <c r="V12" s="28" t="s">
        <v>2</v>
      </c>
      <c r="W12" s="28">
        <f t="shared" si="1"/>
        <v>0</v>
      </c>
      <c r="X12" s="28" t="str">
        <f t="shared" si="2"/>
        <v/>
      </c>
    </row>
    <row r="13" spans="1:24" ht="28.9" customHeight="1">
      <c r="A13" s="41" t="str">
        <f t="shared" si="3"/>
        <v xml:space="preserve"> </v>
      </c>
      <c r="B13" s="42"/>
      <c r="C13" s="43"/>
      <c r="D13" s="44"/>
      <c r="E13" s="44"/>
      <c r="F13" s="43"/>
      <c r="G13" s="43"/>
      <c r="H13" s="26"/>
      <c r="I13" s="26"/>
      <c r="J13" s="26"/>
      <c r="K13" s="26"/>
      <c r="L13" s="52"/>
      <c r="M13" s="50"/>
      <c r="N13" s="28" t="s">
        <v>8</v>
      </c>
      <c r="O13" s="28">
        <f>COUNTIF(C8:C27,"천")</f>
        <v>0</v>
      </c>
      <c r="P13" s="28" t="s">
        <v>2</v>
      </c>
      <c r="Q13" s="28">
        <f>SUMIF(C8:C27,"천",E8:E27)</f>
        <v>0</v>
      </c>
      <c r="R13" s="28">
        <f>COUNTIF(X8:X27,"천국")</f>
        <v>0</v>
      </c>
      <c r="S13" s="28" t="s">
        <v>2</v>
      </c>
      <c r="T13" s="28">
        <f>SUMIF(X8:X27,"천국",E8:E27)</f>
        <v>0</v>
      </c>
      <c r="U13" s="28">
        <f t="shared" si="0"/>
        <v>0</v>
      </c>
      <c r="V13" s="28" t="s">
        <v>2</v>
      </c>
      <c r="W13" s="28">
        <f t="shared" si="1"/>
        <v>0</v>
      </c>
      <c r="X13" s="28" t="str">
        <f t="shared" si="2"/>
        <v/>
      </c>
    </row>
    <row r="14" spans="1:24" ht="28.9" customHeight="1">
      <c r="A14" s="41" t="str">
        <f t="shared" si="3"/>
        <v xml:space="preserve"> </v>
      </c>
      <c r="B14" s="42"/>
      <c r="C14" s="43"/>
      <c r="D14" s="44"/>
      <c r="E14" s="44"/>
      <c r="F14" s="43"/>
      <c r="G14" s="43"/>
      <c r="H14" s="26"/>
      <c r="I14" s="26"/>
      <c r="J14" s="26"/>
      <c r="K14" s="26"/>
      <c r="L14" s="52"/>
      <c r="M14" s="50"/>
      <c r="N14" s="28" t="s">
        <v>9</v>
      </c>
      <c r="O14" s="28">
        <f>COUNTIF(C8:C27,"구")</f>
        <v>0</v>
      </c>
      <c r="P14" s="28" t="s">
        <v>2</v>
      </c>
      <c r="Q14" s="28">
        <f>SUMIF(C8:C27,"구",E8:E27)</f>
        <v>0</v>
      </c>
      <c r="R14" s="28">
        <f>COUNTIF(X8:X27,"구국")</f>
        <v>0</v>
      </c>
      <c r="S14" s="28" t="s">
        <v>2</v>
      </c>
      <c r="T14" s="28">
        <f>SUMIF(X8:X27,"구국",E8:E27)</f>
        <v>0</v>
      </c>
      <c r="U14" s="28">
        <f t="shared" si="0"/>
        <v>0</v>
      </c>
      <c r="V14" s="28" t="s">
        <v>2</v>
      </c>
      <c r="W14" s="28">
        <f t="shared" si="1"/>
        <v>0</v>
      </c>
      <c r="X14" s="28" t="str">
        <f t="shared" si="2"/>
        <v/>
      </c>
    </row>
    <row r="15" spans="1:24" ht="28.9" customHeight="1">
      <c r="A15" s="41" t="str">
        <f t="shared" si="3"/>
        <v xml:space="preserve"> </v>
      </c>
      <c r="B15" s="42"/>
      <c r="C15" s="43"/>
      <c r="D15" s="44"/>
      <c r="E15" s="44"/>
      <c r="F15" s="43"/>
      <c r="G15" s="43"/>
      <c r="H15" s="26"/>
      <c r="I15" s="26"/>
      <c r="J15" s="26"/>
      <c r="K15" s="26"/>
      <c r="L15" s="52"/>
      <c r="M15" s="50"/>
      <c r="N15" s="28" t="s">
        <v>10</v>
      </c>
      <c r="O15" s="28">
        <f>COUNTIF(C8:C27,"제")</f>
        <v>0</v>
      </c>
      <c r="P15" s="28" t="s">
        <v>2</v>
      </c>
      <c r="Q15" s="28">
        <f>SUMIF(C8:C27,"제",E8:E27)</f>
        <v>0</v>
      </c>
      <c r="R15" s="28">
        <f>COUNTIF(X8:X27,"제국")</f>
        <v>0</v>
      </c>
      <c r="S15" s="28" t="s">
        <v>2</v>
      </c>
      <c r="T15" s="28">
        <f>SUMIF(X8:X27,"제국",E8:E27)</f>
        <v>0</v>
      </c>
      <c r="U15" s="28">
        <f t="shared" si="0"/>
        <v>0</v>
      </c>
      <c r="V15" s="28" t="s">
        <v>2</v>
      </c>
      <c r="W15" s="28">
        <f t="shared" si="1"/>
        <v>0</v>
      </c>
      <c r="X15" s="28" t="str">
        <f t="shared" si="2"/>
        <v/>
      </c>
    </row>
    <row r="16" spans="1:24" ht="28.9" customHeight="1">
      <c r="A16" s="41" t="str">
        <f t="shared" si="3"/>
        <v xml:space="preserve"> </v>
      </c>
      <c r="B16" s="42"/>
      <c r="C16" s="43"/>
      <c r="D16" s="44"/>
      <c r="E16" s="44"/>
      <c r="F16" s="43"/>
      <c r="G16" s="43"/>
      <c r="H16" s="26"/>
      <c r="I16" s="26"/>
      <c r="J16" s="26"/>
      <c r="K16" s="26"/>
      <c r="L16" s="52"/>
      <c r="M16" s="50"/>
      <c r="N16" s="28" t="s">
        <v>11</v>
      </c>
      <c r="O16" s="28">
        <f>COUNTIF(C8:C27,"유")</f>
        <v>0</v>
      </c>
      <c r="P16" s="28" t="s">
        <v>2</v>
      </c>
      <c r="Q16" s="28">
        <f>SUMIF(C8:C27,"유",E8:E27)</f>
        <v>0</v>
      </c>
      <c r="R16" s="28">
        <f>COUNTIF(X8:X27,"유국")</f>
        <v>0</v>
      </c>
      <c r="S16" s="28" t="s">
        <v>2</v>
      </c>
      <c r="T16" s="28">
        <f>SUMIF(X8:X27,"유국",E8:E27)</f>
        <v>0</v>
      </c>
      <c r="U16" s="28">
        <f t="shared" si="0"/>
        <v>0</v>
      </c>
      <c r="V16" s="28" t="s">
        <v>2</v>
      </c>
      <c r="W16" s="28">
        <f t="shared" si="1"/>
        <v>0</v>
      </c>
      <c r="X16" s="28" t="str">
        <f t="shared" si="2"/>
        <v/>
      </c>
    </row>
    <row r="17" spans="1:24" ht="28.9" customHeight="1">
      <c r="A17" s="41" t="str">
        <f t="shared" si="3"/>
        <v xml:space="preserve"> </v>
      </c>
      <c r="B17" s="42"/>
      <c r="C17" s="43"/>
      <c r="D17" s="44"/>
      <c r="E17" s="44"/>
      <c r="F17" s="43"/>
      <c r="G17" s="43"/>
      <c r="H17" s="26"/>
      <c r="I17" s="26"/>
      <c r="J17" s="26"/>
      <c r="K17" s="26"/>
      <c r="L17" s="52"/>
      <c r="M17" s="50"/>
      <c r="N17" s="28" t="s">
        <v>12</v>
      </c>
      <c r="O17" s="28">
        <f>COUNTIF(C8:C27,"과")</f>
        <v>0</v>
      </c>
      <c r="P17" s="28" t="s">
        <v>2</v>
      </c>
      <c r="Q17" s="28">
        <f>SUMIF(C8:C27,"과",E8:E27)</f>
        <v>0</v>
      </c>
      <c r="R17" s="28">
        <f>COUNTIF(X8:X27,"과국")</f>
        <v>0</v>
      </c>
      <c r="S17" s="28" t="s">
        <v>2</v>
      </c>
      <c r="T17" s="28">
        <f>SUMIF(X8:X27,"과국",E8:E27)</f>
        <v>0</v>
      </c>
      <c r="U17" s="28">
        <f t="shared" si="0"/>
        <v>0</v>
      </c>
      <c r="V17" s="28" t="s">
        <v>2</v>
      </c>
      <c r="W17" s="28">
        <f t="shared" si="1"/>
        <v>0</v>
      </c>
      <c r="X17" s="28" t="str">
        <f t="shared" si="2"/>
        <v/>
      </c>
    </row>
    <row r="18" spans="1:24" ht="28.9" customHeight="1">
      <c r="A18" s="41" t="str">
        <f t="shared" si="3"/>
        <v xml:space="preserve"> </v>
      </c>
      <c r="B18" s="42"/>
      <c r="C18" s="43"/>
      <c r="D18" s="44"/>
      <c r="E18" s="44"/>
      <c r="F18" s="43"/>
      <c r="G18" s="43"/>
      <c r="H18" s="26"/>
      <c r="I18" s="26"/>
      <c r="J18" s="26"/>
      <c r="K18" s="26"/>
      <c r="L18" s="52"/>
      <c r="M18" s="50"/>
      <c r="N18" s="28" t="s">
        <v>13</v>
      </c>
      <c r="O18" s="28">
        <f>COUNTIF(C8:C27,"묘")</f>
        <v>0</v>
      </c>
      <c r="P18" s="28" t="s">
        <v>2</v>
      </c>
      <c r="Q18" s="28">
        <f>SUMIF(C8:C27,"묘",E8:E27)</f>
        <v>0</v>
      </c>
      <c r="R18" s="28">
        <f>COUNTIF(X8:X27,"묘국")</f>
        <v>0</v>
      </c>
      <c r="S18" s="28" t="s">
        <v>2</v>
      </c>
      <c r="T18" s="28">
        <f>SUMIF(X8:X27,"묘국",E8:E27)</f>
        <v>0</v>
      </c>
      <c r="U18" s="28">
        <f t="shared" si="0"/>
        <v>0</v>
      </c>
      <c r="V18" s="28" t="s">
        <v>2</v>
      </c>
      <c r="W18" s="28">
        <f t="shared" si="1"/>
        <v>0</v>
      </c>
      <c r="X18" s="28" t="str">
        <f t="shared" si="2"/>
        <v/>
      </c>
    </row>
    <row r="19" spans="1:24" ht="28.9" customHeight="1">
      <c r="A19" s="41" t="str">
        <f t="shared" si="3"/>
        <v xml:space="preserve"> </v>
      </c>
      <c r="B19" s="42"/>
      <c r="C19" s="43"/>
      <c r="D19" s="44"/>
      <c r="E19" s="44"/>
      <c r="F19" s="43"/>
      <c r="G19" s="43"/>
      <c r="H19" s="26"/>
      <c r="I19" s="26"/>
      <c r="J19" s="26"/>
      <c r="K19" s="26"/>
      <c r="L19" s="52"/>
      <c r="M19" s="50"/>
      <c r="N19" s="28" t="s">
        <v>14</v>
      </c>
      <c r="O19" s="28">
        <f>COUNTIF(C8:C27,"목")</f>
        <v>0</v>
      </c>
      <c r="P19" s="28" t="s">
        <v>2</v>
      </c>
      <c r="Q19" s="28">
        <f>SUMIF(C8:C27,"목",E8:E27)</f>
        <v>0</v>
      </c>
      <c r="R19" s="28">
        <f>COUNTIF(X8:X27,"목국")</f>
        <v>0</v>
      </c>
      <c r="S19" s="28" t="s">
        <v>2</v>
      </c>
      <c r="T19" s="28">
        <f>SUMIF(X8:X27,"목국",E8:E27)</f>
        <v>0</v>
      </c>
      <c r="U19" s="28">
        <f t="shared" si="0"/>
        <v>0</v>
      </c>
      <c r="V19" s="28" t="s">
        <v>2</v>
      </c>
      <c r="W19" s="28">
        <f t="shared" si="1"/>
        <v>0</v>
      </c>
      <c r="X19" s="28" t="str">
        <f t="shared" si="2"/>
        <v/>
      </c>
    </row>
    <row r="20" spans="1:24" ht="28.9" customHeight="1">
      <c r="A20" s="41" t="str">
        <f t="shared" si="3"/>
        <v xml:space="preserve"> </v>
      </c>
      <c r="B20" s="42"/>
      <c r="C20" s="43"/>
      <c r="D20" s="44"/>
      <c r="E20" s="44"/>
      <c r="F20" s="43"/>
      <c r="G20" s="43"/>
      <c r="H20" s="26"/>
      <c r="I20" s="26"/>
      <c r="J20" s="26"/>
      <c r="K20" s="26"/>
      <c r="L20" s="52"/>
      <c r="M20" s="50"/>
      <c r="N20" s="28" t="s">
        <v>15</v>
      </c>
      <c r="O20" s="28">
        <f>COUNTIF(C8:C27,"잡")</f>
        <v>0</v>
      </c>
      <c r="P20" s="28" t="s">
        <v>2</v>
      </c>
      <c r="Q20" s="28">
        <f>SUMIF(C8:C27,"잡",E8:E27)</f>
        <v>0</v>
      </c>
      <c r="R20" s="28">
        <f>COUNTIF(X8:X27,"잡국")</f>
        <v>0</v>
      </c>
      <c r="S20" s="28" t="s">
        <v>2</v>
      </c>
      <c r="T20" s="28">
        <f>SUMIF(X8:X27,"잡국",E8:E27)</f>
        <v>0</v>
      </c>
      <c r="U20" s="28">
        <f t="shared" si="0"/>
        <v>0</v>
      </c>
      <c r="V20" s="28" t="s">
        <v>2</v>
      </c>
      <c r="W20" s="28">
        <f t="shared" si="1"/>
        <v>0</v>
      </c>
      <c r="X20" s="28" t="str">
        <f t="shared" si="2"/>
        <v/>
      </c>
    </row>
    <row r="21" spans="1:24" ht="28.9" customHeight="1">
      <c r="A21" s="41" t="str">
        <f t="shared" si="3"/>
        <v xml:space="preserve"> </v>
      </c>
      <c r="B21" s="42"/>
      <c r="C21" s="43"/>
      <c r="D21" s="44"/>
      <c r="E21" s="44"/>
      <c r="F21" s="43"/>
      <c r="G21" s="43"/>
      <c r="H21" s="26"/>
      <c r="I21" s="26"/>
      <c r="J21" s="26"/>
      <c r="K21" s="26"/>
      <c r="L21" s="52"/>
      <c r="M21" s="50"/>
      <c r="N21" s="28" t="s">
        <v>19</v>
      </c>
      <c r="O21" s="28">
        <f>COUNTIF(C8:C27,"학")</f>
        <v>0</v>
      </c>
      <c r="P21" s="28" t="s">
        <v>2</v>
      </c>
      <c r="Q21" s="28">
        <f>SUMIF(C8:C27,"학",E8:E27)</f>
        <v>0</v>
      </c>
      <c r="R21" s="28">
        <f>COUNTIF(X8:X27,"학국")</f>
        <v>0</v>
      </c>
      <c r="S21" s="28" t="s">
        <v>2</v>
      </c>
      <c r="T21" s="28">
        <f>SUMIF(X8:X27,"학국",E8:E27)</f>
        <v>0</v>
      </c>
      <c r="U21" s="28">
        <f t="shared" si="0"/>
        <v>0</v>
      </c>
      <c r="V21" s="28" t="s">
        <v>2</v>
      </c>
      <c r="W21" s="28">
        <f t="shared" si="1"/>
        <v>0</v>
      </c>
      <c r="X21" s="28" t="str">
        <f t="shared" si="2"/>
        <v/>
      </c>
    </row>
    <row r="22" spans="1:24" ht="28.9" customHeight="1">
      <c r="A22" s="41" t="str">
        <f t="shared" si="3"/>
        <v xml:space="preserve"> </v>
      </c>
      <c r="B22" s="42"/>
      <c r="C22" s="43"/>
      <c r="D22" s="44"/>
      <c r="E22" s="44"/>
      <c r="F22" s="43"/>
      <c r="G22" s="43"/>
      <c r="H22" s="26"/>
      <c r="I22" s="26"/>
      <c r="J22" s="26"/>
      <c r="K22" s="26"/>
      <c r="L22" s="52"/>
      <c r="M22" s="50"/>
      <c r="N22" s="28" t="s">
        <v>16</v>
      </c>
      <c r="O22" s="28">
        <f>COUNTIF(C8:C27,"수")</f>
        <v>0</v>
      </c>
      <c r="P22" s="28" t="s">
        <v>2</v>
      </c>
      <c r="Q22" s="28">
        <f>SUMIF(C8:C27,"수",E8:E27)</f>
        <v>0</v>
      </c>
      <c r="R22" s="28">
        <f>COUNTIF(X8:X27,"수국")</f>
        <v>0</v>
      </c>
      <c r="S22" s="28" t="s">
        <v>2</v>
      </c>
      <c r="T22" s="28">
        <f>SUMIF(X8:X27,"수국",E8:E27)</f>
        <v>0</v>
      </c>
      <c r="U22" s="28">
        <f t="shared" si="0"/>
        <v>0</v>
      </c>
      <c r="V22" s="28" t="s">
        <v>2</v>
      </c>
      <c r="W22" s="28">
        <f t="shared" si="1"/>
        <v>0</v>
      </c>
      <c r="X22" s="28" t="str">
        <f t="shared" si="2"/>
        <v/>
      </c>
    </row>
    <row r="23" spans="1:24" ht="28.9" customHeight="1">
      <c r="A23" s="41" t="str">
        <f t="shared" si="3"/>
        <v xml:space="preserve"> </v>
      </c>
      <c r="B23" s="42"/>
      <c r="C23" s="43"/>
      <c r="D23" s="44"/>
      <c r="E23" s="44"/>
      <c r="F23" s="43"/>
      <c r="G23" s="43"/>
      <c r="H23" s="26"/>
      <c r="I23" s="26"/>
      <c r="J23" s="26"/>
      <c r="K23" s="26"/>
      <c r="L23" s="52"/>
      <c r="M23" s="50"/>
      <c r="N23" s="29" t="s">
        <v>17</v>
      </c>
      <c r="O23" s="28">
        <f>COUNTIF(C8:C27,"장")</f>
        <v>0</v>
      </c>
      <c r="P23" s="28" t="s">
        <v>2</v>
      </c>
      <c r="Q23" s="28">
        <f>SUMIF(C8:C27,"장",E8:E27)</f>
        <v>0</v>
      </c>
      <c r="R23" s="28">
        <f>COUNTIF(X8:X27,"장국")</f>
        <v>0</v>
      </c>
      <c r="S23" s="28" t="s">
        <v>2</v>
      </c>
      <c r="T23" s="28">
        <f>SUMIF(X8:X27,"장국",E8:E27)</f>
        <v>0</v>
      </c>
      <c r="U23" s="28">
        <f t="shared" si="0"/>
        <v>0</v>
      </c>
      <c r="V23" s="28" t="s">
        <v>2</v>
      </c>
      <c r="W23" s="28">
        <f t="shared" si="1"/>
        <v>0</v>
      </c>
      <c r="X23" s="30" t="str">
        <f t="shared" si="2"/>
        <v/>
      </c>
    </row>
    <row r="24" spans="1:24" ht="28.9" customHeight="1">
      <c r="A24" s="41" t="str">
        <f t="shared" si="3"/>
        <v xml:space="preserve"> </v>
      </c>
      <c r="B24" s="42"/>
      <c r="C24" s="43"/>
      <c r="D24" s="44"/>
      <c r="E24" s="44"/>
      <c r="F24" s="43"/>
      <c r="G24" s="43"/>
      <c r="H24" s="26"/>
      <c r="I24" s="26"/>
      <c r="J24" s="26"/>
      <c r="K24" s="26"/>
      <c r="L24" s="52"/>
      <c r="M24" s="50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30" t="str">
        <f t="shared" ref="X24:X39" si="4">CONCATENATE(C24,H24)</f>
        <v/>
      </c>
    </row>
    <row r="25" spans="1:24" ht="28.9" customHeight="1">
      <c r="A25" s="41" t="str">
        <f t="shared" si="3"/>
        <v xml:space="preserve"> </v>
      </c>
      <c r="B25" s="42"/>
      <c r="C25" s="43"/>
      <c r="D25" s="44"/>
      <c r="E25" s="44"/>
      <c r="F25" s="43"/>
      <c r="G25" s="43"/>
      <c r="H25" s="26"/>
      <c r="I25" s="26"/>
      <c r="J25" s="26"/>
      <c r="K25" s="26"/>
      <c r="L25" s="52"/>
      <c r="M25" s="50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30" t="str">
        <f t="shared" si="4"/>
        <v/>
      </c>
    </row>
    <row r="26" spans="1:24" ht="28.9" customHeight="1">
      <c r="A26" s="41" t="str">
        <f>IF(OR(ISNUMBER(E26),ISTEXT(C26)),A25+1," ")</f>
        <v xml:space="preserve"> </v>
      </c>
      <c r="B26" s="42"/>
      <c r="C26" s="43"/>
      <c r="D26" s="44"/>
      <c r="E26" s="44"/>
      <c r="F26" s="43"/>
      <c r="G26" s="43"/>
      <c r="H26" s="26"/>
      <c r="I26" s="26"/>
      <c r="J26" s="26"/>
      <c r="K26" s="26"/>
      <c r="L26" s="52"/>
      <c r="M26" s="50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30" t="str">
        <f t="shared" si="4"/>
        <v/>
      </c>
    </row>
    <row r="27" spans="1:24" ht="28.9" customHeight="1">
      <c r="A27" s="41" t="str">
        <f>IF(OR(ISNUMBER(E27),ISTEXT(C27)),A26+1," ")</f>
        <v xml:space="preserve"> </v>
      </c>
      <c r="B27" s="42"/>
      <c r="C27" s="43"/>
      <c r="D27" s="44"/>
      <c r="E27" s="44"/>
      <c r="F27" s="43"/>
      <c r="G27" s="43"/>
      <c r="H27" s="26"/>
      <c r="I27" s="26"/>
      <c r="J27" s="26"/>
      <c r="K27" s="26"/>
      <c r="L27" s="52"/>
      <c r="M27" s="50"/>
      <c r="N27" s="28" t="s">
        <v>20</v>
      </c>
      <c r="O27" s="28">
        <f>COUNTIF(C8:C27," ")</f>
        <v>0</v>
      </c>
      <c r="P27" s="28" t="s">
        <v>2</v>
      </c>
      <c r="Q27" s="28">
        <f>SUMIF(C8:C27," ",E8:E27)</f>
        <v>0</v>
      </c>
      <c r="R27" s="28"/>
      <c r="S27" s="28" t="s">
        <v>2</v>
      </c>
      <c r="T27" s="28"/>
      <c r="U27" s="28">
        <f>O27</f>
        <v>0</v>
      </c>
      <c r="V27" s="28" t="s">
        <v>2</v>
      </c>
      <c r="W27" s="28">
        <f>Q27</f>
        <v>0</v>
      </c>
      <c r="X27" s="28" t="str">
        <f t="shared" si="4"/>
        <v/>
      </c>
    </row>
    <row r="28" spans="1:24" ht="28.9" customHeight="1">
      <c r="A28" s="45" t="s">
        <v>35</v>
      </c>
      <c r="B28" s="46"/>
      <c r="C28" s="47"/>
      <c r="D28" s="48"/>
      <c r="E28" s="49">
        <f>SUM(E8:E27)</f>
        <v>0</v>
      </c>
      <c r="F28" s="47"/>
      <c r="G28" s="47"/>
      <c r="H28" s="31"/>
      <c r="I28" s="31"/>
      <c r="J28" s="31"/>
      <c r="K28" s="31"/>
      <c r="L28" s="33"/>
      <c r="M28" s="51"/>
      <c r="N28" s="29" t="s">
        <v>1</v>
      </c>
      <c r="O28" s="28">
        <f>SUM(O8:O27)</f>
        <v>0</v>
      </c>
      <c r="P28" s="28" t="s">
        <v>2</v>
      </c>
      <c r="Q28" s="28">
        <f>SUM(Q8:Q27)</f>
        <v>0</v>
      </c>
      <c r="R28" s="28">
        <f>SUM(R8:R27)</f>
        <v>0</v>
      </c>
      <c r="S28" s="28" t="s">
        <v>2</v>
      </c>
      <c r="T28" s="28">
        <f>SUM(T8:T27)</f>
        <v>0</v>
      </c>
      <c r="U28" s="28">
        <f>SUM(U8:U27)</f>
        <v>0</v>
      </c>
      <c r="V28" s="28" t="s">
        <v>2</v>
      </c>
      <c r="W28" s="28">
        <f>SUM(W8:W27)</f>
        <v>0</v>
      </c>
      <c r="X28" s="28" t="str">
        <f t="shared" si="4"/>
        <v/>
      </c>
    </row>
    <row r="29" spans="1:24" ht="28.9" customHeight="1">
      <c r="A29" s="41" t="str">
        <f>IF(OR(ISNUMBER(E29),ISTEXT(C29)),A27+1," ")</f>
        <v xml:space="preserve"> </v>
      </c>
      <c r="B29" s="42"/>
      <c r="C29" s="43"/>
      <c r="D29" s="44"/>
      <c r="E29" s="44"/>
      <c r="F29" s="43"/>
      <c r="G29" s="43"/>
      <c r="H29" s="26"/>
      <c r="I29" s="26"/>
      <c r="J29" s="26"/>
      <c r="K29" s="27"/>
      <c r="L29" s="52"/>
      <c r="M29" s="50"/>
      <c r="N29" s="28" t="s">
        <v>3</v>
      </c>
      <c r="O29" s="28">
        <f>COUNTIF(C29:C48,"전")</f>
        <v>0</v>
      </c>
      <c r="P29" s="28" t="s">
        <v>2</v>
      </c>
      <c r="Q29" s="28">
        <f>SUMIF(C29:C48,"전",E29:E48)</f>
        <v>0</v>
      </c>
      <c r="R29" s="28">
        <f>COUNTIF(X29:X48,"전국")</f>
        <v>0</v>
      </c>
      <c r="S29" s="28" t="s">
        <v>2</v>
      </c>
      <c r="T29" s="28">
        <f>SUMIF(X29:X48,"전국",E29:E48)</f>
        <v>0</v>
      </c>
      <c r="U29" s="28">
        <f t="shared" ref="U29:U44" si="5">O29-R29</f>
        <v>0</v>
      </c>
      <c r="V29" s="28" t="s">
        <v>2</v>
      </c>
      <c r="W29" s="28">
        <f t="shared" ref="W29:W44" si="6">Q29-T29</f>
        <v>0</v>
      </c>
      <c r="X29" s="28" t="str">
        <f t="shared" si="4"/>
        <v/>
      </c>
    </row>
    <row r="30" spans="1:24" ht="28.9" customHeight="1">
      <c r="A30" s="41" t="str">
        <f>IF(OR(ISNUMBER(E30),ISTEXT(C30)),A29+1," ")</f>
        <v xml:space="preserve"> </v>
      </c>
      <c r="B30" s="42"/>
      <c r="C30" s="43"/>
      <c r="D30" s="44"/>
      <c r="E30" s="44"/>
      <c r="F30" s="43"/>
      <c r="G30" s="43"/>
      <c r="H30" s="26"/>
      <c r="I30" s="26"/>
      <c r="J30" s="26"/>
      <c r="K30" s="26"/>
      <c r="L30" s="52"/>
      <c r="M30" s="50"/>
      <c r="N30" s="28" t="s">
        <v>4</v>
      </c>
      <c r="O30" s="28">
        <f>COUNTIF(C29:C48,"답")</f>
        <v>0</v>
      </c>
      <c r="P30" s="28" t="s">
        <v>2</v>
      </c>
      <c r="Q30" s="28">
        <f>SUMIF(C29:C48,"답",E29:E48)</f>
        <v>0</v>
      </c>
      <c r="R30" s="28">
        <f>COUNTIF(X29:X48,"답국")</f>
        <v>0</v>
      </c>
      <c r="S30" s="28" t="s">
        <v>2</v>
      </c>
      <c r="T30" s="28">
        <f>SUMIF(X29:X48,"답국",E29:E48)</f>
        <v>0</v>
      </c>
      <c r="U30" s="28">
        <f t="shared" si="5"/>
        <v>0</v>
      </c>
      <c r="V30" s="28" t="s">
        <v>2</v>
      </c>
      <c r="W30" s="28">
        <f t="shared" si="6"/>
        <v>0</v>
      </c>
      <c r="X30" s="28" t="str">
        <f t="shared" si="4"/>
        <v/>
      </c>
    </row>
    <row r="31" spans="1:24" ht="28.9" customHeight="1">
      <c r="A31" s="41" t="str">
        <f t="shared" ref="A31:A45" si="7">IF(OR(ISNUMBER(E31),ISTEXT(C31)),A30+1," ")</f>
        <v xml:space="preserve"> </v>
      </c>
      <c r="B31" s="42"/>
      <c r="C31" s="43"/>
      <c r="D31" s="44"/>
      <c r="E31" s="44"/>
      <c r="F31" s="43"/>
      <c r="G31" s="43"/>
      <c r="H31" s="26"/>
      <c r="I31" s="26"/>
      <c r="J31" s="26"/>
      <c r="K31" s="26"/>
      <c r="L31" s="52"/>
      <c r="M31" s="50"/>
      <c r="N31" s="28" t="s">
        <v>5</v>
      </c>
      <c r="O31" s="28">
        <f>COUNTIF(C29:C48,"임")</f>
        <v>0</v>
      </c>
      <c r="P31" s="28" t="s">
        <v>2</v>
      </c>
      <c r="Q31" s="28">
        <f>SUMIF(C29:C48,"임",E29:E48)</f>
        <v>0</v>
      </c>
      <c r="R31" s="28">
        <f>COUNTIF(X29:X48,"임국")</f>
        <v>0</v>
      </c>
      <c r="S31" s="28" t="s">
        <v>2</v>
      </c>
      <c r="T31" s="28">
        <f>SUMIF(X29:X48,"임국",E29:E48)</f>
        <v>0</v>
      </c>
      <c r="U31" s="28">
        <f t="shared" si="5"/>
        <v>0</v>
      </c>
      <c r="V31" s="28" t="s">
        <v>2</v>
      </c>
      <c r="W31" s="28">
        <f t="shared" si="6"/>
        <v>0</v>
      </c>
      <c r="X31" s="28" t="str">
        <f t="shared" si="4"/>
        <v/>
      </c>
    </row>
    <row r="32" spans="1:24" ht="28.9" customHeight="1">
      <c r="A32" s="41" t="str">
        <f t="shared" si="7"/>
        <v xml:space="preserve"> </v>
      </c>
      <c r="B32" s="42"/>
      <c r="C32" s="43"/>
      <c r="D32" s="44"/>
      <c r="E32" s="44"/>
      <c r="F32" s="43"/>
      <c r="G32" s="43"/>
      <c r="H32" s="26"/>
      <c r="I32" s="26"/>
      <c r="J32" s="26"/>
      <c r="K32" s="26"/>
      <c r="L32" s="52"/>
      <c r="M32" s="50"/>
      <c r="N32" s="28" t="s">
        <v>6</v>
      </c>
      <c r="O32" s="28">
        <f>COUNTIF(C29:C48,"대")</f>
        <v>0</v>
      </c>
      <c r="P32" s="28" t="s">
        <v>2</v>
      </c>
      <c r="Q32" s="28">
        <f>SUMIF(C29:C48,"대",E29:E48)</f>
        <v>0</v>
      </c>
      <c r="R32" s="28">
        <f>COUNTIF(X29:X48,"대국")</f>
        <v>0</v>
      </c>
      <c r="S32" s="28" t="s">
        <v>2</v>
      </c>
      <c r="T32" s="28">
        <f>SUMIF(X29:X48,"대국",E29:E48)</f>
        <v>0</v>
      </c>
      <c r="U32" s="28">
        <f t="shared" si="5"/>
        <v>0</v>
      </c>
      <c r="V32" s="28" t="s">
        <v>2</v>
      </c>
      <c r="W32" s="28">
        <f t="shared" si="6"/>
        <v>0</v>
      </c>
      <c r="X32" s="28" t="str">
        <f t="shared" si="4"/>
        <v/>
      </c>
    </row>
    <row r="33" spans="1:24" ht="28.9" customHeight="1">
      <c r="A33" s="41" t="str">
        <f t="shared" si="7"/>
        <v xml:space="preserve"> </v>
      </c>
      <c r="B33" s="42"/>
      <c r="C33" s="43"/>
      <c r="D33" s="44"/>
      <c r="E33" s="44"/>
      <c r="F33" s="43"/>
      <c r="G33" s="43"/>
      <c r="H33" s="26"/>
      <c r="I33" s="26"/>
      <c r="J33" s="26"/>
      <c r="K33" s="26"/>
      <c r="L33" s="52"/>
      <c r="M33" s="50"/>
      <c r="N33" s="28" t="s">
        <v>7</v>
      </c>
      <c r="O33" s="28">
        <f>COUNTIF(C29:C48,"도")</f>
        <v>0</v>
      </c>
      <c r="P33" s="28" t="s">
        <v>2</v>
      </c>
      <c r="Q33" s="28">
        <f>SUMIF(C29:C48,"도",E29:E48)</f>
        <v>0</v>
      </c>
      <c r="R33" s="28">
        <f>COUNTIF(X29:X48,"도국")</f>
        <v>0</v>
      </c>
      <c r="S33" s="28" t="s">
        <v>2</v>
      </c>
      <c r="T33" s="28">
        <f>SUMIF(X29:X48,"도국",E29:E48)</f>
        <v>0</v>
      </c>
      <c r="U33" s="28">
        <f t="shared" si="5"/>
        <v>0</v>
      </c>
      <c r="V33" s="28" t="s">
        <v>2</v>
      </c>
      <c r="W33" s="28">
        <f t="shared" si="6"/>
        <v>0</v>
      </c>
      <c r="X33" s="28" t="str">
        <f t="shared" si="4"/>
        <v/>
      </c>
    </row>
    <row r="34" spans="1:24" ht="28.9" customHeight="1">
      <c r="A34" s="41" t="str">
        <f t="shared" si="7"/>
        <v xml:space="preserve"> </v>
      </c>
      <c r="B34" s="42"/>
      <c r="C34" s="43"/>
      <c r="D34" s="44"/>
      <c r="E34" s="44"/>
      <c r="F34" s="43"/>
      <c r="G34" s="43"/>
      <c r="H34" s="26"/>
      <c r="I34" s="26"/>
      <c r="J34" s="26"/>
      <c r="K34" s="26"/>
      <c r="L34" s="52"/>
      <c r="M34" s="50"/>
      <c r="N34" s="28" t="s">
        <v>8</v>
      </c>
      <c r="O34" s="28">
        <f>COUNTIF(C29:C48,"천")</f>
        <v>0</v>
      </c>
      <c r="P34" s="28" t="s">
        <v>2</v>
      </c>
      <c r="Q34" s="28">
        <f>SUMIF(C29:C48,"천",E29:E48)</f>
        <v>0</v>
      </c>
      <c r="R34" s="28">
        <f>COUNTIF(X29:X48,"천국")</f>
        <v>0</v>
      </c>
      <c r="S34" s="28" t="s">
        <v>2</v>
      </c>
      <c r="T34" s="28">
        <f>SUMIF(X29:X48,"천국",E29:E48)</f>
        <v>0</v>
      </c>
      <c r="U34" s="28">
        <f t="shared" si="5"/>
        <v>0</v>
      </c>
      <c r="V34" s="28" t="s">
        <v>2</v>
      </c>
      <c r="W34" s="28">
        <f t="shared" si="6"/>
        <v>0</v>
      </c>
      <c r="X34" s="28" t="str">
        <f t="shared" si="4"/>
        <v/>
      </c>
    </row>
    <row r="35" spans="1:24" ht="28.9" customHeight="1">
      <c r="A35" s="41" t="str">
        <f t="shared" si="7"/>
        <v xml:space="preserve"> </v>
      </c>
      <c r="B35" s="42"/>
      <c r="C35" s="43"/>
      <c r="D35" s="44"/>
      <c r="E35" s="44"/>
      <c r="F35" s="43"/>
      <c r="G35" s="43"/>
      <c r="H35" s="26"/>
      <c r="I35" s="26"/>
      <c r="J35" s="26"/>
      <c r="K35" s="26"/>
      <c r="L35" s="52"/>
      <c r="M35" s="50"/>
      <c r="N35" s="28" t="s">
        <v>9</v>
      </c>
      <c r="O35" s="28">
        <f>COUNTIF(C29:C48,"구")</f>
        <v>0</v>
      </c>
      <c r="P35" s="28" t="s">
        <v>2</v>
      </c>
      <c r="Q35" s="28">
        <f>SUMIF(C29:C48,"구",E29:E48)</f>
        <v>0</v>
      </c>
      <c r="R35" s="28">
        <f>COUNTIF(X29:X48,"구국")</f>
        <v>0</v>
      </c>
      <c r="S35" s="28" t="s">
        <v>2</v>
      </c>
      <c r="T35" s="28">
        <f>SUMIF(X29:X48,"구국",E29:E48)</f>
        <v>0</v>
      </c>
      <c r="U35" s="28">
        <f t="shared" si="5"/>
        <v>0</v>
      </c>
      <c r="V35" s="28" t="s">
        <v>2</v>
      </c>
      <c r="W35" s="28">
        <f t="shared" si="6"/>
        <v>0</v>
      </c>
      <c r="X35" s="28" t="str">
        <f t="shared" si="4"/>
        <v/>
      </c>
    </row>
    <row r="36" spans="1:24" ht="28.9" customHeight="1">
      <c r="A36" s="41" t="str">
        <f t="shared" si="7"/>
        <v xml:space="preserve"> </v>
      </c>
      <c r="B36" s="42"/>
      <c r="C36" s="43"/>
      <c r="D36" s="44"/>
      <c r="E36" s="44"/>
      <c r="F36" s="43"/>
      <c r="G36" s="43"/>
      <c r="H36" s="26"/>
      <c r="I36" s="26"/>
      <c r="J36" s="26"/>
      <c r="K36" s="26"/>
      <c r="L36" s="52"/>
      <c r="M36" s="50"/>
      <c r="N36" s="28" t="s">
        <v>10</v>
      </c>
      <c r="O36" s="28">
        <f>COUNTIF(C29:C48,"제")</f>
        <v>0</v>
      </c>
      <c r="P36" s="28" t="s">
        <v>2</v>
      </c>
      <c r="Q36" s="28">
        <f>SUMIF(C29:C48,"제",E29:E48)</f>
        <v>0</v>
      </c>
      <c r="R36" s="28">
        <f>COUNTIF(X29:X48,"제국")</f>
        <v>0</v>
      </c>
      <c r="S36" s="28" t="s">
        <v>2</v>
      </c>
      <c r="T36" s="28">
        <f>SUMIF(X29:X48,"제국",E29:E48)</f>
        <v>0</v>
      </c>
      <c r="U36" s="28">
        <f t="shared" si="5"/>
        <v>0</v>
      </c>
      <c r="V36" s="28" t="s">
        <v>2</v>
      </c>
      <c r="W36" s="28">
        <f t="shared" si="6"/>
        <v>0</v>
      </c>
      <c r="X36" s="28" t="str">
        <f t="shared" si="4"/>
        <v/>
      </c>
    </row>
    <row r="37" spans="1:24" ht="28.9" customHeight="1">
      <c r="A37" s="41" t="str">
        <f t="shared" si="7"/>
        <v xml:space="preserve"> </v>
      </c>
      <c r="B37" s="42"/>
      <c r="C37" s="43"/>
      <c r="D37" s="44"/>
      <c r="E37" s="44"/>
      <c r="F37" s="43"/>
      <c r="G37" s="43"/>
      <c r="H37" s="26"/>
      <c r="I37" s="26"/>
      <c r="J37" s="26"/>
      <c r="K37" s="26"/>
      <c r="L37" s="52"/>
      <c r="M37" s="50"/>
      <c r="N37" s="28" t="s">
        <v>11</v>
      </c>
      <c r="O37" s="28">
        <f>COUNTIF(C29:C48,"유")</f>
        <v>0</v>
      </c>
      <c r="P37" s="28" t="s">
        <v>2</v>
      </c>
      <c r="Q37" s="28">
        <f>SUMIF(C29:C48,"유",E29:E48)</f>
        <v>0</v>
      </c>
      <c r="R37" s="28">
        <f>COUNTIF(X29:X48,"유국")</f>
        <v>0</v>
      </c>
      <c r="S37" s="28" t="s">
        <v>2</v>
      </c>
      <c r="T37" s="28">
        <f>SUMIF(X29:X48,"유국",E29:E48)</f>
        <v>0</v>
      </c>
      <c r="U37" s="28">
        <f t="shared" si="5"/>
        <v>0</v>
      </c>
      <c r="V37" s="28" t="s">
        <v>2</v>
      </c>
      <c r="W37" s="28">
        <f t="shared" si="6"/>
        <v>0</v>
      </c>
      <c r="X37" s="28" t="str">
        <f t="shared" si="4"/>
        <v/>
      </c>
    </row>
    <row r="38" spans="1:24" ht="28.9" customHeight="1">
      <c r="A38" s="41" t="str">
        <f t="shared" si="7"/>
        <v xml:space="preserve"> </v>
      </c>
      <c r="B38" s="42"/>
      <c r="C38" s="43"/>
      <c r="D38" s="44"/>
      <c r="E38" s="44"/>
      <c r="F38" s="43"/>
      <c r="G38" s="43"/>
      <c r="H38" s="26"/>
      <c r="I38" s="26"/>
      <c r="J38" s="26"/>
      <c r="K38" s="26"/>
      <c r="L38" s="52"/>
      <c r="M38" s="50"/>
      <c r="N38" s="28" t="s">
        <v>12</v>
      </c>
      <c r="O38" s="28">
        <f>COUNTIF(C29:C48,"과")</f>
        <v>0</v>
      </c>
      <c r="P38" s="28" t="s">
        <v>2</v>
      </c>
      <c r="Q38" s="28">
        <f>SUMIF(C29:C48,"과",E29:E48)</f>
        <v>0</v>
      </c>
      <c r="R38" s="28">
        <f>COUNTIF(X29:X48,"과국")</f>
        <v>0</v>
      </c>
      <c r="S38" s="28" t="s">
        <v>2</v>
      </c>
      <c r="T38" s="28">
        <f>SUMIF(X29:X48,"과국",E29:E48)</f>
        <v>0</v>
      </c>
      <c r="U38" s="28">
        <f t="shared" si="5"/>
        <v>0</v>
      </c>
      <c r="V38" s="28" t="s">
        <v>2</v>
      </c>
      <c r="W38" s="28">
        <f t="shared" si="6"/>
        <v>0</v>
      </c>
      <c r="X38" s="28" t="str">
        <f t="shared" si="4"/>
        <v/>
      </c>
    </row>
    <row r="39" spans="1:24" ht="28.9" customHeight="1">
      <c r="A39" s="41" t="str">
        <f t="shared" si="7"/>
        <v xml:space="preserve"> </v>
      </c>
      <c r="B39" s="42"/>
      <c r="C39" s="43"/>
      <c r="D39" s="44"/>
      <c r="E39" s="44"/>
      <c r="F39" s="43"/>
      <c r="G39" s="43"/>
      <c r="H39" s="26"/>
      <c r="I39" s="26"/>
      <c r="J39" s="26"/>
      <c r="K39" s="26"/>
      <c r="L39" s="52"/>
      <c r="M39" s="50"/>
      <c r="N39" s="28" t="s">
        <v>13</v>
      </c>
      <c r="O39" s="28">
        <f>COUNTIF(C29:C48,"묘")</f>
        <v>0</v>
      </c>
      <c r="P39" s="28" t="s">
        <v>2</v>
      </c>
      <c r="Q39" s="28">
        <f>SUMIF(C29:C48,"묘",E29:E48)</f>
        <v>0</v>
      </c>
      <c r="R39" s="28">
        <f>COUNTIF(X29:X48,"묘국")</f>
        <v>0</v>
      </c>
      <c r="S39" s="28" t="s">
        <v>2</v>
      </c>
      <c r="T39" s="28">
        <f>SUMIF(X29:X48,"묘국",E29:E48)</f>
        <v>0</v>
      </c>
      <c r="U39" s="28">
        <f t="shared" si="5"/>
        <v>0</v>
      </c>
      <c r="V39" s="28" t="s">
        <v>2</v>
      </c>
      <c r="W39" s="28">
        <f t="shared" si="6"/>
        <v>0</v>
      </c>
      <c r="X39" s="28" t="str">
        <f t="shared" si="4"/>
        <v/>
      </c>
    </row>
    <row r="40" spans="1:24" ht="28.9" customHeight="1">
      <c r="A40" s="41" t="str">
        <f t="shared" si="7"/>
        <v xml:space="preserve"> </v>
      </c>
      <c r="B40" s="42"/>
      <c r="C40" s="43"/>
      <c r="D40" s="44"/>
      <c r="E40" s="44"/>
      <c r="F40" s="43"/>
      <c r="G40" s="43"/>
      <c r="H40" s="26"/>
      <c r="I40" s="26"/>
      <c r="J40" s="26"/>
      <c r="K40" s="26"/>
      <c r="L40" s="52"/>
      <c r="M40" s="50"/>
      <c r="N40" s="28" t="s">
        <v>14</v>
      </c>
      <c r="O40" s="28">
        <f>COUNTIF(C29:C48,"목")</f>
        <v>0</v>
      </c>
      <c r="P40" s="28" t="s">
        <v>2</v>
      </c>
      <c r="Q40" s="28">
        <f>SUMIF(C29:C48,"목",E29:E48)</f>
        <v>0</v>
      </c>
      <c r="R40" s="28">
        <f>COUNTIF(X29:X48,"목국")</f>
        <v>0</v>
      </c>
      <c r="S40" s="28" t="s">
        <v>2</v>
      </c>
      <c r="T40" s="28">
        <f>SUMIF(X29:X48,"목국",E29:E48)</f>
        <v>0</v>
      </c>
      <c r="U40" s="28">
        <f t="shared" si="5"/>
        <v>0</v>
      </c>
      <c r="V40" s="28" t="s">
        <v>2</v>
      </c>
      <c r="W40" s="28">
        <f t="shared" si="6"/>
        <v>0</v>
      </c>
      <c r="X40" s="28" t="str">
        <f t="shared" ref="X40:X55" si="8">CONCATENATE(C40,H40)</f>
        <v/>
      </c>
    </row>
    <row r="41" spans="1:24" ht="28.9" customHeight="1">
      <c r="A41" s="41" t="str">
        <f t="shared" si="7"/>
        <v xml:space="preserve"> </v>
      </c>
      <c r="B41" s="42"/>
      <c r="C41" s="43"/>
      <c r="D41" s="44"/>
      <c r="E41" s="44"/>
      <c r="F41" s="43"/>
      <c r="G41" s="43"/>
      <c r="H41" s="26"/>
      <c r="I41" s="26"/>
      <c r="J41" s="26"/>
      <c r="K41" s="26"/>
      <c r="L41" s="52"/>
      <c r="M41" s="50"/>
      <c r="N41" s="28" t="s">
        <v>15</v>
      </c>
      <c r="O41" s="28">
        <f>COUNTIF(C29:C48,"잡")</f>
        <v>0</v>
      </c>
      <c r="P41" s="28" t="s">
        <v>2</v>
      </c>
      <c r="Q41" s="28">
        <f>SUMIF(C29:C48,"잡",E29:E48)</f>
        <v>0</v>
      </c>
      <c r="R41" s="28">
        <f>COUNTIF(X29:X48,"잡국")</f>
        <v>0</v>
      </c>
      <c r="S41" s="28" t="s">
        <v>2</v>
      </c>
      <c r="T41" s="28">
        <f>SUMIF(X29:X48,"잡국",E29:E48)</f>
        <v>0</v>
      </c>
      <c r="U41" s="28">
        <f t="shared" si="5"/>
        <v>0</v>
      </c>
      <c r="V41" s="28" t="s">
        <v>2</v>
      </c>
      <c r="W41" s="28">
        <f t="shared" si="6"/>
        <v>0</v>
      </c>
      <c r="X41" s="28" t="str">
        <f t="shared" si="8"/>
        <v/>
      </c>
    </row>
    <row r="42" spans="1:24" ht="28.9" customHeight="1">
      <c r="A42" s="41" t="str">
        <f t="shared" si="7"/>
        <v xml:space="preserve"> </v>
      </c>
      <c r="B42" s="42"/>
      <c r="C42" s="43"/>
      <c r="D42" s="44"/>
      <c r="E42" s="44"/>
      <c r="F42" s="43"/>
      <c r="G42" s="43"/>
      <c r="H42" s="26"/>
      <c r="I42" s="26"/>
      <c r="J42" s="26"/>
      <c r="K42" s="26"/>
      <c r="L42" s="52"/>
      <c r="M42" s="50"/>
      <c r="N42" s="28" t="s">
        <v>19</v>
      </c>
      <c r="O42" s="28">
        <f>COUNTIF(C29:C48,"학")</f>
        <v>0</v>
      </c>
      <c r="P42" s="28" t="s">
        <v>2</v>
      </c>
      <c r="Q42" s="28">
        <f>SUMIF(C29:C48,"학",E29:E48)</f>
        <v>0</v>
      </c>
      <c r="R42" s="28">
        <f>COUNTIF(X29:X48,"학국")</f>
        <v>0</v>
      </c>
      <c r="S42" s="28" t="s">
        <v>2</v>
      </c>
      <c r="T42" s="28">
        <f>SUMIF(X29:X48,"학국",E29:E48)</f>
        <v>0</v>
      </c>
      <c r="U42" s="28">
        <f t="shared" si="5"/>
        <v>0</v>
      </c>
      <c r="V42" s="28" t="s">
        <v>2</v>
      </c>
      <c r="W42" s="28">
        <f t="shared" si="6"/>
        <v>0</v>
      </c>
      <c r="X42" s="28" t="str">
        <f t="shared" si="8"/>
        <v/>
      </c>
    </row>
    <row r="43" spans="1:24" ht="28.9" customHeight="1">
      <c r="A43" s="41" t="str">
        <f t="shared" si="7"/>
        <v xml:space="preserve"> </v>
      </c>
      <c r="B43" s="42"/>
      <c r="C43" s="43"/>
      <c r="D43" s="44"/>
      <c r="E43" s="44"/>
      <c r="F43" s="43"/>
      <c r="G43" s="43"/>
      <c r="H43" s="26"/>
      <c r="I43" s="26"/>
      <c r="J43" s="26"/>
      <c r="K43" s="26"/>
      <c r="L43" s="52"/>
      <c r="M43" s="50"/>
      <c r="N43" s="28" t="s">
        <v>16</v>
      </c>
      <c r="O43" s="28">
        <f>COUNTIF(C29:C48,"수")</f>
        <v>0</v>
      </c>
      <c r="P43" s="28" t="s">
        <v>2</v>
      </c>
      <c r="Q43" s="28">
        <f>SUMIF(C29:C48,"수",E29:E48)</f>
        <v>0</v>
      </c>
      <c r="R43" s="28">
        <f>COUNTIF(X29:X48,"수국")</f>
        <v>0</v>
      </c>
      <c r="S43" s="28" t="s">
        <v>2</v>
      </c>
      <c r="T43" s="28">
        <f>SUMIF(X29:X48,"수국",E29:E48)</f>
        <v>0</v>
      </c>
      <c r="U43" s="28">
        <f t="shared" si="5"/>
        <v>0</v>
      </c>
      <c r="V43" s="28" t="s">
        <v>2</v>
      </c>
      <c r="W43" s="28">
        <f t="shared" si="6"/>
        <v>0</v>
      </c>
      <c r="X43" s="28" t="str">
        <f t="shared" si="8"/>
        <v/>
      </c>
    </row>
    <row r="44" spans="1:24" ht="28.9" customHeight="1">
      <c r="A44" s="41" t="str">
        <f t="shared" si="7"/>
        <v xml:space="preserve"> </v>
      </c>
      <c r="B44" s="42"/>
      <c r="C44" s="43"/>
      <c r="D44" s="44"/>
      <c r="E44" s="44"/>
      <c r="F44" s="43"/>
      <c r="G44" s="43"/>
      <c r="H44" s="26"/>
      <c r="I44" s="26"/>
      <c r="J44" s="26"/>
      <c r="K44" s="26"/>
      <c r="L44" s="52"/>
      <c r="M44" s="50"/>
      <c r="N44" s="29" t="s">
        <v>17</v>
      </c>
      <c r="O44" s="28">
        <f>COUNTIF(C29:C48,"장")</f>
        <v>0</v>
      </c>
      <c r="P44" s="28" t="s">
        <v>2</v>
      </c>
      <c r="Q44" s="28">
        <f>SUMIF(C29:C48,"장",E29:E48)</f>
        <v>0</v>
      </c>
      <c r="R44" s="28">
        <f>COUNTIF(X29:X48,"장국")</f>
        <v>0</v>
      </c>
      <c r="S44" s="28" t="s">
        <v>2</v>
      </c>
      <c r="T44" s="28">
        <f>SUMIF(X29:X48,"장국",E29:E48)</f>
        <v>0</v>
      </c>
      <c r="U44" s="28">
        <f t="shared" si="5"/>
        <v>0</v>
      </c>
      <c r="V44" s="28" t="s">
        <v>2</v>
      </c>
      <c r="W44" s="28">
        <f t="shared" si="6"/>
        <v>0</v>
      </c>
      <c r="X44" s="30" t="str">
        <f t="shared" si="8"/>
        <v/>
      </c>
    </row>
    <row r="45" spans="1:24" ht="28.9" customHeight="1">
      <c r="A45" s="41" t="str">
        <f t="shared" si="7"/>
        <v xml:space="preserve"> </v>
      </c>
      <c r="B45" s="42"/>
      <c r="C45" s="43"/>
      <c r="D45" s="44"/>
      <c r="E45" s="44"/>
      <c r="F45" s="43"/>
      <c r="G45" s="43"/>
      <c r="H45" s="26"/>
      <c r="I45" s="26"/>
      <c r="J45" s="26"/>
      <c r="K45" s="26"/>
      <c r="L45" s="52"/>
      <c r="M45" s="50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30" t="str">
        <f t="shared" si="8"/>
        <v/>
      </c>
    </row>
    <row r="46" spans="1:24" ht="28.9" customHeight="1">
      <c r="A46" s="41" t="str">
        <f>IF(OR(ISNUMBER(E46),ISTEXT(C46)),A45+1," ")</f>
        <v xml:space="preserve"> </v>
      </c>
      <c r="B46" s="42"/>
      <c r="C46" s="43"/>
      <c r="D46" s="44"/>
      <c r="E46" s="44"/>
      <c r="F46" s="43"/>
      <c r="G46" s="43"/>
      <c r="H46" s="26"/>
      <c r="I46" s="26"/>
      <c r="J46" s="26"/>
      <c r="K46" s="26"/>
      <c r="L46" s="52"/>
      <c r="M46" s="50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30" t="str">
        <f t="shared" si="8"/>
        <v/>
      </c>
    </row>
    <row r="47" spans="1:24" ht="28.9" customHeight="1">
      <c r="A47" s="41" t="str">
        <f>IF(OR(ISNUMBER(E47),ISTEXT(C47)),A46+1," ")</f>
        <v xml:space="preserve"> </v>
      </c>
      <c r="B47" s="42"/>
      <c r="C47" s="43"/>
      <c r="D47" s="44"/>
      <c r="E47" s="44"/>
      <c r="F47" s="43"/>
      <c r="G47" s="43"/>
      <c r="H47" s="26"/>
      <c r="I47" s="26"/>
      <c r="J47" s="26"/>
      <c r="K47" s="26"/>
      <c r="L47" s="52"/>
      <c r="M47" s="50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30" t="str">
        <f t="shared" si="8"/>
        <v/>
      </c>
    </row>
    <row r="48" spans="1:24" ht="28.9" customHeight="1">
      <c r="A48" s="41" t="str">
        <f>IF(OR(ISNUMBER(E48),ISTEXT(C48)),A47+1," ")</f>
        <v xml:space="preserve"> </v>
      </c>
      <c r="B48" s="42"/>
      <c r="C48" s="43"/>
      <c r="D48" s="44"/>
      <c r="E48" s="44"/>
      <c r="F48" s="43"/>
      <c r="G48" s="43"/>
      <c r="H48" s="26"/>
      <c r="I48" s="26"/>
      <c r="J48" s="26"/>
      <c r="K48" s="26"/>
      <c r="L48" s="52"/>
      <c r="M48" s="50"/>
      <c r="N48" s="28" t="s">
        <v>20</v>
      </c>
      <c r="O48" s="28">
        <f>COUNTIF(C29:C48," ")</f>
        <v>0</v>
      </c>
      <c r="P48" s="28" t="s">
        <v>2</v>
      </c>
      <c r="Q48" s="28">
        <f>SUMIF(C29:C48," ",E29:E48)</f>
        <v>0</v>
      </c>
      <c r="R48" s="28"/>
      <c r="S48" s="28" t="s">
        <v>2</v>
      </c>
      <c r="T48" s="28"/>
      <c r="U48" s="28">
        <f>O48</f>
        <v>0</v>
      </c>
      <c r="V48" s="28" t="s">
        <v>2</v>
      </c>
      <c r="W48" s="28">
        <f>Q48</f>
        <v>0</v>
      </c>
      <c r="X48" s="28" t="str">
        <f t="shared" si="8"/>
        <v/>
      </c>
    </row>
    <row r="49" spans="1:24" ht="28.9" customHeight="1">
      <c r="A49" s="45" t="s">
        <v>35</v>
      </c>
      <c r="B49" s="46"/>
      <c r="C49" s="47"/>
      <c r="D49" s="48"/>
      <c r="E49" s="49">
        <f>SUM(E29:E48)</f>
        <v>0</v>
      </c>
      <c r="F49" s="47"/>
      <c r="G49" s="47"/>
      <c r="H49" s="31"/>
      <c r="I49" s="31"/>
      <c r="J49" s="31"/>
      <c r="K49" s="31"/>
      <c r="L49" s="33"/>
      <c r="M49" s="51"/>
      <c r="N49" s="29" t="s">
        <v>1</v>
      </c>
      <c r="O49" s="28">
        <f>SUM(O29:O48)</f>
        <v>0</v>
      </c>
      <c r="P49" s="28" t="s">
        <v>2</v>
      </c>
      <c r="Q49" s="28">
        <f>SUM(Q29:Q48)</f>
        <v>0</v>
      </c>
      <c r="R49" s="28">
        <f>SUM(R29:R48)</f>
        <v>0</v>
      </c>
      <c r="S49" s="28" t="s">
        <v>2</v>
      </c>
      <c r="T49" s="28">
        <f>SUM(T29:T48)</f>
        <v>0</v>
      </c>
      <c r="U49" s="28">
        <f>SUM(U29:U48)</f>
        <v>0</v>
      </c>
      <c r="V49" s="28" t="s">
        <v>2</v>
      </c>
      <c r="W49" s="28">
        <f>SUM(W29:W48)</f>
        <v>0</v>
      </c>
      <c r="X49" s="28" t="str">
        <f t="shared" si="8"/>
        <v/>
      </c>
    </row>
    <row r="50" spans="1:24" ht="28.9" customHeight="1">
      <c r="A50" s="41" t="str">
        <f>IF(OR(ISNUMBER(E50),ISTEXT(C50)),A48+1," ")</f>
        <v xml:space="preserve"> </v>
      </c>
      <c r="B50" s="42"/>
      <c r="C50" s="43"/>
      <c r="D50" s="44"/>
      <c r="E50" s="44"/>
      <c r="F50" s="43"/>
      <c r="G50" s="43"/>
      <c r="H50" s="26"/>
      <c r="I50" s="26"/>
      <c r="J50" s="26"/>
      <c r="K50" s="27"/>
      <c r="L50" s="52"/>
      <c r="M50" s="50"/>
      <c r="N50" s="28" t="s">
        <v>3</v>
      </c>
      <c r="O50" s="28">
        <f>COUNTIF(C50:C69,"전")</f>
        <v>0</v>
      </c>
      <c r="P50" s="28" t="s">
        <v>2</v>
      </c>
      <c r="Q50" s="28">
        <f>SUMIF(C50:C69,"전",E50:E69)</f>
        <v>0</v>
      </c>
      <c r="R50" s="28">
        <f>COUNTIF(X50:X69,"전국")</f>
        <v>0</v>
      </c>
      <c r="S50" s="28" t="s">
        <v>2</v>
      </c>
      <c r="T50" s="28">
        <f>SUMIF(X50:X69,"전국",E50:E69)</f>
        <v>0</v>
      </c>
      <c r="U50" s="28">
        <f t="shared" ref="U50:U65" si="9">O50-R50</f>
        <v>0</v>
      </c>
      <c r="V50" s="28" t="s">
        <v>2</v>
      </c>
      <c r="W50" s="28">
        <f t="shared" ref="W50:W65" si="10">Q50-T50</f>
        <v>0</v>
      </c>
      <c r="X50" s="28" t="str">
        <f t="shared" si="8"/>
        <v/>
      </c>
    </row>
    <row r="51" spans="1:24" ht="28.9" customHeight="1">
      <c r="A51" s="41" t="str">
        <f>IF(OR(ISNUMBER(E51),ISTEXT(C51)),A50+1," ")</f>
        <v xml:space="preserve"> </v>
      </c>
      <c r="B51" s="42"/>
      <c r="C51" s="43"/>
      <c r="D51" s="44"/>
      <c r="E51" s="44"/>
      <c r="F51" s="43"/>
      <c r="G51" s="43"/>
      <c r="H51" s="26"/>
      <c r="I51" s="26"/>
      <c r="J51" s="26"/>
      <c r="K51" s="26"/>
      <c r="L51" s="52"/>
      <c r="M51" s="50"/>
      <c r="N51" s="28" t="s">
        <v>4</v>
      </c>
      <c r="O51" s="28">
        <f>COUNTIF(C50:C69,"답")</f>
        <v>0</v>
      </c>
      <c r="P51" s="28" t="s">
        <v>2</v>
      </c>
      <c r="Q51" s="28">
        <f>SUMIF(C50:C69,"답",E50:E69)</f>
        <v>0</v>
      </c>
      <c r="R51" s="28">
        <f>COUNTIF(X50:X69,"답국")</f>
        <v>0</v>
      </c>
      <c r="S51" s="28" t="s">
        <v>2</v>
      </c>
      <c r="T51" s="28">
        <f>SUMIF(X50:X69,"답국",E50:E69)</f>
        <v>0</v>
      </c>
      <c r="U51" s="28">
        <f t="shared" si="9"/>
        <v>0</v>
      </c>
      <c r="V51" s="28" t="s">
        <v>2</v>
      </c>
      <c r="W51" s="28">
        <f t="shared" si="10"/>
        <v>0</v>
      </c>
      <c r="X51" s="28" t="str">
        <f t="shared" si="8"/>
        <v/>
      </c>
    </row>
    <row r="52" spans="1:24" ht="28.9" customHeight="1">
      <c r="A52" s="41" t="str">
        <f t="shared" ref="A52:A64" si="11">IF(OR(ISNUMBER(E52),ISTEXT(C52)),A51+1," ")</f>
        <v xml:space="preserve"> </v>
      </c>
      <c r="B52" s="42"/>
      <c r="C52" s="43"/>
      <c r="D52" s="44"/>
      <c r="E52" s="44"/>
      <c r="F52" s="43"/>
      <c r="G52" s="43"/>
      <c r="H52" s="26"/>
      <c r="I52" s="26"/>
      <c r="J52" s="26"/>
      <c r="K52" s="26"/>
      <c r="L52" s="52"/>
      <c r="M52" s="50"/>
      <c r="N52" s="28" t="s">
        <v>5</v>
      </c>
      <c r="O52" s="28">
        <f>COUNTIF(C50:C69,"임")</f>
        <v>0</v>
      </c>
      <c r="P52" s="28" t="s">
        <v>2</v>
      </c>
      <c r="Q52" s="28">
        <f>SUMIF(C50:C69,"임",E50:E69)</f>
        <v>0</v>
      </c>
      <c r="R52" s="28">
        <f>COUNTIF(X50:X69,"임국")</f>
        <v>0</v>
      </c>
      <c r="S52" s="28" t="s">
        <v>2</v>
      </c>
      <c r="T52" s="28">
        <f>SUMIF(X50:X69,"임국",E50:E69)</f>
        <v>0</v>
      </c>
      <c r="U52" s="28">
        <f t="shared" si="9"/>
        <v>0</v>
      </c>
      <c r="V52" s="28" t="s">
        <v>2</v>
      </c>
      <c r="W52" s="28">
        <f t="shared" si="10"/>
        <v>0</v>
      </c>
      <c r="X52" s="28" t="str">
        <f t="shared" si="8"/>
        <v/>
      </c>
    </row>
    <row r="53" spans="1:24" ht="28.9" customHeight="1">
      <c r="A53" s="41" t="str">
        <f t="shared" si="11"/>
        <v xml:space="preserve"> </v>
      </c>
      <c r="B53" s="42"/>
      <c r="C53" s="43"/>
      <c r="D53" s="44"/>
      <c r="E53" s="44"/>
      <c r="F53" s="43"/>
      <c r="G53" s="43"/>
      <c r="H53" s="26"/>
      <c r="I53" s="26"/>
      <c r="J53" s="26"/>
      <c r="K53" s="26"/>
      <c r="L53" s="52"/>
      <c r="M53" s="50"/>
      <c r="N53" s="28" t="s">
        <v>6</v>
      </c>
      <c r="O53" s="28">
        <f>COUNTIF(C50:C69,"대")</f>
        <v>0</v>
      </c>
      <c r="P53" s="28" t="s">
        <v>2</v>
      </c>
      <c r="Q53" s="28">
        <f>SUMIF(C50:C69,"대",E50:E69)</f>
        <v>0</v>
      </c>
      <c r="R53" s="28">
        <f>COUNTIF(X50:X69,"대국")</f>
        <v>0</v>
      </c>
      <c r="S53" s="28" t="s">
        <v>2</v>
      </c>
      <c r="T53" s="28">
        <f>SUMIF(X50:X69,"대국",E50:E69)</f>
        <v>0</v>
      </c>
      <c r="U53" s="28">
        <f t="shared" si="9"/>
        <v>0</v>
      </c>
      <c r="V53" s="28" t="s">
        <v>2</v>
      </c>
      <c r="W53" s="28">
        <f t="shared" si="10"/>
        <v>0</v>
      </c>
      <c r="X53" s="28" t="str">
        <f t="shared" si="8"/>
        <v/>
      </c>
    </row>
    <row r="54" spans="1:24" ht="28.9" customHeight="1">
      <c r="A54" s="41" t="str">
        <f t="shared" si="11"/>
        <v xml:space="preserve"> </v>
      </c>
      <c r="B54" s="42"/>
      <c r="C54" s="43"/>
      <c r="D54" s="44"/>
      <c r="E54" s="44"/>
      <c r="F54" s="43"/>
      <c r="G54" s="43"/>
      <c r="H54" s="26"/>
      <c r="I54" s="26"/>
      <c r="J54" s="26"/>
      <c r="K54" s="26"/>
      <c r="L54" s="52"/>
      <c r="M54" s="50"/>
      <c r="N54" s="28" t="s">
        <v>7</v>
      </c>
      <c r="O54" s="28">
        <f>COUNTIF(C50:C69,"도")</f>
        <v>0</v>
      </c>
      <c r="P54" s="28" t="s">
        <v>2</v>
      </c>
      <c r="Q54" s="28">
        <f>SUMIF(C50:C69,"도",E50:E69)</f>
        <v>0</v>
      </c>
      <c r="R54" s="28">
        <f>COUNTIF(X50:X69,"도국")</f>
        <v>0</v>
      </c>
      <c r="S54" s="28" t="s">
        <v>2</v>
      </c>
      <c r="T54" s="28">
        <f>SUMIF(X50:X69,"도국",E50:E69)</f>
        <v>0</v>
      </c>
      <c r="U54" s="28">
        <f t="shared" si="9"/>
        <v>0</v>
      </c>
      <c r="V54" s="28" t="s">
        <v>2</v>
      </c>
      <c r="W54" s="28">
        <f t="shared" si="10"/>
        <v>0</v>
      </c>
      <c r="X54" s="28" t="str">
        <f t="shared" si="8"/>
        <v/>
      </c>
    </row>
    <row r="55" spans="1:24" ht="28.9" customHeight="1">
      <c r="A55" s="41" t="str">
        <f t="shared" si="11"/>
        <v xml:space="preserve"> </v>
      </c>
      <c r="B55" s="42"/>
      <c r="C55" s="43"/>
      <c r="D55" s="44"/>
      <c r="E55" s="44"/>
      <c r="F55" s="43"/>
      <c r="G55" s="43"/>
      <c r="H55" s="26"/>
      <c r="I55" s="26"/>
      <c r="J55" s="26"/>
      <c r="K55" s="26"/>
      <c r="L55" s="52"/>
      <c r="M55" s="50"/>
      <c r="N55" s="28" t="s">
        <v>8</v>
      </c>
      <c r="O55" s="28">
        <f>COUNTIF(C50:C69,"천")</f>
        <v>0</v>
      </c>
      <c r="P55" s="28" t="s">
        <v>2</v>
      </c>
      <c r="Q55" s="28">
        <f>SUMIF(C50:C69,"천",E50:E69)</f>
        <v>0</v>
      </c>
      <c r="R55" s="28">
        <f>COUNTIF(X50:X69,"천국")</f>
        <v>0</v>
      </c>
      <c r="S55" s="28" t="s">
        <v>2</v>
      </c>
      <c r="T55" s="28">
        <f>SUMIF(X50:X69,"천국",E50:E69)</f>
        <v>0</v>
      </c>
      <c r="U55" s="28">
        <f t="shared" si="9"/>
        <v>0</v>
      </c>
      <c r="V55" s="28" t="s">
        <v>2</v>
      </c>
      <c r="W55" s="28">
        <f t="shared" si="10"/>
        <v>0</v>
      </c>
      <c r="X55" s="28" t="str">
        <f t="shared" si="8"/>
        <v/>
      </c>
    </row>
    <row r="56" spans="1:24" ht="28.9" customHeight="1">
      <c r="A56" s="41" t="str">
        <f t="shared" si="11"/>
        <v xml:space="preserve"> </v>
      </c>
      <c r="B56" s="42"/>
      <c r="C56" s="43"/>
      <c r="D56" s="44"/>
      <c r="E56" s="44"/>
      <c r="F56" s="43"/>
      <c r="G56" s="43"/>
      <c r="H56" s="26"/>
      <c r="I56" s="26"/>
      <c r="J56" s="26"/>
      <c r="K56" s="26"/>
      <c r="L56" s="52"/>
      <c r="M56" s="50"/>
      <c r="N56" s="28" t="s">
        <v>9</v>
      </c>
      <c r="O56" s="28">
        <f>COUNTIF(C50:C69,"구")</f>
        <v>0</v>
      </c>
      <c r="P56" s="28" t="s">
        <v>2</v>
      </c>
      <c r="Q56" s="28">
        <f>SUMIF(C50:C69,"구",E50:E69)</f>
        <v>0</v>
      </c>
      <c r="R56" s="28">
        <f>COUNTIF(X50:X69,"구국")</f>
        <v>0</v>
      </c>
      <c r="S56" s="28" t="s">
        <v>2</v>
      </c>
      <c r="T56" s="28">
        <f>SUMIF(X50:X69,"구국",E50:E69)</f>
        <v>0</v>
      </c>
      <c r="U56" s="28">
        <f t="shared" si="9"/>
        <v>0</v>
      </c>
      <c r="V56" s="28" t="s">
        <v>2</v>
      </c>
      <c r="W56" s="28">
        <f t="shared" si="10"/>
        <v>0</v>
      </c>
      <c r="X56" s="28" t="str">
        <f t="shared" ref="X56:X71" si="12">CONCATENATE(C56,H56)</f>
        <v/>
      </c>
    </row>
    <row r="57" spans="1:24" ht="28.9" customHeight="1">
      <c r="A57" s="41" t="str">
        <f t="shared" si="11"/>
        <v xml:space="preserve"> </v>
      </c>
      <c r="B57" s="42"/>
      <c r="C57" s="43"/>
      <c r="D57" s="44"/>
      <c r="E57" s="44"/>
      <c r="F57" s="43"/>
      <c r="G57" s="43"/>
      <c r="H57" s="26"/>
      <c r="I57" s="26"/>
      <c r="J57" s="26"/>
      <c r="K57" s="26"/>
      <c r="L57" s="52"/>
      <c r="M57" s="50"/>
      <c r="N57" s="28" t="s">
        <v>10</v>
      </c>
      <c r="O57" s="28">
        <f>COUNTIF(C50:C69,"제")</f>
        <v>0</v>
      </c>
      <c r="P57" s="28" t="s">
        <v>2</v>
      </c>
      <c r="Q57" s="28">
        <f>SUMIF(C50:C69,"제",E50:E69)</f>
        <v>0</v>
      </c>
      <c r="R57" s="28">
        <f>COUNTIF(X50:X69,"제국")</f>
        <v>0</v>
      </c>
      <c r="S57" s="28" t="s">
        <v>2</v>
      </c>
      <c r="T57" s="28">
        <f>SUMIF(X50:X69,"제국",E50:E69)</f>
        <v>0</v>
      </c>
      <c r="U57" s="28">
        <f t="shared" si="9"/>
        <v>0</v>
      </c>
      <c r="V57" s="28" t="s">
        <v>2</v>
      </c>
      <c r="W57" s="28">
        <f t="shared" si="10"/>
        <v>0</v>
      </c>
      <c r="X57" s="28" t="str">
        <f t="shared" si="12"/>
        <v/>
      </c>
    </row>
    <row r="58" spans="1:24" ht="28.9" customHeight="1">
      <c r="A58" s="41" t="str">
        <f t="shared" si="11"/>
        <v xml:space="preserve"> </v>
      </c>
      <c r="B58" s="42"/>
      <c r="C58" s="43"/>
      <c r="D58" s="44"/>
      <c r="E58" s="44"/>
      <c r="F58" s="43"/>
      <c r="G58" s="43"/>
      <c r="H58" s="26"/>
      <c r="I58" s="26"/>
      <c r="J58" s="26"/>
      <c r="K58" s="26"/>
      <c r="L58" s="52"/>
      <c r="M58" s="50"/>
      <c r="N58" s="28" t="s">
        <v>11</v>
      </c>
      <c r="O58" s="28">
        <f>COUNTIF(C50:C69,"유")</f>
        <v>0</v>
      </c>
      <c r="P58" s="28" t="s">
        <v>2</v>
      </c>
      <c r="Q58" s="28">
        <f>SUMIF(C50:C69,"유",E50:E69)</f>
        <v>0</v>
      </c>
      <c r="R58" s="28">
        <f>COUNTIF(X50:X69,"유국")</f>
        <v>0</v>
      </c>
      <c r="S58" s="28" t="s">
        <v>2</v>
      </c>
      <c r="T58" s="28">
        <f>SUMIF(X50:X69,"유국",E50:E69)</f>
        <v>0</v>
      </c>
      <c r="U58" s="28">
        <f t="shared" si="9"/>
        <v>0</v>
      </c>
      <c r="V58" s="28" t="s">
        <v>2</v>
      </c>
      <c r="W58" s="28">
        <f t="shared" si="10"/>
        <v>0</v>
      </c>
      <c r="X58" s="28" t="str">
        <f t="shared" si="12"/>
        <v/>
      </c>
    </row>
    <row r="59" spans="1:24" ht="28.9" customHeight="1">
      <c r="A59" s="41" t="str">
        <f t="shared" si="11"/>
        <v xml:space="preserve"> </v>
      </c>
      <c r="B59" s="42"/>
      <c r="C59" s="43"/>
      <c r="D59" s="44"/>
      <c r="E59" s="44"/>
      <c r="F59" s="43"/>
      <c r="G59" s="43"/>
      <c r="H59" s="26"/>
      <c r="I59" s="26"/>
      <c r="J59" s="26"/>
      <c r="K59" s="26"/>
      <c r="L59" s="52"/>
      <c r="M59" s="50"/>
      <c r="N59" s="28" t="s">
        <v>12</v>
      </c>
      <c r="O59" s="28">
        <f>COUNTIF(C50:C69,"과")</f>
        <v>0</v>
      </c>
      <c r="P59" s="28" t="s">
        <v>2</v>
      </c>
      <c r="Q59" s="28">
        <f>SUMIF(C50:C69,"과",E50:E69)</f>
        <v>0</v>
      </c>
      <c r="R59" s="28">
        <f>COUNTIF(X50:X69,"과국")</f>
        <v>0</v>
      </c>
      <c r="S59" s="28" t="s">
        <v>2</v>
      </c>
      <c r="T59" s="28">
        <f>SUMIF(X50:X69,"과국",E50:E69)</f>
        <v>0</v>
      </c>
      <c r="U59" s="28">
        <f t="shared" si="9"/>
        <v>0</v>
      </c>
      <c r="V59" s="28" t="s">
        <v>2</v>
      </c>
      <c r="W59" s="28">
        <f t="shared" si="10"/>
        <v>0</v>
      </c>
      <c r="X59" s="28" t="str">
        <f t="shared" si="12"/>
        <v/>
      </c>
    </row>
    <row r="60" spans="1:24" ht="28.9" customHeight="1">
      <c r="A60" s="41" t="str">
        <f t="shared" si="11"/>
        <v xml:space="preserve"> </v>
      </c>
      <c r="B60" s="42"/>
      <c r="C60" s="43"/>
      <c r="D60" s="44"/>
      <c r="E60" s="44"/>
      <c r="F60" s="43"/>
      <c r="G60" s="43"/>
      <c r="H60" s="26"/>
      <c r="I60" s="26"/>
      <c r="J60" s="26"/>
      <c r="K60" s="26"/>
      <c r="L60" s="52"/>
      <c r="M60" s="50"/>
      <c r="N60" s="28" t="s">
        <v>13</v>
      </c>
      <c r="O60" s="28">
        <f>COUNTIF(C50:C69,"묘")</f>
        <v>0</v>
      </c>
      <c r="P60" s="28" t="s">
        <v>2</v>
      </c>
      <c r="Q60" s="28">
        <f>SUMIF(C50:C69,"묘",E50:E69)</f>
        <v>0</v>
      </c>
      <c r="R60" s="28">
        <f>COUNTIF(X50:X69,"묘국")</f>
        <v>0</v>
      </c>
      <c r="S60" s="28" t="s">
        <v>2</v>
      </c>
      <c r="T60" s="28">
        <f>SUMIF(X50:X69,"묘국",E50:E69)</f>
        <v>0</v>
      </c>
      <c r="U60" s="28">
        <f t="shared" si="9"/>
        <v>0</v>
      </c>
      <c r="V60" s="28" t="s">
        <v>2</v>
      </c>
      <c r="W60" s="28">
        <f t="shared" si="10"/>
        <v>0</v>
      </c>
      <c r="X60" s="28" t="str">
        <f t="shared" si="12"/>
        <v/>
      </c>
    </row>
    <row r="61" spans="1:24" ht="28.9" customHeight="1">
      <c r="A61" s="41" t="str">
        <f t="shared" si="11"/>
        <v xml:space="preserve"> </v>
      </c>
      <c r="B61" s="42"/>
      <c r="C61" s="43"/>
      <c r="D61" s="44"/>
      <c r="E61" s="44"/>
      <c r="F61" s="43"/>
      <c r="G61" s="43"/>
      <c r="H61" s="26"/>
      <c r="I61" s="26"/>
      <c r="J61" s="26"/>
      <c r="K61" s="26"/>
      <c r="L61" s="52"/>
      <c r="M61" s="50"/>
      <c r="N61" s="28" t="s">
        <v>14</v>
      </c>
      <c r="O61" s="28">
        <f>COUNTIF(C50:C69,"목")</f>
        <v>0</v>
      </c>
      <c r="P61" s="28" t="s">
        <v>2</v>
      </c>
      <c r="Q61" s="28">
        <f>SUMIF(C50:C69,"목",E50:E69)</f>
        <v>0</v>
      </c>
      <c r="R61" s="28">
        <f>COUNTIF(X50:X69,"목국")</f>
        <v>0</v>
      </c>
      <c r="S61" s="28" t="s">
        <v>2</v>
      </c>
      <c r="T61" s="28">
        <f>SUMIF(X50:X69,"목국",E50:E69)</f>
        <v>0</v>
      </c>
      <c r="U61" s="28">
        <f t="shared" si="9"/>
        <v>0</v>
      </c>
      <c r="V61" s="28" t="s">
        <v>2</v>
      </c>
      <c r="W61" s="28">
        <f t="shared" si="10"/>
        <v>0</v>
      </c>
      <c r="X61" s="28" t="str">
        <f t="shared" si="12"/>
        <v/>
      </c>
    </row>
    <row r="62" spans="1:24" ht="28.9" customHeight="1">
      <c r="A62" s="41" t="str">
        <f t="shared" si="11"/>
        <v xml:space="preserve"> </v>
      </c>
      <c r="B62" s="42"/>
      <c r="C62" s="43"/>
      <c r="D62" s="44"/>
      <c r="E62" s="44"/>
      <c r="F62" s="43"/>
      <c r="G62" s="43"/>
      <c r="H62" s="26"/>
      <c r="I62" s="26"/>
      <c r="J62" s="26"/>
      <c r="K62" s="26"/>
      <c r="L62" s="52"/>
      <c r="M62" s="50"/>
      <c r="N62" s="28" t="s">
        <v>15</v>
      </c>
      <c r="O62" s="28">
        <f>COUNTIF(C50:C69,"잡")</f>
        <v>0</v>
      </c>
      <c r="P62" s="28" t="s">
        <v>2</v>
      </c>
      <c r="Q62" s="28">
        <f>SUMIF(C50:C69,"잡",E50:E69)</f>
        <v>0</v>
      </c>
      <c r="R62" s="28">
        <f>COUNTIF(X50:X69,"잡국")</f>
        <v>0</v>
      </c>
      <c r="S62" s="28" t="s">
        <v>2</v>
      </c>
      <c r="T62" s="28">
        <f>SUMIF(X50:X69,"잡국",E50:E69)</f>
        <v>0</v>
      </c>
      <c r="U62" s="28">
        <f t="shared" si="9"/>
        <v>0</v>
      </c>
      <c r="V62" s="28" t="s">
        <v>2</v>
      </c>
      <c r="W62" s="28">
        <f t="shared" si="10"/>
        <v>0</v>
      </c>
      <c r="X62" s="28" t="str">
        <f t="shared" si="12"/>
        <v/>
      </c>
    </row>
    <row r="63" spans="1:24" ht="28.9" customHeight="1">
      <c r="A63" s="41" t="str">
        <f t="shared" si="11"/>
        <v xml:space="preserve"> </v>
      </c>
      <c r="B63" s="42"/>
      <c r="C63" s="43"/>
      <c r="D63" s="44"/>
      <c r="E63" s="44"/>
      <c r="F63" s="43"/>
      <c r="G63" s="43"/>
      <c r="H63" s="26"/>
      <c r="I63" s="26"/>
      <c r="J63" s="26"/>
      <c r="K63" s="26"/>
      <c r="L63" s="52"/>
      <c r="M63" s="50"/>
      <c r="N63" s="28" t="s">
        <v>19</v>
      </c>
      <c r="O63" s="28">
        <f>COUNTIF(C50:C69,"학")</f>
        <v>0</v>
      </c>
      <c r="P63" s="28" t="s">
        <v>2</v>
      </c>
      <c r="Q63" s="28">
        <f>SUMIF(C50:C69,"학",E50:E69)</f>
        <v>0</v>
      </c>
      <c r="R63" s="28">
        <f>COUNTIF(X50:X69,"학국")</f>
        <v>0</v>
      </c>
      <c r="S63" s="28" t="s">
        <v>2</v>
      </c>
      <c r="T63" s="28">
        <f>SUMIF(X50:X69,"학국",E50:E69)</f>
        <v>0</v>
      </c>
      <c r="U63" s="28">
        <f t="shared" si="9"/>
        <v>0</v>
      </c>
      <c r="V63" s="28" t="s">
        <v>2</v>
      </c>
      <c r="W63" s="28">
        <f t="shared" si="10"/>
        <v>0</v>
      </c>
      <c r="X63" s="28" t="str">
        <f t="shared" si="12"/>
        <v/>
      </c>
    </row>
    <row r="64" spans="1:24" ht="28.9" customHeight="1">
      <c r="A64" s="41" t="str">
        <f t="shared" si="11"/>
        <v xml:space="preserve"> </v>
      </c>
      <c r="B64" s="42"/>
      <c r="C64" s="43"/>
      <c r="D64" s="44"/>
      <c r="E64" s="44"/>
      <c r="F64" s="43"/>
      <c r="G64" s="43"/>
      <c r="H64" s="26"/>
      <c r="I64" s="26"/>
      <c r="J64" s="26"/>
      <c r="K64" s="26"/>
      <c r="L64" s="52"/>
      <c r="M64" s="50"/>
      <c r="N64" s="28" t="s">
        <v>16</v>
      </c>
      <c r="O64" s="28">
        <f>COUNTIF(C50:C69,"수")</f>
        <v>0</v>
      </c>
      <c r="P64" s="28" t="s">
        <v>2</v>
      </c>
      <c r="Q64" s="28">
        <f>SUMIF(C50:C69,"수",E50:E69)</f>
        <v>0</v>
      </c>
      <c r="R64" s="28">
        <f>COUNTIF(X50:X69,"수국")</f>
        <v>0</v>
      </c>
      <c r="S64" s="28" t="s">
        <v>2</v>
      </c>
      <c r="T64" s="28">
        <f>SUMIF(X50:X69,"수국",E50:E69)</f>
        <v>0</v>
      </c>
      <c r="U64" s="28">
        <f t="shared" si="9"/>
        <v>0</v>
      </c>
      <c r="V64" s="28" t="s">
        <v>2</v>
      </c>
      <c r="W64" s="28">
        <f t="shared" si="10"/>
        <v>0</v>
      </c>
      <c r="X64" s="28" t="str">
        <f t="shared" si="12"/>
        <v/>
      </c>
    </row>
    <row r="65" spans="1:24" ht="28.9" customHeight="1">
      <c r="A65" s="41" t="str">
        <f>IF(OR(ISNUMBER(E65),ISTEXT(C65)),A64+1," ")</f>
        <v xml:space="preserve"> </v>
      </c>
      <c r="B65" s="42"/>
      <c r="C65" s="43"/>
      <c r="D65" s="44"/>
      <c r="E65" s="44"/>
      <c r="F65" s="43"/>
      <c r="G65" s="43"/>
      <c r="H65" s="26"/>
      <c r="I65" s="26"/>
      <c r="J65" s="26"/>
      <c r="K65" s="26"/>
      <c r="L65" s="52"/>
      <c r="M65" s="50"/>
      <c r="N65" s="29" t="s">
        <v>17</v>
      </c>
      <c r="O65" s="28">
        <f>COUNTIF(C50:C69,"장")</f>
        <v>0</v>
      </c>
      <c r="P65" s="28" t="s">
        <v>2</v>
      </c>
      <c r="Q65" s="28">
        <f>SUMIF(C50:C69,"장",E50:E69)</f>
        <v>0</v>
      </c>
      <c r="R65" s="28">
        <f>COUNTIF(X50:X69,"장국")</f>
        <v>0</v>
      </c>
      <c r="S65" s="28" t="s">
        <v>2</v>
      </c>
      <c r="T65" s="28">
        <f>SUMIF(X50:X69,"장국",E50:E69)</f>
        <v>0</v>
      </c>
      <c r="U65" s="28">
        <f t="shared" si="9"/>
        <v>0</v>
      </c>
      <c r="V65" s="28" t="s">
        <v>2</v>
      </c>
      <c r="W65" s="28">
        <f t="shared" si="10"/>
        <v>0</v>
      </c>
      <c r="X65" s="30" t="str">
        <f t="shared" si="12"/>
        <v/>
      </c>
    </row>
    <row r="66" spans="1:24" ht="28.9" customHeight="1">
      <c r="A66" s="41" t="str">
        <f>IF(OR(ISNUMBER(E66),ISTEXT(C66)),A65+1," ")</f>
        <v xml:space="preserve"> </v>
      </c>
      <c r="B66" s="42"/>
      <c r="C66" s="43"/>
      <c r="D66" s="44"/>
      <c r="E66" s="44"/>
      <c r="F66" s="43"/>
      <c r="G66" s="43"/>
      <c r="H66" s="26"/>
      <c r="I66" s="26"/>
      <c r="J66" s="26"/>
      <c r="K66" s="26"/>
      <c r="L66" s="52"/>
      <c r="M66" s="50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30" t="str">
        <f t="shared" si="12"/>
        <v/>
      </c>
    </row>
    <row r="67" spans="1:24" ht="28.9" customHeight="1">
      <c r="A67" s="41" t="str">
        <f>IF(OR(ISNUMBER(E67),ISTEXT(C67)),A66+1," ")</f>
        <v xml:space="preserve"> </v>
      </c>
      <c r="B67" s="42"/>
      <c r="C67" s="43"/>
      <c r="D67" s="44"/>
      <c r="E67" s="44"/>
      <c r="F67" s="43"/>
      <c r="G67" s="43"/>
      <c r="H67" s="26"/>
      <c r="I67" s="26"/>
      <c r="J67" s="26"/>
      <c r="K67" s="26"/>
      <c r="L67" s="52"/>
      <c r="M67" s="50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30" t="str">
        <f t="shared" si="12"/>
        <v/>
      </c>
    </row>
    <row r="68" spans="1:24" ht="28.9" customHeight="1">
      <c r="A68" s="41" t="str">
        <f>IF(OR(ISNUMBER(E68),ISTEXT(C68)),A67+1," ")</f>
        <v xml:space="preserve"> </v>
      </c>
      <c r="B68" s="42"/>
      <c r="C68" s="43"/>
      <c r="D68" s="44"/>
      <c r="E68" s="44"/>
      <c r="F68" s="43"/>
      <c r="G68" s="43"/>
      <c r="H68" s="26"/>
      <c r="I68" s="26"/>
      <c r="J68" s="26"/>
      <c r="K68" s="26"/>
      <c r="L68" s="52"/>
      <c r="M68" s="50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30" t="str">
        <f t="shared" si="12"/>
        <v/>
      </c>
    </row>
    <row r="69" spans="1:24" ht="28.9" customHeight="1">
      <c r="A69" s="41" t="str">
        <f>IF(OR(ISNUMBER(E69),ISTEXT(C69)),A68+1," ")</f>
        <v xml:space="preserve"> </v>
      </c>
      <c r="B69" s="42"/>
      <c r="C69" s="43"/>
      <c r="D69" s="44"/>
      <c r="E69" s="44"/>
      <c r="F69" s="43"/>
      <c r="G69" s="43"/>
      <c r="H69" s="26"/>
      <c r="I69" s="26"/>
      <c r="J69" s="26"/>
      <c r="K69" s="26"/>
      <c r="L69" s="52"/>
      <c r="M69" s="50"/>
      <c r="N69" s="28" t="s">
        <v>20</v>
      </c>
      <c r="O69" s="28">
        <f>COUNTIF(C50:C69," ")</f>
        <v>0</v>
      </c>
      <c r="P69" s="28" t="s">
        <v>2</v>
      </c>
      <c r="Q69" s="28">
        <f>SUMIF(C50:C69," ",E50:E69)</f>
        <v>0</v>
      </c>
      <c r="R69" s="28"/>
      <c r="S69" s="28" t="s">
        <v>2</v>
      </c>
      <c r="T69" s="28"/>
      <c r="U69" s="28">
        <f>O69</f>
        <v>0</v>
      </c>
      <c r="V69" s="28" t="s">
        <v>2</v>
      </c>
      <c r="W69" s="28">
        <f>Q69</f>
        <v>0</v>
      </c>
      <c r="X69" s="28" t="str">
        <f t="shared" si="12"/>
        <v/>
      </c>
    </row>
    <row r="70" spans="1:24" ht="28.9" customHeight="1">
      <c r="A70" s="45" t="s">
        <v>35</v>
      </c>
      <c r="B70" s="46"/>
      <c r="C70" s="47"/>
      <c r="D70" s="48"/>
      <c r="E70" s="49">
        <f>SUM(E50:E69)</f>
        <v>0</v>
      </c>
      <c r="F70" s="47"/>
      <c r="G70" s="47"/>
      <c r="H70" s="31"/>
      <c r="I70" s="31"/>
      <c r="J70" s="31"/>
      <c r="K70" s="31"/>
      <c r="L70" s="33"/>
      <c r="M70" s="51"/>
      <c r="N70" s="29" t="s">
        <v>1</v>
      </c>
      <c r="O70" s="28">
        <f>SUM(O50:O69)</f>
        <v>0</v>
      </c>
      <c r="P70" s="28" t="s">
        <v>2</v>
      </c>
      <c r="Q70" s="28">
        <f>SUM(Q50:Q69)</f>
        <v>0</v>
      </c>
      <c r="R70" s="28">
        <f>SUM(R50:R69)</f>
        <v>0</v>
      </c>
      <c r="S70" s="28" t="s">
        <v>2</v>
      </c>
      <c r="T70" s="28">
        <f>SUM(T50:T69)</f>
        <v>0</v>
      </c>
      <c r="U70" s="28">
        <f>SUM(U50:U69)</f>
        <v>0</v>
      </c>
      <c r="V70" s="28" t="s">
        <v>2</v>
      </c>
      <c r="W70" s="28">
        <f>SUM(W50:W69)</f>
        <v>0</v>
      </c>
      <c r="X70" s="28" t="str">
        <f t="shared" si="12"/>
        <v/>
      </c>
    </row>
    <row r="71" spans="1:24" ht="28.9" customHeight="1">
      <c r="A71" s="41" t="str">
        <f>IF(OR(ISNUMBER(E71),ISTEXT(C71)),A69+1," ")</f>
        <v xml:space="preserve"> </v>
      </c>
      <c r="B71" s="42"/>
      <c r="C71" s="43"/>
      <c r="D71" s="44"/>
      <c r="E71" s="44"/>
      <c r="F71" s="43"/>
      <c r="G71" s="43"/>
      <c r="H71" s="26"/>
      <c r="I71" s="26"/>
      <c r="J71" s="26"/>
      <c r="K71" s="27"/>
      <c r="L71" s="52"/>
      <c r="M71" s="50"/>
      <c r="N71" s="28" t="s">
        <v>3</v>
      </c>
      <c r="O71" s="28">
        <f>COUNTIF(C71:C90,"전")</f>
        <v>0</v>
      </c>
      <c r="P71" s="28" t="s">
        <v>2</v>
      </c>
      <c r="Q71" s="28">
        <f>SUMIF(C71:C90,"전",E71:E90)</f>
        <v>0</v>
      </c>
      <c r="R71" s="28">
        <f>COUNTIF(X71:X90,"전국")</f>
        <v>0</v>
      </c>
      <c r="S71" s="28" t="s">
        <v>2</v>
      </c>
      <c r="T71" s="28">
        <f>SUMIF(X71:X90,"전국",E71:E90)</f>
        <v>0</v>
      </c>
      <c r="U71" s="28">
        <f t="shared" ref="U71:U86" si="13">O71-R71</f>
        <v>0</v>
      </c>
      <c r="V71" s="28" t="s">
        <v>2</v>
      </c>
      <c r="W71" s="28">
        <f t="shared" ref="W71:W86" si="14">Q71-T71</f>
        <v>0</v>
      </c>
      <c r="X71" s="28" t="str">
        <f t="shared" si="12"/>
        <v/>
      </c>
    </row>
    <row r="72" spans="1:24" ht="28.9" customHeight="1">
      <c r="A72" s="41" t="str">
        <f>IF(OR(ISNUMBER(E72),ISTEXT(C72)),A71+1," ")</f>
        <v xml:space="preserve"> </v>
      </c>
      <c r="B72" s="42"/>
      <c r="C72" s="43"/>
      <c r="D72" s="44"/>
      <c r="E72" s="44"/>
      <c r="F72" s="43"/>
      <c r="G72" s="43"/>
      <c r="H72" s="26"/>
      <c r="I72" s="26"/>
      <c r="J72" s="26"/>
      <c r="K72" s="26"/>
      <c r="L72" s="52"/>
      <c r="M72" s="50"/>
      <c r="N72" s="28" t="s">
        <v>4</v>
      </c>
      <c r="O72" s="28">
        <f>COUNTIF(C71:C90,"답")</f>
        <v>0</v>
      </c>
      <c r="P72" s="28" t="s">
        <v>2</v>
      </c>
      <c r="Q72" s="28">
        <f>SUMIF(C71:C90,"답",E71:E90)</f>
        <v>0</v>
      </c>
      <c r="R72" s="28">
        <f>COUNTIF(X71:X90,"답국")</f>
        <v>0</v>
      </c>
      <c r="S72" s="28" t="s">
        <v>2</v>
      </c>
      <c r="T72" s="28">
        <f>SUMIF(X71:X90,"답국",E71:E90)</f>
        <v>0</v>
      </c>
      <c r="U72" s="28">
        <f t="shared" si="13"/>
        <v>0</v>
      </c>
      <c r="V72" s="28" t="s">
        <v>2</v>
      </c>
      <c r="W72" s="28">
        <f t="shared" si="14"/>
        <v>0</v>
      </c>
      <c r="X72" s="28" t="str">
        <f t="shared" ref="X72:X87" si="15">CONCATENATE(C72,H72)</f>
        <v/>
      </c>
    </row>
    <row r="73" spans="1:24" ht="28.9" customHeight="1">
      <c r="A73" s="41" t="str">
        <f t="shared" ref="A73:A84" si="16">IF(OR(ISNUMBER(E73),ISTEXT(C73)),A72+1," ")</f>
        <v xml:space="preserve"> </v>
      </c>
      <c r="B73" s="42"/>
      <c r="C73" s="43"/>
      <c r="D73" s="44"/>
      <c r="E73" s="44"/>
      <c r="F73" s="43"/>
      <c r="G73" s="43"/>
      <c r="H73" s="26"/>
      <c r="I73" s="26"/>
      <c r="J73" s="26"/>
      <c r="K73" s="26"/>
      <c r="L73" s="52"/>
      <c r="M73" s="50"/>
      <c r="N73" s="28" t="s">
        <v>5</v>
      </c>
      <c r="O73" s="28">
        <f>COUNTIF(C71:C90,"임")</f>
        <v>0</v>
      </c>
      <c r="P73" s="28" t="s">
        <v>2</v>
      </c>
      <c r="Q73" s="28">
        <f>SUMIF(C71:C90,"임",E71:E90)</f>
        <v>0</v>
      </c>
      <c r="R73" s="28">
        <f>COUNTIF(X71:X90,"임국")</f>
        <v>0</v>
      </c>
      <c r="S73" s="28" t="s">
        <v>2</v>
      </c>
      <c r="T73" s="28">
        <f>SUMIF(X71:X90,"임국",E71:E90)</f>
        <v>0</v>
      </c>
      <c r="U73" s="28">
        <f t="shared" si="13"/>
        <v>0</v>
      </c>
      <c r="V73" s="28" t="s">
        <v>2</v>
      </c>
      <c r="W73" s="28">
        <f t="shared" si="14"/>
        <v>0</v>
      </c>
      <c r="X73" s="28" t="str">
        <f t="shared" si="15"/>
        <v/>
      </c>
    </row>
    <row r="74" spans="1:24" ht="28.9" customHeight="1">
      <c r="A74" s="41" t="str">
        <f t="shared" si="16"/>
        <v xml:space="preserve"> </v>
      </c>
      <c r="B74" s="42"/>
      <c r="C74" s="43"/>
      <c r="D74" s="44"/>
      <c r="E74" s="44"/>
      <c r="F74" s="43"/>
      <c r="G74" s="43"/>
      <c r="H74" s="26"/>
      <c r="I74" s="26"/>
      <c r="J74" s="26"/>
      <c r="K74" s="26"/>
      <c r="L74" s="52"/>
      <c r="M74" s="50"/>
      <c r="N74" s="28" t="s">
        <v>6</v>
      </c>
      <c r="O74" s="28">
        <f>COUNTIF(C71:C90,"대")</f>
        <v>0</v>
      </c>
      <c r="P74" s="28" t="s">
        <v>2</v>
      </c>
      <c r="Q74" s="28">
        <f>SUMIF(C71:C90,"대",E71:E90)</f>
        <v>0</v>
      </c>
      <c r="R74" s="28">
        <f>COUNTIF(X71:X90,"대국")</f>
        <v>0</v>
      </c>
      <c r="S74" s="28" t="s">
        <v>2</v>
      </c>
      <c r="T74" s="28">
        <f>SUMIF(X71:X90,"대국",E71:E90)</f>
        <v>0</v>
      </c>
      <c r="U74" s="28">
        <f t="shared" si="13"/>
        <v>0</v>
      </c>
      <c r="V74" s="28" t="s">
        <v>2</v>
      </c>
      <c r="W74" s="28">
        <f t="shared" si="14"/>
        <v>0</v>
      </c>
      <c r="X74" s="28" t="str">
        <f t="shared" si="15"/>
        <v/>
      </c>
    </row>
    <row r="75" spans="1:24" ht="28.9" customHeight="1">
      <c r="A75" s="41" t="str">
        <f t="shared" si="16"/>
        <v xml:space="preserve"> </v>
      </c>
      <c r="B75" s="42"/>
      <c r="C75" s="43"/>
      <c r="D75" s="44"/>
      <c r="E75" s="44"/>
      <c r="F75" s="43"/>
      <c r="G75" s="43"/>
      <c r="H75" s="26"/>
      <c r="I75" s="26"/>
      <c r="J75" s="26"/>
      <c r="K75" s="26"/>
      <c r="L75" s="52"/>
      <c r="M75" s="50"/>
      <c r="N75" s="28" t="s">
        <v>7</v>
      </c>
      <c r="O75" s="28">
        <f>COUNTIF(C71:C90,"도")</f>
        <v>0</v>
      </c>
      <c r="P75" s="28" t="s">
        <v>2</v>
      </c>
      <c r="Q75" s="28">
        <f>SUMIF(C71:C90,"도",E71:E90)</f>
        <v>0</v>
      </c>
      <c r="R75" s="28">
        <f>COUNTIF(X71:X90,"도국")</f>
        <v>0</v>
      </c>
      <c r="S75" s="28" t="s">
        <v>2</v>
      </c>
      <c r="T75" s="28">
        <f>SUMIF(X71:X90,"도국",E71:E90)</f>
        <v>0</v>
      </c>
      <c r="U75" s="28">
        <f t="shared" si="13"/>
        <v>0</v>
      </c>
      <c r="V75" s="28" t="s">
        <v>2</v>
      </c>
      <c r="W75" s="28">
        <f t="shared" si="14"/>
        <v>0</v>
      </c>
      <c r="X75" s="28" t="str">
        <f t="shared" si="15"/>
        <v/>
      </c>
    </row>
    <row r="76" spans="1:24" ht="28.9" customHeight="1">
      <c r="A76" s="41" t="str">
        <f t="shared" si="16"/>
        <v xml:space="preserve"> </v>
      </c>
      <c r="B76" s="42"/>
      <c r="C76" s="43"/>
      <c r="D76" s="44"/>
      <c r="E76" s="44"/>
      <c r="F76" s="43"/>
      <c r="G76" s="43"/>
      <c r="H76" s="26"/>
      <c r="I76" s="26"/>
      <c r="J76" s="26"/>
      <c r="K76" s="26"/>
      <c r="L76" s="52"/>
      <c r="M76" s="50"/>
      <c r="N76" s="28" t="s">
        <v>8</v>
      </c>
      <c r="O76" s="28">
        <f>COUNTIF(C71:C90,"천")</f>
        <v>0</v>
      </c>
      <c r="P76" s="28" t="s">
        <v>2</v>
      </c>
      <c r="Q76" s="28">
        <f>SUMIF(C71:C90,"천",E71:E90)</f>
        <v>0</v>
      </c>
      <c r="R76" s="28">
        <f>COUNTIF(X71:X90,"천국")</f>
        <v>0</v>
      </c>
      <c r="S76" s="28" t="s">
        <v>2</v>
      </c>
      <c r="T76" s="28">
        <f>SUMIF(X71:X90,"천국",E71:E90)</f>
        <v>0</v>
      </c>
      <c r="U76" s="28">
        <f t="shared" si="13"/>
        <v>0</v>
      </c>
      <c r="V76" s="28" t="s">
        <v>2</v>
      </c>
      <c r="W76" s="28">
        <f t="shared" si="14"/>
        <v>0</v>
      </c>
      <c r="X76" s="28" t="str">
        <f t="shared" si="15"/>
        <v/>
      </c>
    </row>
    <row r="77" spans="1:24" ht="28.9" customHeight="1">
      <c r="A77" s="41" t="str">
        <f t="shared" si="16"/>
        <v xml:space="preserve"> </v>
      </c>
      <c r="B77" s="42"/>
      <c r="C77" s="43"/>
      <c r="D77" s="44"/>
      <c r="E77" s="44"/>
      <c r="F77" s="43"/>
      <c r="G77" s="43"/>
      <c r="H77" s="26"/>
      <c r="I77" s="26"/>
      <c r="J77" s="26"/>
      <c r="K77" s="26"/>
      <c r="L77" s="52"/>
      <c r="M77" s="50"/>
      <c r="N77" s="28" t="s">
        <v>9</v>
      </c>
      <c r="O77" s="28">
        <f>COUNTIF(C71:C90,"구")</f>
        <v>0</v>
      </c>
      <c r="P77" s="28" t="s">
        <v>2</v>
      </c>
      <c r="Q77" s="28">
        <f>SUMIF(C71:C90,"구",E71:E90)</f>
        <v>0</v>
      </c>
      <c r="R77" s="28">
        <f>COUNTIF(X71:X90,"구국")</f>
        <v>0</v>
      </c>
      <c r="S77" s="28" t="s">
        <v>2</v>
      </c>
      <c r="T77" s="28">
        <f>SUMIF(X71:X90,"구국",E71:E90)</f>
        <v>0</v>
      </c>
      <c r="U77" s="28">
        <f t="shared" si="13"/>
        <v>0</v>
      </c>
      <c r="V77" s="28" t="s">
        <v>2</v>
      </c>
      <c r="W77" s="28">
        <f t="shared" si="14"/>
        <v>0</v>
      </c>
      <c r="X77" s="28" t="str">
        <f t="shared" si="15"/>
        <v/>
      </c>
    </row>
    <row r="78" spans="1:24" ht="28.9" customHeight="1">
      <c r="A78" s="41" t="str">
        <f t="shared" si="16"/>
        <v xml:space="preserve"> </v>
      </c>
      <c r="B78" s="42"/>
      <c r="C78" s="43"/>
      <c r="D78" s="44"/>
      <c r="E78" s="44"/>
      <c r="F78" s="43"/>
      <c r="G78" s="43"/>
      <c r="H78" s="26"/>
      <c r="I78" s="26"/>
      <c r="J78" s="26"/>
      <c r="K78" s="26"/>
      <c r="L78" s="52"/>
      <c r="M78" s="50"/>
      <c r="N78" s="28" t="s">
        <v>10</v>
      </c>
      <c r="O78" s="28">
        <f>COUNTIF(C71:C90,"제")</f>
        <v>0</v>
      </c>
      <c r="P78" s="28" t="s">
        <v>2</v>
      </c>
      <c r="Q78" s="28">
        <f>SUMIF(C71:C90,"제",E71:E90)</f>
        <v>0</v>
      </c>
      <c r="R78" s="28">
        <f>COUNTIF(X71:X90,"제국")</f>
        <v>0</v>
      </c>
      <c r="S78" s="28" t="s">
        <v>2</v>
      </c>
      <c r="T78" s="28">
        <f>SUMIF(X71:X90,"제국",E71:E90)</f>
        <v>0</v>
      </c>
      <c r="U78" s="28">
        <f t="shared" si="13"/>
        <v>0</v>
      </c>
      <c r="V78" s="28" t="s">
        <v>2</v>
      </c>
      <c r="W78" s="28">
        <f t="shared" si="14"/>
        <v>0</v>
      </c>
      <c r="X78" s="28" t="str">
        <f t="shared" si="15"/>
        <v/>
      </c>
    </row>
    <row r="79" spans="1:24" ht="28.9" customHeight="1">
      <c r="A79" s="41" t="str">
        <f t="shared" si="16"/>
        <v xml:space="preserve"> </v>
      </c>
      <c r="B79" s="42"/>
      <c r="C79" s="43"/>
      <c r="D79" s="44"/>
      <c r="E79" s="44"/>
      <c r="F79" s="43"/>
      <c r="G79" s="43"/>
      <c r="H79" s="26"/>
      <c r="I79" s="26"/>
      <c r="J79" s="26"/>
      <c r="K79" s="26"/>
      <c r="L79" s="52"/>
      <c r="M79" s="50"/>
      <c r="N79" s="28" t="s">
        <v>11</v>
      </c>
      <c r="O79" s="28">
        <f>COUNTIF(C71:C90,"유")</f>
        <v>0</v>
      </c>
      <c r="P79" s="28" t="s">
        <v>2</v>
      </c>
      <c r="Q79" s="28">
        <f>SUMIF(C71:C90,"유",E71:E90)</f>
        <v>0</v>
      </c>
      <c r="R79" s="28">
        <f>COUNTIF(X71:X90,"유국")</f>
        <v>0</v>
      </c>
      <c r="S79" s="28" t="s">
        <v>2</v>
      </c>
      <c r="T79" s="28">
        <f>SUMIF(X71:X90,"유국",E71:E90)</f>
        <v>0</v>
      </c>
      <c r="U79" s="28">
        <f t="shared" si="13"/>
        <v>0</v>
      </c>
      <c r="V79" s="28" t="s">
        <v>2</v>
      </c>
      <c r="W79" s="28">
        <f t="shared" si="14"/>
        <v>0</v>
      </c>
      <c r="X79" s="28" t="str">
        <f t="shared" si="15"/>
        <v/>
      </c>
    </row>
    <row r="80" spans="1:24" ht="28.9" customHeight="1">
      <c r="A80" s="41" t="str">
        <f t="shared" si="16"/>
        <v xml:space="preserve"> </v>
      </c>
      <c r="B80" s="42"/>
      <c r="C80" s="43"/>
      <c r="D80" s="44"/>
      <c r="E80" s="44"/>
      <c r="F80" s="43"/>
      <c r="G80" s="43"/>
      <c r="H80" s="26"/>
      <c r="I80" s="26"/>
      <c r="J80" s="26"/>
      <c r="K80" s="26"/>
      <c r="L80" s="52"/>
      <c r="M80" s="50"/>
      <c r="N80" s="28" t="s">
        <v>12</v>
      </c>
      <c r="O80" s="28">
        <f>COUNTIF(C71:C90,"과")</f>
        <v>0</v>
      </c>
      <c r="P80" s="28" t="s">
        <v>2</v>
      </c>
      <c r="Q80" s="28">
        <f>SUMIF(C71:C90,"과",E71:E90)</f>
        <v>0</v>
      </c>
      <c r="R80" s="28">
        <f>COUNTIF(X71:X90,"과국")</f>
        <v>0</v>
      </c>
      <c r="S80" s="28" t="s">
        <v>2</v>
      </c>
      <c r="T80" s="28">
        <f>SUMIF(X71:X90,"과국",E71:E90)</f>
        <v>0</v>
      </c>
      <c r="U80" s="28">
        <f t="shared" si="13"/>
        <v>0</v>
      </c>
      <c r="V80" s="28" t="s">
        <v>2</v>
      </c>
      <c r="W80" s="28">
        <f t="shared" si="14"/>
        <v>0</v>
      </c>
      <c r="X80" s="28" t="str">
        <f t="shared" si="15"/>
        <v/>
      </c>
    </row>
    <row r="81" spans="1:24" ht="28.9" customHeight="1">
      <c r="A81" s="41" t="str">
        <f t="shared" si="16"/>
        <v xml:space="preserve"> </v>
      </c>
      <c r="B81" s="42"/>
      <c r="C81" s="43"/>
      <c r="D81" s="44"/>
      <c r="E81" s="44"/>
      <c r="F81" s="43"/>
      <c r="G81" s="43"/>
      <c r="H81" s="26"/>
      <c r="I81" s="26"/>
      <c r="J81" s="26"/>
      <c r="K81" s="26"/>
      <c r="L81" s="52"/>
      <c r="M81" s="50"/>
      <c r="N81" s="28" t="s">
        <v>13</v>
      </c>
      <c r="O81" s="28">
        <f>COUNTIF(C71:C90,"묘")</f>
        <v>0</v>
      </c>
      <c r="P81" s="28" t="s">
        <v>2</v>
      </c>
      <c r="Q81" s="28">
        <f>SUMIF(C71:C90,"묘",E71:E90)</f>
        <v>0</v>
      </c>
      <c r="R81" s="28">
        <f>COUNTIF(X71:X90,"묘국")</f>
        <v>0</v>
      </c>
      <c r="S81" s="28" t="s">
        <v>2</v>
      </c>
      <c r="T81" s="28">
        <f>SUMIF(X71:X90,"묘국",E71:E90)</f>
        <v>0</v>
      </c>
      <c r="U81" s="28">
        <f t="shared" si="13"/>
        <v>0</v>
      </c>
      <c r="V81" s="28" t="s">
        <v>2</v>
      </c>
      <c r="W81" s="28">
        <f t="shared" si="14"/>
        <v>0</v>
      </c>
      <c r="X81" s="28" t="str">
        <f t="shared" si="15"/>
        <v/>
      </c>
    </row>
    <row r="82" spans="1:24" ht="28.9" customHeight="1">
      <c r="A82" s="41" t="str">
        <f t="shared" si="16"/>
        <v xml:space="preserve"> </v>
      </c>
      <c r="B82" s="42"/>
      <c r="C82" s="43"/>
      <c r="D82" s="44"/>
      <c r="E82" s="44"/>
      <c r="F82" s="43"/>
      <c r="G82" s="43"/>
      <c r="H82" s="26"/>
      <c r="I82" s="26"/>
      <c r="J82" s="26"/>
      <c r="K82" s="26"/>
      <c r="L82" s="52"/>
      <c r="M82" s="50"/>
      <c r="N82" s="28" t="s">
        <v>14</v>
      </c>
      <c r="O82" s="28">
        <f>COUNTIF(C71:C90,"목")</f>
        <v>0</v>
      </c>
      <c r="P82" s="28" t="s">
        <v>2</v>
      </c>
      <c r="Q82" s="28">
        <f>SUMIF(C71:C90,"목",E71:E90)</f>
        <v>0</v>
      </c>
      <c r="R82" s="28">
        <f>COUNTIF(X71:X90,"목국")</f>
        <v>0</v>
      </c>
      <c r="S82" s="28" t="s">
        <v>2</v>
      </c>
      <c r="T82" s="28">
        <f>SUMIF(X71:X90,"목국",E71:E90)</f>
        <v>0</v>
      </c>
      <c r="U82" s="28">
        <f t="shared" si="13"/>
        <v>0</v>
      </c>
      <c r="V82" s="28" t="s">
        <v>2</v>
      </c>
      <c r="W82" s="28">
        <f t="shared" si="14"/>
        <v>0</v>
      </c>
      <c r="X82" s="28" t="str">
        <f t="shared" si="15"/>
        <v/>
      </c>
    </row>
    <row r="83" spans="1:24" ht="28.9" customHeight="1">
      <c r="A83" s="41" t="str">
        <f t="shared" si="16"/>
        <v xml:space="preserve"> </v>
      </c>
      <c r="B83" s="42"/>
      <c r="C83" s="43"/>
      <c r="D83" s="44"/>
      <c r="E83" s="44"/>
      <c r="F83" s="43"/>
      <c r="G83" s="43"/>
      <c r="H83" s="26"/>
      <c r="I83" s="26"/>
      <c r="J83" s="26"/>
      <c r="K83" s="26"/>
      <c r="L83" s="52"/>
      <c r="M83" s="50"/>
      <c r="N83" s="28" t="s">
        <v>15</v>
      </c>
      <c r="O83" s="28">
        <f>COUNTIF(C71:C90,"잡")</f>
        <v>0</v>
      </c>
      <c r="P83" s="28" t="s">
        <v>2</v>
      </c>
      <c r="Q83" s="28">
        <f>SUMIF(C71:C90,"잡",E71:E90)</f>
        <v>0</v>
      </c>
      <c r="R83" s="28">
        <f>COUNTIF(X71:X90,"잡국")</f>
        <v>0</v>
      </c>
      <c r="S83" s="28" t="s">
        <v>2</v>
      </c>
      <c r="T83" s="28">
        <f>SUMIF(X71:X90,"잡국",E71:E90)</f>
        <v>0</v>
      </c>
      <c r="U83" s="28">
        <f t="shared" si="13"/>
        <v>0</v>
      </c>
      <c r="V83" s="28" t="s">
        <v>2</v>
      </c>
      <c r="W83" s="28">
        <f t="shared" si="14"/>
        <v>0</v>
      </c>
      <c r="X83" s="28" t="str">
        <f t="shared" si="15"/>
        <v/>
      </c>
    </row>
    <row r="84" spans="1:24" ht="28.9" customHeight="1">
      <c r="A84" s="41" t="str">
        <f t="shared" si="16"/>
        <v xml:space="preserve"> </v>
      </c>
      <c r="B84" s="42"/>
      <c r="C84" s="43"/>
      <c r="D84" s="44"/>
      <c r="E84" s="44"/>
      <c r="F84" s="43"/>
      <c r="G84" s="43"/>
      <c r="H84" s="26"/>
      <c r="I84" s="26"/>
      <c r="J84" s="26"/>
      <c r="K84" s="26"/>
      <c r="L84" s="52"/>
      <c r="M84" s="50"/>
      <c r="N84" s="28" t="s">
        <v>19</v>
      </c>
      <c r="O84" s="28">
        <f>COUNTIF(C71:C90,"학")</f>
        <v>0</v>
      </c>
      <c r="P84" s="28" t="s">
        <v>2</v>
      </c>
      <c r="Q84" s="28">
        <f>SUMIF(C71:C90,"학",E71:E90)</f>
        <v>0</v>
      </c>
      <c r="R84" s="28">
        <f>COUNTIF(X71:X90,"학국")</f>
        <v>0</v>
      </c>
      <c r="S84" s="28" t="s">
        <v>2</v>
      </c>
      <c r="T84" s="28">
        <f>SUMIF(X71:X90,"학국",E71:E90)</f>
        <v>0</v>
      </c>
      <c r="U84" s="28">
        <f t="shared" si="13"/>
        <v>0</v>
      </c>
      <c r="V84" s="28" t="s">
        <v>2</v>
      </c>
      <c r="W84" s="28">
        <f t="shared" si="14"/>
        <v>0</v>
      </c>
      <c r="X84" s="28" t="str">
        <f t="shared" si="15"/>
        <v/>
      </c>
    </row>
    <row r="85" spans="1:24" ht="28.9" customHeight="1">
      <c r="A85" s="41" t="str">
        <f t="shared" ref="A85:A90" si="17">IF(OR(ISNUMBER(E85),ISTEXT(C85)),A84+1," ")</f>
        <v xml:space="preserve"> </v>
      </c>
      <c r="B85" s="42"/>
      <c r="C85" s="43"/>
      <c r="D85" s="44"/>
      <c r="E85" s="44"/>
      <c r="F85" s="43"/>
      <c r="G85" s="43"/>
      <c r="H85" s="26"/>
      <c r="I85" s="26"/>
      <c r="J85" s="26"/>
      <c r="K85" s="26"/>
      <c r="L85" s="52"/>
      <c r="M85" s="50"/>
      <c r="N85" s="28" t="s">
        <v>16</v>
      </c>
      <c r="O85" s="28">
        <f>COUNTIF(C71:C90,"수")</f>
        <v>0</v>
      </c>
      <c r="P85" s="28" t="s">
        <v>2</v>
      </c>
      <c r="Q85" s="28">
        <f>SUMIF(C71:C90,"수",E71:E90)</f>
        <v>0</v>
      </c>
      <c r="R85" s="28">
        <f>COUNTIF(X71:X90,"수국")</f>
        <v>0</v>
      </c>
      <c r="S85" s="28" t="s">
        <v>2</v>
      </c>
      <c r="T85" s="28">
        <f>SUMIF(X71:X90,"수국",E71:E90)</f>
        <v>0</v>
      </c>
      <c r="U85" s="28">
        <f t="shared" si="13"/>
        <v>0</v>
      </c>
      <c r="V85" s="28" t="s">
        <v>2</v>
      </c>
      <c r="W85" s="28">
        <f t="shared" si="14"/>
        <v>0</v>
      </c>
      <c r="X85" s="28" t="str">
        <f t="shared" si="15"/>
        <v/>
      </c>
    </row>
    <row r="86" spans="1:24" ht="28.9" customHeight="1">
      <c r="A86" s="41" t="str">
        <f t="shared" si="17"/>
        <v xml:space="preserve"> </v>
      </c>
      <c r="B86" s="42"/>
      <c r="C86" s="43"/>
      <c r="D86" s="44"/>
      <c r="E86" s="44"/>
      <c r="F86" s="43"/>
      <c r="G86" s="43"/>
      <c r="H86" s="26"/>
      <c r="I86" s="26"/>
      <c r="J86" s="26"/>
      <c r="K86" s="26"/>
      <c r="L86" s="52"/>
      <c r="M86" s="50"/>
      <c r="N86" s="29" t="s">
        <v>17</v>
      </c>
      <c r="O86" s="28">
        <f>COUNTIF(C71:C90,"장")</f>
        <v>0</v>
      </c>
      <c r="P86" s="28" t="s">
        <v>2</v>
      </c>
      <c r="Q86" s="28">
        <f>SUMIF(C71:C90,"장",E71:E90)</f>
        <v>0</v>
      </c>
      <c r="R86" s="28">
        <f>COUNTIF(X71:X90,"장국")</f>
        <v>0</v>
      </c>
      <c r="S86" s="28" t="s">
        <v>2</v>
      </c>
      <c r="T86" s="28">
        <f>SUMIF(X71:X90,"장국",E71:E90)</f>
        <v>0</v>
      </c>
      <c r="U86" s="28">
        <f t="shared" si="13"/>
        <v>0</v>
      </c>
      <c r="V86" s="28" t="s">
        <v>2</v>
      </c>
      <c r="W86" s="28">
        <f t="shared" si="14"/>
        <v>0</v>
      </c>
      <c r="X86" s="30" t="str">
        <f t="shared" si="15"/>
        <v/>
      </c>
    </row>
    <row r="87" spans="1:24" ht="28.9" customHeight="1">
      <c r="A87" s="41" t="str">
        <f t="shared" si="17"/>
        <v xml:space="preserve"> </v>
      </c>
      <c r="B87" s="42"/>
      <c r="C87" s="43"/>
      <c r="D87" s="44"/>
      <c r="E87" s="44"/>
      <c r="F87" s="43"/>
      <c r="G87" s="43"/>
      <c r="H87" s="26"/>
      <c r="I87" s="26"/>
      <c r="J87" s="26"/>
      <c r="K87" s="26"/>
      <c r="L87" s="52"/>
      <c r="M87" s="50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30" t="str">
        <f t="shared" si="15"/>
        <v/>
      </c>
    </row>
    <row r="88" spans="1:24" ht="28.9" customHeight="1">
      <c r="A88" s="41" t="str">
        <f t="shared" si="17"/>
        <v xml:space="preserve"> </v>
      </c>
      <c r="B88" s="42"/>
      <c r="C88" s="43"/>
      <c r="D88" s="44"/>
      <c r="E88" s="44"/>
      <c r="F88" s="43"/>
      <c r="G88" s="43"/>
      <c r="H88" s="26"/>
      <c r="I88" s="26"/>
      <c r="J88" s="26"/>
      <c r="K88" s="26"/>
      <c r="L88" s="52"/>
      <c r="M88" s="50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30" t="str">
        <f t="shared" ref="X88:X103" si="18">CONCATENATE(C88,H88)</f>
        <v/>
      </c>
    </row>
    <row r="89" spans="1:24" ht="28.9" customHeight="1">
      <c r="A89" s="41" t="str">
        <f t="shared" si="17"/>
        <v xml:space="preserve"> </v>
      </c>
      <c r="B89" s="42"/>
      <c r="C89" s="43"/>
      <c r="D89" s="44"/>
      <c r="E89" s="44"/>
      <c r="F89" s="43"/>
      <c r="G89" s="43"/>
      <c r="H89" s="26"/>
      <c r="I89" s="26"/>
      <c r="J89" s="26"/>
      <c r="K89" s="26"/>
      <c r="L89" s="52"/>
      <c r="M89" s="50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30" t="str">
        <f t="shared" si="18"/>
        <v/>
      </c>
    </row>
    <row r="90" spans="1:24" ht="28.9" customHeight="1">
      <c r="A90" s="41" t="str">
        <f t="shared" si="17"/>
        <v xml:space="preserve"> </v>
      </c>
      <c r="B90" s="42"/>
      <c r="C90" s="43"/>
      <c r="D90" s="44"/>
      <c r="E90" s="44"/>
      <c r="F90" s="43"/>
      <c r="G90" s="43"/>
      <c r="H90" s="26"/>
      <c r="I90" s="26"/>
      <c r="J90" s="26"/>
      <c r="K90" s="26"/>
      <c r="L90" s="52"/>
      <c r="M90" s="50"/>
      <c r="N90" s="28" t="s">
        <v>20</v>
      </c>
      <c r="O90" s="28">
        <f>COUNTIF(C71:C90," ")</f>
        <v>0</v>
      </c>
      <c r="P90" s="28" t="s">
        <v>2</v>
      </c>
      <c r="Q90" s="28">
        <f>SUMIF(C71:C90," ",E71:E90)</f>
        <v>0</v>
      </c>
      <c r="R90" s="28"/>
      <c r="S90" s="28" t="s">
        <v>2</v>
      </c>
      <c r="T90" s="28"/>
      <c r="U90" s="28">
        <f>O90</f>
        <v>0</v>
      </c>
      <c r="V90" s="28" t="s">
        <v>2</v>
      </c>
      <c r="W90" s="28">
        <f>Q90</f>
        <v>0</v>
      </c>
      <c r="X90" s="28" t="str">
        <f t="shared" si="18"/>
        <v/>
      </c>
    </row>
    <row r="91" spans="1:24" ht="28.9" customHeight="1">
      <c r="A91" s="45" t="s">
        <v>35</v>
      </c>
      <c r="B91" s="46"/>
      <c r="C91" s="47"/>
      <c r="D91" s="48"/>
      <c r="E91" s="49">
        <f>SUM(E71:E90)</f>
        <v>0</v>
      </c>
      <c r="F91" s="47"/>
      <c r="G91" s="47"/>
      <c r="H91" s="31"/>
      <c r="I91" s="31"/>
      <c r="J91" s="31"/>
      <c r="K91" s="31"/>
      <c r="L91" s="33"/>
      <c r="M91" s="51"/>
      <c r="N91" s="29" t="s">
        <v>1</v>
      </c>
      <c r="O91" s="28">
        <f>SUM(O71:O90)</f>
        <v>0</v>
      </c>
      <c r="P91" s="28" t="s">
        <v>2</v>
      </c>
      <c r="Q91" s="28">
        <f>SUM(Q71:Q90)</f>
        <v>0</v>
      </c>
      <c r="R91" s="28">
        <f>SUM(R71:R90)</f>
        <v>0</v>
      </c>
      <c r="S91" s="28" t="s">
        <v>2</v>
      </c>
      <c r="T91" s="28">
        <f>SUM(T71:T90)</f>
        <v>0</v>
      </c>
      <c r="U91" s="28">
        <f>SUM(U71:U90)</f>
        <v>0</v>
      </c>
      <c r="V91" s="28" t="s">
        <v>2</v>
      </c>
      <c r="W91" s="28">
        <f>SUM(W71:W90)</f>
        <v>0</v>
      </c>
      <c r="X91" s="28" t="str">
        <f t="shared" si="18"/>
        <v/>
      </c>
    </row>
    <row r="92" spans="1:24" ht="28.9" customHeight="1">
      <c r="A92" s="41" t="str">
        <f>IF(OR(ISNUMBER(E92),ISTEXT(C92)),A90+1," ")</f>
        <v xml:space="preserve"> </v>
      </c>
      <c r="B92" s="42"/>
      <c r="C92" s="43"/>
      <c r="D92" s="44"/>
      <c r="E92" s="44"/>
      <c r="F92" s="43"/>
      <c r="G92" s="43"/>
      <c r="H92" s="26"/>
      <c r="I92" s="26"/>
      <c r="J92" s="26"/>
      <c r="K92" s="27"/>
      <c r="L92" s="52"/>
      <c r="M92" s="50"/>
      <c r="N92" s="28" t="s">
        <v>3</v>
      </c>
      <c r="O92" s="28">
        <f>COUNTIF(C92:C111,"전")</f>
        <v>0</v>
      </c>
      <c r="P92" s="28" t="s">
        <v>2</v>
      </c>
      <c r="Q92" s="28">
        <f>SUMIF(C92:C111,"전",E92:E111)</f>
        <v>0</v>
      </c>
      <c r="R92" s="28">
        <f>COUNTIF(X92:X111,"전국")</f>
        <v>0</v>
      </c>
      <c r="S92" s="28" t="s">
        <v>2</v>
      </c>
      <c r="T92" s="28">
        <f>SUMIF(X92:X111,"전국",E92:E111)</f>
        <v>0</v>
      </c>
      <c r="U92" s="28">
        <f t="shared" ref="U92:U107" si="19">O92-R92</f>
        <v>0</v>
      </c>
      <c r="V92" s="28" t="s">
        <v>2</v>
      </c>
      <c r="W92" s="28">
        <f t="shared" ref="W92:W107" si="20">Q92-T92</f>
        <v>0</v>
      </c>
      <c r="X92" s="28" t="str">
        <f t="shared" si="18"/>
        <v/>
      </c>
    </row>
    <row r="93" spans="1:24" ht="28.9" customHeight="1">
      <c r="A93" s="41" t="str">
        <f>IF(OR(ISNUMBER(E93),ISTEXT(C93)),A92+1," ")</f>
        <v xml:space="preserve"> </v>
      </c>
      <c r="B93" s="42"/>
      <c r="C93" s="43"/>
      <c r="D93" s="44"/>
      <c r="E93" s="44"/>
      <c r="F93" s="43"/>
      <c r="G93" s="43"/>
      <c r="H93" s="26"/>
      <c r="I93" s="26"/>
      <c r="J93" s="26"/>
      <c r="K93" s="26"/>
      <c r="L93" s="52"/>
      <c r="M93" s="50"/>
      <c r="N93" s="28" t="s">
        <v>4</v>
      </c>
      <c r="O93" s="28">
        <f>COUNTIF(C92:C111,"답")</f>
        <v>0</v>
      </c>
      <c r="P93" s="28" t="s">
        <v>2</v>
      </c>
      <c r="Q93" s="28">
        <f>SUMIF(C92:C111,"답",E92:E111)</f>
        <v>0</v>
      </c>
      <c r="R93" s="28">
        <f>COUNTIF(X92:X111,"답국")</f>
        <v>0</v>
      </c>
      <c r="S93" s="28" t="s">
        <v>2</v>
      </c>
      <c r="T93" s="28">
        <f>SUMIF(X92:X111,"답국",E92:E111)</f>
        <v>0</v>
      </c>
      <c r="U93" s="28">
        <f t="shared" si="19"/>
        <v>0</v>
      </c>
      <c r="V93" s="28" t="s">
        <v>2</v>
      </c>
      <c r="W93" s="28">
        <f t="shared" si="20"/>
        <v>0</v>
      </c>
      <c r="X93" s="28" t="str">
        <f t="shared" si="18"/>
        <v/>
      </c>
    </row>
    <row r="94" spans="1:24" ht="28.9" customHeight="1">
      <c r="A94" s="41" t="str">
        <f t="shared" ref="A94:A104" si="21">IF(OR(ISNUMBER(E94),ISTEXT(C94)),A93+1," ")</f>
        <v xml:space="preserve"> </v>
      </c>
      <c r="B94" s="42"/>
      <c r="C94" s="43"/>
      <c r="D94" s="44"/>
      <c r="E94" s="44"/>
      <c r="F94" s="43"/>
      <c r="G94" s="43"/>
      <c r="H94" s="26"/>
      <c r="I94" s="26"/>
      <c r="J94" s="26"/>
      <c r="K94" s="26"/>
      <c r="L94" s="52"/>
      <c r="M94" s="50"/>
      <c r="N94" s="28" t="s">
        <v>5</v>
      </c>
      <c r="O94" s="28">
        <f>COUNTIF(C92:C111,"임")</f>
        <v>0</v>
      </c>
      <c r="P94" s="28" t="s">
        <v>2</v>
      </c>
      <c r="Q94" s="28">
        <f>SUMIF(C92:C111,"임",E92:E111)</f>
        <v>0</v>
      </c>
      <c r="R94" s="28">
        <f>COUNTIF(X92:X111,"임국")</f>
        <v>0</v>
      </c>
      <c r="S94" s="28" t="s">
        <v>2</v>
      </c>
      <c r="T94" s="28">
        <f>SUMIF(X92:X111,"임국",E92:E111)</f>
        <v>0</v>
      </c>
      <c r="U94" s="28">
        <f t="shared" si="19"/>
        <v>0</v>
      </c>
      <c r="V94" s="28" t="s">
        <v>2</v>
      </c>
      <c r="W94" s="28">
        <f t="shared" si="20"/>
        <v>0</v>
      </c>
      <c r="X94" s="28" t="str">
        <f t="shared" si="18"/>
        <v/>
      </c>
    </row>
    <row r="95" spans="1:24" ht="28.9" customHeight="1">
      <c r="A95" s="41" t="str">
        <f t="shared" si="21"/>
        <v xml:space="preserve"> </v>
      </c>
      <c r="B95" s="42"/>
      <c r="C95" s="43"/>
      <c r="D95" s="44"/>
      <c r="E95" s="44"/>
      <c r="F95" s="43"/>
      <c r="G95" s="43"/>
      <c r="H95" s="26"/>
      <c r="I95" s="26"/>
      <c r="J95" s="26"/>
      <c r="K95" s="26"/>
      <c r="L95" s="52"/>
      <c r="M95" s="50"/>
      <c r="N95" s="28" t="s">
        <v>6</v>
      </c>
      <c r="O95" s="28">
        <f>COUNTIF(C92:C111,"대")</f>
        <v>0</v>
      </c>
      <c r="P95" s="28" t="s">
        <v>2</v>
      </c>
      <c r="Q95" s="28">
        <f>SUMIF(C92:C111,"대",E92:E111)</f>
        <v>0</v>
      </c>
      <c r="R95" s="28">
        <f>COUNTIF(X92:X111,"대국")</f>
        <v>0</v>
      </c>
      <c r="S95" s="28" t="s">
        <v>2</v>
      </c>
      <c r="T95" s="28">
        <f>SUMIF(X92:X111,"대국",E92:E111)</f>
        <v>0</v>
      </c>
      <c r="U95" s="28">
        <f t="shared" si="19"/>
        <v>0</v>
      </c>
      <c r="V95" s="28" t="s">
        <v>2</v>
      </c>
      <c r="W95" s="28">
        <f t="shared" si="20"/>
        <v>0</v>
      </c>
      <c r="X95" s="28" t="str">
        <f t="shared" si="18"/>
        <v/>
      </c>
    </row>
    <row r="96" spans="1:24" ht="28.9" customHeight="1">
      <c r="A96" s="41" t="str">
        <f t="shared" si="21"/>
        <v xml:space="preserve"> </v>
      </c>
      <c r="B96" s="42"/>
      <c r="C96" s="43"/>
      <c r="D96" s="44"/>
      <c r="E96" s="44"/>
      <c r="F96" s="43"/>
      <c r="G96" s="43"/>
      <c r="H96" s="26"/>
      <c r="I96" s="26"/>
      <c r="J96" s="26"/>
      <c r="K96" s="26"/>
      <c r="L96" s="52"/>
      <c r="M96" s="50"/>
      <c r="N96" s="28" t="s">
        <v>7</v>
      </c>
      <c r="O96" s="28">
        <f>COUNTIF(C92:C111,"도")</f>
        <v>0</v>
      </c>
      <c r="P96" s="28" t="s">
        <v>2</v>
      </c>
      <c r="Q96" s="28">
        <f>SUMIF(C92:C111,"도",E92:E111)</f>
        <v>0</v>
      </c>
      <c r="R96" s="28">
        <f>COUNTIF(X92:X111,"도국")</f>
        <v>0</v>
      </c>
      <c r="S96" s="28" t="s">
        <v>2</v>
      </c>
      <c r="T96" s="28">
        <f>SUMIF(X92:X111,"도국",E92:E111)</f>
        <v>0</v>
      </c>
      <c r="U96" s="28">
        <f t="shared" si="19"/>
        <v>0</v>
      </c>
      <c r="V96" s="28" t="s">
        <v>2</v>
      </c>
      <c r="W96" s="28">
        <f t="shared" si="20"/>
        <v>0</v>
      </c>
      <c r="X96" s="28" t="str">
        <f t="shared" si="18"/>
        <v/>
      </c>
    </row>
    <row r="97" spans="1:24" ht="28.9" customHeight="1">
      <c r="A97" s="41" t="str">
        <f t="shared" si="21"/>
        <v xml:space="preserve"> </v>
      </c>
      <c r="B97" s="42"/>
      <c r="C97" s="43"/>
      <c r="D97" s="44"/>
      <c r="E97" s="44"/>
      <c r="F97" s="43"/>
      <c r="G97" s="43"/>
      <c r="H97" s="26"/>
      <c r="I97" s="26"/>
      <c r="J97" s="26"/>
      <c r="K97" s="26"/>
      <c r="L97" s="52"/>
      <c r="M97" s="50"/>
      <c r="N97" s="28" t="s">
        <v>8</v>
      </c>
      <c r="O97" s="28">
        <f>COUNTIF(C92:C111,"천")</f>
        <v>0</v>
      </c>
      <c r="P97" s="28" t="s">
        <v>2</v>
      </c>
      <c r="Q97" s="28">
        <f>SUMIF(C92:C111,"천",E92:E111)</f>
        <v>0</v>
      </c>
      <c r="R97" s="28">
        <f>COUNTIF(X92:X111,"천국")</f>
        <v>0</v>
      </c>
      <c r="S97" s="28" t="s">
        <v>2</v>
      </c>
      <c r="T97" s="28">
        <f>SUMIF(X92:X111,"천국",E92:E111)</f>
        <v>0</v>
      </c>
      <c r="U97" s="28">
        <f t="shared" si="19"/>
        <v>0</v>
      </c>
      <c r="V97" s="28" t="s">
        <v>2</v>
      </c>
      <c r="W97" s="28">
        <f t="shared" si="20"/>
        <v>0</v>
      </c>
      <c r="X97" s="28" t="str">
        <f t="shared" si="18"/>
        <v/>
      </c>
    </row>
    <row r="98" spans="1:24" ht="28.9" customHeight="1">
      <c r="A98" s="41" t="str">
        <f t="shared" si="21"/>
        <v xml:space="preserve"> </v>
      </c>
      <c r="B98" s="42"/>
      <c r="C98" s="43"/>
      <c r="D98" s="44"/>
      <c r="E98" s="44"/>
      <c r="F98" s="43"/>
      <c r="G98" s="43"/>
      <c r="H98" s="26"/>
      <c r="I98" s="26"/>
      <c r="J98" s="26"/>
      <c r="K98" s="26"/>
      <c r="L98" s="52"/>
      <c r="M98" s="50"/>
      <c r="N98" s="28" t="s">
        <v>9</v>
      </c>
      <c r="O98" s="28">
        <f>COUNTIF(C92:C111,"구")</f>
        <v>0</v>
      </c>
      <c r="P98" s="28" t="s">
        <v>2</v>
      </c>
      <c r="Q98" s="28">
        <f>SUMIF(C92:C111,"구",E92:E111)</f>
        <v>0</v>
      </c>
      <c r="R98" s="28">
        <f>COUNTIF(X92:X111,"구국")</f>
        <v>0</v>
      </c>
      <c r="S98" s="28" t="s">
        <v>2</v>
      </c>
      <c r="T98" s="28">
        <f>SUMIF(X92:X111,"구국",E92:E111)</f>
        <v>0</v>
      </c>
      <c r="U98" s="28">
        <f t="shared" si="19"/>
        <v>0</v>
      </c>
      <c r="V98" s="28" t="s">
        <v>2</v>
      </c>
      <c r="W98" s="28">
        <f t="shared" si="20"/>
        <v>0</v>
      </c>
      <c r="X98" s="28" t="str">
        <f t="shared" si="18"/>
        <v/>
      </c>
    </row>
    <row r="99" spans="1:24" ht="28.9" customHeight="1">
      <c r="A99" s="41" t="str">
        <f t="shared" si="21"/>
        <v xml:space="preserve"> </v>
      </c>
      <c r="B99" s="42"/>
      <c r="C99" s="43"/>
      <c r="D99" s="44"/>
      <c r="E99" s="44"/>
      <c r="F99" s="43"/>
      <c r="G99" s="43"/>
      <c r="H99" s="26"/>
      <c r="I99" s="26"/>
      <c r="J99" s="26"/>
      <c r="K99" s="26"/>
      <c r="L99" s="52"/>
      <c r="M99" s="50"/>
      <c r="N99" s="28" t="s">
        <v>10</v>
      </c>
      <c r="O99" s="28">
        <f>COUNTIF(C92:C111,"제")</f>
        <v>0</v>
      </c>
      <c r="P99" s="28" t="s">
        <v>2</v>
      </c>
      <c r="Q99" s="28">
        <f>SUMIF(C92:C111,"제",E92:E111)</f>
        <v>0</v>
      </c>
      <c r="R99" s="28">
        <f>COUNTIF(X92:X111,"제국")</f>
        <v>0</v>
      </c>
      <c r="S99" s="28" t="s">
        <v>2</v>
      </c>
      <c r="T99" s="28">
        <f>SUMIF(X92:X111,"제국",E92:E111)</f>
        <v>0</v>
      </c>
      <c r="U99" s="28">
        <f t="shared" si="19"/>
        <v>0</v>
      </c>
      <c r="V99" s="28" t="s">
        <v>2</v>
      </c>
      <c r="W99" s="28">
        <f t="shared" si="20"/>
        <v>0</v>
      </c>
      <c r="X99" s="28" t="str">
        <f t="shared" si="18"/>
        <v/>
      </c>
    </row>
    <row r="100" spans="1:24" ht="28.9" customHeight="1">
      <c r="A100" s="41" t="str">
        <f t="shared" si="21"/>
        <v xml:space="preserve"> </v>
      </c>
      <c r="B100" s="42"/>
      <c r="C100" s="43"/>
      <c r="D100" s="44"/>
      <c r="E100" s="44"/>
      <c r="F100" s="43"/>
      <c r="G100" s="43"/>
      <c r="H100" s="26"/>
      <c r="I100" s="26"/>
      <c r="J100" s="26"/>
      <c r="K100" s="26"/>
      <c r="L100" s="52"/>
      <c r="M100" s="50"/>
      <c r="N100" s="28" t="s">
        <v>11</v>
      </c>
      <c r="O100" s="28">
        <f>COUNTIF(C92:C111,"유")</f>
        <v>0</v>
      </c>
      <c r="P100" s="28" t="s">
        <v>2</v>
      </c>
      <c r="Q100" s="28">
        <f>SUMIF(C92:C111,"유",E92:E111)</f>
        <v>0</v>
      </c>
      <c r="R100" s="28">
        <f>COUNTIF(X92:X111,"유국")</f>
        <v>0</v>
      </c>
      <c r="S100" s="28" t="s">
        <v>2</v>
      </c>
      <c r="T100" s="28">
        <f>SUMIF(X92:X111,"유국",E92:E111)</f>
        <v>0</v>
      </c>
      <c r="U100" s="28">
        <f t="shared" si="19"/>
        <v>0</v>
      </c>
      <c r="V100" s="28" t="s">
        <v>2</v>
      </c>
      <c r="W100" s="28">
        <f t="shared" si="20"/>
        <v>0</v>
      </c>
      <c r="X100" s="28" t="str">
        <f t="shared" si="18"/>
        <v/>
      </c>
    </row>
    <row r="101" spans="1:24" ht="28.9" customHeight="1">
      <c r="A101" s="41" t="str">
        <f t="shared" si="21"/>
        <v xml:space="preserve"> </v>
      </c>
      <c r="B101" s="42"/>
      <c r="C101" s="43"/>
      <c r="D101" s="44"/>
      <c r="E101" s="44"/>
      <c r="F101" s="43"/>
      <c r="G101" s="43"/>
      <c r="H101" s="26"/>
      <c r="I101" s="26"/>
      <c r="J101" s="26"/>
      <c r="K101" s="26"/>
      <c r="L101" s="52"/>
      <c r="M101" s="50"/>
      <c r="N101" s="28" t="s">
        <v>12</v>
      </c>
      <c r="O101" s="28">
        <f>COUNTIF(C92:C111,"과")</f>
        <v>0</v>
      </c>
      <c r="P101" s="28" t="s">
        <v>2</v>
      </c>
      <c r="Q101" s="28">
        <f>SUMIF(C92:C111,"과",E92:E111)</f>
        <v>0</v>
      </c>
      <c r="R101" s="28">
        <f>COUNTIF(X92:X111,"과국")</f>
        <v>0</v>
      </c>
      <c r="S101" s="28" t="s">
        <v>2</v>
      </c>
      <c r="T101" s="28">
        <f>SUMIF(X92:X111,"과국",E92:E111)</f>
        <v>0</v>
      </c>
      <c r="U101" s="28">
        <f t="shared" si="19"/>
        <v>0</v>
      </c>
      <c r="V101" s="28" t="s">
        <v>2</v>
      </c>
      <c r="W101" s="28">
        <f t="shared" si="20"/>
        <v>0</v>
      </c>
      <c r="X101" s="28" t="str">
        <f t="shared" si="18"/>
        <v/>
      </c>
    </row>
    <row r="102" spans="1:24" ht="28.9" customHeight="1">
      <c r="A102" s="41" t="str">
        <f t="shared" si="21"/>
        <v xml:space="preserve"> </v>
      </c>
      <c r="B102" s="42"/>
      <c r="C102" s="43"/>
      <c r="D102" s="44"/>
      <c r="E102" s="44"/>
      <c r="F102" s="43"/>
      <c r="G102" s="43"/>
      <c r="H102" s="26"/>
      <c r="I102" s="26"/>
      <c r="J102" s="26"/>
      <c r="K102" s="26"/>
      <c r="L102" s="52"/>
      <c r="M102" s="50"/>
      <c r="N102" s="28" t="s">
        <v>13</v>
      </c>
      <c r="O102" s="28">
        <f>COUNTIF(C92:C111,"묘")</f>
        <v>0</v>
      </c>
      <c r="P102" s="28" t="s">
        <v>2</v>
      </c>
      <c r="Q102" s="28">
        <f>SUMIF(C92:C111,"묘",E92:E111)</f>
        <v>0</v>
      </c>
      <c r="R102" s="28">
        <f>COUNTIF(X92:X111,"묘국")</f>
        <v>0</v>
      </c>
      <c r="S102" s="28" t="s">
        <v>2</v>
      </c>
      <c r="T102" s="28">
        <f>SUMIF(X92:X111,"묘국",E92:E111)</f>
        <v>0</v>
      </c>
      <c r="U102" s="28">
        <f t="shared" si="19"/>
        <v>0</v>
      </c>
      <c r="V102" s="28" t="s">
        <v>2</v>
      </c>
      <c r="W102" s="28">
        <f t="shared" si="20"/>
        <v>0</v>
      </c>
      <c r="X102" s="28" t="str">
        <f t="shared" si="18"/>
        <v/>
      </c>
    </row>
    <row r="103" spans="1:24" ht="28.9" customHeight="1">
      <c r="A103" s="41" t="str">
        <f t="shared" si="21"/>
        <v xml:space="preserve"> </v>
      </c>
      <c r="B103" s="42"/>
      <c r="C103" s="43"/>
      <c r="D103" s="44"/>
      <c r="E103" s="44"/>
      <c r="F103" s="43"/>
      <c r="G103" s="43"/>
      <c r="H103" s="26"/>
      <c r="I103" s="26"/>
      <c r="J103" s="26"/>
      <c r="K103" s="26"/>
      <c r="L103" s="52"/>
      <c r="M103" s="50"/>
      <c r="N103" s="28" t="s">
        <v>14</v>
      </c>
      <c r="O103" s="28">
        <f>COUNTIF(C92:C111,"목")</f>
        <v>0</v>
      </c>
      <c r="P103" s="28" t="s">
        <v>2</v>
      </c>
      <c r="Q103" s="28">
        <f>SUMIF(C92:C111,"목",E92:E111)</f>
        <v>0</v>
      </c>
      <c r="R103" s="28">
        <f>COUNTIF(X92:X111,"목국")</f>
        <v>0</v>
      </c>
      <c r="S103" s="28" t="s">
        <v>2</v>
      </c>
      <c r="T103" s="28">
        <f>SUMIF(X92:X111,"목국",E92:E111)</f>
        <v>0</v>
      </c>
      <c r="U103" s="28">
        <f t="shared" si="19"/>
        <v>0</v>
      </c>
      <c r="V103" s="28" t="s">
        <v>2</v>
      </c>
      <c r="W103" s="28">
        <f t="shared" si="20"/>
        <v>0</v>
      </c>
      <c r="X103" s="28" t="str">
        <f t="shared" si="18"/>
        <v/>
      </c>
    </row>
    <row r="104" spans="1:24" ht="28.9" customHeight="1">
      <c r="A104" s="41" t="str">
        <f t="shared" si="21"/>
        <v xml:space="preserve"> </v>
      </c>
      <c r="B104" s="42"/>
      <c r="C104" s="43"/>
      <c r="D104" s="44"/>
      <c r="E104" s="44"/>
      <c r="F104" s="43"/>
      <c r="G104" s="43"/>
      <c r="H104" s="26"/>
      <c r="I104" s="26"/>
      <c r="J104" s="26"/>
      <c r="K104" s="26"/>
      <c r="L104" s="52"/>
      <c r="M104" s="50"/>
      <c r="N104" s="28" t="s">
        <v>15</v>
      </c>
      <c r="O104" s="28">
        <f>COUNTIF(C92:C111,"잡")</f>
        <v>0</v>
      </c>
      <c r="P104" s="28" t="s">
        <v>2</v>
      </c>
      <c r="Q104" s="28">
        <f>SUMIF(C92:C111,"잡",E92:E111)</f>
        <v>0</v>
      </c>
      <c r="R104" s="28">
        <f>COUNTIF(X92:X111,"잡국")</f>
        <v>0</v>
      </c>
      <c r="S104" s="28" t="s">
        <v>2</v>
      </c>
      <c r="T104" s="28">
        <f>SUMIF(X92:X111,"잡국",E92:E111)</f>
        <v>0</v>
      </c>
      <c r="U104" s="28">
        <f t="shared" si="19"/>
        <v>0</v>
      </c>
      <c r="V104" s="28" t="s">
        <v>2</v>
      </c>
      <c r="W104" s="28">
        <f t="shared" si="20"/>
        <v>0</v>
      </c>
      <c r="X104" s="28" t="str">
        <f t="shared" ref="X104:X119" si="22">CONCATENATE(C104,H104)</f>
        <v/>
      </c>
    </row>
    <row r="105" spans="1:24" ht="28.9" customHeight="1">
      <c r="A105" s="41" t="str">
        <f t="shared" ref="A105:A111" si="23">IF(OR(ISNUMBER(E105),ISTEXT(C105)),A104+1," ")</f>
        <v xml:space="preserve"> </v>
      </c>
      <c r="B105" s="42"/>
      <c r="C105" s="43"/>
      <c r="D105" s="44"/>
      <c r="E105" s="44"/>
      <c r="F105" s="43"/>
      <c r="G105" s="43"/>
      <c r="H105" s="26"/>
      <c r="I105" s="26"/>
      <c r="J105" s="26"/>
      <c r="K105" s="26"/>
      <c r="L105" s="52"/>
      <c r="M105" s="50"/>
      <c r="N105" s="28" t="s">
        <v>19</v>
      </c>
      <c r="O105" s="28">
        <f>COUNTIF(C92:C111,"학")</f>
        <v>0</v>
      </c>
      <c r="P105" s="28" t="s">
        <v>2</v>
      </c>
      <c r="Q105" s="28">
        <f>SUMIF(C92:C111,"학",E92:E111)</f>
        <v>0</v>
      </c>
      <c r="R105" s="28">
        <f>COUNTIF(X92:X111,"학국")</f>
        <v>0</v>
      </c>
      <c r="S105" s="28" t="s">
        <v>2</v>
      </c>
      <c r="T105" s="28">
        <f>SUMIF(X92:X111,"학국",E92:E111)</f>
        <v>0</v>
      </c>
      <c r="U105" s="28">
        <f t="shared" si="19"/>
        <v>0</v>
      </c>
      <c r="V105" s="28" t="s">
        <v>2</v>
      </c>
      <c r="W105" s="28">
        <f t="shared" si="20"/>
        <v>0</v>
      </c>
      <c r="X105" s="28" t="str">
        <f t="shared" si="22"/>
        <v/>
      </c>
    </row>
    <row r="106" spans="1:24" ht="28.9" customHeight="1">
      <c r="A106" s="41" t="str">
        <f t="shared" si="23"/>
        <v xml:space="preserve"> </v>
      </c>
      <c r="B106" s="42"/>
      <c r="C106" s="43"/>
      <c r="D106" s="44"/>
      <c r="E106" s="44"/>
      <c r="F106" s="43"/>
      <c r="G106" s="43"/>
      <c r="H106" s="26"/>
      <c r="I106" s="26"/>
      <c r="J106" s="26"/>
      <c r="K106" s="26"/>
      <c r="L106" s="52"/>
      <c r="M106" s="50"/>
      <c r="N106" s="28" t="s">
        <v>16</v>
      </c>
      <c r="O106" s="28">
        <f>COUNTIF(C92:C111,"수")</f>
        <v>0</v>
      </c>
      <c r="P106" s="28" t="s">
        <v>2</v>
      </c>
      <c r="Q106" s="28">
        <f>SUMIF(C92:C111,"수",E92:E111)</f>
        <v>0</v>
      </c>
      <c r="R106" s="28">
        <f>COUNTIF(X92:X111,"수국")</f>
        <v>0</v>
      </c>
      <c r="S106" s="28" t="s">
        <v>2</v>
      </c>
      <c r="T106" s="28">
        <f>SUMIF(X92:X111,"수국",E92:E111)</f>
        <v>0</v>
      </c>
      <c r="U106" s="28">
        <f t="shared" si="19"/>
        <v>0</v>
      </c>
      <c r="V106" s="28" t="s">
        <v>2</v>
      </c>
      <c r="W106" s="28">
        <f t="shared" si="20"/>
        <v>0</v>
      </c>
      <c r="X106" s="28" t="str">
        <f t="shared" si="22"/>
        <v/>
      </c>
    </row>
    <row r="107" spans="1:24" ht="28.9" customHeight="1">
      <c r="A107" s="41" t="str">
        <f t="shared" si="23"/>
        <v xml:space="preserve"> </v>
      </c>
      <c r="B107" s="42"/>
      <c r="C107" s="43"/>
      <c r="D107" s="44"/>
      <c r="E107" s="44"/>
      <c r="F107" s="43"/>
      <c r="G107" s="43"/>
      <c r="H107" s="26"/>
      <c r="I107" s="26"/>
      <c r="J107" s="26"/>
      <c r="K107" s="26"/>
      <c r="L107" s="52"/>
      <c r="M107" s="50"/>
      <c r="N107" s="29" t="s">
        <v>17</v>
      </c>
      <c r="O107" s="28">
        <f>COUNTIF(C92:C111,"장")</f>
        <v>0</v>
      </c>
      <c r="P107" s="28" t="s">
        <v>2</v>
      </c>
      <c r="Q107" s="28">
        <f>SUMIF(C92:C111,"장",E92:E111)</f>
        <v>0</v>
      </c>
      <c r="R107" s="28">
        <f>COUNTIF(X92:X111,"장국")</f>
        <v>0</v>
      </c>
      <c r="S107" s="28" t="s">
        <v>2</v>
      </c>
      <c r="T107" s="28">
        <f>SUMIF(X92:X111,"장국",E92:E111)</f>
        <v>0</v>
      </c>
      <c r="U107" s="28">
        <f t="shared" si="19"/>
        <v>0</v>
      </c>
      <c r="V107" s="28" t="s">
        <v>2</v>
      </c>
      <c r="W107" s="28">
        <f t="shared" si="20"/>
        <v>0</v>
      </c>
      <c r="X107" s="30" t="str">
        <f t="shared" si="22"/>
        <v/>
      </c>
    </row>
    <row r="108" spans="1:24" ht="28.9" customHeight="1">
      <c r="A108" s="41" t="str">
        <f t="shared" si="23"/>
        <v xml:space="preserve"> </v>
      </c>
      <c r="B108" s="42"/>
      <c r="C108" s="43"/>
      <c r="D108" s="44"/>
      <c r="E108" s="44"/>
      <c r="F108" s="43"/>
      <c r="G108" s="43"/>
      <c r="H108" s="26"/>
      <c r="I108" s="26"/>
      <c r="J108" s="26"/>
      <c r="K108" s="26"/>
      <c r="L108" s="52"/>
      <c r="M108" s="50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30" t="str">
        <f t="shared" si="22"/>
        <v/>
      </c>
    </row>
    <row r="109" spans="1:24" ht="28.9" customHeight="1">
      <c r="A109" s="41" t="str">
        <f t="shared" si="23"/>
        <v xml:space="preserve"> </v>
      </c>
      <c r="B109" s="42"/>
      <c r="C109" s="43"/>
      <c r="D109" s="44"/>
      <c r="E109" s="44"/>
      <c r="F109" s="43"/>
      <c r="G109" s="43"/>
      <c r="H109" s="26"/>
      <c r="I109" s="26"/>
      <c r="J109" s="26"/>
      <c r="K109" s="26"/>
      <c r="L109" s="52"/>
      <c r="M109" s="50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30" t="str">
        <f t="shared" si="22"/>
        <v/>
      </c>
    </row>
    <row r="110" spans="1:24" ht="28.9" customHeight="1">
      <c r="A110" s="41" t="str">
        <f t="shared" si="23"/>
        <v xml:space="preserve"> </v>
      </c>
      <c r="B110" s="42"/>
      <c r="C110" s="43"/>
      <c r="D110" s="44"/>
      <c r="E110" s="44"/>
      <c r="F110" s="43"/>
      <c r="G110" s="43"/>
      <c r="H110" s="26"/>
      <c r="I110" s="26"/>
      <c r="J110" s="26"/>
      <c r="K110" s="26"/>
      <c r="L110" s="52"/>
      <c r="M110" s="50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30" t="str">
        <f t="shared" si="22"/>
        <v/>
      </c>
    </row>
    <row r="111" spans="1:24" ht="28.9" customHeight="1">
      <c r="A111" s="41" t="str">
        <f t="shared" si="23"/>
        <v xml:space="preserve"> </v>
      </c>
      <c r="B111" s="42"/>
      <c r="C111" s="43"/>
      <c r="D111" s="44"/>
      <c r="E111" s="44"/>
      <c r="F111" s="43"/>
      <c r="G111" s="43"/>
      <c r="H111" s="26"/>
      <c r="I111" s="26"/>
      <c r="J111" s="26"/>
      <c r="K111" s="26"/>
      <c r="L111" s="52"/>
      <c r="M111" s="50"/>
      <c r="N111" s="28" t="s">
        <v>20</v>
      </c>
      <c r="O111" s="28">
        <f>COUNTIF(C92:C111," ")</f>
        <v>0</v>
      </c>
      <c r="P111" s="28" t="s">
        <v>2</v>
      </c>
      <c r="Q111" s="28">
        <f>SUMIF(C92:C111," ",E92:E111)</f>
        <v>0</v>
      </c>
      <c r="R111" s="28"/>
      <c r="S111" s="28" t="s">
        <v>2</v>
      </c>
      <c r="T111" s="28"/>
      <c r="U111" s="28">
        <f>O111</f>
        <v>0</v>
      </c>
      <c r="V111" s="28" t="s">
        <v>2</v>
      </c>
      <c r="W111" s="28">
        <f>Q111</f>
        <v>0</v>
      </c>
      <c r="X111" s="28" t="str">
        <f t="shared" si="22"/>
        <v/>
      </c>
    </row>
    <row r="112" spans="1:24" ht="28.9" customHeight="1">
      <c r="A112" s="45" t="s">
        <v>35</v>
      </c>
      <c r="B112" s="46"/>
      <c r="C112" s="47"/>
      <c r="D112" s="48"/>
      <c r="E112" s="49">
        <f>SUM(E92:E111)</f>
        <v>0</v>
      </c>
      <c r="F112" s="47"/>
      <c r="G112" s="47"/>
      <c r="H112" s="31"/>
      <c r="I112" s="31"/>
      <c r="J112" s="31"/>
      <c r="K112" s="31"/>
      <c r="L112" s="33"/>
      <c r="M112" s="51"/>
      <c r="N112" s="29" t="s">
        <v>1</v>
      </c>
      <c r="O112" s="28">
        <f>SUM(O92:O111)</f>
        <v>0</v>
      </c>
      <c r="P112" s="28" t="s">
        <v>2</v>
      </c>
      <c r="Q112" s="28">
        <f>SUM(Q92:Q111)</f>
        <v>0</v>
      </c>
      <c r="R112" s="28">
        <f>SUM(R92:R111)</f>
        <v>0</v>
      </c>
      <c r="S112" s="28" t="s">
        <v>2</v>
      </c>
      <c r="T112" s="28">
        <f>SUM(T92:T111)</f>
        <v>0</v>
      </c>
      <c r="U112" s="28">
        <f>SUM(U92:U111)</f>
        <v>0</v>
      </c>
      <c r="V112" s="28" t="s">
        <v>2</v>
      </c>
      <c r="W112" s="28">
        <f>SUM(W92:W111)</f>
        <v>0</v>
      </c>
      <c r="X112" s="28" t="str">
        <f t="shared" si="22"/>
        <v/>
      </c>
    </row>
    <row r="113" spans="1:24" ht="28.9" customHeight="1">
      <c r="A113" s="41" t="str">
        <f>IF(OR(ISNUMBER(E113),ISTEXT(C113)),A111+1," ")</f>
        <v xml:space="preserve"> </v>
      </c>
      <c r="B113" s="42"/>
      <c r="C113" s="43"/>
      <c r="D113" s="44"/>
      <c r="E113" s="44"/>
      <c r="F113" s="43"/>
      <c r="G113" s="43"/>
      <c r="H113" s="26"/>
      <c r="I113" s="26"/>
      <c r="J113" s="26"/>
      <c r="K113" s="27"/>
      <c r="L113" s="52"/>
      <c r="M113" s="50"/>
      <c r="N113" s="28" t="s">
        <v>3</v>
      </c>
      <c r="O113" s="28">
        <f>COUNTIF(C113:C132,"전")</f>
        <v>0</v>
      </c>
      <c r="P113" s="28" t="s">
        <v>2</v>
      </c>
      <c r="Q113" s="28">
        <f>SUMIF(C113:C132,"전",E113:E132)</f>
        <v>0</v>
      </c>
      <c r="R113" s="28">
        <f>COUNTIF(X113:X132,"전국")</f>
        <v>0</v>
      </c>
      <c r="S113" s="28" t="s">
        <v>2</v>
      </c>
      <c r="T113" s="28">
        <f>SUMIF(X113:X132,"전국",E113:E132)</f>
        <v>0</v>
      </c>
      <c r="U113" s="28">
        <f t="shared" ref="U113:U128" si="24">O113-R113</f>
        <v>0</v>
      </c>
      <c r="V113" s="28" t="s">
        <v>2</v>
      </c>
      <c r="W113" s="28">
        <f t="shared" ref="W113:W128" si="25">Q113-T113</f>
        <v>0</v>
      </c>
      <c r="X113" s="28" t="str">
        <f t="shared" si="22"/>
        <v/>
      </c>
    </row>
    <row r="114" spans="1:24" ht="28.9" customHeight="1">
      <c r="A114" s="41" t="str">
        <f>IF(OR(ISNUMBER(E114),ISTEXT(C114)),A113+1," ")</f>
        <v xml:space="preserve"> </v>
      </c>
      <c r="B114" s="42"/>
      <c r="C114" s="43"/>
      <c r="D114" s="44"/>
      <c r="E114" s="44"/>
      <c r="F114" s="43"/>
      <c r="G114" s="43"/>
      <c r="H114" s="26"/>
      <c r="I114" s="26"/>
      <c r="J114" s="26"/>
      <c r="K114" s="26"/>
      <c r="L114" s="52"/>
      <c r="M114" s="50"/>
      <c r="N114" s="28" t="s">
        <v>4</v>
      </c>
      <c r="O114" s="28">
        <f>COUNTIF(C113:C132,"답")</f>
        <v>0</v>
      </c>
      <c r="P114" s="28" t="s">
        <v>2</v>
      </c>
      <c r="Q114" s="28">
        <f>SUMIF(C113:C132,"답",E113:E132)</f>
        <v>0</v>
      </c>
      <c r="R114" s="28">
        <f>COUNTIF(X113:X132,"답국")</f>
        <v>0</v>
      </c>
      <c r="S114" s="28" t="s">
        <v>2</v>
      </c>
      <c r="T114" s="28">
        <f>SUMIF(X113:X132,"답국",E113:E132)</f>
        <v>0</v>
      </c>
      <c r="U114" s="28">
        <f t="shared" si="24"/>
        <v>0</v>
      </c>
      <c r="V114" s="28" t="s">
        <v>2</v>
      </c>
      <c r="W114" s="28">
        <f t="shared" si="25"/>
        <v>0</v>
      </c>
      <c r="X114" s="28" t="str">
        <f t="shared" si="22"/>
        <v/>
      </c>
    </row>
    <row r="115" spans="1:24" ht="28.9" customHeight="1">
      <c r="A115" s="41" t="str">
        <f t="shared" ref="A115:A124" si="26">IF(OR(ISNUMBER(E115),ISTEXT(C115)),A114+1," ")</f>
        <v xml:space="preserve"> </v>
      </c>
      <c r="B115" s="42"/>
      <c r="C115" s="43"/>
      <c r="D115" s="44"/>
      <c r="E115" s="44"/>
      <c r="F115" s="43"/>
      <c r="G115" s="43"/>
      <c r="H115" s="26"/>
      <c r="I115" s="26"/>
      <c r="J115" s="26"/>
      <c r="K115" s="26"/>
      <c r="L115" s="52"/>
      <c r="M115" s="50"/>
      <c r="N115" s="28" t="s">
        <v>5</v>
      </c>
      <c r="O115" s="28">
        <f>COUNTIF(C113:C132,"임")</f>
        <v>0</v>
      </c>
      <c r="P115" s="28" t="s">
        <v>2</v>
      </c>
      <c r="Q115" s="28">
        <f>SUMIF(C113:C132,"임",E113:E132)</f>
        <v>0</v>
      </c>
      <c r="R115" s="28">
        <f>COUNTIF(X113:X132,"임국")</f>
        <v>0</v>
      </c>
      <c r="S115" s="28" t="s">
        <v>2</v>
      </c>
      <c r="T115" s="28">
        <f>SUMIF(X113:X132,"임국",E113:E132)</f>
        <v>0</v>
      </c>
      <c r="U115" s="28">
        <f t="shared" si="24"/>
        <v>0</v>
      </c>
      <c r="V115" s="28" t="s">
        <v>2</v>
      </c>
      <c r="W115" s="28">
        <f t="shared" si="25"/>
        <v>0</v>
      </c>
      <c r="X115" s="28" t="str">
        <f t="shared" si="22"/>
        <v/>
      </c>
    </row>
    <row r="116" spans="1:24" ht="28.9" customHeight="1">
      <c r="A116" s="41" t="str">
        <f t="shared" si="26"/>
        <v xml:space="preserve"> </v>
      </c>
      <c r="B116" s="42"/>
      <c r="C116" s="43"/>
      <c r="D116" s="44"/>
      <c r="E116" s="44"/>
      <c r="F116" s="43"/>
      <c r="G116" s="43"/>
      <c r="H116" s="26"/>
      <c r="I116" s="26"/>
      <c r="J116" s="26"/>
      <c r="K116" s="26"/>
      <c r="L116" s="52"/>
      <c r="M116" s="50"/>
      <c r="N116" s="28" t="s">
        <v>6</v>
      </c>
      <c r="O116" s="28">
        <f>COUNTIF(C113:C132,"대")</f>
        <v>0</v>
      </c>
      <c r="P116" s="28" t="s">
        <v>2</v>
      </c>
      <c r="Q116" s="28">
        <f>SUMIF(C113:C132,"대",E113:E132)</f>
        <v>0</v>
      </c>
      <c r="R116" s="28">
        <f>COUNTIF(X113:X132,"대국")</f>
        <v>0</v>
      </c>
      <c r="S116" s="28" t="s">
        <v>2</v>
      </c>
      <c r="T116" s="28">
        <f>SUMIF(X113:X132,"대국",E113:E132)</f>
        <v>0</v>
      </c>
      <c r="U116" s="28">
        <f t="shared" si="24"/>
        <v>0</v>
      </c>
      <c r="V116" s="28" t="s">
        <v>2</v>
      </c>
      <c r="W116" s="28">
        <f t="shared" si="25"/>
        <v>0</v>
      </c>
      <c r="X116" s="28" t="str">
        <f t="shared" si="22"/>
        <v/>
      </c>
    </row>
    <row r="117" spans="1:24" ht="28.9" customHeight="1">
      <c r="A117" s="41" t="str">
        <f t="shared" si="26"/>
        <v xml:space="preserve"> </v>
      </c>
      <c r="B117" s="42"/>
      <c r="C117" s="43"/>
      <c r="D117" s="44"/>
      <c r="E117" s="44"/>
      <c r="F117" s="43"/>
      <c r="G117" s="43"/>
      <c r="H117" s="26"/>
      <c r="I117" s="26"/>
      <c r="J117" s="26"/>
      <c r="K117" s="26"/>
      <c r="L117" s="52"/>
      <c r="M117" s="50"/>
      <c r="N117" s="28" t="s">
        <v>7</v>
      </c>
      <c r="O117" s="28">
        <f>COUNTIF(C113:C132,"도")</f>
        <v>0</v>
      </c>
      <c r="P117" s="28" t="s">
        <v>2</v>
      </c>
      <c r="Q117" s="28">
        <f>SUMIF(C113:C132,"도",E113:E132)</f>
        <v>0</v>
      </c>
      <c r="R117" s="28">
        <f>COUNTIF(X113:X132,"도국")</f>
        <v>0</v>
      </c>
      <c r="S117" s="28" t="s">
        <v>2</v>
      </c>
      <c r="T117" s="28">
        <f>SUMIF(X113:X132,"도국",E113:E132)</f>
        <v>0</v>
      </c>
      <c r="U117" s="28">
        <f t="shared" si="24"/>
        <v>0</v>
      </c>
      <c r="V117" s="28" t="s">
        <v>2</v>
      </c>
      <c r="W117" s="28">
        <f t="shared" si="25"/>
        <v>0</v>
      </c>
      <c r="X117" s="28" t="str">
        <f t="shared" si="22"/>
        <v/>
      </c>
    </row>
    <row r="118" spans="1:24" ht="28.9" customHeight="1">
      <c r="A118" s="41" t="str">
        <f t="shared" si="26"/>
        <v xml:space="preserve"> </v>
      </c>
      <c r="B118" s="42"/>
      <c r="C118" s="43"/>
      <c r="D118" s="44"/>
      <c r="E118" s="44"/>
      <c r="F118" s="43"/>
      <c r="G118" s="43"/>
      <c r="H118" s="26"/>
      <c r="I118" s="26"/>
      <c r="J118" s="26"/>
      <c r="K118" s="26"/>
      <c r="L118" s="52"/>
      <c r="M118" s="50"/>
      <c r="N118" s="28" t="s">
        <v>8</v>
      </c>
      <c r="O118" s="28">
        <f>COUNTIF(C113:C132,"천")</f>
        <v>0</v>
      </c>
      <c r="P118" s="28" t="s">
        <v>2</v>
      </c>
      <c r="Q118" s="28">
        <f>SUMIF(C113:C132,"천",E113:E132)</f>
        <v>0</v>
      </c>
      <c r="R118" s="28">
        <f>COUNTIF(X113:X132,"천국")</f>
        <v>0</v>
      </c>
      <c r="S118" s="28" t="s">
        <v>2</v>
      </c>
      <c r="T118" s="28">
        <f>SUMIF(X113:X132,"천국",E113:E132)</f>
        <v>0</v>
      </c>
      <c r="U118" s="28">
        <f t="shared" si="24"/>
        <v>0</v>
      </c>
      <c r="V118" s="28" t="s">
        <v>2</v>
      </c>
      <c r="W118" s="28">
        <f t="shared" si="25"/>
        <v>0</v>
      </c>
      <c r="X118" s="28" t="str">
        <f t="shared" si="22"/>
        <v/>
      </c>
    </row>
    <row r="119" spans="1:24" ht="28.9" customHeight="1">
      <c r="A119" s="41" t="str">
        <f t="shared" si="26"/>
        <v xml:space="preserve"> </v>
      </c>
      <c r="B119" s="42"/>
      <c r="C119" s="43"/>
      <c r="D119" s="44"/>
      <c r="E119" s="44"/>
      <c r="F119" s="43"/>
      <c r="G119" s="43"/>
      <c r="H119" s="26"/>
      <c r="I119" s="26"/>
      <c r="J119" s="26"/>
      <c r="K119" s="26"/>
      <c r="L119" s="52"/>
      <c r="M119" s="50"/>
      <c r="N119" s="28" t="s">
        <v>9</v>
      </c>
      <c r="O119" s="28">
        <f>COUNTIF(C113:C132,"구")</f>
        <v>0</v>
      </c>
      <c r="P119" s="28" t="s">
        <v>2</v>
      </c>
      <c r="Q119" s="28">
        <f>SUMIF(C113:C132,"구",E113:E132)</f>
        <v>0</v>
      </c>
      <c r="R119" s="28">
        <f>COUNTIF(X113:X132,"구국")</f>
        <v>0</v>
      </c>
      <c r="S119" s="28" t="s">
        <v>2</v>
      </c>
      <c r="T119" s="28">
        <f>SUMIF(X113:X132,"구국",E113:E132)</f>
        <v>0</v>
      </c>
      <c r="U119" s="28">
        <f t="shared" si="24"/>
        <v>0</v>
      </c>
      <c r="V119" s="28" t="s">
        <v>2</v>
      </c>
      <c r="W119" s="28">
        <f t="shared" si="25"/>
        <v>0</v>
      </c>
      <c r="X119" s="28" t="str">
        <f t="shared" si="22"/>
        <v/>
      </c>
    </row>
    <row r="120" spans="1:24" ht="28.9" customHeight="1">
      <c r="A120" s="41" t="str">
        <f t="shared" si="26"/>
        <v xml:space="preserve"> </v>
      </c>
      <c r="B120" s="42"/>
      <c r="C120" s="43"/>
      <c r="D120" s="44"/>
      <c r="E120" s="44"/>
      <c r="F120" s="43"/>
      <c r="G120" s="43"/>
      <c r="H120" s="26"/>
      <c r="I120" s="26"/>
      <c r="J120" s="26"/>
      <c r="K120" s="26"/>
      <c r="L120" s="52"/>
      <c r="M120" s="50"/>
      <c r="N120" s="28" t="s">
        <v>10</v>
      </c>
      <c r="O120" s="28">
        <f>COUNTIF(C113:C132,"제")</f>
        <v>0</v>
      </c>
      <c r="P120" s="28" t="s">
        <v>2</v>
      </c>
      <c r="Q120" s="28">
        <f>SUMIF(C113:C132,"제",E113:E132)</f>
        <v>0</v>
      </c>
      <c r="R120" s="28">
        <f>COUNTIF(X113:X132,"제국")</f>
        <v>0</v>
      </c>
      <c r="S120" s="28" t="s">
        <v>2</v>
      </c>
      <c r="T120" s="28">
        <f>SUMIF(X113:X132,"제국",E113:E132)</f>
        <v>0</v>
      </c>
      <c r="U120" s="28">
        <f t="shared" si="24"/>
        <v>0</v>
      </c>
      <c r="V120" s="28" t="s">
        <v>2</v>
      </c>
      <c r="W120" s="28">
        <f t="shared" si="25"/>
        <v>0</v>
      </c>
      <c r="X120" s="28" t="str">
        <f t="shared" ref="X120:X135" si="27">CONCATENATE(C120,H120)</f>
        <v/>
      </c>
    </row>
    <row r="121" spans="1:24" ht="28.9" customHeight="1">
      <c r="A121" s="41" t="str">
        <f t="shared" si="26"/>
        <v xml:space="preserve"> </v>
      </c>
      <c r="B121" s="42"/>
      <c r="C121" s="43"/>
      <c r="D121" s="44"/>
      <c r="E121" s="44"/>
      <c r="F121" s="43"/>
      <c r="G121" s="43"/>
      <c r="H121" s="26"/>
      <c r="I121" s="26"/>
      <c r="J121" s="26"/>
      <c r="K121" s="26"/>
      <c r="L121" s="52"/>
      <c r="M121" s="50"/>
      <c r="N121" s="28" t="s">
        <v>11</v>
      </c>
      <c r="O121" s="28">
        <f>COUNTIF(C113:C132,"유")</f>
        <v>0</v>
      </c>
      <c r="P121" s="28" t="s">
        <v>2</v>
      </c>
      <c r="Q121" s="28">
        <f>SUMIF(C113:C132,"유",E113:E132)</f>
        <v>0</v>
      </c>
      <c r="R121" s="28">
        <f>COUNTIF(X113:X132,"유국")</f>
        <v>0</v>
      </c>
      <c r="S121" s="28" t="s">
        <v>2</v>
      </c>
      <c r="T121" s="28">
        <f>SUMIF(X113:X132,"유국",E113:E132)</f>
        <v>0</v>
      </c>
      <c r="U121" s="28">
        <f t="shared" si="24"/>
        <v>0</v>
      </c>
      <c r="V121" s="28" t="s">
        <v>2</v>
      </c>
      <c r="W121" s="28">
        <f t="shared" si="25"/>
        <v>0</v>
      </c>
      <c r="X121" s="28" t="str">
        <f t="shared" si="27"/>
        <v/>
      </c>
    </row>
    <row r="122" spans="1:24" ht="28.9" customHeight="1">
      <c r="A122" s="41" t="str">
        <f t="shared" si="26"/>
        <v xml:space="preserve"> </v>
      </c>
      <c r="B122" s="42"/>
      <c r="C122" s="43"/>
      <c r="D122" s="44"/>
      <c r="E122" s="44"/>
      <c r="F122" s="43"/>
      <c r="G122" s="43"/>
      <c r="H122" s="26"/>
      <c r="I122" s="26"/>
      <c r="J122" s="26"/>
      <c r="K122" s="26"/>
      <c r="L122" s="52"/>
      <c r="M122" s="50"/>
      <c r="N122" s="28" t="s">
        <v>12</v>
      </c>
      <c r="O122" s="28">
        <f>COUNTIF(C113:C132,"과")</f>
        <v>0</v>
      </c>
      <c r="P122" s="28" t="s">
        <v>2</v>
      </c>
      <c r="Q122" s="28">
        <f>SUMIF(C113:C132,"과",E113:E132)</f>
        <v>0</v>
      </c>
      <c r="R122" s="28">
        <f>COUNTIF(X113:X132,"과국")</f>
        <v>0</v>
      </c>
      <c r="S122" s="28" t="s">
        <v>2</v>
      </c>
      <c r="T122" s="28">
        <f>SUMIF(X113:X132,"과국",E113:E132)</f>
        <v>0</v>
      </c>
      <c r="U122" s="28">
        <f t="shared" si="24"/>
        <v>0</v>
      </c>
      <c r="V122" s="28" t="s">
        <v>2</v>
      </c>
      <c r="W122" s="28">
        <f t="shared" si="25"/>
        <v>0</v>
      </c>
      <c r="X122" s="28" t="str">
        <f t="shared" si="27"/>
        <v/>
      </c>
    </row>
    <row r="123" spans="1:24" ht="28.9" customHeight="1">
      <c r="A123" s="41" t="str">
        <f t="shared" si="26"/>
        <v xml:space="preserve"> </v>
      </c>
      <c r="B123" s="42"/>
      <c r="C123" s="43"/>
      <c r="D123" s="44"/>
      <c r="E123" s="44"/>
      <c r="F123" s="43"/>
      <c r="G123" s="43"/>
      <c r="H123" s="26"/>
      <c r="I123" s="26"/>
      <c r="J123" s="26"/>
      <c r="K123" s="26"/>
      <c r="L123" s="52"/>
      <c r="M123" s="50"/>
      <c r="N123" s="28" t="s">
        <v>13</v>
      </c>
      <c r="O123" s="28">
        <f>COUNTIF(C113:C132,"묘")</f>
        <v>0</v>
      </c>
      <c r="P123" s="28" t="s">
        <v>2</v>
      </c>
      <c r="Q123" s="28">
        <f>SUMIF(C113:C132,"묘",E113:E132)</f>
        <v>0</v>
      </c>
      <c r="R123" s="28">
        <f>COUNTIF(X113:X132,"묘국")</f>
        <v>0</v>
      </c>
      <c r="S123" s="28" t="s">
        <v>2</v>
      </c>
      <c r="T123" s="28">
        <f>SUMIF(X113:X132,"묘국",E113:E132)</f>
        <v>0</v>
      </c>
      <c r="U123" s="28">
        <f t="shared" si="24"/>
        <v>0</v>
      </c>
      <c r="V123" s="28" t="s">
        <v>2</v>
      </c>
      <c r="W123" s="28">
        <f t="shared" si="25"/>
        <v>0</v>
      </c>
      <c r="X123" s="28" t="str">
        <f t="shared" si="27"/>
        <v/>
      </c>
    </row>
    <row r="124" spans="1:24" ht="28.9" customHeight="1">
      <c r="A124" s="41" t="str">
        <f t="shared" si="26"/>
        <v xml:space="preserve"> </v>
      </c>
      <c r="B124" s="42"/>
      <c r="C124" s="43"/>
      <c r="D124" s="44"/>
      <c r="E124" s="44"/>
      <c r="F124" s="43"/>
      <c r="G124" s="43"/>
      <c r="H124" s="26"/>
      <c r="I124" s="26"/>
      <c r="J124" s="26"/>
      <c r="K124" s="26"/>
      <c r="L124" s="52"/>
      <c r="M124" s="50"/>
      <c r="N124" s="28" t="s">
        <v>14</v>
      </c>
      <c r="O124" s="28">
        <f>COUNTIF(C113:C132,"목")</f>
        <v>0</v>
      </c>
      <c r="P124" s="28" t="s">
        <v>2</v>
      </c>
      <c r="Q124" s="28">
        <f>SUMIF(C113:C132,"목",E113:E132)</f>
        <v>0</v>
      </c>
      <c r="R124" s="28">
        <f>COUNTIF(X113:X132,"목국")</f>
        <v>0</v>
      </c>
      <c r="S124" s="28" t="s">
        <v>2</v>
      </c>
      <c r="T124" s="28">
        <f>SUMIF(X113:X132,"목국",E113:E132)</f>
        <v>0</v>
      </c>
      <c r="U124" s="28">
        <f t="shared" si="24"/>
        <v>0</v>
      </c>
      <c r="V124" s="28" t="s">
        <v>2</v>
      </c>
      <c r="W124" s="28">
        <f t="shared" si="25"/>
        <v>0</v>
      </c>
      <c r="X124" s="28" t="str">
        <f t="shared" si="27"/>
        <v/>
      </c>
    </row>
    <row r="125" spans="1:24" ht="28.9" customHeight="1">
      <c r="A125" s="41" t="str">
        <f t="shared" ref="A125:A132" si="28">IF(OR(ISNUMBER(E125),ISTEXT(C125)),A124+1," ")</f>
        <v xml:space="preserve"> </v>
      </c>
      <c r="B125" s="42"/>
      <c r="C125" s="43"/>
      <c r="D125" s="44"/>
      <c r="E125" s="44"/>
      <c r="F125" s="43"/>
      <c r="G125" s="43"/>
      <c r="H125" s="26"/>
      <c r="I125" s="26"/>
      <c r="J125" s="26"/>
      <c r="K125" s="26"/>
      <c r="L125" s="52"/>
      <c r="M125" s="50"/>
      <c r="N125" s="28" t="s">
        <v>15</v>
      </c>
      <c r="O125" s="28">
        <f>COUNTIF(C113:C132,"잡")</f>
        <v>0</v>
      </c>
      <c r="P125" s="28" t="s">
        <v>2</v>
      </c>
      <c r="Q125" s="28">
        <f>SUMIF(C113:C132,"잡",E113:E132)</f>
        <v>0</v>
      </c>
      <c r="R125" s="28">
        <f>COUNTIF(X113:X132,"잡국")</f>
        <v>0</v>
      </c>
      <c r="S125" s="28" t="s">
        <v>2</v>
      </c>
      <c r="T125" s="28">
        <f>SUMIF(X113:X132,"잡국",E113:E132)</f>
        <v>0</v>
      </c>
      <c r="U125" s="28">
        <f t="shared" si="24"/>
        <v>0</v>
      </c>
      <c r="V125" s="28" t="s">
        <v>2</v>
      </c>
      <c r="W125" s="28">
        <f t="shared" si="25"/>
        <v>0</v>
      </c>
      <c r="X125" s="28" t="str">
        <f t="shared" si="27"/>
        <v/>
      </c>
    </row>
    <row r="126" spans="1:24" ht="28.9" customHeight="1">
      <c r="A126" s="41" t="str">
        <f t="shared" si="28"/>
        <v xml:space="preserve"> </v>
      </c>
      <c r="B126" s="42"/>
      <c r="C126" s="43"/>
      <c r="D126" s="44"/>
      <c r="E126" s="44"/>
      <c r="F126" s="43"/>
      <c r="G126" s="43"/>
      <c r="H126" s="26"/>
      <c r="I126" s="26"/>
      <c r="J126" s="26"/>
      <c r="K126" s="26"/>
      <c r="L126" s="52"/>
      <c r="M126" s="50"/>
      <c r="N126" s="28" t="s">
        <v>19</v>
      </c>
      <c r="O126" s="28">
        <f>COUNTIF(C113:C132,"학")</f>
        <v>0</v>
      </c>
      <c r="P126" s="28" t="s">
        <v>2</v>
      </c>
      <c r="Q126" s="28">
        <f>SUMIF(C113:C132,"학",E113:E132)</f>
        <v>0</v>
      </c>
      <c r="R126" s="28">
        <f>COUNTIF(X113:X132,"학국")</f>
        <v>0</v>
      </c>
      <c r="S126" s="28" t="s">
        <v>2</v>
      </c>
      <c r="T126" s="28">
        <f>SUMIF(X113:X132,"학국",E113:E132)</f>
        <v>0</v>
      </c>
      <c r="U126" s="28">
        <f t="shared" si="24"/>
        <v>0</v>
      </c>
      <c r="V126" s="28" t="s">
        <v>2</v>
      </c>
      <c r="W126" s="28">
        <f t="shared" si="25"/>
        <v>0</v>
      </c>
      <c r="X126" s="28" t="str">
        <f t="shared" si="27"/>
        <v/>
      </c>
    </row>
    <row r="127" spans="1:24" ht="28.9" customHeight="1">
      <c r="A127" s="41" t="str">
        <f t="shared" si="28"/>
        <v xml:space="preserve"> </v>
      </c>
      <c r="B127" s="42"/>
      <c r="C127" s="43"/>
      <c r="D127" s="44"/>
      <c r="E127" s="44"/>
      <c r="F127" s="43"/>
      <c r="G127" s="43"/>
      <c r="H127" s="26"/>
      <c r="I127" s="26"/>
      <c r="J127" s="26"/>
      <c r="K127" s="26"/>
      <c r="L127" s="52"/>
      <c r="M127" s="50"/>
      <c r="N127" s="28" t="s">
        <v>16</v>
      </c>
      <c r="O127" s="28">
        <f>COUNTIF(C113:C132,"수")</f>
        <v>0</v>
      </c>
      <c r="P127" s="28" t="s">
        <v>2</v>
      </c>
      <c r="Q127" s="28">
        <f>SUMIF(C113:C132,"수",E113:E132)</f>
        <v>0</v>
      </c>
      <c r="R127" s="28">
        <f>COUNTIF(X113:X132,"수국")</f>
        <v>0</v>
      </c>
      <c r="S127" s="28" t="s">
        <v>2</v>
      </c>
      <c r="T127" s="28">
        <f>SUMIF(X113:X132,"수국",E113:E132)</f>
        <v>0</v>
      </c>
      <c r="U127" s="28">
        <f t="shared" si="24"/>
        <v>0</v>
      </c>
      <c r="V127" s="28" t="s">
        <v>2</v>
      </c>
      <c r="W127" s="28">
        <f t="shared" si="25"/>
        <v>0</v>
      </c>
      <c r="X127" s="28" t="str">
        <f t="shared" si="27"/>
        <v/>
      </c>
    </row>
    <row r="128" spans="1:24" ht="28.9" customHeight="1">
      <c r="A128" s="41" t="str">
        <f t="shared" si="28"/>
        <v xml:space="preserve"> </v>
      </c>
      <c r="B128" s="42"/>
      <c r="C128" s="43"/>
      <c r="D128" s="44"/>
      <c r="E128" s="44"/>
      <c r="F128" s="43"/>
      <c r="G128" s="43"/>
      <c r="H128" s="26"/>
      <c r="I128" s="26"/>
      <c r="J128" s="26"/>
      <c r="K128" s="26"/>
      <c r="L128" s="52"/>
      <c r="M128" s="50"/>
      <c r="N128" s="29" t="s">
        <v>17</v>
      </c>
      <c r="O128" s="28">
        <f>COUNTIF(C113:C132,"장")</f>
        <v>0</v>
      </c>
      <c r="P128" s="28" t="s">
        <v>2</v>
      </c>
      <c r="Q128" s="28">
        <f>SUMIF(C113:C132,"장",E113:E132)</f>
        <v>0</v>
      </c>
      <c r="R128" s="28">
        <f>COUNTIF(X113:X132,"장국")</f>
        <v>0</v>
      </c>
      <c r="S128" s="28" t="s">
        <v>2</v>
      </c>
      <c r="T128" s="28">
        <f>SUMIF(X113:X132,"장국",E113:E132)</f>
        <v>0</v>
      </c>
      <c r="U128" s="28">
        <f t="shared" si="24"/>
        <v>0</v>
      </c>
      <c r="V128" s="28" t="s">
        <v>2</v>
      </c>
      <c r="W128" s="28">
        <f t="shared" si="25"/>
        <v>0</v>
      </c>
      <c r="X128" s="30" t="str">
        <f t="shared" si="27"/>
        <v/>
      </c>
    </row>
    <row r="129" spans="1:24" ht="28.9" customHeight="1">
      <c r="A129" s="41" t="str">
        <f t="shared" si="28"/>
        <v xml:space="preserve"> </v>
      </c>
      <c r="B129" s="42"/>
      <c r="C129" s="43"/>
      <c r="D129" s="44"/>
      <c r="E129" s="44"/>
      <c r="F129" s="43"/>
      <c r="G129" s="43"/>
      <c r="H129" s="26"/>
      <c r="I129" s="26"/>
      <c r="J129" s="26"/>
      <c r="K129" s="26"/>
      <c r="L129" s="52"/>
      <c r="M129" s="50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30" t="str">
        <f t="shared" si="27"/>
        <v/>
      </c>
    </row>
    <row r="130" spans="1:24" ht="28.9" customHeight="1">
      <c r="A130" s="41" t="str">
        <f t="shared" si="28"/>
        <v xml:space="preserve"> </v>
      </c>
      <c r="B130" s="42"/>
      <c r="C130" s="43"/>
      <c r="D130" s="44"/>
      <c r="E130" s="44"/>
      <c r="F130" s="43"/>
      <c r="G130" s="43"/>
      <c r="H130" s="26"/>
      <c r="I130" s="26"/>
      <c r="J130" s="26"/>
      <c r="K130" s="26"/>
      <c r="L130" s="52"/>
      <c r="M130" s="50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30" t="str">
        <f t="shared" si="27"/>
        <v/>
      </c>
    </row>
    <row r="131" spans="1:24" ht="28.9" customHeight="1">
      <c r="A131" s="41" t="str">
        <f t="shared" si="28"/>
        <v xml:space="preserve"> </v>
      </c>
      <c r="B131" s="42"/>
      <c r="C131" s="43"/>
      <c r="D131" s="44"/>
      <c r="E131" s="44"/>
      <c r="F131" s="43"/>
      <c r="G131" s="43"/>
      <c r="H131" s="26"/>
      <c r="I131" s="26"/>
      <c r="J131" s="26"/>
      <c r="K131" s="26"/>
      <c r="L131" s="52"/>
      <c r="M131" s="50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30" t="str">
        <f t="shared" si="27"/>
        <v/>
      </c>
    </row>
    <row r="132" spans="1:24" ht="28.9" customHeight="1">
      <c r="A132" s="41" t="str">
        <f t="shared" si="28"/>
        <v xml:space="preserve"> </v>
      </c>
      <c r="B132" s="42"/>
      <c r="C132" s="43"/>
      <c r="D132" s="44"/>
      <c r="E132" s="44"/>
      <c r="F132" s="43"/>
      <c r="G132" s="43"/>
      <c r="H132" s="26"/>
      <c r="I132" s="26"/>
      <c r="J132" s="26"/>
      <c r="K132" s="26"/>
      <c r="L132" s="52"/>
      <c r="M132" s="50"/>
      <c r="N132" s="28" t="s">
        <v>20</v>
      </c>
      <c r="O132" s="28">
        <f>COUNTIF(C113:C132," ")</f>
        <v>0</v>
      </c>
      <c r="P132" s="28" t="s">
        <v>2</v>
      </c>
      <c r="Q132" s="28">
        <f>SUMIF(C113:C132," ",E113:E132)</f>
        <v>0</v>
      </c>
      <c r="R132" s="28"/>
      <c r="S132" s="28" t="s">
        <v>2</v>
      </c>
      <c r="T132" s="28"/>
      <c r="U132" s="28">
        <f>O132</f>
        <v>0</v>
      </c>
      <c r="V132" s="28" t="s">
        <v>2</v>
      </c>
      <c r="W132" s="28">
        <f>Q132</f>
        <v>0</v>
      </c>
      <c r="X132" s="28" t="str">
        <f t="shared" si="27"/>
        <v/>
      </c>
    </row>
    <row r="133" spans="1:24" ht="28.9" customHeight="1">
      <c r="A133" s="45" t="s">
        <v>35</v>
      </c>
      <c r="B133" s="46"/>
      <c r="C133" s="47"/>
      <c r="D133" s="48"/>
      <c r="E133" s="49">
        <f>SUM(E113:E132)</f>
        <v>0</v>
      </c>
      <c r="F133" s="47"/>
      <c r="G133" s="47"/>
      <c r="H133" s="31"/>
      <c r="I133" s="31"/>
      <c r="J133" s="31"/>
      <c r="K133" s="31"/>
      <c r="L133" s="33"/>
      <c r="M133" s="51"/>
      <c r="N133" s="29" t="s">
        <v>1</v>
      </c>
      <c r="O133" s="28">
        <f>SUM(O113:O132)</f>
        <v>0</v>
      </c>
      <c r="P133" s="28" t="s">
        <v>2</v>
      </c>
      <c r="Q133" s="28">
        <f>SUM(Q113:Q132)</f>
        <v>0</v>
      </c>
      <c r="R133" s="28">
        <f>SUM(R113:R132)</f>
        <v>0</v>
      </c>
      <c r="S133" s="28" t="s">
        <v>2</v>
      </c>
      <c r="T133" s="28">
        <f>SUM(T113:T132)</f>
        <v>0</v>
      </c>
      <c r="U133" s="28">
        <f>SUM(U113:U132)</f>
        <v>0</v>
      </c>
      <c r="V133" s="28" t="s">
        <v>2</v>
      </c>
      <c r="W133" s="28">
        <f>SUM(W113:W132)</f>
        <v>0</v>
      </c>
      <c r="X133" s="28" t="str">
        <f t="shared" si="27"/>
        <v/>
      </c>
    </row>
    <row r="134" spans="1:24" ht="28.9" customHeight="1">
      <c r="A134" s="41" t="str">
        <f>IF(OR(ISNUMBER(E134),ISTEXT(C134)),A132+1," ")</f>
        <v xml:space="preserve"> </v>
      </c>
      <c r="B134" s="42"/>
      <c r="C134" s="43"/>
      <c r="D134" s="44"/>
      <c r="E134" s="44"/>
      <c r="F134" s="43"/>
      <c r="G134" s="43"/>
      <c r="H134" s="26"/>
      <c r="I134" s="26"/>
      <c r="J134" s="26"/>
      <c r="K134" s="27"/>
      <c r="L134" s="52"/>
      <c r="M134" s="50"/>
      <c r="N134" s="28" t="s">
        <v>3</v>
      </c>
      <c r="O134" s="28">
        <f>COUNTIF(C134:C153,"전")</f>
        <v>0</v>
      </c>
      <c r="P134" s="28" t="s">
        <v>2</v>
      </c>
      <c r="Q134" s="28">
        <f>SUMIF(C134:C153,"전",E134:E153)</f>
        <v>0</v>
      </c>
      <c r="R134" s="28">
        <f>COUNTIF(X134:X153,"전국")</f>
        <v>0</v>
      </c>
      <c r="S134" s="28" t="s">
        <v>2</v>
      </c>
      <c r="T134" s="28">
        <f>SUMIF(X134:X153,"전국",E134:E153)</f>
        <v>0</v>
      </c>
      <c r="U134" s="28">
        <f t="shared" ref="U134:U149" si="29">O134-R134</f>
        <v>0</v>
      </c>
      <c r="V134" s="28" t="s">
        <v>2</v>
      </c>
      <c r="W134" s="28">
        <f t="shared" ref="W134:W149" si="30">Q134-T134</f>
        <v>0</v>
      </c>
      <c r="X134" s="28" t="str">
        <f t="shared" si="27"/>
        <v/>
      </c>
    </row>
    <row r="135" spans="1:24" ht="28.9" customHeight="1">
      <c r="A135" s="41" t="str">
        <f>IF(OR(ISNUMBER(E135),ISTEXT(C135)),A134+1," ")</f>
        <v xml:space="preserve"> </v>
      </c>
      <c r="B135" s="42"/>
      <c r="C135" s="43"/>
      <c r="D135" s="44"/>
      <c r="E135" s="44"/>
      <c r="F135" s="43"/>
      <c r="G135" s="43"/>
      <c r="H135" s="26"/>
      <c r="I135" s="26"/>
      <c r="J135" s="26"/>
      <c r="K135" s="26"/>
      <c r="L135" s="52"/>
      <c r="M135" s="50"/>
      <c r="N135" s="28" t="s">
        <v>4</v>
      </c>
      <c r="O135" s="28">
        <f>COUNTIF(C134:C153,"답")</f>
        <v>0</v>
      </c>
      <c r="P135" s="28" t="s">
        <v>2</v>
      </c>
      <c r="Q135" s="28">
        <f>SUMIF(C134:C153,"답",E134:E153)</f>
        <v>0</v>
      </c>
      <c r="R135" s="28">
        <f>COUNTIF(X134:X153,"답국")</f>
        <v>0</v>
      </c>
      <c r="S135" s="28" t="s">
        <v>2</v>
      </c>
      <c r="T135" s="28">
        <f>SUMIF(X134:X153,"답국",E134:E153)</f>
        <v>0</v>
      </c>
      <c r="U135" s="28">
        <f t="shared" si="29"/>
        <v>0</v>
      </c>
      <c r="V135" s="28" t="s">
        <v>2</v>
      </c>
      <c r="W135" s="28">
        <f t="shared" si="30"/>
        <v>0</v>
      </c>
      <c r="X135" s="28" t="str">
        <f t="shared" si="27"/>
        <v/>
      </c>
    </row>
    <row r="136" spans="1:24" ht="28.9" customHeight="1">
      <c r="A136" s="41" t="str">
        <f t="shared" ref="A136:A144" si="31">IF(OR(ISNUMBER(E136),ISTEXT(C136)),A135+1," ")</f>
        <v xml:space="preserve"> </v>
      </c>
      <c r="B136" s="42"/>
      <c r="C136" s="43"/>
      <c r="D136" s="44"/>
      <c r="E136" s="44"/>
      <c r="F136" s="43"/>
      <c r="G136" s="43"/>
      <c r="H136" s="26"/>
      <c r="I136" s="26"/>
      <c r="J136" s="26"/>
      <c r="K136" s="26"/>
      <c r="L136" s="52"/>
      <c r="M136" s="50"/>
      <c r="N136" s="28" t="s">
        <v>5</v>
      </c>
      <c r="O136" s="28">
        <f>COUNTIF(C134:C153,"임")</f>
        <v>0</v>
      </c>
      <c r="P136" s="28" t="s">
        <v>2</v>
      </c>
      <c r="Q136" s="28">
        <f>SUMIF(C134:C153,"임",E134:E153)</f>
        <v>0</v>
      </c>
      <c r="R136" s="28">
        <f>COUNTIF(X134:X153,"임국")</f>
        <v>0</v>
      </c>
      <c r="S136" s="28" t="s">
        <v>2</v>
      </c>
      <c r="T136" s="28">
        <f>SUMIF(X134:X153,"임국",E134:E153)</f>
        <v>0</v>
      </c>
      <c r="U136" s="28">
        <f t="shared" si="29"/>
        <v>0</v>
      </c>
      <c r="V136" s="28" t="s">
        <v>2</v>
      </c>
      <c r="W136" s="28">
        <f t="shared" si="30"/>
        <v>0</v>
      </c>
      <c r="X136" s="28" t="str">
        <f t="shared" ref="X136:X151" si="32">CONCATENATE(C136,H136)</f>
        <v/>
      </c>
    </row>
    <row r="137" spans="1:24" ht="28.9" customHeight="1">
      <c r="A137" s="41" t="str">
        <f t="shared" si="31"/>
        <v xml:space="preserve"> </v>
      </c>
      <c r="B137" s="42"/>
      <c r="C137" s="43"/>
      <c r="D137" s="44"/>
      <c r="E137" s="44"/>
      <c r="F137" s="43"/>
      <c r="G137" s="43"/>
      <c r="H137" s="26"/>
      <c r="I137" s="26"/>
      <c r="J137" s="26"/>
      <c r="K137" s="26"/>
      <c r="L137" s="52"/>
      <c r="M137" s="50"/>
      <c r="N137" s="28" t="s">
        <v>6</v>
      </c>
      <c r="O137" s="28">
        <f>COUNTIF(C134:C153,"대")</f>
        <v>0</v>
      </c>
      <c r="P137" s="28" t="s">
        <v>2</v>
      </c>
      <c r="Q137" s="28">
        <f>SUMIF(C134:C153,"대",E134:E153)</f>
        <v>0</v>
      </c>
      <c r="R137" s="28">
        <f>COUNTIF(X134:X153,"대국")</f>
        <v>0</v>
      </c>
      <c r="S137" s="28" t="s">
        <v>2</v>
      </c>
      <c r="T137" s="28">
        <f>SUMIF(X134:X153,"대국",E134:E153)</f>
        <v>0</v>
      </c>
      <c r="U137" s="28">
        <f t="shared" si="29"/>
        <v>0</v>
      </c>
      <c r="V137" s="28" t="s">
        <v>2</v>
      </c>
      <c r="W137" s="28">
        <f t="shared" si="30"/>
        <v>0</v>
      </c>
      <c r="X137" s="28" t="str">
        <f t="shared" si="32"/>
        <v/>
      </c>
    </row>
    <row r="138" spans="1:24" ht="28.9" customHeight="1">
      <c r="A138" s="41" t="str">
        <f t="shared" si="31"/>
        <v xml:space="preserve"> </v>
      </c>
      <c r="B138" s="42"/>
      <c r="C138" s="43"/>
      <c r="D138" s="44"/>
      <c r="E138" s="44"/>
      <c r="F138" s="43"/>
      <c r="G138" s="43"/>
      <c r="H138" s="26"/>
      <c r="I138" s="26"/>
      <c r="J138" s="26"/>
      <c r="K138" s="26"/>
      <c r="L138" s="52"/>
      <c r="M138" s="50"/>
      <c r="N138" s="28" t="s">
        <v>7</v>
      </c>
      <c r="O138" s="28">
        <f>COUNTIF(C134:C153,"도")</f>
        <v>0</v>
      </c>
      <c r="P138" s="28" t="s">
        <v>2</v>
      </c>
      <c r="Q138" s="28">
        <f>SUMIF(C134:C153,"도",E134:E153)</f>
        <v>0</v>
      </c>
      <c r="R138" s="28">
        <f>COUNTIF(X134:X153,"도국")</f>
        <v>0</v>
      </c>
      <c r="S138" s="28" t="s">
        <v>2</v>
      </c>
      <c r="T138" s="28">
        <f>SUMIF(X134:X153,"도국",E134:E153)</f>
        <v>0</v>
      </c>
      <c r="U138" s="28">
        <f t="shared" si="29"/>
        <v>0</v>
      </c>
      <c r="V138" s="28" t="s">
        <v>2</v>
      </c>
      <c r="W138" s="28">
        <f t="shared" si="30"/>
        <v>0</v>
      </c>
      <c r="X138" s="28" t="str">
        <f t="shared" si="32"/>
        <v/>
      </c>
    </row>
    <row r="139" spans="1:24" ht="28.9" customHeight="1">
      <c r="A139" s="41" t="str">
        <f t="shared" si="31"/>
        <v xml:space="preserve"> </v>
      </c>
      <c r="B139" s="42"/>
      <c r="C139" s="43"/>
      <c r="D139" s="44"/>
      <c r="E139" s="44"/>
      <c r="F139" s="43"/>
      <c r="G139" s="43"/>
      <c r="H139" s="26"/>
      <c r="I139" s="26"/>
      <c r="J139" s="26"/>
      <c r="K139" s="26"/>
      <c r="L139" s="52"/>
      <c r="M139" s="50"/>
      <c r="N139" s="28" t="s">
        <v>8</v>
      </c>
      <c r="O139" s="28">
        <f>COUNTIF(C134:C153,"천")</f>
        <v>0</v>
      </c>
      <c r="P139" s="28" t="s">
        <v>2</v>
      </c>
      <c r="Q139" s="28">
        <f>SUMIF(C134:C153,"천",E134:E153)</f>
        <v>0</v>
      </c>
      <c r="R139" s="28">
        <f>COUNTIF(X134:X153,"천국")</f>
        <v>0</v>
      </c>
      <c r="S139" s="28" t="s">
        <v>2</v>
      </c>
      <c r="T139" s="28">
        <f>SUMIF(X134:X153,"천국",E134:E153)</f>
        <v>0</v>
      </c>
      <c r="U139" s="28">
        <f t="shared" si="29"/>
        <v>0</v>
      </c>
      <c r="V139" s="28" t="s">
        <v>2</v>
      </c>
      <c r="W139" s="28">
        <f t="shared" si="30"/>
        <v>0</v>
      </c>
      <c r="X139" s="28" t="str">
        <f t="shared" si="32"/>
        <v/>
      </c>
    </row>
    <row r="140" spans="1:24" ht="28.9" customHeight="1">
      <c r="A140" s="41" t="str">
        <f t="shared" si="31"/>
        <v xml:space="preserve"> </v>
      </c>
      <c r="B140" s="42"/>
      <c r="C140" s="43"/>
      <c r="D140" s="44"/>
      <c r="E140" s="44"/>
      <c r="F140" s="43"/>
      <c r="G140" s="43"/>
      <c r="H140" s="26"/>
      <c r="I140" s="26"/>
      <c r="J140" s="26"/>
      <c r="K140" s="26"/>
      <c r="L140" s="52"/>
      <c r="M140" s="50"/>
      <c r="N140" s="28" t="s">
        <v>9</v>
      </c>
      <c r="O140" s="28">
        <f>COUNTIF(C134:C153,"구")</f>
        <v>0</v>
      </c>
      <c r="P140" s="28" t="s">
        <v>2</v>
      </c>
      <c r="Q140" s="28">
        <f>SUMIF(C134:C153,"구",E134:E153)</f>
        <v>0</v>
      </c>
      <c r="R140" s="28">
        <f>COUNTIF(X134:X153,"구국")</f>
        <v>0</v>
      </c>
      <c r="S140" s="28" t="s">
        <v>2</v>
      </c>
      <c r="T140" s="28">
        <f>SUMIF(X134:X153,"구국",E134:E153)</f>
        <v>0</v>
      </c>
      <c r="U140" s="28">
        <f t="shared" si="29"/>
        <v>0</v>
      </c>
      <c r="V140" s="28" t="s">
        <v>2</v>
      </c>
      <c r="W140" s="28">
        <f t="shared" si="30"/>
        <v>0</v>
      </c>
      <c r="X140" s="28" t="str">
        <f t="shared" si="32"/>
        <v/>
      </c>
    </row>
    <row r="141" spans="1:24" ht="28.9" customHeight="1">
      <c r="A141" s="41" t="str">
        <f t="shared" si="31"/>
        <v xml:space="preserve"> </v>
      </c>
      <c r="B141" s="42"/>
      <c r="C141" s="43"/>
      <c r="D141" s="44"/>
      <c r="E141" s="44"/>
      <c r="F141" s="43"/>
      <c r="G141" s="43"/>
      <c r="H141" s="26"/>
      <c r="I141" s="26"/>
      <c r="J141" s="26"/>
      <c r="K141" s="26"/>
      <c r="L141" s="52"/>
      <c r="M141" s="50"/>
      <c r="N141" s="28" t="s">
        <v>10</v>
      </c>
      <c r="O141" s="28">
        <f>COUNTIF(C134:C153,"제")</f>
        <v>0</v>
      </c>
      <c r="P141" s="28" t="s">
        <v>2</v>
      </c>
      <c r="Q141" s="28">
        <f>SUMIF(C134:C153,"제",E134:E153)</f>
        <v>0</v>
      </c>
      <c r="R141" s="28">
        <f>COUNTIF(X134:X153,"제국")</f>
        <v>0</v>
      </c>
      <c r="S141" s="28" t="s">
        <v>2</v>
      </c>
      <c r="T141" s="28">
        <f>SUMIF(X134:X153,"제국",E134:E153)</f>
        <v>0</v>
      </c>
      <c r="U141" s="28">
        <f t="shared" si="29"/>
        <v>0</v>
      </c>
      <c r="V141" s="28" t="s">
        <v>2</v>
      </c>
      <c r="W141" s="28">
        <f t="shared" si="30"/>
        <v>0</v>
      </c>
      <c r="X141" s="28" t="str">
        <f t="shared" si="32"/>
        <v/>
      </c>
    </row>
    <row r="142" spans="1:24" ht="28.9" customHeight="1">
      <c r="A142" s="41" t="str">
        <f t="shared" si="31"/>
        <v xml:space="preserve"> </v>
      </c>
      <c r="B142" s="42"/>
      <c r="C142" s="43"/>
      <c r="D142" s="44"/>
      <c r="E142" s="44"/>
      <c r="F142" s="43"/>
      <c r="G142" s="43"/>
      <c r="H142" s="26"/>
      <c r="I142" s="26"/>
      <c r="J142" s="26"/>
      <c r="K142" s="26"/>
      <c r="L142" s="52"/>
      <c r="M142" s="50"/>
      <c r="N142" s="28" t="s">
        <v>11</v>
      </c>
      <c r="O142" s="28">
        <f>COUNTIF(C134:C153,"유")</f>
        <v>0</v>
      </c>
      <c r="P142" s="28" t="s">
        <v>2</v>
      </c>
      <c r="Q142" s="28">
        <f>SUMIF(C134:C153,"유",E134:E153)</f>
        <v>0</v>
      </c>
      <c r="R142" s="28">
        <f>COUNTIF(X134:X153,"유국")</f>
        <v>0</v>
      </c>
      <c r="S142" s="28" t="s">
        <v>2</v>
      </c>
      <c r="T142" s="28">
        <f>SUMIF(X134:X153,"유국",E134:E153)</f>
        <v>0</v>
      </c>
      <c r="U142" s="28">
        <f t="shared" si="29"/>
        <v>0</v>
      </c>
      <c r="V142" s="28" t="s">
        <v>2</v>
      </c>
      <c r="W142" s="28">
        <f t="shared" si="30"/>
        <v>0</v>
      </c>
      <c r="X142" s="28" t="str">
        <f t="shared" si="32"/>
        <v/>
      </c>
    </row>
    <row r="143" spans="1:24" ht="28.9" customHeight="1">
      <c r="A143" s="41" t="str">
        <f t="shared" si="31"/>
        <v xml:space="preserve"> </v>
      </c>
      <c r="B143" s="42"/>
      <c r="C143" s="43"/>
      <c r="D143" s="44"/>
      <c r="E143" s="44"/>
      <c r="F143" s="43"/>
      <c r="G143" s="43"/>
      <c r="H143" s="26"/>
      <c r="I143" s="26"/>
      <c r="J143" s="26"/>
      <c r="K143" s="26"/>
      <c r="L143" s="52"/>
      <c r="M143" s="50"/>
      <c r="N143" s="28" t="s">
        <v>12</v>
      </c>
      <c r="O143" s="28">
        <f>COUNTIF(C134:C153,"과")</f>
        <v>0</v>
      </c>
      <c r="P143" s="28" t="s">
        <v>2</v>
      </c>
      <c r="Q143" s="28">
        <f>SUMIF(C134:C153,"과",E134:E153)</f>
        <v>0</v>
      </c>
      <c r="R143" s="28">
        <f>COUNTIF(X134:X153,"과국")</f>
        <v>0</v>
      </c>
      <c r="S143" s="28" t="s">
        <v>2</v>
      </c>
      <c r="T143" s="28">
        <f>SUMIF(X134:X153,"과국",E134:E153)</f>
        <v>0</v>
      </c>
      <c r="U143" s="28">
        <f t="shared" si="29"/>
        <v>0</v>
      </c>
      <c r="V143" s="28" t="s">
        <v>2</v>
      </c>
      <c r="W143" s="28">
        <f t="shared" si="30"/>
        <v>0</v>
      </c>
      <c r="X143" s="28" t="str">
        <f t="shared" si="32"/>
        <v/>
      </c>
    </row>
    <row r="144" spans="1:24" ht="28.9" customHeight="1">
      <c r="A144" s="41" t="str">
        <f t="shared" si="31"/>
        <v xml:space="preserve"> </v>
      </c>
      <c r="B144" s="42"/>
      <c r="C144" s="43"/>
      <c r="D144" s="44"/>
      <c r="E144" s="44"/>
      <c r="F144" s="43"/>
      <c r="G144" s="43"/>
      <c r="H144" s="26"/>
      <c r="I144" s="26"/>
      <c r="J144" s="26"/>
      <c r="K144" s="26"/>
      <c r="L144" s="52"/>
      <c r="M144" s="50"/>
      <c r="N144" s="28" t="s">
        <v>13</v>
      </c>
      <c r="O144" s="28">
        <f>COUNTIF(C134:C153,"묘")</f>
        <v>0</v>
      </c>
      <c r="P144" s="28" t="s">
        <v>2</v>
      </c>
      <c r="Q144" s="28">
        <f>SUMIF(C134:C153,"묘",E134:E153)</f>
        <v>0</v>
      </c>
      <c r="R144" s="28">
        <f>COUNTIF(X134:X153,"묘국")</f>
        <v>0</v>
      </c>
      <c r="S144" s="28" t="s">
        <v>2</v>
      </c>
      <c r="T144" s="28">
        <f>SUMIF(X134:X153,"묘국",E134:E153)</f>
        <v>0</v>
      </c>
      <c r="U144" s="28">
        <f t="shared" si="29"/>
        <v>0</v>
      </c>
      <c r="V144" s="28" t="s">
        <v>2</v>
      </c>
      <c r="W144" s="28">
        <f t="shared" si="30"/>
        <v>0</v>
      </c>
      <c r="X144" s="28" t="str">
        <f t="shared" si="32"/>
        <v/>
      </c>
    </row>
    <row r="145" spans="1:24" ht="28.9" customHeight="1">
      <c r="A145" s="41" t="str">
        <f t="shared" ref="A145:A153" si="33">IF(OR(ISNUMBER(E145),ISTEXT(C145)),A144+1," ")</f>
        <v xml:space="preserve"> </v>
      </c>
      <c r="B145" s="42"/>
      <c r="C145" s="43"/>
      <c r="D145" s="44"/>
      <c r="E145" s="44"/>
      <c r="F145" s="43"/>
      <c r="G145" s="43"/>
      <c r="H145" s="26"/>
      <c r="I145" s="26"/>
      <c r="J145" s="26"/>
      <c r="K145" s="26"/>
      <c r="L145" s="52"/>
      <c r="M145" s="50"/>
      <c r="N145" s="28" t="s">
        <v>14</v>
      </c>
      <c r="O145" s="28">
        <f>COUNTIF(C134:C153,"목")</f>
        <v>0</v>
      </c>
      <c r="P145" s="28" t="s">
        <v>2</v>
      </c>
      <c r="Q145" s="28">
        <f>SUMIF(C134:C153,"목",E134:E153)</f>
        <v>0</v>
      </c>
      <c r="R145" s="28">
        <f>COUNTIF(X134:X153,"목국")</f>
        <v>0</v>
      </c>
      <c r="S145" s="28" t="s">
        <v>2</v>
      </c>
      <c r="T145" s="28">
        <f>SUMIF(X134:X153,"목국",E134:E153)</f>
        <v>0</v>
      </c>
      <c r="U145" s="28">
        <f t="shared" si="29"/>
        <v>0</v>
      </c>
      <c r="V145" s="28" t="s">
        <v>2</v>
      </c>
      <c r="W145" s="28">
        <f t="shared" si="30"/>
        <v>0</v>
      </c>
      <c r="X145" s="28" t="str">
        <f t="shared" si="32"/>
        <v/>
      </c>
    </row>
    <row r="146" spans="1:24" ht="28.9" customHeight="1">
      <c r="A146" s="41" t="str">
        <f t="shared" si="33"/>
        <v xml:space="preserve"> </v>
      </c>
      <c r="B146" s="42"/>
      <c r="C146" s="43"/>
      <c r="D146" s="44"/>
      <c r="E146" s="44"/>
      <c r="F146" s="43"/>
      <c r="G146" s="43"/>
      <c r="H146" s="26"/>
      <c r="I146" s="26"/>
      <c r="J146" s="26"/>
      <c r="K146" s="26"/>
      <c r="L146" s="52"/>
      <c r="M146" s="50"/>
      <c r="N146" s="28" t="s">
        <v>15</v>
      </c>
      <c r="O146" s="28">
        <f>COUNTIF(C134:C153,"잡")</f>
        <v>0</v>
      </c>
      <c r="P146" s="28" t="s">
        <v>2</v>
      </c>
      <c r="Q146" s="28">
        <f>SUMIF(C134:C153,"잡",E134:E153)</f>
        <v>0</v>
      </c>
      <c r="R146" s="28">
        <f>COUNTIF(X134:X153,"잡국")</f>
        <v>0</v>
      </c>
      <c r="S146" s="28" t="s">
        <v>2</v>
      </c>
      <c r="T146" s="28">
        <f>SUMIF(X134:X153,"잡국",E134:E153)</f>
        <v>0</v>
      </c>
      <c r="U146" s="28">
        <f t="shared" si="29"/>
        <v>0</v>
      </c>
      <c r="V146" s="28" t="s">
        <v>2</v>
      </c>
      <c r="W146" s="28">
        <f t="shared" si="30"/>
        <v>0</v>
      </c>
      <c r="X146" s="28" t="str">
        <f t="shared" si="32"/>
        <v/>
      </c>
    </row>
    <row r="147" spans="1:24" ht="28.9" customHeight="1">
      <c r="A147" s="41" t="str">
        <f t="shared" si="33"/>
        <v xml:space="preserve"> </v>
      </c>
      <c r="B147" s="42"/>
      <c r="C147" s="43"/>
      <c r="D147" s="44"/>
      <c r="E147" s="44"/>
      <c r="F147" s="43"/>
      <c r="G147" s="43"/>
      <c r="H147" s="26"/>
      <c r="I147" s="26"/>
      <c r="J147" s="26"/>
      <c r="K147" s="26"/>
      <c r="L147" s="52"/>
      <c r="M147" s="50"/>
      <c r="N147" s="28" t="s">
        <v>19</v>
      </c>
      <c r="O147" s="28">
        <f>COUNTIF(C134:C153,"학")</f>
        <v>0</v>
      </c>
      <c r="P147" s="28" t="s">
        <v>2</v>
      </c>
      <c r="Q147" s="28">
        <f>SUMIF(C134:C153,"학",E134:E153)</f>
        <v>0</v>
      </c>
      <c r="R147" s="28">
        <f>COUNTIF(X134:X153,"학국")</f>
        <v>0</v>
      </c>
      <c r="S147" s="28" t="s">
        <v>2</v>
      </c>
      <c r="T147" s="28">
        <f>SUMIF(X134:X153,"학국",E134:E153)</f>
        <v>0</v>
      </c>
      <c r="U147" s="28">
        <f t="shared" si="29"/>
        <v>0</v>
      </c>
      <c r="V147" s="28" t="s">
        <v>2</v>
      </c>
      <c r="W147" s="28">
        <f t="shared" si="30"/>
        <v>0</v>
      </c>
      <c r="X147" s="28" t="str">
        <f t="shared" si="32"/>
        <v/>
      </c>
    </row>
    <row r="148" spans="1:24" ht="28.9" customHeight="1">
      <c r="A148" s="41" t="str">
        <f t="shared" si="33"/>
        <v xml:space="preserve"> </v>
      </c>
      <c r="B148" s="42"/>
      <c r="C148" s="43"/>
      <c r="D148" s="44"/>
      <c r="E148" s="44"/>
      <c r="F148" s="43"/>
      <c r="G148" s="43"/>
      <c r="H148" s="26"/>
      <c r="I148" s="26"/>
      <c r="J148" s="26"/>
      <c r="K148" s="26"/>
      <c r="L148" s="52"/>
      <c r="M148" s="50"/>
      <c r="N148" s="28" t="s">
        <v>16</v>
      </c>
      <c r="O148" s="28">
        <f>COUNTIF(C134:C153,"수")</f>
        <v>0</v>
      </c>
      <c r="P148" s="28" t="s">
        <v>2</v>
      </c>
      <c r="Q148" s="28">
        <f>SUMIF(C134:C153,"수",E134:E153)</f>
        <v>0</v>
      </c>
      <c r="R148" s="28">
        <f>COUNTIF(X134:X153,"수국")</f>
        <v>0</v>
      </c>
      <c r="S148" s="28" t="s">
        <v>2</v>
      </c>
      <c r="T148" s="28">
        <f>SUMIF(X134:X153,"수국",E134:E153)</f>
        <v>0</v>
      </c>
      <c r="U148" s="28">
        <f t="shared" si="29"/>
        <v>0</v>
      </c>
      <c r="V148" s="28" t="s">
        <v>2</v>
      </c>
      <c r="W148" s="28">
        <f t="shared" si="30"/>
        <v>0</v>
      </c>
      <c r="X148" s="28" t="str">
        <f t="shared" si="32"/>
        <v/>
      </c>
    </row>
    <row r="149" spans="1:24" ht="28.9" customHeight="1">
      <c r="A149" s="41" t="str">
        <f t="shared" si="33"/>
        <v xml:space="preserve"> </v>
      </c>
      <c r="B149" s="42"/>
      <c r="C149" s="43"/>
      <c r="D149" s="44"/>
      <c r="E149" s="44"/>
      <c r="F149" s="43"/>
      <c r="G149" s="43"/>
      <c r="H149" s="26"/>
      <c r="I149" s="26"/>
      <c r="J149" s="26"/>
      <c r="K149" s="26"/>
      <c r="L149" s="52"/>
      <c r="M149" s="50"/>
      <c r="N149" s="29" t="s">
        <v>17</v>
      </c>
      <c r="O149" s="28">
        <f>COUNTIF(C134:C153,"장")</f>
        <v>0</v>
      </c>
      <c r="P149" s="28" t="s">
        <v>2</v>
      </c>
      <c r="Q149" s="28">
        <f>SUMIF(C134:C153,"장",E134:E153)</f>
        <v>0</v>
      </c>
      <c r="R149" s="28">
        <f>COUNTIF(X134:X153,"장국")</f>
        <v>0</v>
      </c>
      <c r="S149" s="28" t="s">
        <v>2</v>
      </c>
      <c r="T149" s="28">
        <f>SUMIF(X134:X153,"장국",E134:E153)</f>
        <v>0</v>
      </c>
      <c r="U149" s="28">
        <f t="shared" si="29"/>
        <v>0</v>
      </c>
      <c r="V149" s="28" t="s">
        <v>2</v>
      </c>
      <c r="W149" s="28">
        <f t="shared" si="30"/>
        <v>0</v>
      </c>
      <c r="X149" s="30" t="str">
        <f t="shared" si="32"/>
        <v/>
      </c>
    </row>
    <row r="150" spans="1:24" ht="28.9" customHeight="1">
      <c r="A150" s="41" t="str">
        <f t="shared" si="33"/>
        <v xml:space="preserve"> </v>
      </c>
      <c r="B150" s="42"/>
      <c r="C150" s="43"/>
      <c r="D150" s="44"/>
      <c r="E150" s="44"/>
      <c r="F150" s="43"/>
      <c r="G150" s="43"/>
      <c r="H150" s="26"/>
      <c r="I150" s="26"/>
      <c r="J150" s="26"/>
      <c r="K150" s="26"/>
      <c r="L150" s="52"/>
      <c r="M150" s="50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30" t="str">
        <f t="shared" si="32"/>
        <v/>
      </c>
    </row>
    <row r="151" spans="1:24" ht="28.9" customHeight="1">
      <c r="A151" s="41" t="str">
        <f t="shared" si="33"/>
        <v xml:space="preserve"> </v>
      </c>
      <c r="B151" s="42"/>
      <c r="C151" s="43"/>
      <c r="D151" s="44"/>
      <c r="E151" s="44"/>
      <c r="F151" s="43"/>
      <c r="G151" s="43"/>
      <c r="H151" s="26"/>
      <c r="I151" s="26"/>
      <c r="J151" s="26"/>
      <c r="K151" s="26"/>
      <c r="L151" s="52"/>
      <c r="M151" s="50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30" t="str">
        <f t="shared" si="32"/>
        <v/>
      </c>
    </row>
    <row r="152" spans="1:24" ht="28.9" customHeight="1">
      <c r="A152" s="41" t="str">
        <f t="shared" si="33"/>
        <v xml:space="preserve"> </v>
      </c>
      <c r="B152" s="42"/>
      <c r="C152" s="43"/>
      <c r="D152" s="44"/>
      <c r="E152" s="44"/>
      <c r="F152" s="43"/>
      <c r="G152" s="43"/>
      <c r="H152" s="26"/>
      <c r="I152" s="26"/>
      <c r="J152" s="26"/>
      <c r="K152" s="26"/>
      <c r="L152" s="52"/>
      <c r="M152" s="50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30" t="str">
        <f t="shared" ref="X152:X167" si="34">CONCATENATE(C152,H152)</f>
        <v/>
      </c>
    </row>
    <row r="153" spans="1:24" ht="28.9" customHeight="1">
      <c r="A153" s="41" t="str">
        <f t="shared" si="33"/>
        <v xml:space="preserve"> </v>
      </c>
      <c r="B153" s="42"/>
      <c r="C153" s="43"/>
      <c r="D153" s="44"/>
      <c r="E153" s="44"/>
      <c r="F153" s="43"/>
      <c r="G153" s="43"/>
      <c r="H153" s="26"/>
      <c r="I153" s="26"/>
      <c r="J153" s="26"/>
      <c r="K153" s="26"/>
      <c r="L153" s="52"/>
      <c r="M153" s="50"/>
      <c r="N153" s="28" t="s">
        <v>20</v>
      </c>
      <c r="O153" s="28">
        <f>COUNTIF(C134:C153," ")</f>
        <v>0</v>
      </c>
      <c r="P153" s="28" t="s">
        <v>2</v>
      </c>
      <c r="Q153" s="28">
        <f>SUMIF(C134:C153," ",E134:E153)</f>
        <v>0</v>
      </c>
      <c r="R153" s="28"/>
      <c r="S153" s="28" t="s">
        <v>2</v>
      </c>
      <c r="T153" s="28"/>
      <c r="U153" s="28">
        <f>O153</f>
        <v>0</v>
      </c>
      <c r="V153" s="28" t="s">
        <v>2</v>
      </c>
      <c r="W153" s="28">
        <f>Q153</f>
        <v>0</v>
      </c>
      <c r="X153" s="28" t="str">
        <f t="shared" si="34"/>
        <v/>
      </c>
    </row>
    <row r="154" spans="1:24" ht="28.9" customHeight="1">
      <c r="A154" s="45" t="s">
        <v>35</v>
      </c>
      <c r="B154" s="46"/>
      <c r="C154" s="47"/>
      <c r="D154" s="48"/>
      <c r="E154" s="49">
        <f>SUM(E134:E153)</f>
        <v>0</v>
      </c>
      <c r="F154" s="47"/>
      <c r="G154" s="47"/>
      <c r="H154" s="31"/>
      <c r="I154" s="31"/>
      <c r="J154" s="31"/>
      <c r="K154" s="31"/>
      <c r="L154" s="33"/>
      <c r="M154" s="51"/>
      <c r="N154" s="29" t="s">
        <v>1</v>
      </c>
      <c r="O154" s="28">
        <f>SUM(O134:O153)</f>
        <v>0</v>
      </c>
      <c r="P154" s="28" t="s">
        <v>2</v>
      </c>
      <c r="Q154" s="28">
        <f>SUM(Q134:Q153)</f>
        <v>0</v>
      </c>
      <c r="R154" s="28">
        <f>SUM(R134:R153)</f>
        <v>0</v>
      </c>
      <c r="S154" s="28" t="s">
        <v>2</v>
      </c>
      <c r="T154" s="28">
        <f>SUM(T134:T153)</f>
        <v>0</v>
      </c>
      <c r="U154" s="28">
        <f>SUM(U134:U153)</f>
        <v>0</v>
      </c>
      <c r="V154" s="28" t="s">
        <v>2</v>
      </c>
      <c r="W154" s="28">
        <f>SUM(W134:W153)</f>
        <v>0</v>
      </c>
      <c r="X154" s="28" t="str">
        <f t="shared" si="34"/>
        <v/>
      </c>
    </row>
    <row r="155" spans="1:24" ht="28.9" customHeight="1">
      <c r="A155" s="41" t="str">
        <f>IF(OR(ISNUMBER(E155),ISTEXT(C155)),A153+1," ")</f>
        <v xml:space="preserve"> </v>
      </c>
      <c r="B155" s="42"/>
      <c r="C155" s="43"/>
      <c r="D155" s="44"/>
      <c r="E155" s="44"/>
      <c r="F155" s="43"/>
      <c r="G155" s="43"/>
      <c r="H155" s="26"/>
      <c r="I155" s="26"/>
      <c r="J155" s="26"/>
      <c r="K155" s="27"/>
      <c r="L155" s="52"/>
      <c r="M155" s="50"/>
      <c r="N155" s="28" t="s">
        <v>3</v>
      </c>
      <c r="O155" s="28">
        <f>COUNTIF(C155:C174,"전")</f>
        <v>0</v>
      </c>
      <c r="P155" s="28" t="s">
        <v>2</v>
      </c>
      <c r="Q155" s="28">
        <f>SUMIF(C155:C174,"전",E155:E174)</f>
        <v>0</v>
      </c>
      <c r="R155" s="28">
        <f>COUNTIF(X155:X174,"전국")</f>
        <v>0</v>
      </c>
      <c r="S155" s="28" t="s">
        <v>2</v>
      </c>
      <c r="T155" s="28">
        <f>SUMIF(X155:X174,"전국",E155:E174)</f>
        <v>0</v>
      </c>
      <c r="U155" s="28">
        <f t="shared" ref="U155:U170" si="35">O155-R155</f>
        <v>0</v>
      </c>
      <c r="V155" s="28" t="s">
        <v>2</v>
      </c>
      <c r="W155" s="28">
        <f t="shared" ref="W155:W170" si="36">Q155-T155</f>
        <v>0</v>
      </c>
      <c r="X155" s="28" t="str">
        <f t="shared" si="34"/>
        <v/>
      </c>
    </row>
    <row r="156" spans="1:24" ht="28.9" customHeight="1">
      <c r="A156" s="41" t="str">
        <f>IF(OR(ISNUMBER(E156),ISTEXT(C156)),A155+1," ")</f>
        <v xml:space="preserve"> </v>
      </c>
      <c r="B156" s="42"/>
      <c r="C156" s="43"/>
      <c r="D156" s="44"/>
      <c r="E156" s="44"/>
      <c r="F156" s="43"/>
      <c r="G156" s="43"/>
      <c r="H156" s="26"/>
      <c r="I156" s="26"/>
      <c r="J156" s="26"/>
      <c r="K156" s="26"/>
      <c r="L156" s="52"/>
      <c r="M156" s="50"/>
      <c r="N156" s="28" t="s">
        <v>4</v>
      </c>
      <c r="O156" s="28">
        <f>COUNTIF(C155:C174,"답")</f>
        <v>0</v>
      </c>
      <c r="P156" s="28" t="s">
        <v>2</v>
      </c>
      <c r="Q156" s="28">
        <f>SUMIF(C155:C174,"답",E155:E174)</f>
        <v>0</v>
      </c>
      <c r="R156" s="28">
        <f>COUNTIF(X155:X174,"답국")</f>
        <v>0</v>
      </c>
      <c r="S156" s="28" t="s">
        <v>2</v>
      </c>
      <c r="T156" s="28">
        <f>SUMIF(X155:X174,"답국",E155:E174)</f>
        <v>0</v>
      </c>
      <c r="U156" s="28">
        <f t="shared" si="35"/>
        <v>0</v>
      </c>
      <c r="V156" s="28" t="s">
        <v>2</v>
      </c>
      <c r="W156" s="28">
        <f t="shared" si="36"/>
        <v>0</v>
      </c>
      <c r="X156" s="28" t="str">
        <f t="shared" si="34"/>
        <v/>
      </c>
    </row>
    <row r="157" spans="1:24" ht="28.9" customHeight="1">
      <c r="A157" s="41" t="str">
        <f t="shared" ref="A157:A164" si="37">IF(OR(ISNUMBER(E157),ISTEXT(C157)),A156+1," ")</f>
        <v xml:space="preserve"> </v>
      </c>
      <c r="B157" s="42"/>
      <c r="C157" s="43"/>
      <c r="D157" s="44"/>
      <c r="E157" s="44"/>
      <c r="F157" s="43"/>
      <c r="G157" s="43"/>
      <c r="H157" s="26"/>
      <c r="I157" s="26"/>
      <c r="J157" s="26"/>
      <c r="K157" s="26"/>
      <c r="L157" s="52"/>
      <c r="M157" s="50"/>
      <c r="N157" s="28" t="s">
        <v>5</v>
      </c>
      <c r="O157" s="28">
        <f>COUNTIF(C155:C174,"임")</f>
        <v>0</v>
      </c>
      <c r="P157" s="28" t="s">
        <v>2</v>
      </c>
      <c r="Q157" s="28">
        <f>SUMIF(C155:C174,"임",E155:E174)</f>
        <v>0</v>
      </c>
      <c r="R157" s="28">
        <f>COUNTIF(X155:X174,"임국")</f>
        <v>0</v>
      </c>
      <c r="S157" s="28" t="s">
        <v>2</v>
      </c>
      <c r="T157" s="28">
        <f>SUMIF(X155:X174,"임국",E155:E174)</f>
        <v>0</v>
      </c>
      <c r="U157" s="28">
        <f t="shared" si="35"/>
        <v>0</v>
      </c>
      <c r="V157" s="28" t="s">
        <v>2</v>
      </c>
      <c r="W157" s="28">
        <f t="shared" si="36"/>
        <v>0</v>
      </c>
      <c r="X157" s="28" t="str">
        <f t="shared" si="34"/>
        <v/>
      </c>
    </row>
    <row r="158" spans="1:24" ht="28.9" customHeight="1">
      <c r="A158" s="41" t="str">
        <f t="shared" si="37"/>
        <v xml:space="preserve"> </v>
      </c>
      <c r="B158" s="42"/>
      <c r="C158" s="43"/>
      <c r="D158" s="44"/>
      <c r="E158" s="44"/>
      <c r="F158" s="43"/>
      <c r="G158" s="43"/>
      <c r="H158" s="26"/>
      <c r="I158" s="26"/>
      <c r="J158" s="26"/>
      <c r="K158" s="26"/>
      <c r="L158" s="52"/>
      <c r="M158" s="50"/>
      <c r="N158" s="28" t="s">
        <v>6</v>
      </c>
      <c r="O158" s="28">
        <f>COUNTIF(C155:C174,"대")</f>
        <v>0</v>
      </c>
      <c r="P158" s="28" t="s">
        <v>2</v>
      </c>
      <c r="Q158" s="28">
        <f>SUMIF(C155:C174,"대",E155:E174)</f>
        <v>0</v>
      </c>
      <c r="R158" s="28">
        <f>COUNTIF(X155:X174,"대국")</f>
        <v>0</v>
      </c>
      <c r="S158" s="28" t="s">
        <v>2</v>
      </c>
      <c r="T158" s="28">
        <f>SUMIF(X155:X174,"대국",E155:E174)</f>
        <v>0</v>
      </c>
      <c r="U158" s="28">
        <f t="shared" si="35"/>
        <v>0</v>
      </c>
      <c r="V158" s="28" t="s">
        <v>2</v>
      </c>
      <c r="W158" s="28">
        <f t="shared" si="36"/>
        <v>0</v>
      </c>
      <c r="X158" s="28" t="str">
        <f t="shared" si="34"/>
        <v/>
      </c>
    </row>
    <row r="159" spans="1:24" ht="28.9" customHeight="1">
      <c r="A159" s="41" t="str">
        <f t="shared" si="37"/>
        <v xml:space="preserve"> </v>
      </c>
      <c r="B159" s="42"/>
      <c r="C159" s="43"/>
      <c r="D159" s="44"/>
      <c r="E159" s="44"/>
      <c r="F159" s="43"/>
      <c r="G159" s="43"/>
      <c r="H159" s="26"/>
      <c r="I159" s="26"/>
      <c r="J159" s="26"/>
      <c r="K159" s="26"/>
      <c r="L159" s="52"/>
      <c r="M159" s="50"/>
      <c r="N159" s="28" t="s">
        <v>7</v>
      </c>
      <c r="O159" s="28">
        <f>COUNTIF(C155:C174,"도")</f>
        <v>0</v>
      </c>
      <c r="P159" s="28" t="s">
        <v>2</v>
      </c>
      <c r="Q159" s="28">
        <f>SUMIF(C155:C174,"도",E155:E174)</f>
        <v>0</v>
      </c>
      <c r="R159" s="28">
        <f>COUNTIF(X155:X174,"도국")</f>
        <v>0</v>
      </c>
      <c r="S159" s="28" t="s">
        <v>2</v>
      </c>
      <c r="T159" s="28">
        <f>SUMIF(X155:X174,"도국",E155:E174)</f>
        <v>0</v>
      </c>
      <c r="U159" s="28">
        <f t="shared" si="35"/>
        <v>0</v>
      </c>
      <c r="V159" s="28" t="s">
        <v>2</v>
      </c>
      <c r="W159" s="28">
        <f t="shared" si="36"/>
        <v>0</v>
      </c>
      <c r="X159" s="28" t="str">
        <f t="shared" si="34"/>
        <v/>
      </c>
    </row>
    <row r="160" spans="1:24" ht="28.9" customHeight="1">
      <c r="A160" s="41" t="str">
        <f t="shared" si="37"/>
        <v xml:space="preserve"> </v>
      </c>
      <c r="B160" s="42"/>
      <c r="C160" s="43"/>
      <c r="D160" s="44"/>
      <c r="E160" s="44"/>
      <c r="F160" s="43"/>
      <c r="G160" s="43"/>
      <c r="H160" s="26"/>
      <c r="I160" s="26"/>
      <c r="J160" s="26"/>
      <c r="K160" s="26"/>
      <c r="L160" s="52"/>
      <c r="M160" s="50"/>
      <c r="N160" s="28" t="s">
        <v>8</v>
      </c>
      <c r="O160" s="28">
        <f>COUNTIF(C155:C174,"천")</f>
        <v>0</v>
      </c>
      <c r="P160" s="28" t="s">
        <v>2</v>
      </c>
      <c r="Q160" s="28">
        <f>SUMIF(C155:C174,"천",E155:E174)</f>
        <v>0</v>
      </c>
      <c r="R160" s="28">
        <f>COUNTIF(X155:X174,"천국")</f>
        <v>0</v>
      </c>
      <c r="S160" s="28" t="s">
        <v>2</v>
      </c>
      <c r="T160" s="28">
        <f>SUMIF(X155:X174,"천국",E155:E174)</f>
        <v>0</v>
      </c>
      <c r="U160" s="28">
        <f t="shared" si="35"/>
        <v>0</v>
      </c>
      <c r="V160" s="28" t="s">
        <v>2</v>
      </c>
      <c r="W160" s="28">
        <f t="shared" si="36"/>
        <v>0</v>
      </c>
      <c r="X160" s="28" t="str">
        <f t="shared" si="34"/>
        <v/>
      </c>
    </row>
    <row r="161" spans="1:24" ht="28.9" customHeight="1">
      <c r="A161" s="41" t="str">
        <f t="shared" si="37"/>
        <v xml:space="preserve"> </v>
      </c>
      <c r="B161" s="42"/>
      <c r="C161" s="43"/>
      <c r="D161" s="44"/>
      <c r="E161" s="44"/>
      <c r="F161" s="43"/>
      <c r="G161" s="43"/>
      <c r="H161" s="26"/>
      <c r="I161" s="26"/>
      <c r="J161" s="26"/>
      <c r="K161" s="26"/>
      <c r="L161" s="52"/>
      <c r="M161" s="50"/>
      <c r="N161" s="28" t="s">
        <v>9</v>
      </c>
      <c r="O161" s="28">
        <f>COUNTIF(C155:C174,"구")</f>
        <v>0</v>
      </c>
      <c r="P161" s="28" t="s">
        <v>2</v>
      </c>
      <c r="Q161" s="28">
        <f>SUMIF(C155:C174,"구",E155:E174)</f>
        <v>0</v>
      </c>
      <c r="R161" s="28">
        <f>COUNTIF(X155:X174,"구국")</f>
        <v>0</v>
      </c>
      <c r="S161" s="28" t="s">
        <v>2</v>
      </c>
      <c r="T161" s="28">
        <f>SUMIF(X155:X174,"구국",E155:E174)</f>
        <v>0</v>
      </c>
      <c r="U161" s="28">
        <f t="shared" si="35"/>
        <v>0</v>
      </c>
      <c r="V161" s="28" t="s">
        <v>2</v>
      </c>
      <c r="W161" s="28">
        <f t="shared" si="36"/>
        <v>0</v>
      </c>
      <c r="X161" s="28" t="str">
        <f t="shared" si="34"/>
        <v/>
      </c>
    </row>
    <row r="162" spans="1:24" ht="28.9" customHeight="1">
      <c r="A162" s="41" t="str">
        <f t="shared" si="37"/>
        <v xml:space="preserve"> </v>
      </c>
      <c r="B162" s="42"/>
      <c r="C162" s="43"/>
      <c r="D162" s="44"/>
      <c r="E162" s="44"/>
      <c r="F162" s="43"/>
      <c r="G162" s="43"/>
      <c r="H162" s="26"/>
      <c r="I162" s="26"/>
      <c r="J162" s="26"/>
      <c r="K162" s="26"/>
      <c r="L162" s="52"/>
      <c r="M162" s="50"/>
      <c r="N162" s="28" t="s">
        <v>10</v>
      </c>
      <c r="O162" s="28">
        <f>COUNTIF(C155:C174,"제")</f>
        <v>0</v>
      </c>
      <c r="P162" s="28" t="s">
        <v>2</v>
      </c>
      <c r="Q162" s="28">
        <f>SUMIF(C155:C174,"제",E155:E174)</f>
        <v>0</v>
      </c>
      <c r="R162" s="28">
        <f>COUNTIF(X155:X174,"제국")</f>
        <v>0</v>
      </c>
      <c r="S162" s="28" t="s">
        <v>2</v>
      </c>
      <c r="T162" s="28">
        <f>SUMIF(X155:X174,"제국",E155:E174)</f>
        <v>0</v>
      </c>
      <c r="U162" s="28">
        <f t="shared" si="35"/>
        <v>0</v>
      </c>
      <c r="V162" s="28" t="s">
        <v>2</v>
      </c>
      <c r="W162" s="28">
        <f t="shared" si="36"/>
        <v>0</v>
      </c>
      <c r="X162" s="28" t="str">
        <f t="shared" si="34"/>
        <v/>
      </c>
    </row>
    <row r="163" spans="1:24" ht="28.9" customHeight="1">
      <c r="A163" s="41" t="str">
        <f t="shared" si="37"/>
        <v xml:space="preserve"> </v>
      </c>
      <c r="B163" s="42"/>
      <c r="C163" s="43"/>
      <c r="D163" s="44"/>
      <c r="E163" s="44"/>
      <c r="F163" s="43"/>
      <c r="G163" s="43"/>
      <c r="H163" s="26"/>
      <c r="I163" s="26"/>
      <c r="J163" s="26"/>
      <c r="K163" s="26"/>
      <c r="L163" s="52"/>
      <c r="M163" s="50"/>
      <c r="N163" s="28" t="s">
        <v>11</v>
      </c>
      <c r="O163" s="28">
        <f>COUNTIF(C155:C174,"유")</f>
        <v>0</v>
      </c>
      <c r="P163" s="28" t="s">
        <v>2</v>
      </c>
      <c r="Q163" s="28">
        <f>SUMIF(C155:C174,"유",E155:E174)</f>
        <v>0</v>
      </c>
      <c r="R163" s="28">
        <f>COUNTIF(X155:X174,"유국")</f>
        <v>0</v>
      </c>
      <c r="S163" s="28" t="s">
        <v>2</v>
      </c>
      <c r="T163" s="28">
        <f>SUMIF(X155:X174,"유국",E155:E174)</f>
        <v>0</v>
      </c>
      <c r="U163" s="28">
        <f t="shared" si="35"/>
        <v>0</v>
      </c>
      <c r="V163" s="28" t="s">
        <v>2</v>
      </c>
      <c r="W163" s="28">
        <f t="shared" si="36"/>
        <v>0</v>
      </c>
      <c r="X163" s="28" t="str">
        <f t="shared" si="34"/>
        <v/>
      </c>
    </row>
    <row r="164" spans="1:24" ht="28.9" customHeight="1">
      <c r="A164" s="41" t="str">
        <f t="shared" si="37"/>
        <v xml:space="preserve"> </v>
      </c>
      <c r="B164" s="42"/>
      <c r="C164" s="43"/>
      <c r="D164" s="44"/>
      <c r="E164" s="44"/>
      <c r="F164" s="43"/>
      <c r="G164" s="43"/>
      <c r="H164" s="26"/>
      <c r="I164" s="26"/>
      <c r="J164" s="26"/>
      <c r="K164" s="26"/>
      <c r="L164" s="52"/>
      <c r="M164" s="50"/>
      <c r="N164" s="28" t="s">
        <v>12</v>
      </c>
      <c r="O164" s="28">
        <f>COUNTIF(C155:C174,"과")</f>
        <v>0</v>
      </c>
      <c r="P164" s="28" t="s">
        <v>2</v>
      </c>
      <c r="Q164" s="28">
        <f>SUMIF(C155:C174,"과",E155:E174)</f>
        <v>0</v>
      </c>
      <c r="R164" s="28">
        <f>COUNTIF(X155:X174,"과국")</f>
        <v>0</v>
      </c>
      <c r="S164" s="28" t="s">
        <v>2</v>
      </c>
      <c r="T164" s="28">
        <f>SUMIF(X155:X174,"과국",E155:E174)</f>
        <v>0</v>
      </c>
      <c r="U164" s="28">
        <f t="shared" si="35"/>
        <v>0</v>
      </c>
      <c r="V164" s="28" t="s">
        <v>2</v>
      </c>
      <c r="W164" s="28">
        <f t="shared" si="36"/>
        <v>0</v>
      </c>
      <c r="X164" s="28" t="str">
        <f t="shared" si="34"/>
        <v/>
      </c>
    </row>
    <row r="165" spans="1:24" ht="28.9" customHeight="1">
      <c r="A165" s="41" t="str">
        <f>IF(OR(ISNUMBER(E165),ISTEXT(C165)),A164+1," ")</f>
        <v xml:space="preserve"> </v>
      </c>
      <c r="B165" s="42"/>
      <c r="C165" s="43"/>
      <c r="D165" s="44"/>
      <c r="E165" s="44"/>
      <c r="F165" s="43"/>
      <c r="G165" s="43"/>
      <c r="H165" s="26"/>
      <c r="I165" s="26"/>
      <c r="J165" s="26"/>
      <c r="K165" s="26"/>
      <c r="L165" s="52"/>
      <c r="M165" s="50"/>
      <c r="N165" s="28" t="s">
        <v>13</v>
      </c>
      <c r="O165" s="28">
        <f>COUNTIF(C155:C174,"묘")</f>
        <v>0</v>
      </c>
      <c r="P165" s="28" t="s">
        <v>2</v>
      </c>
      <c r="Q165" s="28">
        <f>SUMIF(C155:C174,"묘",E155:E174)</f>
        <v>0</v>
      </c>
      <c r="R165" s="28">
        <f>COUNTIF(X155:X174,"묘국")</f>
        <v>0</v>
      </c>
      <c r="S165" s="28" t="s">
        <v>2</v>
      </c>
      <c r="T165" s="28">
        <f>SUMIF(X155:X174,"묘국",E155:E174)</f>
        <v>0</v>
      </c>
      <c r="U165" s="28">
        <f t="shared" si="35"/>
        <v>0</v>
      </c>
      <c r="V165" s="28" t="s">
        <v>2</v>
      </c>
      <c r="W165" s="28">
        <f t="shared" si="36"/>
        <v>0</v>
      </c>
      <c r="X165" s="28" t="str">
        <f t="shared" si="34"/>
        <v/>
      </c>
    </row>
    <row r="166" spans="1:24" ht="28.9" customHeight="1">
      <c r="A166" s="41" t="str">
        <f>IF(OR(ISNUMBER(E166),ISTEXT(C166)),A165+1," ")</f>
        <v xml:space="preserve"> </v>
      </c>
      <c r="B166" s="42"/>
      <c r="C166" s="43"/>
      <c r="D166" s="44"/>
      <c r="E166" s="44"/>
      <c r="F166" s="43"/>
      <c r="G166" s="43"/>
      <c r="H166" s="26"/>
      <c r="I166" s="26"/>
      <c r="J166" s="26"/>
      <c r="K166" s="26"/>
      <c r="L166" s="52"/>
      <c r="M166" s="50"/>
      <c r="N166" s="28" t="s">
        <v>14</v>
      </c>
      <c r="O166" s="28">
        <f>COUNTIF(C155:C174,"목")</f>
        <v>0</v>
      </c>
      <c r="P166" s="28" t="s">
        <v>2</v>
      </c>
      <c r="Q166" s="28">
        <f>SUMIF(C155:C174,"목",E155:E174)</f>
        <v>0</v>
      </c>
      <c r="R166" s="28">
        <f>COUNTIF(X155:X174,"목국")</f>
        <v>0</v>
      </c>
      <c r="S166" s="28" t="s">
        <v>2</v>
      </c>
      <c r="T166" s="28">
        <f>SUMIF(X155:X174,"목국",E155:E174)</f>
        <v>0</v>
      </c>
      <c r="U166" s="28">
        <f t="shared" si="35"/>
        <v>0</v>
      </c>
      <c r="V166" s="28" t="s">
        <v>2</v>
      </c>
      <c r="W166" s="28">
        <f t="shared" si="36"/>
        <v>0</v>
      </c>
      <c r="X166" s="28" t="str">
        <f t="shared" si="34"/>
        <v/>
      </c>
    </row>
    <row r="167" spans="1:24" ht="28.9" customHeight="1">
      <c r="A167" s="41" t="str">
        <f t="shared" ref="A167:A172" si="38">IF(OR(ISNUMBER(E167),ISTEXT(C167)),A166+1," ")</f>
        <v xml:space="preserve"> </v>
      </c>
      <c r="B167" s="42"/>
      <c r="C167" s="43"/>
      <c r="D167" s="44"/>
      <c r="E167" s="44"/>
      <c r="F167" s="43"/>
      <c r="G167" s="43"/>
      <c r="H167" s="26"/>
      <c r="I167" s="26"/>
      <c r="J167" s="26"/>
      <c r="K167" s="26"/>
      <c r="L167" s="52"/>
      <c r="M167" s="50"/>
      <c r="N167" s="28" t="s">
        <v>15</v>
      </c>
      <c r="O167" s="28">
        <f>COUNTIF(C155:C174,"잡")</f>
        <v>0</v>
      </c>
      <c r="P167" s="28" t="s">
        <v>2</v>
      </c>
      <c r="Q167" s="28">
        <f>SUMIF(C155:C174,"잡",E155:E174)</f>
        <v>0</v>
      </c>
      <c r="R167" s="28">
        <f>COUNTIF(X155:X174,"잡국")</f>
        <v>0</v>
      </c>
      <c r="S167" s="28" t="s">
        <v>2</v>
      </c>
      <c r="T167" s="28">
        <f>SUMIF(X155:X174,"잡국",E155:E174)</f>
        <v>0</v>
      </c>
      <c r="U167" s="28">
        <f t="shared" si="35"/>
        <v>0</v>
      </c>
      <c r="V167" s="28" t="s">
        <v>2</v>
      </c>
      <c r="W167" s="28">
        <f t="shared" si="36"/>
        <v>0</v>
      </c>
      <c r="X167" s="28" t="str">
        <f t="shared" si="34"/>
        <v/>
      </c>
    </row>
    <row r="168" spans="1:24" ht="28.9" customHeight="1">
      <c r="A168" s="41" t="str">
        <f t="shared" si="38"/>
        <v xml:space="preserve"> </v>
      </c>
      <c r="B168" s="42"/>
      <c r="C168" s="43"/>
      <c r="D168" s="44"/>
      <c r="E168" s="44"/>
      <c r="F168" s="43"/>
      <c r="G168" s="43"/>
      <c r="H168" s="26"/>
      <c r="I168" s="26"/>
      <c r="J168" s="26"/>
      <c r="K168" s="26"/>
      <c r="L168" s="52"/>
      <c r="M168" s="50"/>
      <c r="N168" s="28" t="s">
        <v>19</v>
      </c>
      <c r="O168" s="28">
        <f>COUNTIF(C155:C174,"학")</f>
        <v>0</v>
      </c>
      <c r="P168" s="28" t="s">
        <v>2</v>
      </c>
      <c r="Q168" s="28">
        <f>SUMIF(C155:C174,"학",E155:E174)</f>
        <v>0</v>
      </c>
      <c r="R168" s="28">
        <f>COUNTIF(X155:X174,"학국")</f>
        <v>0</v>
      </c>
      <c r="S168" s="28" t="s">
        <v>2</v>
      </c>
      <c r="T168" s="28">
        <f>SUMIF(X155:X174,"학국",E155:E174)</f>
        <v>0</v>
      </c>
      <c r="U168" s="28">
        <f t="shared" si="35"/>
        <v>0</v>
      </c>
      <c r="V168" s="28" t="s">
        <v>2</v>
      </c>
      <c r="W168" s="28">
        <f t="shared" si="36"/>
        <v>0</v>
      </c>
      <c r="X168" s="28" t="str">
        <f t="shared" ref="X168:X183" si="39">CONCATENATE(C168,H168)</f>
        <v/>
      </c>
    </row>
    <row r="169" spans="1:24" ht="28.9" customHeight="1">
      <c r="A169" s="41" t="str">
        <f t="shared" si="38"/>
        <v xml:space="preserve"> </v>
      </c>
      <c r="B169" s="42"/>
      <c r="C169" s="43"/>
      <c r="D169" s="44"/>
      <c r="E169" s="44"/>
      <c r="F169" s="43"/>
      <c r="G169" s="43"/>
      <c r="H169" s="26"/>
      <c r="I169" s="26"/>
      <c r="J169" s="26"/>
      <c r="K169" s="26"/>
      <c r="L169" s="52"/>
      <c r="M169" s="50"/>
      <c r="N169" s="28" t="s">
        <v>16</v>
      </c>
      <c r="O169" s="28">
        <f>COUNTIF(C155:C174,"수")</f>
        <v>0</v>
      </c>
      <c r="P169" s="28" t="s">
        <v>2</v>
      </c>
      <c r="Q169" s="28">
        <f>SUMIF(C155:C174,"수",E155:E174)</f>
        <v>0</v>
      </c>
      <c r="R169" s="28">
        <f>COUNTIF(X155:X174,"수국")</f>
        <v>0</v>
      </c>
      <c r="S169" s="28" t="s">
        <v>2</v>
      </c>
      <c r="T169" s="28">
        <f>SUMIF(X155:X174,"수국",E155:E174)</f>
        <v>0</v>
      </c>
      <c r="U169" s="28">
        <f t="shared" si="35"/>
        <v>0</v>
      </c>
      <c r="V169" s="28" t="s">
        <v>2</v>
      </c>
      <c r="W169" s="28">
        <f t="shared" si="36"/>
        <v>0</v>
      </c>
      <c r="X169" s="28" t="str">
        <f t="shared" si="39"/>
        <v/>
      </c>
    </row>
    <row r="170" spans="1:24" ht="28.9" customHeight="1">
      <c r="A170" s="41" t="str">
        <f t="shared" si="38"/>
        <v xml:space="preserve"> </v>
      </c>
      <c r="B170" s="42"/>
      <c r="C170" s="43"/>
      <c r="D170" s="44"/>
      <c r="E170" s="44"/>
      <c r="F170" s="43"/>
      <c r="G170" s="43"/>
      <c r="H170" s="26"/>
      <c r="I170" s="26"/>
      <c r="J170" s="26"/>
      <c r="K170" s="26"/>
      <c r="L170" s="52"/>
      <c r="M170" s="50"/>
      <c r="N170" s="29" t="s">
        <v>17</v>
      </c>
      <c r="O170" s="28">
        <f>COUNTIF(C155:C174,"장")</f>
        <v>0</v>
      </c>
      <c r="P170" s="28" t="s">
        <v>2</v>
      </c>
      <c r="Q170" s="28">
        <f>SUMIF(C155:C174,"장",E155:E174)</f>
        <v>0</v>
      </c>
      <c r="R170" s="28">
        <f>COUNTIF(X155:X174,"장국")</f>
        <v>0</v>
      </c>
      <c r="S170" s="28" t="s">
        <v>2</v>
      </c>
      <c r="T170" s="28">
        <f>SUMIF(X155:X174,"장국",E155:E174)</f>
        <v>0</v>
      </c>
      <c r="U170" s="28">
        <f t="shared" si="35"/>
        <v>0</v>
      </c>
      <c r="V170" s="28" t="s">
        <v>2</v>
      </c>
      <c r="W170" s="28">
        <f t="shared" si="36"/>
        <v>0</v>
      </c>
      <c r="X170" s="30" t="str">
        <f t="shared" si="39"/>
        <v/>
      </c>
    </row>
    <row r="171" spans="1:24" ht="28.9" customHeight="1">
      <c r="A171" s="41" t="str">
        <f t="shared" si="38"/>
        <v xml:space="preserve"> </v>
      </c>
      <c r="B171" s="42"/>
      <c r="C171" s="43"/>
      <c r="D171" s="44"/>
      <c r="E171" s="44"/>
      <c r="F171" s="43"/>
      <c r="G171" s="43"/>
      <c r="H171" s="26"/>
      <c r="I171" s="26"/>
      <c r="J171" s="26"/>
      <c r="K171" s="26"/>
      <c r="L171" s="52"/>
      <c r="M171" s="50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30" t="str">
        <f t="shared" si="39"/>
        <v/>
      </c>
    </row>
    <row r="172" spans="1:24" ht="28.9" customHeight="1">
      <c r="A172" s="41" t="str">
        <f t="shared" si="38"/>
        <v xml:space="preserve"> </v>
      </c>
      <c r="B172" s="42"/>
      <c r="C172" s="43"/>
      <c r="D172" s="44"/>
      <c r="E172" s="44"/>
      <c r="F172" s="43"/>
      <c r="G172" s="43"/>
      <c r="H172" s="26"/>
      <c r="I172" s="26"/>
      <c r="J172" s="26"/>
      <c r="K172" s="26"/>
      <c r="L172" s="52"/>
      <c r="M172" s="50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30" t="str">
        <f t="shared" si="39"/>
        <v/>
      </c>
    </row>
    <row r="173" spans="1:24" ht="28.9" customHeight="1">
      <c r="A173" s="41" t="str">
        <f>IF(OR(ISNUMBER(E173),ISTEXT(C173)),A172+1," ")</f>
        <v xml:space="preserve"> </v>
      </c>
      <c r="B173" s="42"/>
      <c r="C173" s="43"/>
      <c r="D173" s="44"/>
      <c r="E173" s="44"/>
      <c r="F173" s="43"/>
      <c r="G173" s="43"/>
      <c r="H173" s="26"/>
      <c r="I173" s="26"/>
      <c r="J173" s="26"/>
      <c r="K173" s="26"/>
      <c r="L173" s="52"/>
      <c r="M173" s="50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30" t="str">
        <f t="shared" si="39"/>
        <v/>
      </c>
    </row>
    <row r="174" spans="1:24" ht="28.9" customHeight="1">
      <c r="A174" s="41" t="str">
        <f>IF(OR(ISNUMBER(E174),ISTEXT(C174)),A173+1," ")</f>
        <v xml:space="preserve"> </v>
      </c>
      <c r="B174" s="42"/>
      <c r="C174" s="43"/>
      <c r="D174" s="44"/>
      <c r="E174" s="44"/>
      <c r="F174" s="43"/>
      <c r="G174" s="43"/>
      <c r="H174" s="26"/>
      <c r="I174" s="26"/>
      <c r="J174" s="26"/>
      <c r="K174" s="26"/>
      <c r="L174" s="52"/>
      <c r="M174" s="50"/>
      <c r="N174" s="28" t="s">
        <v>20</v>
      </c>
      <c r="O174" s="28">
        <f>COUNTIF(C155:C174," ")</f>
        <v>0</v>
      </c>
      <c r="P174" s="28" t="s">
        <v>2</v>
      </c>
      <c r="Q174" s="28">
        <f>SUMIF(C155:C174," ",E155:E174)</f>
        <v>0</v>
      </c>
      <c r="R174" s="28"/>
      <c r="S174" s="28" t="s">
        <v>2</v>
      </c>
      <c r="T174" s="28"/>
      <c r="U174" s="28">
        <f>O174</f>
        <v>0</v>
      </c>
      <c r="V174" s="28" t="s">
        <v>2</v>
      </c>
      <c r="W174" s="28">
        <f>Q174</f>
        <v>0</v>
      </c>
      <c r="X174" s="28" t="str">
        <f t="shared" si="39"/>
        <v/>
      </c>
    </row>
    <row r="175" spans="1:24" ht="28.9" customHeight="1">
      <c r="A175" s="45" t="s">
        <v>35</v>
      </c>
      <c r="B175" s="46"/>
      <c r="C175" s="47"/>
      <c r="D175" s="48"/>
      <c r="E175" s="49">
        <f>SUM(E155:E174)</f>
        <v>0</v>
      </c>
      <c r="F175" s="47"/>
      <c r="G175" s="47"/>
      <c r="H175" s="31"/>
      <c r="I175" s="31"/>
      <c r="J175" s="31"/>
      <c r="K175" s="31"/>
      <c r="L175" s="33"/>
      <c r="M175" s="51"/>
      <c r="N175" s="29" t="s">
        <v>1</v>
      </c>
      <c r="O175" s="28">
        <f>SUM(O155:O174)</f>
        <v>0</v>
      </c>
      <c r="P175" s="28" t="s">
        <v>2</v>
      </c>
      <c r="Q175" s="28">
        <f>SUM(Q155:Q174)</f>
        <v>0</v>
      </c>
      <c r="R175" s="28">
        <f>SUM(R155:R174)</f>
        <v>0</v>
      </c>
      <c r="S175" s="28" t="s">
        <v>2</v>
      </c>
      <c r="T175" s="28">
        <f>SUM(T155:T174)</f>
        <v>0</v>
      </c>
      <c r="U175" s="28">
        <f>SUM(U155:U174)</f>
        <v>0</v>
      </c>
      <c r="V175" s="28" t="s">
        <v>2</v>
      </c>
      <c r="W175" s="28">
        <f>SUM(W155:W174)</f>
        <v>0</v>
      </c>
      <c r="X175" s="28" t="str">
        <f t="shared" si="39"/>
        <v/>
      </c>
    </row>
    <row r="176" spans="1:24" ht="28.9" customHeight="1">
      <c r="A176" s="41" t="str">
        <f>IF(OR(ISNUMBER(E176),ISTEXT(C176)),A174+1," ")</f>
        <v xml:space="preserve"> </v>
      </c>
      <c r="B176" s="42"/>
      <c r="C176" s="43"/>
      <c r="D176" s="44"/>
      <c r="E176" s="44"/>
      <c r="F176" s="43"/>
      <c r="G176" s="43"/>
      <c r="H176" s="26"/>
      <c r="I176" s="26"/>
      <c r="J176" s="26"/>
      <c r="K176" s="27"/>
      <c r="L176" s="52"/>
      <c r="M176" s="50"/>
      <c r="N176" s="28" t="s">
        <v>3</v>
      </c>
      <c r="O176" s="28">
        <f>COUNTIF(C176:C195,"전")</f>
        <v>0</v>
      </c>
      <c r="P176" s="28" t="s">
        <v>2</v>
      </c>
      <c r="Q176" s="28">
        <f>SUMIF(C176:C195,"전",E176:E195)</f>
        <v>0</v>
      </c>
      <c r="R176" s="28">
        <f>COUNTIF(X176:X195,"전국")</f>
        <v>0</v>
      </c>
      <c r="S176" s="28" t="s">
        <v>2</v>
      </c>
      <c r="T176" s="28">
        <f>SUMIF(X176:X195,"전국",E176:E195)</f>
        <v>0</v>
      </c>
      <c r="U176" s="28">
        <f t="shared" ref="U176:U191" si="40">O176-R176</f>
        <v>0</v>
      </c>
      <c r="V176" s="28" t="s">
        <v>2</v>
      </c>
      <c r="W176" s="28">
        <f t="shared" ref="W176:W191" si="41">Q176-T176</f>
        <v>0</v>
      </c>
      <c r="X176" s="28" t="str">
        <f t="shared" si="39"/>
        <v/>
      </c>
    </row>
    <row r="177" spans="1:24" ht="28.9" customHeight="1">
      <c r="A177" s="41" t="str">
        <f>IF(OR(ISNUMBER(E177),ISTEXT(C177)),A176+1," ")</f>
        <v xml:space="preserve"> </v>
      </c>
      <c r="B177" s="42"/>
      <c r="C177" s="43"/>
      <c r="D177" s="44"/>
      <c r="E177" s="44"/>
      <c r="F177" s="43"/>
      <c r="G177" s="43"/>
      <c r="H177" s="26"/>
      <c r="I177" s="26"/>
      <c r="J177" s="26"/>
      <c r="K177" s="26"/>
      <c r="L177" s="52"/>
      <c r="M177" s="50"/>
      <c r="N177" s="28" t="s">
        <v>4</v>
      </c>
      <c r="O177" s="28">
        <f>COUNTIF(C176:C195,"답")</f>
        <v>0</v>
      </c>
      <c r="P177" s="28" t="s">
        <v>2</v>
      </c>
      <c r="Q177" s="28">
        <f>SUMIF(C176:C195,"답",E176:E195)</f>
        <v>0</v>
      </c>
      <c r="R177" s="28">
        <f>COUNTIF(X176:X195,"답국")</f>
        <v>0</v>
      </c>
      <c r="S177" s="28" t="s">
        <v>2</v>
      </c>
      <c r="T177" s="28">
        <f>SUMIF(X176:X195,"답국",E176:E195)</f>
        <v>0</v>
      </c>
      <c r="U177" s="28">
        <f t="shared" si="40"/>
        <v>0</v>
      </c>
      <c r="V177" s="28" t="s">
        <v>2</v>
      </c>
      <c r="W177" s="28">
        <f t="shared" si="41"/>
        <v>0</v>
      </c>
      <c r="X177" s="28" t="str">
        <f t="shared" si="39"/>
        <v/>
      </c>
    </row>
    <row r="178" spans="1:24" ht="28.9" customHeight="1">
      <c r="A178" s="41" t="str">
        <f t="shared" ref="A178:A184" si="42">IF(OR(ISNUMBER(E178),ISTEXT(C178)),A177+1," ")</f>
        <v xml:space="preserve"> </v>
      </c>
      <c r="B178" s="42"/>
      <c r="C178" s="43"/>
      <c r="D178" s="44"/>
      <c r="E178" s="44"/>
      <c r="F178" s="43"/>
      <c r="G178" s="43"/>
      <c r="H178" s="26"/>
      <c r="I178" s="26"/>
      <c r="J178" s="26"/>
      <c r="K178" s="26"/>
      <c r="L178" s="52"/>
      <c r="M178" s="50"/>
      <c r="N178" s="28" t="s">
        <v>5</v>
      </c>
      <c r="O178" s="28">
        <f>COUNTIF(C176:C195,"임")</f>
        <v>0</v>
      </c>
      <c r="P178" s="28" t="s">
        <v>2</v>
      </c>
      <c r="Q178" s="28">
        <f>SUMIF(C176:C195,"임",E176:E195)</f>
        <v>0</v>
      </c>
      <c r="R178" s="28">
        <f>COUNTIF(X176:X195,"임국")</f>
        <v>0</v>
      </c>
      <c r="S178" s="28" t="s">
        <v>2</v>
      </c>
      <c r="T178" s="28">
        <f>SUMIF(X176:X195,"임국",E176:E195)</f>
        <v>0</v>
      </c>
      <c r="U178" s="28">
        <f t="shared" si="40"/>
        <v>0</v>
      </c>
      <c r="V178" s="28" t="s">
        <v>2</v>
      </c>
      <c r="W178" s="28">
        <f t="shared" si="41"/>
        <v>0</v>
      </c>
      <c r="X178" s="28" t="str">
        <f t="shared" si="39"/>
        <v/>
      </c>
    </row>
    <row r="179" spans="1:24" ht="28.9" customHeight="1">
      <c r="A179" s="41" t="str">
        <f t="shared" si="42"/>
        <v xml:space="preserve"> </v>
      </c>
      <c r="B179" s="42"/>
      <c r="C179" s="43"/>
      <c r="D179" s="44"/>
      <c r="E179" s="44"/>
      <c r="F179" s="43"/>
      <c r="G179" s="43"/>
      <c r="H179" s="26"/>
      <c r="I179" s="26"/>
      <c r="J179" s="26"/>
      <c r="K179" s="26"/>
      <c r="L179" s="52"/>
      <c r="M179" s="50"/>
      <c r="N179" s="28" t="s">
        <v>6</v>
      </c>
      <c r="O179" s="28">
        <f>COUNTIF(C176:C195,"대")</f>
        <v>0</v>
      </c>
      <c r="P179" s="28" t="s">
        <v>2</v>
      </c>
      <c r="Q179" s="28">
        <f>SUMIF(C176:C195,"대",E176:E195)</f>
        <v>0</v>
      </c>
      <c r="R179" s="28">
        <f>COUNTIF(X176:X195,"대국")</f>
        <v>0</v>
      </c>
      <c r="S179" s="28" t="s">
        <v>2</v>
      </c>
      <c r="T179" s="28">
        <f>SUMIF(X176:X195,"대국",E176:E195)</f>
        <v>0</v>
      </c>
      <c r="U179" s="28">
        <f t="shared" si="40"/>
        <v>0</v>
      </c>
      <c r="V179" s="28" t="s">
        <v>2</v>
      </c>
      <c r="W179" s="28">
        <f t="shared" si="41"/>
        <v>0</v>
      </c>
      <c r="X179" s="28" t="str">
        <f t="shared" si="39"/>
        <v/>
      </c>
    </row>
    <row r="180" spans="1:24" ht="28.9" customHeight="1">
      <c r="A180" s="41" t="str">
        <f t="shared" si="42"/>
        <v xml:space="preserve"> </v>
      </c>
      <c r="B180" s="42"/>
      <c r="C180" s="43"/>
      <c r="D180" s="44"/>
      <c r="E180" s="44"/>
      <c r="F180" s="43"/>
      <c r="G180" s="43"/>
      <c r="H180" s="26"/>
      <c r="I180" s="26"/>
      <c r="J180" s="26"/>
      <c r="K180" s="26"/>
      <c r="L180" s="52"/>
      <c r="M180" s="50"/>
      <c r="N180" s="28" t="s">
        <v>7</v>
      </c>
      <c r="O180" s="28">
        <f>COUNTIF(C176:C195,"도")</f>
        <v>0</v>
      </c>
      <c r="P180" s="28" t="s">
        <v>2</v>
      </c>
      <c r="Q180" s="28">
        <f>SUMIF(C176:C195,"도",E176:E195)</f>
        <v>0</v>
      </c>
      <c r="R180" s="28">
        <f>COUNTIF(X176:X195,"도국")</f>
        <v>0</v>
      </c>
      <c r="S180" s="28" t="s">
        <v>2</v>
      </c>
      <c r="T180" s="28">
        <f>SUMIF(X176:X195,"도국",E176:E195)</f>
        <v>0</v>
      </c>
      <c r="U180" s="28">
        <f t="shared" si="40"/>
        <v>0</v>
      </c>
      <c r="V180" s="28" t="s">
        <v>2</v>
      </c>
      <c r="W180" s="28">
        <f t="shared" si="41"/>
        <v>0</v>
      </c>
      <c r="X180" s="28" t="str">
        <f t="shared" si="39"/>
        <v/>
      </c>
    </row>
    <row r="181" spans="1:24" ht="28.9" customHeight="1">
      <c r="A181" s="41" t="str">
        <f t="shared" si="42"/>
        <v xml:space="preserve"> </v>
      </c>
      <c r="B181" s="42"/>
      <c r="C181" s="43"/>
      <c r="D181" s="44"/>
      <c r="E181" s="44"/>
      <c r="F181" s="43"/>
      <c r="G181" s="43"/>
      <c r="H181" s="26"/>
      <c r="I181" s="26"/>
      <c r="J181" s="26"/>
      <c r="K181" s="26"/>
      <c r="L181" s="52"/>
      <c r="M181" s="50"/>
      <c r="N181" s="28" t="s">
        <v>8</v>
      </c>
      <c r="O181" s="28">
        <f>COUNTIF(C176:C195,"천")</f>
        <v>0</v>
      </c>
      <c r="P181" s="28" t="s">
        <v>2</v>
      </c>
      <c r="Q181" s="28">
        <f>SUMIF(C176:C195,"천",E176:E195)</f>
        <v>0</v>
      </c>
      <c r="R181" s="28">
        <f>COUNTIF(X176:X195,"천국")</f>
        <v>0</v>
      </c>
      <c r="S181" s="28" t="s">
        <v>2</v>
      </c>
      <c r="T181" s="28">
        <f>SUMIF(X176:X195,"천국",E176:E195)</f>
        <v>0</v>
      </c>
      <c r="U181" s="28">
        <f t="shared" si="40"/>
        <v>0</v>
      </c>
      <c r="V181" s="28" t="s">
        <v>2</v>
      </c>
      <c r="W181" s="28">
        <f t="shared" si="41"/>
        <v>0</v>
      </c>
      <c r="X181" s="28" t="str">
        <f t="shared" si="39"/>
        <v/>
      </c>
    </row>
    <row r="182" spans="1:24" ht="28.9" customHeight="1">
      <c r="A182" s="41" t="str">
        <f t="shared" si="42"/>
        <v xml:space="preserve"> </v>
      </c>
      <c r="B182" s="42"/>
      <c r="C182" s="43"/>
      <c r="D182" s="44"/>
      <c r="E182" s="44"/>
      <c r="F182" s="43"/>
      <c r="G182" s="43"/>
      <c r="H182" s="26"/>
      <c r="I182" s="26"/>
      <c r="J182" s="26"/>
      <c r="K182" s="26"/>
      <c r="L182" s="52"/>
      <c r="M182" s="50"/>
      <c r="N182" s="28" t="s">
        <v>9</v>
      </c>
      <c r="O182" s="28">
        <f>COUNTIF(C176:C195,"구")</f>
        <v>0</v>
      </c>
      <c r="P182" s="28" t="s">
        <v>2</v>
      </c>
      <c r="Q182" s="28">
        <f>SUMIF(C176:C195,"구",E176:E195)</f>
        <v>0</v>
      </c>
      <c r="R182" s="28">
        <f>COUNTIF(X176:X195,"구국")</f>
        <v>0</v>
      </c>
      <c r="S182" s="28" t="s">
        <v>2</v>
      </c>
      <c r="T182" s="28">
        <f>SUMIF(X176:X195,"구국",E176:E195)</f>
        <v>0</v>
      </c>
      <c r="U182" s="28">
        <f t="shared" si="40"/>
        <v>0</v>
      </c>
      <c r="V182" s="28" t="s">
        <v>2</v>
      </c>
      <c r="W182" s="28">
        <f t="shared" si="41"/>
        <v>0</v>
      </c>
      <c r="X182" s="28" t="str">
        <f t="shared" si="39"/>
        <v/>
      </c>
    </row>
    <row r="183" spans="1:24" ht="28.9" customHeight="1">
      <c r="A183" s="41" t="str">
        <f t="shared" si="42"/>
        <v xml:space="preserve"> </v>
      </c>
      <c r="B183" s="42"/>
      <c r="C183" s="43"/>
      <c r="D183" s="44"/>
      <c r="E183" s="44"/>
      <c r="F183" s="43"/>
      <c r="G183" s="43"/>
      <c r="H183" s="26"/>
      <c r="I183" s="26"/>
      <c r="J183" s="26"/>
      <c r="K183" s="26"/>
      <c r="L183" s="52"/>
      <c r="M183" s="50"/>
      <c r="N183" s="28" t="s">
        <v>10</v>
      </c>
      <c r="O183" s="28">
        <f>COUNTIF(C176:C195,"제")</f>
        <v>0</v>
      </c>
      <c r="P183" s="28" t="s">
        <v>2</v>
      </c>
      <c r="Q183" s="28">
        <f>SUMIF(C176:C195,"제",E176:E195)</f>
        <v>0</v>
      </c>
      <c r="R183" s="28">
        <f>COUNTIF(X176:X195,"제국")</f>
        <v>0</v>
      </c>
      <c r="S183" s="28" t="s">
        <v>2</v>
      </c>
      <c r="T183" s="28">
        <f>SUMIF(X176:X195,"제국",E176:E195)</f>
        <v>0</v>
      </c>
      <c r="U183" s="28">
        <f t="shared" si="40"/>
        <v>0</v>
      </c>
      <c r="V183" s="28" t="s">
        <v>2</v>
      </c>
      <c r="W183" s="28">
        <f t="shared" si="41"/>
        <v>0</v>
      </c>
      <c r="X183" s="28" t="str">
        <f t="shared" si="39"/>
        <v/>
      </c>
    </row>
    <row r="184" spans="1:24" ht="28.9" customHeight="1">
      <c r="A184" s="41" t="str">
        <f t="shared" si="42"/>
        <v xml:space="preserve"> </v>
      </c>
      <c r="B184" s="42"/>
      <c r="C184" s="43"/>
      <c r="D184" s="44"/>
      <c r="E184" s="44"/>
      <c r="F184" s="43"/>
      <c r="G184" s="43"/>
      <c r="H184" s="26"/>
      <c r="I184" s="26"/>
      <c r="J184" s="26"/>
      <c r="K184" s="26"/>
      <c r="L184" s="52"/>
      <c r="M184" s="50"/>
      <c r="N184" s="28" t="s">
        <v>11</v>
      </c>
      <c r="O184" s="28">
        <f>COUNTIF(C176:C195,"유")</f>
        <v>0</v>
      </c>
      <c r="P184" s="28" t="s">
        <v>2</v>
      </c>
      <c r="Q184" s="28">
        <f>SUMIF(C176:C195,"유",E176:E195)</f>
        <v>0</v>
      </c>
      <c r="R184" s="28">
        <f>COUNTIF(X176:X195,"유국")</f>
        <v>0</v>
      </c>
      <c r="S184" s="28" t="s">
        <v>2</v>
      </c>
      <c r="T184" s="28">
        <f>SUMIF(X176:X195,"유국",E176:E195)</f>
        <v>0</v>
      </c>
      <c r="U184" s="28">
        <f t="shared" si="40"/>
        <v>0</v>
      </c>
      <c r="V184" s="28" t="s">
        <v>2</v>
      </c>
      <c r="W184" s="28">
        <f t="shared" si="41"/>
        <v>0</v>
      </c>
      <c r="X184" s="28" t="str">
        <f t="shared" ref="X184:X199" si="43">CONCATENATE(C184,H184)</f>
        <v/>
      </c>
    </row>
    <row r="185" spans="1:24" ht="28.9" customHeight="1">
      <c r="A185" s="41" t="str">
        <f>IF(OR(ISNUMBER(E185),ISTEXT(C185)),A184+1," ")</f>
        <v xml:space="preserve"> </v>
      </c>
      <c r="B185" s="42"/>
      <c r="C185" s="43"/>
      <c r="D185" s="44"/>
      <c r="E185" s="44"/>
      <c r="F185" s="43"/>
      <c r="G185" s="43"/>
      <c r="H185" s="26"/>
      <c r="I185" s="26"/>
      <c r="J185" s="26"/>
      <c r="K185" s="26"/>
      <c r="L185" s="52"/>
      <c r="M185" s="50"/>
      <c r="N185" s="28" t="s">
        <v>12</v>
      </c>
      <c r="O185" s="28">
        <f>COUNTIF(C176:C195,"과")</f>
        <v>0</v>
      </c>
      <c r="P185" s="28" t="s">
        <v>2</v>
      </c>
      <c r="Q185" s="28">
        <f>SUMIF(C176:C195,"과",E176:E195)</f>
        <v>0</v>
      </c>
      <c r="R185" s="28">
        <f>COUNTIF(X176:X195,"과국")</f>
        <v>0</v>
      </c>
      <c r="S185" s="28" t="s">
        <v>2</v>
      </c>
      <c r="T185" s="28">
        <f>SUMIF(X176:X195,"과국",E176:E195)</f>
        <v>0</v>
      </c>
      <c r="U185" s="28">
        <f t="shared" si="40"/>
        <v>0</v>
      </c>
      <c r="V185" s="28" t="s">
        <v>2</v>
      </c>
      <c r="W185" s="28">
        <f t="shared" si="41"/>
        <v>0</v>
      </c>
      <c r="X185" s="28" t="str">
        <f t="shared" si="43"/>
        <v/>
      </c>
    </row>
    <row r="186" spans="1:24" ht="28.9" customHeight="1">
      <c r="A186" s="41" t="str">
        <f>IF(OR(ISNUMBER(E186),ISTEXT(C186)),A185+1," ")</f>
        <v xml:space="preserve"> </v>
      </c>
      <c r="B186" s="42"/>
      <c r="C186" s="43"/>
      <c r="D186" s="44"/>
      <c r="E186" s="44"/>
      <c r="F186" s="43"/>
      <c r="G186" s="43"/>
      <c r="H186" s="26"/>
      <c r="I186" s="26"/>
      <c r="J186" s="26"/>
      <c r="K186" s="26"/>
      <c r="L186" s="52"/>
      <c r="M186" s="50"/>
      <c r="N186" s="28" t="s">
        <v>13</v>
      </c>
      <c r="O186" s="28">
        <f>COUNTIF(C176:C195,"묘")</f>
        <v>0</v>
      </c>
      <c r="P186" s="28" t="s">
        <v>2</v>
      </c>
      <c r="Q186" s="28">
        <f>SUMIF(C176:C195,"묘",E176:E195)</f>
        <v>0</v>
      </c>
      <c r="R186" s="28">
        <f>COUNTIF(X176:X195,"묘국")</f>
        <v>0</v>
      </c>
      <c r="S186" s="28" t="s">
        <v>2</v>
      </c>
      <c r="T186" s="28">
        <f>SUMIF(X176:X195,"묘국",E176:E195)</f>
        <v>0</v>
      </c>
      <c r="U186" s="28">
        <f t="shared" si="40"/>
        <v>0</v>
      </c>
      <c r="V186" s="28" t="s">
        <v>2</v>
      </c>
      <c r="W186" s="28">
        <f t="shared" si="41"/>
        <v>0</v>
      </c>
      <c r="X186" s="28" t="str">
        <f t="shared" si="43"/>
        <v/>
      </c>
    </row>
    <row r="187" spans="1:24" ht="28.9" customHeight="1">
      <c r="A187" s="41" t="str">
        <f t="shared" ref="A187:A193" si="44">IF(OR(ISNUMBER(E187),ISTEXT(C187)),A186+1," ")</f>
        <v xml:space="preserve"> </v>
      </c>
      <c r="B187" s="42"/>
      <c r="C187" s="43"/>
      <c r="D187" s="44"/>
      <c r="E187" s="44"/>
      <c r="F187" s="43"/>
      <c r="G187" s="43"/>
      <c r="H187" s="26"/>
      <c r="I187" s="26"/>
      <c r="J187" s="26"/>
      <c r="K187" s="26"/>
      <c r="L187" s="52"/>
      <c r="M187" s="50"/>
      <c r="N187" s="28" t="s">
        <v>14</v>
      </c>
      <c r="O187" s="28">
        <f>COUNTIF(C176:C195,"목")</f>
        <v>0</v>
      </c>
      <c r="P187" s="28" t="s">
        <v>2</v>
      </c>
      <c r="Q187" s="28">
        <f>SUMIF(C176:C195,"목",E176:E195)</f>
        <v>0</v>
      </c>
      <c r="R187" s="28">
        <f>COUNTIF(X176:X195,"목국")</f>
        <v>0</v>
      </c>
      <c r="S187" s="28" t="s">
        <v>2</v>
      </c>
      <c r="T187" s="28">
        <f>SUMIF(X176:X195,"목국",E176:E195)</f>
        <v>0</v>
      </c>
      <c r="U187" s="28">
        <f t="shared" si="40"/>
        <v>0</v>
      </c>
      <c r="V187" s="28" t="s">
        <v>2</v>
      </c>
      <c r="W187" s="28">
        <f t="shared" si="41"/>
        <v>0</v>
      </c>
      <c r="X187" s="28" t="str">
        <f t="shared" si="43"/>
        <v/>
      </c>
    </row>
    <row r="188" spans="1:24" ht="28.9" customHeight="1">
      <c r="A188" s="41" t="str">
        <f t="shared" si="44"/>
        <v xml:space="preserve"> </v>
      </c>
      <c r="B188" s="42"/>
      <c r="C188" s="43"/>
      <c r="D188" s="44"/>
      <c r="E188" s="44"/>
      <c r="F188" s="43"/>
      <c r="G188" s="43"/>
      <c r="H188" s="26"/>
      <c r="I188" s="26"/>
      <c r="J188" s="26"/>
      <c r="K188" s="26"/>
      <c r="L188" s="52"/>
      <c r="M188" s="50"/>
      <c r="N188" s="28" t="s">
        <v>15</v>
      </c>
      <c r="O188" s="28">
        <f>COUNTIF(C176:C195,"잡")</f>
        <v>0</v>
      </c>
      <c r="P188" s="28" t="s">
        <v>2</v>
      </c>
      <c r="Q188" s="28">
        <f>SUMIF(C176:C195,"잡",E176:E195)</f>
        <v>0</v>
      </c>
      <c r="R188" s="28">
        <f>COUNTIF(X176:X195,"잡국")</f>
        <v>0</v>
      </c>
      <c r="S188" s="28" t="s">
        <v>2</v>
      </c>
      <c r="T188" s="28">
        <f>SUMIF(X176:X195,"잡국",E176:E195)</f>
        <v>0</v>
      </c>
      <c r="U188" s="28">
        <f t="shared" si="40"/>
        <v>0</v>
      </c>
      <c r="V188" s="28" t="s">
        <v>2</v>
      </c>
      <c r="W188" s="28">
        <f t="shared" si="41"/>
        <v>0</v>
      </c>
      <c r="X188" s="28" t="str">
        <f t="shared" si="43"/>
        <v/>
      </c>
    </row>
    <row r="189" spans="1:24" ht="28.9" customHeight="1">
      <c r="A189" s="41" t="str">
        <f t="shared" si="44"/>
        <v xml:space="preserve"> </v>
      </c>
      <c r="B189" s="42"/>
      <c r="C189" s="43"/>
      <c r="D189" s="44"/>
      <c r="E189" s="44"/>
      <c r="F189" s="43"/>
      <c r="G189" s="43"/>
      <c r="H189" s="26"/>
      <c r="I189" s="26"/>
      <c r="J189" s="26"/>
      <c r="K189" s="26"/>
      <c r="L189" s="52"/>
      <c r="M189" s="50"/>
      <c r="N189" s="28" t="s">
        <v>19</v>
      </c>
      <c r="O189" s="28">
        <f>COUNTIF(C176:C195,"학")</f>
        <v>0</v>
      </c>
      <c r="P189" s="28" t="s">
        <v>2</v>
      </c>
      <c r="Q189" s="28">
        <f>SUMIF(C176:C195,"학",E176:E195)</f>
        <v>0</v>
      </c>
      <c r="R189" s="28">
        <f>COUNTIF(X176:X195,"학국")</f>
        <v>0</v>
      </c>
      <c r="S189" s="28" t="s">
        <v>2</v>
      </c>
      <c r="T189" s="28">
        <f>SUMIF(X176:X195,"학국",E176:E195)</f>
        <v>0</v>
      </c>
      <c r="U189" s="28">
        <f t="shared" si="40"/>
        <v>0</v>
      </c>
      <c r="V189" s="28" t="s">
        <v>2</v>
      </c>
      <c r="W189" s="28">
        <f t="shared" si="41"/>
        <v>0</v>
      </c>
      <c r="X189" s="28" t="str">
        <f t="shared" si="43"/>
        <v/>
      </c>
    </row>
    <row r="190" spans="1:24" ht="28.9" customHeight="1">
      <c r="A190" s="41" t="str">
        <f t="shared" si="44"/>
        <v xml:space="preserve"> </v>
      </c>
      <c r="B190" s="42"/>
      <c r="C190" s="43"/>
      <c r="D190" s="44"/>
      <c r="E190" s="44"/>
      <c r="F190" s="43"/>
      <c r="G190" s="43"/>
      <c r="H190" s="26"/>
      <c r="I190" s="26"/>
      <c r="J190" s="26"/>
      <c r="K190" s="26"/>
      <c r="L190" s="52"/>
      <c r="M190" s="50"/>
      <c r="N190" s="28" t="s">
        <v>16</v>
      </c>
      <c r="O190" s="28">
        <f>COUNTIF(C176:C195,"수")</f>
        <v>0</v>
      </c>
      <c r="P190" s="28" t="s">
        <v>2</v>
      </c>
      <c r="Q190" s="28">
        <f>SUMIF(C176:C195,"수",E176:E195)</f>
        <v>0</v>
      </c>
      <c r="R190" s="28">
        <f>COUNTIF(X176:X195,"수국")</f>
        <v>0</v>
      </c>
      <c r="S190" s="28" t="s">
        <v>2</v>
      </c>
      <c r="T190" s="28">
        <f>SUMIF(X176:X195,"수국",E176:E195)</f>
        <v>0</v>
      </c>
      <c r="U190" s="28">
        <f t="shared" si="40"/>
        <v>0</v>
      </c>
      <c r="V190" s="28" t="s">
        <v>2</v>
      </c>
      <c r="W190" s="28">
        <f t="shared" si="41"/>
        <v>0</v>
      </c>
      <c r="X190" s="28" t="str">
        <f t="shared" si="43"/>
        <v/>
      </c>
    </row>
    <row r="191" spans="1:24" ht="28.9" customHeight="1">
      <c r="A191" s="41" t="str">
        <f t="shared" si="44"/>
        <v xml:space="preserve"> </v>
      </c>
      <c r="B191" s="42"/>
      <c r="C191" s="43"/>
      <c r="D191" s="44"/>
      <c r="E191" s="44"/>
      <c r="F191" s="43"/>
      <c r="G191" s="43"/>
      <c r="H191" s="26"/>
      <c r="I191" s="26"/>
      <c r="J191" s="26"/>
      <c r="K191" s="26"/>
      <c r="L191" s="52"/>
      <c r="M191" s="50"/>
      <c r="N191" s="29" t="s">
        <v>17</v>
      </c>
      <c r="O191" s="28">
        <f>COUNTIF(C176:C195,"장")</f>
        <v>0</v>
      </c>
      <c r="P191" s="28" t="s">
        <v>2</v>
      </c>
      <c r="Q191" s="28">
        <f>SUMIF(C176:C195,"장",E176:E195)</f>
        <v>0</v>
      </c>
      <c r="R191" s="28">
        <f>COUNTIF(X176:X195,"장국")</f>
        <v>0</v>
      </c>
      <c r="S191" s="28" t="s">
        <v>2</v>
      </c>
      <c r="T191" s="28">
        <f>SUMIF(X176:X195,"장국",E176:E195)</f>
        <v>0</v>
      </c>
      <c r="U191" s="28">
        <f t="shared" si="40"/>
        <v>0</v>
      </c>
      <c r="V191" s="28" t="s">
        <v>2</v>
      </c>
      <c r="W191" s="28">
        <f t="shared" si="41"/>
        <v>0</v>
      </c>
      <c r="X191" s="30" t="str">
        <f t="shared" si="43"/>
        <v/>
      </c>
    </row>
    <row r="192" spans="1:24" ht="28.9" customHeight="1">
      <c r="A192" s="41" t="str">
        <f t="shared" si="44"/>
        <v xml:space="preserve"> </v>
      </c>
      <c r="B192" s="42"/>
      <c r="C192" s="43"/>
      <c r="D192" s="44"/>
      <c r="E192" s="44"/>
      <c r="F192" s="43"/>
      <c r="G192" s="43"/>
      <c r="H192" s="26"/>
      <c r="I192" s="26"/>
      <c r="J192" s="26"/>
      <c r="K192" s="26"/>
      <c r="L192" s="52"/>
      <c r="M192" s="50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30" t="str">
        <f t="shared" si="43"/>
        <v/>
      </c>
    </row>
    <row r="193" spans="1:24" ht="28.9" customHeight="1">
      <c r="A193" s="41" t="str">
        <f t="shared" si="44"/>
        <v xml:space="preserve"> </v>
      </c>
      <c r="B193" s="42"/>
      <c r="C193" s="43"/>
      <c r="D193" s="44"/>
      <c r="E193" s="44"/>
      <c r="F193" s="43"/>
      <c r="G193" s="43"/>
      <c r="H193" s="26"/>
      <c r="I193" s="26"/>
      <c r="J193" s="26"/>
      <c r="K193" s="26"/>
      <c r="L193" s="52"/>
      <c r="M193" s="50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30" t="str">
        <f t="shared" si="43"/>
        <v/>
      </c>
    </row>
    <row r="194" spans="1:24" ht="28.9" customHeight="1">
      <c r="A194" s="41" t="str">
        <f>IF(OR(ISNUMBER(E194),ISTEXT(C194)),A193+1," ")</f>
        <v xml:space="preserve"> </v>
      </c>
      <c r="B194" s="42"/>
      <c r="C194" s="43"/>
      <c r="D194" s="44"/>
      <c r="E194" s="44"/>
      <c r="F194" s="43"/>
      <c r="G194" s="43"/>
      <c r="H194" s="26"/>
      <c r="I194" s="26"/>
      <c r="J194" s="26"/>
      <c r="K194" s="26"/>
      <c r="L194" s="52"/>
      <c r="M194" s="50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30" t="str">
        <f t="shared" si="43"/>
        <v/>
      </c>
    </row>
    <row r="195" spans="1:24" ht="28.9" customHeight="1">
      <c r="A195" s="41" t="str">
        <f>IF(OR(ISNUMBER(E195),ISTEXT(C195)),A194+1," ")</f>
        <v xml:space="preserve"> </v>
      </c>
      <c r="B195" s="42"/>
      <c r="C195" s="43"/>
      <c r="D195" s="44"/>
      <c r="E195" s="44"/>
      <c r="F195" s="43"/>
      <c r="G195" s="43"/>
      <c r="H195" s="26"/>
      <c r="I195" s="26"/>
      <c r="J195" s="26"/>
      <c r="K195" s="26"/>
      <c r="L195" s="52"/>
      <c r="M195" s="50"/>
      <c r="N195" s="28" t="s">
        <v>20</v>
      </c>
      <c r="O195" s="28">
        <f>COUNTIF(C176:C195," ")</f>
        <v>0</v>
      </c>
      <c r="P195" s="28" t="s">
        <v>2</v>
      </c>
      <c r="Q195" s="28">
        <f>SUMIF(C176:C195," ",E176:E195)</f>
        <v>0</v>
      </c>
      <c r="R195" s="28"/>
      <c r="S195" s="28" t="s">
        <v>2</v>
      </c>
      <c r="T195" s="28"/>
      <c r="U195" s="28">
        <f>O195</f>
        <v>0</v>
      </c>
      <c r="V195" s="28" t="s">
        <v>2</v>
      </c>
      <c r="W195" s="28">
        <f>Q195</f>
        <v>0</v>
      </c>
      <c r="X195" s="28" t="str">
        <f t="shared" si="43"/>
        <v/>
      </c>
    </row>
    <row r="196" spans="1:24" ht="28.9" customHeight="1">
      <c r="A196" s="45" t="s">
        <v>35</v>
      </c>
      <c r="B196" s="46"/>
      <c r="C196" s="47"/>
      <c r="D196" s="48"/>
      <c r="E196" s="49">
        <f>SUM(E176:E195)</f>
        <v>0</v>
      </c>
      <c r="F196" s="47"/>
      <c r="G196" s="47"/>
      <c r="H196" s="31"/>
      <c r="I196" s="31"/>
      <c r="J196" s="31"/>
      <c r="K196" s="31"/>
      <c r="L196" s="33"/>
      <c r="M196" s="51"/>
      <c r="N196" s="29" t="s">
        <v>1</v>
      </c>
      <c r="O196" s="28">
        <f>SUM(O176:O195)</f>
        <v>0</v>
      </c>
      <c r="P196" s="28" t="s">
        <v>2</v>
      </c>
      <c r="Q196" s="28">
        <f>SUM(Q176:Q195)</f>
        <v>0</v>
      </c>
      <c r="R196" s="28">
        <f>SUM(R176:R195)</f>
        <v>0</v>
      </c>
      <c r="S196" s="28" t="s">
        <v>2</v>
      </c>
      <c r="T196" s="28">
        <f>SUM(T176:T195)</f>
        <v>0</v>
      </c>
      <c r="U196" s="28">
        <f>SUM(U176:U195)</f>
        <v>0</v>
      </c>
      <c r="V196" s="28" t="s">
        <v>2</v>
      </c>
      <c r="W196" s="28">
        <f>SUM(W176:W195)</f>
        <v>0</v>
      </c>
      <c r="X196" s="28" t="str">
        <f t="shared" si="43"/>
        <v/>
      </c>
    </row>
    <row r="197" spans="1:24" ht="28.9" customHeight="1">
      <c r="A197" s="41" t="str">
        <f>IF(OR(ISNUMBER(E197),ISTEXT(C197)),A195+1," ")</f>
        <v xml:space="preserve"> </v>
      </c>
      <c r="B197" s="42"/>
      <c r="C197" s="43"/>
      <c r="D197" s="44"/>
      <c r="E197" s="44"/>
      <c r="F197" s="43"/>
      <c r="G197" s="43"/>
      <c r="H197" s="26"/>
      <c r="I197" s="26"/>
      <c r="J197" s="26"/>
      <c r="K197" s="27"/>
      <c r="L197" s="52"/>
      <c r="M197" s="50"/>
      <c r="N197" s="28" t="s">
        <v>3</v>
      </c>
      <c r="O197" s="28">
        <f>COUNTIF(C197:C216,"전")</f>
        <v>0</v>
      </c>
      <c r="P197" s="28" t="s">
        <v>2</v>
      </c>
      <c r="Q197" s="28">
        <f>SUMIF(C197:C216,"전",E197:E216)</f>
        <v>0</v>
      </c>
      <c r="R197" s="28">
        <f>COUNTIF(X197:X216,"전국")</f>
        <v>0</v>
      </c>
      <c r="S197" s="28" t="s">
        <v>2</v>
      </c>
      <c r="T197" s="28">
        <f>SUMIF(X197:X216,"전국",E197:E216)</f>
        <v>0</v>
      </c>
      <c r="U197" s="28">
        <f t="shared" ref="U197:U212" si="45">O197-R197</f>
        <v>0</v>
      </c>
      <c r="V197" s="28" t="s">
        <v>2</v>
      </c>
      <c r="W197" s="28">
        <f t="shared" ref="W197:W212" si="46">Q197-T197</f>
        <v>0</v>
      </c>
      <c r="X197" s="28" t="str">
        <f t="shared" si="43"/>
        <v/>
      </c>
    </row>
    <row r="198" spans="1:24" ht="28.9" customHeight="1">
      <c r="A198" s="41" t="str">
        <f>IF(OR(ISNUMBER(E198),ISTEXT(C198)),A197+1," ")</f>
        <v xml:space="preserve"> </v>
      </c>
      <c r="B198" s="42"/>
      <c r="C198" s="43"/>
      <c r="D198" s="44"/>
      <c r="E198" s="44"/>
      <c r="F198" s="43"/>
      <c r="G198" s="43"/>
      <c r="H198" s="26"/>
      <c r="I198" s="26"/>
      <c r="J198" s="26"/>
      <c r="K198" s="26"/>
      <c r="L198" s="52"/>
      <c r="M198" s="50"/>
      <c r="N198" s="28" t="s">
        <v>4</v>
      </c>
      <c r="O198" s="28">
        <f>COUNTIF(C197:C216,"답")</f>
        <v>0</v>
      </c>
      <c r="P198" s="28" t="s">
        <v>2</v>
      </c>
      <c r="Q198" s="28">
        <f>SUMIF(C197:C216,"답",E197:E216)</f>
        <v>0</v>
      </c>
      <c r="R198" s="28">
        <f>COUNTIF(X197:X216,"답국")</f>
        <v>0</v>
      </c>
      <c r="S198" s="28" t="s">
        <v>2</v>
      </c>
      <c r="T198" s="28">
        <f>SUMIF(X197:X216,"답국",E197:E216)</f>
        <v>0</v>
      </c>
      <c r="U198" s="28">
        <f t="shared" si="45"/>
        <v>0</v>
      </c>
      <c r="V198" s="28" t="s">
        <v>2</v>
      </c>
      <c r="W198" s="28">
        <f t="shared" si="46"/>
        <v>0</v>
      </c>
      <c r="X198" s="28" t="str">
        <f t="shared" si="43"/>
        <v/>
      </c>
    </row>
    <row r="199" spans="1:24" ht="28.9" customHeight="1">
      <c r="A199" s="41" t="str">
        <f t="shared" ref="A199:A204" si="47">IF(OR(ISNUMBER(E199),ISTEXT(C199)),A198+1," ")</f>
        <v xml:space="preserve"> </v>
      </c>
      <c r="B199" s="42"/>
      <c r="C199" s="43"/>
      <c r="D199" s="44"/>
      <c r="E199" s="44"/>
      <c r="F199" s="43"/>
      <c r="G199" s="43"/>
      <c r="H199" s="26"/>
      <c r="I199" s="26"/>
      <c r="J199" s="26"/>
      <c r="K199" s="26"/>
      <c r="L199" s="52"/>
      <c r="M199" s="50"/>
      <c r="N199" s="28" t="s">
        <v>5</v>
      </c>
      <c r="O199" s="28">
        <f>COUNTIF(C197:C216,"임")</f>
        <v>0</v>
      </c>
      <c r="P199" s="28" t="s">
        <v>2</v>
      </c>
      <c r="Q199" s="28">
        <f>SUMIF(C197:C216,"임",E197:E216)</f>
        <v>0</v>
      </c>
      <c r="R199" s="28">
        <f>COUNTIF(X197:X216,"임국")</f>
        <v>0</v>
      </c>
      <c r="S199" s="28" t="s">
        <v>2</v>
      </c>
      <c r="T199" s="28">
        <f>SUMIF(X197:X216,"임국",E197:E216)</f>
        <v>0</v>
      </c>
      <c r="U199" s="28">
        <f t="shared" si="45"/>
        <v>0</v>
      </c>
      <c r="V199" s="28" t="s">
        <v>2</v>
      </c>
      <c r="W199" s="28">
        <f t="shared" si="46"/>
        <v>0</v>
      </c>
      <c r="X199" s="28" t="str">
        <f t="shared" si="43"/>
        <v/>
      </c>
    </row>
    <row r="200" spans="1:24" ht="28.9" customHeight="1">
      <c r="A200" s="41" t="str">
        <f t="shared" si="47"/>
        <v xml:space="preserve"> </v>
      </c>
      <c r="B200" s="42"/>
      <c r="C200" s="43"/>
      <c r="D200" s="44"/>
      <c r="E200" s="44"/>
      <c r="F200" s="43"/>
      <c r="G200" s="43"/>
      <c r="H200" s="26"/>
      <c r="I200" s="26"/>
      <c r="J200" s="26"/>
      <c r="K200" s="26"/>
      <c r="L200" s="52"/>
      <c r="M200" s="50"/>
      <c r="N200" s="28" t="s">
        <v>6</v>
      </c>
      <c r="O200" s="28">
        <f>COUNTIF(C197:C216,"대")</f>
        <v>0</v>
      </c>
      <c r="P200" s="28" t="s">
        <v>2</v>
      </c>
      <c r="Q200" s="28">
        <f>SUMIF(C197:C216,"대",E197:E216)</f>
        <v>0</v>
      </c>
      <c r="R200" s="28">
        <f>COUNTIF(X197:X216,"대국")</f>
        <v>0</v>
      </c>
      <c r="S200" s="28" t="s">
        <v>2</v>
      </c>
      <c r="T200" s="28">
        <f>SUMIF(X197:X216,"대국",E197:E216)</f>
        <v>0</v>
      </c>
      <c r="U200" s="28">
        <f t="shared" si="45"/>
        <v>0</v>
      </c>
      <c r="V200" s="28" t="s">
        <v>2</v>
      </c>
      <c r="W200" s="28">
        <f t="shared" si="46"/>
        <v>0</v>
      </c>
      <c r="X200" s="28" t="str">
        <f t="shared" ref="X200:X215" si="48">CONCATENATE(C200,H200)</f>
        <v/>
      </c>
    </row>
    <row r="201" spans="1:24" ht="28.9" customHeight="1">
      <c r="A201" s="41" t="str">
        <f t="shared" si="47"/>
        <v xml:space="preserve"> </v>
      </c>
      <c r="B201" s="42"/>
      <c r="C201" s="43"/>
      <c r="D201" s="44"/>
      <c r="E201" s="44"/>
      <c r="F201" s="43"/>
      <c r="G201" s="43"/>
      <c r="H201" s="26"/>
      <c r="I201" s="26"/>
      <c r="J201" s="26"/>
      <c r="K201" s="26"/>
      <c r="L201" s="52"/>
      <c r="M201" s="50"/>
      <c r="N201" s="28" t="s">
        <v>7</v>
      </c>
      <c r="O201" s="28">
        <f>COUNTIF(C197:C216,"도")</f>
        <v>0</v>
      </c>
      <c r="P201" s="28" t="s">
        <v>2</v>
      </c>
      <c r="Q201" s="28">
        <f>SUMIF(C197:C216,"도",E197:E216)</f>
        <v>0</v>
      </c>
      <c r="R201" s="28">
        <f>COUNTIF(X197:X216,"도국")</f>
        <v>0</v>
      </c>
      <c r="S201" s="28" t="s">
        <v>2</v>
      </c>
      <c r="T201" s="28">
        <f>SUMIF(X197:X216,"도국",E197:E216)</f>
        <v>0</v>
      </c>
      <c r="U201" s="28">
        <f t="shared" si="45"/>
        <v>0</v>
      </c>
      <c r="V201" s="28" t="s">
        <v>2</v>
      </c>
      <c r="W201" s="28">
        <f t="shared" si="46"/>
        <v>0</v>
      </c>
      <c r="X201" s="28" t="str">
        <f t="shared" si="48"/>
        <v/>
      </c>
    </row>
    <row r="202" spans="1:24" ht="28.9" customHeight="1">
      <c r="A202" s="41" t="str">
        <f t="shared" si="47"/>
        <v xml:space="preserve"> </v>
      </c>
      <c r="B202" s="42"/>
      <c r="C202" s="43"/>
      <c r="D202" s="44"/>
      <c r="E202" s="44"/>
      <c r="F202" s="43"/>
      <c r="G202" s="43"/>
      <c r="H202" s="26"/>
      <c r="I202" s="26"/>
      <c r="J202" s="26"/>
      <c r="K202" s="26"/>
      <c r="L202" s="52"/>
      <c r="M202" s="50"/>
      <c r="N202" s="28" t="s">
        <v>8</v>
      </c>
      <c r="O202" s="28">
        <f>COUNTIF(C197:C216,"천")</f>
        <v>0</v>
      </c>
      <c r="P202" s="28" t="s">
        <v>2</v>
      </c>
      <c r="Q202" s="28">
        <f>SUMIF(C197:C216,"천",E197:E216)</f>
        <v>0</v>
      </c>
      <c r="R202" s="28">
        <f>COUNTIF(X197:X216,"천국")</f>
        <v>0</v>
      </c>
      <c r="S202" s="28" t="s">
        <v>2</v>
      </c>
      <c r="T202" s="28">
        <f>SUMIF(X197:X216,"천국",E197:E216)</f>
        <v>0</v>
      </c>
      <c r="U202" s="28">
        <f t="shared" si="45"/>
        <v>0</v>
      </c>
      <c r="V202" s="28" t="s">
        <v>2</v>
      </c>
      <c r="W202" s="28">
        <f t="shared" si="46"/>
        <v>0</v>
      </c>
      <c r="X202" s="28" t="str">
        <f t="shared" si="48"/>
        <v/>
      </c>
    </row>
    <row r="203" spans="1:24" ht="28.9" customHeight="1">
      <c r="A203" s="41" t="str">
        <f t="shared" si="47"/>
        <v xml:space="preserve"> </v>
      </c>
      <c r="B203" s="42"/>
      <c r="C203" s="43"/>
      <c r="D203" s="44"/>
      <c r="E203" s="44"/>
      <c r="F203" s="43"/>
      <c r="G203" s="43"/>
      <c r="H203" s="26"/>
      <c r="I203" s="26"/>
      <c r="J203" s="26"/>
      <c r="K203" s="26"/>
      <c r="L203" s="52"/>
      <c r="M203" s="50"/>
      <c r="N203" s="28" t="s">
        <v>9</v>
      </c>
      <c r="O203" s="28">
        <f>COUNTIF(C197:C216,"구")</f>
        <v>0</v>
      </c>
      <c r="P203" s="28" t="s">
        <v>2</v>
      </c>
      <c r="Q203" s="28">
        <f>SUMIF(C197:C216,"구",E197:E216)</f>
        <v>0</v>
      </c>
      <c r="R203" s="28">
        <f>COUNTIF(X197:X216,"구국")</f>
        <v>0</v>
      </c>
      <c r="S203" s="28" t="s">
        <v>2</v>
      </c>
      <c r="T203" s="28">
        <f>SUMIF(X197:X216,"구국",E197:E216)</f>
        <v>0</v>
      </c>
      <c r="U203" s="28">
        <f t="shared" si="45"/>
        <v>0</v>
      </c>
      <c r="V203" s="28" t="s">
        <v>2</v>
      </c>
      <c r="W203" s="28">
        <f t="shared" si="46"/>
        <v>0</v>
      </c>
      <c r="X203" s="28" t="str">
        <f t="shared" si="48"/>
        <v/>
      </c>
    </row>
    <row r="204" spans="1:24" ht="28.9" customHeight="1">
      <c r="A204" s="41" t="str">
        <f t="shared" si="47"/>
        <v xml:space="preserve"> </v>
      </c>
      <c r="B204" s="42"/>
      <c r="C204" s="43"/>
      <c r="D204" s="44"/>
      <c r="E204" s="44"/>
      <c r="F204" s="43"/>
      <c r="G204" s="43"/>
      <c r="H204" s="26"/>
      <c r="I204" s="26"/>
      <c r="J204" s="26"/>
      <c r="K204" s="26"/>
      <c r="L204" s="52"/>
      <c r="M204" s="50"/>
      <c r="N204" s="28" t="s">
        <v>10</v>
      </c>
      <c r="O204" s="28">
        <f>COUNTIF(C197:C216,"제")</f>
        <v>0</v>
      </c>
      <c r="P204" s="28" t="s">
        <v>2</v>
      </c>
      <c r="Q204" s="28">
        <f>SUMIF(C197:C216,"제",E197:E216)</f>
        <v>0</v>
      </c>
      <c r="R204" s="28">
        <f>COUNTIF(X197:X216,"제국")</f>
        <v>0</v>
      </c>
      <c r="S204" s="28" t="s">
        <v>2</v>
      </c>
      <c r="T204" s="28">
        <f>SUMIF(X197:X216,"제국",E197:E216)</f>
        <v>0</v>
      </c>
      <c r="U204" s="28">
        <f t="shared" si="45"/>
        <v>0</v>
      </c>
      <c r="V204" s="28" t="s">
        <v>2</v>
      </c>
      <c r="W204" s="28">
        <f t="shared" si="46"/>
        <v>0</v>
      </c>
      <c r="X204" s="28" t="str">
        <f t="shared" si="48"/>
        <v/>
      </c>
    </row>
    <row r="205" spans="1:24" ht="28.9" customHeight="1">
      <c r="A205" s="41" t="str">
        <f>IF(OR(ISNUMBER(E205),ISTEXT(C205)),A204+1," ")</f>
        <v xml:space="preserve"> </v>
      </c>
      <c r="B205" s="42"/>
      <c r="C205" s="43"/>
      <c r="D205" s="44"/>
      <c r="E205" s="44"/>
      <c r="F205" s="43"/>
      <c r="G205" s="43"/>
      <c r="H205" s="26"/>
      <c r="I205" s="26"/>
      <c r="J205" s="26"/>
      <c r="K205" s="26"/>
      <c r="L205" s="52"/>
      <c r="M205" s="50"/>
      <c r="N205" s="28" t="s">
        <v>11</v>
      </c>
      <c r="O205" s="28">
        <f>COUNTIF(C197:C216,"유")</f>
        <v>0</v>
      </c>
      <c r="P205" s="28" t="s">
        <v>2</v>
      </c>
      <c r="Q205" s="28">
        <f>SUMIF(C197:C216,"유",E197:E216)</f>
        <v>0</v>
      </c>
      <c r="R205" s="28">
        <f>COUNTIF(X197:X216,"유국")</f>
        <v>0</v>
      </c>
      <c r="S205" s="28" t="s">
        <v>2</v>
      </c>
      <c r="T205" s="28">
        <f>SUMIF(X197:X216,"유국",E197:E216)</f>
        <v>0</v>
      </c>
      <c r="U205" s="28">
        <f t="shared" si="45"/>
        <v>0</v>
      </c>
      <c r="V205" s="28" t="s">
        <v>2</v>
      </c>
      <c r="W205" s="28">
        <f t="shared" si="46"/>
        <v>0</v>
      </c>
      <c r="X205" s="28" t="str">
        <f t="shared" si="48"/>
        <v/>
      </c>
    </row>
    <row r="206" spans="1:24" ht="28.9" customHeight="1">
      <c r="A206" s="41" t="str">
        <f>IF(OR(ISNUMBER(E206),ISTEXT(C206)),A205+1," ")</f>
        <v xml:space="preserve"> </v>
      </c>
      <c r="B206" s="42"/>
      <c r="C206" s="43"/>
      <c r="D206" s="44"/>
      <c r="E206" s="44"/>
      <c r="F206" s="43"/>
      <c r="G206" s="43"/>
      <c r="H206" s="26"/>
      <c r="I206" s="26"/>
      <c r="J206" s="26"/>
      <c r="K206" s="26"/>
      <c r="L206" s="52"/>
      <c r="M206" s="50"/>
      <c r="N206" s="28" t="s">
        <v>12</v>
      </c>
      <c r="O206" s="28">
        <f>COUNTIF(C197:C216,"과")</f>
        <v>0</v>
      </c>
      <c r="P206" s="28" t="s">
        <v>2</v>
      </c>
      <c r="Q206" s="28">
        <f>SUMIF(C197:C216,"과",E197:E216)</f>
        <v>0</v>
      </c>
      <c r="R206" s="28">
        <f>COUNTIF(X197:X216,"과국")</f>
        <v>0</v>
      </c>
      <c r="S206" s="28" t="s">
        <v>2</v>
      </c>
      <c r="T206" s="28">
        <f>SUMIF(X197:X216,"과국",E197:E216)</f>
        <v>0</v>
      </c>
      <c r="U206" s="28">
        <f t="shared" si="45"/>
        <v>0</v>
      </c>
      <c r="V206" s="28" t="s">
        <v>2</v>
      </c>
      <c r="W206" s="28">
        <f t="shared" si="46"/>
        <v>0</v>
      </c>
      <c r="X206" s="28" t="str">
        <f t="shared" si="48"/>
        <v/>
      </c>
    </row>
    <row r="207" spans="1:24" ht="28.9" customHeight="1">
      <c r="A207" s="41" t="str">
        <f t="shared" ref="A207:A214" si="49">IF(OR(ISNUMBER(E207),ISTEXT(C207)),A206+1," ")</f>
        <v xml:space="preserve"> </v>
      </c>
      <c r="B207" s="42"/>
      <c r="C207" s="43"/>
      <c r="D207" s="44"/>
      <c r="E207" s="44"/>
      <c r="F207" s="43"/>
      <c r="G207" s="43"/>
      <c r="H207" s="26"/>
      <c r="I207" s="26"/>
      <c r="J207" s="26"/>
      <c r="K207" s="26"/>
      <c r="L207" s="52"/>
      <c r="M207" s="50"/>
      <c r="N207" s="28" t="s">
        <v>13</v>
      </c>
      <c r="O207" s="28">
        <f>COUNTIF(C197:C216,"묘")</f>
        <v>0</v>
      </c>
      <c r="P207" s="28" t="s">
        <v>2</v>
      </c>
      <c r="Q207" s="28">
        <f>SUMIF(C197:C216,"묘",E197:E216)</f>
        <v>0</v>
      </c>
      <c r="R207" s="28">
        <f>COUNTIF(X197:X216,"묘국")</f>
        <v>0</v>
      </c>
      <c r="S207" s="28" t="s">
        <v>2</v>
      </c>
      <c r="T207" s="28">
        <f>SUMIF(X197:X216,"묘국",E197:E216)</f>
        <v>0</v>
      </c>
      <c r="U207" s="28">
        <f t="shared" si="45"/>
        <v>0</v>
      </c>
      <c r="V207" s="28" t="s">
        <v>2</v>
      </c>
      <c r="W207" s="28">
        <f t="shared" si="46"/>
        <v>0</v>
      </c>
      <c r="X207" s="28" t="str">
        <f t="shared" si="48"/>
        <v/>
      </c>
    </row>
    <row r="208" spans="1:24" ht="28.9" customHeight="1">
      <c r="A208" s="41" t="str">
        <f t="shared" si="49"/>
        <v xml:space="preserve"> </v>
      </c>
      <c r="B208" s="42"/>
      <c r="C208" s="43"/>
      <c r="D208" s="44"/>
      <c r="E208" s="44"/>
      <c r="F208" s="43"/>
      <c r="G208" s="43"/>
      <c r="H208" s="26"/>
      <c r="I208" s="26"/>
      <c r="J208" s="26"/>
      <c r="K208" s="26"/>
      <c r="L208" s="52"/>
      <c r="M208" s="50"/>
      <c r="N208" s="28" t="s">
        <v>14</v>
      </c>
      <c r="O208" s="28">
        <f>COUNTIF(C197:C216,"목")</f>
        <v>0</v>
      </c>
      <c r="P208" s="28" t="s">
        <v>2</v>
      </c>
      <c r="Q208" s="28">
        <f>SUMIF(C197:C216,"목",E197:E216)</f>
        <v>0</v>
      </c>
      <c r="R208" s="28">
        <f>COUNTIF(X197:X216,"목국")</f>
        <v>0</v>
      </c>
      <c r="S208" s="28" t="s">
        <v>2</v>
      </c>
      <c r="T208" s="28">
        <f>SUMIF(X197:X216,"목국",E197:E216)</f>
        <v>0</v>
      </c>
      <c r="U208" s="28">
        <f t="shared" si="45"/>
        <v>0</v>
      </c>
      <c r="V208" s="28" t="s">
        <v>2</v>
      </c>
      <c r="W208" s="28">
        <f t="shared" si="46"/>
        <v>0</v>
      </c>
      <c r="X208" s="28" t="str">
        <f t="shared" si="48"/>
        <v/>
      </c>
    </row>
    <row r="209" spans="1:24" ht="28.9" customHeight="1">
      <c r="A209" s="41" t="str">
        <f t="shared" si="49"/>
        <v xml:space="preserve"> </v>
      </c>
      <c r="B209" s="42"/>
      <c r="C209" s="43"/>
      <c r="D209" s="44"/>
      <c r="E209" s="44"/>
      <c r="F209" s="43"/>
      <c r="G209" s="43"/>
      <c r="H209" s="26"/>
      <c r="I209" s="26"/>
      <c r="J209" s="26"/>
      <c r="K209" s="26"/>
      <c r="L209" s="52"/>
      <c r="M209" s="50"/>
      <c r="N209" s="28" t="s">
        <v>15</v>
      </c>
      <c r="O209" s="28">
        <f>COUNTIF(C197:C216,"잡")</f>
        <v>0</v>
      </c>
      <c r="P209" s="28" t="s">
        <v>2</v>
      </c>
      <c r="Q209" s="28">
        <f>SUMIF(C197:C216,"잡",E197:E216)</f>
        <v>0</v>
      </c>
      <c r="R209" s="28">
        <f>COUNTIF(X197:X216,"잡국")</f>
        <v>0</v>
      </c>
      <c r="S209" s="28" t="s">
        <v>2</v>
      </c>
      <c r="T209" s="28">
        <f>SUMIF(X197:X216,"잡국",E197:E216)</f>
        <v>0</v>
      </c>
      <c r="U209" s="28">
        <f t="shared" si="45"/>
        <v>0</v>
      </c>
      <c r="V209" s="28" t="s">
        <v>2</v>
      </c>
      <c r="W209" s="28">
        <f t="shared" si="46"/>
        <v>0</v>
      </c>
      <c r="X209" s="28" t="str">
        <f t="shared" si="48"/>
        <v/>
      </c>
    </row>
    <row r="210" spans="1:24" ht="28.9" customHeight="1">
      <c r="A210" s="41" t="str">
        <f t="shared" si="49"/>
        <v xml:space="preserve"> </v>
      </c>
      <c r="B210" s="42"/>
      <c r="C210" s="43"/>
      <c r="D210" s="44"/>
      <c r="E210" s="44"/>
      <c r="F210" s="43"/>
      <c r="G210" s="43"/>
      <c r="H210" s="26"/>
      <c r="I210" s="26"/>
      <c r="J210" s="26"/>
      <c r="K210" s="26"/>
      <c r="L210" s="52"/>
      <c r="M210" s="50"/>
      <c r="N210" s="28" t="s">
        <v>19</v>
      </c>
      <c r="O210" s="28">
        <f>COUNTIF(C197:C216,"학")</f>
        <v>0</v>
      </c>
      <c r="P210" s="28" t="s">
        <v>2</v>
      </c>
      <c r="Q210" s="28">
        <f>SUMIF(C197:C216,"학",E197:E216)</f>
        <v>0</v>
      </c>
      <c r="R210" s="28">
        <f>COUNTIF(X197:X216,"학국")</f>
        <v>0</v>
      </c>
      <c r="S210" s="28" t="s">
        <v>2</v>
      </c>
      <c r="T210" s="28">
        <f>SUMIF(X197:X216,"학국",E197:E216)</f>
        <v>0</v>
      </c>
      <c r="U210" s="28">
        <f t="shared" si="45"/>
        <v>0</v>
      </c>
      <c r="V210" s="28" t="s">
        <v>2</v>
      </c>
      <c r="W210" s="28">
        <f t="shared" si="46"/>
        <v>0</v>
      </c>
      <c r="X210" s="28" t="str">
        <f t="shared" si="48"/>
        <v/>
      </c>
    </row>
    <row r="211" spans="1:24" ht="28.9" customHeight="1">
      <c r="A211" s="41" t="str">
        <f t="shared" si="49"/>
        <v xml:space="preserve"> </v>
      </c>
      <c r="B211" s="42"/>
      <c r="C211" s="43"/>
      <c r="D211" s="44"/>
      <c r="E211" s="44"/>
      <c r="F211" s="43"/>
      <c r="G211" s="43"/>
      <c r="H211" s="26"/>
      <c r="I211" s="26"/>
      <c r="J211" s="26"/>
      <c r="K211" s="26"/>
      <c r="L211" s="52"/>
      <c r="M211" s="50"/>
      <c r="N211" s="28" t="s">
        <v>16</v>
      </c>
      <c r="O211" s="28">
        <f>COUNTIF(C197:C216,"수")</f>
        <v>0</v>
      </c>
      <c r="P211" s="28" t="s">
        <v>2</v>
      </c>
      <c r="Q211" s="28">
        <f>SUMIF(C197:C216,"수",E197:E216)</f>
        <v>0</v>
      </c>
      <c r="R211" s="28">
        <f>COUNTIF(X197:X216,"수국")</f>
        <v>0</v>
      </c>
      <c r="S211" s="28" t="s">
        <v>2</v>
      </c>
      <c r="T211" s="28">
        <f>SUMIF(X197:X216,"수국",E197:E216)</f>
        <v>0</v>
      </c>
      <c r="U211" s="28">
        <f t="shared" si="45"/>
        <v>0</v>
      </c>
      <c r="V211" s="28" t="s">
        <v>2</v>
      </c>
      <c r="W211" s="28">
        <f t="shared" si="46"/>
        <v>0</v>
      </c>
      <c r="X211" s="28" t="str">
        <f t="shared" si="48"/>
        <v/>
      </c>
    </row>
    <row r="212" spans="1:24" ht="28.9" customHeight="1">
      <c r="A212" s="41" t="str">
        <f t="shared" si="49"/>
        <v xml:space="preserve"> </v>
      </c>
      <c r="B212" s="42"/>
      <c r="C212" s="43"/>
      <c r="D212" s="44"/>
      <c r="E212" s="44"/>
      <c r="F212" s="43"/>
      <c r="G212" s="43"/>
      <c r="H212" s="26"/>
      <c r="I212" s="26"/>
      <c r="J212" s="26"/>
      <c r="K212" s="26"/>
      <c r="L212" s="52"/>
      <c r="M212" s="50"/>
      <c r="N212" s="29" t="s">
        <v>17</v>
      </c>
      <c r="O212" s="28">
        <f>COUNTIF(C197:C216,"장")</f>
        <v>0</v>
      </c>
      <c r="P212" s="28" t="s">
        <v>2</v>
      </c>
      <c r="Q212" s="28">
        <f>SUMIF(C197:C216,"장",E197:E216)</f>
        <v>0</v>
      </c>
      <c r="R212" s="28">
        <f>COUNTIF(X197:X216,"장국")</f>
        <v>0</v>
      </c>
      <c r="S212" s="28" t="s">
        <v>2</v>
      </c>
      <c r="T212" s="28">
        <f>SUMIF(X197:X216,"장국",E197:E216)</f>
        <v>0</v>
      </c>
      <c r="U212" s="28">
        <f t="shared" si="45"/>
        <v>0</v>
      </c>
      <c r="V212" s="28" t="s">
        <v>2</v>
      </c>
      <c r="W212" s="28">
        <f t="shared" si="46"/>
        <v>0</v>
      </c>
      <c r="X212" s="30" t="str">
        <f t="shared" si="48"/>
        <v/>
      </c>
    </row>
    <row r="213" spans="1:24" ht="28.9" customHeight="1">
      <c r="A213" s="41" t="str">
        <f t="shared" si="49"/>
        <v xml:space="preserve"> </v>
      </c>
      <c r="B213" s="42"/>
      <c r="C213" s="43"/>
      <c r="D213" s="44"/>
      <c r="E213" s="44"/>
      <c r="F213" s="43"/>
      <c r="G213" s="43"/>
      <c r="H213" s="26"/>
      <c r="I213" s="26"/>
      <c r="J213" s="26"/>
      <c r="K213" s="26"/>
      <c r="L213" s="52"/>
      <c r="M213" s="50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30" t="str">
        <f t="shared" si="48"/>
        <v/>
      </c>
    </row>
    <row r="214" spans="1:24" ht="28.9" customHeight="1">
      <c r="A214" s="41" t="str">
        <f t="shared" si="49"/>
        <v xml:space="preserve"> </v>
      </c>
      <c r="B214" s="42"/>
      <c r="C214" s="43"/>
      <c r="D214" s="44"/>
      <c r="E214" s="44"/>
      <c r="F214" s="43"/>
      <c r="G214" s="43"/>
      <c r="H214" s="26"/>
      <c r="I214" s="26"/>
      <c r="J214" s="26"/>
      <c r="K214" s="26"/>
      <c r="L214" s="52"/>
      <c r="M214" s="50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30" t="str">
        <f t="shared" si="48"/>
        <v/>
      </c>
    </row>
    <row r="215" spans="1:24" ht="28.9" customHeight="1">
      <c r="A215" s="41" t="str">
        <f>IF(OR(ISNUMBER(E215),ISTEXT(C215)),A214+1," ")</f>
        <v xml:space="preserve"> </v>
      </c>
      <c r="B215" s="42"/>
      <c r="C215" s="43"/>
      <c r="D215" s="44"/>
      <c r="E215" s="44"/>
      <c r="F215" s="43"/>
      <c r="G215" s="43"/>
      <c r="H215" s="26"/>
      <c r="I215" s="26"/>
      <c r="J215" s="26"/>
      <c r="K215" s="26"/>
      <c r="L215" s="52"/>
      <c r="M215" s="50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30" t="str">
        <f t="shared" si="48"/>
        <v/>
      </c>
    </row>
    <row r="216" spans="1:24" ht="28.9" customHeight="1">
      <c r="A216" s="41" t="str">
        <f>IF(OR(ISNUMBER(E216),ISTEXT(C216)),A215+1," ")</f>
        <v xml:space="preserve"> </v>
      </c>
      <c r="B216" s="42"/>
      <c r="C216" s="43"/>
      <c r="D216" s="44"/>
      <c r="E216" s="44"/>
      <c r="F216" s="43"/>
      <c r="G216" s="43"/>
      <c r="H216" s="26"/>
      <c r="I216" s="26"/>
      <c r="J216" s="26"/>
      <c r="K216" s="26"/>
      <c r="L216" s="52"/>
      <c r="M216" s="50"/>
      <c r="N216" s="28" t="s">
        <v>20</v>
      </c>
      <c r="O216" s="28">
        <f>COUNTIF(C197:C216," ")</f>
        <v>0</v>
      </c>
      <c r="P216" s="28" t="s">
        <v>2</v>
      </c>
      <c r="Q216" s="28">
        <f>SUMIF(C197:C216," ",E197:E216)</f>
        <v>0</v>
      </c>
      <c r="R216" s="28"/>
      <c r="S216" s="28" t="s">
        <v>2</v>
      </c>
      <c r="T216" s="28"/>
      <c r="U216" s="28">
        <f>O216</f>
        <v>0</v>
      </c>
      <c r="V216" s="28" t="s">
        <v>2</v>
      </c>
      <c r="W216" s="28">
        <f>Q216</f>
        <v>0</v>
      </c>
      <c r="X216" s="28" t="str">
        <f t="shared" ref="X216:X231" si="50">CONCATENATE(C216,H216)</f>
        <v/>
      </c>
    </row>
    <row r="217" spans="1:24" ht="28.9" customHeight="1">
      <c r="A217" s="45" t="s">
        <v>35</v>
      </c>
      <c r="B217" s="46"/>
      <c r="C217" s="47"/>
      <c r="D217" s="48"/>
      <c r="E217" s="49">
        <f>SUM(E197:E216)</f>
        <v>0</v>
      </c>
      <c r="F217" s="47"/>
      <c r="G217" s="47"/>
      <c r="H217" s="31"/>
      <c r="I217" s="31"/>
      <c r="J217" s="31"/>
      <c r="K217" s="31"/>
      <c r="L217" s="33"/>
      <c r="M217" s="51"/>
      <c r="N217" s="29" t="s">
        <v>1</v>
      </c>
      <c r="O217" s="28">
        <f>SUM(O197:O216)</f>
        <v>0</v>
      </c>
      <c r="P217" s="28" t="s">
        <v>2</v>
      </c>
      <c r="Q217" s="28">
        <f>SUM(Q197:Q216)</f>
        <v>0</v>
      </c>
      <c r="R217" s="28">
        <f>SUM(R197:R216)</f>
        <v>0</v>
      </c>
      <c r="S217" s="28" t="s">
        <v>2</v>
      </c>
      <c r="T217" s="28">
        <f>SUM(T197:T216)</f>
        <v>0</v>
      </c>
      <c r="U217" s="28">
        <f>SUM(U197:U216)</f>
        <v>0</v>
      </c>
      <c r="V217" s="28" t="s">
        <v>2</v>
      </c>
      <c r="W217" s="28">
        <f>SUM(W197:W216)</f>
        <v>0</v>
      </c>
      <c r="X217" s="28" t="str">
        <f t="shared" si="50"/>
        <v/>
      </c>
    </row>
    <row r="218" spans="1:24" ht="28.9" customHeight="1">
      <c r="A218" s="41" t="str">
        <f>IF(OR(ISNUMBER(E218),ISTEXT(C218)),A216+1," ")</f>
        <v xml:space="preserve"> </v>
      </c>
      <c r="B218" s="42"/>
      <c r="C218" s="43"/>
      <c r="D218" s="44"/>
      <c r="E218" s="44"/>
      <c r="F218" s="43"/>
      <c r="G218" s="43"/>
      <c r="H218" s="26"/>
      <c r="I218" s="26"/>
      <c r="J218" s="26"/>
      <c r="K218" s="27"/>
      <c r="L218" s="52"/>
      <c r="M218" s="50"/>
      <c r="N218" s="28" t="s">
        <v>3</v>
      </c>
      <c r="O218" s="28">
        <f>COUNTIF(C218:C237,"전")</f>
        <v>0</v>
      </c>
      <c r="P218" s="28" t="s">
        <v>2</v>
      </c>
      <c r="Q218" s="28">
        <f>SUMIF(C218:C237,"전",E218:E237)</f>
        <v>0</v>
      </c>
      <c r="R218" s="28">
        <f>COUNTIF(X218:X237,"전국")</f>
        <v>0</v>
      </c>
      <c r="S218" s="28" t="s">
        <v>2</v>
      </c>
      <c r="T218" s="28">
        <f>SUMIF(X218:X237,"전국",E218:E237)</f>
        <v>0</v>
      </c>
      <c r="U218" s="28">
        <f t="shared" ref="U218:U233" si="51">O218-R218</f>
        <v>0</v>
      </c>
      <c r="V218" s="28" t="s">
        <v>2</v>
      </c>
      <c r="W218" s="28">
        <f t="shared" ref="W218:W233" si="52">Q218-T218</f>
        <v>0</v>
      </c>
      <c r="X218" s="28" t="str">
        <f t="shared" si="50"/>
        <v/>
      </c>
    </row>
    <row r="219" spans="1:24" ht="28.9" customHeight="1">
      <c r="A219" s="41" t="str">
        <f t="shared" ref="A219:A226" si="53">IF(OR(ISNUMBER(E219),ISTEXT(C219)),A218+1," ")</f>
        <v xml:space="preserve"> </v>
      </c>
      <c r="B219" s="42"/>
      <c r="C219" s="43"/>
      <c r="D219" s="44"/>
      <c r="E219" s="44"/>
      <c r="F219" s="43"/>
      <c r="G219" s="43"/>
      <c r="H219" s="26"/>
      <c r="I219" s="26"/>
      <c r="J219" s="26"/>
      <c r="K219" s="26"/>
      <c r="L219" s="52"/>
      <c r="M219" s="50"/>
      <c r="N219" s="28" t="s">
        <v>4</v>
      </c>
      <c r="O219" s="28">
        <f>COUNTIF(C218:C237,"답")</f>
        <v>0</v>
      </c>
      <c r="P219" s="28" t="s">
        <v>2</v>
      </c>
      <c r="Q219" s="28">
        <f>SUMIF(C218:C237,"답",E218:E237)</f>
        <v>0</v>
      </c>
      <c r="R219" s="28">
        <f>COUNTIF(X218:X237,"답국")</f>
        <v>0</v>
      </c>
      <c r="S219" s="28" t="s">
        <v>2</v>
      </c>
      <c r="T219" s="28">
        <f>SUMIF(X218:X237,"답국",E218:E237)</f>
        <v>0</v>
      </c>
      <c r="U219" s="28">
        <f t="shared" si="51"/>
        <v>0</v>
      </c>
      <c r="V219" s="28" t="s">
        <v>2</v>
      </c>
      <c r="W219" s="28">
        <f t="shared" si="52"/>
        <v>0</v>
      </c>
      <c r="X219" s="28" t="str">
        <f t="shared" si="50"/>
        <v/>
      </c>
    </row>
    <row r="220" spans="1:24" ht="28.9" customHeight="1">
      <c r="A220" s="41" t="str">
        <f t="shared" si="53"/>
        <v xml:space="preserve"> </v>
      </c>
      <c r="B220" s="42"/>
      <c r="C220" s="43"/>
      <c r="D220" s="44"/>
      <c r="E220" s="44"/>
      <c r="F220" s="43"/>
      <c r="G220" s="43"/>
      <c r="H220" s="26"/>
      <c r="I220" s="26"/>
      <c r="J220" s="26"/>
      <c r="K220" s="26"/>
      <c r="L220" s="52"/>
      <c r="M220" s="50"/>
      <c r="N220" s="28" t="s">
        <v>5</v>
      </c>
      <c r="O220" s="28">
        <f>COUNTIF(C218:C237,"임")</f>
        <v>0</v>
      </c>
      <c r="P220" s="28" t="s">
        <v>2</v>
      </c>
      <c r="Q220" s="28">
        <f>SUMIF(C218:C237,"임",E218:E237)</f>
        <v>0</v>
      </c>
      <c r="R220" s="28">
        <f>COUNTIF(X218:X237,"임국")</f>
        <v>0</v>
      </c>
      <c r="S220" s="28" t="s">
        <v>2</v>
      </c>
      <c r="T220" s="28">
        <f>SUMIF(X218:X237,"임국",E218:E237)</f>
        <v>0</v>
      </c>
      <c r="U220" s="28">
        <f t="shared" si="51"/>
        <v>0</v>
      </c>
      <c r="V220" s="28" t="s">
        <v>2</v>
      </c>
      <c r="W220" s="28">
        <f t="shared" si="52"/>
        <v>0</v>
      </c>
      <c r="X220" s="28" t="str">
        <f t="shared" si="50"/>
        <v/>
      </c>
    </row>
    <row r="221" spans="1:24" ht="28.9" customHeight="1">
      <c r="A221" s="41" t="str">
        <f t="shared" si="53"/>
        <v xml:space="preserve"> </v>
      </c>
      <c r="B221" s="42"/>
      <c r="C221" s="43"/>
      <c r="D221" s="44"/>
      <c r="E221" s="44"/>
      <c r="F221" s="43"/>
      <c r="G221" s="43"/>
      <c r="H221" s="26"/>
      <c r="I221" s="26"/>
      <c r="J221" s="26"/>
      <c r="K221" s="26"/>
      <c r="L221" s="52"/>
      <c r="M221" s="50"/>
      <c r="N221" s="28" t="s">
        <v>6</v>
      </c>
      <c r="O221" s="28">
        <f>COUNTIF(C218:C237,"대")</f>
        <v>0</v>
      </c>
      <c r="P221" s="28" t="s">
        <v>2</v>
      </c>
      <c r="Q221" s="28">
        <f>SUMIF(C218:C237,"대",E218:E237)</f>
        <v>0</v>
      </c>
      <c r="R221" s="28">
        <f>COUNTIF(X218:X237,"대국")</f>
        <v>0</v>
      </c>
      <c r="S221" s="28" t="s">
        <v>2</v>
      </c>
      <c r="T221" s="28">
        <f>SUMIF(X218:X237,"대국",E218:E237)</f>
        <v>0</v>
      </c>
      <c r="U221" s="28">
        <f t="shared" si="51"/>
        <v>0</v>
      </c>
      <c r="V221" s="28" t="s">
        <v>2</v>
      </c>
      <c r="W221" s="28">
        <f t="shared" si="52"/>
        <v>0</v>
      </c>
      <c r="X221" s="28" t="str">
        <f t="shared" si="50"/>
        <v/>
      </c>
    </row>
    <row r="222" spans="1:24" ht="28.9" customHeight="1">
      <c r="A222" s="41" t="str">
        <f t="shared" si="53"/>
        <v xml:space="preserve"> </v>
      </c>
      <c r="B222" s="42"/>
      <c r="C222" s="43"/>
      <c r="D222" s="44"/>
      <c r="E222" s="44"/>
      <c r="F222" s="43"/>
      <c r="G222" s="43"/>
      <c r="H222" s="26"/>
      <c r="I222" s="26"/>
      <c r="J222" s="26"/>
      <c r="K222" s="26"/>
      <c r="L222" s="52"/>
      <c r="M222" s="50"/>
      <c r="N222" s="28" t="s">
        <v>7</v>
      </c>
      <c r="O222" s="28">
        <f>COUNTIF(C218:C237,"도")</f>
        <v>0</v>
      </c>
      <c r="P222" s="28" t="s">
        <v>2</v>
      </c>
      <c r="Q222" s="28">
        <f>SUMIF(C218:C237,"도",E218:E237)</f>
        <v>0</v>
      </c>
      <c r="R222" s="28">
        <f>COUNTIF(X218:X237,"도국")</f>
        <v>0</v>
      </c>
      <c r="S222" s="28" t="s">
        <v>2</v>
      </c>
      <c r="T222" s="28">
        <f>SUMIF(X218:X237,"도국",E218:E237)</f>
        <v>0</v>
      </c>
      <c r="U222" s="28">
        <f t="shared" si="51"/>
        <v>0</v>
      </c>
      <c r="V222" s="28" t="s">
        <v>2</v>
      </c>
      <c r="W222" s="28">
        <f t="shared" si="52"/>
        <v>0</v>
      </c>
      <c r="X222" s="28" t="str">
        <f t="shared" si="50"/>
        <v/>
      </c>
    </row>
    <row r="223" spans="1:24" ht="28.9" customHeight="1">
      <c r="A223" s="41" t="str">
        <f t="shared" si="53"/>
        <v xml:space="preserve"> </v>
      </c>
      <c r="B223" s="42"/>
      <c r="C223" s="43"/>
      <c r="D223" s="44"/>
      <c r="E223" s="44"/>
      <c r="F223" s="43"/>
      <c r="G223" s="43"/>
      <c r="H223" s="26"/>
      <c r="I223" s="26"/>
      <c r="J223" s="26"/>
      <c r="K223" s="26"/>
      <c r="L223" s="52"/>
      <c r="M223" s="50"/>
      <c r="N223" s="28" t="s">
        <v>8</v>
      </c>
      <c r="O223" s="28">
        <f>COUNTIF(C218:C237,"천")</f>
        <v>0</v>
      </c>
      <c r="P223" s="28" t="s">
        <v>2</v>
      </c>
      <c r="Q223" s="28">
        <f>SUMIF(C218:C237,"천",E218:E237)</f>
        <v>0</v>
      </c>
      <c r="R223" s="28">
        <f>COUNTIF(X218:X237,"천국")</f>
        <v>0</v>
      </c>
      <c r="S223" s="28" t="s">
        <v>2</v>
      </c>
      <c r="T223" s="28">
        <f>SUMIF(X218:X237,"천국",E218:E237)</f>
        <v>0</v>
      </c>
      <c r="U223" s="28">
        <f t="shared" si="51"/>
        <v>0</v>
      </c>
      <c r="V223" s="28" t="s">
        <v>2</v>
      </c>
      <c r="W223" s="28">
        <f t="shared" si="52"/>
        <v>0</v>
      </c>
      <c r="X223" s="28" t="str">
        <f t="shared" si="50"/>
        <v/>
      </c>
    </row>
    <row r="224" spans="1:24" ht="28.9" customHeight="1">
      <c r="A224" s="41" t="str">
        <f t="shared" si="53"/>
        <v xml:space="preserve"> </v>
      </c>
      <c r="B224" s="42"/>
      <c r="C224" s="43"/>
      <c r="D224" s="44"/>
      <c r="E224" s="44"/>
      <c r="F224" s="43"/>
      <c r="G224" s="43"/>
      <c r="H224" s="26"/>
      <c r="I224" s="26"/>
      <c r="J224" s="26"/>
      <c r="K224" s="26"/>
      <c r="L224" s="52"/>
      <c r="M224" s="50"/>
      <c r="N224" s="28" t="s">
        <v>9</v>
      </c>
      <c r="O224" s="28">
        <f>COUNTIF(C218:C237,"구")</f>
        <v>0</v>
      </c>
      <c r="P224" s="28" t="s">
        <v>2</v>
      </c>
      <c r="Q224" s="28">
        <f>SUMIF(C218:C237,"구",E218:E237)</f>
        <v>0</v>
      </c>
      <c r="R224" s="28">
        <f>COUNTIF(X218:X237,"구국")</f>
        <v>0</v>
      </c>
      <c r="S224" s="28" t="s">
        <v>2</v>
      </c>
      <c r="T224" s="28">
        <f>SUMIF(X218:X237,"구국",E218:E237)</f>
        <v>0</v>
      </c>
      <c r="U224" s="28">
        <f t="shared" si="51"/>
        <v>0</v>
      </c>
      <c r="V224" s="28" t="s">
        <v>2</v>
      </c>
      <c r="W224" s="28">
        <f t="shared" si="52"/>
        <v>0</v>
      </c>
      <c r="X224" s="28" t="str">
        <f t="shared" si="50"/>
        <v/>
      </c>
    </row>
    <row r="225" spans="1:24" ht="28.9" customHeight="1">
      <c r="A225" s="41" t="str">
        <f t="shared" si="53"/>
        <v xml:space="preserve"> </v>
      </c>
      <c r="B225" s="42"/>
      <c r="C225" s="43"/>
      <c r="D225" s="44"/>
      <c r="E225" s="44"/>
      <c r="F225" s="43"/>
      <c r="G225" s="43"/>
      <c r="H225" s="26"/>
      <c r="I225" s="26"/>
      <c r="J225" s="26"/>
      <c r="K225" s="26"/>
      <c r="L225" s="52"/>
      <c r="M225" s="50"/>
      <c r="N225" s="28" t="s">
        <v>10</v>
      </c>
      <c r="O225" s="28">
        <f>COUNTIF(C218:C237,"제")</f>
        <v>0</v>
      </c>
      <c r="P225" s="28" t="s">
        <v>2</v>
      </c>
      <c r="Q225" s="28">
        <f>SUMIF(C218:C237,"제",E218:E237)</f>
        <v>0</v>
      </c>
      <c r="R225" s="28">
        <f>COUNTIF(X218:X237,"제국")</f>
        <v>0</v>
      </c>
      <c r="S225" s="28" t="s">
        <v>2</v>
      </c>
      <c r="T225" s="28">
        <f>SUMIF(X218:X237,"제국",E218:E237)</f>
        <v>0</v>
      </c>
      <c r="U225" s="28">
        <f t="shared" si="51"/>
        <v>0</v>
      </c>
      <c r="V225" s="28" t="s">
        <v>2</v>
      </c>
      <c r="W225" s="28">
        <f t="shared" si="52"/>
        <v>0</v>
      </c>
      <c r="X225" s="28" t="str">
        <f t="shared" si="50"/>
        <v/>
      </c>
    </row>
    <row r="226" spans="1:24" ht="28.9" customHeight="1">
      <c r="A226" s="41" t="str">
        <f t="shared" si="53"/>
        <v xml:space="preserve"> </v>
      </c>
      <c r="B226" s="42"/>
      <c r="C226" s="43"/>
      <c r="D226" s="44"/>
      <c r="E226" s="44"/>
      <c r="F226" s="43"/>
      <c r="G226" s="43"/>
      <c r="H226" s="26"/>
      <c r="I226" s="26"/>
      <c r="J226" s="26"/>
      <c r="K226" s="26"/>
      <c r="L226" s="52"/>
      <c r="M226" s="50"/>
      <c r="N226" s="28" t="s">
        <v>11</v>
      </c>
      <c r="O226" s="28">
        <f>COUNTIF(C218:C237,"유")</f>
        <v>0</v>
      </c>
      <c r="P226" s="28" t="s">
        <v>2</v>
      </c>
      <c r="Q226" s="28">
        <f>SUMIF(C218:C237,"유",E218:E237)</f>
        <v>0</v>
      </c>
      <c r="R226" s="28">
        <f>COUNTIF(X218:X237,"유국")</f>
        <v>0</v>
      </c>
      <c r="S226" s="28" t="s">
        <v>2</v>
      </c>
      <c r="T226" s="28">
        <f>SUMIF(X218:X237,"유국",E218:E237)</f>
        <v>0</v>
      </c>
      <c r="U226" s="28">
        <f t="shared" si="51"/>
        <v>0</v>
      </c>
      <c r="V226" s="28" t="s">
        <v>2</v>
      </c>
      <c r="W226" s="28">
        <f t="shared" si="52"/>
        <v>0</v>
      </c>
      <c r="X226" s="28" t="str">
        <f t="shared" si="50"/>
        <v/>
      </c>
    </row>
    <row r="227" spans="1:24" ht="28.9" customHeight="1">
      <c r="A227" s="41" t="str">
        <f t="shared" ref="A227:A235" si="54">IF(OR(ISNUMBER(E227),ISTEXT(C227)),A226+1," ")</f>
        <v xml:space="preserve"> </v>
      </c>
      <c r="B227" s="42"/>
      <c r="C227" s="43"/>
      <c r="D227" s="44"/>
      <c r="E227" s="44"/>
      <c r="F227" s="43"/>
      <c r="G227" s="43"/>
      <c r="H227" s="26"/>
      <c r="I227" s="26"/>
      <c r="J227" s="26"/>
      <c r="K227" s="26"/>
      <c r="L227" s="52"/>
      <c r="M227" s="50"/>
      <c r="N227" s="28" t="s">
        <v>12</v>
      </c>
      <c r="O227" s="28">
        <f>COUNTIF(C218:C237,"과")</f>
        <v>0</v>
      </c>
      <c r="P227" s="28" t="s">
        <v>2</v>
      </c>
      <c r="Q227" s="28">
        <f>SUMIF(C218:C237,"과",E218:E237)</f>
        <v>0</v>
      </c>
      <c r="R227" s="28">
        <f>COUNTIF(X218:X237,"과국")</f>
        <v>0</v>
      </c>
      <c r="S227" s="28" t="s">
        <v>2</v>
      </c>
      <c r="T227" s="28">
        <f>SUMIF(X218:X237,"과국",E218:E237)</f>
        <v>0</v>
      </c>
      <c r="U227" s="28">
        <f t="shared" si="51"/>
        <v>0</v>
      </c>
      <c r="V227" s="28" t="s">
        <v>2</v>
      </c>
      <c r="W227" s="28">
        <f t="shared" si="52"/>
        <v>0</v>
      </c>
      <c r="X227" s="28" t="str">
        <f t="shared" si="50"/>
        <v/>
      </c>
    </row>
    <row r="228" spans="1:24" ht="28.9" customHeight="1">
      <c r="A228" s="41" t="str">
        <f t="shared" si="54"/>
        <v xml:space="preserve"> </v>
      </c>
      <c r="B228" s="42"/>
      <c r="C228" s="43"/>
      <c r="D228" s="44"/>
      <c r="E228" s="44"/>
      <c r="F228" s="43"/>
      <c r="G228" s="43"/>
      <c r="H228" s="26"/>
      <c r="I228" s="26"/>
      <c r="J228" s="26"/>
      <c r="K228" s="26"/>
      <c r="L228" s="52"/>
      <c r="M228" s="50"/>
      <c r="N228" s="28" t="s">
        <v>13</v>
      </c>
      <c r="O228" s="28">
        <f>COUNTIF(C218:C237,"묘")</f>
        <v>0</v>
      </c>
      <c r="P228" s="28" t="s">
        <v>2</v>
      </c>
      <c r="Q228" s="28">
        <f>SUMIF(C218:C237,"묘",E218:E237)</f>
        <v>0</v>
      </c>
      <c r="R228" s="28">
        <f>COUNTIF(X218:X237,"묘국")</f>
        <v>0</v>
      </c>
      <c r="S228" s="28" t="s">
        <v>2</v>
      </c>
      <c r="T228" s="28">
        <f>SUMIF(X218:X237,"묘국",E218:E237)</f>
        <v>0</v>
      </c>
      <c r="U228" s="28">
        <f t="shared" si="51"/>
        <v>0</v>
      </c>
      <c r="V228" s="28" t="s">
        <v>2</v>
      </c>
      <c r="W228" s="28">
        <f t="shared" si="52"/>
        <v>0</v>
      </c>
      <c r="X228" s="28" t="str">
        <f t="shared" si="50"/>
        <v/>
      </c>
    </row>
    <row r="229" spans="1:24" ht="28.9" customHeight="1">
      <c r="A229" s="41" t="str">
        <f t="shared" si="54"/>
        <v xml:space="preserve"> </v>
      </c>
      <c r="B229" s="42"/>
      <c r="C229" s="43"/>
      <c r="D229" s="44"/>
      <c r="E229" s="44"/>
      <c r="F229" s="43"/>
      <c r="G229" s="43"/>
      <c r="H229" s="26"/>
      <c r="I229" s="26"/>
      <c r="J229" s="26"/>
      <c r="K229" s="26"/>
      <c r="L229" s="52"/>
      <c r="M229" s="50"/>
      <c r="N229" s="28" t="s">
        <v>14</v>
      </c>
      <c r="O229" s="28">
        <f>COUNTIF(C218:C237,"목")</f>
        <v>0</v>
      </c>
      <c r="P229" s="28" t="s">
        <v>2</v>
      </c>
      <c r="Q229" s="28">
        <f>SUMIF(C218:C237,"목",E218:E237)</f>
        <v>0</v>
      </c>
      <c r="R229" s="28">
        <f>COUNTIF(X218:X237,"목국")</f>
        <v>0</v>
      </c>
      <c r="S229" s="28" t="s">
        <v>2</v>
      </c>
      <c r="T229" s="28">
        <f>SUMIF(X218:X237,"목국",E218:E237)</f>
        <v>0</v>
      </c>
      <c r="U229" s="28">
        <f t="shared" si="51"/>
        <v>0</v>
      </c>
      <c r="V229" s="28" t="s">
        <v>2</v>
      </c>
      <c r="W229" s="28">
        <f t="shared" si="52"/>
        <v>0</v>
      </c>
      <c r="X229" s="28" t="str">
        <f t="shared" si="50"/>
        <v/>
      </c>
    </row>
    <row r="230" spans="1:24" ht="28.9" customHeight="1">
      <c r="A230" s="41" t="str">
        <f t="shared" si="54"/>
        <v xml:space="preserve"> </v>
      </c>
      <c r="B230" s="42"/>
      <c r="C230" s="43"/>
      <c r="D230" s="44"/>
      <c r="E230" s="44"/>
      <c r="F230" s="43"/>
      <c r="G230" s="43"/>
      <c r="H230" s="26"/>
      <c r="I230" s="26"/>
      <c r="J230" s="26"/>
      <c r="K230" s="26"/>
      <c r="L230" s="52"/>
      <c r="M230" s="50"/>
      <c r="N230" s="28" t="s">
        <v>15</v>
      </c>
      <c r="O230" s="28">
        <f>COUNTIF(C218:C237,"잡")</f>
        <v>0</v>
      </c>
      <c r="P230" s="28" t="s">
        <v>2</v>
      </c>
      <c r="Q230" s="28">
        <f>SUMIF(C218:C237,"잡",E218:E237)</f>
        <v>0</v>
      </c>
      <c r="R230" s="28">
        <f>COUNTIF(X218:X237,"잡국")</f>
        <v>0</v>
      </c>
      <c r="S230" s="28" t="s">
        <v>2</v>
      </c>
      <c r="T230" s="28">
        <f>SUMIF(X218:X237,"잡국",E218:E237)</f>
        <v>0</v>
      </c>
      <c r="U230" s="28">
        <f t="shared" si="51"/>
        <v>0</v>
      </c>
      <c r="V230" s="28" t="s">
        <v>2</v>
      </c>
      <c r="W230" s="28">
        <f t="shared" si="52"/>
        <v>0</v>
      </c>
      <c r="X230" s="28" t="str">
        <f t="shared" si="50"/>
        <v/>
      </c>
    </row>
    <row r="231" spans="1:24" ht="28.9" customHeight="1">
      <c r="A231" s="41" t="str">
        <f t="shared" si="54"/>
        <v xml:space="preserve"> </v>
      </c>
      <c r="B231" s="42"/>
      <c r="C231" s="43"/>
      <c r="D231" s="44"/>
      <c r="E231" s="44"/>
      <c r="F231" s="43"/>
      <c r="G231" s="43"/>
      <c r="H231" s="26"/>
      <c r="I231" s="26"/>
      <c r="J231" s="26"/>
      <c r="K231" s="26"/>
      <c r="L231" s="52"/>
      <c r="M231" s="50"/>
      <c r="N231" s="28" t="s">
        <v>19</v>
      </c>
      <c r="O231" s="28">
        <f>COUNTIF(C218:C237,"학")</f>
        <v>0</v>
      </c>
      <c r="P231" s="28" t="s">
        <v>2</v>
      </c>
      <c r="Q231" s="28">
        <f>SUMIF(C218:C237,"학",E218:E237)</f>
        <v>0</v>
      </c>
      <c r="R231" s="28">
        <f>COUNTIF(X218:X237,"학국")</f>
        <v>0</v>
      </c>
      <c r="S231" s="28" t="s">
        <v>2</v>
      </c>
      <c r="T231" s="28">
        <f>SUMIF(X218:X237,"학국",E218:E237)</f>
        <v>0</v>
      </c>
      <c r="U231" s="28">
        <f t="shared" si="51"/>
        <v>0</v>
      </c>
      <c r="V231" s="28" t="s">
        <v>2</v>
      </c>
      <c r="W231" s="28">
        <f t="shared" si="52"/>
        <v>0</v>
      </c>
      <c r="X231" s="28" t="str">
        <f t="shared" si="50"/>
        <v/>
      </c>
    </row>
    <row r="232" spans="1:24" ht="28.9" customHeight="1">
      <c r="A232" s="41" t="str">
        <f t="shared" si="54"/>
        <v xml:space="preserve"> </v>
      </c>
      <c r="B232" s="42"/>
      <c r="C232" s="43"/>
      <c r="D232" s="44"/>
      <c r="E232" s="44"/>
      <c r="F232" s="43"/>
      <c r="G232" s="43"/>
      <c r="H232" s="26"/>
      <c r="I232" s="26"/>
      <c r="J232" s="26"/>
      <c r="K232" s="26"/>
      <c r="L232" s="52"/>
      <c r="M232" s="50"/>
      <c r="N232" s="28" t="s">
        <v>16</v>
      </c>
      <c r="O232" s="28">
        <f>COUNTIF(C218:C237,"수")</f>
        <v>0</v>
      </c>
      <c r="P232" s="28" t="s">
        <v>2</v>
      </c>
      <c r="Q232" s="28">
        <f>SUMIF(C218:C237,"수",E218:E237)</f>
        <v>0</v>
      </c>
      <c r="R232" s="28">
        <f>COUNTIF(X218:X237,"수국")</f>
        <v>0</v>
      </c>
      <c r="S232" s="28" t="s">
        <v>2</v>
      </c>
      <c r="T232" s="28">
        <f>SUMIF(X218:X237,"수국",E218:E237)</f>
        <v>0</v>
      </c>
      <c r="U232" s="28">
        <f t="shared" si="51"/>
        <v>0</v>
      </c>
      <c r="V232" s="28" t="s">
        <v>2</v>
      </c>
      <c r="W232" s="28">
        <f t="shared" si="52"/>
        <v>0</v>
      </c>
      <c r="X232" s="28" t="str">
        <f t="shared" ref="X232:X247" si="55">CONCATENATE(C232,H232)</f>
        <v/>
      </c>
    </row>
    <row r="233" spans="1:24" ht="28.9" customHeight="1">
      <c r="A233" s="41" t="str">
        <f t="shared" si="54"/>
        <v xml:space="preserve"> </v>
      </c>
      <c r="B233" s="42"/>
      <c r="C233" s="43"/>
      <c r="D233" s="44"/>
      <c r="E233" s="44"/>
      <c r="F233" s="43"/>
      <c r="G233" s="43"/>
      <c r="H233" s="26"/>
      <c r="I233" s="26"/>
      <c r="J233" s="26"/>
      <c r="K233" s="26"/>
      <c r="L233" s="52"/>
      <c r="M233" s="50"/>
      <c r="N233" s="29" t="s">
        <v>17</v>
      </c>
      <c r="O233" s="28">
        <f>COUNTIF(C218:C237,"장")</f>
        <v>0</v>
      </c>
      <c r="P233" s="28" t="s">
        <v>2</v>
      </c>
      <c r="Q233" s="28">
        <f>SUMIF(C218:C237,"장",E218:E237)</f>
        <v>0</v>
      </c>
      <c r="R233" s="28">
        <f>COUNTIF(X218:X237,"장국")</f>
        <v>0</v>
      </c>
      <c r="S233" s="28" t="s">
        <v>2</v>
      </c>
      <c r="T233" s="28">
        <f>SUMIF(X218:X237,"장국",E218:E237)</f>
        <v>0</v>
      </c>
      <c r="U233" s="28">
        <f t="shared" si="51"/>
        <v>0</v>
      </c>
      <c r="V233" s="28" t="s">
        <v>2</v>
      </c>
      <c r="W233" s="28">
        <f t="shared" si="52"/>
        <v>0</v>
      </c>
      <c r="X233" s="30" t="str">
        <f t="shared" si="55"/>
        <v/>
      </c>
    </row>
    <row r="234" spans="1:24" ht="28.9" customHeight="1">
      <c r="A234" s="41" t="str">
        <f t="shared" si="54"/>
        <v xml:space="preserve"> </v>
      </c>
      <c r="B234" s="42"/>
      <c r="C234" s="43"/>
      <c r="D234" s="44"/>
      <c r="E234" s="44"/>
      <c r="F234" s="43"/>
      <c r="G234" s="43"/>
      <c r="H234" s="26"/>
      <c r="I234" s="26"/>
      <c r="J234" s="26"/>
      <c r="K234" s="26"/>
      <c r="L234" s="52"/>
      <c r="M234" s="50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30" t="str">
        <f t="shared" si="55"/>
        <v/>
      </c>
    </row>
    <row r="235" spans="1:24" ht="28.9" customHeight="1">
      <c r="A235" s="41" t="str">
        <f t="shared" si="54"/>
        <v xml:space="preserve"> </v>
      </c>
      <c r="B235" s="42"/>
      <c r="C235" s="43"/>
      <c r="D235" s="44"/>
      <c r="E235" s="44"/>
      <c r="F235" s="43"/>
      <c r="G235" s="43"/>
      <c r="H235" s="26"/>
      <c r="I235" s="26"/>
      <c r="J235" s="26"/>
      <c r="K235" s="26"/>
      <c r="L235" s="52"/>
      <c r="M235" s="50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30" t="str">
        <f t="shared" si="55"/>
        <v/>
      </c>
    </row>
    <row r="236" spans="1:24" ht="28.9" customHeight="1">
      <c r="A236" s="41" t="str">
        <f>IF(OR(ISNUMBER(E236),ISTEXT(C236)),A235+1," ")</f>
        <v xml:space="preserve"> </v>
      </c>
      <c r="B236" s="42"/>
      <c r="C236" s="43"/>
      <c r="D236" s="44"/>
      <c r="E236" s="44"/>
      <c r="F236" s="43"/>
      <c r="G236" s="43"/>
      <c r="H236" s="26"/>
      <c r="I236" s="26"/>
      <c r="J236" s="26"/>
      <c r="K236" s="26"/>
      <c r="L236" s="52"/>
      <c r="M236" s="50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30" t="str">
        <f t="shared" si="55"/>
        <v/>
      </c>
    </row>
    <row r="237" spans="1:24" ht="28.9" customHeight="1">
      <c r="A237" s="41" t="str">
        <f>IF(OR(ISNUMBER(E237),ISTEXT(C237)),A236+1," ")</f>
        <v xml:space="preserve"> </v>
      </c>
      <c r="B237" s="42"/>
      <c r="C237" s="43"/>
      <c r="D237" s="44"/>
      <c r="E237" s="44"/>
      <c r="F237" s="43"/>
      <c r="G237" s="43"/>
      <c r="H237" s="26"/>
      <c r="I237" s="26"/>
      <c r="J237" s="26"/>
      <c r="K237" s="26"/>
      <c r="L237" s="52"/>
      <c r="M237" s="50"/>
      <c r="N237" s="28" t="s">
        <v>20</v>
      </c>
      <c r="O237" s="28">
        <f>COUNTIF(C218:C237," ")</f>
        <v>0</v>
      </c>
      <c r="P237" s="28" t="s">
        <v>2</v>
      </c>
      <c r="Q237" s="28">
        <f>SUMIF(C218:C237," ",E218:E237)</f>
        <v>0</v>
      </c>
      <c r="R237" s="28"/>
      <c r="S237" s="28" t="s">
        <v>2</v>
      </c>
      <c r="T237" s="28"/>
      <c r="U237" s="28">
        <f>O237</f>
        <v>0</v>
      </c>
      <c r="V237" s="28" t="s">
        <v>2</v>
      </c>
      <c r="W237" s="28">
        <f>Q237</f>
        <v>0</v>
      </c>
      <c r="X237" s="28" t="str">
        <f t="shared" si="55"/>
        <v/>
      </c>
    </row>
    <row r="238" spans="1:24" ht="28.9" customHeight="1">
      <c r="A238" s="45" t="s">
        <v>35</v>
      </c>
      <c r="B238" s="46"/>
      <c r="C238" s="47"/>
      <c r="D238" s="48"/>
      <c r="E238" s="49">
        <f>SUM(E218:E237)</f>
        <v>0</v>
      </c>
      <c r="F238" s="47"/>
      <c r="G238" s="47"/>
      <c r="H238" s="31"/>
      <c r="I238" s="31"/>
      <c r="J238" s="31"/>
      <c r="K238" s="31"/>
      <c r="L238" s="33"/>
      <c r="M238" s="51"/>
      <c r="N238" s="29" t="s">
        <v>1</v>
      </c>
      <c r="O238" s="28">
        <f>SUM(O218:O237)</f>
        <v>0</v>
      </c>
      <c r="P238" s="28" t="s">
        <v>2</v>
      </c>
      <c r="Q238" s="28">
        <f>SUM(Q218:Q237)</f>
        <v>0</v>
      </c>
      <c r="R238" s="28">
        <f>SUM(R218:R237)</f>
        <v>0</v>
      </c>
      <c r="S238" s="28" t="s">
        <v>2</v>
      </c>
      <c r="T238" s="28">
        <f>SUM(T218:T237)</f>
        <v>0</v>
      </c>
      <c r="U238" s="28">
        <f>SUM(U218:U237)</f>
        <v>0</v>
      </c>
      <c r="V238" s="28" t="s">
        <v>2</v>
      </c>
      <c r="W238" s="28">
        <f>SUM(W218:W237)</f>
        <v>0</v>
      </c>
      <c r="X238" s="28" t="str">
        <f t="shared" si="55"/>
        <v/>
      </c>
    </row>
    <row r="239" spans="1:24" ht="28.9" customHeight="1">
      <c r="A239" s="41" t="str">
        <f>IF(OR(ISNUMBER(E239),ISTEXT(C239)),A237+1," ")</f>
        <v xml:space="preserve"> </v>
      </c>
      <c r="B239" s="42"/>
      <c r="C239" s="43"/>
      <c r="D239" s="44"/>
      <c r="E239" s="44"/>
      <c r="F239" s="43"/>
      <c r="G239" s="43"/>
      <c r="H239" s="26"/>
      <c r="I239" s="26"/>
      <c r="J239" s="26"/>
      <c r="K239" s="27"/>
      <c r="L239" s="52"/>
      <c r="M239" s="50"/>
      <c r="N239" s="28" t="s">
        <v>3</v>
      </c>
      <c r="O239" s="28">
        <f>COUNTIF(C239:C258,"전")</f>
        <v>0</v>
      </c>
      <c r="P239" s="28" t="s">
        <v>2</v>
      </c>
      <c r="Q239" s="28">
        <f>SUMIF(C239:C258,"전",E239:E258)</f>
        <v>0</v>
      </c>
      <c r="R239" s="28">
        <f>COUNTIF(X239:X258,"전국")</f>
        <v>0</v>
      </c>
      <c r="S239" s="28" t="s">
        <v>2</v>
      </c>
      <c r="T239" s="28">
        <f>SUMIF(X239:X258,"전국",E239:E258)</f>
        <v>0</v>
      </c>
      <c r="U239" s="28">
        <f t="shared" ref="U239:U254" si="56">O239-R239</f>
        <v>0</v>
      </c>
      <c r="V239" s="28" t="s">
        <v>2</v>
      </c>
      <c r="W239" s="28">
        <f t="shared" ref="W239:W254" si="57">Q239-T239</f>
        <v>0</v>
      </c>
      <c r="X239" s="28" t="str">
        <f t="shared" si="55"/>
        <v/>
      </c>
    </row>
    <row r="240" spans="1:24" ht="28.9" customHeight="1">
      <c r="A240" s="41" t="str">
        <f t="shared" ref="A240:A246" si="58">IF(OR(ISNUMBER(E240),ISTEXT(C240)),A239+1," ")</f>
        <v xml:space="preserve"> </v>
      </c>
      <c r="B240" s="42"/>
      <c r="C240" s="43"/>
      <c r="D240" s="44"/>
      <c r="E240" s="44"/>
      <c r="F240" s="43"/>
      <c r="G240" s="43"/>
      <c r="H240" s="26"/>
      <c r="I240" s="26"/>
      <c r="J240" s="26"/>
      <c r="K240" s="26"/>
      <c r="L240" s="52"/>
      <c r="M240" s="50"/>
      <c r="N240" s="28" t="s">
        <v>4</v>
      </c>
      <c r="O240" s="28">
        <f>COUNTIF(C239:C258,"답")</f>
        <v>0</v>
      </c>
      <c r="P240" s="28" t="s">
        <v>2</v>
      </c>
      <c r="Q240" s="28">
        <f>SUMIF(C239:C258,"답",E239:E258)</f>
        <v>0</v>
      </c>
      <c r="R240" s="28">
        <f>COUNTIF(X239:X258,"답국")</f>
        <v>0</v>
      </c>
      <c r="S240" s="28" t="s">
        <v>2</v>
      </c>
      <c r="T240" s="28">
        <f>SUMIF(X239:X258,"답국",E239:E258)</f>
        <v>0</v>
      </c>
      <c r="U240" s="28">
        <f t="shared" si="56"/>
        <v>0</v>
      </c>
      <c r="V240" s="28" t="s">
        <v>2</v>
      </c>
      <c r="W240" s="28">
        <f t="shared" si="57"/>
        <v>0</v>
      </c>
      <c r="X240" s="28" t="str">
        <f t="shared" si="55"/>
        <v/>
      </c>
    </row>
    <row r="241" spans="1:24" ht="28.9" customHeight="1">
      <c r="A241" s="41" t="str">
        <f t="shared" si="58"/>
        <v xml:space="preserve"> </v>
      </c>
      <c r="B241" s="42"/>
      <c r="C241" s="43"/>
      <c r="D241" s="44"/>
      <c r="E241" s="44"/>
      <c r="F241" s="43"/>
      <c r="G241" s="43"/>
      <c r="H241" s="26"/>
      <c r="I241" s="26"/>
      <c r="J241" s="26"/>
      <c r="K241" s="26"/>
      <c r="L241" s="52"/>
      <c r="M241" s="50"/>
      <c r="N241" s="28" t="s">
        <v>5</v>
      </c>
      <c r="O241" s="28">
        <f>COUNTIF(C239:C258,"임")</f>
        <v>0</v>
      </c>
      <c r="P241" s="28" t="s">
        <v>2</v>
      </c>
      <c r="Q241" s="28">
        <f>SUMIF(C239:C258,"임",E239:E258)</f>
        <v>0</v>
      </c>
      <c r="R241" s="28">
        <f>COUNTIF(X239:X258,"임국")</f>
        <v>0</v>
      </c>
      <c r="S241" s="28" t="s">
        <v>2</v>
      </c>
      <c r="T241" s="28">
        <f>SUMIF(X239:X258,"임국",E239:E258)</f>
        <v>0</v>
      </c>
      <c r="U241" s="28">
        <f t="shared" si="56"/>
        <v>0</v>
      </c>
      <c r="V241" s="28" t="s">
        <v>2</v>
      </c>
      <c r="W241" s="28">
        <f t="shared" si="57"/>
        <v>0</v>
      </c>
      <c r="X241" s="28" t="str">
        <f t="shared" si="55"/>
        <v/>
      </c>
    </row>
    <row r="242" spans="1:24" ht="28.9" customHeight="1">
      <c r="A242" s="41" t="str">
        <f t="shared" si="58"/>
        <v xml:space="preserve"> </v>
      </c>
      <c r="B242" s="42"/>
      <c r="C242" s="43"/>
      <c r="D242" s="44"/>
      <c r="E242" s="44"/>
      <c r="F242" s="43"/>
      <c r="G242" s="43"/>
      <c r="H242" s="26"/>
      <c r="I242" s="26"/>
      <c r="J242" s="26"/>
      <c r="K242" s="26"/>
      <c r="L242" s="52"/>
      <c r="M242" s="50"/>
      <c r="N242" s="28" t="s">
        <v>6</v>
      </c>
      <c r="O242" s="28">
        <f>COUNTIF(C239:C258,"대")</f>
        <v>0</v>
      </c>
      <c r="P242" s="28" t="s">
        <v>2</v>
      </c>
      <c r="Q242" s="28">
        <f>SUMIF(C239:C258,"대",E239:E258)</f>
        <v>0</v>
      </c>
      <c r="R242" s="28">
        <f>COUNTIF(X239:X258,"대국")</f>
        <v>0</v>
      </c>
      <c r="S242" s="28" t="s">
        <v>2</v>
      </c>
      <c r="T242" s="28">
        <f>SUMIF(X239:X258,"대국",E239:E258)</f>
        <v>0</v>
      </c>
      <c r="U242" s="28">
        <f t="shared" si="56"/>
        <v>0</v>
      </c>
      <c r="V242" s="28" t="s">
        <v>2</v>
      </c>
      <c r="W242" s="28">
        <f t="shared" si="57"/>
        <v>0</v>
      </c>
      <c r="X242" s="28" t="str">
        <f t="shared" si="55"/>
        <v/>
      </c>
    </row>
    <row r="243" spans="1:24" ht="28.9" customHeight="1">
      <c r="A243" s="41" t="str">
        <f t="shared" si="58"/>
        <v xml:space="preserve"> </v>
      </c>
      <c r="B243" s="42"/>
      <c r="C243" s="43"/>
      <c r="D243" s="44"/>
      <c r="E243" s="44"/>
      <c r="F243" s="43"/>
      <c r="G243" s="43"/>
      <c r="H243" s="26"/>
      <c r="I243" s="26"/>
      <c r="J243" s="26"/>
      <c r="K243" s="26"/>
      <c r="L243" s="52"/>
      <c r="M243" s="50"/>
      <c r="N243" s="28" t="s">
        <v>7</v>
      </c>
      <c r="O243" s="28">
        <f>COUNTIF(C239:C258,"도")</f>
        <v>0</v>
      </c>
      <c r="P243" s="28" t="s">
        <v>2</v>
      </c>
      <c r="Q243" s="28">
        <f>SUMIF(C239:C258,"도",E239:E258)</f>
        <v>0</v>
      </c>
      <c r="R243" s="28">
        <f>COUNTIF(X239:X258,"도국")</f>
        <v>0</v>
      </c>
      <c r="S243" s="28" t="s">
        <v>2</v>
      </c>
      <c r="T243" s="28">
        <f>SUMIF(X239:X258,"도국",E239:E258)</f>
        <v>0</v>
      </c>
      <c r="U243" s="28">
        <f t="shared" si="56"/>
        <v>0</v>
      </c>
      <c r="V243" s="28" t="s">
        <v>2</v>
      </c>
      <c r="W243" s="28">
        <f t="shared" si="57"/>
        <v>0</v>
      </c>
      <c r="X243" s="28" t="str">
        <f t="shared" si="55"/>
        <v/>
      </c>
    </row>
    <row r="244" spans="1:24" ht="28.9" customHeight="1">
      <c r="A244" s="41" t="str">
        <f t="shared" si="58"/>
        <v xml:space="preserve"> </v>
      </c>
      <c r="B244" s="42"/>
      <c r="C244" s="43"/>
      <c r="D244" s="44"/>
      <c r="E244" s="44"/>
      <c r="F244" s="43"/>
      <c r="G244" s="43"/>
      <c r="H244" s="26"/>
      <c r="I244" s="26"/>
      <c r="J244" s="26"/>
      <c r="K244" s="26"/>
      <c r="L244" s="52"/>
      <c r="M244" s="50"/>
      <c r="N244" s="28" t="s">
        <v>8</v>
      </c>
      <c r="O244" s="28">
        <f>COUNTIF(C239:C258,"천")</f>
        <v>0</v>
      </c>
      <c r="P244" s="28" t="s">
        <v>2</v>
      </c>
      <c r="Q244" s="28">
        <f>SUMIF(C239:C258,"천",E239:E258)</f>
        <v>0</v>
      </c>
      <c r="R244" s="28">
        <f>COUNTIF(X239:X258,"천국")</f>
        <v>0</v>
      </c>
      <c r="S244" s="28" t="s">
        <v>2</v>
      </c>
      <c r="T244" s="28">
        <f>SUMIF(X239:X258,"천국",E239:E258)</f>
        <v>0</v>
      </c>
      <c r="U244" s="28">
        <f t="shared" si="56"/>
        <v>0</v>
      </c>
      <c r="V244" s="28" t="s">
        <v>2</v>
      </c>
      <c r="W244" s="28">
        <f t="shared" si="57"/>
        <v>0</v>
      </c>
      <c r="X244" s="28" t="str">
        <f t="shared" si="55"/>
        <v/>
      </c>
    </row>
    <row r="245" spans="1:24" ht="28.9" customHeight="1">
      <c r="A245" s="41" t="str">
        <f t="shared" si="58"/>
        <v xml:space="preserve"> </v>
      </c>
      <c r="B245" s="42"/>
      <c r="C245" s="43"/>
      <c r="D245" s="44"/>
      <c r="E245" s="44"/>
      <c r="F245" s="43"/>
      <c r="G245" s="43"/>
      <c r="H245" s="26"/>
      <c r="I245" s="26"/>
      <c r="J245" s="26"/>
      <c r="K245" s="26"/>
      <c r="L245" s="52"/>
      <c r="M245" s="50"/>
      <c r="N245" s="28" t="s">
        <v>9</v>
      </c>
      <c r="O245" s="28">
        <f>COUNTIF(C239:C258,"구")</f>
        <v>0</v>
      </c>
      <c r="P245" s="28" t="s">
        <v>2</v>
      </c>
      <c r="Q245" s="28">
        <f>SUMIF(C239:C258,"구",E239:E258)</f>
        <v>0</v>
      </c>
      <c r="R245" s="28">
        <f>COUNTIF(X239:X258,"구국")</f>
        <v>0</v>
      </c>
      <c r="S245" s="28" t="s">
        <v>2</v>
      </c>
      <c r="T245" s="28">
        <f>SUMIF(X239:X258,"구국",E239:E258)</f>
        <v>0</v>
      </c>
      <c r="U245" s="28">
        <f t="shared" si="56"/>
        <v>0</v>
      </c>
      <c r="V245" s="28" t="s">
        <v>2</v>
      </c>
      <c r="W245" s="28">
        <f t="shared" si="57"/>
        <v>0</v>
      </c>
      <c r="X245" s="28" t="str">
        <f t="shared" si="55"/>
        <v/>
      </c>
    </row>
    <row r="246" spans="1:24" ht="28.9" customHeight="1">
      <c r="A246" s="41" t="str">
        <f t="shared" si="58"/>
        <v xml:space="preserve"> </v>
      </c>
      <c r="B246" s="42"/>
      <c r="C246" s="43"/>
      <c r="D246" s="44"/>
      <c r="E246" s="44"/>
      <c r="F246" s="43"/>
      <c r="G246" s="43"/>
      <c r="H246" s="26"/>
      <c r="I246" s="26"/>
      <c r="J246" s="26"/>
      <c r="K246" s="26"/>
      <c r="L246" s="52"/>
      <c r="M246" s="50"/>
      <c r="N246" s="28" t="s">
        <v>10</v>
      </c>
      <c r="O246" s="28">
        <f>COUNTIF(C239:C258,"제")</f>
        <v>0</v>
      </c>
      <c r="P246" s="28" t="s">
        <v>2</v>
      </c>
      <c r="Q246" s="28">
        <f>SUMIF(C239:C258,"제",E239:E258)</f>
        <v>0</v>
      </c>
      <c r="R246" s="28">
        <f>COUNTIF(X239:X258,"제국")</f>
        <v>0</v>
      </c>
      <c r="S246" s="28" t="s">
        <v>2</v>
      </c>
      <c r="T246" s="28">
        <f>SUMIF(X239:X258,"제국",E239:E258)</f>
        <v>0</v>
      </c>
      <c r="U246" s="28">
        <f t="shared" si="56"/>
        <v>0</v>
      </c>
      <c r="V246" s="28" t="s">
        <v>2</v>
      </c>
      <c r="W246" s="28">
        <f t="shared" si="57"/>
        <v>0</v>
      </c>
      <c r="X246" s="28" t="str">
        <f t="shared" si="55"/>
        <v/>
      </c>
    </row>
    <row r="247" spans="1:24" ht="28.9" customHeight="1">
      <c r="A247" s="41" t="str">
        <f t="shared" ref="A247:A256" si="59">IF(OR(ISNUMBER(E247),ISTEXT(C247)),A246+1," ")</f>
        <v xml:space="preserve"> </v>
      </c>
      <c r="B247" s="42"/>
      <c r="C247" s="43"/>
      <c r="D247" s="44"/>
      <c r="E247" s="44"/>
      <c r="F247" s="43"/>
      <c r="G247" s="43"/>
      <c r="H247" s="26"/>
      <c r="I247" s="26"/>
      <c r="J247" s="26"/>
      <c r="K247" s="26"/>
      <c r="L247" s="52"/>
      <c r="M247" s="50"/>
      <c r="N247" s="28" t="s">
        <v>11</v>
      </c>
      <c r="O247" s="28">
        <f>COUNTIF(C239:C258,"유")</f>
        <v>0</v>
      </c>
      <c r="P247" s="28" t="s">
        <v>2</v>
      </c>
      <c r="Q247" s="28">
        <f>SUMIF(C239:C258,"유",E239:E258)</f>
        <v>0</v>
      </c>
      <c r="R247" s="28">
        <f>COUNTIF(X239:X258,"유국")</f>
        <v>0</v>
      </c>
      <c r="S247" s="28" t="s">
        <v>2</v>
      </c>
      <c r="T247" s="28">
        <f>SUMIF(X239:X258,"유국",E239:E258)</f>
        <v>0</v>
      </c>
      <c r="U247" s="28">
        <f t="shared" si="56"/>
        <v>0</v>
      </c>
      <c r="V247" s="28" t="s">
        <v>2</v>
      </c>
      <c r="W247" s="28">
        <f t="shared" si="57"/>
        <v>0</v>
      </c>
      <c r="X247" s="28" t="str">
        <f t="shared" si="55"/>
        <v/>
      </c>
    </row>
    <row r="248" spans="1:24" ht="28.9" customHeight="1">
      <c r="A248" s="41" t="str">
        <f t="shared" si="59"/>
        <v xml:space="preserve"> </v>
      </c>
      <c r="B248" s="42"/>
      <c r="C248" s="43"/>
      <c r="D248" s="44"/>
      <c r="E248" s="44"/>
      <c r="F248" s="43"/>
      <c r="G248" s="43"/>
      <c r="H248" s="26"/>
      <c r="I248" s="26"/>
      <c r="J248" s="26"/>
      <c r="K248" s="26"/>
      <c r="L248" s="52"/>
      <c r="M248" s="50"/>
      <c r="N248" s="28" t="s">
        <v>12</v>
      </c>
      <c r="O248" s="28">
        <f>COUNTIF(C239:C258,"과")</f>
        <v>0</v>
      </c>
      <c r="P248" s="28" t="s">
        <v>2</v>
      </c>
      <c r="Q248" s="28">
        <f>SUMIF(C239:C258,"과",E239:E258)</f>
        <v>0</v>
      </c>
      <c r="R248" s="28">
        <f>COUNTIF(X239:X258,"과국")</f>
        <v>0</v>
      </c>
      <c r="S248" s="28" t="s">
        <v>2</v>
      </c>
      <c r="T248" s="28">
        <f>SUMIF(X239:X258,"과국",E239:E258)</f>
        <v>0</v>
      </c>
      <c r="U248" s="28">
        <f t="shared" si="56"/>
        <v>0</v>
      </c>
      <c r="V248" s="28" t="s">
        <v>2</v>
      </c>
      <c r="W248" s="28">
        <f t="shared" si="57"/>
        <v>0</v>
      </c>
      <c r="X248" s="28" t="str">
        <f t="shared" ref="X248:X263" si="60">CONCATENATE(C248,H248)</f>
        <v/>
      </c>
    </row>
    <row r="249" spans="1:24" ht="28.9" customHeight="1">
      <c r="A249" s="41" t="str">
        <f t="shared" si="59"/>
        <v xml:space="preserve"> </v>
      </c>
      <c r="B249" s="42"/>
      <c r="C249" s="43"/>
      <c r="D249" s="44"/>
      <c r="E249" s="44"/>
      <c r="F249" s="43"/>
      <c r="G249" s="43"/>
      <c r="H249" s="26"/>
      <c r="I249" s="26"/>
      <c r="J249" s="26"/>
      <c r="K249" s="26"/>
      <c r="L249" s="52"/>
      <c r="M249" s="50"/>
      <c r="N249" s="28" t="s">
        <v>13</v>
      </c>
      <c r="O249" s="28">
        <f>COUNTIF(C239:C258,"묘")</f>
        <v>0</v>
      </c>
      <c r="P249" s="28" t="s">
        <v>2</v>
      </c>
      <c r="Q249" s="28">
        <f>SUMIF(C239:C258,"묘",E239:E258)</f>
        <v>0</v>
      </c>
      <c r="R249" s="28">
        <f>COUNTIF(X239:X258,"묘국")</f>
        <v>0</v>
      </c>
      <c r="S249" s="28" t="s">
        <v>2</v>
      </c>
      <c r="T249" s="28">
        <f>SUMIF(X239:X258,"묘국",E239:E258)</f>
        <v>0</v>
      </c>
      <c r="U249" s="28">
        <f t="shared" si="56"/>
        <v>0</v>
      </c>
      <c r="V249" s="28" t="s">
        <v>2</v>
      </c>
      <c r="W249" s="28">
        <f t="shared" si="57"/>
        <v>0</v>
      </c>
      <c r="X249" s="28" t="str">
        <f t="shared" si="60"/>
        <v/>
      </c>
    </row>
    <row r="250" spans="1:24" ht="28.9" customHeight="1">
      <c r="A250" s="41" t="str">
        <f t="shared" si="59"/>
        <v xml:space="preserve"> </v>
      </c>
      <c r="B250" s="42"/>
      <c r="C250" s="43"/>
      <c r="D250" s="44"/>
      <c r="E250" s="44"/>
      <c r="F250" s="43"/>
      <c r="G250" s="43"/>
      <c r="H250" s="26"/>
      <c r="I250" s="26"/>
      <c r="J250" s="26"/>
      <c r="K250" s="26"/>
      <c r="L250" s="52"/>
      <c r="M250" s="50"/>
      <c r="N250" s="28" t="s">
        <v>14</v>
      </c>
      <c r="O250" s="28">
        <f>COUNTIF(C239:C258,"목")</f>
        <v>0</v>
      </c>
      <c r="P250" s="28" t="s">
        <v>2</v>
      </c>
      <c r="Q250" s="28">
        <f>SUMIF(C239:C258,"목",E239:E258)</f>
        <v>0</v>
      </c>
      <c r="R250" s="28">
        <f>COUNTIF(X239:X258,"목국")</f>
        <v>0</v>
      </c>
      <c r="S250" s="28" t="s">
        <v>2</v>
      </c>
      <c r="T250" s="28">
        <f>SUMIF(X239:X258,"목국",E239:E258)</f>
        <v>0</v>
      </c>
      <c r="U250" s="28">
        <f t="shared" si="56"/>
        <v>0</v>
      </c>
      <c r="V250" s="28" t="s">
        <v>2</v>
      </c>
      <c r="W250" s="28">
        <f t="shared" si="57"/>
        <v>0</v>
      </c>
      <c r="X250" s="28" t="str">
        <f t="shared" si="60"/>
        <v/>
      </c>
    </row>
    <row r="251" spans="1:24" ht="28.9" customHeight="1">
      <c r="A251" s="41" t="str">
        <f t="shared" si="59"/>
        <v xml:space="preserve"> </v>
      </c>
      <c r="B251" s="42"/>
      <c r="C251" s="43"/>
      <c r="D251" s="44"/>
      <c r="E251" s="44"/>
      <c r="F251" s="43"/>
      <c r="G251" s="43"/>
      <c r="H251" s="26"/>
      <c r="I251" s="26"/>
      <c r="J251" s="26"/>
      <c r="K251" s="26"/>
      <c r="L251" s="52"/>
      <c r="M251" s="50"/>
      <c r="N251" s="28" t="s">
        <v>15</v>
      </c>
      <c r="O251" s="28">
        <f>COUNTIF(C239:C258,"잡")</f>
        <v>0</v>
      </c>
      <c r="P251" s="28" t="s">
        <v>2</v>
      </c>
      <c r="Q251" s="28">
        <f>SUMIF(C239:C258,"잡",E239:E258)</f>
        <v>0</v>
      </c>
      <c r="R251" s="28">
        <f>COUNTIF(X239:X258,"잡국")</f>
        <v>0</v>
      </c>
      <c r="S251" s="28" t="s">
        <v>2</v>
      </c>
      <c r="T251" s="28">
        <f>SUMIF(X239:X258,"잡국",E239:E258)</f>
        <v>0</v>
      </c>
      <c r="U251" s="28">
        <f t="shared" si="56"/>
        <v>0</v>
      </c>
      <c r="V251" s="28" t="s">
        <v>2</v>
      </c>
      <c r="W251" s="28">
        <f t="shared" si="57"/>
        <v>0</v>
      </c>
      <c r="X251" s="28" t="str">
        <f t="shared" si="60"/>
        <v/>
      </c>
    </row>
    <row r="252" spans="1:24" ht="28.9" customHeight="1">
      <c r="A252" s="41" t="str">
        <f t="shared" si="59"/>
        <v xml:space="preserve"> </v>
      </c>
      <c r="B252" s="42"/>
      <c r="C252" s="43"/>
      <c r="D252" s="44"/>
      <c r="E252" s="44"/>
      <c r="F252" s="43"/>
      <c r="G252" s="43"/>
      <c r="H252" s="26"/>
      <c r="I252" s="26"/>
      <c r="J252" s="26"/>
      <c r="K252" s="26"/>
      <c r="L252" s="52"/>
      <c r="M252" s="50"/>
      <c r="N252" s="28" t="s">
        <v>19</v>
      </c>
      <c r="O252" s="28">
        <f>COUNTIF(C239:C258,"학")</f>
        <v>0</v>
      </c>
      <c r="P252" s="28" t="s">
        <v>2</v>
      </c>
      <c r="Q252" s="28">
        <f>SUMIF(C239:C258,"학",E239:E258)</f>
        <v>0</v>
      </c>
      <c r="R252" s="28">
        <f>COUNTIF(X239:X258,"학국")</f>
        <v>0</v>
      </c>
      <c r="S252" s="28" t="s">
        <v>2</v>
      </c>
      <c r="T252" s="28">
        <f>SUMIF(X239:X258,"학국",E239:E258)</f>
        <v>0</v>
      </c>
      <c r="U252" s="28">
        <f t="shared" si="56"/>
        <v>0</v>
      </c>
      <c r="V252" s="28" t="s">
        <v>2</v>
      </c>
      <c r="W252" s="28">
        <f t="shared" si="57"/>
        <v>0</v>
      </c>
      <c r="X252" s="28" t="str">
        <f t="shared" si="60"/>
        <v/>
      </c>
    </row>
    <row r="253" spans="1:24" ht="28.9" customHeight="1">
      <c r="A253" s="41" t="str">
        <f t="shared" si="59"/>
        <v xml:space="preserve"> </v>
      </c>
      <c r="B253" s="42"/>
      <c r="C253" s="43"/>
      <c r="D253" s="44"/>
      <c r="E253" s="44"/>
      <c r="F253" s="43"/>
      <c r="G253" s="43"/>
      <c r="H253" s="26"/>
      <c r="I253" s="26"/>
      <c r="J253" s="26"/>
      <c r="K253" s="26"/>
      <c r="L253" s="52"/>
      <c r="M253" s="50"/>
      <c r="N253" s="28" t="s">
        <v>16</v>
      </c>
      <c r="O253" s="28">
        <f>COUNTIF(C239:C258,"수")</f>
        <v>0</v>
      </c>
      <c r="P253" s="28" t="s">
        <v>2</v>
      </c>
      <c r="Q253" s="28">
        <f>SUMIF(C239:C258,"수",E239:E258)</f>
        <v>0</v>
      </c>
      <c r="R253" s="28">
        <f>COUNTIF(X239:X258,"수국")</f>
        <v>0</v>
      </c>
      <c r="S253" s="28" t="s">
        <v>2</v>
      </c>
      <c r="T253" s="28">
        <f>SUMIF(X239:X258,"수국",E239:E258)</f>
        <v>0</v>
      </c>
      <c r="U253" s="28">
        <f t="shared" si="56"/>
        <v>0</v>
      </c>
      <c r="V253" s="28" t="s">
        <v>2</v>
      </c>
      <c r="W253" s="28">
        <f t="shared" si="57"/>
        <v>0</v>
      </c>
      <c r="X253" s="28" t="str">
        <f t="shared" si="60"/>
        <v/>
      </c>
    </row>
    <row r="254" spans="1:24" ht="28.9" customHeight="1">
      <c r="A254" s="41" t="str">
        <f t="shared" si="59"/>
        <v xml:space="preserve"> </v>
      </c>
      <c r="B254" s="42"/>
      <c r="C254" s="43"/>
      <c r="D254" s="44"/>
      <c r="E254" s="44"/>
      <c r="F254" s="43"/>
      <c r="G254" s="43"/>
      <c r="H254" s="26"/>
      <c r="I254" s="26"/>
      <c r="J254" s="26"/>
      <c r="K254" s="26"/>
      <c r="L254" s="52"/>
      <c r="M254" s="50"/>
      <c r="N254" s="29" t="s">
        <v>17</v>
      </c>
      <c r="O254" s="28">
        <f>COUNTIF(C239:C258,"장")</f>
        <v>0</v>
      </c>
      <c r="P254" s="28" t="s">
        <v>2</v>
      </c>
      <c r="Q254" s="28">
        <f>SUMIF(C239:C258,"장",E239:E258)</f>
        <v>0</v>
      </c>
      <c r="R254" s="28">
        <f>COUNTIF(X239:X258,"장국")</f>
        <v>0</v>
      </c>
      <c r="S254" s="28" t="s">
        <v>2</v>
      </c>
      <c r="T254" s="28">
        <f>SUMIF(X239:X258,"장국",E239:E258)</f>
        <v>0</v>
      </c>
      <c r="U254" s="28">
        <f t="shared" si="56"/>
        <v>0</v>
      </c>
      <c r="V254" s="28" t="s">
        <v>2</v>
      </c>
      <c r="W254" s="28">
        <f t="shared" si="57"/>
        <v>0</v>
      </c>
      <c r="X254" s="30" t="str">
        <f t="shared" si="60"/>
        <v/>
      </c>
    </row>
    <row r="255" spans="1:24" ht="28.9" customHeight="1">
      <c r="A255" s="41" t="str">
        <f t="shared" si="59"/>
        <v xml:space="preserve"> </v>
      </c>
      <c r="B255" s="42"/>
      <c r="C255" s="43"/>
      <c r="D255" s="44"/>
      <c r="E255" s="44"/>
      <c r="F255" s="43"/>
      <c r="G255" s="43"/>
      <c r="H255" s="26"/>
      <c r="I255" s="26"/>
      <c r="J255" s="26"/>
      <c r="K255" s="26"/>
      <c r="L255" s="52"/>
      <c r="M255" s="50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30" t="str">
        <f t="shared" si="60"/>
        <v/>
      </c>
    </row>
    <row r="256" spans="1:24" ht="28.9" customHeight="1">
      <c r="A256" s="41" t="str">
        <f t="shared" si="59"/>
        <v xml:space="preserve"> </v>
      </c>
      <c r="B256" s="42"/>
      <c r="C256" s="43"/>
      <c r="D256" s="44"/>
      <c r="E256" s="44"/>
      <c r="F256" s="43"/>
      <c r="G256" s="43"/>
      <c r="H256" s="26"/>
      <c r="I256" s="26"/>
      <c r="J256" s="26"/>
      <c r="K256" s="26"/>
      <c r="L256" s="52"/>
      <c r="M256" s="50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30" t="str">
        <f t="shared" si="60"/>
        <v/>
      </c>
    </row>
    <row r="257" spans="1:24" ht="28.9" customHeight="1">
      <c r="A257" s="41" t="str">
        <f>IF(OR(ISNUMBER(E257),ISTEXT(C257)),A256+1," ")</f>
        <v xml:space="preserve"> </v>
      </c>
      <c r="B257" s="42"/>
      <c r="C257" s="43"/>
      <c r="D257" s="44"/>
      <c r="E257" s="44"/>
      <c r="F257" s="43"/>
      <c r="G257" s="43"/>
      <c r="H257" s="26"/>
      <c r="I257" s="26"/>
      <c r="J257" s="26"/>
      <c r="K257" s="26"/>
      <c r="L257" s="52"/>
      <c r="M257" s="50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30" t="str">
        <f t="shared" si="60"/>
        <v/>
      </c>
    </row>
    <row r="258" spans="1:24" ht="28.9" customHeight="1">
      <c r="A258" s="41" t="str">
        <f>IF(OR(ISNUMBER(E258),ISTEXT(C258)),A257+1," ")</f>
        <v xml:space="preserve"> </v>
      </c>
      <c r="B258" s="42"/>
      <c r="C258" s="43"/>
      <c r="D258" s="44"/>
      <c r="E258" s="44"/>
      <c r="F258" s="43"/>
      <c r="G258" s="43"/>
      <c r="H258" s="26"/>
      <c r="I258" s="26"/>
      <c r="J258" s="26"/>
      <c r="K258" s="26"/>
      <c r="L258" s="52"/>
      <c r="M258" s="50"/>
      <c r="N258" s="28" t="s">
        <v>20</v>
      </c>
      <c r="O258" s="28">
        <f>COUNTIF(C239:C258," ")</f>
        <v>0</v>
      </c>
      <c r="P258" s="28" t="s">
        <v>2</v>
      </c>
      <c r="Q258" s="28">
        <f>SUMIF(C239:C258," ",E239:E258)</f>
        <v>0</v>
      </c>
      <c r="R258" s="28"/>
      <c r="S258" s="28" t="s">
        <v>2</v>
      </c>
      <c r="T258" s="28"/>
      <c r="U258" s="28">
        <f>O258</f>
        <v>0</v>
      </c>
      <c r="V258" s="28" t="s">
        <v>2</v>
      </c>
      <c r="W258" s="28">
        <f>Q258</f>
        <v>0</v>
      </c>
      <c r="X258" s="28" t="str">
        <f t="shared" si="60"/>
        <v/>
      </c>
    </row>
    <row r="259" spans="1:24" ht="28.9" customHeight="1">
      <c r="A259" s="45" t="s">
        <v>35</v>
      </c>
      <c r="B259" s="46"/>
      <c r="C259" s="47"/>
      <c r="D259" s="48"/>
      <c r="E259" s="49">
        <f>SUM(E239:E258)</f>
        <v>0</v>
      </c>
      <c r="F259" s="47"/>
      <c r="G259" s="47"/>
      <c r="H259" s="31"/>
      <c r="I259" s="31"/>
      <c r="J259" s="31"/>
      <c r="K259" s="31"/>
      <c r="L259" s="33"/>
      <c r="M259" s="51"/>
      <c r="N259" s="29" t="s">
        <v>1</v>
      </c>
      <c r="O259" s="28">
        <f>SUM(O239:O258)</f>
        <v>0</v>
      </c>
      <c r="P259" s="28" t="s">
        <v>2</v>
      </c>
      <c r="Q259" s="28">
        <f>SUM(Q239:Q258)</f>
        <v>0</v>
      </c>
      <c r="R259" s="28">
        <f>SUM(R239:R258)</f>
        <v>0</v>
      </c>
      <c r="S259" s="28" t="s">
        <v>2</v>
      </c>
      <c r="T259" s="28">
        <f>SUM(T239:T258)</f>
        <v>0</v>
      </c>
      <c r="U259" s="28">
        <f>SUM(U239:U258)</f>
        <v>0</v>
      </c>
      <c r="V259" s="28" t="s">
        <v>2</v>
      </c>
      <c r="W259" s="28">
        <f>SUM(W239:W258)</f>
        <v>0</v>
      </c>
      <c r="X259" s="28" t="str">
        <f t="shared" si="60"/>
        <v/>
      </c>
    </row>
    <row r="260" spans="1:24" ht="28.9" customHeight="1">
      <c r="A260" s="41" t="str">
        <f>IF(OR(ISNUMBER(E260),ISTEXT(C260)),A258+1," ")</f>
        <v xml:space="preserve"> </v>
      </c>
      <c r="B260" s="42"/>
      <c r="C260" s="43"/>
      <c r="D260" s="44"/>
      <c r="E260" s="44"/>
      <c r="F260" s="43"/>
      <c r="G260" s="43"/>
      <c r="H260" s="26"/>
      <c r="I260" s="26"/>
      <c r="J260" s="26"/>
      <c r="K260" s="27"/>
      <c r="L260" s="52"/>
      <c r="M260" s="50"/>
      <c r="N260" s="28" t="s">
        <v>3</v>
      </c>
      <c r="O260" s="28">
        <f>COUNTIF(C260:C279,"전")</f>
        <v>0</v>
      </c>
      <c r="P260" s="28" t="s">
        <v>2</v>
      </c>
      <c r="Q260" s="28">
        <f>SUMIF(C260:C279,"전",E260:E279)</f>
        <v>0</v>
      </c>
      <c r="R260" s="28">
        <f>COUNTIF(X260:X279,"전국")</f>
        <v>0</v>
      </c>
      <c r="S260" s="28" t="s">
        <v>2</v>
      </c>
      <c r="T260" s="28">
        <f>SUMIF(X260:X279,"전국",E260:E279)</f>
        <v>0</v>
      </c>
      <c r="U260" s="28">
        <f t="shared" ref="U260:U275" si="61">O260-R260</f>
        <v>0</v>
      </c>
      <c r="V260" s="28" t="s">
        <v>2</v>
      </c>
      <c r="W260" s="28">
        <f t="shared" ref="W260:W275" si="62">Q260-T260</f>
        <v>0</v>
      </c>
      <c r="X260" s="28" t="str">
        <f t="shared" si="60"/>
        <v/>
      </c>
    </row>
    <row r="261" spans="1:24" ht="28.9" customHeight="1">
      <c r="A261" s="41" t="str">
        <f t="shared" ref="A261:A266" si="63">IF(OR(ISNUMBER(E261),ISTEXT(C261)),A260+1," ")</f>
        <v xml:space="preserve"> </v>
      </c>
      <c r="B261" s="42"/>
      <c r="C261" s="43"/>
      <c r="D261" s="44"/>
      <c r="E261" s="44"/>
      <c r="F261" s="43"/>
      <c r="G261" s="43"/>
      <c r="H261" s="26"/>
      <c r="I261" s="26"/>
      <c r="J261" s="26"/>
      <c r="K261" s="26"/>
      <c r="L261" s="52"/>
      <c r="M261" s="50"/>
      <c r="N261" s="28" t="s">
        <v>4</v>
      </c>
      <c r="O261" s="28">
        <f>COUNTIF(C260:C279,"답")</f>
        <v>0</v>
      </c>
      <c r="P261" s="28" t="s">
        <v>2</v>
      </c>
      <c r="Q261" s="28">
        <f>SUMIF(C260:C279,"답",E260:E279)</f>
        <v>0</v>
      </c>
      <c r="R261" s="28">
        <f>COUNTIF(X260:X279,"답국")</f>
        <v>0</v>
      </c>
      <c r="S261" s="28" t="s">
        <v>2</v>
      </c>
      <c r="T261" s="28">
        <f>SUMIF(X260:X279,"답국",E260:E279)</f>
        <v>0</v>
      </c>
      <c r="U261" s="28">
        <f t="shared" si="61"/>
        <v>0</v>
      </c>
      <c r="V261" s="28" t="s">
        <v>2</v>
      </c>
      <c r="W261" s="28">
        <f t="shared" si="62"/>
        <v>0</v>
      </c>
      <c r="X261" s="28" t="str">
        <f t="shared" si="60"/>
        <v/>
      </c>
    </row>
    <row r="262" spans="1:24" ht="28.9" customHeight="1">
      <c r="A262" s="41" t="str">
        <f t="shared" si="63"/>
        <v xml:space="preserve"> </v>
      </c>
      <c r="B262" s="42"/>
      <c r="C262" s="43"/>
      <c r="D262" s="44"/>
      <c r="E262" s="44"/>
      <c r="F262" s="43"/>
      <c r="G262" s="43"/>
      <c r="H262" s="26"/>
      <c r="I262" s="26"/>
      <c r="J262" s="26"/>
      <c r="K262" s="26"/>
      <c r="L262" s="52"/>
      <c r="M262" s="50"/>
      <c r="N262" s="28" t="s">
        <v>5</v>
      </c>
      <c r="O262" s="28">
        <f>COUNTIF(C260:C279,"임")</f>
        <v>0</v>
      </c>
      <c r="P262" s="28" t="s">
        <v>2</v>
      </c>
      <c r="Q262" s="28">
        <f>SUMIF(C260:C279,"임",E260:E279)</f>
        <v>0</v>
      </c>
      <c r="R262" s="28">
        <f>COUNTIF(X260:X279,"임국")</f>
        <v>0</v>
      </c>
      <c r="S262" s="28" t="s">
        <v>2</v>
      </c>
      <c r="T262" s="28">
        <f>SUMIF(X260:X279,"임국",E260:E279)</f>
        <v>0</v>
      </c>
      <c r="U262" s="28">
        <f t="shared" si="61"/>
        <v>0</v>
      </c>
      <c r="V262" s="28" t="s">
        <v>2</v>
      </c>
      <c r="W262" s="28">
        <f t="shared" si="62"/>
        <v>0</v>
      </c>
      <c r="X262" s="28" t="str">
        <f t="shared" si="60"/>
        <v/>
      </c>
    </row>
    <row r="263" spans="1:24" ht="28.9" customHeight="1">
      <c r="A263" s="41" t="str">
        <f t="shared" si="63"/>
        <v xml:space="preserve"> </v>
      </c>
      <c r="B263" s="42"/>
      <c r="C263" s="43"/>
      <c r="D263" s="44"/>
      <c r="E263" s="44"/>
      <c r="F263" s="43"/>
      <c r="G263" s="43"/>
      <c r="H263" s="26"/>
      <c r="I263" s="26"/>
      <c r="J263" s="26"/>
      <c r="K263" s="26"/>
      <c r="L263" s="52"/>
      <c r="M263" s="50"/>
      <c r="N263" s="28" t="s">
        <v>6</v>
      </c>
      <c r="O263" s="28">
        <f>COUNTIF(C260:C279,"대")</f>
        <v>0</v>
      </c>
      <c r="P263" s="28" t="s">
        <v>2</v>
      </c>
      <c r="Q263" s="28">
        <f>SUMIF(C260:C279,"대",E260:E279)</f>
        <v>0</v>
      </c>
      <c r="R263" s="28">
        <f>COUNTIF(X260:X279,"대국")</f>
        <v>0</v>
      </c>
      <c r="S263" s="28" t="s">
        <v>2</v>
      </c>
      <c r="T263" s="28">
        <f>SUMIF(X260:X279,"대국",E260:E279)</f>
        <v>0</v>
      </c>
      <c r="U263" s="28">
        <f t="shared" si="61"/>
        <v>0</v>
      </c>
      <c r="V263" s="28" t="s">
        <v>2</v>
      </c>
      <c r="W263" s="28">
        <f t="shared" si="62"/>
        <v>0</v>
      </c>
      <c r="X263" s="28" t="str">
        <f t="shared" si="60"/>
        <v/>
      </c>
    </row>
    <row r="264" spans="1:24" ht="28.9" customHeight="1">
      <c r="A264" s="41" t="str">
        <f t="shared" si="63"/>
        <v xml:space="preserve"> </v>
      </c>
      <c r="B264" s="42"/>
      <c r="C264" s="43"/>
      <c r="D264" s="44"/>
      <c r="E264" s="44"/>
      <c r="F264" s="43"/>
      <c r="G264" s="43"/>
      <c r="H264" s="26"/>
      <c r="I264" s="26"/>
      <c r="J264" s="26"/>
      <c r="K264" s="26"/>
      <c r="L264" s="52"/>
      <c r="M264" s="50"/>
      <c r="N264" s="28" t="s">
        <v>7</v>
      </c>
      <c r="O264" s="28">
        <f>COUNTIF(C260:C279,"도")</f>
        <v>0</v>
      </c>
      <c r="P264" s="28" t="s">
        <v>2</v>
      </c>
      <c r="Q264" s="28">
        <f>SUMIF(C260:C279,"도",E260:E279)</f>
        <v>0</v>
      </c>
      <c r="R264" s="28">
        <f>COUNTIF(X260:X279,"도국")</f>
        <v>0</v>
      </c>
      <c r="S264" s="28" t="s">
        <v>2</v>
      </c>
      <c r="T264" s="28">
        <f>SUMIF(X260:X279,"도국",E260:E279)</f>
        <v>0</v>
      </c>
      <c r="U264" s="28">
        <f t="shared" si="61"/>
        <v>0</v>
      </c>
      <c r="V264" s="28" t="s">
        <v>2</v>
      </c>
      <c r="W264" s="28">
        <f t="shared" si="62"/>
        <v>0</v>
      </c>
      <c r="X264" s="28" t="str">
        <f t="shared" ref="X264:X279" si="64">CONCATENATE(C264,H264)</f>
        <v/>
      </c>
    </row>
    <row r="265" spans="1:24" ht="28.9" customHeight="1">
      <c r="A265" s="41" t="str">
        <f t="shared" si="63"/>
        <v xml:space="preserve"> </v>
      </c>
      <c r="B265" s="42"/>
      <c r="C265" s="43"/>
      <c r="D265" s="44"/>
      <c r="E265" s="44"/>
      <c r="F265" s="43"/>
      <c r="G265" s="43"/>
      <c r="H265" s="26"/>
      <c r="I265" s="26"/>
      <c r="J265" s="26"/>
      <c r="K265" s="26"/>
      <c r="L265" s="52"/>
      <c r="M265" s="50"/>
      <c r="N265" s="28" t="s">
        <v>8</v>
      </c>
      <c r="O265" s="28">
        <f>COUNTIF(C260:C279,"천")</f>
        <v>0</v>
      </c>
      <c r="P265" s="28" t="s">
        <v>2</v>
      </c>
      <c r="Q265" s="28">
        <f>SUMIF(C260:C279,"천",E260:E279)</f>
        <v>0</v>
      </c>
      <c r="R265" s="28">
        <f>COUNTIF(X260:X279,"천국")</f>
        <v>0</v>
      </c>
      <c r="S265" s="28" t="s">
        <v>2</v>
      </c>
      <c r="T265" s="28">
        <f>SUMIF(X260:X279,"천국",E260:E279)</f>
        <v>0</v>
      </c>
      <c r="U265" s="28">
        <f t="shared" si="61"/>
        <v>0</v>
      </c>
      <c r="V265" s="28" t="s">
        <v>2</v>
      </c>
      <c r="W265" s="28">
        <f t="shared" si="62"/>
        <v>0</v>
      </c>
      <c r="X265" s="28" t="str">
        <f t="shared" si="64"/>
        <v/>
      </c>
    </row>
    <row r="266" spans="1:24" ht="28.9" customHeight="1">
      <c r="A266" s="41" t="str">
        <f t="shared" si="63"/>
        <v xml:space="preserve"> </v>
      </c>
      <c r="B266" s="42"/>
      <c r="C266" s="43"/>
      <c r="D266" s="44"/>
      <c r="E266" s="44"/>
      <c r="F266" s="43"/>
      <c r="G266" s="43"/>
      <c r="H266" s="26"/>
      <c r="I266" s="26"/>
      <c r="J266" s="26"/>
      <c r="K266" s="26"/>
      <c r="L266" s="52"/>
      <c r="M266" s="50"/>
      <c r="N266" s="28" t="s">
        <v>9</v>
      </c>
      <c r="O266" s="28">
        <f>COUNTIF(C260:C279,"구")</f>
        <v>0</v>
      </c>
      <c r="P266" s="28" t="s">
        <v>2</v>
      </c>
      <c r="Q266" s="28">
        <f>SUMIF(C260:C279,"구",E260:E279)</f>
        <v>0</v>
      </c>
      <c r="R266" s="28">
        <f>COUNTIF(X260:X279,"구국")</f>
        <v>0</v>
      </c>
      <c r="S266" s="28" t="s">
        <v>2</v>
      </c>
      <c r="T266" s="28">
        <f>SUMIF(X260:X279,"구국",E260:E279)</f>
        <v>0</v>
      </c>
      <c r="U266" s="28">
        <f t="shared" si="61"/>
        <v>0</v>
      </c>
      <c r="V266" s="28" t="s">
        <v>2</v>
      </c>
      <c r="W266" s="28">
        <f t="shared" si="62"/>
        <v>0</v>
      </c>
      <c r="X266" s="28" t="str">
        <f t="shared" si="64"/>
        <v/>
      </c>
    </row>
    <row r="267" spans="1:24" ht="28.9" customHeight="1">
      <c r="A267" s="41" t="str">
        <f t="shared" ref="A267:A277" si="65">IF(OR(ISNUMBER(E267),ISTEXT(C267)),A266+1," ")</f>
        <v xml:space="preserve"> </v>
      </c>
      <c r="B267" s="42"/>
      <c r="C267" s="43"/>
      <c r="D267" s="44"/>
      <c r="E267" s="44"/>
      <c r="F267" s="43"/>
      <c r="G267" s="43"/>
      <c r="H267" s="26"/>
      <c r="I267" s="26"/>
      <c r="J267" s="26"/>
      <c r="K267" s="26"/>
      <c r="L267" s="52"/>
      <c r="M267" s="50"/>
      <c r="N267" s="28" t="s">
        <v>10</v>
      </c>
      <c r="O267" s="28">
        <f>COUNTIF(C260:C279,"제")</f>
        <v>0</v>
      </c>
      <c r="P267" s="28" t="s">
        <v>2</v>
      </c>
      <c r="Q267" s="28">
        <f>SUMIF(C260:C279,"제",E260:E279)</f>
        <v>0</v>
      </c>
      <c r="R267" s="28">
        <f>COUNTIF(X260:X279,"제국")</f>
        <v>0</v>
      </c>
      <c r="S267" s="28" t="s">
        <v>2</v>
      </c>
      <c r="T267" s="28">
        <f>SUMIF(X260:X279,"제국",E260:E279)</f>
        <v>0</v>
      </c>
      <c r="U267" s="28">
        <f t="shared" si="61"/>
        <v>0</v>
      </c>
      <c r="V267" s="28" t="s">
        <v>2</v>
      </c>
      <c r="W267" s="28">
        <f t="shared" si="62"/>
        <v>0</v>
      </c>
      <c r="X267" s="28" t="str">
        <f t="shared" si="64"/>
        <v/>
      </c>
    </row>
    <row r="268" spans="1:24" ht="28.9" customHeight="1">
      <c r="A268" s="41" t="str">
        <f t="shared" si="65"/>
        <v xml:space="preserve"> </v>
      </c>
      <c r="B268" s="42"/>
      <c r="C268" s="43"/>
      <c r="D268" s="44"/>
      <c r="E268" s="44"/>
      <c r="F268" s="43"/>
      <c r="G268" s="43"/>
      <c r="H268" s="26"/>
      <c r="I268" s="26"/>
      <c r="J268" s="26"/>
      <c r="K268" s="26"/>
      <c r="L268" s="52"/>
      <c r="M268" s="50"/>
      <c r="N268" s="28" t="s">
        <v>11</v>
      </c>
      <c r="O268" s="28">
        <f>COUNTIF(C260:C279,"유")</f>
        <v>0</v>
      </c>
      <c r="P268" s="28" t="s">
        <v>2</v>
      </c>
      <c r="Q268" s="28">
        <f>SUMIF(C260:C279,"유",E260:E279)</f>
        <v>0</v>
      </c>
      <c r="R268" s="28">
        <f>COUNTIF(X260:X279,"유국")</f>
        <v>0</v>
      </c>
      <c r="S268" s="28" t="s">
        <v>2</v>
      </c>
      <c r="T268" s="28">
        <f>SUMIF(X260:X279,"유국",E260:E279)</f>
        <v>0</v>
      </c>
      <c r="U268" s="28">
        <f t="shared" si="61"/>
        <v>0</v>
      </c>
      <c r="V268" s="28" t="s">
        <v>2</v>
      </c>
      <c r="W268" s="28">
        <f t="shared" si="62"/>
        <v>0</v>
      </c>
      <c r="X268" s="28" t="str">
        <f t="shared" si="64"/>
        <v/>
      </c>
    </row>
    <row r="269" spans="1:24" ht="28.9" customHeight="1">
      <c r="A269" s="41" t="str">
        <f t="shared" si="65"/>
        <v xml:space="preserve"> </v>
      </c>
      <c r="B269" s="42"/>
      <c r="C269" s="43"/>
      <c r="D269" s="44"/>
      <c r="E269" s="44"/>
      <c r="F269" s="43"/>
      <c r="G269" s="43"/>
      <c r="H269" s="26"/>
      <c r="I269" s="26"/>
      <c r="J269" s="26"/>
      <c r="K269" s="26"/>
      <c r="L269" s="52"/>
      <c r="M269" s="50"/>
      <c r="N269" s="28" t="s">
        <v>12</v>
      </c>
      <c r="O269" s="28">
        <f>COUNTIF(C260:C279,"과")</f>
        <v>0</v>
      </c>
      <c r="P269" s="28" t="s">
        <v>2</v>
      </c>
      <c r="Q269" s="28">
        <f>SUMIF(C260:C279,"과",E260:E279)</f>
        <v>0</v>
      </c>
      <c r="R269" s="28">
        <f>COUNTIF(X260:X279,"과국")</f>
        <v>0</v>
      </c>
      <c r="S269" s="28" t="s">
        <v>2</v>
      </c>
      <c r="T269" s="28">
        <f>SUMIF(X260:X279,"과국",E260:E279)</f>
        <v>0</v>
      </c>
      <c r="U269" s="28">
        <f t="shared" si="61"/>
        <v>0</v>
      </c>
      <c r="V269" s="28" t="s">
        <v>2</v>
      </c>
      <c r="W269" s="28">
        <f t="shared" si="62"/>
        <v>0</v>
      </c>
      <c r="X269" s="28" t="str">
        <f t="shared" si="64"/>
        <v/>
      </c>
    </row>
    <row r="270" spans="1:24" ht="28.9" customHeight="1">
      <c r="A270" s="41" t="str">
        <f t="shared" si="65"/>
        <v xml:space="preserve"> </v>
      </c>
      <c r="B270" s="42"/>
      <c r="C270" s="43"/>
      <c r="D270" s="44"/>
      <c r="E270" s="44"/>
      <c r="F270" s="43"/>
      <c r="G270" s="43"/>
      <c r="H270" s="26"/>
      <c r="I270" s="26"/>
      <c r="J270" s="26"/>
      <c r="K270" s="26"/>
      <c r="L270" s="52"/>
      <c r="M270" s="50"/>
      <c r="N270" s="28" t="s">
        <v>13</v>
      </c>
      <c r="O270" s="28">
        <f>COUNTIF(C260:C279,"묘")</f>
        <v>0</v>
      </c>
      <c r="P270" s="28" t="s">
        <v>2</v>
      </c>
      <c r="Q270" s="28">
        <f>SUMIF(C260:C279,"묘",E260:E279)</f>
        <v>0</v>
      </c>
      <c r="R270" s="28">
        <f>COUNTIF(X260:X279,"묘국")</f>
        <v>0</v>
      </c>
      <c r="S270" s="28" t="s">
        <v>2</v>
      </c>
      <c r="T270" s="28">
        <f>SUMIF(X260:X279,"묘국",E260:E279)</f>
        <v>0</v>
      </c>
      <c r="U270" s="28">
        <f t="shared" si="61"/>
        <v>0</v>
      </c>
      <c r="V270" s="28" t="s">
        <v>2</v>
      </c>
      <c r="W270" s="28">
        <f t="shared" si="62"/>
        <v>0</v>
      </c>
      <c r="X270" s="28" t="str">
        <f t="shared" si="64"/>
        <v/>
      </c>
    </row>
    <row r="271" spans="1:24" ht="28.9" customHeight="1">
      <c r="A271" s="41" t="str">
        <f t="shared" si="65"/>
        <v xml:space="preserve"> </v>
      </c>
      <c r="B271" s="42"/>
      <c r="C271" s="43"/>
      <c r="D271" s="44"/>
      <c r="E271" s="44"/>
      <c r="F271" s="43"/>
      <c r="G271" s="43"/>
      <c r="H271" s="26"/>
      <c r="I271" s="26"/>
      <c r="J271" s="26"/>
      <c r="K271" s="26"/>
      <c r="L271" s="52"/>
      <c r="M271" s="50"/>
      <c r="N271" s="28" t="s">
        <v>14</v>
      </c>
      <c r="O271" s="28">
        <f>COUNTIF(C260:C279,"목")</f>
        <v>0</v>
      </c>
      <c r="P271" s="28" t="s">
        <v>2</v>
      </c>
      <c r="Q271" s="28">
        <f>SUMIF(C260:C279,"목",E260:E279)</f>
        <v>0</v>
      </c>
      <c r="R271" s="28">
        <f>COUNTIF(X260:X279,"목국")</f>
        <v>0</v>
      </c>
      <c r="S271" s="28" t="s">
        <v>2</v>
      </c>
      <c r="T271" s="28">
        <f>SUMIF(X260:X279,"목국",E260:E279)</f>
        <v>0</v>
      </c>
      <c r="U271" s="28">
        <f t="shared" si="61"/>
        <v>0</v>
      </c>
      <c r="V271" s="28" t="s">
        <v>2</v>
      </c>
      <c r="W271" s="28">
        <f t="shared" si="62"/>
        <v>0</v>
      </c>
      <c r="X271" s="28" t="str">
        <f t="shared" si="64"/>
        <v/>
      </c>
    </row>
    <row r="272" spans="1:24" ht="28.9" customHeight="1">
      <c r="A272" s="41" t="str">
        <f t="shared" si="65"/>
        <v xml:space="preserve"> </v>
      </c>
      <c r="B272" s="42"/>
      <c r="C272" s="43"/>
      <c r="D272" s="44"/>
      <c r="E272" s="44"/>
      <c r="F272" s="43"/>
      <c r="G272" s="43"/>
      <c r="H272" s="26"/>
      <c r="I272" s="26"/>
      <c r="J272" s="26"/>
      <c r="K272" s="26"/>
      <c r="L272" s="52"/>
      <c r="M272" s="50"/>
      <c r="N272" s="28" t="s">
        <v>15</v>
      </c>
      <c r="O272" s="28">
        <f>COUNTIF(C260:C279,"잡")</f>
        <v>0</v>
      </c>
      <c r="P272" s="28" t="s">
        <v>2</v>
      </c>
      <c r="Q272" s="28">
        <f>SUMIF(C260:C279,"잡",E260:E279)</f>
        <v>0</v>
      </c>
      <c r="R272" s="28">
        <f>COUNTIF(X260:X279,"잡국")</f>
        <v>0</v>
      </c>
      <c r="S272" s="28" t="s">
        <v>2</v>
      </c>
      <c r="T272" s="28">
        <f>SUMIF(X260:X279,"잡국",E260:E279)</f>
        <v>0</v>
      </c>
      <c r="U272" s="28">
        <f t="shared" si="61"/>
        <v>0</v>
      </c>
      <c r="V272" s="28" t="s">
        <v>2</v>
      </c>
      <c r="W272" s="28">
        <f t="shared" si="62"/>
        <v>0</v>
      </c>
      <c r="X272" s="28" t="str">
        <f t="shared" si="64"/>
        <v/>
      </c>
    </row>
    <row r="273" spans="1:24" ht="28.9" customHeight="1">
      <c r="A273" s="41" t="str">
        <f t="shared" si="65"/>
        <v xml:space="preserve"> </v>
      </c>
      <c r="B273" s="42"/>
      <c r="C273" s="43"/>
      <c r="D273" s="44"/>
      <c r="E273" s="44"/>
      <c r="F273" s="43"/>
      <c r="G273" s="43"/>
      <c r="H273" s="26"/>
      <c r="I273" s="26"/>
      <c r="J273" s="26"/>
      <c r="K273" s="26"/>
      <c r="L273" s="52"/>
      <c r="M273" s="50"/>
      <c r="N273" s="28" t="s">
        <v>19</v>
      </c>
      <c r="O273" s="28">
        <f>COUNTIF(C260:C279,"학")</f>
        <v>0</v>
      </c>
      <c r="P273" s="28" t="s">
        <v>2</v>
      </c>
      <c r="Q273" s="28">
        <f>SUMIF(C260:C279,"학",E260:E279)</f>
        <v>0</v>
      </c>
      <c r="R273" s="28">
        <f>COUNTIF(X260:X279,"학국")</f>
        <v>0</v>
      </c>
      <c r="S273" s="28" t="s">
        <v>2</v>
      </c>
      <c r="T273" s="28">
        <f>SUMIF(X260:X279,"학국",E260:E279)</f>
        <v>0</v>
      </c>
      <c r="U273" s="28">
        <f t="shared" si="61"/>
        <v>0</v>
      </c>
      <c r="V273" s="28" t="s">
        <v>2</v>
      </c>
      <c r="W273" s="28">
        <f t="shared" si="62"/>
        <v>0</v>
      </c>
      <c r="X273" s="28" t="str">
        <f t="shared" si="64"/>
        <v/>
      </c>
    </row>
    <row r="274" spans="1:24" ht="28.9" customHeight="1">
      <c r="A274" s="41" t="str">
        <f t="shared" si="65"/>
        <v xml:space="preserve"> </v>
      </c>
      <c r="B274" s="42"/>
      <c r="C274" s="43"/>
      <c r="D274" s="44"/>
      <c r="E274" s="44"/>
      <c r="F274" s="43"/>
      <c r="G274" s="43"/>
      <c r="H274" s="26"/>
      <c r="I274" s="26"/>
      <c r="J274" s="26"/>
      <c r="K274" s="26"/>
      <c r="L274" s="52"/>
      <c r="M274" s="50"/>
      <c r="N274" s="28" t="s">
        <v>16</v>
      </c>
      <c r="O274" s="28">
        <f>COUNTIF(C260:C279,"수")</f>
        <v>0</v>
      </c>
      <c r="P274" s="28" t="s">
        <v>2</v>
      </c>
      <c r="Q274" s="28">
        <f>SUMIF(C260:C279,"수",E260:E279)</f>
        <v>0</v>
      </c>
      <c r="R274" s="28">
        <f>COUNTIF(X260:X279,"수국")</f>
        <v>0</v>
      </c>
      <c r="S274" s="28" t="s">
        <v>2</v>
      </c>
      <c r="T274" s="28">
        <f>SUMIF(X260:X279,"수국",E260:E279)</f>
        <v>0</v>
      </c>
      <c r="U274" s="28">
        <f t="shared" si="61"/>
        <v>0</v>
      </c>
      <c r="V274" s="28" t="s">
        <v>2</v>
      </c>
      <c r="W274" s="28">
        <f t="shared" si="62"/>
        <v>0</v>
      </c>
      <c r="X274" s="28" t="str">
        <f t="shared" si="64"/>
        <v/>
      </c>
    </row>
    <row r="275" spans="1:24" ht="28.9" customHeight="1">
      <c r="A275" s="41" t="str">
        <f t="shared" si="65"/>
        <v xml:space="preserve"> </v>
      </c>
      <c r="B275" s="42"/>
      <c r="C275" s="43"/>
      <c r="D275" s="44"/>
      <c r="E275" s="44"/>
      <c r="F275" s="43"/>
      <c r="G275" s="43"/>
      <c r="H275" s="26"/>
      <c r="I275" s="26"/>
      <c r="J275" s="26"/>
      <c r="K275" s="26"/>
      <c r="L275" s="52"/>
      <c r="M275" s="50"/>
      <c r="N275" s="29" t="s">
        <v>17</v>
      </c>
      <c r="O275" s="28">
        <f>COUNTIF(C260:C279,"장")</f>
        <v>0</v>
      </c>
      <c r="P275" s="28" t="s">
        <v>2</v>
      </c>
      <c r="Q275" s="28">
        <f>SUMIF(C260:C279,"장",E260:E279)</f>
        <v>0</v>
      </c>
      <c r="R275" s="28">
        <f>COUNTIF(X260:X279,"장국")</f>
        <v>0</v>
      </c>
      <c r="S275" s="28" t="s">
        <v>2</v>
      </c>
      <c r="T275" s="28">
        <f>SUMIF(X260:X279,"장국",E260:E279)</f>
        <v>0</v>
      </c>
      <c r="U275" s="28">
        <f t="shared" si="61"/>
        <v>0</v>
      </c>
      <c r="V275" s="28" t="s">
        <v>2</v>
      </c>
      <c r="W275" s="28">
        <f t="shared" si="62"/>
        <v>0</v>
      </c>
      <c r="X275" s="30" t="str">
        <f t="shared" si="64"/>
        <v/>
      </c>
    </row>
    <row r="276" spans="1:24" ht="28.9" customHeight="1">
      <c r="A276" s="41" t="str">
        <f t="shared" si="65"/>
        <v xml:space="preserve"> </v>
      </c>
      <c r="B276" s="42"/>
      <c r="C276" s="43"/>
      <c r="D276" s="44"/>
      <c r="E276" s="44"/>
      <c r="F276" s="43"/>
      <c r="G276" s="43"/>
      <c r="H276" s="26"/>
      <c r="I276" s="26"/>
      <c r="J276" s="26"/>
      <c r="K276" s="26"/>
      <c r="L276" s="52"/>
      <c r="M276" s="50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30" t="str">
        <f t="shared" si="64"/>
        <v/>
      </c>
    </row>
    <row r="277" spans="1:24" ht="28.9" customHeight="1">
      <c r="A277" s="41" t="str">
        <f t="shared" si="65"/>
        <v xml:space="preserve"> </v>
      </c>
      <c r="B277" s="42"/>
      <c r="C277" s="43"/>
      <c r="D277" s="44"/>
      <c r="E277" s="44"/>
      <c r="F277" s="43"/>
      <c r="G277" s="43"/>
      <c r="H277" s="26"/>
      <c r="I277" s="26"/>
      <c r="J277" s="26"/>
      <c r="K277" s="26"/>
      <c r="L277" s="52"/>
      <c r="M277" s="50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30" t="str">
        <f t="shared" si="64"/>
        <v/>
      </c>
    </row>
    <row r="278" spans="1:24" ht="28.9" customHeight="1">
      <c r="A278" s="41" t="str">
        <f>IF(OR(ISNUMBER(E278),ISTEXT(C278)),A277+1," ")</f>
        <v xml:space="preserve"> </v>
      </c>
      <c r="B278" s="42"/>
      <c r="C278" s="43"/>
      <c r="D278" s="44"/>
      <c r="E278" s="44"/>
      <c r="F278" s="43"/>
      <c r="G278" s="43"/>
      <c r="H278" s="26"/>
      <c r="I278" s="26"/>
      <c r="J278" s="26"/>
      <c r="K278" s="26"/>
      <c r="L278" s="52"/>
      <c r="M278" s="50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30" t="str">
        <f t="shared" si="64"/>
        <v/>
      </c>
    </row>
    <row r="279" spans="1:24" ht="28.9" customHeight="1">
      <c r="A279" s="41" t="str">
        <f>IF(OR(ISNUMBER(E279),ISTEXT(C279)),A278+1," ")</f>
        <v xml:space="preserve"> </v>
      </c>
      <c r="B279" s="42"/>
      <c r="C279" s="43"/>
      <c r="D279" s="44"/>
      <c r="E279" s="44"/>
      <c r="F279" s="43"/>
      <c r="G279" s="43"/>
      <c r="H279" s="26"/>
      <c r="I279" s="26"/>
      <c r="J279" s="26"/>
      <c r="K279" s="26"/>
      <c r="L279" s="52"/>
      <c r="M279" s="50"/>
      <c r="N279" s="28" t="s">
        <v>20</v>
      </c>
      <c r="O279" s="28">
        <f>COUNTIF(C260:C279," ")</f>
        <v>0</v>
      </c>
      <c r="P279" s="28" t="s">
        <v>2</v>
      </c>
      <c r="Q279" s="28">
        <f>SUMIF(C260:C279," ",E260:E279)</f>
        <v>0</v>
      </c>
      <c r="R279" s="28"/>
      <c r="S279" s="28" t="s">
        <v>2</v>
      </c>
      <c r="T279" s="28"/>
      <c r="U279" s="28">
        <f>O279</f>
        <v>0</v>
      </c>
      <c r="V279" s="28" t="s">
        <v>2</v>
      </c>
      <c r="W279" s="28">
        <f>Q279</f>
        <v>0</v>
      </c>
      <c r="X279" s="28" t="str">
        <f t="shared" si="64"/>
        <v/>
      </c>
    </row>
    <row r="280" spans="1:24" ht="28.9" customHeight="1">
      <c r="A280" s="45" t="s">
        <v>35</v>
      </c>
      <c r="B280" s="46"/>
      <c r="C280" s="47"/>
      <c r="D280" s="48"/>
      <c r="E280" s="49">
        <f>SUM(E260:E279)</f>
        <v>0</v>
      </c>
      <c r="F280" s="47"/>
      <c r="G280" s="47"/>
      <c r="H280" s="31"/>
      <c r="I280" s="31"/>
      <c r="J280" s="31"/>
      <c r="K280" s="31"/>
      <c r="L280" s="33"/>
      <c r="M280" s="51"/>
      <c r="N280" s="29" t="s">
        <v>1</v>
      </c>
      <c r="O280" s="28">
        <f>SUM(O260:O279)</f>
        <v>0</v>
      </c>
      <c r="P280" s="28" t="s">
        <v>2</v>
      </c>
      <c r="Q280" s="28">
        <f>SUM(Q260:Q279)</f>
        <v>0</v>
      </c>
      <c r="R280" s="28">
        <f>SUM(R260:R279)</f>
        <v>0</v>
      </c>
      <c r="S280" s="28" t="s">
        <v>2</v>
      </c>
      <c r="T280" s="28">
        <f>SUM(T260:T279)</f>
        <v>0</v>
      </c>
      <c r="U280" s="28">
        <f>SUM(U260:U279)</f>
        <v>0</v>
      </c>
      <c r="V280" s="28" t="s">
        <v>2</v>
      </c>
      <c r="W280" s="28">
        <f>SUM(W260:W279)</f>
        <v>0</v>
      </c>
      <c r="X280" s="28" t="str">
        <f t="shared" ref="X280:X295" si="66">CONCATENATE(C280,H280)</f>
        <v/>
      </c>
    </row>
    <row r="281" spans="1:24" ht="28.9" customHeight="1">
      <c r="A281" s="41" t="str">
        <f>IF(OR(ISNUMBER(E281),ISTEXT(C281)),A279+1," ")</f>
        <v xml:space="preserve"> </v>
      </c>
      <c r="B281" s="42"/>
      <c r="C281" s="43"/>
      <c r="D281" s="44"/>
      <c r="E281" s="44"/>
      <c r="F281" s="43"/>
      <c r="G281" s="43"/>
      <c r="H281" s="26"/>
      <c r="I281" s="26"/>
      <c r="J281" s="26"/>
      <c r="K281" s="27"/>
      <c r="L281" s="52"/>
      <c r="M281" s="50"/>
      <c r="N281" s="28" t="s">
        <v>3</v>
      </c>
      <c r="O281" s="28">
        <f>COUNTIF(C281:C300,"전")</f>
        <v>0</v>
      </c>
      <c r="P281" s="28" t="s">
        <v>2</v>
      </c>
      <c r="Q281" s="28">
        <f>SUMIF(C281:C300,"전",E281:E300)</f>
        <v>0</v>
      </c>
      <c r="R281" s="28">
        <f>COUNTIF(X281:X300,"전국")</f>
        <v>0</v>
      </c>
      <c r="S281" s="28" t="s">
        <v>2</v>
      </c>
      <c r="T281" s="28">
        <f>SUMIF(X281:X300,"전국",E281:E300)</f>
        <v>0</v>
      </c>
      <c r="U281" s="28">
        <f t="shared" ref="U281:U296" si="67">O281-R281</f>
        <v>0</v>
      </c>
      <c r="V281" s="28" t="s">
        <v>2</v>
      </c>
      <c r="W281" s="28">
        <f t="shared" ref="W281:W296" si="68">Q281-T281</f>
        <v>0</v>
      </c>
      <c r="X281" s="28" t="str">
        <f t="shared" si="66"/>
        <v/>
      </c>
    </row>
    <row r="282" spans="1:24" ht="28.9" customHeight="1">
      <c r="A282" s="41" t="str">
        <f>IF(OR(ISNUMBER(E282),ISTEXT(C282)),A281+1," ")</f>
        <v xml:space="preserve"> </v>
      </c>
      <c r="B282" s="42"/>
      <c r="C282" s="43"/>
      <c r="D282" s="44"/>
      <c r="E282" s="44"/>
      <c r="F282" s="43"/>
      <c r="G282" s="43"/>
      <c r="H282" s="26"/>
      <c r="I282" s="26"/>
      <c r="J282" s="26"/>
      <c r="K282" s="26"/>
      <c r="L282" s="52"/>
      <c r="M282" s="50"/>
      <c r="N282" s="28" t="s">
        <v>4</v>
      </c>
      <c r="O282" s="28">
        <f>COUNTIF(C281:C300,"답")</f>
        <v>0</v>
      </c>
      <c r="P282" s="28" t="s">
        <v>2</v>
      </c>
      <c r="Q282" s="28">
        <f>SUMIF(C281:C300,"답",E281:E300)</f>
        <v>0</v>
      </c>
      <c r="R282" s="28">
        <f>COUNTIF(X281:X300,"답국")</f>
        <v>0</v>
      </c>
      <c r="S282" s="28" t="s">
        <v>2</v>
      </c>
      <c r="T282" s="28">
        <f>SUMIF(X281:X300,"답국",E281:E300)</f>
        <v>0</v>
      </c>
      <c r="U282" s="28">
        <f t="shared" si="67"/>
        <v>0</v>
      </c>
      <c r="V282" s="28" t="s">
        <v>2</v>
      </c>
      <c r="W282" s="28">
        <f t="shared" si="68"/>
        <v>0</v>
      </c>
      <c r="X282" s="28" t="str">
        <f t="shared" si="66"/>
        <v/>
      </c>
    </row>
    <row r="283" spans="1:24" ht="28.9" customHeight="1">
      <c r="A283" s="41" t="str">
        <f>IF(OR(ISNUMBER(E283),ISTEXT(C283)),A282+1," ")</f>
        <v xml:space="preserve"> </v>
      </c>
      <c r="B283" s="42"/>
      <c r="C283" s="43"/>
      <c r="D283" s="44"/>
      <c r="E283" s="44"/>
      <c r="F283" s="43"/>
      <c r="G283" s="43"/>
      <c r="H283" s="26"/>
      <c r="I283" s="26"/>
      <c r="J283" s="26"/>
      <c r="K283" s="26"/>
      <c r="L283" s="52"/>
      <c r="M283" s="50"/>
      <c r="N283" s="28" t="s">
        <v>5</v>
      </c>
      <c r="O283" s="28">
        <f>COUNTIF(C281:C300,"임")</f>
        <v>0</v>
      </c>
      <c r="P283" s="28" t="s">
        <v>2</v>
      </c>
      <c r="Q283" s="28">
        <f>SUMIF(C281:C300,"임",E281:E300)</f>
        <v>0</v>
      </c>
      <c r="R283" s="28">
        <f>COUNTIF(X281:X300,"임국")</f>
        <v>0</v>
      </c>
      <c r="S283" s="28" t="s">
        <v>2</v>
      </c>
      <c r="T283" s="28">
        <f>SUMIF(X281:X300,"임국",E281:E300)</f>
        <v>0</v>
      </c>
      <c r="U283" s="28">
        <f t="shared" si="67"/>
        <v>0</v>
      </c>
      <c r="V283" s="28" t="s">
        <v>2</v>
      </c>
      <c r="W283" s="28">
        <f t="shared" si="68"/>
        <v>0</v>
      </c>
      <c r="X283" s="28" t="str">
        <f t="shared" si="66"/>
        <v/>
      </c>
    </row>
    <row r="284" spans="1:24" ht="28.9" customHeight="1">
      <c r="A284" s="41" t="str">
        <f>IF(OR(ISNUMBER(E284),ISTEXT(C284)),A283+1," ")</f>
        <v xml:space="preserve"> </v>
      </c>
      <c r="B284" s="42"/>
      <c r="C284" s="43"/>
      <c r="D284" s="44"/>
      <c r="E284" s="44"/>
      <c r="F284" s="43"/>
      <c r="G284" s="43"/>
      <c r="H284" s="26"/>
      <c r="I284" s="26"/>
      <c r="J284" s="26"/>
      <c r="K284" s="26"/>
      <c r="L284" s="52"/>
      <c r="M284" s="50"/>
      <c r="N284" s="28" t="s">
        <v>6</v>
      </c>
      <c r="O284" s="28">
        <f>COUNTIF(C281:C300,"대")</f>
        <v>0</v>
      </c>
      <c r="P284" s="28" t="s">
        <v>2</v>
      </c>
      <c r="Q284" s="28">
        <f>SUMIF(C281:C300,"대",E281:E300)</f>
        <v>0</v>
      </c>
      <c r="R284" s="28">
        <f>COUNTIF(X281:X300,"대국")</f>
        <v>0</v>
      </c>
      <c r="S284" s="28" t="s">
        <v>2</v>
      </c>
      <c r="T284" s="28">
        <f>SUMIF(X281:X300,"대국",E281:E300)</f>
        <v>0</v>
      </c>
      <c r="U284" s="28">
        <f t="shared" si="67"/>
        <v>0</v>
      </c>
      <c r="V284" s="28" t="s">
        <v>2</v>
      </c>
      <c r="W284" s="28">
        <f t="shared" si="68"/>
        <v>0</v>
      </c>
      <c r="X284" s="28" t="str">
        <f t="shared" si="66"/>
        <v/>
      </c>
    </row>
    <row r="285" spans="1:24" ht="28.9" customHeight="1">
      <c r="A285" s="41" t="str">
        <f>IF(OR(ISNUMBER(E285),ISTEXT(C285)),A284+1," ")</f>
        <v xml:space="preserve"> </v>
      </c>
      <c r="B285" s="42"/>
      <c r="C285" s="43"/>
      <c r="D285" s="44"/>
      <c r="E285" s="44"/>
      <c r="F285" s="43"/>
      <c r="G285" s="43"/>
      <c r="H285" s="26"/>
      <c r="I285" s="26"/>
      <c r="J285" s="26"/>
      <c r="K285" s="26"/>
      <c r="L285" s="52"/>
      <c r="M285" s="50"/>
      <c r="N285" s="28" t="s">
        <v>7</v>
      </c>
      <c r="O285" s="28">
        <f>COUNTIF(C281:C300,"도")</f>
        <v>0</v>
      </c>
      <c r="P285" s="28" t="s">
        <v>2</v>
      </c>
      <c r="Q285" s="28">
        <f>SUMIF(C281:C300,"도",E281:E300)</f>
        <v>0</v>
      </c>
      <c r="R285" s="28">
        <f>COUNTIF(X281:X300,"도국")</f>
        <v>0</v>
      </c>
      <c r="S285" s="28" t="s">
        <v>2</v>
      </c>
      <c r="T285" s="28">
        <f>SUMIF(X281:X300,"도국",E281:E300)</f>
        <v>0</v>
      </c>
      <c r="U285" s="28">
        <f t="shared" si="67"/>
        <v>0</v>
      </c>
      <c r="V285" s="28" t="s">
        <v>2</v>
      </c>
      <c r="W285" s="28">
        <f t="shared" si="68"/>
        <v>0</v>
      </c>
      <c r="X285" s="28" t="str">
        <f t="shared" si="66"/>
        <v/>
      </c>
    </row>
    <row r="286" spans="1:24" ht="28.9" customHeight="1">
      <c r="A286" s="41" t="str">
        <f>IF(OR(ISNUMBER(E286),ISTEXT(C286)),A285+1," ")</f>
        <v xml:space="preserve"> </v>
      </c>
      <c r="B286" s="42"/>
      <c r="C286" s="43"/>
      <c r="D286" s="44"/>
      <c r="E286" s="44"/>
      <c r="F286" s="43"/>
      <c r="G286" s="43"/>
      <c r="H286" s="26"/>
      <c r="I286" s="26"/>
      <c r="J286" s="26"/>
      <c r="K286" s="26"/>
      <c r="L286" s="52"/>
      <c r="M286" s="50"/>
      <c r="N286" s="28" t="s">
        <v>8</v>
      </c>
      <c r="O286" s="28">
        <f>COUNTIF(C281:C300,"천")</f>
        <v>0</v>
      </c>
      <c r="P286" s="28" t="s">
        <v>2</v>
      </c>
      <c r="Q286" s="28">
        <f>SUMIF(C281:C300,"천",E281:E300)</f>
        <v>0</v>
      </c>
      <c r="R286" s="28">
        <f>COUNTIF(X281:X300,"천국")</f>
        <v>0</v>
      </c>
      <c r="S286" s="28" t="s">
        <v>2</v>
      </c>
      <c r="T286" s="28">
        <f>SUMIF(X281:X300,"천국",E281:E300)</f>
        <v>0</v>
      </c>
      <c r="U286" s="28">
        <f t="shared" si="67"/>
        <v>0</v>
      </c>
      <c r="V286" s="28" t="s">
        <v>2</v>
      </c>
      <c r="W286" s="28">
        <f t="shared" si="68"/>
        <v>0</v>
      </c>
      <c r="X286" s="28" t="str">
        <f t="shared" si="66"/>
        <v/>
      </c>
    </row>
    <row r="287" spans="1:24" ht="28.9" customHeight="1">
      <c r="A287" s="41" t="str">
        <f t="shared" ref="A287:A298" si="69">IF(OR(ISNUMBER(E287),ISTEXT(C287)),A286+1," ")</f>
        <v xml:space="preserve"> </v>
      </c>
      <c r="B287" s="42"/>
      <c r="C287" s="43"/>
      <c r="D287" s="44"/>
      <c r="E287" s="44"/>
      <c r="F287" s="43"/>
      <c r="G287" s="43"/>
      <c r="H287" s="26"/>
      <c r="I287" s="26"/>
      <c r="J287" s="26"/>
      <c r="K287" s="26"/>
      <c r="L287" s="52"/>
      <c r="M287" s="50"/>
      <c r="N287" s="28" t="s">
        <v>9</v>
      </c>
      <c r="O287" s="28">
        <f>COUNTIF(C281:C300,"구")</f>
        <v>0</v>
      </c>
      <c r="P287" s="28" t="s">
        <v>2</v>
      </c>
      <c r="Q287" s="28">
        <f>SUMIF(C281:C300,"구",E281:E300)</f>
        <v>0</v>
      </c>
      <c r="R287" s="28">
        <f>COUNTIF(X281:X300,"구국")</f>
        <v>0</v>
      </c>
      <c r="S287" s="28" t="s">
        <v>2</v>
      </c>
      <c r="T287" s="28">
        <f>SUMIF(X281:X300,"구국",E281:E300)</f>
        <v>0</v>
      </c>
      <c r="U287" s="28">
        <f t="shared" si="67"/>
        <v>0</v>
      </c>
      <c r="V287" s="28" t="s">
        <v>2</v>
      </c>
      <c r="W287" s="28">
        <f t="shared" si="68"/>
        <v>0</v>
      </c>
      <c r="X287" s="28" t="str">
        <f t="shared" si="66"/>
        <v/>
      </c>
    </row>
    <row r="288" spans="1:24" ht="28.9" customHeight="1">
      <c r="A288" s="41" t="str">
        <f t="shared" si="69"/>
        <v xml:space="preserve"> </v>
      </c>
      <c r="B288" s="42"/>
      <c r="C288" s="43"/>
      <c r="D288" s="44"/>
      <c r="E288" s="44"/>
      <c r="F288" s="43"/>
      <c r="G288" s="43"/>
      <c r="H288" s="26"/>
      <c r="I288" s="26"/>
      <c r="J288" s="26"/>
      <c r="K288" s="26"/>
      <c r="L288" s="52"/>
      <c r="M288" s="50"/>
      <c r="N288" s="28" t="s">
        <v>10</v>
      </c>
      <c r="O288" s="28">
        <f>COUNTIF(C281:C300,"제")</f>
        <v>0</v>
      </c>
      <c r="P288" s="28" t="s">
        <v>2</v>
      </c>
      <c r="Q288" s="28">
        <f>SUMIF(C281:C300,"제",E281:E300)</f>
        <v>0</v>
      </c>
      <c r="R288" s="28">
        <f>COUNTIF(X281:X300,"제국")</f>
        <v>0</v>
      </c>
      <c r="S288" s="28" t="s">
        <v>2</v>
      </c>
      <c r="T288" s="28">
        <f>SUMIF(X281:X300,"제국",E281:E300)</f>
        <v>0</v>
      </c>
      <c r="U288" s="28">
        <f t="shared" si="67"/>
        <v>0</v>
      </c>
      <c r="V288" s="28" t="s">
        <v>2</v>
      </c>
      <c r="W288" s="28">
        <f t="shared" si="68"/>
        <v>0</v>
      </c>
      <c r="X288" s="28" t="str">
        <f t="shared" si="66"/>
        <v/>
      </c>
    </row>
    <row r="289" spans="1:24" ht="28.9" customHeight="1">
      <c r="A289" s="41" t="str">
        <f t="shared" si="69"/>
        <v xml:space="preserve"> </v>
      </c>
      <c r="B289" s="42"/>
      <c r="C289" s="43"/>
      <c r="D289" s="44"/>
      <c r="E289" s="44"/>
      <c r="F289" s="43"/>
      <c r="G289" s="43"/>
      <c r="H289" s="26"/>
      <c r="I289" s="26"/>
      <c r="J289" s="26"/>
      <c r="K289" s="26"/>
      <c r="L289" s="52"/>
      <c r="M289" s="50"/>
      <c r="N289" s="28" t="s">
        <v>11</v>
      </c>
      <c r="O289" s="28">
        <f>COUNTIF(C281:C300,"유")</f>
        <v>0</v>
      </c>
      <c r="P289" s="28" t="s">
        <v>2</v>
      </c>
      <c r="Q289" s="28">
        <f>SUMIF(C281:C300,"유",E281:E300)</f>
        <v>0</v>
      </c>
      <c r="R289" s="28">
        <f>COUNTIF(X281:X300,"유국")</f>
        <v>0</v>
      </c>
      <c r="S289" s="28" t="s">
        <v>2</v>
      </c>
      <c r="T289" s="28">
        <f>SUMIF(X281:X300,"유국",E281:E300)</f>
        <v>0</v>
      </c>
      <c r="U289" s="28">
        <f t="shared" si="67"/>
        <v>0</v>
      </c>
      <c r="V289" s="28" t="s">
        <v>2</v>
      </c>
      <c r="W289" s="28">
        <f t="shared" si="68"/>
        <v>0</v>
      </c>
      <c r="X289" s="28" t="str">
        <f t="shared" si="66"/>
        <v/>
      </c>
    </row>
    <row r="290" spans="1:24" ht="28.9" customHeight="1">
      <c r="A290" s="41" t="str">
        <f t="shared" si="69"/>
        <v xml:space="preserve"> </v>
      </c>
      <c r="B290" s="42"/>
      <c r="C290" s="43"/>
      <c r="D290" s="44"/>
      <c r="E290" s="44"/>
      <c r="F290" s="43"/>
      <c r="G290" s="43"/>
      <c r="H290" s="26"/>
      <c r="I290" s="26"/>
      <c r="J290" s="26"/>
      <c r="K290" s="26"/>
      <c r="L290" s="52"/>
      <c r="M290" s="50"/>
      <c r="N290" s="28" t="s">
        <v>12</v>
      </c>
      <c r="O290" s="28">
        <f>COUNTIF(C281:C300,"과")</f>
        <v>0</v>
      </c>
      <c r="P290" s="28" t="s">
        <v>2</v>
      </c>
      <c r="Q290" s="28">
        <f>SUMIF(C281:C300,"과",E281:E300)</f>
        <v>0</v>
      </c>
      <c r="R290" s="28">
        <f>COUNTIF(X281:X300,"과국")</f>
        <v>0</v>
      </c>
      <c r="S290" s="28" t="s">
        <v>2</v>
      </c>
      <c r="T290" s="28">
        <f>SUMIF(X281:X300,"과국",E281:E300)</f>
        <v>0</v>
      </c>
      <c r="U290" s="28">
        <f t="shared" si="67"/>
        <v>0</v>
      </c>
      <c r="V290" s="28" t="s">
        <v>2</v>
      </c>
      <c r="W290" s="28">
        <f t="shared" si="68"/>
        <v>0</v>
      </c>
      <c r="X290" s="28" t="str">
        <f t="shared" si="66"/>
        <v/>
      </c>
    </row>
    <row r="291" spans="1:24" ht="28.9" customHeight="1">
      <c r="A291" s="41" t="str">
        <f t="shared" si="69"/>
        <v xml:space="preserve"> </v>
      </c>
      <c r="B291" s="42"/>
      <c r="C291" s="43"/>
      <c r="D291" s="44"/>
      <c r="E291" s="44"/>
      <c r="F291" s="43"/>
      <c r="G291" s="43"/>
      <c r="H291" s="26"/>
      <c r="I291" s="26"/>
      <c r="J291" s="26"/>
      <c r="K291" s="26"/>
      <c r="L291" s="52"/>
      <c r="M291" s="50"/>
      <c r="N291" s="28" t="s">
        <v>13</v>
      </c>
      <c r="O291" s="28">
        <f>COUNTIF(C281:C300,"묘")</f>
        <v>0</v>
      </c>
      <c r="P291" s="28" t="s">
        <v>2</v>
      </c>
      <c r="Q291" s="28">
        <f>SUMIF(C281:C300,"묘",E281:E300)</f>
        <v>0</v>
      </c>
      <c r="R291" s="28">
        <f>COUNTIF(X281:X300,"묘국")</f>
        <v>0</v>
      </c>
      <c r="S291" s="28" t="s">
        <v>2</v>
      </c>
      <c r="T291" s="28">
        <f>SUMIF(X281:X300,"묘국",E281:E300)</f>
        <v>0</v>
      </c>
      <c r="U291" s="28">
        <f t="shared" si="67"/>
        <v>0</v>
      </c>
      <c r="V291" s="28" t="s">
        <v>2</v>
      </c>
      <c r="W291" s="28">
        <f t="shared" si="68"/>
        <v>0</v>
      </c>
      <c r="X291" s="28" t="str">
        <f t="shared" si="66"/>
        <v/>
      </c>
    </row>
    <row r="292" spans="1:24" ht="28.9" customHeight="1">
      <c r="A292" s="41" t="str">
        <f t="shared" si="69"/>
        <v xml:space="preserve"> </v>
      </c>
      <c r="B292" s="42"/>
      <c r="C292" s="43"/>
      <c r="D292" s="44"/>
      <c r="E292" s="44"/>
      <c r="F292" s="43"/>
      <c r="G292" s="43"/>
      <c r="H292" s="26"/>
      <c r="I292" s="26"/>
      <c r="J292" s="26"/>
      <c r="K292" s="26"/>
      <c r="L292" s="52"/>
      <c r="M292" s="50"/>
      <c r="N292" s="28" t="s">
        <v>14</v>
      </c>
      <c r="O292" s="28">
        <f>COUNTIF(C281:C300,"목")</f>
        <v>0</v>
      </c>
      <c r="P292" s="28" t="s">
        <v>2</v>
      </c>
      <c r="Q292" s="28">
        <f>SUMIF(C281:C300,"목",E281:E300)</f>
        <v>0</v>
      </c>
      <c r="R292" s="28">
        <f>COUNTIF(X281:X300,"목국")</f>
        <v>0</v>
      </c>
      <c r="S292" s="28" t="s">
        <v>2</v>
      </c>
      <c r="T292" s="28">
        <f>SUMIF(X281:X300,"목국",E281:E300)</f>
        <v>0</v>
      </c>
      <c r="U292" s="28">
        <f t="shared" si="67"/>
        <v>0</v>
      </c>
      <c r="V292" s="28" t="s">
        <v>2</v>
      </c>
      <c r="W292" s="28">
        <f t="shared" si="68"/>
        <v>0</v>
      </c>
      <c r="X292" s="28" t="str">
        <f t="shared" si="66"/>
        <v/>
      </c>
    </row>
    <row r="293" spans="1:24" ht="28.9" customHeight="1">
      <c r="A293" s="41" t="str">
        <f t="shared" si="69"/>
        <v xml:space="preserve"> </v>
      </c>
      <c r="B293" s="42"/>
      <c r="C293" s="43"/>
      <c r="D293" s="44"/>
      <c r="E293" s="44"/>
      <c r="F293" s="43"/>
      <c r="G293" s="43"/>
      <c r="H293" s="26"/>
      <c r="I293" s="26"/>
      <c r="J293" s="26"/>
      <c r="K293" s="26"/>
      <c r="L293" s="52"/>
      <c r="M293" s="50"/>
      <c r="N293" s="28" t="s">
        <v>15</v>
      </c>
      <c r="O293" s="28">
        <f>COUNTIF(C281:C300,"잡")</f>
        <v>0</v>
      </c>
      <c r="P293" s="28" t="s">
        <v>2</v>
      </c>
      <c r="Q293" s="28">
        <f>SUMIF(C281:C300,"잡",E281:E300)</f>
        <v>0</v>
      </c>
      <c r="R293" s="28">
        <f>COUNTIF(X281:X300,"잡국")</f>
        <v>0</v>
      </c>
      <c r="S293" s="28" t="s">
        <v>2</v>
      </c>
      <c r="T293" s="28">
        <f>SUMIF(X281:X300,"잡국",E281:E300)</f>
        <v>0</v>
      </c>
      <c r="U293" s="28">
        <f t="shared" si="67"/>
        <v>0</v>
      </c>
      <c r="V293" s="28" t="s">
        <v>2</v>
      </c>
      <c r="W293" s="28">
        <f t="shared" si="68"/>
        <v>0</v>
      </c>
      <c r="X293" s="28" t="str">
        <f t="shared" si="66"/>
        <v/>
      </c>
    </row>
    <row r="294" spans="1:24" ht="28.9" customHeight="1">
      <c r="A294" s="41" t="str">
        <f t="shared" si="69"/>
        <v xml:space="preserve"> </v>
      </c>
      <c r="B294" s="42"/>
      <c r="C294" s="43"/>
      <c r="D294" s="44"/>
      <c r="E294" s="44"/>
      <c r="F294" s="43"/>
      <c r="G294" s="43"/>
      <c r="H294" s="26"/>
      <c r="I294" s="26"/>
      <c r="J294" s="26"/>
      <c r="K294" s="26"/>
      <c r="L294" s="52"/>
      <c r="M294" s="50"/>
      <c r="N294" s="28" t="s">
        <v>19</v>
      </c>
      <c r="O294" s="28">
        <f>COUNTIF(C281:C300,"학")</f>
        <v>0</v>
      </c>
      <c r="P294" s="28" t="s">
        <v>2</v>
      </c>
      <c r="Q294" s="28">
        <f>SUMIF(C281:C300,"학",E281:E300)</f>
        <v>0</v>
      </c>
      <c r="R294" s="28">
        <f>COUNTIF(X281:X300,"학국")</f>
        <v>0</v>
      </c>
      <c r="S294" s="28" t="s">
        <v>2</v>
      </c>
      <c r="T294" s="28">
        <f>SUMIF(X281:X300,"학국",E281:E300)</f>
        <v>0</v>
      </c>
      <c r="U294" s="28">
        <f t="shared" si="67"/>
        <v>0</v>
      </c>
      <c r="V294" s="28" t="s">
        <v>2</v>
      </c>
      <c r="W294" s="28">
        <f t="shared" si="68"/>
        <v>0</v>
      </c>
      <c r="X294" s="28" t="str">
        <f t="shared" si="66"/>
        <v/>
      </c>
    </row>
    <row r="295" spans="1:24" ht="28.9" customHeight="1">
      <c r="A295" s="41" t="str">
        <f t="shared" si="69"/>
        <v xml:space="preserve"> </v>
      </c>
      <c r="B295" s="42"/>
      <c r="C295" s="43"/>
      <c r="D295" s="44"/>
      <c r="E295" s="44"/>
      <c r="F295" s="43"/>
      <c r="G295" s="43"/>
      <c r="H295" s="26"/>
      <c r="I295" s="26"/>
      <c r="J295" s="26"/>
      <c r="K295" s="26"/>
      <c r="L295" s="52"/>
      <c r="M295" s="50"/>
      <c r="N295" s="28" t="s">
        <v>16</v>
      </c>
      <c r="O295" s="28">
        <f>COUNTIF(C281:C300,"수")</f>
        <v>0</v>
      </c>
      <c r="P295" s="28" t="s">
        <v>2</v>
      </c>
      <c r="Q295" s="28">
        <f>SUMIF(C281:C300,"수",E281:E300)</f>
        <v>0</v>
      </c>
      <c r="R295" s="28">
        <f>COUNTIF(X281:X300,"수국")</f>
        <v>0</v>
      </c>
      <c r="S295" s="28" t="s">
        <v>2</v>
      </c>
      <c r="T295" s="28">
        <f>SUMIF(X281:X300,"수국",E281:E300)</f>
        <v>0</v>
      </c>
      <c r="U295" s="28">
        <f t="shared" si="67"/>
        <v>0</v>
      </c>
      <c r="V295" s="28" t="s">
        <v>2</v>
      </c>
      <c r="W295" s="28">
        <f t="shared" si="68"/>
        <v>0</v>
      </c>
      <c r="X295" s="28" t="str">
        <f t="shared" si="66"/>
        <v/>
      </c>
    </row>
    <row r="296" spans="1:24" ht="28.9" customHeight="1">
      <c r="A296" s="41" t="str">
        <f t="shared" si="69"/>
        <v xml:space="preserve"> </v>
      </c>
      <c r="B296" s="42"/>
      <c r="C296" s="43"/>
      <c r="D296" s="44"/>
      <c r="E296" s="44"/>
      <c r="F296" s="43"/>
      <c r="G296" s="43"/>
      <c r="H296" s="26"/>
      <c r="I296" s="26"/>
      <c r="J296" s="26"/>
      <c r="K296" s="26"/>
      <c r="L296" s="52"/>
      <c r="M296" s="50"/>
      <c r="N296" s="29" t="s">
        <v>17</v>
      </c>
      <c r="O296" s="28">
        <f>COUNTIF(C281:C300,"장")</f>
        <v>0</v>
      </c>
      <c r="P296" s="28" t="s">
        <v>2</v>
      </c>
      <c r="Q296" s="28">
        <f>SUMIF(C281:C300,"장",E281:E300)</f>
        <v>0</v>
      </c>
      <c r="R296" s="28">
        <f>COUNTIF(X281:X300,"장국")</f>
        <v>0</v>
      </c>
      <c r="S296" s="28" t="s">
        <v>2</v>
      </c>
      <c r="T296" s="28">
        <f>SUMIF(X281:X300,"장국",E281:E300)</f>
        <v>0</v>
      </c>
      <c r="U296" s="28">
        <f t="shared" si="67"/>
        <v>0</v>
      </c>
      <c r="V296" s="28" t="s">
        <v>2</v>
      </c>
      <c r="W296" s="28">
        <f t="shared" si="68"/>
        <v>0</v>
      </c>
      <c r="X296" s="30" t="str">
        <f t="shared" ref="X296:X311" si="70">CONCATENATE(C296,H296)</f>
        <v/>
      </c>
    </row>
    <row r="297" spans="1:24" ht="28.9" customHeight="1">
      <c r="A297" s="41" t="str">
        <f t="shared" si="69"/>
        <v xml:space="preserve"> </v>
      </c>
      <c r="B297" s="42"/>
      <c r="C297" s="43"/>
      <c r="D297" s="44"/>
      <c r="E297" s="44"/>
      <c r="F297" s="43"/>
      <c r="G297" s="43"/>
      <c r="H297" s="26"/>
      <c r="I297" s="26"/>
      <c r="J297" s="26"/>
      <c r="K297" s="26"/>
      <c r="L297" s="52"/>
      <c r="M297" s="50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30" t="str">
        <f t="shared" si="70"/>
        <v/>
      </c>
    </row>
    <row r="298" spans="1:24" ht="28.9" customHeight="1">
      <c r="A298" s="41" t="str">
        <f t="shared" si="69"/>
        <v xml:space="preserve"> </v>
      </c>
      <c r="B298" s="42"/>
      <c r="C298" s="43"/>
      <c r="D298" s="44"/>
      <c r="E298" s="44"/>
      <c r="F298" s="43"/>
      <c r="G298" s="43"/>
      <c r="H298" s="26"/>
      <c r="I298" s="26"/>
      <c r="J298" s="26"/>
      <c r="K298" s="26"/>
      <c r="L298" s="52"/>
      <c r="M298" s="50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30" t="str">
        <f t="shared" si="70"/>
        <v/>
      </c>
    </row>
    <row r="299" spans="1:24" ht="28.9" customHeight="1">
      <c r="A299" s="41" t="str">
        <f>IF(OR(ISNUMBER(E299),ISTEXT(C299)),A298+1," ")</f>
        <v xml:space="preserve"> </v>
      </c>
      <c r="B299" s="42"/>
      <c r="C299" s="43"/>
      <c r="D299" s="44"/>
      <c r="E299" s="44"/>
      <c r="F299" s="43"/>
      <c r="G299" s="43"/>
      <c r="H299" s="26"/>
      <c r="I299" s="26"/>
      <c r="J299" s="26"/>
      <c r="K299" s="26"/>
      <c r="L299" s="52"/>
      <c r="M299" s="50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30" t="str">
        <f t="shared" si="70"/>
        <v/>
      </c>
    </row>
    <row r="300" spans="1:24" ht="28.9" customHeight="1">
      <c r="A300" s="41" t="str">
        <f>IF(OR(ISNUMBER(E300),ISTEXT(C300)),A299+1," ")</f>
        <v xml:space="preserve"> </v>
      </c>
      <c r="B300" s="42"/>
      <c r="C300" s="43"/>
      <c r="D300" s="44"/>
      <c r="E300" s="44"/>
      <c r="F300" s="43"/>
      <c r="G300" s="43"/>
      <c r="H300" s="26"/>
      <c r="I300" s="26"/>
      <c r="J300" s="26"/>
      <c r="K300" s="26"/>
      <c r="L300" s="52"/>
      <c r="M300" s="50"/>
      <c r="N300" s="28" t="s">
        <v>20</v>
      </c>
      <c r="O300" s="28">
        <f>COUNTIF(C281:C300," ")</f>
        <v>0</v>
      </c>
      <c r="P300" s="28" t="s">
        <v>2</v>
      </c>
      <c r="Q300" s="28">
        <f>SUMIF(C281:C300," ",E281:E300)</f>
        <v>0</v>
      </c>
      <c r="R300" s="28"/>
      <c r="S300" s="28" t="s">
        <v>2</v>
      </c>
      <c r="T300" s="28"/>
      <c r="U300" s="28">
        <f>O300</f>
        <v>0</v>
      </c>
      <c r="V300" s="28" t="s">
        <v>2</v>
      </c>
      <c r="W300" s="28">
        <f>Q300</f>
        <v>0</v>
      </c>
      <c r="X300" s="28" t="str">
        <f t="shared" si="70"/>
        <v/>
      </c>
    </row>
    <row r="301" spans="1:24" ht="28.9" customHeight="1">
      <c r="A301" s="45" t="s">
        <v>35</v>
      </c>
      <c r="B301" s="46"/>
      <c r="C301" s="47"/>
      <c r="D301" s="48"/>
      <c r="E301" s="49">
        <f>SUM(E281:E300)</f>
        <v>0</v>
      </c>
      <c r="F301" s="47"/>
      <c r="G301" s="47"/>
      <c r="H301" s="31"/>
      <c r="I301" s="31"/>
      <c r="J301" s="31"/>
      <c r="K301" s="31"/>
      <c r="L301" s="33"/>
      <c r="M301" s="51"/>
      <c r="N301" s="29" t="s">
        <v>1</v>
      </c>
      <c r="O301" s="28">
        <f>SUM(O281:O300)</f>
        <v>0</v>
      </c>
      <c r="P301" s="28" t="s">
        <v>2</v>
      </c>
      <c r="Q301" s="28">
        <f>SUM(Q281:Q300)</f>
        <v>0</v>
      </c>
      <c r="R301" s="28">
        <f>SUM(R281:R300)</f>
        <v>0</v>
      </c>
      <c r="S301" s="28" t="s">
        <v>2</v>
      </c>
      <c r="T301" s="28">
        <f>SUM(T281:T300)</f>
        <v>0</v>
      </c>
      <c r="U301" s="28">
        <f>SUM(U281:U300)</f>
        <v>0</v>
      </c>
      <c r="V301" s="28" t="s">
        <v>2</v>
      </c>
      <c r="W301" s="28">
        <f>SUM(W281:W300)</f>
        <v>0</v>
      </c>
      <c r="X301" s="28" t="str">
        <f t="shared" si="70"/>
        <v/>
      </c>
    </row>
    <row r="302" spans="1:24" ht="28.9" customHeight="1">
      <c r="A302" s="41" t="str">
        <f>IF(OR(ISNUMBER(E302),ISTEXT(C302)),A300+1," ")</f>
        <v xml:space="preserve"> </v>
      </c>
      <c r="B302" s="42"/>
      <c r="C302" s="43"/>
      <c r="D302" s="44"/>
      <c r="E302" s="44"/>
      <c r="F302" s="43"/>
      <c r="G302" s="43"/>
      <c r="H302" s="26"/>
      <c r="I302" s="26"/>
      <c r="J302" s="26"/>
      <c r="K302" s="27"/>
      <c r="L302" s="52"/>
      <c r="M302" s="50"/>
      <c r="N302" s="28" t="s">
        <v>3</v>
      </c>
      <c r="O302" s="28">
        <f>COUNTIF(C302:C321,"전")</f>
        <v>0</v>
      </c>
      <c r="P302" s="28" t="s">
        <v>2</v>
      </c>
      <c r="Q302" s="28">
        <f>SUMIF(C302:C321,"전",E302:E321)</f>
        <v>0</v>
      </c>
      <c r="R302" s="28">
        <f>COUNTIF(X302:X321,"전국")</f>
        <v>0</v>
      </c>
      <c r="S302" s="28" t="s">
        <v>2</v>
      </c>
      <c r="T302" s="28">
        <f>SUMIF(X302:X321,"전국",E302:E321)</f>
        <v>0</v>
      </c>
      <c r="U302" s="28">
        <f t="shared" ref="U302:U317" si="71">O302-R302</f>
        <v>0</v>
      </c>
      <c r="V302" s="28" t="s">
        <v>2</v>
      </c>
      <c r="W302" s="28">
        <f t="shared" ref="W302:W317" si="72">Q302-T302</f>
        <v>0</v>
      </c>
      <c r="X302" s="28" t="str">
        <f t="shared" si="70"/>
        <v/>
      </c>
    </row>
    <row r="303" spans="1:24" ht="28.9" customHeight="1">
      <c r="A303" s="41" t="str">
        <f>IF(OR(ISNUMBER(E303),ISTEXT(C303)),A302+1," ")</f>
        <v xml:space="preserve"> </v>
      </c>
      <c r="B303" s="42"/>
      <c r="C303" s="43"/>
      <c r="D303" s="44"/>
      <c r="E303" s="44"/>
      <c r="F303" s="43"/>
      <c r="G303" s="43"/>
      <c r="H303" s="26"/>
      <c r="I303" s="26"/>
      <c r="J303" s="26"/>
      <c r="K303" s="26"/>
      <c r="L303" s="52"/>
      <c r="M303" s="50"/>
      <c r="N303" s="28" t="s">
        <v>4</v>
      </c>
      <c r="O303" s="28">
        <f>COUNTIF(C302:C321,"답")</f>
        <v>0</v>
      </c>
      <c r="P303" s="28" t="s">
        <v>2</v>
      </c>
      <c r="Q303" s="28">
        <f>SUMIF(C302:C321,"답",E302:E321)</f>
        <v>0</v>
      </c>
      <c r="R303" s="28">
        <f>COUNTIF(X302:X321,"답국")</f>
        <v>0</v>
      </c>
      <c r="S303" s="28" t="s">
        <v>2</v>
      </c>
      <c r="T303" s="28">
        <f>SUMIF(X302:X321,"답국",E302:E321)</f>
        <v>0</v>
      </c>
      <c r="U303" s="28">
        <f t="shared" si="71"/>
        <v>0</v>
      </c>
      <c r="V303" s="28" t="s">
        <v>2</v>
      </c>
      <c r="W303" s="28">
        <f t="shared" si="72"/>
        <v>0</v>
      </c>
      <c r="X303" s="28" t="str">
        <f t="shared" si="70"/>
        <v/>
      </c>
    </row>
    <row r="304" spans="1:24" ht="28.9" customHeight="1">
      <c r="A304" s="41" t="str">
        <f>IF(OR(ISNUMBER(E304),ISTEXT(C304)),A303+1," ")</f>
        <v xml:space="preserve"> </v>
      </c>
      <c r="B304" s="42"/>
      <c r="C304" s="43"/>
      <c r="D304" s="44"/>
      <c r="E304" s="44"/>
      <c r="F304" s="43"/>
      <c r="G304" s="43"/>
      <c r="H304" s="26"/>
      <c r="I304" s="26"/>
      <c r="J304" s="26"/>
      <c r="K304" s="26"/>
      <c r="L304" s="52"/>
      <c r="M304" s="50"/>
      <c r="N304" s="28" t="s">
        <v>5</v>
      </c>
      <c r="O304" s="28">
        <f>COUNTIF(C302:C321,"임")</f>
        <v>0</v>
      </c>
      <c r="P304" s="28" t="s">
        <v>2</v>
      </c>
      <c r="Q304" s="28">
        <f>SUMIF(C302:C321,"임",E302:E321)</f>
        <v>0</v>
      </c>
      <c r="R304" s="28">
        <f>COUNTIF(X302:X321,"임국")</f>
        <v>0</v>
      </c>
      <c r="S304" s="28" t="s">
        <v>2</v>
      </c>
      <c r="T304" s="28">
        <f>SUMIF(X302:X321,"임국",E302:E321)</f>
        <v>0</v>
      </c>
      <c r="U304" s="28">
        <f t="shared" si="71"/>
        <v>0</v>
      </c>
      <c r="V304" s="28" t="s">
        <v>2</v>
      </c>
      <c r="W304" s="28">
        <f t="shared" si="72"/>
        <v>0</v>
      </c>
      <c r="X304" s="28" t="str">
        <f t="shared" si="70"/>
        <v/>
      </c>
    </row>
    <row r="305" spans="1:24" ht="28.9" customHeight="1">
      <c r="A305" s="41" t="str">
        <f>IF(OR(ISNUMBER(E305),ISTEXT(C305)),A304+1," ")</f>
        <v xml:space="preserve"> </v>
      </c>
      <c r="B305" s="42"/>
      <c r="C305" s="43"/>
      <c r="D305" s="44"/>
      <c r="E305" s="44"/>
      <c r="F305" s="43"/>
      <c r="G305" s="43"/>
      <c r="H305" s="26"/>
      <c r="I305" s="26"/>
      <c r="J305" s="26"/>
      <c r="K305" s="26"/>
      <c r="L305" s="52"/>
      <c r="M305" s="50"/>
      <c r="N305" s="28" t="s">
        <v>6</v>
      </c>
      <c r="O305" s="28">
        <f>COUNTIF(C302:C321,"대")</f>
        <v>0</v>
      </c>
      <c r="P305" s="28" t="s">
        <v>2</v>
      </c>
      <c r="Q305" s="28">
        <f>SUMIF(C302:C321,"대",E302:E321)</f>
        <v>0</v>
      </c>
      <c r="R305" s="28">
        <f>COUNTIF(X302:X321,"대국")</f>
        <v>0</v>
      </c>
      <c r="S305" s="28" t="s">
        <v>2</v>
      </c>
      <c r="T305" s="28">
        <f>SUMIF(X302:X321,"대국",E302:E321)</f>
        <v>0</v>
      </c>
      <c r="U305" s="28">
        <f t="shared" si="71"/>
        <v>0</v>
      </c>
      <c r="V305" s="28" t="s">
        <v>2</v>
      </c>
      <c r="W305" s="28">
        <f t="shared" si="72"/>
        <v>0</v>
      </c>
      <c r="X305" s="28" t="str">
        <f t="shared" si="70"/>
        <v/>
      </c>
    </row>
    <row r="306" spans="1:24" ht="28.9" customHeight="1">
      <c r="A306" s="41" t="str">
        <f>IF(OR(ISNUMBER(E306),ISTEXT(C306)),A305+1," ")</f>
        <v xml:space="preserve"> </v>
      </c>
      <c r="B306" s="42"/>
      <c r="C306" s="43"/>
      <c r="D306" s="44"/>
      <c r="E306" s="44"/>
      <c r="F306" s="43"/>
      <c r="G306" s="43"/>
      <c r="H306" s="26"/>
      <c r="I306" s="26"/>
      <c r="J306" s="26"/>
      <c r="K306" s="26"/>
      <c r="L306" s="52"/>
      <c r="M306" s="50"/>
      <c r="N306" s="28" t="s">
        <v>7</v>
      </c>
      <c r="O306" s="28">
        <f>COUNTIF(C302:C321,"도")</f>
        <v>0</v>
      </c>
      <c r="P306" s="28" t="s">
        <v>2</v>
      </c>
      <c r="Q306" s="28">
        <f>SUMIF(C302:C321,"도",E302:E321)</f>
        <v>0</v>
      </c>
      <c r="R306" s="28">
        <f>COUNTIF(X302:X321,"도국")</f>
        <v>0</v>
      </c>
      <c r="S306" s="28" t="s">
        <v>2</v>
      </c>
      <c r="T306" s="28">
        <f>SUMIF(X302:X321,"도국",E302:E321)</f>
        <v>0</v>
      </c>
      <c r="U306" s="28">
        <f t="shared" si="71"/>
        <v>0</v>
      </c>
      <c r="V306" s="28" t="s">
        <v>2</v>
      </c>
      <c r="W306" s="28">
        <f t="shared" si="72"/>
        <v>0</v>
      </c>
      <c r="X306" s="28" t="str">
        <f t="shared" si="70"/>
        <v/>
      </c>
    </row>
    <row r="307" spans="1:24" ht="28.9" customHeight="1">
      <c r="A307" s="41" t="str">
        <f t="shared" ref="A307:A319" si="73">IF(OR(ISNUMBER(E307),ISTEXT(C307)),A306+1," ")</f>
        <v xml:space="preserve"> </v>
      </c>
      <c r="B307" s="42"/>
      <c r="C307" s="43"/>
      <c r="D307" s="44"/>
      <c r="E307" s="44"/>
      <c r="F307" s="43"/>
      <c r="G307" s="43"/>
      <c r="H307" s="26"/>
      <c r="I307" s="26"/>
      <c r="J307" s="26"/>
      <c r="K307" s="26"/>
      <c r="L307" s="52"/>
      <c r="M307" s="50"/>
      <c r="N307" s="28" t="s">
        <v>8</v>
      </c>
      <c r="O307" s="28">
        <f>COUNTIF(C302:C321,"천")</f>
        <v>0</v>
      </c>
      <c r="P307" s="28" t="s">
        <v>2</v>
      </c>
      <c r="Q307" s="28">
        <f>SUMIF(C302:C321,"천",E302:E321)</f>
        <v>0</v>
      </c>
      <c r="R307" s="28">
        <f>COUNTIF(X302:X321,"천국")</f>
        <v>0</v>
      </c>
      <c r="S307" s="28" t="s">
        <v>2</v>
      </c>
      <c r="T307" s="28">
        <f>SUMIF(X302:X321,"천국",E302:E321)</f>
        <v>0</v>
      </c>
      <c r="U307" s="28">
        <f t="shared" si="71"/>
        <v>0</v>
      </c>
      <c r="V307" s="28" t="s">
        <v>2</v>
      </c>
      <c r="W307" s="28">
        <f t="shared" si="72"/>
        <v>0</v>
      </c>
      <c r="X307" s="28" t="str">
        <f t="shared" si="70"/>
        <v/>
      </c>
    </row>
    <row r="308" spans="1:24" ht="28.9" customHeight="1">
      <c r="A308" s="41" t="str">
        <f t="shared" si="73"/>
        <v xml:space="preserve"> </v>
      </c>
      <c r="B308" s="42"/>
      <c r="C308" s="43"/>
      <c r="D308" s="44"/>
      <c r="E308" s="44"/>
      <c r="F308" s="43"/>
      <c r="G308" s="43"/>
      <c r="H308" s="26"/>
      <c r="I308" s="26"/>
      <c r="J308" s="26"/>
      <c r="K308" s="26"/>
      <c r="L308" s="52"/>
      <c r="M308" s="50"/>
      <c r="N308" s="28" t="s">
        <v>9</v>
      </c>
      <c r="O308" s="28">
        <f>COUNTIF(C302:C321,"구")</f>
        <v>0</v>
      </c>
      <c r="P308" s="28" t="s">
        <v>2</v>
      </c>
      <c r="Q308" s="28">
        <f>SUMIF(C302:C321,"구",E302:E321)</f>
        <v>0</v>
      </c>
      <c r="R308" s="28">
        <f>COUNTIF(X302:X321,"구국")</f>
        <v>0</v>
      </c>
      <c r="S308" s="28" t="s">
        <v>2</v>
      </c>
      <c r="T308" s="28">
        <f>SUMIF(X302:X321,"구국",E302:E321)</f>
        <v>0</v>
      </c>
      <c r="U308" s="28">
        <f t="shared" si="71"/>
        <v>0</v>
      </c>
      <c r="V308" s="28" t="s">
        <v>2</v>
      </c>
      <c r="W308" s="28">
        <f t="shared" si="72"/>
        <v>0</v>
      </c>
      <c r="X308" s="28" t="str">
        <f t="shared" si="70"/>
        <v/>
      </c>
    </row>
    <row r="309" spans="1:24" ht="28.9" customHeight="1">
      <c r="A309" s="41" t="str">
        <f t="shared" si="73"/>
        <v xml:space="preserve"> </v>
      </c>
      <c r="B309" s="42"/>
      <c r="C309" s="43"/>
      <c r="D309" s="44"/>
      <c r="E309" s="44"/>
      <c r="F309" s="43"/>
      <c r="G309" s="43"/>
      <c r="H309" s="26"/>
      <c r="I309" s="26"/>
      <c r="J309" s="26"/>
      <c r="K309" s="26"/>
      <c r="L309" s="52"/>
      <c r="M309" s="50"/>
      <c r="N309" s="28" t="s">
        <v>10</v>
      </c>
      <c r="O309" s="28">
        <f>COUNTIF(C302:C321,"제")</f>
        <v>0</v>
      </c>
      <c r="P309" s="28" t="s">
        <v>2</v>
      </c>
      <c r="Q309" s="28">
        <f>SUMIF(C302:C321,"제",E302:E321)</f>
        <v>0</v>
      </c>
      <c r="R309" s="28">
        <f>COUNTIF(X302:X321,"제국")</f>
        <v>0</v>
      </c>
      <c r="S309" s="28" t="s">
        <v>2</v>
      </c>
      <c r="T309" s="28">
        <f>SUMIF(X302:X321,"제국",E302:E321)</f>
        <v>0</v>
      </c>
      <c r="U309" s="28">
        <f t="shared" si="71"/>
        <v>0</v>
      </c>
      <c r="V309" s="28" t="s">
        <v>2</v>
      </c>
      <c r="W309" s="28">
        <f t="shared" si="72"/>
        <v>0</v>
      </c>
      <c r="X309" s="28" t="str">
        <f t="shared" si="70"/>
        <v/>
      </c>
    </row>
    <row r="310" spans="1:24" ht="28.9" customHeight="1">
      <c r="A310" s="41" t="str">
        <f t="shared" si="73"/>
        <v xml:space="preserve"> </v>
      </c>
      <c r="B310" s="42"/>
      <c r="C310" s="43"/>
      <c r="D310" s="44"/>
      <c r="E310" s="44"/>
      <c r="F310" s="43"/>
      <c r="G310" s="43"/>
      <c r="H310" s="26"/>
      <c r="I310" s="26"/>
      <c r="J310" s="26"/>
      <c r="K310" s="26"/>
      <c r="L310" s="52"/>
      <c r="M310" s="50"/>
      <c r="N310" s="28" t="s">
        <v>11</v>
      </c>
      <c r="O310" s="28">
        <f>COUNTIF(C302:C321,"유")</f>
        <v>0</v>
      </c>
      <c r="P310" s="28" t="s">
        <v>2</v>
      </c>
      <c r="Q310" s="28">
        <f>SUMIF(C302:C321,"유",E302:E321)</f>
        <v>0</v>
      </c>
      <c r="R310" s="28">
        <f>COUNTIF(X302:X321,"유국")</f>
        <v>0</v>
      </c>
      <c r="S310" s="28" t="s">
        <v>2</v>
      </c>
      <c r="T310" s="28">
        <f>SUMIF(X302:X321,"유국",E302:E321)</f>
        <v>0</v>
      </c>
      <c r="U310" s="28">
        <f t="shared" si="71"/>
        <v>0</v>
      </c>
      <c r="V310" s="28" t="s">
        <v>2</v>
      </c>
      <c r="W310" s="28">
        <f t="shared" si="72"/>
        <v>0</v>
      </c>
      <c r="X310" s="28" t="str">
        <f t="shared" si="70"/>
        <v/>
      </c>
    </row>
    <row r="311" spans="1:24" ht="28.9" customHeight="1">
      <c r="A311" s="41" t="str">
        <f t="shared" si="73"/>
        <v xml:space="preserve"> </v>
      </c>
      <c r="B311" s="42"/>
      <c r="C311" s="43"/>
      <c r="D311" s="44"/>
      <c r="E311" s="44"/>
      <c r="F311" s="43"/>
      <c r="G311" s="43"/>
      <c r="H311" s="26"/>
      <c r="I311" s="26"/>
      <c r="J311" s="26"/>
      <c r="K311" s="26"/>
      <c r="L311" s="52"/>
      <c r="M311" s="50"/>
      <c r="N311" s="28" t="s">
        <v>12</v>
      </c>
      <c r="O311" s="28">
        <f>COUNTIF(C302:C321,"과")</f>
        <v>0</v>
      </c>
      <c r="P311" s="28" t="s">
        <v>2</v>
      </c>
      <c r="Q311" s="28">
        <f>SUMIF(C302:C321,"과",E302:E321)</f>
        <v>0</v>
      </c>
      <c r="R311" s="28">
        <f>COUNTIF(X302:X321,"과국")</f>
        <v>0</v>
      </c>
      <c r="S311" s="28" t="s">
        <v>2</v>
      </c>
      <c r="T311" s="28">
        <f>SUMIF(X302:X321,"과국",E302:E321)</f>
        <v>0</v>
      </c>
      <c r="U311" s="28">
        <f t="shared" si="71"/>
        <v>0</v>
      </c>
      <c r="V311" s="28" t="s">
        <v>2</v>
      </c>
      <c r="W311" s="28">
        <f t="shared" si="72"/>
        <v>0</v>
      </c>
      <c r="X311" s="28" t="str">
        <f t="shared" si="70"/>
        <v/>
      </c>
    </row>
    <row r="312" spans="1:24" ht="28.9" customHeight="1">
      <c r="A312" s="41" t="str">
        <f t="shared" si="73"/>
        <v xml:space="preserve"> </v>
      </c>
      <c r="B312" s="42"/>
      <c r="C312" s="43"/>
      <c r="D312" s="44"/>
      <c r="E312" s="44"/>
      <c r="F312" s="43"/>
      <c r="G312" s="43"/>
      <c r="H312" s="26"/>
      <c r="I312" s="26"/>
      <c r="J312" s="26"/>
      <c r="K312" s="26"/>
      <c r="L312" s="52"/>
      <c r="M312" s="50"/>
      <c r="N312" s="28" t="s">
        <v>13</v>
      </c>
      <c r="O312" s="28">
        <f>COUNTIF(C302:C321,"묘")</f>
        <v>0</v>
      </c>
      <c r="P312" s="28" t="s">
        <v>2</v>
      </c>
      <c r="Q312" s="28">
        <f>SUMIF(C302:C321,"묘",E302:E321)</f>
        <v>0</v>
      </c>
      <c r="R312" s="28">
        <f>COUNTIF(X302:X321,"묘국")</f>
        <v>0</v>
      </c>
      <c r="S312" s="28" t="s">
        <v>2</v>
      </c>
      <c r="T312" s="28">
        <f>SUMIF(X302:X321,"묘국",E302:E321)</f>
        <v>0</v>
      </c>
      <c r="U312" s="28">
        <f t="shared" si="71"/>
        <v>0</v>
      </c>
      <c r="V312" s="28" t="s">
        <v>2</v>
      </c>
      <c r="W312" s="28">
        <f t="shared" si="72"/>
        <v>0</v>
      </c>
      <c r="X312" s="28" t="str">
        <f t="shared" ref="X312:X327" si="74">CONCATENATE(C312,H312)</f>
        <v/>
      </c>
    </row>
    <row r="313" spans="1:24" ht="28.9" customHeight="1">
      <c r="A313" s="41" t="str">
        <f t="shared" si="73"/>
        <v xml:space="preserve"> </v>
      </c>
      <c r="B313" s="42"/>
      <c r="C313" s="43"/>
      <c r="D313" s="44"/>
      <c r="E313" s="44"/>
      <c r="F313" s="43"/>
      <c r="G313" s="43"/>
      <c r="H313" s="26"/>
      <c r="I313" s="26"/>
      <c r="J313" s="26"/>
      <c r="K313" s="26"/>
      <c r="L313" s="52"/>
      <c r="M313" s="50"/>
      <c r="N313" s="28" t="s">
        <v>14</v>
      </c>
      <c r="O313" s="28">
        <f>COUNTIF(C302:C321,"목")</f>
        <v>0</v>
      </c>
      <c r="P313" s="28" t="s">
        <v>2</v>
      </c>
      <c r="Q313" s="28">
        <f>SUMIF(C302:C321,"목",E302:E321)</f>
        <v>0</v>
      </c>
      <c r="R313" s="28">
        <f>COUNTIF(X302:X321,"목국")</f>
        <v>0</v>
      </c>
      <c r="S313" s="28" t="s">
        <v>2</v>
      </c>
      <c r="T313" s="28">
        <f>SUMIF(X302:X321,"목국",E302:E321)</f>
        <v>0</v>
      </c>
      <c r="U313" s="28">
        <f t="shared" si="71"/>
        <v>0</v>
      </c>
      <c r="V313" s="28" t="s">
        <v>2</v>
      </c>
      <c r="W313" s="28">
        <f t="shared" si="72"/>
        <v>0</v>
      </c>
      <c r="X313" s="28" t="str">
        <f t="shared" si="74"/>
        <v/>
      </c>
    </row>
    <row r="314" spans="1:24" ht="28.9" customHeight="1">
      <c r="A314" s="41" t="str">
        <f t="shared" si="73"/>
        <v xml:space="preserve"> </v>
      </c>
      <c r="B314" s="42"/>
      <c r="C314" s="43"/>
      <c r="D314" s="44"/>
      <c r="E314" s="44"/>
      <c r="F314" s="43"/>
      <c r="G314" s="43"/>
      <c r="H314" s="26"/>
      <c r="I314" s="26"/>
      <c r="J314" s="26"/>
      <c r="K314" s="26"/>
      <c r="L314" s="52"/>
      <c r="M314" s="50"/>
      <c r="N314" s="28" t="s">
        <v>15</v>
      </c>
      <c r="O314" s="28">
        <f>COUNTIF(C302:C321,"잡")</f>
        <v>0</v>
      </c>
      <c r="P314" s="28" t="s">
        <v>2</v>
      </c>
      <c r="Q314" s="28">
        <f>SUMIF(C302:C321,"잡",E302:E321)</f>
        <v>0</v>
      </c>
      <c r="R314" s="28">
        <f>COUNTIF(X302:X321,"잡국")</f>
        <v>0</v>
      </c>
      <c r="S314" s="28" t="s">
        <v>2</v>
      </c>
      <c r="T314" s="28">
        <f>SUMIF(X302:X321,"잡국",E302:E321)</f>
        <v>0</v>
      </c>
      <c r="U314" s="28">
        <f t="shared" si="71"/>
        <v>0</v>
      </c>
      <c r="V314" s="28" t="s">
        <v>2</v>
      </c>
      <c r="W314" s="28">
        <f t="shared" si="72"/>
        <v>0</v>
      </c>
      <c r="X314" s="28" t="str">
        <f t="shared" si="74"/>
        <v/>
      </c>
    </row>
    <row r="315" spans="1:24" ht="28.9" customHeight="1">
      <c r="A315" s="41" t="str">
        <f t="shared" si="73"/>
        <v xml:space="preserve"> </v>
      </c>
      <c r="B315" s="42"/>
      <c r="C315" s="43"/>
      <c r="D315" s="44"/>
      <c r="E315" s="44"/>
      <c r="F315" s="43"/>
      <c r="G315" s="43"/>
      <c r="H315" s="26"/>
      <c r="I315" s="26"/>
      <c r="J315" s="26"/>
      <c r="K315" s="26"/>
      <c r="L315" s="52"/>
      <c r="M315" s="50"/>
      <c r="N315" s="28" t="s">
        <v>19</v>
      </c>
      <c r="O315" s="28">
        <f>COUNTIF(C302:C321,"학")</f>
        <v>0</v>
      </c>
      <c r="P315" s="28" t="s">
        <v>2</v>
      </c>
      <c r="Q315" s="28">
        <f>SUMIF(C302:C321,"학",E302:E321)</f>
        <v>0</v>
      </c>
      <c r="R315" s="28">
        <f>COUNTIF(X302:X321,"학국")</f>
        <v>0</v>
      </c>
      <c r="S315" s="28" t="s">
        <v>2</v>
      </c>
      <c r="T315" s="28">
        <f>SUMIF(X302:X321,"학국",E302:E321)</f>
        <v>0</v>
      </c>
      <c r="U315" s="28">
        <f t="shared" si="71"/>
        <v>0</v>
      </c>
      <c r="V315" s="28" t="s">
        <v>2</v>
      </c>
      <c r="W315" s="28">
        <f t="shared" si="72"/>
        <v>0</v>
      </c>
      <c r="X315" s="28" t="str">
        <f t="shared" si="74"/>
        <v/>
      </c>
    </row>
    <row r="316" spans="1:24" ht="28.9" customHeight="1">
      <c r="A316" s="41" t="str">
        <f t="shared" si="73"/>
        <v xml:space="preserve"> </v>
      </c>
      <c r="B316" s="42"/>
      <c r="C316" s="43"/>
      <c r="D316" s="44"/>
      <c r="E316" s="44"/>
      <c r="F316" s="43"/>
      <c r="G316" s="43"/>
      <c r="H316" s="26"/>
      <c r="I316" s="26"/>
      <c r="J316" s="26"/>
      <c r="K316" s="26"/>
      <c r="L316" s="52"/>
      <c r="M316" s="50"/>
      <c r="N316" s="28" t="s">
        <v>16</v>
      </c>
      <c r="O316" s="28">
        <f>COUNTIF(C302:C321,"수")</f>
        <v>0</v>
      </c>
      <c r="P316" s="28" t="s">
        <v>2</v>
      </c>
      <c r="Q316" s="28">
        <f>SUMIF(C302:C321,"수",E302:E321)</f>
        <v>0</v>
      </c>
      <c r="R316" s="28">
        <f>COUNTIF(X302:X321,"수국")</f>
        <v>0</v>
      </c>
      <c r="S316" s="28" t="s">
        <v>2</v>
      </c>
      <c r="T316" s="28">
        <f>SUMIF(X302:X321,"수국",E302:E321)</f>
        <v>0</v>
      </c>
      <c r="U316" s="28">
        <f t="shared" si="71"/>
        <v>0</v>
      </c>
      <c r="V316" s="28" t="s">
        <v>2</v>
      </c>
      <c r="W316" s="28">
        <f t="shared" si="72"/>
        <v>0</v>
      </c>
      <c r="X316" s="28" t="str">
        <f t="shared" si="74"/>
        <v/>
      </c>
    </row>
    <row r="317" spans="1:24" ht="28.9" customHeight="1">
      <c r="A317" s="41" t="str">
        <f t="shared" si="73"/>
        <v xml:space="preserve"> </v>
      </c>
      <c r="B317" s="42"/>
      <c r="C317" s="43"/>
      <c r="D317" s="44"/>
      <c r="E317" s="44"/>
      <c r="F317" s="43"/>
      <c r="G317" s="43"/>
      <c r="H317" s="26"/>
      <c r="I317" s="26"/>
      <c r="J317" s="26"/>
      <c r="K317" s="26"/>
      <c r="L317" s="52"/>
      <c r="M317" s="50"/>
      <c r="N317" s="29" t="s">
        <v>17</v>
      </c>
      <c r="O317" s="28">
        <f>COUNTIF(C302:C321,"장")</f>
        <v>0</v>
      </c>
      <c r="P317" s="28" t="s">
        <v>2</v>
      </c>
      <c r="Q317" s="28">
        <f>SUMIF(C302:C321,"장",E302:E321)</f>
        <v>0</v>
      </c>
      <c r="R317" s="28">
        <f>COUNTIF(X302:X321,"장국")</f>
        <v>0</v>
      </c>
      <c r="S317" s="28" t="s">
        <v>2</v>
      </c>
      <c r="T317" s="28">
        <f>SUMIF(X302:X321,"장국",E302:E321)</f>
        <v>0</v>
      </c>
      <c r="U317" s="28">
        <f t="shared" si="71"/>
        <v>0</v>
      </c>
      <c r="V317" s="28" t="s">
        <v>2</v>
      </c>
      <c r="W317" s="28">
        <f t="shared" si="72"/>
        <v>0</v>
      </c>
      <c r="X317" s="30" t="str">
        <f t="shared" si="74"/>
        <v/>
      </c>
    </row>
    <row r="318" spans="1:24" ht="28.9" customHeight="1">
      <c r="A318" s="41" t="str">
        <f t="shared" si="73"/>
        <v xml:space="preserve"> </v>
      </c>
      <c r="B318" s="42"/>
      <c r="C318" s="43"/>
      <c r="D318" s="44"/>
      <c r="E318" s="44"/>
      <c r="F318" s="43"/>
      <c r="G318" s="43"/>
      <c r="H318" s="26"/>
      <c r="I318" s="26"/>
      <c r="J318" s="26"/>
      <c r="K318" s="26"/>
      <c r="L318" s="52"/>
      <c r="M318" s="50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30" t="str">
        <f t="shared" si="74"/>
        <v/>
      </c>
    </row>
    <row r="319" spans="1:24" ht="28.9" customHeight="1">
      <c r="A319" s="41" t="str">
        <f t="shared" si="73"/>
        <v xml:space="preserve"> </v>
      </c>
      <c r="B319" s="42"/>
      <c r="C319" s="43"/>
      <c r="D319" s="44"/>
      <c r="E319" s="44"/>
      <c r="F319" s="43"/>
      <c r="G319" s="43"/>
      <c r="H319" s="26"/>
      <c r="I319" s="26"/>
      <c r="J319" s="26"/>
      <c r="K319" s="26"/>
      <c r="L319" s="52"/>
      <c r="M319" s="50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30" t="str">
        <f t="shared" si="74"/>
        <v/>
      </c>
    </row>
    <row r="320" spans="1:24" ht="28.9" customHeight="1">
      <c r="A320" s="41" t="str">
        <f>IF(OR(ISNUMBER(E320),ISTEXT(C320)),A319+1," ")</f>
        <v xml:space="preserve"> </v>
      </c>
      <c r="B320" s="42"/>
      <c r="C320" s="43"/>
      <c r="D320" s="44"/>
      <c r="E320" s="44"/>
      <c r="F320" s="43"/>
      <c r="G320" s="43"/>
      <c r="H320" s="26"/>
      <c r="I320" s="26"/>
      <c r="J320" s="26"/>
      <c r="K320" s="26"/>
      <c r="L320" s="52"/>
      <c r="M320" s="50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30" t="str">
        <f t="shared" si="74"/>
        <v/>
      </c>
    </row>
    <row r="321" spans="1:24" ht="28.9" customHeight="1">
      <c r="A321" s="41" t="str">
        <f>IF(OR(ISNUMBER(E321),ISTEXT(C321)),A320+1," ")</f>
        <v xml:space="preserve"> </v>
      </c>
      <c r="B321" s="42"/>
      <c r="C321" s="43"/>
      <c r="D321" s="44"/>
      <c r="E321" s="44"/>
      <c r="F321" s="43"/>
      <c r="G321" s="43"/>
      <c r="H321" s="26"/>
      <c r="I321" s="26"/>
      <c r="J321" s="26"/>
      <c r="K321" s="26"/>
      <c r="L321" s="52"/>
      <c r="M321" s="50"/>
      <c r="N321" s="28" t="s">
        <v>20</v>
      </c>
      <c r="O321" s="28">
        <f>COUNTIF(C302:C321," ")</f>
        <v>0</v>
      </c>
      <c r="P321" s="28" t="s">
        <v>2</v>
      </c>
      <c r="Q321" s="28">
        <f>SUMIF(C302:C321," ",E302:E321)</f>
        <v>0</v>
      </c>
      <c r="R321" s="28"/>
      <c r="S321" s="28" t="s">
        <v>2</v>
      </c>
      <c r="T321" s="28"/>
      <c r="U321" s="28">
        <f>O321</f>
        <v>0</v>
      </c>
      <c r="V321" s="28" t="s">
        <v>2</v>
      </c>
      <c r="W321" s="28">
        <f>Q321</f>
        <v>0</v>
      </c>
      <c r="X321" s="28" t="str">
        <f t="shared" si="74"/>
        <v/>
      </c>
    </row>
    <row r="322" spans="1:24" ht="28.9" customHeight="1">
      <c r="A322" s="45" t="s">
        <v>35</v>
      </c>
      <c r="B322" s="46"/>
      <c r="C322" s="47"/>
      <c r="D322" s="48"/>
      <c r="E322" s="49">
        <f>SUM(E302:E321)</f>
        <v>0</v>
      </c>
      <c r="F322" s="47"/>
      <c r="G322" s="47"/>
      <c r="H322" s="31"/>
      <c r="I322" s="31"/>
      <c r="J322" s="31"/>
      <c r="K322" s="31"/>
      <c r="L322" s="33"/>
      <c r="M322" s="51"/>
      <c r="N322" s="29" t="s">
        <v>1</v>
      </c>
      <c r="O322" s="28">
        <f>SUM(O302:O321)</f>
        <v>0</v>
      </c>
      <c r="P322" s="28" t="s">
        <v>2</v>
      </c>
      <c r="Q322" s="28">
        <f>SUM(Q302:Q321)</f>
        <v>0</v>
      </c>
      <c r="R322" s="28">
        <f>SUM(R302:R321)</f>
        <v>0</v>
      </c>
      <c r="S322" s="28" t="s">
        <v>2</v>
      </c>
      <c r="T322" s="28">
        <f>SUM(T302:T321)</f>
        <v>0</v>
      </c>
      <c r="U322" s="28">
        <f>SUM(U302:U321)</f>
        <v>0</v>
      </c>
      <c r="V322" s="28" t="s">
        <v>2</v>
      </c>
      <c r="W322" s="28">
        <f>SUM(W302:W321)</f>
        <v>0</v>
      </c>
      <c r="X322" s="28" t="str">
        <f t="shared" si="74"/>
        <v/>
      </c>
    </row>
    <row r="323" spans="1:24" ht="28.9" customHeight="1">
      <c r="A323" s="41" t="str">
        <f>IF(OR(ISNUMBER(E323),ISTEXT(C323)),A321+1," ")</f>
        <v xml:space="preserve"> </v>
      </c>
      <c r="B323" s="42"/>
      <c r="C323" s="43"/>
      <c r="D323" s="44"/>
      <c r="E323" s="44"/>
      <c r="F323" s="43"/>
      <c r="G323" s="43"/>
      <c r="H323" s="26"/>
      <c r="I323" s="26"/>
      <c r="J323" s="26"/>
      <c r="K323" s="27"/>
      <c r="L323" s="52"/>
      <c r="M323" s="50"/>
      <c r="N323" s="28" t="s">
        <v>3</v>
      </c>
      <c r="O323" s="28">
        <f>COUNTIF(C323:C342,"전")</f>
        <v>0</v>
      </c>
      <c r="P323" s="28" t="s">
        <v>2</v>
      </c>
      <c r="Q323" s="28">
        <f>SUMIF(C323:C342,"전",E323:E342)</f>
        <v>0</v>
      </c>
      <c r="R323" s="28">
        <f>COUNTIF(X323:X342,"전국")</f>
        <v>0</v>
      </c>
      <c r="S323" s="28" t="s">
        <v>2</v>
      </c>
      <c r="T323" s="28">
        <f>SUMIF(X323:X342,"전국",E323:E342)</f>
        <v>0</v>
      </c>
      <c r="U323" s="28">
        <f t="shared" ref="U323:U338" si="75">O323-R323</f>
        <v>0</v>
      </c>
      <c r="V323" s="28" t="s">
        <v>2</v>
      </c>
      <c r="W323" s="28">
        <f t="shared" ref="W323:W338" si="76">Q323-T323</f>
        <v>0</v>
      </c>
      <c r="X323" s="28" t="str">
        <f t="shared" si="74"/>
        <v/>
      </c>
    </row>
    <row r="324" spans="1:24" ht="28.9" customHeight="1">
      <c r="A324" s="41" t="str">
        <f>IF(OR(ISNUMBER(E324),ISTEXT(C324)),A323+1," ")</f>
        <v xml:space="preserve"> </v>
      </c>
      <c r="B324" s="42"/>
      <c r="C324" s="43"/>
      <c r="D324" s="44"/>
      <c r="E324" s="44"/>
      <c r="F324" s="43"/>
      <c r="G324" s="43"/>
      <c r="H324" s="26"/>
      <c r="I324" s="26"/>
      <c r="J324" s="26"/>
      <c r="K324" s="26"/>
      <c r="L324" s="52"/>
      <c r="M324" s="50"/>
      <c r="N324" s="28" t="s">
        <v>4</v>
      </c>
      <c r="O324" s="28">
        <f>COUNTIF(C323:C342,"답")</f>
        <v>0</v>
      </c>
      <c r="P324" s="28" t="s">
        <v>2</v>
      </c>
      <c r="Q324" s="28">
        <f>SUMIF(C323:C342,"답",E323:E342)</f>
        <v>0</v>
      </c>
      <c r="R324" s="28">
        <f>COUNTIF(X323:X342,"답국")</f>
        <v>0</v>
      </c>
      <c r="S324" s="28" t="s">
        <v>2</v>
      </c>
      <c r="T324" s="28">
        <f>SUMIF(X323:X342,"답국",E323:E342)</f>
        <v>0</v>
      </c>
      <c r="U324" s="28">
        <f t="shared" si="75"/>
        <v>0</v>
      </c>
      <c r="V324" s="28" t="s">
        <v>2</v>
      </c>
      <c r="W324" s="28">
        <f t="shared" si="76"/>
        <v>0</v>
      </c>
      <c r="X324" s="28" t="str">
        <f t="shared" si="74"/>
        <v/>
      </c>
    </row>
    <row r="325" spans="1:24" ht="28.9" customHeight="1">
      <c r="A325" s="41" t="str">
        <f>IF(OR(ISNUMBER(E325),ISTEXT(C325)),A324+1," ")</f>
        <v xml:space="preserve"> </v>
      </c>
      <c r="B325" s="42"/>
      <c r="C325" s="43"/>
      <c r="D325" s="44"/>
      <c r="E325" s="44"/>
      <c r="F325" s="43"/>
      <c r="G325" s="43"/>
      <c r="H325" s="26"/>
      <c r="I325" s="26"/>
      <c r="J325" s="26"/>
      <c r="K325" s="26"/>
      <c r="L325" s="52"/>
      <c r="M325" s="50"/>
      <c r="N325" s="28" t="s">
        <v>5</v>
      </c>
      <c r="O325" s="28">
        <f>COUNTIF(C323:C342,"임")</f>
        <v>0</v>
      </c>
      <c r="P325" s="28" t="s">
        <v>2</v>
      </c>
      <c r="Q325" s="28">
        <f>SUMIF(C323:C342,"임",E323:E342)</f>
        <v>0</v>
      </c>
      <c r="R325" s="28">
        <f>COUNTIF(X323:X342,"임국")</f>
        <v>0</v>
      </c>
      <c r="S325" s="28" t="s">
        <v>2</v>
      </c>
      <c r="T325" s="28">
        <f>SUMIF(X323:X342,"임국",E323:E342)</f>
        <v>0</v>
      </c>
      <c r="U325" s="28">
        <f t="shared" si="75"/>
        <v>0</v>
      </c>
      <c r="V325" s="28" t="s">
        <v>2</v>
      </c>
      <c r="W325" s="28">
        <f t="shared" si="76"/>
        <v>0</v>
      </c>
      <c r="X325" s="28" t="str">
        <f t="shared" si="74"/>
        <v/>
      </c>
    </row>
    <row r="326" spans="1:24" ht="28.9" customHeight="1">
      <c r="A326" s="41" t="str">
        <f>IF(OR(ISNUMBER(E326),ISTEXT(C326)),A325+1," ")</f>
        <v xml:space="preserve"> </v>
      </c>
      <c r="B326" s="42"/>
      <c r="C326" s="43"/>
      <c r="D326" s="44"/>
      <c r="E326" s="44"/>
      <c r="F326" s="43"/>
      <c r="G326" s="43"/>
      <c r="H326" s="26"/>
      <c r="I326" s="26"/>
      <c r="J326" s="26"/>
      <c r="K326" s="26"/>
      <c r="L326" s="52"/>
      <c r="M326" s="50"/>
      <c r="N326" s="28" t="s">
        <v>6</v>
      </c>
      <c r="O326" s="28">
        <f>COUNTIF(C323:C342,"대")</f>
        <v>0</v>
      </c>
      <c r="P326" s="28" t="s">
        <v>2</v>
      </c>
      <c r="Q326" s="28">
        <f>SUMIF(C323:C342,"대",E323:E342)</f>
        <v>0</v>
      </c>
      <c r="R326" s="28">
        <f>COUNTIF(X323:X342,"대국")</f>
        <v>0</v>
      </c>
      <c r="S326" s="28" t="s">
        <v>2</v>
      </c>
      <c r="T326" s="28">
        <f>SUMIF(X323:X342,"대국",E323:E342)</f>
        <v>0</v>
      </c>
      <c r="U326" s="28">
        <f t="shared" si="75"/>
        <v>0</v>
      </c>
      <c r="V326" s="28" t="s">
        <v>2</v>
      </c>
      <c r="W326" s="28">
        <f t="shared" si="76"/>
        <v>0</v>
      </c>
      <c r="X326" s="28" t="str">
        <f t="shared" si="74"/>
        <v/>
      </c>
    </row>
    <row r="327" spans="1:24" ht="28.9" customHeight="1">
      <c r="A327" s="41" t="str">
        <f t="shared" ref="A327:A340" si="77">IF(OR(ISNUMBER(E327),ISTEXT(C327)),A326+1," ")</f>
        <v xml:space="preserve"> </v>
      </c>
      <c r="B327" s="42"/>
      <c r="C327" s="43"/>
      <c r="D327" s="44"/>
      <c r="E327" s="44"/>
      <c r="F327" s="43"/>
      <c r="G327" s="43"/>
      <c r="H327" s="26"/>
      <c r="I327" s="26"/>
      <c r="J327" s="26"/>
      <c r="K327" s="26"/>
      <c r="L327" s="52"/>
      <c r="M327" s="50"/>
      <c r="N327" s="28" t="s">
        <v>7</v>
      </c>
      <c r="O327" s="28">
        <f>COUNTIF(C323:C342,"도")</f>
        <v>0</v>
      </c>
      <c r="P327" s="28" t="s">
        <v>2</v>
      </c>
      <c r="Q327" s="28">
        <f>SUMIF(C323:C342,"도",E323:E342)</f>
        <v>0</v>
      </c>
      <c r="R327" s="28">
        <f>COUNTIF(X323:X342,"도국")</f>
        <v>0</v>
      </c>
      <c r="S327" s="28" t="s">
        <v>2</v>
      </c>
      <c r="T327" s="28">
        <f>SUMIF(X323:X342,"도국",E323:E342)</f>
        <v>0</v>
      </c>
      <c r="U327" s="28">
        <f t="shared" si="75"/>
        <v>0</v>
      </c>
      <c r="V327" s="28" t="s">
        <v>2</v>
      </c>
      <c r="W327" s="28">
        <f t="shared" si="76"/>
        <v>0</v>
      </c>
      <c r="X327" s="28" t="str">
        <f t="shared" si="74"/>
        <v/>
      </c>
    </row>
    <row r="328" spans="1:24" ht="28.9" customHeight="1">
      <c r="A328" s="41" t="str">
        <f t="shared" si="77"/>
        <v xml:space="preserve"> </v>
      </c>
      <c r="B328" s="42"/>
      <c r="C328" s="43"/>
      <c r="D328" s="44"/>
      <c r="E328" s="44"/>
      <c r="F328" s="43"/>
      <c r="G328" s="43"/>
      <c r="H328" s="26"/>
      <c r="I328" s="26"/>
      <c r="J328" s="26"/>
      <c r="K328" s="26"/>
      <c r="L328" s="52"/>
      <c r="M328" s="50"/>
      <c r="N328" s="28" t="s">
        <v>8</v>
      </c>
      <c r="O328" s="28">
        <f>COUNTIF(C323:C342,"천")</f>
        <v>0</v>
      </c>
      <c r="P328" s="28" t="s">
        <v>2</v>
      </c>
      <c r="Q328" s="28">
        <f>SUMIF(C323:C342,"천",E323:E342)</f>
        <v>0</v>
      </c>
      <c r="R328" s="28">
        <f>COUNTIF(X323:X342,"천국")</f>
        <v>0</v>
      </c>
      <c r="S328" s="28" t="s">
        <v>2</v>
      </c>
      <c r="T328" s="28">
        <f>SUMIF(X323:X342,"천국",E323:E342)</f>
        <v>0</v>
      </c>
      <c r="U328" s="28">
        <f t="shared" si="75"/>
        <v>0</v>
      </c>
      <c r="V328" s="28" t="s">
        <v>2</v>
      </c>
      <c r="W328" s="28">
        <f t="shared" si="76"/>
        <v>0</v>
      </c>
      <c r="X328" s="28" t="str">
        <f t="shared" ref="X328:X343" si="78">CONCATENATE(C328,H328)</f>
        <v/>
      </c>
    </row>
    <row r="329" spans="1:24" ht="28.9" customHeight="1">
      <c r="A329" s="41" t="str">
        <f t="shared" si="77"/>
        <v xml:space="preserve"> </v>
      </c>
      <c r="B329" s="42"/>
      <c r="C329" s="43"/>
      <c r="D329" s="44"/>
      <c r="E329" s="44"/>
      <c r="F329" s="43"/>
      <c r="G329" s="43"/>
      <c r="H329" s="26"/>
      <c r="I329" s="26"/>
      <c r="J329" s="26"/>
      <c r="K329" s="26"/>
      <c r="L329" s="52"/>
      <c r="M329" s="50"/>
      <c r="N329" s="28" t="s">
        <v>9</v>
      </c>
      <c r="O329" s="28">
        <f>COUNTIF(C323:C342,"구")</f>
        <v>0</v>
      </c>
      <c r="P329" s="28" t="s">
        <v>2</v>
      </c>
      <c r="Q329" s="28">
        <f>SUMIF(C323:C342,"구",E323:E342)</f>
        <v>0</v>
      </c>
      <c r="R329" s="28">
        <f>COUNTIF(X323:X342,"구국")</f>
        <v>0</v>
      </c>
      <c r="S329" s="28" t="s">
        <v>2</v>
      </c>
      <c r="T329" s="28">
        <f>SUMIF(X323:X342,"구국",E323:E342)</f>
        <v>0</v>
      </c>
      <c r="U329" s="28">
        <f t="shared" si="75"/>
        <v>0</v>
      </c>
      <c r="V329" s="28" t="s">
        <v>2</v>
      </c>
      <c r="W329" s="28">
        <f t="shared" si="76"/>
        <v>0</v>
      </c>
      <c r="X329" s="28" t="str">
        <f t="shared" si="78"/>
        <v/>
      </c>
    </row>
    <row r="330" spans="1:24" ht="28.9" customHeight="1">
      <c r="A330" s="41" t="str">
        <f t="shared" si="77"/>
        <v xml:space="preserve"> </v>
      </c>
      <c r="B330" s="42"/>
      <c r="C330" s="43"/>
      <c r="D330" s="44"/>
      <c r="E330" s="44"/>
      <c r="F330" s="43"/>
      <c r="G330" s="43"/>
      <c r="H330" s="26"/>
      <c r="I330" s="26"/>
      <c r="J330" s="26"/>
      <c r="K330" s="26"/>
      <c r="L330" s="52"/>
      <c r="M330" s="50"/>
      <c r="N330" s="28" t="s">
        <v>10</v>
      </c>
      <c r="O330" s="28">
        <f>COUNTIF(C323:C342,"제")</f>
        <v>0</v>
      </c>
      <c r="P330" s="28" t="s">
        <v>2</v>
      </c>
      <c r="Q330" s="28">
        <f>SUMIF(C323:C342,"제",E323:E342)</f>
        <v>0</v>
      </c>
      <c r="R330" s="28">
        <f>COUNTIF(X323:X342,"제국")</f>
        <v>0</v>
      </c>
      <c r="S330" s="28" t="s">
        <v>2</v>
      </c>
      <c r="T330" s="28">
        <f>SUMIF(X323:X342,"제국",E323:E342)</f>
        <v>0</v>
      </c>
      <c r="U330" s="28">
        <f t="shared" si="75"/>
        <v>0</v>
      </c>
      <c r="V330" s="28" t="s">
        <v>2</v>
      </c>
      <c r="W330" s="28">
        <f t="shared" si="76"/>
        <v>0</v>
      </c>
      <c r="X330" s="28" t="str">
        <f t="shared" si="78"/>
        <v/>
      </c>
    </row>
    <row r="331" spans="1:24" ht="28.9" customHeight="1">
      <c r="A331" s="41" t="str">
        <f t="shared" si="77"/>
        <v xml:space="preserve"> </v>
      </c>
      <c r="B331" s="42"/>
      <c r="C331" s="43"/>
      <c r="D331" s="44"/>
      <c r="E331" s="44"/>
      <c r="F331" s="43"/>
      <c r="G331" s="43"/>
      <c r="H331" s="26"/>
      <c r="I331" s="26"/>
      <c r="J331" s="26"/>
      <c r="K331" s="26"/>
      <c r="L331" s="52"/>
      <c r="M331" s="50"/>
      <c r="N331" s="28" t="s">
        <v>11</v>
      </c>
      <c r="O331" s="28">
        <f>COUNTIF(C323:C342,"유")</f>
        <v>0</v>
      </c>
      <c r="P331" s="28" t="s">
        <v>2</v>
      </c>
      <c r="Q331" s="28">
        <f>SUMIF(C323:C342,"유",E323:E342)</f>
        <v>0</v>
      </c>
      <c r="R331" s="28">
        <f>COUNTIF(X323:X342,"유국")</f>
        <v>0</v>
      </c>
      <c r="S331" s="28" t="s">
        <v>2</v>
      </c>
      <c r="T331" s="28">
        <f>SUMIF(X323:X342,"유국",E323:E342)</f>
        <v>0</v>
      </c>
      <c r="U331" s="28">
        <f t="shared" si="75"/>
        <v>0</v>
      </c>
      <c r="V331" s="28" t="s">
        <v>2</v>
      </c>
      <c r="W331" s="28">
        <f t="shared" si="76"/>
        <v>0</v>
      </c>
      <c r="X331" s="28" t="str">
        <f t="shared" si="78"/>
        <v/>
      </c>
    </row>
    <row r="332" spans="1:24" ht="28.9" customHeight="1">
      <c r="A332" s="41" t="str">
        <f t="shared" si="77"/>
        <v xml:space="preserve"> </v>
      </c>
      <c r="B332" s="42"/>
      <c r="C332" s="43"/>
      <c r="D332" s="44"/>
      <c r="E332" s="44"/>
      <c r="F332" s="43"/>
      <c r="G332" s="43"/>
      <c r="H332" s="26"/>
      <c r="I332" s="26"/>
      <c r="J332" s="26"/>
      <c r="K332" s="26"/>
      <c r="L332" s="52"/>
      <c r="M332" s="50"/>
      <c r="N332" s="28" t="s">
        <v>12</v>
      </c>
      <c r="O332" s="28">
        <f>COUNTIF(C323:C342,"과")</f>
        <v>0</v>
      </c>
      <c r="P332" s="28" t="s">
        <v>2</v>
      </c>
      <c r="Q332" s="28">
        <f>SUMIF(C323:C342,"과",E323:E342)</f>
        <v>0</v>
      </c>
      <c r="R332" s="28">
        <f>COUNTIF(X323:X342,"과국")</f>
        <v>0</v>
      </c>
      <c r="S332" s="28" t="s">
        <v>2</v>
      </c>
      <c r="T332" s="28">
        <f>SUMIF(X323:X342,"과국",E323:E342)</f>
        <v>0</v>
      </c>
      <c r="U332" s="28">
        <f t="shared" si="75"/>
        <v>0</v>
      </c>
      <c r="V332" s="28" t="s">
        <v>2</v>
      </c>
      <c r="W332" s="28">
        <f t="shared" si="76"/>
        <v>0</v>
      </c>
      <c r="X332" s="28" t="str">
        <f t="shared" si="78"/>
        <v/>
      </c>
    </row>
    <row r="333" spans="1:24" ht="28.9" customHeight="1">
      <c r="A333" s="41" t="str">
        <f t="shared" si="77"/>
        <v xml:space="preserve"> </v>
      </c>
      <c r="B333" s="42"/>
      <c r="C333" s="43"/>
      <c r="D333" s="44"/>
      <c r="E333" s="44"/>
      <c r="F333" s="43"/>
      <c r="G333" s="43"/>
      <c r="H333" s="26"/>
      <c r="I333" s="26"/>
      <c r="J333" s="26"/>
      <c r="K333" s="26"/>
      <c r="L333" s="52"/>
      <c r="M333" s="50"/>
      <c r="N333" s="28" t="s">
        <v>13</v>
      </c>
      <c r="O333" s="28">
        <f>COUNTIF(C323:C342,"묘")</f>
        <v>0</v>
      </c>
      <c r="P333" s="28" t="s">
        <v>2</v>
      </c>
      <c r="Q333" s="28">
        <f>SUMIF(C323:C342,"묘",E323:E342)</f>
        <v>0</v>
      </c>
      <c r="R333" s="28">
        <f>COUNTIF(X323:X342,"묘국")</f>
        <v>0</v>
      </c>
      <c r="S333" s="28" t="s">
        <v>2</v>
      </c>
      <c r="T333" s="28">
        <f>SUMIF(X323:X342,"묘국",E323:E342)</f>
        <v>0</v>
      </c>
      <c r="U333" s="28">
        <f t="shared" si="75"/>
        <v>0</v>
      </c>
      <c r="V333" s="28" t="s">
        <v>2</v>
      </c>
      <c r="W333" s="28">
        <f t="shared" si="76"/>
        <v>0</v>
      </c>
      <c r="X333" s="28" t="str">
        <f t="shared" si="78"/>
        <v/>
      </c>
    </row>
    <row r="334" spans="1:24" ht="28.9" customHeight="1">
      <c r="A334" s="41" t="str">
        <f t="shared" si="77"/>
        <v xml:space="preserve"> </v>
      </c>
      <c r="B334" s="42"/>
      <c r="C334" s="43"/>
      <c r="D334" s="44"/>
      <c r="E334" s="44"/>
      <c r="F334" s="43"/>
      <c r="G334" s="43"/>
      <c r="H334" s="26"/>
      <c r="I334" s="26"/>
      <c r="J334" s="26"/>
      <c r="K334" s="26"/>
      <c r="L334" s="52"/>
      <c r="M334" s="50"/>
      <c r="N334" s="28" t="s">
        <v>14</v>
      </c>
      <c r="O334" s="28">
        <f>COUNTIF(C323:C342,"목")</f>
        <v>0</v>
      </c>
      <c r="P334" s="28" t="s">
        <v>2</v>
      </c>
      <c r="Q334" s="28">
        <f>SUMIF(C323:C342,"목",E323:E342)</f>
        <v>0</v>
      </c>
      <c r="R334" s="28">
        <f>COUNTIF(X323:X342,"목국")</f>
        <v>0</v>
      </c>
      <c r="S334" s="28" t="s">
        <v>2</v>
      </c>
      <c r="T334" s="28">
        <f>SUMIF(X323:X342,"목국",E323:E342)</f>
        <v>0</v>
      </c>
      <c r="U334" s="28">
        <f t="shared" si="75"/>
        <v>0</v>
      </c>
      <c r="V334" s="28" t="s">
        <v>2</v>
      </c>
      <c r="W334" s="28">
        <f t="shared" si="76"/>
        <v>0</v>
      </c>
      <c r="X334" s="28" t="str">
        <f t="shared" si="78"/>
        <v/>
      </c>
    </row>
    <row r="335" spans="1:24" ht="28.9" customHeight="1">
      <c r="A335" s="41" t="str">
        <f t="shared" si="77"/>
        <v xml:space="preserve"> </v>
      </c>
      <c r="B335" s="42"/>
      <c r="C335" s="43"/>
      <c r="D335" s="44"/>
      <c r="E335" s="44"/>
      <c r="F335" s="43"/>
      <c r="G335" s="43"/>
      <c r="H335" s="26"/>
      <c r="I335" s="26"/>
      <c r="J335" s="26"/>
      <c r="K335" s="26"/>
      <c r="L335" s="52"/>
      <c r="M335" s="50"/>
      <c r="N335" s="28" t="s">
        <v>15</v>
      </c>
      <c r="O335" s="28">
        <f>COUNTIF(C323:C342,"잡")</f>
        <v>0</v>
      </c>
      <c r="P335" s="28" t="s">
        <v>2</v>
      </c>
      <c r="Q335" s="28">
        <f>SUMIF(C323:C342,"잡",E323:E342)</f>
        <v>0</v>
      </c>
      <c r="R335" s="28">
        <f>COUNTIF(X323:X342,"잡국")</f>
        <v>0</v>
      </c>
      <c r="S335" s="28" t="s">
        <v>2</v>
      </c>
      <c r="T335" s="28">
        <f>SUMIF(X323:X342,"잡국",E323:E342)</f>
        <v>0</v>
      </c>
      <c r="U335" s="28">
        <f t="shared" si="75"/>
        <v>0</v>
      </c>
      <c r="V335" s="28" t="s">
        <v>2</v>
      </c>
      <c r="W335" s="28">
        <f t="shared" si="76"/>
        <v>0</v>
      </c>
      <c r="X335" s="28" t="str">
        <f t="shared" si="78"/>
        <v/>
      </c>
    </row>
    <row r="336" spans="1:24" ht="28.9" customHeight="1">
      <c r="A336" s="41" t="str">
        <f t="shared" si="77"/>
        <v xml:space="preserve"> </v>
      </c>
      <c r="B336" s="42"/>
      <c r="C336" s="43"/>
      <c r="D336" s="44"/>
      <c r="E336" s="44"/>
      <c r="F336" s="43"/>
      <c r="G336" s="43"/>
      <c r="H336" s="26"/>
      <c r="I336" s="26"/>
      <c r="J336" s="26"/>
      <c r="K336" s="26"/>
      <c r="L336" s="52"/>
      <c r="M336" s="50"/>
      <c r="N336" s="28" t="s">
        <v>19</v>
      </c>
      <c r="O336" s="28">
        <f>COUNTIF(C323:C342,"학")</f>
        <v>0</v>
      </c>
      <c r="P336" s="28" t="s">
        <v>2</v>
      </c>
      <c r="Q336" s="28">
        <f>SUMIF(C323:C342,"학",E323:E342)</f>
        <v>0</v>
      </c>
      <c r="R336" s="28">
        <f>COUNTIF(X323:X342,"학국")</f>
        <v>0</v>
      </c>
      <c r="S336" s="28" t="s">
        <v>2</v>
      </c>
      <c r="T336" s="28">
        <f>SUMIF(X323:X342,"학국",E323:E342)</f>
        <v>0</v>
      </c>
      <c r="U336" s="28">
        <f t="shared" si="75"/>
        <v>0</v>
      </c>
      <c r="V336" s="28" t="s">
        <v>2</v>
      </c>
      <c r="W336" s="28">
        <f t="shared" si="76"/>
        <v>0</v>
      </c>
      <c r="X336" s="28" t="str">
        <f t="shared" si="78"/>
        <v/>
      </c>
    </row>
    <row r="337" spans="1:24" ht="28.9" customHeight="1">
      <c r="A337" s="41" t="str">
        <f t="shared" si="77"/>
        <v xml:space="preserve"> </v>
      </c>
      <c r="B337" s="42"/>
      <c r="C337" s="43"/>
      <c r="D337" s="44"/>
      <c r="E337" s="44"/>
      <c r="F337" s="43"/>
      <c r="G337" s="43"/>
      <c r="H337" s="26"/>
      <c r="I337" s="26"/>
      <c r="J337" s="26"/>
      <c r="K337" s="26"/>
      <c r="L337" s="52"/>
      <c r="M337" s="50"/>
      <c r="N337" s="28" t="s">
        <v>16</v>
      </c>
      <c r="O337" s="28">
        <f>COUNTIF(C323:C342,"수")</f>
        <v>0</v>
      </c>
      <c r="P337" s="28" t="s">
        <v>2</v>
      </c>
      <c r="Q337" s="28">
        <f>SUMIF(C323:C342,"수",E323:E342)</f>
        <v>0</v>
      </c>
      <c r="R337" s="28">
        <f>COUNTIF(X323:X342,"수국")</f>
        <v>0</v>
      </c>
      <c r="S337" s="28" t="s">
        <v>2</v>
      </c>
      <c r="T337" s="28">
        <f>SUMIF(X323:X342,"수국",E323:E342)</f>
        <v>0</v>
      </c>
      <c r="U337" s="28">
        <f t="shared" si="75"/>
        <v>0</v>
      </c>
      <c r="V337" s="28" t="s">
        <v>2</v>
      </c>
      <c r="W337" s="28">
        <f t="shared" si="76"/>
        <v>0</v>
      </c>
      <c r="X337" s="28" t="str">
        <f t="shared" si="78"/>
        <v/>
      </c>
    </row>
    <row r="338" spans="1:24" ht="28.9" customHeight="1">
      <c r="A338" s="41" t="str">
        <f t="shared" si="77"/>
        <v xml:space="preserve"> </v>
      </c>
      <c r="B338" s="42"/>
      <c r="C338" s="43"/>
      <c r="D338" s="44"/>
      <c r="E338" s="44"/>
      <c r="F338" s="43"/>
      <c r="G338" s="43"/>
      <c r="H338" s="26"/>
      <c r="I338" s="26"/>
      <c r="J338" s="26"/>
      <c r="K338" s="26"/>
      <c r="L338" s="52"/>
      <c r="M338" s="50"/>
      <c r="N338" s="29" t="s">
        <v>17</v>
      </c>
      <c r="O338" s="28">
        <f>COUNTIF(C323:C342,"장")</f>
        <v>0</v>
      </c>
      <c r="P338" s="28" t="s">
        <v>2</v>
      </c>
      <c r="Q338" s="28">
        <f>SUMIF(C323:C342,"장",E323:E342)</f>
        <v>0</v>
      </c>
      <c r="R338" s="28">
        <f>COUNTIF(X323:X342,"장국")</f>
        <v>0</v>
      </c>
      <c r="S338" s="28" t="s">
        <v>2</v>
      </c>
      <c r="T338" s="28">
        <f>SUMIF(X323:X342,"장국",E323:E342)</f>
        <v>0</v>
      </c>
      <c r="U338" s="28">
        <f t="shared" si="75"/>
        <v>0</v>
      </c>
      <c r="V338" s="28" t="s">
        <v>2</v>
      </c>
      <c r="W338" s="28">
        <f t="shared" si="76"/>
        <v>0</v>
      </c>
      <c r="X338" s="30" t="str">
        <f t="shared" si="78"/>
        <v/>
      </c>
    </row>
    <row r="339" spans="1:24" ht="28.9" customHeight="1">
      <c r="A339" s="41" t="str">
        <f t="shared" si="77"/>
        <v xml:space="preserve"> </v>
      </c>
      <c r="B339" s="42"/>
      <c r="C339" s="43"/>
      <c r="D339" s="44"/>
      <c r="E339" s="44"/>
      <c r="F339" s="43"/>
      <c r="G339" s="43"/>
      <c r="H339" s="26"/>
      <c r="I339" s="26"/>
      <c r="J339" s="26"/>
      <c r="K339" s="26"/>
      <c r="L339" s="52"/>
      <c r="M339" s="50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30" t="str">
        <f t="shared" si="78"/>
        <v/>
      </c>
    </row>
    <row r="340" spans="1:24" ht="28.9" customHeight="1">
      <c r="A340" s="41" t="str">
        <f t="shared" si="77"/>
        <v xml:space="preserve"> </v>
      </c>
      <c r="B340" s="42"/>
      <c r="C340" s="43"/>
      <c r="D340" s="44"/>
      <c r="E340" s="44"/>
      <c r="F340" s="43"/>
      <c r="G340" s="43"/>
      <c r="H340" s="26"/>
      <c r="I340" s="26"/>
      <c r="J340" s="26"/>
      <c r="K340" s="26"/>
      <c r="L340" s="52"/>
      <c r="M340" s="50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30" t="str">
        <f t="shared" si="78"/>
        <v/>
      </c>
    </row>
    <row r="341" spans="1:24" ht="28.9" customHeight="1">
      <c r="A341" s="41" t="str">
        <f>IF(OR(ISNUMBER(E341),ISTEXT(C341)),A340+1," ")</f>
        <v xml:space="preserve"> </v>
      </c>
      <c r="B341" s="42"/>
      <c r="C341" s="43"/>
      <c r="D341" s="44"/>
      <c r="E341" s="44"/>
      <c r="F341" s="43"/>
      <c r="G341" s="43"/>
      <c r="H341" s="26"/>
      <c r="I341" s="26"/>
      <c r="J341" s="26"/>
      <c r="K341" s="26"/>
      <c r="L341" s="52"/>
      <c r="M341" s="50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30" t="str">
        <f t="shared" si="78"/>
        <v/>
      </c>
    </row>
    <row r="342" spans="1:24" ht="28.9" customHeight="1">
      <c r="A342" s="41" t="str">
        <f>IF(OR(ISNUMBER(E342),ISTEXT(C342)),A341+1," ")</f>
        <v xml:space="preserve"> </v>
      </c>
      <c r="B342" s="42"/>
      <c r="C342" s="43"/>
      <c r="D342" s="44"/>
      <c r="E342" s="44"/>
      <c r="F342" s="43"/>
      <c r="G342" s="43"/>
      <c r="H342" s="26"/>
      <c r="I342" s="26"/>
      <c r="J342" s="26"/>
      <c r="K342" s="26"/>
      <c r="L342" s="52"/>
      <c r="M342" s="50"/>
      <c r="N342" s="28" t="s">
        <v>20</v>
      </c>
      <c r="O342" s="28">
        <f>COUNTIF(C323:C342," ")</f>
        <v>0</v>
      </c>
      <c r="P342" s="28" t="s">
        <v>2</v>
      </c>
      <c r="Q342" s="28">
        <f>SUMIF(C323:C342," ",E323:E342)</f>
        <v>0</v>
      </c>
      <c r="R342" s="28"/>
      <c r="S342" s="28" t="s">
        <v>2</v>
      </c>
      <c r="T342" s="28"/>
      <c r="U342" s="28">
        <f>O342</f>
        <v>0</v>
      </c>
      <c r="V342" s="28" t="s">
        <v>2</v>
      </c>
      <c r="W342" s="28">
        <f>Q342</f>
        <v>0</v>
      </c>
      <c r="X342" s="28" t="str">
        <f t="shared" si="78"/>
        <v/>
      </c>
    </row>
    <row r="343" spans="1:24" ht="28.9" customHeight="1">
      <c r="A343" s="45" t="s">
        <v>35</v>
      </c>
      <c r="B343" s="46"/>
      <c r="C343" s="47"/>
      <c r="D343" s="48"/>
      <c r="E343" s="49">
        <f>SUM(E323:E342)</f>
        <v>0</v>
      </c>
      <c r="F343" s="47"/>
      <c r="G343" s="47"/>
      <c r="H343" s="31"/>
      <c r="I343" s="31"/>
      <c r="J343" s="31"/>
      <c r="K343" s="31"/>
      <c r="L343" s="33"/>
      <c r="M343" s="51"/>
      <c r="N343" s="29" t="s">
        <v>1</v>
      </c>
      <c r="O343" s="28">
        <f>SUM(O323:O342)</f>
        <v>0</v>
      </c>
      <c r="P343" s="28" t="s">
        <v>2</v>
      </c>
      <c r="Q343" s="28">
        <f>SUM(Q323:Q342)</f>
        <v>0</v>
      </c>
      <c r="R343" s="28">
        <f>SUM(R323:R342)</f>
        <v>0</v>
      </c>
      <c r="S343" s="28" t="s">
        <v>2</v>
      </c>
      <c r="T343" s="28">
        <f>SUM(T323:T342)</f>
        <v>0</v>
      </c>
      <c r="U343" s="28">
        <f>SUM(U323:U342)</f>
        <v>0</v>
      </c>
      <c r="V343" s="28" t="s">
        <v>2</v>
      </c>
      <c r="W343" s="28">
        <f>SUM(W323:W342)</f>
        <v>0</v>
      </c>
      <c r="X343" s="28" t="str">
        <f t="shared" si="78"/>
        <v/>
      </c>
    </row>
    <row r="344" spans="1:24" ht="28.9" customHeight="1">
      <c r="A344" s="41" t="str">
        <f>IF(OR(ISNUMBER(E344),ISTEXT(C344)),A342+1," ")</f>
        <v xml:space="preserve"> </v>
      </c>
      <c r="B344" s="42"/>
      <c r="C344" s="43"/>
      <c r="D344" s="44"/>
      <c r="E344" s="44"/>
      <c r="F344" s="43"/>
      <c r="G344" s="43"/>
      <c r="H344" s="26"/>
      <c r="I344" s="26"/>
      <c r="J344" s="26"/>
      <c r="K344" s="27"/>
      <c r="L344" s="52"/>
      <c r="M344" s="50"/>
      <c r="N344" s="28" t="s">
        <v>3</v>
      </c>
      <c r="O344" s="28">
        <f>COUNTIF(C344:C363,"전")</f>
        <v>0</v>
      </c>
      <c r="P344" s="28" t="s">
        <v>2</v>
      </c>
      <c r="Q344" s="28">
        <f>SUMIF(C344:C363,"전",E344:E363)</f>
        <v>0</v>
      </c>
      <c r="R344" s="28">
        <f>COUNTIF(X344:X363,"전국")</f>
        <v>0</v>
      </c>
      <c r="S344" s="28" t="s">
        <v>2</v>
      </c>
      <c r="T344" s="28">
        <f>SUMIF(X344:X363,"전국",E344:E363)</f>
        <v>0</v>
      </c>
      <c r="U344" s="28">
        <f t="shared" ref="U344:U359" si="79">O344-R344</f>
        <v>0</v>
      </c>
      <c r="V344" s="28" t="s">
        <v>2</v>
      </c>
      <c r="W344" s="28">
        <f t="shared" ref="W344:W359" si="80">Q344-T344</f>
        <v>0</v>
      </c>
      <c r="X344" s="28" t="str">
        <f t="shared" ref="X344:X359" si="81">CONCATENATE(C344,H344)</f>
        <v/>
      </c>
    </row>
    <row r="345" spans="1:24" ht="28.9" customHeight="1">
      <c r="A345" s="41" t="str">
        <f>IF(OR(ISNUMBER(E345),ISTEXT(C345)),A344+1," ")</f>
        <v xml:space="preserve"> </v>
      </c>
      <c r="B345" s="42"/>
      <c r="C345" s="43"/>
      <c r="D345" s="44"/>
      <c r="E345" s="44"/>
      <c r="F345" s="43"/>
      <c r="G345" s="43"/>
      <c r="H345" s="26"/>
      <c r="I345" s="26"/>
      <c r="J345" s="26"/>
      <c r="K345" s="26"/>
      <c r="L345" s="52"/>
      <c r="M345" s="50"/>
      <c r="N345" s="28" t="s">
        <v>4</v>
      </c>
      <c r="O345" s="28">
        <f>COUNTIF(C344:C363,"답")</f>
        <v>0</v>
      </c>
      <c r="P345" s="28" t="s">
        <v>2</v>
      </c>
      <c r="Q345" s="28">
        <f>SUMIF(C344:C363,"답",E344:E363)</f>
        <v>0</v>
      </c>
      <c r="R345" s="28">
        <f>COUNTIF(X344:X363,"답국")</f>
        <v>0</v>
      </c>
      <c r="S345" s="28" t="s">
        <v>2</v>
      </c>
      <c r="T345" s="28">
        <f>SUMIF(X344:X363,"답국",E344:E363)</f>
        <v>0</v>
      </c>
      <c r="U345" s="28">
        <f t="shared" si="79"/>
        <v>0</v>
      </c>
      <c r="V345" s="28" t="s">
        <v>2</v>
      </c>
      <c r="W345" s="28">
        <f t="shared" si="80"/>
        <v>0</v>
      </c>
      <c r="X345" s="28" t="str">
        <f t="shared" si="81"/>
        <v/>
      </c>
    </row>
    <row r="346" spans="1:24" ht="28.9" customHeight="1">
      <c r="A346" s="41" t="str">
        <f>IF(OR(ISNUMBER(E346),ISTEXT(C346)),A345+1," ")</f>
        <v xml:space="preserve"> </v>
      </c>
      <c r="B346" s="42"/>
      <c r="C346" s="43"/>
      <c r="D346" s="44"/>
      <c r="E346" s="44"/>
      <c r="F346" s="43"/>
      <c r="G346" s="43"/>
      <c r="H346" s="26"/>
      <c r="I346" s="26"/>
      <c r="J346" s="26"/>
      <c r="K346" s="26"/>
      <c r="L346" s="52"/>
      <c r="M346" s="50"/>
      <c r="N346" s="28" t="s">
        <v>5</v>
      </c>
      <c r="O346" s="28">
        <f>COUNTIF(C344:C363,"임")</f>
        <v>0</v>
      </c>
      <c r="P346" s="28" t="s">
        <v>2</v>
      </c>
      <c r="Q346" s="28">
        <f>SUMIF(C344:C363,"임",E344:E363)</f>
        <v>0</v>
      </c>
      <c r="R346" s="28">
        <f>COUNTIF(X344:X363,"임국")</f>
        <v>0</v>
      </c>
      <c r="S346" s="28" t="s">
        <v>2</v>
      </c>
      <c r="T346" s="28">
        <f>SUMIF(X344:X363,"임국",E344:E363)</f>
        <v>0</v>
      </c>
      <c r="U346" s="28">
        <f t="shared" si="79"/>
        <v>0</v>
      </c>
      <c r="V346" s="28" t="s">
        <v>2</v>
      </c>
      <c r="W346" s="28">
        <f t="shared" si="80"/>
        <v>0</v>
      </c>
      <c r="X346" s="28" t="str">
        <f t="shared" si="81"/>
        <v/>
      </c>
    </row>
    <row r="347" spans="1:24" ht="28.9" customHeight="1">
      <c r="A347" s="41" t="str">
        <f t="shared" ref="A347:A361" si="82">IF(OR(ISNUMBER(E347),ISTEXT(C347)),A346+1," ")</f>
        <v xml:space="preserve"> </v>
      </c>
      <c r="B347" s="42"/>
      <c r="C347" s="43"/>
      <c r="D347" s="44"/>
      <c r="E347" s="44"/>
      <c r="F347" s="43"/>
      <c r="G347" s="43"/>
      <c r="H347" s="26"/>
      <c r="I347" s="26"/>
      <c r="J347" s="26"/>
      <c r="K347" s="26"/>
      <c r="L347" s="52"/>
      <c r="M347" s="50"/>
      <c r="N347" s="28" t="s">
        <v>6</v>
      </c>
      <c r="O347" s="28">
        <f>COUNTIF(C344:C363,"대")</f>
        <v>0</v>
      </c>
      <c r="P347" s="28" t="s">
        <v>2</v>
      </c>
      <c r="Q347" s="28">
        <f>SUMIF(C344:C363,"대",E344:E363)</f>
        <v>0</v>
      </c>
      <c r="R347" s="28">
        <f>COUNTIF(X344:X363,"대국")</f>
        <v>0</v>
      </c>
      <c r="S347" s="28" t="s">
        <v>2</v>
      </c>
      <c r="T347" s="28">
        <f>SUMIF(X344:X363,"대국",E344:E363)</f>
        <v>0</v>
      </c>
      <c r="U347" s="28">
        <f t="shared" si="79"/>
        <v>0</v>
      </c>
      <c r="V347" s="28" t="s">
        <v>2</v>
      </c>
      <c r="W347" s="28">
        <f t="shared" si="80"/>
        <v>0</v>
      </c>
      <c r="X347" s="28" t="str">
        <f t="shared" si="81"/>
        <v/>
      </c>
    </row>
    <row r="348" spans="1:24" ht="28.9" customHeight="1">
      <c r="A348" s="41" t="str">
        <f t="shared" si="82"/>
        <v xml:space="preserve"> </v>
      </c>
      <c r="B348" s="42"/>
      <c r="C348" s="43"/>
      <c r="D348" s="44"/>
      <c r="E348" s="44"/>
      <c r="F348" s="43"/>
      <c r="G348" s="43"/>
      <c r="H348" s="26"/>
      <c r="I348" s="26"/>
      <c r="J348" s="26"/>
      <c r="K348" s="26"/>
      <c r="L348" s="52"/>
      <c r="M348" s="50"/>
      <c r="N348" s="28" t="s">
        <v>7</v>
      </c>
      <c r="O348" s="28">
        <f>COUNTIF(C344:C363,"도")</f>
        <v>0</v>
      </c>
      <c r="P348" s="28" t="s">
        <v>2</v>
      </c>
      <c r="Q348" s="28">
        <f>SUMIF(C344:C363,"도",E344:E363)</f>
        <v>0</v>
      </c>
      <c r="R348" s="28">
        <f>COUNTIF(X344:X363,"도국")</f>
        <v>0</v>
      </c>
      <c r="S348" s="28" t="s">
        <v>2</v>
      </c>
      <c r="T348" s="28">
        <f>SUMIF(X344:X363,"도국",E344:E363)</f>
        <v>0</v>
      </c>
      <c r="U348" s="28">
        <f t="shared" si="79"/>
        <v>0</v>
      </c>
      <c r="V348" s="28" t="s">
        <v>2</v>
      </c>
      <c r="W348" s="28">
        <f t="shared" si="80"/>
        <v>0</v>
      </c>
      <c r="X348" s="28" t="str">
        <f t="shared" si="81"/>
        <v/>
      </c>
    </row>
    <row r="349" spans="1:24" ht="28.9" customHeight="1">
      <c r="A349" s="41" t="str">
        <f t="shared" si="82"/>
        <v xml:space="preserve"> </v>
      </c>
      <c r="B349" s="42"/>
      <c r="C349" s="43"/>
      <c r="D349" s="44"/>
      <c r="E349" s="44"/>
      <c r="F349" s="43"/>
      <c r="G349" s="43"/>
      <c r="H349" s="26"/>
      <c r="I349" s="26"/>
      <c r="J349" s="26"/>
      <c r="K349" s="26"/>
      <c r="L349" s="52"/>
      <c r="M349" s="50"/>
      <c r="N349" s="28" t="s">
        <v>8</v>
      </c>
      <c r="O349" s="28">
        <f>COUNTIF(C344:C363,"천")</f>
        <v>0</v>
      </c>
      <c r="P349" s="28" t="s">
        <v>2</v>
      </c>
      <c r="Q349" s="28">
        <f>SUMIF(C344:C363,"천",E344:E363)</f>
        <v>0</v>
      </c>
      <c r="R349" s="28">
        <f>COUNTIF(X344:X363,"천국")</f>
        <v>0</v>
      </c>
      <c r="S349" s="28" t="s">
        <v>2</v>
      </c>
      <c r="T349" s="28">
        <f>SUMIF(X344:X363,"천국",E344:E363)</f>
        <v>0</v>
      </c>
      <c r="U349" s="28">
        <f t="shared" si="79"/>
        <v>0</v>
      </c>
      <c r="V349" s="28" t="s">
        <v>2</v>
      </c>
      <c r="W349" s="28">
        <f t="shared" si="80"/>
        <v>0</v>
      </c>
      <c r="X349" s="28" t="str">
        <f t="shared" si="81"/>
        <v/>
      </c>
    </row>
    <row r="350" spans="1:24" ht="28.9" customHeight="1">
      <c r="A350" s="41" t="str">
        <f t="shared" si="82"/>
        <v xml:space="preserve"> </v>
      </c>
      <c r="B350" s="42"/>
      <c r="C350" s="43"/>
      <c r="D350" s="44"/>
      <c r="E350" s="44"/>
      <c r="F350" s="43"/>
      <c r="G350" s="43"/>
      <c r="H350" s="26"/>
      <c r="I350" s="26"/>
      <c r="J350" s="26"/>
      <c r="K350" s="26"/>
      <c r="L350" s="52"/>
      <c r="M350" s="50"/>
      <c r="N350" s="28" t="s">
        <v>9</v>
      </c>
      <c r="O350" s="28">
        <f>COUNTIF(C344:C363,"구")</f>
        <v>0</v>
      </c>
      <c r="P350" s="28" t="s">
        <v>2</v>
      </c>
      <c r="Q350" s="28">
        <f>SUMIF(C344:C363,"구",E344:E363)</f>
        <v>0</v>
      </c>
      <c r="R350" s="28">
        <f>COUNTIF(X344:X363,"구국")</f>
        <v>0</v>
      </c>
      <c r="S350" s="28" t="s">
        <v>2</v>
      </c>
      <c r="T350" s="28">
        <f>SUMIF(X344:X363,"구국",E344:E363)</f>
        <v>0</v>
      </c>
      <c r="U350" s="28">
        <f t="shared" si="79"/>
        <v>0</v>
      </c>
      <c r="V350" s="28" t="s">
        <v>2</v>
      </c>
      <c r="W350" s="28">
        <f t="shared" si="80"/>
        <v>0</v>
      </c>
      <c r="X350" s="28" t="str">
        <f t="shared" si="81"/>
        <v/>
      </c>
    </row>
    <row r="351" spans="1:24" ht="28.9" customHeight="1">
      <c r="A351" s="41" t="str">
        <f t="shared" si="82"/>
        <v xml:space="preserve"> </v>
      </c>
      <c r="B351" s="42"/>
      <c r="C351" s="43"/>
      <c r="D351" s="44"/>
      <c r="E351" s="44"/>
      <c r="F351" s="43"/>
      <c r="G351" s="43"/>
      <c r="H351" s="26"/>
      <c r="I351" s="26"/>
      <c r="J351" s="26"/>
      <c r="K351" s="26"/>
      <c r="L351" s="52"/>
      <c r="M351" s="50"/>
      <c r="N351" s="28" t="s">
        <v>10</v>
      </c>
      <c r="O351" s="28">
        <f>COUNTIF(C344:C363,"제")</f>
        <v>0</v>
      </c>
      <c r="P351" s="28" t="s">
        <v>2</v>
      </c>
      <c r="Q351" s="28">
        <f>SUMIF(C344:C363,"제",E344:E363)</f>
        <v>0</v>
      </c>
      <c r="R351" s="28">
        <f>COUNTIF(X344:X363,"제국")</f>
        <v>0</v>
      </c>
      <c r="S351" s="28" t="s">
        <v>2</v>
      </c>
      <c r="T351" s="28">
        <f>SUMIF(X344:X363,"제국",E344:E363)</f>
        <v>0</v>
      </c>
      <c r="U351" s="28">
        <f t="shared" si="79"/>
        <v>0</v>
      </c>
      <c r="V351" s="28" t="s">
        <v>2</v>
      </c>
      <c r="W351" s="28">
        <f t="shared" si="80"/>
        <v>0</v>
      </c>
      <c r="X351" s="28" t="str">
        <f t="shared" si="81"/>
        <v/>
      </c>
    </row>
    <row r="352" spans="1:24" ht="28.9" customHeight="1">
      <c r="A352" s="41" t="str">
        <f t="shared" si="82"/>
        <v xml:space="preserve"> </v>
      </c>
      <c r="B352" s="42"/>
      <c r="C352" s="43"/>
      <c r="D352" s="44"/>
      <c r="E352" s="44"/>
      <c r="F352" s="43"/>
      <c r="G352" s="43"/>
      <c r="H352" s="26"/>
      <c r="I352" s="26"/>
      <c r="J352" s="26"/>
      <c r="K352" s="26"/>
      <c r="L352" s="52"/>
      <c r="M352" s="50"/>
      <c r="N352" s="28" t="s">
        <v>11</v>
      </c>
      <c r="O352" s="28">
        <f>COUNTIF(C344:C363,"유")</f>
        <v>0</v>
      </c>
      <c r="P352" s="28" t="s">
        <v>2</v>
      </c>
      <c r="Q352" s="28">
        <f>SUMIF(C344:C363,"유",E344:E363)</f>
        <v>0</v>
      </c>
      <c r="R352" s="28">
        <f>COUNTIF(X344:X363,"유국")</f>
        <v>0</v>
      </c>
      <c r="S352" s="28" t="s">
        <v>2</v>
      </c>
      <c r="T352" s="28">
        <f>SUMIF(X344:X363,"유국",E344:E363)</f>
        <v>0</v>
      </c>
      <c r="U352" s="28">
        <f t="shared" si="79"/>
        <v>0</v>
      </c>
      <c r="V352" s="28" t="s">
        <v>2</v>
      </c>
      <c r="W352" s="28">
        <f t="shared" si="80"/>
        <v>0</v>
      </c>
      <c r="X352" s="28" t="str">
        <f t="shared" si="81"/>
        <v/>
      </c>
    </row>
    <row r="353" spans="1:24" ht="28.9" customHeight="1">
      <c r="A353" s="41" t="str">
        <f t="shared" si="82"/>
        <v xml:space="preserve"> </v>
      </c>
      <c r="B353" s="42"/>
      <c r="C353" s="43"/>
      <c r="D353" s="44"/>
      <c r="E353" s="44"/>
      <c r="F353" s="43"/>
      <c r="G353" s="43"/>
      <c r="H353" s="26"/>
      <c r="I353" s="26"/>
      <c r="J353" s="26"/>
      <c r="K353" s="26"/>
      <c r="L353" s="52"/>
      <c r="M353" s="50"/>
      <c r="N353" s="28" t="s">
        <v>12</v>
      </c>
      <c r="O353" s="28">
        <f>COUNTIF(C344:C363,"과")</f>
        <v>0</v>
      </c>
      <c r="P353" s="28" t="s">
        <v>2</v>
      </c>
      <c r="Q353" s="28">
        <f>SUMIF(C344:C363,"과",E344:E363)</f>
        <v>0</v>
      </c>
      <c r="R353" s="28">
        <f>COUNTIF(X344:X363,"과국")</f>
        <v>0</v>
      </c>
      <c r="S353" s="28" t="s">
        <v>2</v>
      </c>
      <c r="T353" s="28">
        <f>SUMIF(X344:X363,"과국",E344:E363)</f>
        <v>0</v>
      </c>
      <c r="U353" s="28">
        <f t="shared" si="79"/>
        <v>0</v>
      </c>
      <c r="V353" s="28" t="s">
        <v>2</v>
      </c>
      <c r="W353" s="28">
        <f t="shared" si="80"/>
        <v>0</v>
      </c>
      <c r="X353" s="28" t="str">
        <f t="shared" si="81"/>
        <v/>
      </c>
    </row>
    <row r="354" spans="1:24" ht="28.9" customHeight="1">
      <c r="A354" s="41" t="str">
        <f t="shared" si="82"/>
        <v xml:space="preserve"> </v>
      </c>
      <c r="B354" s="42"/>
      <c r="C354" s="43"/>
      <c r="D354" s="44"/>
      <c r="E354" s="44"/>
      <c r="F354" s="43"/>
      <c r="G354" s="43"/>
      <c r="H354" s="26"/>
      <c r="I354" s="26"/>
      <c r="J354" s="26"/>
      <c r="K354" s="26"/>
      <c r="L354" s="52"/>
      <c r="M354" s="50"/>
      <c r="N354" s="28" t="s">
        <v>13</v>
      </c>
      <c r="O354" s="28">
        <f>COUNTIF(C344:C363,"묘")</f>
        <v>0</v>
      </c>
      <c r="P354" s="28" t="s">
        <v>2</v>
      </c>
      <c r="Q354" s="28">
        <f>SUMIF(C344:C363,"묘",E344:E363)</f>
        <v>0</v>
      </c>
      <c r="R354" s="28">
        <f>COUNTIF(X344:X363,"묘국")</f>
        <v>0</v>
      </c>
      <c r="S354" s="28" t="s">
        <v>2</v>
      </c>
      <c r="T354" s="28">
        <f>SUMIF(X344:X363,"묘국",E344:E363)</f>
        <v>0</v>
      </c>
      <c r="U354" s="28">
        <f t="shared" si="79"/>
        <v>0</v>
      </c>
      <c r="V354" s="28" t="s">
        <v>2</v>
      </c>
      <c r="W354" s="28">
        <f t="shared" si="80"/>
        <v>0</v>
      </c>
      <c r="X354" s="28" t="str">
        <f t="shared" si="81"/>
        <v/>
      </c>
    </row>
    <row r="355" spans="1:24" ht="28.9" customHeight="1">
      <c r="A355" s="41" t="str">
        <f t="shared" si="82"/>
        <v xml:space="preserve"> </v>
      </c>
      <c r="B355" s="42"/>
      <c r="C355" s="43"/>
      <c r="D355" s="44"/>
      <c r="E355" s="44"/>
      <c r="F355" s="43"/>
      <c r="G355" s="43"/>
      <c r="H355" s="26"/>
      <c r="I355" s="26"/>
      <c r="J355" s="26"/>
      <c r="K355" s="26"/>
      <c r="L355" s="52"/>
      <c r="M355" s="50"/>
      <c r="N355" s="28" t="s">
        <v>14</v>
      </c>
      <c r="O355" s="28">
        <f>COUNTIF(C344:C363,"목")</f>
        <v>0</v>
      </c>
      <c r="P355" s="28" t="s">
        <v>2</v>
      </c>
      <c r="Q355" s="28">
        <f>SUMIF(C344:C363,"목",E344:E363)</f>
        <v>0</v>
      </c>
      <c r="R355" s="28">
        <f>COUNTIF(X344:X363,"목국")</f>
        <v>0</v>
      </c>
      <c r="S355" s="28" t="s">
        <v>2</v>
      </c>
      <c r="T355" s="28">
        <f>SUMIF(X344:X363,"목국",E344:E363)</f>
        <v>0</v>
      </c>
      <c r="U355" s="28">
        <f t="shared" si="79"/>
        <v>0</v>
      </c>
      <c r="V355" s="28" t="s">
        <v>2</v>
      </c>
      <c r="W355" s="28">
        <f t="shared" si="80"/>
        <v>0</v>
      </c>
      <c r="X355" s="28" t="str">
        <f t="shared" si="81"/>
        <v/>
      </c>
    </row>
    <row r="356" spans="1:24" ht="28.9" customHeight="1">
      <c r="A356" s="41" t="str">
        <f t="shared" si="82"/>
        <v xml:space="preserve"> </v>
      </c>
      <c r="B356" s="42"/>
      <c r="C356" s="43"/>
      <c r="D356" s="44"/>
      <c r="E356" s="44"/>
      <c r="F356" s="43"/>
      <c r="G356" s="43"/>
      <c r="H356" s="26"/>
      <c r="I356" s="26"/>
      <c r="J356" s="26"/>
      <c r="K356" s="26"/>
      <c r="L356" s="52"/>
      <c r="M356" s="50"/>
      <c r="N356" s="28" t="s">
        <v>15</v>
      </c>
      <c r="O356" s="28">
        <f>COUNTIF(C344:C363,"잡")</f>
        <v>0</v>
      </c>
      <c r="P356" s="28" t="s">
        <v>2</v>
      </c>
      <c r="Q356" s="28">
        <f>SUMIF(C344:C363,"잡",E344:E363)</f>
        <v>0</v>
      </c>
      <c r="R356" s="28">
        <f>COUNTIF(X344:X363,"잡국")</f>
        <v>0</v>
      </c>
      <c r="S356" s="28" t="s">
        <v>2</v>
      </c>
      <c r="T356" s="28">
        <f>SUMIF(X344:X363,"잡국",E344:E363)</f>
        <v>0</v>
      </c>
      <c r="U356" s="28">
        <f t="shared" si="79"/>
        <v>0</v>
      </c>
      <c r="V356" s="28" t="s">
        <v>2</v>
      </c>
      <c r="W356" s="28">
        <f t="shared" si="80"/>
        <v>0</v>
      </c>
      <c r="X356" s="28" t="str">
        <f t="shared" si="81"/>
        <v/>
      </c>
    </row>
    <row r="357" spans="1:24" ht="28.9" customHeight="1">
      <c r="A357" s="41" t="str">
        <f t="shared" si="82"/>
        <v xml:space="preserve"> </v>
      </c>
      <c r="B357" s="42"/>
      <c r="C357" s="43"/>
      <c r="D357" s="44"/>
      <c r="E357" s="44"/>
      <c r="F357" s="43"/>
      <c r="G357" s="43"/>
      <c r="H357" s="26"/>
      <c r="I357" s="26"/>
      <c r="J357" s="26"/>
      <c r="K357" s="26"/>
      <c r="L357" s="52"/>
      <c r="M357" s="50"/>
      <c r="N357" s="28" t="s">
        <v>19</v>
      </c>
      <c r="O357" s="28">
        <f>COUNTIF(C344:C363,"학")</f>
        <v>0</v>
      </c>
      <c r="P357" s="28" t="s">
        <v>2</v>
      </c>
      <c r="Q357" s="28">
        <f>SUMIF(C344:C363,"학",E344:E363)</f>
        <v>0</v>
      </c>
      <c r="R357" s="28">
        <f>COUNTIF(X344:X363,"학국")</f>
        <v>0</v>
      </c>
      <c r="S357" s="28" t="s">
        <v>2</v>
      </c>
      <c r="T357" s="28">
        <f>SUMIF(X344:X363,"학국",E344:E363)</f>
        <v>0</v>
      </c>
      <c r="U357" s="28">
        <f t="shared" si="79"/>
        <v>0</v>
      </c>
      <c r="V357" s="28" t="s">
        <v>2</v>
      </c>
      <c r="W357" s="28">
        <f t="shared" si="80"/>
        <v>0</v>
      </c>
      <c r="X357" s="28" t="str">
        <f t="shared" si="81"/>
        <v/>
      </c>
    </row>
    <row r="358" spans="1:24" ht="28.9" customHeight="1">
      <c r="A358" s="41" t="str">
        <f t="shared" si="82"/>
        <v xml:space="preserve"> </v>
      </c>
      <c r="B358" s="42"/>
      <c r="C358" s="43"/>
      <c r="D358" s="44"/>
      <c r="E358" s="44"/>
      <c r="F358" s="43"/>
      <c r="G358" s="43"/>
      <c r="H358" s="26"/>
      <c r="I358" s="26"/>
      <c r="J358" s="26"/>
      <c r="K358" s="26"/>
      <c r="L358" s="52"/>
      <c r="M358" s="50"/>
      <c r="N358" s="28" t="s">
        <v>16</v>
      </c>
      <c r="O358" s="28">
        <f>COUNTIF(C344:C363,"수")</f>
        <v>0</v>
      </c>
      <c r="P358" s="28" t="s">
        <v>2</v>
      </c>
      <c r="Q358" s="28">
        <f>SUMIF(C344:C363,"수",E344:E363)</f>
        <v>0</v>
      </c>
      <c r="R358" s="28">
        <f>COUNTIF(X344:X363,"수국")</f>
        <v>0</v>
      </c>
      <c r="S358" s="28" t="s">
        <v>2</v>
      </c>
      <c r="T358" s="28">
        <f>SUMIF(X344:X363,"수국",E344:E363)</f>
        <v>0</v>
      </c>
      <c r="U358" s="28">
        <f t="shared" si="79"/>
        <v>0</v>
      </c>
      <c r="V358" s="28" t="s">
        <v>2</v>
      </c>
      <c r="W358" s="28">
        <f t="shared" si="80"/>
        <v>0</v>
      </c>
      <c r="X358" s="28" t="str">
        <f t="shared" si="81"/>
        <v/>
      </c>
    </row>
    <row r="359" spans="1:24" ht="28.9" customHeight="1">
      <c r="A359" s="41" t="str">
        <f t="shared" si="82"/>
        <v xml:space="preserve"> </v>
      </c>
      <c r="B359" s="42"/>
      <c r="C359" s="43"/>
      <c r="D359" s="44"/>
      <c r="E359" s="44"/>
      <c r="F359" s="43"/>
      <c r="G359" s="43"/>
      <c r="H359" s="26"/>
      <c r="I359" s="26"/>
      <c r="J359" s="26"/>
      <c r="K359" s="26"/>
      <c r="L359" s="52"/>
      <c r="M359" s="50"/>
      <c r="N359" s="29" t="s">
        <v>17</v>
      </c>
      <c r="O359" s="28">
        <f>COUNTIF(C344:C363,"장")</f>
        <v>0</v>
      </c>
      <c r="P359" s="28" t="s">
        <v>2</v>
      </c>
      <c r="Q359" s="28">
        <f>SUMIF(C344:C363,"장",E344:E363)</f>
        <v>0</v>
      </c>
      <c r="R359" s="28">
        <f>COUNTIF(X344:X363,"장국")</f>
        <v>0</v>
      </c>
      <c r="S359" s="28" t="s">
        <v>2</v>
      </c>
      <c r="T359" s="28">
        <f>SUMIF(X344:X363,"장국",E344:E363)</f>
        <v>0</v>
      </c>
      <c r="U359" s="28">
        <f t="shared" si="79"/>
        <v>0</v>
      </c>
      <c r="V359" s="28" t="s">
        <v>2</v>
      </c>
      <c r="W359" s="28">
        <f t="shared" si="80"/>
        <v>0</v>
      </c>
      <c r="X359" s="30" t="str">
        <f t="shared" si="81"/>
        <v/>
      </c>
    </row>
    <row r="360" spans="1:24" ht="28.9" customHeight="1">
      <c r="A360" s="41" t="str">
        <f t="shared" si="82"/>
        <v xml:space="preserve"> </v>
      </c>
      <c r="B360" s="42"/>
      <c r="C360" s="43"/>
      <c r="D360" s="44"/>
      <c r="E360" s="44"/>
      <c r="F360" s="43"/>
      <c r="G360" s="43"/>
      <c r="H360" s="26"/>
      <c r="I360" s="26"/>
      <c r="J360" s="26"/>
      <c r="K360" s="26"/>
      <c r="L360" s="52"/>
      <c r="M360" s="50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30" t="str">
        <f t="shared" ref="X360:X375" si="83">CONCATENATE(C360,H360)</f>
        <v/>
      </c>
    </row>
    <row r="361" spans="1:24" ht="28.9" customHeight="1">
      <c r="A361" s="41" t="str">
        <f t="shared" si="82"/>
        <v xml:space="preserve"> </v>
      </c>
      <c r="B361" s="42"/>
      <c r="C361" s="43"/>
      <c r="D361" s="44"/>
      <c r="E361" s="44"/>
      <c r="F361" s="43"/>
      <c r="G361" s="43"/>
      <c r="H361" s="26"/>
      <c r="I361" s="26"/>
      <c r="J361" s="26"/>
      <c r="K361" s="26"/>
      <c r="L361" s="52"/>
      <c r="M361" s="50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30" t="str">
        <f t="shared" si="83"/>
        <v/>
      </c>
    </row>
    <row r="362" spans="1:24" ht="28.9" customHeight="1">
      <c r="A362" s="41" t="str">
        <f>IF(OR(ISNUMBER(E362),ISTEXT(C362)),A361+1," ")</f>
        <v xml:space="preserve"> </v>
      </c>
      <c r="B362" s="42"/>
      <c r="C362" s="43"/>
      <c r="D362" s="44"/>
      <c r="E362" s="44"/>
      <c r="F362" s="43"/>
      <c r="G362" s="43"/>
      <c r="H362" s="26"/>
      <c r="I362" s="26"/>
      <c r="J362" s="26"/>
      <c r="K362" s="26"/>
      <c r="L362" s="52"/>
      <c r="M362" s="50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30" t="str">
        <f t="shared" si="83"/>
        <v/>
      </c>
    </row>
    <row r="363" spans="1:24" ht="28.9" customHeight="1">
      <c r="A363" s="41" t="str">
        <f>IF(OR(ISNUMBER(E363),ISTEXT(C363)),A362+1," ")</f>
        <v xml:space="preserve"> </v>
      </c>
      <c r="B363" s="42"/>
      <c r="C363" s="43"/>
      <c r="D363" s="44"/>
      <c r="E363" s="44"/>
      <c r="F363" s="43"/>
      <c r="G363" s="43"/>
      <c r="H363" s="26"/>
      <c r="I363" s="26"/>
      <c r="J363" s="26"/>
      <c r="K363" s="26"/>
      <c r="L363" s="52"/>
      <c r="M363" s="50"/>
      <c r="N363" s="28" t="s">
        <v>20</v>
      </c>
      <c r="O363" s="28">
        <f>COUNTIF(C344:C363," ")</f>
        <v>0</v>
      </c>
      <c r="P363" s="28" t="s">
        <v>2</v>
      </c>
      <c r="Q363" s="28">
        <f>SUMIF(C344:C363," ",E344:E363)</f>
        <v>0</v>
      </c>
      <c r="R363" s="28"/>
      <c r="S363" s="28" t="s">
        <v>2</v>
      </c>
      <c r="T363" s="28"/>
      <c r="U363" s="28">
        <f>O363</f>
        <v>0</v>
      </c>
      <c r="V363" s="28" t="s">
        <v>2</v>
      </c>
      <c r="W363" s="28">
        <f>Q363</f>
        <v>0</v>
      </c>
      <c r="X363" s="28" t="str">
        <f t="shared" si="83"/>
        <v/>
      </c>
    </row>
    <row r="364" spans="1:24" ht="28.9" customHeight="1">
      <c r="A364" s="45" t="s">
        <v>35</v>
      </c>
      <c r="B364" s="46"/>
      <c r="C364" s="47"/>
      <c r="D364" s="48"/>
      <c r="E364" s="49">
        <f>SUM(E344:E363)</f>
        <v>0</v>
      </c>
      <c r="F364" s="47"/>
      <c r="G364" s="47"/>
      <c r="H364" s="31"/>
      <c r="I364" s="31"/>
      <c r="J364" s="31"/>
      <c r="K364" s="31"/>
      <c r="L364" s="33"/>
      <c r="M364" s="51"/>
      <c r="N364" s="29" t="s">
        <v>1</v>
      </c>
      <c r="O364" s="28">
        <f>SUM(O344:O363)</f>
        <v>0</v>
      </c>
      <c r="P364" s="28" t="s">
        <v>2</v>
      </c>
      <c r="Q364" s="28">
        <f>SUM(Q344:Q363)</f>
        <v>0</v>
      </c>
      <c r="R364" s="28">
        <f>SUM(R344:R363)</f>
        <v>0</v>
      </c>
      <c r="S364" s="28" t="s">
        <v>2</v>
      </c>
      <c r="T364" s="28">
        <f>SUM(T344:T363)</f>
        <v>0</v>
      </c>
      <c r="U364" s="28">
        <f>SUM(U344:U363)</f>
        <v>0</v>
      </c>
      <c r="V364" s="28" t="s">
        <v>2</v>
      </c>
      <c r="W364" s="28">
        <f>SUM(W344:W363)</f>
        <v>0</v>
      </c>
      <c r="X364" s="28" t="str">
        <f t="shared" si="83"/>
        <v/>
      </c>
    </row>
    <row r="365" spans="1:24" ht="28.9" customHeight="1">
      <c r="A365" s="41" t="str">
        <f>IF(OR(ISNUMBER(E365),ISTEXT(C365)),A363+1," ")</f>
        <v xml:space="preserve"> </v>
      </c>
      <c r="B365" s="42"/>
      <c r="C365" s="43"/>
      <c r="D365" s="44"/>
      <c r="E365" s="44"/>
      <c r="F365" s="43"/>
      <c r="G365" s="43"/>
      <c r="H365" s="26"/>
      <c r="I365" s="26"/>
      <c r="J365" s="26"/>
      <c r="K365" s="27"/>
      <c r="L365" s="52"/>
      <c r="M365" s="50"/>
      <c r="N365" s="28" t="s">
        <v>3</v>
      </c>
      <c r="O365" s="28">
        <f>COUNTIF(C365:C384,"전")</f>
        <v>0</v>
      </c>
      <c r="P365" s="28" t="s">
        <v>2</v>
      </c>
      <c r="Q365" s="28">
        <f>SUMIF(C365:C384,"전",E365:E384)</f>
        <v>0</v>
      </c>
      <c r="R365" s="28">
        <f>COUNTIF(X365:X384,"전국")</f>
        <v>0</v>
      </c>
      <c r="S365" s="28" t="s">
        <v>2</v>
      </c>
      <c r="T365" s="28">
        <f>SUMIF(X365:X384,"전국",E365:E384)</f>
        <v>0</v>
      </c>
      <c r="U365" s="28">
        <f t="shared" ref="U365:U380" si="84">O365-R365</f>
        <v>0</v>
      </c>
      <c r="V365" s="28" t="s">
        <v>2</v>
      </c>
      <c r="W365" s="28">
        <f t="shared" ref="W365:W380" si="85">Q365-T365</f>
        <v>0</v>
      </c>
      <c r="X365" s="28" t="str">
        <f t="shared" si="83"/>
        <v/>
      </c>
    </row>
    <row r="366" spans="1:24" ht="28.9" customHeight="1">
      <c r="A366" s="41" t="str">
        <f>IF(OR(ISNUMBER(E366),ISTEXT(C366)),A365+1," ")</f>
        <v xml:space="preserve"> </v>
      </c>
      <c r="B366" s="42"/>
      <c r="C366" s="43"/>
      <c r="D366" s="44"/>
      <c r="E366" s="44"/>
      <c r="F366" s="43"/>
      <c r="G366" s="43"/>
      <c r="H366" s="26"/>
      <c r="I366" s="26"/>
      <c r="J366" s="26"/>
      <c r="K366" s="26"/>
      <c r="L366" s="52"/>
      <c r="M366" s="50"/>
      <c r="N366" s="28" t="s">
        <v>4</v>
      </c>
      <c r="O366" s="28">
        <f>COUNTIF(C365:C384,"답")</f>
        <v>0</v>
      </c>
      <c r="P366" s="28" t="s">
        <v>2</v>
      </c>
      <c r="Q366" s="28">
        <f>SUMIF(C365:C384,"답",E365:E384)</f>
        <v>0</v>
      </c>
      <c r="R366" s="28">
        <f>COUNTIF(X365:X384,"답국")</f>
        <v>0</v>
      </c>
      <c r="S366" s="28" t="s">
        <v>2</v>
      </c>
      <c r="T366" s="28">
        <f>SUMIF(X365:X384,"답국",E365:E384)</f>
        <v>0</v>
      </c>
      <c r="U366" s="28">
        <f t="shared" si="84"/>
        <v>0</v>
      </c>
      <c r="V366" s="28" t="s">
        <v>2</v>
      </c>
      <c r="W366" s="28">
        <f t="shared" si="85"/>
        <v>0</v>
      </c>
      <c r="X366" s="28" t="str">
        <f t="shared" si="83"/>
        <v/>
      </c>
    </row>
    <row r="367" spans="1:24" ht="28.9" customHeight="1">
      <c r="A367" s="41" t="str">
        <f t="shared" ref="A367:A382" si="86">IF(OR(ISNUMBER(E367),ISTEXT(C367)),A366+1," ")</f>
        <v xml:space="preserve"> </v>
      </c>
      <c r="B367" s="42"/>
      <c r="C367" s="43"/>
      <c r="D367" s="44"/>
      <c r="E367" s="44"/>
      <c r="F367" s="43"/>
      <c r="G367" s="43"/>
      <c r="H367" s="26"/>
      <c r="I367" s="26"/>
      <c r="J367" s="26"/>
      <c r="K367" s="26"/>
      <c r="L367" s="52"/>
      <c r="M367" s="50"/>
      <c r="N367" s="28" t="s">
        <v>5</v>
      </c>
      <c r="O367" s="28">
        <f>COUNTIF(C365:C384,"임")</f>
        <v>0</v>
      </c>
      <c r="P367" s="28" t="s">
        <v>2</v>
      </c>
      <c r="Q367" s="28">
        <f>SUMIF(C365:C384,"임",E365:E384)</f>
        <v>0</v>
      </c>
      <c r="R367" s="28">
        <f>COUNTIF(X365:X384,"임국")</f>
        <v>0</v>
      </c>
      <c r="S367" s="28" t="s">
        <v>2</v>
      </c>
      <c r="T367" s="28">
        <f>SUMIF(X365:X384,"임국",E365:E384)</f>
        <v>0</v>
      </c>
      <c r="U367" s="28">
        <f t="shared" si="84"/>
        <v>0</v>
      </c>
      <c r="V367" s="28" t="s">
        <v>2</v>
      </c>
      <c r="W367" s="28">
        <f t="shared" si="85"/>
        <v>0</v>
      </c>
      <c r="X367" s="28" t="str">
        <f t="shared" si="83"/>
        <v/>
      </c>
    </row>
    <row r="368" spans="1:24" ht="28.9" customHeight="1">
      <c r="A368" s="41" t="str">
        <f t="shared" si="86"/>
        <v xml:space="preserve"> </v>
      </c>
      <c r="B368" s="42"/>
      <c r="C368" s="43"/>
      <c r="D368" s="44"/>
      <c r="E368" s="44"/>
      <c r="F368" s="43"/>
      <c r="G368" s="43"/>
      <c r="H368" s="26"/>
      <c r="I368" s="26"/>
      <c r="J368" s="26"/>
      <c r="K368" s="26"/>
      <c r="L368" s="52"/>
      <c r="M368" s="50"/>
      <c r="N368" s="28" t="s">
        <v>6</v>
      </c>
      <c r="O368" s="28">
        <f>COUNTIF(C365:C384,"대")</f>
        <v>0</v>
      </c>
      <c r="P368" s="28" t="s">
        <v>2</v>
      </c>
      <c r="Q368" s="28">
        <f>SUMIF(C365:C384,"대",E365:E384)</f>
        <v>0</v>
      </c>
      <c r="R368" s="28">
        <f>COUNTIF(X365:X384,"대국")</f>
        <v>0</v>
      </c>
      <c r="S368" s="28" t="s">
        <v>2</v>
      </c>
      <c r="T368" s="28">
        <f>SUMIF(X365:X384,"대국",E365:E384)</f>
        <v>0</v>
      </c>
      <c r="U368" s="28">
        <f t="shared" si="84"/>
        <v>0</v>
      </c>
      <c r="V368" s="28" t="s">
        <v>2</v>
      </c>
      <c r="W368" s="28">
        <f t="shared" si="85"/>
        <v>0</v>
      </c>
      <c r="X368" s="28" t="str">
        <f t="shared" si="83"/>
        <v/>
      </c>
    </row>
    <row r="369" spans="1:24" ht="28.9" customHeight="1">
      <c r="A369" s="41" t="str">
        <f t="shared" si="86"/>
        <v xml:space="preserve"> </v>
      </c>
      <c r="B369" s="42"/>
      <c r="C369" s="43"/>
      <c r="D369" s="44"/>
      <c r="E369" s="44"/>
      <c r="F369" s="43"/>
      <c r="G369" s="43"/>
      <c r="H369" s="26"/>
      <c r="I369" s="26"/>
      <c r="J369" s="26"/>
      <c r="K369" s="26"/>
      <c r="L369" s="52"/>
      <c r="M369" s="50"/>
      <c r="N369" s="28" t="s">
        <v>7</v>
      </c>
      <c r="O369" s="28">
        <f>COUNTIF(C365:C384,"도")</f>
        <v>0</v>
      </c>
      <c r="P369" s="28" t="s">
        <v>2</v>
      </c>
      <c r="Q369" s="28">
        <f>SUMIF(C365:C384,"도",E365:E384)</f>
        <v>0</v>
      </c>
      <c r="R369" s="28">
        <f>COUNTIF(X365:X384,"도국")</f>
        <v>0</v>
      </c>
      <c r="S369" s="28" t="s">
        <v>2</v>
      </c>
      <c r="T369" s="28">
        <f>SUMIF(X365:X384,"도국",E365:E384)</f>
        <v>0</v>
      </c>
      <c r="U369" s="28">
        <f t="shared" si="84"/>
        <v>0</v>
      </c>
      <c r="V369" s="28" t="s">
        <v>2</v>
      </c>
      <c r="W369" s="28">
        <f t="shared" si="85"/>
        <v>0</v>
      </c>
      <c r="X369" s="28" t="str">
        <f t="shared" si="83"/>
        <v/>
      </c>
    </row>
    <row r="370" spans="1:24" ht="28.9" customHeight="1">
      <c r="A370" s="41" t="str">
        <f t="shared" si="86"/>
        <v xml:space="preserve"> </v>
      </c>
      <c r="B370" s="42"/>
      <c r="C370" s="43"/>
      <c r="D370" s="44"/>
      <c r="E370" s="44"/>
      <c r="F370" s="43"/>
      <c r="G370" s="43"/>
      <c r="H370" s="26"/>
      <c r="I370" s="26"/>
      <c r="J370" s="26"/>
      <c r="K370" s="26"/>
      <c r="L370" s="52"/>
      <c r="M370" s="50"/>
      <c r="N370" s="28" t="s">
        <v>8</v>
      </c>
      <c r="O370" s="28">
        <f>COUNTIF(C365:C384,"천")</f>
        <v>0</v>
      </c>
      <c r="P370" s="28" t="s">
        <v>2</v>
      </c>
      <c r="Q370" s="28">
        <f>SUMIF(C365:C384,"천",E365:E384)</f>
        <v>0</v>
      </c>
      <c r="R370" s="28">
        <f>COUNTIF(X365:X384,"천국")</f>
        <v>0</v>
      </c>
      <c r="S370" s="28" t="s">
        <v>2</v>
      </c>
      <c r="T370" s="28">
        <f>SUMIF(X365:X384,"천국",E365:E384)</f>
        <v>0</v>
      </c>
      <c r="U370" s="28">
        <f t="shared" si="84"/>
        <v>0</v>
      </c>
      <c r="V370" s="28" t="s">
        <v>2</v>
      </c>
      <c r="W370" s="28">
        <f t="shared" si="85"/>
        <v>0</v>
      </c>
      <c r="X370" s="28" t="str">
        <f t="shared" si="83"/>
        <v/>
      </c>
    </row>
    <row r="371" spans="1:24" ht="28.9" customHeight="1">
      <c r="A371" s="41" t="str">
        <f t="shared" si="86"/>
        <v xml:space="preserve"> </v>
      </c>
      <c r="B371" s="42"/>
      <c r="C371" s="43"/>
      <c r="D371" s="44"/>
      <c r="E371" s="44"/>
      <c r="F371" s="43"/>
      <c r="G371" s="43"/>
      <c r="H371" s="26"/>
      <c r="I371" s="26"/>
      <c r="J371" s="26"/>
      <c r="K371" s="26"/>
      <c r="L371" s="52"/>
      <c r="M371" s="50"/>
      <c r="N371" s="28" t="s">
        <v>9</v>
      </c>
      <c r="O371" s="28">
        <f>COUNTIF(C365:C384,"구")</f>
        <v>0</v>
      </c>
      <c r="P371" s="28" t="s">
        <v>2</v>
      </c>
      <c r="Q371" s="28">
        <f>SUMIF(C365:C384,"구",E365:E384)</f>
        <v>0</v>
      </c>
      <c r="R371" s="28">
        <f>COUNTIF(X365:X384,"구국")</f>
        <v>0</v>
      </c>
      <c r="S371" s="28" t="s">
        <v>2</v>
      </c>
      <c r="T371" s="28">
        <f>SUMIF(X365:X384,"구국",E365:E384)</f>
        <v>0</v>
      </c>
      <c r="U371" s="28">
        <f t="shared" si="84"/>
        <v>0</v>
      </c>
      <c r="V371" s="28" t="s">
        <v>2</v>
      </c>
      <c r="W371" s="28">
        <f t="shared" si="85"/>
        <v>0</v>
      </c>
      <c r="X371" s="28" t="str">
        <f t="shared" si="83"/>
        <v/>
      </c>
    </row>
    <row r="372" spans="1:24" ht="28.9" customHeight="1">
      <c r="A372" s="41" t="str">
        <f t="shared" si="86"/>
        <v xml:space="preserve"> </v>
      </c>
      <c r="B372" s="42"/>
      <c r="C372" s="43"/>
      <c r="D372" s="44"/>
      <c r="E372" s="44"/>
      <c r="F372" s="43"/>
      <c r="G372" s="43"/>
      <c r="H372" s="26"/>
      <c r="I372" s="26"/>
      <c r="J372" s="26"/>
      <c r="K372" s="26"/>
      <c r="L372" s="52"/>
      <c r="M372" s="50"/>
      <c r="N372" s="28" t="s">
        <v>10</v>
      </c>
      <c r="O372" s="28">
        <f>COUNTIF(C365:C384,"제")</f>
        <v>0</v>
      </c>
      <c r="P372" s="28" t="s">
        <v>2</v>
      </c>
      <c r="Q372" s="28">
        <f>SUMIF(C365:C384,"제",E365:E384)</f>
        <v>0</v>
      </c>
      <c r="R372" s="28">
        <f>COUNTIF(X365:X384,"제국")</f>
        <v>0</v>
      </c>
      <c r="S372" s="28" t="s">
        <v>2</v>
      </c>
      <c r="T372" s="28">
        <f>SUMIF(X365:X384,"제국",E365:E384)</f>
        <v>0</v>
      </c>
      <c r="U372" s="28">
        <f t="shared" si="84"/>
        <v>0</v>
      </c>
      <c r="V372" s="28" t="s">
        <v>2</v>
      </c>
      <c r="W372" s="28">
        <f t="shared" si="85"/>
        <v>0</v>
      </c>
      <c r="X372" s="28" t="str">
        <f t="shared" si="83"/>
        <v/>
      </c>
    </row>
    <row r="373" spans="1:24" ht="28.9" customHeight="1">
      <c r="A373" s="41" t="str">
        <f t="shared" si="86"/>
        <v xml:space="preserve"> </v>
      </c>
      <c r="B373" s="42"/>
      <c r="C373" s="43"/>
      <c r="D373" s="44"/>
      <c r="E373" s="44"/>
      <c r="F373" s="43"/>
      <c r="G373" s="43"/>
      <c r="H373" s="26"/>
      <c r="I373" s="26"/>
      <c r="J373" s="26"/>
      <c r="K373" s="26"/>
      <c r="L373" s="52"/>
      <c r="M373" s="50"/>
      <c r="N373" s="28" t="s">
        <v>11</v>
      </c>
      <c r="O373" s="28">
        <f>COUNTIF(C365:C384,"유")</f>
        <v>0</v>
      </c>
      <c r="P373" s="28" t="s">
        <v>2</v>
      </c>
      <c r="Q373" s="28">
        <f>SUMIF(C365:C384,"유",E365:E384)</f>
        <v>0</v>
      </c>
      <c r="R373" s="28">
        <f>COUNTIF(X365:X384,"유국")</f>
        <v>0</v>
      </c>
      <c r="S373" s="28" t="s">
        <v>2</v>
      </c>
      <c r="T373" s="28">
        <f>SUMIF(X365:X384,"유국",E365:E384)</f>
        <v>0</v>
      </c>
      <c r="U373" s="28">
        <f t="shared" si="84"/>
        <v>0</v>
      </c>
      <c r="V373" s="28" t="s">
        <v>2</v>
      </c>
      <c r="W373" s="28">
        <f t="shared" si="85"/>
        <v>0</v>
      </c>
      <c r="X373" s="28" t="str">
        <f t="shared" si="83"/>
        <v/>
      </c>
    </row>
    <row r="374" spans="1:24" ht="28.9" customHeight="1">
      <c r="A374" s="41" t="str">
        <f t="shared" si="86"/>
        <v xml:space="preserve"> </v>
      </c>
      <c r="B374" s="42"/>
      <c r="C374" s="43"/>
      <c r="D374" s="44"/>
      <c r="E374" s="44"/>
      <c r="F374" s="43"/>
      <c r="G374" s="43"/>
      <c r="H374" s="26"/>
      <c r="I374" s="26"/>
      <c r="J374" s="26"/>
      <c r="K374" s="26"/>
      <c r="L374" s="52"/>
      <c r="M374" s="50"/>
      <c r="N374" s="28" t="s">
        <v>12</v>
      </c>
      <c r="O374" s="28">
        <f>COUNTIF(C365:C384,"과")</f>
        <v>0</v>
      </c>
      <c r="P374" s="28" t="s">
        <v>2</v>
      </c>
      <c r="Q374" s="28">
        <f>SUMIF(C365:C384,"과",E365:E384)</f>
        <v>0</v>
      </c>
      <c r="R374" s="28">
        <f>COUNTIF(X365:X384,"과국")</f>
        <v>0</v>
      </c>
      <c r="S374" s="28" t="s">
        <v>2</v>
      </c>
      <c r="T374" s="28">
        <f>SUMIF(X365:X384,"과국",E365:E384)</f>
        <v>0</v>
      </c>
      <c r="U374" s="28">
        <f t="shared" si="84"/>
        <v>0</v>
      </c>
      <c r="V374" s="28" t="s">
        <v>2</v>
      </c>
      <c r="W374" s="28">
        <f t="shared" si="85"/>
        <v>0</v>
      </c>
      <c r="X374" s="28" t="str">
        <f t="shared" si="83"/>
        <v/>
      </c>
    </row>
    <row r="375" spans="1:24" ht="28.9" customHeight="1">
      <c r="A375" s="41" t="str">
        <f t="shared" si="86"/>
        <v xml:space="preserve"> </v>
      </c>
      <c r="B375" s="42"/>
      <c r="C375" s="43"/>
      <c r="D375" s="44"/>
      <c r="E375" s="44"/>
      <c r="F375" s="43"/>
      <c r="G375" s="43"/>
      <c r="H375" s="26"/>
      <c r="I375" s="26"/>
      <c r="J375" s="26"/>
      <c r="K375" s="26"/>
      <c r="L375" s="52"/>
      <c r="M375" s="50"/>
      <c r="N375" s="28" t="s">
        <v>13</v>
      </c>
      <c r="O375" s="28">
        <f>COUNTIF(C365:C384,"묘")</f>
        <v>0</v>
      </c>
      <c r="P375" s="28" t="s">
        <v>2</v>
      </c>
      <c r="Q375" s="28">
        <f>SUMIF(C365:C384,"묘",E365:E384)</f>
        <v>0</v>
      </c>
      <c r="R375" s="28">
        <f>COUNTIF(X365:X384,"묘국")</f>
        <v>0</v>
      </c>
      <c r="S375" s="28" t="s">
        <v>2</v>
      </c>
      <c r="T375" s="28">
        <f>SUMIF(X365:X384,"묘국",E365:E384)</f>
        <v>0</v>
      </c>
      <c r="U375" s="28">
        <f t="shared" si="84"/>
        <v>0</v>
      </c>
      <c r="V375" s="28" t="s">
        <v>2</v>
      </c>
      <c r="W375" s="28">
        <f t="shared" si="85"/>
        <v>0</v>
      </c>
      <c r="X375" s="28" t="str">
        <f t="shared" si="83"/>
        <v/>
      </c>
    </row>
    <row r="376" spans="1:24" ht="28.9" customHeight="1">
      <c r="A376" s="41" t="str">
        <f t="shared" si="86"/>
        <v xml:space="preserve"> </v>
      </c>
      <c r="B376" s="42"/>
      <c r="C376" s="43"/>
      <c r="D376" s="44"/>
      <c r="E376" s="44"/>
      <c r="F376" s="43"/>
      <c r="G376" s="43"/>
      <c r="H376" s="26"/>
      <c r="I376" s="26"/>
      <c r="J376" s="26"/>
      <c r="K376" s="26"/>
      <c r="L376" s="52"/>
      <c r="M376" s="50"/>
      <c r="N376" s="28" t="s">
        <v>14</v>
      </c>
      <c r="O376" s="28">
        <f>COUNTIF(C365:C384,"목")</f>
        <v>0</v>
      </c>
      <c r="P376" s="28" t="s">
        <v>2</v>
      </c>
      <c r="Q376" s="28">
        <f>SUMIF(C365:C384,"목",E365:E384)</f>
        <v>0</v>
      </c>
      <c r="R376" s="28">
        <f>COUNTIF(X365:X384,"목국")</f>
        <v>0</v>
      </c>
      <c r="S376" s="28" t="s">
        <v>2</v>
      </c>
      <c r="T376" s="28">
        <f>SUMIF(X365:X384,"목국",E365:E384)</f>
        <v>0</v>
      </c>
      <c r="U376" s="28">
        <f t="shared" si="84"/>
        <v>0</v>
      </c>
      <c r="V376" s="28" t="s">
        <v>2</v>
      </c>
      <c r="W376" s="28">
        <f t="shared" si="85"/>
        <v>0</v>
      </c>
      <c r="X376" s="28" t="str">
        <f t="shared" ref="X376:X391" si="87">CONCATENATE(C376,H376)</f>
        <v/>
      </c>
    </row>
    <row r="377" spans="1:24" ht="28.9" customHeight="1">
      <c r="A377" s="41" t="str">
        <f t="shared" si="86"/>
        <v xml:space="preserve"> </v>
      </c>
      <c r="B377" s="42"/>
      <c r="C377" s="43"/>
      <c r="D377" s="44"/>
      <c r="E377" s="44"/>
      <c r="F377" s="43"/>
      <c r="G377" s="43"/>
      <c r="H377" s="26"/>
      <c r="I377" s="26"/>
      <c r="J377" s="26"/>
      <c r="K377" s="26"/>
      <c r="L377" s="52"/>
      <c r="M377" s="50"/>
      <c r="N377" s="28" t="s">
        <v>15</v>
      </c>
      <c r="O377" s="28">
        <f>COUNTIF(C365:C384,"잡")</f>
        <v>0</v>
      </c>
      <c r="P377" s="28" t="s">
        <v>2</v>
      </c>
      <c r="Q377" s="28">
        <f>SUMIF(C365:C384,"잡",E365:E384)</f>
        <v>0</v>
      </c>
      <c r="R377" s="28">
        <f>COUNTIF(X365:X384,"잡국")</f>
        <v>0</v>
      </c>
      <c r="S377" s="28" t="s">
        <v>2</v>
      </c>
      <c r="T377" s="28">
        <f>SUMIF(X365:X384,"잡국",E365:E384)</f>
        <v>0</v>
      </c>
      <c r="U377" s="28">
        <f t="shared" si="84"/>
        <v>0</v>
      </c>
      <c r="V377" s="28" t="s">
        <v>2</v>
      </c>
      <c r="W377" s="28">
        <f t="shared" si="85"/>
        <v>0</v>
      </c>
      <c r="X377" s="28" t="str">
        <f t="shared" si="87"/>
        <v/>
      </c>
    </row>
    <row r="378" spans="1:24" ht="28.9" customHeight="1">
      <c r="A378" s="41" t="str">
        <f t="shared" si="86"/>
        <v xml:space="preserve"> </v>
      </c>
      <c r="B378" s="42"/>
      <c r="C378" s="43"/>
      <c r="D378" s="44"/>
      <c r="E378" s="44"/>
      <c r="F378" s="43"/>
      <c r="G378" s="43"/>
      <c r="H378" s="26"/>
      <c r="I378" s="26"/>
      <c r="J378" s="26"/>
      <c r="K378" s="26"/>
      <c r="L378" s="52"/>
      <c r="M378" s="50"/>
      <c r="N378" s="28" t="s">
        <v>19</v>
      </c>
      <c r="O378" s="28">
        <f>COUNTIF(C365:C384,"학")</f>
        <v>0</v>
      </c>
      <c r="P378" s="28" t="s">
        <v>2</v>
      </c>
      <c r="Q378" s="28">
        <f>SUMIF(C365:C384,"학",E365:E384)</f>
        <v>0</v>
      </c>
      <c r="R378" s="28">
        <f>COUNTIF(X365:X384,"학국")</f>
        <v>0</v>
      </c>
      <c r="S378" s="28" t="s">
        <v>2</v>
      </c>
      <c r="T378" s="28">
        <f>SUMIF(X365:X384,"학국",E365:E384)</f>
        <v>0</v>
      </c>
      <c r="U378" s="28">
        <f t="shared" si="84"/>
        <v>0</v>
      </c>
      <c r="V378" s="28" t="s">
        <v>2</v>
      </c>
      <c r="W378" s="28">
        <f t="shared" si="85"/>
        <v>0</v>
      </c>
      <c r="X378" s="28" t="str">
        <f t="shared" si="87"/>
        <v/>
      </c>
    </row>
    <row r="379" spans="1:24" ht="28.9" customHeight="1">
      <c r="A379" s="41" t="str">
        <f t="shared" si="86"/>
        <v xml:space="preserve"> </v>
      </c>
      <c r="B379" s="42"/>
      <c r="C379" s="43"/>
      <c r="D379" s="44"/>
      <c r="E379" s="44"/>
      <c r="F379" s="43"/>
      <c r="G379" s="43"/>
      <c r="H379" s="26"/>
      <c r="I379" s="26"/>
      <c r="J379" s="26"/>
      <c r="K379" s="26"/>
      <c r="L379" s="52"/>
      <c r="M379" s="50"/>
      <c r="N379" s="28" t="s">
        <v>16</v>
      </c>
      <c r="O379" s="28">
        <f>COUNTIF(C365:C384,"수")</f>
        <v>0</v>
      </c>
      <c r="P379" s="28" t="s">
        <v>2</v>
      </c>
      <c r="Q379" s="28">
        <f>SUMIF(C365:C384,"수",E365:E384)</f>
        <v>0</v>
      </c>
      <c r="R379" s="28">
        <f>COUNTIF(X365:X384,"수국")</f>
        <v>0</v>
      </c>
      <c r="S379" s="28" t="s">
        <v>2</v>
      </c>
      <c r="T379" s="28">
        <f>SUMIF(X365:X384,"수국",E365:E384)</f>
        <v>0</v>
      </c>
      <c r="U379" s="28">
        <f t="shared" si="84"/>
        <v>0</v>
      </c>
      <c r="V379" s="28" t="s">
        <v>2</v>
      </c>
      <c r="W379" s="28">
        <f t="shared" si="85"/>
        <v>0</v>
      </c>
      <c r="X379" s="28" t="str">
        <f t="shared" si="87"/>
        <v/>
      </c>
    </row>
    <row r="380" spans="1:24" ht="28.9" customHeight="1">
      <c r="A380" s="41" t="str">
        <f t="shared" si="86"/>
        <v xml:space="preserve"> </v>
      </c>
      <c r="B380" s="42"/>
      <c r="C380" s="43"/>
      <c r="D380" s="44"/>
      <c r="E380" s="44"/>
      <c r="F380" s="43"/>
      <c r="G380" s="43"/>
      <c r="H380" s="26"/>
      <c r="I380" s="26"/>
      <c r="J380" s="26"/>
      <c r="K380" s="26"/>
      <c r="L380" s="52"/>
      <c r="M380" s="50"/>
      <c r="N380" s="29" t="s">
        <v>17</v>
      </c>
      <c r="O380" s="28">
        <f>COUNTIF(C365:C384,"장")</f>
        <v>0</v>
      </c>
      <c r="P380" s="28" t="s">
        <v>2</v>
      </c>
      <c r="Q380" s="28">
        <f>SUMIF(C365:C384,"장",E365:E384)</f>
        <v>0</v>
      </c>
      <c r="R380" s="28">
        <f>COUNTIF(X365:X384,"장국")</f>
        <v>0</v>
      </c>
      <c r="S380" s="28" t="s">
        <v>2</v>
      </c>
      <c r="T380" s="28">
        <f>SUMIF(X365:X384,"장국",E365:E384)</f>
        <v>0</v>
      </c>
      <c r="U380" s="28">
        <f t="shared" si="84"/>
        <v>0</v>
      </c>
      <c r="V380" s="28" t="s">
        <v>2</v>
      </c>
      <c r="W380" s="28">
        <f t="shared" si="85"/>
        <v>0</v>
      </c>
      <c r="X380" s="30" t="str">
        <f t="shared" si="87"/>
        <v/>
      </c>
    </row>
    <row r="381" spans="1:24" ht="28.9" customHeight="1">
      <c r="A381" s="41" t="str">
        <f t="shared" si="86"/>
        <v xml:space="preserve"> </v>
      </c>
      <c r="B381" s="42"/>
      <c r="C381" s="43"/>
      <c r="D381" s="44"/>
      <c r="E381" s="44"/>
      <c r="F381" s="43"/>
      <c r="G381" s="43"/>
      <c r="H381" s="26"/>
      <c r="I381" s="26"/>
      <c r="J381" s="26"/>
      <c r="K381" s="26"/>
      <c r="L381" s="52"/>
      <c r="M381" s="50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30" t="str">
        <f t="shared" si="87"/>
        <v/>
      </c>
    </row>
    <row r="382" spans="1:24" ht="28.9" customHeight="1">
      <c r="A382" s="41" t="str">
        <f t="shared" si="86"/>
        <v xml:space="preserve"> </v>
      </c>
      <c r="B382" s="42"/>
      <c r="C382" s="43"/>
      <c r="D382" s="44"/>
      <c r="E382" s="44"/>
      <c r="F382" s="43"/>
      <c r="G382" s="43"/>
      <c r="H382" s="26"/>
      <c r="I382" s="26"/>
      <c r="J382" s="26"/>
      <c r="K382" s="26"/>
      <c r="L382" s="52"/>
      <c r="M382" s="50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30" t="str">
        <f t="shared" si="87"/>
        <v/>
      </c>
    </row>
    <row r="383" spans="1:24" ht="28.9" customHeight="1">
      <c r="A383" s="41" t="str">
        <f>IF(OR(ISNUMBER(E383),ISTEXT(C383)),A382+1," ")</f>
        <v xml:space="preserve"> </v>
      </c>
      <c r="B383" s="42"/>
      <c r="C383" s="43"/>
      <c r="D383" s="44"/>
      <c r="E383" s="44"/>
      <c r="F383" s="43"/>
      <c r="G383" s="43"/>
      <c r="H383" s="26"/>
      <c r="I383" s="26"/>
      <c r="J383" s="26"/>
      <c r="K383" s="26"/>
      <c r="L383" s="52"/>
      <c r="M383" s="50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30" t="str">
        <f t="shared" si="87"/>
        <v/>
      </c>
    </row>
    <row r="384" spans="1:24" ht="28.9" customHeight="1">
      <c r="A384" s="41" t="str">
        <f>IF(OR(ISNUMBER(E384),ISTEXT(C384)),A383+1," ")</f>
        <v xml:space="preserve"> </v>
      </c>
      <c r="B384" s="42"/>
      <c r="C384" s="43"/>
      <c r="D384" s="44"/>
      <c r="E384" s="44"/>
      <c r="F384" s="43"/>
      <c r="G384" s="43"/>
      <c r="H384" s="26"/>
      <c r="I384" s="26"/>
      <c r="J384" s="26"/>
      <c r="K384" s="26"/>
      <c r="L384" s="52"/>
      <c r="M384" s="50"/>
      <c r="N384" s="28" t="s">
        <v>20</v>
      </c>
      <c r="O384" s="28">
        <f>COUNTIF(C365:C384," ")</f>
        <v>0</v>
      </c>
      <c r="P384" s="28" t="s">
        <v>2</v>
      </c>
      <c r="Q384" s="28">
        <f>SUMIF(C365:C384," ",E365:E384)</f>
        <v>0</v>
      </c>
      <c r="R384" s="28"/>
      <c r="S384" s="28" t="s">
        <v>2</v>
      </c>
      <c r="T384" s="28"/>
      <c r="U384" s="28">
        <f>O384</f>
        <v>0</v>
      </c>
      <c r="V384" s="28" t="s">
        <v>2</v>
      </c>
      <c r="W384" s="28">
        <f>Q384</f>
        <v>0</v>
      </c>
      <c r="X384" s="28" t="str">
        <f t="shared" si="87"/>
        <v/>
      </c>
    </row>
    <row r="385" spans="1:24" ht="28.9" customHeight="1">
      <c r="A385" s="45" t="s">
        <v>35</v>
      </c>
      <c r="B385" s="46"/>
      <c r="C385" s="47"/>
      <c r="D385" s="48"/>
      <c r="E385" s="49">
        <f>SUM(E365:E384)</f>
        <v>0</v>
      </c>
      <c r="F385" s="47"/>
      <c r="G385" s="47"/>
      <c r="H385" s="31"/>
      <c r="I385" s="31"/>
      <c r="J385" s="31"/>
      <c r="K385" s="31"/>
      <c r="L385" s="33"/>
      <c r="M385" s="51"/>
      <c r="N385" s="29" t="s">
        <v>1</v>
      </c>
      <c r="O385" s="28">
        <f>SUM(O365:O384)</f>
        <v>0</v>
      </c>
      <c r="P385" s="28" t="s">
        <v>2</v>
      </c>
      <c r="Q385" s="28">
        <f>SUM(Q365:Q384)</f>
        <v>0</v>
      </c>
      <c r="R385" s="28">
        <f>SUM(R365:R384)</f>
        <v>0</v>
      </c>
      <c r="S385" s="28" t="s">
        <v>2</v>
      </c>
      <c r="T385" s="28">
        <f>SUM(T365:T384)</f>
        <v>0</v>
      </c>
      <c r="U385" s="28">
        <f>SUM(U365:U384)</f>
        <v>0</v>
      </c>
      <c r="V385" s="28" t="s">
        <v>2</v>
      </c>
      <c r="W385" s="28">
        <f>SUM(W365:W384)</f>
        <v>0</v>
      </c>
      <c r="X385" s="28" t="str">
        <f t="shared" si="87"/>
        <v/>
      </c>
    </row>
    <row r="386" spans="1:24" ht="28.9" customHeight="1">
      <c r="A386" s="41" t="str">
        <f>IF(OR(ISNUMBER(E386),ISTEXT(C386)),A384+1," ")</f>
        <v xml:space="preserve"> </v>
      </c>
      <c r="B386" s="42"/>
      <c r="C386" s="43"/>
      <c r="D386" s="44"/>
      <c r="E386" s="44"/>
      <c r="F386" s="43"/>
      <c r="G386" s="43"/>
      <c r="H386" s="26"/>
      <c r="I386" s="26"/>
      <c r="J386" s="26"/>
      <c r="K386" s="27"/>
      <c r="L386" s="52"/>
      <c r="M386" s="50"/>
      <c r="N386" s="28" t="s">
        <v>3</v>
      </c>
      <c r="O386" s="28">
        <f>COUNTIF(C386:C405,"전")</f>
        <v>0</v>
      </c>
      <c r="P386" s="28" t="s">
        <v>2</v>
      </c>
      <c r="Q386" s="28">
        <f>SUMIF(C386:C405,"전",E386:E405)</f>
        <v>0</v>
      </c>
      <c r="R386" s="28">
        <f>COUNTIF(X386:X405,"전국")</f>
        <v>0</v>
      </c>
      <c r="S386" s="28" t="s">
        <v>2</v>
      </c>
      <c r="T386" s="28">
        <f>SUMIF(X386:X405,"전국",E386:E405)</f>
        <v>0</v>
      </c>
      <c r="U386" s="28">
        <f t="shared" ref="U386:U401" si="88">O386-R386</f>
        <v>0</v>
      </c>
      <c r="V386" s="28" t="s">
        <v>2</v>
      </c>
      <c r="W386" s="28">
        <f t="shared" ref="W386:W401" si="89">Q386-T386</f>
        <v>0</v>
      </c>
      <c r="X386" s="28" t="str">
        <f t="shared" si="87"/>
        <v/>
      </c>
    </row>
    <row r="387" spans="1:24" ht="28.9" customHeight="1">
      <c r="A387" s="41" t="str">
        <f>IF(OR(ISNUMBER(E387),ISTEXT(C387)),A386+1," ")</f>
        <v xml:space="preserve"> </v>
      </c>
      <c r="B387" s="42"/>
      <c r="C387" s="43"/>
      <c r="D387" s="44"/>
      <c r="E387" s="44"/>
      <c r="F387" s="43"/>
      <c r="G387" s="43"/>
      <c r="H387" s="26"/>
      <c r="I387" s="26"/>
      <c r="J387" s="26"/>
      <c r="K387" s="26"/>
      <c r="L387" s="52"/>
      <c r="M387" s="50"/>
      <c r="N387" s="28" t="s">
        <v>4</v>
      </c>
      <c r="O387" s="28">
        <f>COUNTIF(C386:C405,"답")</f>
        <v>0</v>
      </c>
      <c r="P387" s="28" t="s">
        <v>2</v>
      </c>
      <c r="Q387" s="28">
        <f>SUMIF(C386:C405,"답",E386:E405)</f>
        <v>0</v>
      </c>
      <c r="R387" s="28">
        <f>COUNTIF(X386:X405,"답국")</f>
        <v>0</v>
      </c>
      <c r="S387" s="28" t="s">
        <v>2</v>
      </c>
      <c r="T387" s="28">
        <f>SUMIF(X386:X405,"답국",E386:E405)</f>
        <v>0</v>
      </c>
      <c r="U387" s="28">
        <f t="shared" si="88"/>
        <v>0</v>
      </c>
      <c r="V387" s="28" t="s">
        <v>2</v>
      </c>
      <c r="W387" s="28">
        <f t="shared" si="89"/>
        <v>0</v>
      </c>
      <c r="X387" s="28" t="str">
        <f t="shared" si="87"/>
        <v/>
      </c>
    </row>
    <row r="388" spans="1:24" ht="28.9" customHeight="1">
      <c r="A388" s="41" t="str">
        <f t="shared" ref="A388:A403" si="90">IF(OR(ISNUMBER(E388),ISTEXT(C388)),A387+1," ")</f>
        <v xml:space="preserve"> </v>
      </c>
      <c r="B388" s="42"/>
      <c r="C388" s="43"/>
      <c r="D388" s="44"/>
      <c r="E388" s="44"/>
      <c r="F388" s="43"/>
      <c r="G388" s="43"/>
      <c r="H388" s="26"/>
      <c r="I388" s="26"/>
      <c r="J388" s="26"/>
      <c r="K388" s="26"/>
      <c r="L388" s="52"/>
      <c r="M388" s="50"/>
      <c r="N388" s="28" t="s">
        <v>5</v>
      </c>
      <c r="O388" s="28">
        <f>COUNTIF(C386:C405,"임")</f>
        <v>0</v>
      </c>
      <c r="P388" s="28" t="s">
        <v>2</v>
      </c>
      <c r="Q388" s="28">
        <f>SUMIF(C386:C405,"임",E386:E405)</f>
        <v>0</v>
      </c>
      <c r="R388" s="28">
        <f>COUNTIF(X386:X405,"임국")</f>
        <v>0</v>
      </c>
      <c r="S388" s="28" t="s">
        <v>2</v>
      </c>
      <c r="T388" s="28">
        <f>SUMIF(X386:X405,"임국",E386:E405)</f>
        <v>0</v>
      </c>
      <c r="U388" s="28">
        <f t="shared" si="88"/>
        <v>0</v>
      </c>
      <c r="V388" s="28" t="s">
        <v>2</v>
      </c>
      <c r="W388" s="28">
        <f t="shared" si="89"/>
        <v>0</v>
      </c>
      <c r="X388" s="28" t="str">
        <f t="shared" si="87"/>
        <v/>
      </c>
    </row>
    <row r="389" spans="1:24" ht="28.9" customHeight="1">
      <c r="A389" s="41" t="str">
        <f t="shared" si="90"/>
        <v xml:space="preserve"> </v>
      </c>
      <c r="B389" s="42"/>
      <c r="C389" s="43"/>
      <c r="D389" s="44"/>
      <c r="E389" s="44"/>
      <c r="F389" s="43"/>
      <c r="G389" s="43"/>
      <c r="H389" s="26"/>
      <c r="I389" s="26"/>
      <c r="J389" s="26"/>
      <c r="K389" s="26"/>
      <c r="L389" s="52"/>
      <c r="M389" s="50"/>
      <c r="N389" s="28" t="s">
        <v>6</v>
      </c>
      <c r="O389" s="28">
        <f>COUNTIF(C386:C405,"대")</f>
        <v>0</v>
      </c>
      <c r="P389" s="28" t="s">
        <v>2</v>
      </c>
      <c r="Q389" s="28">
        <f>SUMIF(C386:C405,"대",E386:E405)</f>
        <v>0</v>
      </c>
      <c r="R389" s="28">
        <f>COUNTIF(X386:X405,"대국")</f>
        <v>0</v>
      </c>
      <c r="S389" s="28" t="s">
        <v>2</v>
      </c>
      <c r="T389" s="28">
        <f>SUMIF(X386:X405,"대국",E386:E405)</f>
        <v>0</v>
      </c>
      <c r="U389" s="28">
        <f t="shared" si="88"/>
        <v>0</v>
      </c>
      <c r="V389" s="28" t="s">
        <v>2</v>
      </c>
      <c r="W389" s="28">
        <f t="shared" si="89"/>
        <v>0</v>
      </c>
      <c r="X389" s="28" t="str">
        <f t="shared" si="87"/>
        <v/>
      </c>
    </row>
    <row r="390" spans="1:24" ht="28.9" customHeight="1">
      <c r="A390" s="41" t="str">
        <f t="shared" si="90"/>
        <v xml:space="preserve"> </v>
      </c>
      <c r="B390" s="42"/>
      <c r="C390" s="43"/>
      <c r="D390" s="44"/>
      <c r="E390" s="44"/>
      <c r="F390" s="43"/>
      <c r="G390" s="43"/>
      <c r="H390" s="26"/>
      <c r="I390" s="26"/>
      <c r="J390" s="26"/>
      <c r="K390" s="26"/>
      <c r="L390" s="52"/>
      <c r="M390" s="50"/>
      <c r="N390" s="28" t="s">
        <v>7</v>
      </c>
      <c r="O390" s="28">
        <f>COUNTIF(C386:C405,"도")</f>
        <v>0</v>
      </c>
      <c r="P390" s="28" t="s">
        <v>2</v>
      </c>
      <c r="Q390" s="28">
        <f>SUMIF(C386:C405,"도",E386:E405)</f>
        <v>0</v>
      </c>
      <c r="R390" s="28">
        <f>COUNTIF(X386:X405,"도국")</f>
        <v>0</v>
      </c>
      <c r="S390" s="28" t="s">
        <v>2</v>
      </c>
      <c r="T390" s="28">
        <f>SUMIF(X386:X405,"도국",E386:E405)</f>
        <v>0</v>
      </c>
      <c r="U390" s="28">
        <f t="shared" si="88"/>
        <v>0</v>
      </c>
      <c r="V390" s="28" t="s">
        <v>2</v>
      </c>
      <c r="W390" s="28">
        <f t="shared" si="89"/>
        <v>0</v>
      </c>
      <c r="X390" s="28" t="str">
        <f t="shared" si="87"/>
        <v/>
      </c>
    </row>
    <row r="391" spans="1:24" ht="28.9" customHeight="1">
      <c r="A391" s="41" t="str">
        <f t="shared" si="90"/>
        <v xml:space="preserve"> </v>
      </c>
      <c r="B391" s="42"/>
      <c r="C391" s="43"/>
      <c r="D391" s="44"/>
      <c r="E391" s="44"/>
      <c r="F391" s="43"/>
      <c r="G391" s="43"/>
      <c r="H391" s="26"/>
      <c r="I391" s="26"/>
      <c r="J391" s="26"/>
      <c r="K391" s="26"/>
      <c r="L391" s="52"/>
      <c r="M391" s="50"/>
      <c r="N391" s="28" t="s">
        <v>8</v>
      </c>
      <c r="O391" s="28">
        <f>COUNTIF(C386:C405,"천")</f>
        <v>0</v>
      </c>
      <c r="P391" s="28" t="s">
        <v>2</v>
      </c>
      <c r="Q391" s="28">
        <f>SUMIF(C386:C405,"천",E386:E405)</f>
        <v>0</v>
      </c>
      <c r="R391" s="28">
        <f>COUNTIF(X386:X405,"천국")</f>
        <v>0</v>
      </c>
      <c r="S391" s="28" t="s">
        <v>2</v>
      </c>
      <c r="T391" s="28">
        <f>SUMIF(X386:X405,"천국",E386:E405)</f>
        <v>0</v>
      </c>
      <c r="U391" s="28">
        <f t="shared" si="88"/>
        <v>0</v>
      </c>
      <c r="V391" s="28" t="s">
        <v>2</v>
      </c>
      <c r="W391" s="28">
        <f t="shared" si="89"/>
        <v>0</v>
      </c>
      <c r="X391" s="28" t="str">
        <f t="shared" si="87"/>
        <v/>
      </c>
    </row>
    <row r="392" spans="1:24" ht="28.9" customHeight="1">
      <c r="A392" s="41" t="str">
        <f t="shared" si="90"/>
        <v xml:space="preserve"> </v>
      </c>
      <c r="B392" s="42"/>
      <c r="C392" s="43"/>
      <c r="D392" s="44"/>
      <c r="E392" s="44"/>
      <c r="F392" s="43"/>
      <c r="G392" s="43"/>
      <c r="H392" s="26"/>
      <c r="I392" s="26"/>
      <c r="J392" s="26"/>
      <c r="K392" s="26"/>
      <c r="L392" s="52"/>
      <c r="M392" s="50"/>
      <c r="N392" s="28" t="s">
        <v>9</v>
      </c>
      <c r="O392" s="28">
        <f>COUNTIF(C386:C405,"구")</f>
        <v>0</v>
      </c>
      <c r="P392" s="28" t="s">
        <v>2</v>
      </c>
      <c r="Q392" s="28">
        <f>SUMIF(C386:C405,"구",E386:E405)</f>
        <v>0</v>
      </c>
      <c r="R392" s="28">
        <f>COUNTIF(X386:X405,"구국")</f>
        <v>0</v>
      </c>
      <c r="S392" s="28" t="s">
        <v>2</v>
      </c>
      <c r="T392" s="28">
        <f>SUMIF(X386:X405,"구국",E386:E405)</f>
        <v>0</v>
      </c>
      <c r="U392" s="28">
        <f t="shared" si="88"/>
        <v>0</v>
      </c>
      <c r="V392" s="28" t="s">
        <v>2</v>
      </c>
      <c r="W392" s="28">
        <f t="shared" si="89"/>
        <v>0</v>
      </c>
      <c r="X392" s="28" t="str">
        <f t="shared" ref="X392:X407" si="91">CONCATENATE(C392,H392)</f>
        <v/>
      </c>
    </row>
    <row r="393" spans="1:24" ht="28.9" customHeight="1">
      <c r="A393" s="41" t="str">
        <f t="shared" si="90"/>
        <v xml:space="preserve"> </v>
      </c>
      <c r="B393" s="42"/>
      <c r="C393" s="43"/>
      <c r="D393" s="44"/>
      <c r="E393" s="44"/>
      <c r="F393" s="43"/>
      <c r="G393" s="43"/>
      <c r="H393" s="26"/>
      <c r="I393" s="26"/>
      <c r="J393" s="26"/>
      <c r="K393" s="26"/>
      <c r="L393" s="52"/>
      <c r="M393" s="50"/>
      <c r="N393" s="28" t="s">
        <v>10</v>
      </c>
      <c r="O393" s="28">
        <f>COUNTIF(C386:C405,"제")</f>
        <v>0</v>
      </c>
      <c r="P393" s="28" t="s">
        <v>2</v>
      </c>
      <c r="Q393" s="28">
        <f>SUMIF(C386:C405,"제",E386:E405)</f>
        <v>0</v>
      </c>
      <c r="R393" s="28">
        <f>COUNTIF(X386:X405,"제국")</f>
        <v>0</v>
      </c>
      <c r="S393" s="28" t="s">
        <v>2</v>
      </c>
      <c r="T393" s="28">
        <f>SUMIF(X386:X405,"제국",E386:E405)</f>
        <v>0</v>
      </c>
      <c r="U393" s="28">
        <f t="shared" si="88"/>
        <v>0</v>
      </c>
      <c r="V393" s="28" t="s">
        <v>2</v>
      </c>
      <c r="W393" s="28">
        <f t="shared" si="89"/>
        <v>0</v>
      </c>
      <c r="X393" s="28" t="str">
        <f t="shared" si="91"/>
        <v/>
      </c>
    </row>
    <row r="394" spans="1:24" ht="28.9" customHeight="1">
      <c r="A394" s="41" t="str">
        <f t="shared" si="90"/>
        <v xml:space="preserve"> </v>
      </c>
      <c r="B394" s="42"/>
      <c r="C394" s="43"/>
      <c r="D394" s="44"/>
      <c r="E394" s="44"/>
      <c r="F394" s="43"/>
      <c r="G394" s="43"/>
      <c r="H394" s="26"/>
      <c r="I394" s="26"/>
      <c r="J394" s="26"/>
      <c r="K394" s="26"/>
      <c r="L394" s="52"/>
      <c r="M394" s="50"/>
      <c r="N394" s="28" t="s">
        <v>11</v>
      </c>
      <c r="O394" s="28">
        <f>COUNTIF(C386:C405,"유")</f>
        <v>0</v>
      </c>
      <c r="P394" s="28" t="s">
        <v>2</v>
      </c>
      <c r="Q394" s="28">
        <f>SUMIF(C386:C405,"유",E386:E405)</f>
        <v>0</v>
      </c>
      <c r="R394" s="28">
        <f>COUNTIF(X386:X405,"유국")</f>
        <v>0</v>
      </c>
      <c r="S394" s="28" t="s">
        <v>2</v>
      </c>
      <c r="T394" s="28">
        <f>SUMIF(X386:X405,"유국",E386:E405)</f>
        <v>0</v>
      </c>
      <c r="U394" s="28">
        <f t="shared" si="88"/>
        <v>0</v>
      </c>
      <c r="V394" s="28" t="s">
        <v>2</v>
      </c>
      <c r="W394" s="28">
        <f t="shared" si="89"/>
        <v>0</v>
      </c>
      <c r="X394" s="28" t="str">
        <f t="shared" si="91"/>
        <v/>
      </c>
    </row>
    <row r="395" spans="1:24" ht="28.9" customHeight="1">
      <c r="A395" s="41" t="str">
        <f t="shared" si="90"/>
        <v xml:space="preserve"> </v>
      </c>
      <c r="B395" s="42"/>
      <c r="C395" s="43"/>
      <c r="D395" s="44"/>
      <c r="E395" s="44"/>
      <c r="F395" s="43"/>
      <c r="G395" s="43"/>
      <c r="H395" s="26"/>
      <c r="I395" s="26"/>
      <c r="J395" s="26"/>
      <c r="K395" s="26"/>
      <c r="L395" s="52"/>
      <c r="M395" s="50"/>
      <c r="N395" s="28" t="s">
        <v>12</v>
      </c>
      <c r="O395" s="28">
        <f>COUNTIF(C386:C405,"과")</f>
        <v>0</v>
      </c>
      <c r="P395" s="28" t="s">
        <v>2</v>
      </c>
      <c r="Q395" s="28">
        <f>SUMIF(C386:C405,"과",E386:E405)</f>
        <v>0</v>
      </c>
      <c r="R395" s="28">
        <f>COUNTIF(X386:X405,"과국")</f>
        <v>0</v>
      </c>
      <c r="S395" s="28" t="s">
        <v>2</v>
      </c>
      <c r="T395" s="28">
        <f>SUMIF(X386:X405,"과국",E386:E405)</f>
        <v>0</v>
      </c>
      <c r="U395" s="28">
        <f t="shared" si="88"/>
        <v>0</v>
      </c>
      <c r="V395" s="28" t="s">
        <v>2</v>
      </c>
      <c r="W395" s="28">
        <f t="shared" si="89"/>
        <v>0</v>
      </c>
      <c r="X395" s="28" t="str">
        <f t="shared" si="91"/>
        <v/>
      </c>
    </row>
    <row r="396" spans="1:24" ht="28.9" customHeight="1">
      <c r="A396" s="41" t="str">
        <f t="shared" si="90"/>
        <v xml:space="preserve"> </v>
      </c>
      <c r="B396" s="42"/>
      <c r="C396" s="43"/>
      <c r="D396" s="44"/>
      <c r="E396" s="44"/>
      <c r="F396" s="43"/>
      <c r="G396" s="43"/>
      <c r="H396" s="26"/>
      <c r="I396" s="26"/>
      <c r="J396" s="26"/>
      <c r="K396" s="26"/>
      <c r="L396" s="52"/>
      <c r="M396" s="50"/>
      <c r="N396" s="28" t="s">
        <v>13</v>
      </c>
      <c r="O396" s="28">
        <f>COUNTIF(C386:C405,"묘")</f>
        <v>0</v>
      </c>
      <c r="P396" s="28" t="s">
        <v>2</v>
      </c>
      <c r="Q396" s="28">
        <f>SUMIF(C386:C405,"묘",E386:E405)</f>
        <v>0</v>
      </c>
      <c r="R396" s="28">
        <f>COUNTIF(X386:X405,"묘국")</f>
        <v>0</v>
      </c>
      <c r="S396" s="28" t="s">
        <v>2</v>
      </c>
      <c r="T396" s="28">
        <f>SUMIF(X386:X405,"묘국",E386:E405)</f>
        <v>0</v>
      </c>
      <c r="U396" s="28">
        <f t="shared" si="88"/>
        <v>0</v>
      </c>
      <c r="V396" s="28" t="s">
        <v>2</v>
      </c>
      <c r="W396" s="28">
        <f t="shared" si="89"/>
        <v>0</v>
      </c>
      <c r="X396" s="28" t="str">
        <f t="shared" si="91"/>
        <v/>
      </c>
    </row>
    <row r="397" spans="1:24" ht="28.9" customHeight="1">
      <c r="A397" s="41" t="str">
        <f t="shared" si="90"/>
        <v xml:space="preserve"> </v>
      </c>
      <c r="B397" s="42"/>
      <c r="C397" s="43"/>
      <c r="D397" s="44"/>
      <c r="E397" s="44"/>
      <c r="F397" s="43"/>
      <c r="G397" s="43"/>
      <c r="H397" s="26"/>
      <c r="I397" s="26"/>
      <c r="J397" s="26"/>
      <c r="K397" s="26"/>
      <c r="L397" s="52"/>
      <c r="M397" s="50"/>
      <c r="N397" s="28" t="s">
        <v>14</v>
      </c>
      <c r="O397" s="28">
        <f>COUNTIF(C386:C405,"목")</f>
        <v>0</v>
      </c>
      <c r="P397" s="28" t="s">
        <v>2</v>
      </c>
      <c r="Q397" s="28">
        <f>SUMIF(C386:C405,"목",E386:E405)</f>
        <v>0</v>
      </c>
      <c r="R397" s="28">
        <f>COUNTIF(X386:X405,"목국")</f>
        <v>0</v>
      </c>
      <c r="S397" s="28" t="s">
        <v>2</v>
      </c>
      <c r="T397" s="28">
        <f>SUMIF(X386:X405,"목국",E386:E405)</f>
        <v>0</v>
      </c>
      <c r="U397" s="28">
        <f t="shared" si="88"/>
        <v>0</v>
      </c>
      <c r="V397" s="28" t="s">
        <v>2</v>
      </c>
      <c r="W397" s="28">
        <f t="shared" si="89"/>
        <v>0</v>
      </c>
      <c r="X397" s="28" t="str">
        <f t="shared" si="91"/>
        <v/>
      </c>
    </row>
    <row r="398" spans="1:24" ht="28.9" customHeight="1">
      <c r="A398" s="41" t="str">
        <f t="shared" si="90"/>
        <v xml:space="preserve"> </v>
      </c>
      <c r="B398" s="42"/>
      <c r="C398" s="43"/>
      <c r="D398" s="44"/>
      <c r="E398" s="44"/>
      <c r="F398" s="43"/>
      <c r="G398" s="43"/>
      <c r="H398" s="26"/>
      <c r="I398" s="26"/>
      <c r="J398" s="26"/>
      <c r="K398" s="26"/>
      <c r="L398" s="52"/>
      <c r="M398" s="50"/>
      <c r="N398" s="28" t="s">
        <v>15</v>
      </c>
      <c r="O398" s="28">
        <f>COUNTIF(C386:C405,"잡")</f>
        <v>0</v>
      </c>
      <c r="P398" s="28" t="s">
        <v>2</v>
      </c>
      <c r="Q398" s="28">
        <f>SUMIF(C386:C405,"잡",E386:E405)</f>
        <v>0</v>
      </c>
      <c r="R398" s="28">
        <f>COUNTIF(X386:X405,"잡국")</f>
        <v>0</v>
      </c>
      <c r="S398" s="28" t="s">
        <v>2</v>
      </c>
      <c r="T398" s="28">
        <f>SUMIF(X386:X405,"잡국",E386:E405)</f>
        <v>0</v>
      </c>
      <c r="U398" s="28">
        <f t="shared" si="88"/>
        <v>0</v>
      </c>
      <c r="V398" s="28" t="s">
        <v>2</v>
      </c>
      <c r="W398" s="28">
        <f t="shared" si="89"/>
        <v>0</v>
      </c>
      <c r="X398" s="28" t="str">
        <f t="shared" si="91"/>
        <v/>
      </c>
    </row>
    <row r="399" spans="1:24" ht="28.9" customHeight="1">
      <c r="A399" s="41" t="str">
        <f t="shared" si="90"/>
        <v xml:space="preserve"> </v>
      </c>
      <c r="B399" s="42"/>
      <c r="C399" s="43"/>
      <c r="D399" s="44"/>
      <c r="E399" s="44"/>
      <c r="F399" s="43"/>
      <c r="G399" s="43"/>
      <c r="H399" s="26"/>
      <c r="I399" s="26"/>
      <c r="J399" s="26"/>
      <c r="K399" s="26"/>
      <c r="L399" s="52"/>
      <c r="M399" s="50"/>
      <c r="N399" s="28" t="s">
        <v>19</v>
      </c>
      <c r="O399" s="28">
        <f>COUNTIF(C386:C405,"학")</f>
        <v>0</v>
      </c>
      <c r="P399" s="28" t="s">
        <v>2</v>
      </c>
      <c r="Q399" s="28">
        <f>SUMIF(C386:C405,"학",E386:E405)</f>
        <v>0</v>
      </c>
      <c r="R399" s="28">
        <f>COUNTIF(X386:X405,"학국")</f>
        <v>0</v>
      </c>
      <c r="S399" s="28" t="s">
        <v>2</v>
      </c>
      <c r="T399" s="28">
        <f>SUMIF(X386:X405,"학국",E386:E405)</f>
        <v>0</v>
      </c>
      <c r="U399" s="28">
        <f t="shared" si="88"/>
        <v>0</v>
      </c>
      <c r="V399" s="28" t="s">
        <v>2</v>
      </c>
      <c r="W399" s="28">
        <f t="shared" si="89"/>
        <v>0</v>
      </c>
      <c r="X399" s="28" t="str">
        <f t="shared" si="91"/>
        <v/>
      </c>
    </row>
    <row r="400" spans="1:24" ht="28.9" customHeight="1">
      <c r="A400" s="41" t="str">
        <f t="shared" si="90"/>
        <v xml:space="preserve"> </v>
      </c>
      <c r="B400" s="42"/>
      <c r="C400" s="43"/>
      <c r="D400" s="44"/>
      <c r="E400" s="44"/>
      <c r="F400" s="43"/>
      <c r="G400" s="43"/>
      <c r="H400" s="26"/>
      <c r="I400" s="26"/>
      <c r="J400" s="26"/>
      <c r="K400" s="26"/>
      <c r="L400" s="52"/>
      <c r="M400" s="50"/>
      <c r="N400" s="28" t="s">
        <v>16</v>
      </c>
      <c r="O400" s="28">
        <f>COUNTIF(C386:C405,"수")</f>
        <v>0</v>
      </c>
      <c r="P400" s="28" t="s">
        <v>2</v>
      </c>
      <c r="Q400" s="28">
        <f>SUMIF(C386:C405,"수",E386:E405)</f>
        <v>0</v>
      </c>
      <c r="R400" s="28">
        <f>COUNTIF(X386:X405,"수국")</f>
        <v>0</v>
      </c>
      <c r="S400" s="28" t="s">
        <v>2</v>
      </c>
      <c r="T400" s="28">
        <f>SUMIF(X386:X405,"수국",E386:E405)</f>
        <v>0</v>
      </c>
      <c r="U400" s="28">
        <f t="shared" si="88"/>
        <v>0</v>
      </c>
      <c r="V400" s="28" t="s">
        <v>2</v>
      </c>
      <c r="W400" s="28">
        <f t="shared" si="89"/>
        <v>0</v>
      </c>
      <c r="X400" s="28" t="str">
        <f t="shared" si="91"/>
        <v/>
      </c>
    </row>
    <row r="401" spans="1:24" ht="28.9" customHeight="1">
      <c r="A401" s="41" t="str">
        <f t="shared" si="90"/>
        <v xml:space="preserve"> </v>
      </c>
      <c r="B401" s="42"/>
      <c r="C401" s="43"/>
      <c r="D401" s="44"/>
      <c r="E401" s="44"/>
      <c r="F401" s="43"/>
      <c r="G401" s="43"/>
      <c r="H401" s="26"/>
      <c r="I401" s="26"/>
      <c r="J401" s="26"/>
      <c r="K401" s="26"/>
      <c r="L401" s="52"/>
      <c r="M401" s="50"/>
      <c r="N401" s="29" t="s">
        <v>17</v>
      </c>
      <c r="O401" s="28">
        <f>COUNTIF(C386:C405,"장")</f>
        <v>0</v>
      </c>
      <c r="P401" s="28" t="s">
        <v>2</v>
      </c>
      <c r="Q401" s="28">
        <f>SUMIF(C386:C405,"장",E386:E405)</f>
        <v>0</v>
      </c>
      <c r="R401" s="28">
        <f>COUNTIF(X386:X405,"장국")</f>
        <v>0</v>
      </c>
      <c r="S401" s="28" t="s">
        <v>2</v>
      </c>
      <c r="T401" s="28">
        <f>SUMIF(X386:X405,"장국",E386:E405)</f>
        <v>0</v>
      </c>
      <c r="U401" s="28">
        <f t="shared" si="88"/>
        <v>0</v>
      </c>
      <c r="V401" s="28" t="s">
        <v>2</v>
      </c>
      <c r="W401" s="28">
        <f t="shared" si="89"/>
        <v>0</v>
      </c>
      <c r="X401" s="30" t="str">
        <f t="shared" si="91"/>
        <v/>
      </c>
    </row>
    <row r="402" spans="1:24" ht="28.9" customHeight="1">
      <c r="A402" s="41" t="str">
        <f t="shared" si="90"/>
        <v xml:space="preserve"> </v>
      </c>
      <c r="B402" s="42"/>
      <c r="C402" s="43"/>
      <c r="D402" s="44"/>
      <c r="E402" s="44"/>
      <c r="F402" s="43"/>
      <c r="G402" s="43"/>
      <c r="H402" s="26"/>
      <c r="I402" s="26"/>
      <c r="J402" s="26"/>
      <c r="K402" s="26"/>
      <c r="L402" s="52"/>
      <c r="M402" s="50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30" t="str">
        <f t="shared" si="91"/>
        <v/>
      </c>
    </row>
    <row r="403" spans="1:24" ht="28.9" customHeight="1">
      <c r="A403" s="41" t="str">
        <f t="shared" si="90"/>
        <v xml:space="preserve"> </v>
      </c>
      <c r="B403" s="42"/>
      <c r="C403" s="43"/>
      <c r="D403" s="44"/>
      <c r="E403" s="44"/>
      <c r="F403" s="43"/>
      <c r="G403" s="43"/>
      <c r="H403" s="26"/>
      <c r="I403" s="26"/>
      <c r="J403" s="26"/>
      <c r="K403" s="26"/>
      <c r="L403" s="52"/>
      <c r="M403" s="50"/>
      <c r="N403" s="29"/>
      <c r="O403" s="29"/>
      <c r="P403" s="29"/>
      <c r="Q403" s="29"/>
      <c r="R403" s="29"/>
      <c r="S403" s="29"/>
      <c r="T403" s="29"/>
      <c r="U403" s="29"/>
      <c r="V403" s="29"/>
      <c r="W403" s="29"/>
      <c r="X403" s="30" t="str">
        <f t="shared" si="91"/>
        <v/>
      </c>
    </row>
    <row r="404" spans="1:24" ht="28.9" customHeight="1">
      <c r="A404" s="41" t="str">
        <f>IF(OR(ISNUMBER(E404),ISTEXT(C404)),A403+1," ")</f>
        <v xml:space="preserve"> </v>
      </c>
      <c r="B404" s="42"/>
      <c r="C404" s="43"/>
      <c r="D404" s="44"/>
      <c r="E404" s="44"/>
      <c r="F404" s="43"/>
      <c r="G404" s="43"/>
      <c r="H404" s="26"/>
      <c r="I404" s="26"/>
      <c r="J404" s="26"/>
      <c r="K404" s="26"/>
      <c r="L404" s="52"/>
      <c r="M404" s="50"/>
      <c r="N404" s="29"/>
      <c r="O404" s="29"/>
      <c r="P404" s="29"/>
      <c r="Q404" s="29"/>
      <c r="R404" s="29"/>
      <c r="S404" s="29"/>
      <c r="T404" s="29"/>
      <c r="U404" s="29"/>
      <c r="V404" s="29"/>
      <c r="W404" s="29"/>
      <c r="X404" s="30" t="str">
        <f t="shared" si="91"/>
        <v/>
      </c>
    </row>
    <row r="405" spans="1:24" ht="28.9" customHeight="1">
      <c r="A405" s="41" t="str">
        <f>IF(OR(ISNUMBER(E405),ISTEXT(C405)),A404+1," ")</f>
        <v xml:space="preserve"> </v>
      </c>
      <c r="B405" s="42"/>
      <c r="C405" s="43"/>
      <c r="D405" s="44"/>
      <c r="E405" s="44"/>
      <c r="F405" s="43"/>
      <c r="G405" s="43"/>
      <c r="H405" s="26"/>
      <c r="I405" s="26"/>
      <c r="J405" s="26"/>
      <c r="K405" s="26"/>
      <c r="L405" s="52"/>
      <c r="M405" s="50"/>
      <c r="N405" s="28" t="s">
        <v>20</v>
      </c>
      <c r="O405" s="28">
        <f>COUNTIF(C386:C405," ")</f>
        <v>0</v>
      </c>
      <c r="P405" s="28" t="s">
        <v>2</v>
      </c>
      <c r="Q405" s="28">
        <f>SUMIF(C386:C405," ",E386:E405)</f>
        <v>0</v>
      </c>
      <c r="R405" s="28"/>
      <c r="S405" s="28" t="s">
        <v>2</v>
      </c>
      <c r="T405" s="28"/>
      <c r="U405" s="28">
        <f>O405</f>
        <v>0</v>
      </c>
      <c r="V405" s="28" t="s">
        <v>2</v>
      </c>
      <c r="W405" s="28">
        <f>Q405</f>
        <v>0</v>
      </c>
      <c r="X405" s="28" t="str">
        <f t="shared" si="91"/>
        <v/>
      </c>
    </row>
    <row r="406" spans="1:24" ht="28.9" customHeight="1">
      <c r="A406" s="45" t="s">
        <v>35</v>
      </c>
      <c r="B406" s="46"/>
      <c r="C406" s="47"/>
      <c r="D406" s="48"/>
      <c r="E406" s="49">
        <f>SUM(E386:E405)</f>
        <v>0</v>
      </c>
      <c r="F406" s="47"/>
      <c r="G406" s="47"/>
      <c r="H406" s="31"/>
      <c r="I406" s="31"/>
      <c r="J406" s="31"/>
      <c r="K406" s="31"/>
      <c r="L406" s="33"/>
      <c r="M406" s="51"/>
      <c r="N406" s="29" t="s">
        <v>1</v>
      </c>
      <c r="O406" s="28">
        <f>SUM(O386:O405)</f>
        <v>0</v>
      </c>
      <c r="P406" s="28" t="s">
        <v>2</v>
      </c>
      <c r="Q406" s="28">
        <f>SUM(Q386:Q405)</f>
        <v>0</v>
      </c>
      <c r="R406" s="28">
        <f>SUM(R386:R405)</f>
        <v>0</v>
      </c>
      <c r="S406" s="28" t="s">
        <v>2</v>
      </c>
      <c r="T406" s="28">
        <f>SUM(T386:T405)</f>
        <v>0</v>
      </c>
      <c r="U406" s="28">
        <f>SUM(U386:U405)</f>
        <v>0</v>
      </c>
      <c r="V406" s="28" t="s">
        <v>2</v>
      </c>
      <c r="W406" s="28">
        <f>SUM(W386:W405)</f>
        <v>0</v>
      </c>
      <c r="X406" s="28" t="str">
        <f t="shared" si="91"/>
        <v/>
      </c>
    </row>
    <row r="407" spans="1:24" ht="28.9" customHeight="1">
      <c r="A407" s="41" t="str">
        <f>IF(OR(ISNUMBER(E407),ISTEXT(C407)),A405+1," ")</f>
        <v xml:space="preserve"> </v>
      </c>
      <c r="B407" s="42"/>
      <c r="C407" s="43"/>
      <c r="D407" s="44"/>
      <c r="E407" s="44"/>
      <c r="F407" s="43"/>
      <c r="G407" s="43"/>
      <c r="H407" s="26"/>
      <c r="I407" s="26"/>
      <c r="J407" s="26"/>
      <c r="K407" s="27"/>
      <c r="L407" s="52"/>
      <c r="M407" s="50"/>
      <c r="N407" s="28" t="s">
        <v>3</v>
      </c>
      <c r="O407" s="28">
        <f>COUNTIF(C407:C426,"전")</f>
        <v>0</v>
      </c>
      <c r="P407" s="28" t="s">
        <v>2</v>
      </c>
      <c r="Q407" s="28">
        <f>SUMIF(C407:C426,"전",E407:E426)</f>
        <v>0</v>
      </c>
      <c r="R407" s="28">
        <f>COUNTIF(X407:X426,"전국")</f>
        <v>0</v>
      </c>
      <c r="S407" s="28" t="s">
        <v>2</v>
      </c>
      <c r="T407" s="28">
        <f>SUMIF(X407:X426,"전국",E407:E426)</f>
        <v>0</v>
      </c>
      <c r="U407" s="28">
        <f t="shared" ref="U407:U422" si="92">O407-R407</f>
        <v>0</v>
      </c>
      <c r="V407" s="28" t="s">
        <v>2</v>
      </c>
      <c r="W407" s="28">
        <f t="shared" ref="W407:W422" si="93">Q407-T407</f>
        <v>0</v>
      </c>
      <c r="X407" s="28" t="str">
        <f t="shared" si="91"/>
        <v/>
      </c>
    </row>
    <row r="408" spans="1:24" ht="28.9" customHeight="1">
      <c r="A408" s="41" t="str">
        <f>IF(OR(ISNUMBER(E408),ISTEXT(C408)),A407+1," ")</f>
        <v xml:space="preserve"> </v>
      </c>
      <c r="B408" s="42"/>
      <c r="C408" s="43"/>
      <c r="D408" s="44"/>
      <c r="E408" s="44"/>
      <c r="F408" s="43"/>
      <c r="G408" s="43"/>
      <c r="H408" s="26"/>
      <c r="I408" s="26"/>
      <c r="J408" s="26"/>
      <c r="K408" s="26"/>
      <c r="L408" s="52"/>
      <c r="M408" s="50"/>
      <c r="N408" s="28" t="s">
        <v>4</v>
      </c>
      <c r="O408" s="28">
        <f>COUNTIF(C407:C426,"답")</f>
        <v>0</v>
      </c>
      <c r="P408" s="28" t="s">
        <v>2</v>
      </c>
      <c r="Q408" s="28">
        <f>SUMIF(C407:C426,"답",E407:E426)</f>
        <v>0</v>
      </c>
      <c r="R408" s="28">
        <f>COUNTIF(X407:X426,"답국")</f>
        <v>0</v>
      </c>
      <c r="S408" s="28" t="s">
        <v>2</v>
      </c>
      <c r="T408" s="28">
        <f>SUMIF(X407:X426,"답국",E407:E426)</f>
        <v>0</v>
      </c>
      <c r="U408" s="28">
        <f t="shared" si="92"/>
        <v>0</v>
      </c>
      <c r="V408" s="28" t="s">
        <v>2</v>
      </c>
      <c r="W408" s="28">
        <f t="shared" si="93"/>
        <v>0</v>
      </c>
      <c r="X408" s="28" t="str">
        <f t="shared" ref="X408:X423" si="94">CONCATENATE(C408,H408)</f>
        <v/>
      </c>
    </row>
    <row r="409" spans="1:24" ht="28.9" customHeight="1">
      <c r="A409" s="41" t="str">
        <f t="shared" ref="A409:A424" si="95">IF(OR(ISNUMBER(E409),ISTEXT(C409)),A408+1," ")</f>
        <v xml:space="preserve"> </v>
      </c>
      <c r="B409" s="42"/>
      <c r="C409" s="43"/>
      <c r="D409" s="44"/>
      <c r="E409" s="44"/>
      <c r="F409" s="43"/>
      <c r="G409" s="43"/>
      <c r="H409" s="26"/>
      <c r="I409" s="26"/>
      <c r="J409" s="26"/>
      <c r="K409" s="26"/>
      <c r="L409" s="52"/>
      <c r="M409" s="50"/>
      <c r="N409" s="28" t="s">
        <v>5</v>
      </c>
      <c r="O409" s="28">
        <f>COUNTIF(C407:C426,"임")</f>
        <v>0</v>
      </c>
      <c r="P409" s="28" t="s">
        <v>2</v>
      </c>
      <c r="Q409" s="28">
        <f>SUMIF(C407:C426,"임",E407:E426)</f>
        <v>0</v>
      </c>
      <c r="R409" s="28">
        <f>COUNTIF(X407:X426,"임국")</f>
        <v>0</v>
      </c>
      <c r="S409" s="28" t="s">
        <v>2</v>
      </c>
      <c r="T409" s="28">
        <f>SUMIF(X407:X426,"임국",E407:E426)</f>
        <v>0</v>
      </c>
      <c r="U409" s="28">
        <f t="shared" si="92"/>
        <v>0</v>
      </c>
      <c r="V409" s="28" t="s">
        <v>2</v>
      </c>
      <c r="W409" s="28">
        <f t="shared" si="93"/>
        <v>0</v>
      </c>
      <c r="X409" s="28" t="str">
        <f t="shared" si="94"/>
        <v/>
      </c>
    </row>
    <row r="410" spans="1:24" ht="28.9" customHeight="1">
      <c r="A410" s="41" t="str">
        <f t="shared" si="95"/>
        <v xml:space="preserve"> </v>
      </c>
      <c r="B410" s="42"/>
      <c r="C410" s="43"/>
      <c r="D410" s="44"/>
      <c r="E410" s="44"/>
      <c r="F410" s="43"/>
      <c r="G410" s="43"/>
      <c r="H410" s="26"/>
      <c r="I410" s="26"/>
      <c r="J410" s="26"/>
      <c r="K410" s="26"/>
      <c r="L410" s="52"/>
      <c r="M410" s="50"/>
      <c r="N410" s="28" t="s">
        <v>6</v>
      </c>
      <c r="O410" s="28">
        <f>COUNTIF(C407:C426,"대")</f>
        <v>0</v>
      </c>
      <c r="P410" s="28" t="s">
        <v>2</v>
      </c>
      <c r="Q410" s="28">
        <f>SUMIF(C407:C426,"대",E407:E426)</f>
        <v>0</v>
      </c>
      <c r="R410" s="28">
        <f>COUNTIF(X407:X426,"대국")</f>
        <v>0</v>
      </c>
      <c r="S410" s="28" t="s">
        <v>2</v>
      </c>
      <c r="T410" s="28">
        <f>SUMIF(X407:X426,"대국",E407:E426)</f>
        <v>0</v>
      </c>
      <c r="U410" s="28">
        <f t="shared" si="92"/>
        <v>0</v>
      </c>
      <c r="V410" s="28" t="s">
        <v>2</v>
      </c>
      <c r="W410" s="28">
        <f t="shared" si="93"/>
        <v>0</v>
      </c>
      <c r="X410" s="28" t="str">
        <f t="shared" si="94"/>
        <v/>
      </c>
    </row>
    <row r="411" spans="1:24" ht="28.9" customHeight="1">
      <c r="A411" s="41" t="str">
        <f t="shared" si="95"/>
        <v xml:space="preserve"> </v>
      </c>
      <c r="B411" s="42"/>
      <c r="C411" s="43"/>
      <c r="D411" s="44"/>
      <c r="E411" s="44"/>
      <c r="F411" s="43"/>
      <c r="G411" s="43"/>
      <c r="H411" s="26"/>
      <c r="I411" s="26"/>
      <c r="J411" s="26"/>
      <c r="K411" s="26"/>
      <c r="L411" s="52"/>
      <c r="M411" s="50"/>
      <c r="N411" s="28" t="s">
        <v>7</v>
      </c>
      <c r="O411" s="28">
        <f>COUNTIF(C407:C426,"도")</f>
        <v>0</v>
      </c>
      <c r="P411" s="28" t="s">
        <v>2</v>
      </c>
      <c r="Q411" s="28">
        <f>SUMIF(C407:C426,"도",E407:E426)</f>
        <v>0</v>
      </c>
      <c r="R411" s="28">
        <f>COUNTIF(X407:X426,"도국")</f>
        <v>0</v>
      </c>
      <c r="S411" s="28" t="s">
        <v>2</v>
      </c>
      <c r="T411" s="28">
        <f>SUMIF(X407:X426,"도국",E407:E426)</f>
        <v>0</v>
      </c>
      <c r="U411" s="28">
        <f t="shared" si="92"/>
        <v>0</v>
      </c>
      <c r="V411" s="28" t="s">
        <v>2</v>
      </c>
      <c r="W411" s="28">
        <f t="shared" si="93"/>
        <v>0</v>
      </c>
      <c r="X411" s="28" t="str">
        <f t="shared" si="94"/>
        <v/>
      </c>
    </row>
    <row r="412" spans="1:24" ht="28.9" customHeight="1">
      <c r="A412" s="41" t="str">
        <f t="shared" si="95"/>
        <v xml:space="preserve"> </v>
      </c>
      <c r="B412" s="42"/>
      <c r="C412" s="43"/>
      <c r="D412" s="44"/>
      <c r="E412" s="44"/>
      <c r="F412" s="43"/>
      <c r="G412" s="43"/>
      <c r="H412" s="26"/>
      <c r="I412" s="26"/>
      <c r="J412" s="26"/>
      <c r="K412" s="26"/>
      <c r="L412" s="52"/>
      <c r="M412" s="50"/>
      <c r="N412" s="28" t="s">
        <v>8</v>
      </c>
      <c r="O412" s="28">
        <f>COUNTIF(C407:C426,"천")</f>
        <v>0</v>
      </c>
      <c r="P412" s="28" t="s">
        <v>2</v>
      </c>
      <c r="Q412" s="28">
        <f>SUMIF(C407:C426,"천",E407:E426)</f>
        <v>0</v>
      </c>
      <c r="R412" s="28">
        <f>COUNTIF(X407:X426,"천국")</f>
        <v>0</v>
      </c>
      <c r="S412" s="28" t="s">
        <v>2</v>
      </c>
      <c r="T412" s="28">
        <f>SUMIF(X407:X426,"천국",E407:E426)</f>
        <v>0</v>
      </c>
      <c r="U412" s="28">
        <f t="shared" si="92"/>
        <v>0</v>
      </c>
      <c r="V412" s="28" t="s">
        <v>2</v>
      </c>
      <c r="W412" s="28">
        <f t="shared" si="93"/>
        <v>0</v>
      </c>
      <c r="X412" s="28" t="str">
        <f t="shared" si="94"/>
        <v/>
      </c>
    </row>
    <row r="413" spans="1:24" ht="28.9" customHeight="1">
      <c r="A413" s="41" t="str">
        <f t="shared" si="95"/>
        <v xml:space="preserve"> </v>
      </c>
      <c r="B413" s="42"/>
      <c r="C413" s="43"/>
      <c r="D413" s="44"/>
      <c r="E413" s="44"/>
      <c r="F413" s="43"/>
      <c r="G413" s="43"/>
      <c r="H413" s="26"/>
      <c r="I413" s="26"/>
      <c r="J413" s="26"/>
      <c r="K413" s="26"/>
      <c r="L413" s="52"/>
      <c r="M413" s="50"/>
      <c r="N413" s="28" t="s">
        <v>9</v>
      </c>
      <c r="O413" s="28">
        <f>COUNTIF(C407:C426,"구")</f>
        <v>0</v>
      </c>
      <c r="P413" s="28" t="s">
        <v>2</v>
      </c>
      <c r="Q413" s="28">
        <f>SUMIF(C407:C426,"구",E407:E426)</f>
        <v>0</v>
      </c>
      <c r="R413" s="28">
        <f>COUNTIF(X407:X426,"구국")</f>
        <v>0</v>
      </c>
      <c r="S413" s="28" t="s">
        <v>2</v>
      </c>
      <c r="T413" s="28">
        <f>SUMIF(X407:X426,"구국",E407:E426)</f>
        <v>0</v>
      </c>
      <c r="U413" s="28">
        <f t="shared" si="92"/>
        <v>0</v>
      </c>
      <c r="V413" s="28" t="s">
        <v>2</v>
      </c>
      <c r="W413" s="28">
        <f t="shared" si="93"/>
        <v>0</v>
      </c>
      <c r="X413" s="28" t="str">
        <f t="shared" si="94"/>
        <v/>
      </c>
    </row>
    <row r="414" spans="1:24" ht="28.9" customHeight="1">
      <c r="A414" s="41" t="str">
        <f t="shared" si="95"/>
        <v xml:space="preserve"> </v>
      </c>
      <c r="B414" s="42"/>
      <c r="C414" s="43"/>
      <c r="D414" s="44"/>
      <c r="E414" s="44"/>
      <c r="F414" s="43"/>
      <c r="G414" s="43"/>
      <c r="H414" s="26"/>
      <c r="I414" s="26"/>
      <c r="J414" s="26"/>
      <c r="K414" s="26"/>
      <c r="L414" s="52"/>
      <c r="M414" s="50"/>
      <c r="N414" s="28" t="s">
        <v>10</v>
      </c>
      <c r="O414" s="28">
        <f>COUNTIF(C407:C426,"제")</f>
        <v>0</v>
      </c>
      <c r="P414" s="28" t="s">
        <v>2</v>
      </c>
      <c r="Q414" s="28">
        <f>SUMIF(C407:C426,"제",E407:E426)</f>
        <v>0</v>
      </c>
      <c r="R414" s="28">
        <f>COUNTIF(X407:X426,"제국")</f>
        <v>0</v>
      </c>
      <c r="S414" s="28" t="s">
        <v>2</v>
      </c>
      <c r="T414" s="28">
        <f>SUMIF(X407:X426,"제국",E407:E426)</f>
        <v>0</v>
      </c>
      <c r="U414" s="28">
        <f t="shared" si="92"/>
        <v>0</v>
      </c>
      <c r="V414" s="28" t="s">
        <v>2</v>
      </c>
      <c r="W414" s="28">
        <f t="shared" si="93"/>
        <v>0</v>
      </c>
      <c r="X414" s="28" t="str">
        <f t="shared" si="94"/>
        <v/>
      </c>
    </row>
    <row r="415" spans="1:24" ht="28.9" customHeight="1">
      <c r="A415" s="41" t="str">
        <f t="shared" si="95"/>
        <v xml:space="preserve"> </v>
      </c>
      <c r="B415" s="42"/>
      <c r="C415" s="43"/>
      <c r="D415" s="44"/>
      <c r="E415" s="44"/>
      <c r="F415" s="43"/>
      <c r="G415" s="43"/>
      <c r="H415" s="26"/>
      <c r="I415" s="26"/>
      <c r="J415" s="26"/>
      <c r="K415" s="26"/>
      <c r="L415" s="52"/>
      <c r="M415" s="50"/>
      <c r="N415" s="28" t="s">
        <v>11</v>
      </c>
      <c r="O415" s="28">
        <f>COUNTIF(C407:C426,"유")</f>
        <v>0</v>
      </c>
      <c r="P415" s="28" t="s">
        <v>2</v>
      </c>
      <c r="Q415" s="28">
        <f>SUMIF(C407:C426,"유",E407:E426)</f>
        <v>0</v>
      </c>
      <c r="R415" s="28">
        <f>COUNTIF(X407:X426,"유국")</f>
        <v>0</v>
      </c>
      <c r="S415" s="28" t="s">
        <v>2</v>
      </c>
      <c r="T415" s="28">
        <f>SUMIF(X407:X426,"유국",E407:E426)</f>
        <v>0</v>
      </c>
      <c r="U415" s="28">
        <f t="shared" si="92"/>
        <v>0</v>
      </c>
      <c r="V415" s="28" t="s">
        <v>2</v>
      </c>
      <c r="W415" s="28">
        <f t="shared" si="93"/>
        <v>0</v>
      </c>
      <c r="X415" s="28" t="str">
        <f t="shared" si="94"/>
        <v/>
      </c>
    </row>
    <row r="416" spans="1:24" ht="28.9" customHeight="1">
      <c r="A416" s="41" t="str">
        <f t="shared" si="95"/>
        <v xml:space="preserve"> </v>
      </c>
      <c r="B416" s="42"/>
      <c r="C416" s="43"/>
      <c r="D416" s="44"/>
      <c r="E416" s="44"/>
      <c r="F416" s="43"/>
      <c r="G416" s="43"/>
      <c r="H416" s="26"/>
      <c r="I416" s="26"/>
      <c r="J416" s="26"/>
      <c r="K416" s="26"/>
      <c r="L416" s="52"/>
      <c r="M416" s="50"/>
      <c r="N416" s="28" t="s">
        <v>12</v>
      </c>
      <c r="O416" s="28">
        <f>COUNTIF(C407:C426,"과")</f>
        <v>0</v>
      </c>
      <c r="P416" s="28" t="s">
        <v>2</v>
      </c>
      <c r="Q416" s="28">
        <f>SUMIF(C407:C426,"과",E407:E426)</f>
        <v>0</v>
      </c>
      <c r="R416" s="28">
        <f>COUNTIF(X407:X426,"과국")</f>
        <v>0</v>
      </c>
      <c r="S416" s="28" t="s">
        <v>2</v>
      </c>
      <c r="T416" s="28">
        <f>SUMIF(X407:X426,"과국",E407:E426)</f>
        <v>0</v>
      </c>
      <c r="U416" s="28">
        <f t="shared" si="92"/>
        <v>0</v>
      </c>
      <c r="V416" s="28" t="s">
        <v>2</v>
      </c>
      <c r="W416" s="28">
        <f t="shared" si="93"/>
        <v>0</v>
      </c>
      <c r="X416" s="28" t="str">
        <f t="shared" si="94"/>
        <v/>
      </c>
    </row>
    <row r="417" spans="1:24" ht="28.9" customHeight="1">
      <c r="A417" s="41" t="str">
        <f t="shared" si="95"/>
        <v xml:space="preserve"> </v>
      </c>
      <c r="B417" s="42"/>
      <c r="C417" s="43"/>
      <c r="D417" s="44"/>
      <c r="E417" s="44"/>
      <c r="F417" s="43"/>
      <c r="G417" s="43"/>
      <c r="H417" s="26"/>
      <c r="I417" s="26"/>
      <c r="J417" s="26"/>
      <c r="K417" s="26"/>
      <c r="L417" s="52"/>
      <c r="M417" s="50"/>
      <c r="N417" s="28" t="s">
        <v>13</v>
      </c>
      <c r="O417" s="28">
        <f>COUNTIF(C407:C426,"묘")</f>
        <v>0</v>
      </c>
      <c r="P417" s="28" t="s">
        <v>2</v>
      </c>
      <c r="Q417" s="28">
        <f>SUMIF(C407:C426,"묘",E407:E426)</f>
        <v>0</v>
      </c>
      <c r="R417" s="28">
        <f>COUNTIF(X407:X426,"묘국")</f>
        <v>0</v>
      </c>
      <c r="S417" s="28" t="s">
        <v>2</v>
      </c>
      <c r="T417" s="28">
        <f>SUMIF(X407:X426,"묘국",E407:E426)</f>
        <v>0</v>
      </c>
      <c r="U417" s="28">
        <f t="shared" si="92"/>
        <v>0</v>
      </c>
      <c r="V417" s="28" t="s">
        <v>2</v>
      </c>
      <c r="W417" s="28">
        <f t="shared" si="93"/>
        <v>0</v>
      </c>
      <c r="X417" s="28" t="str">
        <f t="shared" si="94"/>
        <v/>
      </c>
    </row>
    <row r="418" spans="1:24" ht="28.9" customHeight="1">
      <c r="A418" s="41" t="str">
        <f t="shared" si="95"/>
        <v xml:space="preserve"> </v>
      </c>
      <c r="B418" s="42"/>
      <c r="C418" s="43"/>
      <c r="D418" s="44"/>
      <c r="E418" s="44"/>
      <c r="F418" s="43"/>
      <c r="G418" s="43"/>
      <c r="H418" s="26"/>
      <c r="I418" s="26"/>
      <c r="J418" s="26"/>
      <c r="K418" s="26"/>
      <c r="L418" s="52"/>
      <c r="M418" s="50"/>
      <c r="N418" s="28" t="s">
        <v>14</v>
      </c>
      <c r="O418" s="28">
        <f>COUNTIF(C407:C426,"목")</f>
        <v>0</v>
      </c>
      <c r="P418" s="28" t="s">
        <v>2</v>
      </c>
      <c r="Q418" s="28">
        <f>SUMIF(C407:C426,"목",E407:E426)</f>
        <v>0</v>
      </c>
      <c r="R418" s="28">
        <f>COUNTIF(X407:X426,"목국")</f>
        <v>0</v>
      </c>
      <c r="S418" s="28" t="s">
        <v>2</v>
      </c>
      <c r="T418" s="28">
        <f>SUMIF(X407:X426,"목국",E407:E426)</f>
        <v>0</v>
      </c>
      <c r="U418" s="28">
        <f t="shared" si="92"/>
        <v>0</v>
      </c>
      <c r="V418" s="28" t="s">
        <v>2</v>
      </c>
      <c r="W418" s="28">
        <f t="shared" si="93"/>
        <v>0</v>
      </c>
      <c r="X418" s="28" t="str">
        <f t="shared" si="94"/>
        <v/>
      </c>
    </row>
    <row r="419" spans="1:24" ht="28.9" customHeight="1">
      <c r="A419" s="41" t="str">
        <f t="shared" si="95"/>
        <v xml:space="preserve"> </v>
      </c>
      <c r="B419" s="42"/>
      <c r="C419" s="43"/>
      <c r="D419" s="44"/>
      <c r="E419" s="44"/>
      <c r="F419" s="43"/>
      <c r="G419" s="43"/>
      <c r="H419" s="26"/>
      <c r="I419" s="26"/>
      <c r="J419" s="26"/>
      <c r="K419" s="26"/>
      <c r="L419" s="52"/>
      <c r="M419" s="50"/>
      <c r="N419" s="28" t="s">
        <v>15</v>
      </c>
      <c r="O419" s="28">
        <f>COUNTIF(C407:C426,"잡")</f>
        <v>0</v>
      </c>
      <c r="P419" s="28" t="s">
        <v>2</v>
      </c>
      <c r="Q419" s="28">
        <f>SUMIF(C407:C426,"잡",E407:E426)</f>
        <v>0</v>
      </c>
      <c r="R419" s="28">
        <f>COUNTIF(X407:X426,"잡국")</f>
        <v>0</v>
      </c>
      <c r="S419" s="28" t="s">
        <v>2</v>
      </c>
      <c r="T419" s="28">
        <f>SUMIF(X407:X426,"잡국",E407:E426)</f>
        <v>0</v>
      </c>
      <c r="U419" s="28">
        <f t="shared" si="92"/>
        <v>0</v>
      </c>
      <c r="V419" s="28" t="s">
        <v>2</v>
      </c>
      <c r="W419" s="28">
        <f t="shared" si="93"/>
        <v>0</v>
      </c>
      <c r="X419" s="28" t="str">
        <f t="shared" si="94"/>
        <v/>
      </c>
    </row>
    <row r="420" spans="1:24" ht="28.9" customHeight="1">
      <c r="A420" s="41" t="str">
        <f t="shared" si="95"/>
        <v xml:space="preserve"> </v>
      </c>
      <c r="B420" s="42"/>
      <c r="C420" s="43"/>
      <c r="D420" s="44"/>
      <c r="E420" s="44"/>
      <c r="F420" s="43"/>
      <c r="G420" s="43"/>
      <c r="H420" s="26"/>
      <c r="I420" s="26"/>
      <c r="J420" s="26"/>
      <c r="K420" s="26"/>
      <c r="L420" s="52"/>
      <c r="M420" s="50"/>
      <c r="N420" s="28" t="s">
        <v>19</v>
      </c>
      <c r="O420" s="28">
        <f>COUNTIF(C407:C426,"학")</f>
        <v>0</v>
      </c>
      <c r="P420" s="28" t="s">
        <v>2</v>
      </c>
      <c r="Q420" s="28">
        <f>SUMIF(C407:C426,"학",E407:E426)</f>
        <v>0</v>
      </c>
      <c r="R420" s="28">
        <f>COUNTIF(X407:X426,"학국")</f>
        <v>0</v>
      </c>
      <c r="S420" s="28" t="s">
        <v>2</v>
      </c>
      <c r="T420" s="28">
        <f>SUMIF(X407:X426,"학국",E407:E426)</f>
        <v>0</v>
      </c>
      <c r="U420" s="28">
        <f t="shared" si="92"/>
        <v>0</v>
      </c>
      <c r="V420" s="28" t="s">
        <v>2</v>
      </c>
      <c r="W420" s="28">
        <f t="shared" si="93"/>
        <v>0</v>
      </c>
      <c r="X420" s="28" t="str">
        <f t="shared" si="94"/>
        <v/>
      </c>
    </row>
    <row r="421" spans="1:24" ht="28.9" customHeight="1">
      <c r="A421" s="41" t="str">
        <f t="shared" si="95"/>
        <v xml:space="preserve"> </v>
      </c>
      <c r="B421" s="42"/>
      <c r="C421" s="43"/>
      <c r="D421" s="44"/>
      <c r="E421" s="44"/>
      <c r="F421" s="43"/>
      <c r="G421" s="43"/>
      <c r="H421" s="26"/>
      <c r="I421" s="26"/>
      <c r="J421" s="26"/>
      <c r="K421" s="26"/>
      <c r="L421" s="52"/>
      <c r="M421" s="50"/>
      <c r="N421" s="28" t="s">
        <v>16</v>
      </c>
      <c r="O421" s="28">
        <f>COUNTIF(C407:C426,"수")</f>
        <v>0</v>
      </c>
      <c r="P421" s="28" t="s">
        <v>2</v>
      </c>
      <c r="Q421" s="28">
        <f>SUMIF(C407:C426,"수",E407:E426)</f>
        <v>0</v>
      </c>
      <c r="R421" s="28">
        <f>COUNTIF(X407:X426,"수국")</f>
        <v>0</v>
      </c>
      <c r="S421" s="28" t="s">
        <v>2</v>
      </c>
      <c r="T421" s="28">
        <f>SUMIF(X407:X426,"수국",E407:E426)</f>
        <v>0</v>
      </c>
      <c r="U421" s="28">
        <f t="shared" si="92"/>
        <v>0</v>
      </c>
      <c r="V421" s="28" t="s">
        <v>2</v>
      </c>
      <c r="W421" s="28">
        <f t="shared" si="93"/>
        <v>0</v>
      </c>
      <c r="X421" s="28" t="str">
        <f t="shared" si="94"/>
        <v/>
      </c>
    </row>
    <row r="422" spans="1:24" ht="28.9" customHeight="1">
      <c r="A422" s="41" t="str">
        <f t="shared" si="95"/>
        <v xml:space="preserve"> </v>
      </c>
      <c r="B422" s="42"/>
      <c r="C422" s="43"/>
      <c r="D422" s="44"/>
      <c r="E422" s="44"/>
      <c r="F422" s="43"/>
      <c r="G422" s="43"/>
      <c r="H422" s="26"/>
      <c r="I422" s="26"/>
      <c r="J422" s="26"/>
      <c r="K422" s="26"/>
      <c r="L422" s="52"/>
      <c r="M422" s="50"/>
      <c r="N422" s="29" t="s">
        <v>17</v>
      </c>
      <c r="O422" s="28">
        <f>COUNTIF(C407:C426,"장")</f>
        <v>0</v>
      </c>
      <c r="P422" s="28" t="s">
        <v>2</v>
      </c>
      <c r="Q422" s="28">
        <f>SUMIF(C407:C426,"장",E407:E426)</f>
        <v>0</v>
      </c>
      <c r="R422" s="28">
        <f>COUNTIF(X407:X426,"장국")</f>
        <v>0</v>
      </c>
      <c r="S422" s="28" t="s">
        <v>2</v>
      </c>
      <c r="T422" s="28">
        <f>SUMIF(X407:X426,"장국",E407:E426)</f>
        <v>0</v>
      </c>
      <c r="U422" s="28">
        <f t="shared" si="92"/>
        <v>0</v>
      </c>
      <c r="V422" s="28" t="s">
        <v>2</v>
      </c>
      <c r="W422" s="28">
        <f t="shared" si="93"/>
        <v>0</v>
      </c>
      <c r="X422" s="30" t="str">
        <f t="shared" si="94"/>
        <v/>
      </c>
    </row>
    <row r="423" spans="1:24" ht="28.9" customHeight="1">
      <c r="A423" s="41" t="str">
        <f t="shared" si="95"/>
        <v xml:space="preserve"> </v>
      </c>
      <c r="B423" s="42"/>
      <c r="C423" s="43"/>
      <c r="D423" s="44"/>
      <c r="E423" s="44"/>
      <c r="F423" s="43"/>
      <c r="G423" s="43"/>
      <c r="H423" s="26"/>
      <c r="I423" s="26"/>
      <c r="J423" s="26"/>
      <c r="K423" s="26"/>
      <c r="L423" s="52"/>
      <c r="M423" s="50"/>
      <c r="N423" s="29"/>
      <c r="O423" s="29"/>
      <c r="P423" s="29"/>
      <c r="Q423" s="29"/>
      <c r="R423" s="29"/>
      <c r="S423" s="29"/>
      <c r="T423" s="29"/>
      <c r="U423" s="29"/>
      <c r="V423" s="29"/>
      <c r="W423" s="29"/>
      <c r="X423" s="30" t="str">
        <f t="shared" si="94"/>
        <v/>
      </c>
    </row>
    <row r="424" spans="1:24" ht="28.9" customHeight="1">
      <c r="A424" s="41" t="str">
        <f t="shared" si="95"/>
        <v xml:space="preserve"> </v>
      </c>
      <c r="B424" s="42"/>
      <c r="C424" s="43"/>
      <c r="D424" s="44"/>
      <c r="E424" s="44"/>
      <c r="F424" s="43"/>
      <c r="G424" s="43"/>
      <c r="H424" s="26"/>
      <c r="I424" s="26"/>
      <c r="J424" s="26"/>
      <c r="K424" s="26"/>
      <c r="L424" s="52"/>
      <c r="M424" s="50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30" t="str">
        <f>CONCATENATE(C424,H424)</f>
        <v/>
      </c>
    </row>
    <row r="425" spans="1:24" ht="28.9" customHeight="1">
      <c r="A425" s="41" t="str">
        <f>IF(OR(ISNUMBER(E425),ISTEXT(C425)),A424+1," ")</f>
        <v xml:space="preserve"> </v>
      </c>
      <c r="B425" s="42"/>
      <c r="C425" s="43"/>
      <c r="D425" s="44"/>
      <c r="E425" s="44"/>
      <c r="F425" s="43"/>
      <c r="G425" s="43"/>
      <c r="H425" s="26"/>
      <c r="I425" s="26"/>
      <c r="J425" s="26"/>
      <c r="K425" s="26"/>
      <c r="L425" s="52"/>
      <c r="M425" s="50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30" t="str">
        <f>CONCATENATE(C425,H425)</f>
        <v/>
      </c>
    </row>
    <row r="426" spans="1:24" ht="28.9" customHeight="1">
      <c r="A426" s="41" t="str">
        <f>IF(OR(ISNUMBER(E426),ISTEXT(C426)),A425+1," ")</f>
        <v xml:space="preserve"> </v>
      </c>
      <c r="B426" s="42"/>
      <c r="C426" s="43"/>
      <c r="D426" s="44"/>
      <c r="E426" s="44"/>
      <c r="F426" s="43"/>
      <c r="G426" s="43"/>
      <c r="H426" s="26"/>
      <c r="I426" s="26"/>
      <c r="J426" s="26"/>
      <c r="K426" s="26"/>
      <c r="L426" s="52"/>
      <c r="M426" s="50"/>
      <c r="N426" s="28" t="s">
        <v>20</v>
      </c>
      <c r="O426" s="28">
        <f>COUNTIF(C407:C426," ")</f>
        <v>0</v>
      </c>
      <c r="P426" s="28" t="s">
        <v>2</v>
      </c>
      <c r="Q426" s="28">
        <f>SUMIF(C407:C426," ",E407:E426)</f>
        <v>0</v>
      </c>
      <c r="R426" s="28"/>
      <c r="S426" s="28" t="s">
        <v>2</v>
      </c>
      <c r="T426" s="28"/>
      <c r="U426" s="28">
        <f>O426</f>
        <v>0</v>
      </c>
      <c r="V426" s="28" t="s">
        <v>2</v>
      </c>
      <c r="W426" s="28">
        <f>Q426</f>
        <v>0</v>
      </c>
      <c r="X426" s="28" t="str">
        <f>CONCATENATE(C426,H426)</f>
        <v/>
      </c>
    </row>
    <row r="427" spans="1:24" ht="28.9" customHeight="1">
      <c r="A427" s="45" t="s">
        <v>35</v>
      </c>
      <c r="B427" s="46"/>
      <c r="C427" s="47"/>
      <c r="D427" s="48"/>
      <c r="E427" s="49">
        <f>SUM(E407:E426)</f>
        <v>0</v>
      </c>
      <c r="F427" s="47"/>
      <c r="G427" s="47"/>
      <c r="H427" s="31"/>
      <c r="I427" s="31"/>
      <c r="J427" s="31"/>
      <c r="K427" s="31"/>
      <c r="L427" s="33"/>
      <c r="M427" s="51"/>
      <c r="N427" s="29" t="s">
        <v>1</v>
      </c>
      <c r="O427" s="28">
        <f>SUM(O407:O426)</f>
        <v>0</v>
      </c>
      <c r="P427" s="28" t="s">
        <v>2</v>
      </c>
      <c r="Q427" s="28">
        <f>SUM(Q407:Q426)</f>
        <v>0</v>
      </c>
      <c r="R427" s="28">
        <f>SUM(R407:R426)</f>
        <v>0</v>
      </c>
      <c r="S427" s="28" t="s">
        <v>2</v>
      </c>
      <c r="T427" s="28">
        <f>SUM(T407:T426)</f>
        <v>0</v>
      </c>
      <c r="U427" s="28">
        <f>SUM(U407:U426)</f>
        <v>0</v>
      </c>
      <c r="V427" s="28" t="s">
        <v>2</v>
      </c>
      <c r="W427" s="28">
        <f>SUM(W407:W426)</f>
        <v>0</v>
      </c>
      <c r="X427" s="28" t="str">
        <f>CONCATENATE(C427,H427)</f>
        <v/>
      </c>
    </row>
    <row r="428" spans="1:24" hidden="1">
      <c r="N428" s="32"/>
      <c r="O428" s="32"/>
      <c r="P428" s="32"/>
      <c r="Q428" s="32"/>
      <c r="R428" s="32"/>
      <c r="S428" s="32"/>
      <c r="T428" s="32"/>
      <c r="U428" s="32"/>
      <c r="V428" s="32"/>
      <c r="W428" s="32"/>
      <c r="X428" s="32"/>
    </row>
    <row r="429" spans="1:24" hidden="1">
      <c r="N429" s="32"/>
      <c r="O429" s="32"/>
      <c r="P429" s="32"/>
      <c r="Q429" s="32"/>
      <c r="R429" s="32"/>
      <c r="S429" s="32"/>
      <c r="T429" s="32"/>
      <c r="U429" s="32"/>
      <c r="V429" s="32"/>
      <c r="W429" s="32"/>
      <c r="X429" s="32"/>
    </row>
  </sheetData>
  <phoneticPr fontId="12" type="noConversion"/>
  <printOptions horizontalCentered="1"/>
  <pageMargins left="0.39370078740157483" right="0.39370078740157483" top="0.59055118110236227" bottom="0.59055118110236227" header="0" footer="0"/>
  <pageSetup paperSize="9" orientation="portrait" horizontalDpi="300" verticalDpi="300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X429"/>
  <sheetViews>
    <sheetView showZeros="0" workbookViewId="0">
      <selection activeCell="C10" sqref="C10"/>
    </sheetView>
  </sheetViews>
  <sheetFormatPr defaultRowHeight="11.25" zeroHeight="1"/>
  <cols>
    <col min="1" max="1" width="3.6640625" style="5" customWidth="1"/>
    <col min="2" max="2" width="6" style="40" customWidth="1"/>
    <col min="3" max="3" width="3.6640625" style="5" customWidth="1"/>
    <col min="4" max="4" width="7.109375" style="5" customWidth="1"/>
    <col min="5" max="5" width="6" style="5" customWidth="1"/>
    <col min="6" max="6" width="3.6640625" style="5" customWidth="1"/>
    <col min="7" max="8" width="6" style="5" customWidth="1"/>
    <col min="9" max="9" width="11.44140625" style="5" customWidth="1"/>
    <col min="10" max="10" width="6" style="5" customWidth="1"/>
    <col min="11" max="11" width="11.44140625" style="5" customWidth="1"/>
    <col min="12" max="12" width="6.77734375" style="5" customWidth="1"/>
    <col min="13" max="13" width="4.44140625" style="5" customWidth="1"/>
    <col min="14" max="14" width="6.77734375" style="5" hidden="1" customWidth="1"/>
    <col min="15" max="15" width="8.33203125" style="5" hidden="1" customWidth="1"/>
    <col min="16" max="16" width="1.33203125" style="5" hidden="1" customWidth="1"/>
    <col min="17" max="17" width="10.6640625" style="5" hidden="1" customWidth="1"/>
    <col min="18" max="18" width="8.33203125" style="5" hidden="1" customWidth="1"/>
    <col min="19" max="19" width="1.33203125" style="5" hidden="1" customWidth="1"/>
    <col min="20" max="20" width="10.6640625" style="5" hidden="1" customWidth="1"/>
    <col min="21" max="21" width="8.33203125" style="5" hidden="1" customWidth="1"/>
    <col min="22" max="22" width="1.33203125" style="5" hidden="1" customWidth="1"/>
    <col min="23" max="24" width="10.6640625" style="5" hidden="1" customWidth="1"/>
    <col min="25" max="16384" width="8.88671875" style="5"/>
  </cols>
  <sheetData>
    <row r="1" spans="1:24" ht="33" customHeight="1">
      <c r="A1" s="1" t="s">
        <v>21</v>
      </c>
      <c r="B1" s="35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24" ht="15" customHeight="1">
      <c r="A2" s="6"/>
      <c r="B2" s="3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24" ht="19.899999999999999" customHeight="1">
      <c r="A3" s="6"/>
      <c r="B3" s="36"/>
      <c r="C3" s="6"/>
      <c r="D3" s="6"/>
      <c r="E3" s="6"/>
      <c r="F3" s="6"/>
      <c r="G3" s="6"/>
      <c r="H3" s="6"/>
      <c r="I3" s="6"/>
      <c r="J3" s="6"/>
      <c r="K3" s="34"/>
      <c r="L3" s="6"/>
      <c r="M3" s="7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24" ht="10.15" customHeight="1">
      <c r="A4" s="6"/>
      <c r="B4" s="3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"/>
      <c r="O4" s="4"/>
      <c r="P4" s="4"/>
      <c r="Q4" s="4"/>
      <c r="R4" s="4"/>
      <c r="S4" s="4"/>
      <c r="T4" s="4"/>
      <c r="U4" s="4"/>
      <c r="V4" s="4"/>
      <c r="W4" s="4"/>
      <c r="X4" s="4"/>
    </row>
    <row r="5" spans="1:24" ht="13.15" customHeight="1">
      <c r="A5" s="8"/>
      <c r="B5" s="37"/>
      <c r="C5" s="9"/>
      <c r="D5" s="9"/>
      <c r="E5" s="9"/>
      <c r="F5" s="10"/>
      <c r="G5" s="10"/>
      <c r="H5" s="11"/>
      <c r="I5" s="10"/>
      <c r="J5" s="11"/>
      <c r="K5" s="10"/>
      <c r="L5" s="10"/>
      <c r="M5" s="12"/>
      <c r="N5" s="4"/>
      <c r="O5" s="4"/>
      <c r="P5" s="4"/>
      <c r="Q5" s="4"/>
      <c r="R5" s="4"/>
      <c r="S5" s="4"/>
      <c r="T5" s="4"/>
      <c r="U5" s="4"/>
      <c r="V5" s="4"/>
      <c r="W5" s="4"/>
      <c r="X5" s="4"/>
    </row>
    <row r="6" spans="1:24" ht="19.899999999999999" customHeight="1">
      <c r="A6" s="13" t="s">
        <v>22</v>
      </c>
      <c r="B6" s="38" t="s">
        <v>23</v>
      </c>
      <c r="C6" s="14" t="s">
        <v>24</v>
      </c>
      <c r="D6" s="14" t="s">
        <v>25</v>
      </c>
      <c r="E6" s="15" t="s">
        <v>26</v>
      </c>
      <c r="F6" s="16" t="s">
        <v>27</v>
      </c>
      <c r="G6" s="16"/>
      <c r="H6" s="17" t="s">
        <v>28</v>
      </c>
      <c r="I6" s="18"/>
      <c r="J6" s="17" t="s">
        <v>29</v>
      </c>
      <c r="K6" s="16"/>
      <c r="L6" s="19"/>
      <c r="M6" s="20" t="s">
        <v>18</v>
      </c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25.15" customHeight="1">
      <c r="A7" s="21" t="s">
        <v>30</v>
      </c>
      <c r="B7" s="39"/>
      <c r="C7" s="22"/>
      <c r="D7" s="23" t="s">
        <v>36</v>
      </c>
      <c r="E7" s="23" t="s">
        <v>36</v>
      </c>
      <c r="F7" s="2" t="s">
        <v>24</v>
      </c>
      <c r="G7" s="24" t="s">
        <v>31</v>
      </c>
      <c r="H7" s="24" t="s">
        <v>32</v>
      </c>
      <c r="I7" s="24" t="s">
        <v>33</v>
      </c>
      <c r="J7" s="24" t="s">
        <v>32</v>
      </c>
      <c r="K7" s="24" t="s">
        <v>33</v>
      </c>
      <c r="L7" s="2" t="s">
        <v>34</v>
      </c>
      <c r="M7" s="25"/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spans="1:24" ht="28.9" customHeight="1">
      <c r="A8" s="41" t="str">
        <f>IF(OR(ISNUMBER(E8),ISTEXT(C8)),1," ")</f>
        <v xml:space="preserve"> </v>
      </c>
      <c r="B8" s="42"/>
      <c r="C8" s="43"/>
      <c r="D8" s="44"/>
      <c r="E8" s="44"/>
      <c r="F8" s="43"/>
      <c r="G8" s="43"/>
      <c r="H8" s="26"/>
      <c r="I8" s="26"/>
      <c r="J8" s="26"/>
      <c r="K8" s="27"/>
      <c r="L8" s="52"/>
      <c r="M8" s="50"/>
      <c r="N8" s="28" t="s">
        <v>3</v>
      </c>
      <c r="O8" s="28">
        <f>COUNTIF(C8:C27,"전")</f>
        <v>0</v>
      </c>
      <c r="P8" s="28" t="s">
        <v>2</v>
      </c>
      <c r="Q8" s="28">
        <f>SUMIF(C8:C27,"전",E8:E27)</f>
        <v>0</v>
      </c>
      <c r="R8" s="28">
        <f>COUNTIF(X8:X27,"전국")</f>
        <v>0</v>
      </c>
      <c r="S8" s="28" t="s">
        <v>2</v>
      </c>
      <c r="T8" s="28">
        <f>SUMIF(X8:X27,"전국",E8:E27)</f>
        <v>0</v>
      </c>
      <c r="U8" s="28">
        <f t="shared" ref="U8:U23" si="0">O8-R8</f>
        <v>0</v>
      </c>
      <c r="V8" s="28" t="s">
        <v>2</v>
      </c>
      <c r="W8" s="28">
        <f t="shared" ref="W8:W23" si="1">Q8-T8</f>
        <v>0</v>
      </c>
      <c r="X8" s="28" t="str">
        <f t="shared" ref="X8:X23" si="2">CONCATENATE(C8,H8)</f>
        <v/>
      </c>
    </row>
    <row r="9" spans="1:24" ht="28.9" customHeight="1">
      <c r="A9" s="41" t="str">
        <f>IF(OR(ISNUMBER(E9),ISTEXT(C9)),A8+1," ")</f>
        <v xml:space="preserve"> </v>
      </c>
      <c r="B9" s="42"/>
      <c r="C9" s="43"/>
      <c r="D9" s="44"/>
      <c r="E9" s="44"/>
      <c r="F9" s="43"/>
      <c r="G9" s="43"/>
      <c r="H9" s="26"/>
      <c r="I9" s="26"/>
      <c r="J9" s="26"/>
      <c r="K9" s="26"/>
      <c r="L9" s="52"/>
      <c r="M9" s="50"/>
      <c r="N9" s="28" t="s">
        <v>4</v>
      </c>
      <c r="O9" s="28">
        <f>COUNTIF(C8:C27,"답")</f>
        <v>0</v>
      </c>
      <c r="P9" s="28" t="s">
        <v>2</v>
      </c>
      <c r="Q9" s="28">
        <f>SUMIF(C8:C27,"답",E8:E27)</f>
        <v>0</v>
      </c>
      <c r="R9" s="28">
        <f>COUNTIF(X8:X27,"답국")</f>
        <v>0</v>
      </c>
      <c r="S9" s="28" t="s">
        <v>2</v>
      </c>
      <c r="T9" s="28">
        <f>SUMIF(X8:X27,"답국",E8:E27)</f>
        <v>0</v>
      </c>
      <c r="U9" s="28">
        <f t="shared" si="0"/>
        <v>0</v>
      </c>
      <c r="V9" s="28" t="s">
        <v>2</v>
      </c>
      <c r="W9" s="28">
        <f t="shared" si="1"/>
        <v>0</v>
      </c>
      <c r="X9" s="28" t="str">
        <f t="shared" si="2"/>
        <v/>
      </c>
    </row>
    <row r="10" spans="1:24" ht="28.9" customHeight="1">
      <c r="A10" s="41" t="str">
        <f>IF(OR(ISNUMBER(E10),ISTEXT(C10)),A9+1," ")</f>
        <v xml:space="preserve"> </v>
      </c>
      <c r="B10" s="42"/>
      <c r="C10" s="43"/>
      <c r="D10" s="44"/>
      <c r="E10" s="44"/>
      <c r="F10" s="43"/>
      <c r="G10" s="43"/>
      <c r="H10" s="26"/>
      <c r="I10" s="26"/>
      <c r="J10" s="26"/>
      <c r="K10" s="26"/>
      <c r="L10" s="52"/>
      <c r="M10" s="50"/>
      <c r="N10" s="28" t="s">
        <v>5</v>
      </c>
      <c r="O10" s="28">
        <f>COUNTIF(C8:C27,"임")</f>
        <v>0</v>
      </c>
      <c r="P10" s="28" t="s">
        <v>2</v>
      </c>
      <c r="Q10" s="28">
        <f>SUMIF(C8:C27,"임",E8:E27)</f>
        <v>0</v>
      </c>
      <c r="R10" s="28">
        <f>COUNTIF(X8:X27,"임국")</f>
        <v>0</v>
      </c>
      <c r="S10" s="28" t="s">
        <v>2</v>
      </c>
      <c r="T10" s="28">
        <f>SUMIF(X8:X27,"임국",E8:E27)</f>
        <v>0</v>
      </c>
      <c r="U10" s="28">
        <f t="shared" si="0"/>
        <v>0</v>
      </c>
      <c r="V10" s="28" t="s">
        <v>2</v>
      </c>
      <c r="W10" s="28">
        <f t="shared" si="1"/>
        <v>0</v>
      </c>
      <c r="X10" s="28" t="str">
        <f t="shared" si="2"/>
        <v/>
      </c>
    </row>
    <row r="11" spans="1:24" ht="28.9" customHeight="1">
      <c r="A11" s="41" t="str">
        <f t="shared" ref="A11:A25" si="3">IF(OR(ISNUMBER(E11),ISTEXT(C11)),A10+1," ")</f>
        <v xml:space="preserve"> </v>
      </c>
      <c r="B11" s="42"/>
      <c r="C11" s="43"/>
      <c r="D11" s="44"/>
      <c r="E11" s="44"/>
      <c r="F11" s="43"/>
      <c r="G11" s="43"/>
      <c r="H11" s="26"/>
      <c r="I11" s="26"/>
      <c r="J11" s="26"/>
      <c r="K11" s="26"/>
      <c r="L11" s="52"/>
      <c r="M11" s="50"/>
      <c r="N11" s="28" t="s">
        <v>6</v>
      </c>
      <c r="O11" s="28">
        <f>COUNTIF(C8:C27,"대")</f>
        <v>0</v>
      </c>
      <c r="P11" s="28" t="s">
        <v>2</v>
      </c>
      <c r="Q11" s="28">
        <f>SUMIF(C8:C27,"대",E8:E27)</f>
        <v>0</v>
      </c>
      <c r="R11" s="28">
        <f>COUNTIF(X8:X27,"대국")</f>
        <v>0</v>
      </c>
      <c r="S11" s="28" t="s">
        <v>2</v>
      </c>
      <c r="T11" s="28">
        <f>SUMIF(X8:X27,"대국",E8:E27)</f>
        <v>0</v>
      </c>
      <c r="U11" s="28">
        <f t="shared" si="0"/>
        <v>0</v>
      </c>
      <c r="V11" s="28" t="s">
        <v>2</v>
      </c>
      <c r="W11" s="28">
        <f t="shared" si="1"/>
        <v>0</v>
      </c>
      <c r="X11" s="28" t="str">
        <f t="shared" si="2"/>
        <v/>
      </c>
    </row>
    <row r="12" spans="1:24" ht="28.9" customHeight="1">
      <c r="A12" s="41" t="str">
        <f t="shared" si="3"/>
        <v xml:space="preserve"> </v>
      </c>
      <c r="B12" s="42"/>
      <c r="C12" s="43"/>
      <c r="D12" s="44"/>
      <c r="E12" s="44"/>
      <c r="F12" s="43"/>
      <c r="G12" s="43"/>
      <c r="H12" s="26"/>
      <c r="I12" s="26"/>
      <c r="J12" s="26"/>
      <c r="K12" s="26"/>
      <c r="L12" s="52"/>
      <c r="M12" s="50"/>
      <c r="N12" s="28" t="s">
        <v>7</v>
      </c>
      <c r="O12" s="28">
        <f>COUNTIF(C8:C27,"도")</f>
        <v>0</v>
      </c>
      <c r="P12" s="28" t="s">
        <v>2</v>
      </c>
      <c r="Q12" s="28">
        <f>SUMIF(C8:C27,"도",E8:E27)</f>
        <v>0</v>
      </c>
      <c r="R12" s="28">
        <f>COUNTIF(X8:X27,"도국")</f>
        <v>0</v>
      </c>
      <c r="S12" s="28" t="s">
        <v>2</v>
      </c>
      <c r="T12" s="28">
        <f>SUMIF(X8:X27,"도국",E8:E27)</f>
        <v>0</v>
      </c>
      <c r="U12" s="28">
        <f t="shared" si="0"/>
        <v>0</v>
      </c>
      <c r="V12" s="28" t="s">
        <v>2</v>
      </c>
      <c r="W12" s="28">
        <f t="shared" si="1"/>
        <v>0</v>
      </c>
      <c r="X12" s="28" t="str">
        <f t="shared" si="2"/>
        <v/>
      </c>
    </row>
    <row r="13" spans="1:24" ht="28.9" customHeight="1">
      <c r="A13" s="41" t="str">
        <f t="shared" si="3"/>
        <v xml:space="preserve"> </v>
      </c>
      <c r="B13" s="42"/>
      <c r="C13" s="43"/>
      <c r="D13" s="44"/>
      <c r="E13" s="44"/>
      <c r="F13" s="43"/>
      <c r="G13" s="43"/>
      <c r="H13" s="26"/>
      <c r="I13" s="26"/>
      <c r="J13" s="26"/>
      <c r="K13" s="26"/>
      <c r="L13" s="52"/>
      <c r="M13" s="50"/>
      <c r="N13" s="28" t="s">
        <v>8</v>
      </c>
      <c r="O13" s="28">
        <f>COUNTIF(C8:C27,"천")</f>
        <v>0</v>
      </c>
      <c r="P13" s="28" t="s">
        <v>2</v>
      </c>
      <c r="Q13" s="28">
        <f>SUMIF(C8:C27,"천",E8:E27)</f>
        <v>0</v>
      </c>
      <c r="R13" s="28">
        <f>COUNTIF(X8:X27,"천국")</f>
        <v>0</v>
      </c>
      <c r="S13" s="28" t="s">
        <v>2</v>
      </c>
      <c r="T13" s="28">
        <f>SUMIF(X8:X27,"천국",E8:E27)</f>
        <v>0</v>
      </c>
      <c r="U13" s="28">
        <f t="shared" si="0"/>
        <v>0</v>
      </c>
      <c r="V13" s="28" t="s">
        <v>2</v>
      </c>
      <c r="W13" s="28">
        <f t="shared" si="1"/>
        <v>0</v>
      </c>
      <c r="X13" s="28" t="str">
        <f t="shared" si="2"/>
        <v/>
      </c>
    </row>
    <row r="14" spans="1:24" ht="28.9" customHeight="1">
      <c r="A14" s="41" t="str">
        <f t="shared" si="3"/>
        <v xml:space="preserve"> </v>
      </c>
      <c r="B14" s="42"/>
      <c r="C14" s="43"/>
      <c r="D14" s="44"/>
      <c r="E14" s="44"/>
      <c r="F14" s="43"/>
      <c r="G14" s="43"/>
      <c r="H14" s="26"/>
      <c r="I14" s="26"/>
      <c r="J14" s="26"/>
      <c r="K14" s="26"/>
      <c r="L14" s="52"/>
      <c r="M14" s="50"/>
      <c r="N14" s="28" t="s">
        <v>9</v>
      </c>
      <c r="O14" s="28">
        <f>COUNTIF(C8:C27,"구")</f>
        <v>0</v>
      </c>
      <c r="P14" s="28" t="s">
        <v>2</v>
      </c>
      <c r="Q14" s="28">
        <f>SUMIF(C8:C27,"구",E8:E27)</f>
        <v>0</v>
      </c>
      <c r="R14" s="28">
        <f>COUNTIF(X8:X27,"구국")</f>
        <v>0</v>
      </c>
      <c r="S14" s="28" t="s">
        <v>2</v>
      </c>
      <c r="T14" s="28">
        <f>SUMIF(X8:X27,"구국",E8:E27)</f>
        <v>0</v>
      </c>
      <c r="U14" s="28">
        <f t="shared" si="0"/>
        <v>0</v>
      </c>
      <c r="V14" s="28" t="s">
        <v>2</v>
      </c>
      <c r="W14" s="28">
        <f t="shared" si="1"/>
        <v>0</v>
      </c>
      <c r="X14" s="28" t="str">
        <f t="shared" si="2"/>
        <v/>
      </c>
    </row>
    <row r="15" spans="1:24" ht="28.9" customHeight="1">
      <c r="A15" s="41" t="str">
        <f t="shared" si="3"/>
        <v xml:space="preserve"> </v>
      </c>
      <c r="B15" s="42"/>
      <c r="C15" s="43"/>
      <c r="D15" s="44"/>
      <c r="E15" s="44"/>
      <c r="F15" s="43"/>
      <c r="G15" s="43"/>
      <c r="H15" s="26"/>
      <c r="I15" s="26"/>
      <c r="J15" s="26"/>
      <c r="K15" s="26"/>
      <c r="L15" s="52"/>
      <c r="M15" s="50"/>
      <c r="N15" s="28" t="s">
        <v>10</v>
      </c>
      <c r="O15" s="28">
        <f>COUNTIF(C8:C27,"제")</f>
        <v>0</v>
      </c>
      <c r="P15" s="28" t="s">
        <v>2</v>
      </c>
      <c r="Q15" s="28">
        <f>SUMIF(C8:C27,"제",E8:E27)</f>
        <v>0</v>
      </c>
      <c r="R15" s="28">
        <f>COUNTIF(X8:X27,"제국")</f>
        <v>0</v>
      </c>
      <c r="S15" s="28" t="s">
        <v>2</v>
      </c>
      <c r="T15" s="28">
        <f>SUMIF(X8:X27,"제국",E8:E27)</f>
        <v>0</v>
      </c>
      <c r="U15" s="28">
        <f t="shared" si="0"/>
        <v>0</v>
      </c>
      <c r="V15" s="28" t="s">
        <v>2</v>
      </c>
      <c r="W15" s="28">
        <f t="shared" si="1"/>
        <v>0</v>
      </c>
      <c r="X15" s="28" t="str">
        <f t="shared" si="2"/>
        <v/>
      </c>
    </row>
    <row r="16" spans="1:24" ht="28.9" customHeight="1">
      <c r="A16" s="41" t="str">
        <f t="shared" si="3"/>
        <v xml:space="preserve"> </v>
      </c>
      <c r="B16" s="42"/>
      <c r="C16" s="43"/>
      <c r="D16" s="44"/>
      <c r="E16" s="44"/>
      <c r="F16" s="43"/>
      <c r="G16" s="43"/>
      <c r="H16" s="26"/>
      <c r="I16" s="26"/>
      <c r="J16" s="26"/>
      <c r="K16" s="26"/>
      <c r="L16" s="52"/>
      <c r="M16" s="50"/>
      <c r="N16" s="28" t="s">
        <v>11</v>
      </c>
      <c r="O16" s="28">
        <f>COUNTIF(C8:C27,"유")</f>
        <v>0</v>
      </c>
      <c r="P16" s="28" t="s">
        <v>2</v>
      </c>
      <c r="Q16" s="28">
        <f>SUMIF(C8:C27,"유",E8:E27)</f>
        <v>0</v>
      </c>
      <c r="R16" s="28">
        <f>COUNTIF(X8:X27,"유국")</f>
        <v>0</v>
      </c>
      <c r="S16" s="28" t="s">
        <v>2</v>
      </c>
      <c r="T16" s="28">
        <f>SUMIF(X8:X27,"유국",E8:E27)</f>
        <v>0</v>
      </c>
      <c r="U16" s="28">
        <f t="shared" si="0"/>
        <v>0</v>
      </c>
      <c r="V16" s="28" t="s">
        <v>2</v>
      </c>
      <c r="W16" s="28">
        <f t="shared" si="1"/>
        <v>0</v>
      </c>
      <c r="X16" s="28" t="str">
        <f t="shared" si="2"/>
        <v/>
      </c>
    </row>
    <row r="17" spans="1:24" ht="28.9" customHeight="1">
      <c r="A17" s="41" t="str">
        <f t="shared" si="3"/>
        <v xml:space="preserve"> </v>
      </c>
      <c r="B17" s="42"/>
      <c r="C17" s="43"/>
      <c r="D17" s="44"/>
      <c r="E17" s="44"/>
      <c r="F17" s="43"/>
      <c r="G17" s="43"/>
      <c r="H17" s="26"/>
      <c r="I17" s="26"/>
      <c r="J17" s="26"/>
      <c r="K17" s="26"/>
      <c r="L17" s="52"/>
      <c r="M17" s="50"/>
      <c r="N17" s="28" t="s">
        <v>12</v>
      </c>
      <c r="O17" s="28">
        <f>COUNTIF(C8:C27,"과")</f>
        <v>0</v>
      </c>
      <c r="P17" s="28" t="s">
        <v>2</v>
      </c>
      <c r="Q17" s="28">
        <f>SUMIF(C8:C27,"과",E8:E27)</f>
        <v>0</v>
      </c>
      <c r="R17" s="28">
        <f>COUNTIF(X8:X27,"과국")</f>
        <v>0</v>
      </c>
      <c r="S17" s="28" t="s">
        <v>2</v>
      </c>
      <c r="T17" s="28">
        <f>SUMIF(X8:X27,"과국",E8:E27)</f>
        <v>0</v>
      </c>
      <c r="U17" s="28">
        <f t="shared" si="0"/>
        <v>0</v>
      </c>
      <c r="V17" s="28" t="s">
        <v>2</v>
      </c>
      <c r="W17" s="28">
        <f t="shared" si="1"/>
        <v>0</v>
      </c>
      <c r="X17" s="28" t="str">
        <f t="shared" si="2"/>
        <v/>
      </c>
    </row>
    <row r="18" spans="1:24" ht="28.9" customHeight="1">
      <c r="A18" s="41" t="str">
        <f t="shared" si="3"/>
        <v xml:space="preserve"> </v>
      </c>
      <c r="B18" s="42"/>
      <c r="C18" s="43"/>
      <c r="D18" s="44"/>
      <c r="E18" s="44"/>
      <c r="F18" s="43"/>
      <c r="G18" s="43"/>
      <c r="H18" s="26"/>
      <c r="I18" s="26"/>
      <c r="J18" s="26"/>
      <c r="K18" s="26"/>
      <c r="L18" s="52"/>
      <c r="M18" s="50"/>
      <c r="N18" s="28" t="s">
        <v>13</v>
      </c>
      <c r="O18" s="28">
        <f>COUNTIF(C8:C27,"묘")</f>
        <v>0</v>
      </c>
      <c r="P18" s="28" t="s">
        <v>2</v>
      </c>
      <c r="Q18" s="28">
        <f>SUMIF(C8:C27,"묘",E8:E27)</f>
        <v>0</v>
      </c>
      <c r="R18" s="28">
        <f>COUNTIF(X8:X27,"묘국")</f>
        <v>0</v>
      </c>
      <c r="S18" s="28" t="s">
        <v>2</v>
      </c>
      <c r="T18" s="28">
        <f>SUMIF(X8:X27,"묘국",E8:E27)</f>
        <v>0</v>
      </c>
      <c r="U18" s="28">
        <f t="shared" si="0"/>
        <v>0</v>
      </c>
      <c r="V18" s="28" t="s">
        <v>2</v>
      </c>
      <c r="W18" s="28">
        <f t="shared" si="1"/>
        <v>0</v>
      </c>
      <c r="X18" s="28" t="str">
        <f t="shared" si="2"/>
        <v/>
      </c>
    </row>
    <row r="19" spans="1:24" ht="28.9" customHeight="1">
      <c r="A19" s="41" t="str">
        <f t="shared" si="3"/>
        <v xml:space="preserve"> </v>
      </c>
      <c r="B19" s="42"/>
      <c r="C19" s="43"/>
      <c r="D19" s="44"/>
      <c r="E19" s="44"/>
      <c r="F19" s="43"/>
      <c r="G19" s="43"/>
      <c r="H19" s="26"/>
      <c r="I19" s="26"/>
      <c r="J19" s="26"/>
      <c r="K19" s="26"/>
      <c r="L19" s="52"/>
      <c r="M19" s="50"/>
      <c r="N19" s="28" t="s">
        <v>14</v>
      </c>
      <c r="O19" s="28">
        <f>COUNTIF(C8:C27,"목")</f>
        <v>0</v>
      </c>
      <c r="P19" s="28" t="s">
        <v>2</v>
      </c>
      <c r="Q19" s="28">
        <f>SUMIF(C8:C27,"목",E8:E27)</f>
        <v>0</v>
      </c>
      <c r="R19" s="28">
        <f>COUNTIF(X8:X27,"목국")</f>
        <v>0</v>
      </c>
      <c r="S19" s="28" t="s">
        <v>2</v>
      </c>
      <c r="T19" s="28">
        <f>SUMIF(X8:X27,"목국",E8:E27)</f>
        <v>0</v>
      </c>
      <c r="U19" s="28">
        <f t="shared" si="0"/>
        <v>0</v>
      </c>
      <c r="V19" s="28" t="s">
        <v>2</v>
      </c>
      <c r="W19" s="28">
        <f t="shared" si="1"/>
        <v>0</v>
      </c>
      <c r="X19" s="28" t="str">
        <f t="shared" si="2"/>
        <v/>
      </c>
    </row>
    <row r="20" spans="1:24" ht="28.9" customHeight="1">
      <c r="A20" s="41" t="str">
        <f t="shared" si="3"/>
        <v xml:space="preserve"> </v>
      </c>
      <c r="B20" s="42"/>
      <c r="C20" s="43"/>
      <c r="D20" s="44"/>
      <c r="E20" s="44"/>
      <c r="F20" s="43"/>
      <c r="G20" s="43"/>
      <c r="H20" s="26"/>
      <c r="I20" s="26"/>
      <c r="J20" s="26"/>
      <c r="K20" s="26"/>
      <c r="L20" s="52"/>
      <c r="M20" s="50"/>
      <c r="N20" s="28" t="s">
        <v>15</v>
      </c>
      <c r="O20" s="28">
        <f>COUNTIF(C8:C27,"잡")</f>
        <v>0</v>
      </c>
      <c r="P20" s="28" t="s">
        <v>2</v>
      </c>
      <c r="Q20" s="28">
        <f>SUMIF(C8:C27,"잡",E8:E27)</f>
        <v>0</v>
      </c>
      <c r="R20" s="28">
        <f>COUNTIF(X8:X27,"잡국")</f>
        <v>0</v>
      </c>
      <c r="S20" s="28" t="s">
        <v>2</v>
      </c>
      <c r="T20" s="28">
        <f>SUMIF(X8:X27,"잡국",E8:E27)</f>
        <v>0</v>
      </c>
      <c r="U20" s="28">
        <f t="shared" si="0"/>
        <v>0</v>
      </c>
      <c r="V20" s="28" t="s">
        <v>2</v>
      </c>
      <c r="W20" s="28">
        <f t="shared" si="1"/>
        <v>0</v>
      </c>
      <c r="X20" s="28" t="str">
        <f t="shared" si="2"/>
        <v/>
      </c>
    </row>
    <row r="21" spans="1:24" ht="28.9" customHeight="1">
      <c r="A21" s="41" t="str">
        <f t="shared" si="3"/>
        <v xml:space="preserve"> </v>
      </c>
      <c r="B21" s="42"/>
      <c r="C21" s="43"/>
      <c r="D21" s="44"/>
      <c r="E21" s="44"/>
      <c r="F21" s="43"/>
      <c r="G21" s="43"/>
      <c r="H21" s="26"/>
      <c r="I21" s="26"/>
      <c r="J21" s="26"/>
      <c r="K21" s="26"/>
      <c r="L21" s="52"/>
      <c r="M21" s="50"/>
      <c r="N21" s="28" t="s">
        <v>19</v>
      </c>
      <c r="O21" s="28">
        <f>COUNTIF(C8:C27,"학")</f>
        <v>0</v>
      </c>
      <c r="P21" s="28" t="s">
        <v>2</v>
      </c>
      <c r="Q21" s="28">
        <f>SUMIF(C8:C27,"학",E8:E27)</f>
        <v>0</v>
      </c>
      <c r="R21" s="28">
        <f>COUNTIF(X8:X27,"학국")</f>
        <v>0</v>
      </c>
      <c r="S21" s="28" t="s">
        <v>2</v>
      </c>
      <c r="T21" s="28">
        <f>SUMIF(X8:X27,"학국",E8:E27)</f>
        <v>0</v>
      </c>
      <c r="U21" s="28">
        <f t="shared" si="0"/>
        <v>0</v>
      </c>
      <c r="V21" s="28" t="s">
        <v>2</v>
      </c>
      <c r="W21" s="28">
        <f t="shared" si="1"/>
        <v>0</v>
      </c>
      <c r="X21" s="28" t="str">
        <f t="shared" si="2"/>
        <v/>
      </c>
    </row>
    <row r="22" spans="1:24" ht="28.9" customHeight="1">
      <c r="A22" s="41" t="str">
        <f t="shared" si="3"/>
        <v xml:space="preserve"> </v>
      </c>
      <c r="B22" s="42"/>
      <c r="C22" s="43"/>
      <c r="D22" s="44"/>
      <c r="E22" s="44"/>
      <c r="F22" s="43"/>
      <c r="G22" s="43"/>
      <c r="H22" s="26"/>
      <c r="I22" s="26"/>
      <c r="J22" s="26"/>
      <c r="K22" s="26"/>
      <c r="L22" s="52"/>
      <c r="M22" s="50"/>
      <c r="N22" s="28" t="s">
        <v>16</v>
      </c>
      <c r="O22" s="28">
        <f>COUNTIF(C8:C27,"수")</f>
        <v>0</v>
      </c>
      <c r="P22" s="28" t="s">
        <v>2</v>
      </c>
      <c r="Q22" s="28">
        <f>SUMIF(C8:C27,"수",E8:E27)</f>
        <v>0</v>
      </c>
      <c r="R22" s="28">
        <f>COUNTIF(X8:X27,"수국")</f>
        <v>0</v>
      </c>
      <c r="S22" s="28" t="s">
        <v>2</v>
      </c>
      <c r="T22" s="28">
        <f>SUMIF(X8:X27,"수국",E8:E27)</f>
        <v>0</v>
      </c>
      <c r="U22" s="28">
        <f t="shared" si="0"/>
        <v>0</v>
      </c>
      <c r="V22" s="28" t="s">
        <v>2</v>
      </c>
      <c r="W22" s="28">
        <f t="shared" si="1"/>
        <v>0</v>
      </c>
      <c r="X22" s="28" t="str">
        <f t="shared" si="2"/>
        <v/>
      </c>
    </row>
    <row r="23" spans="1:24" ht="28.9" customHeight="1">
      <c r="A23" s="41" t="str">
        <f t="shared" si="3"/>
        <v xml:space="preserve"> </v>
      </c>
      <c r="B23" s="42"/>
      <c r="C23" s="43"/>
      <c r="D23" s="44"/>
      <c r="E23" s="44"/>
      <c r="F23" s="43"/>
      <c r="G23" s="43"/>
      <c r="H23" s="26"/>
      <c r="I23" s="26"/>
      <c r="J23" s="26"/>
      <c r="K23" s="26"/>
      <c r="L23" s="52"/>
      <c r="M23" s="50"/>
      <c r="N23" s="29" t="s">
        <v>17</v>
      </c>
      <c r="O23" s="28">
        <f>COUNTIF(C8:C27,"장")</f>
        <v>0</v>
      </c>
      <c r="P23" s="28" t="s">
        <v>2</v>
      </c>
      <c r="Q23" s="28">
        <f>SUMIF(C8:C27,"장",E8:E27)</f>
        <v>0</v>
      </c>
      <c r="R23" s="28">
        <f>COUNTIF(X8:X27,"장국")</f>
        <v>0</v>
      </c>
      <c r="S23" s="28" t="s">
        <v>2</v>
      </c>
      <c r="T23" s="28">
        <f>SUMIF(X8:X27,"장국",E8:E27)</f>
        <v>0</v>
      </c>
      <c r="U23" s="28">
        <f t="shared" si="0"/>
        <v>0</v>
      </c>
      <c r="V23" s="28" t="s">
        <v>2</v>
      </c>
      <c r="W23" s="28">
        <f t="shared" si="1"/>
        <v>0</v>
      </c>
      <c r="X23" s="30" t="str">
        <f t="shared" si="2"/>
        <v/>
      </c>
    </row>
    <row r="24" spans="1:24" ht="28.9" customHeight="1">
      <c r="A24" s="41" t="str">
        <f t="shared" si="3"/>
        <v xml:space="preserve"> </v>
      </c>
      <c r="B24" s="42"/>
      <c r="C24" s="43"/>
      <c r="D24" s="44"/>
      <c r="E24" s="44"/>
      <c r="F24" s="43"/>
      <c r="G24" s="43"/>
      <c r="H24" s="26"/>
      <c r="I24" s="26"/>
      <c r="J24" s="26"/>
      <c r="K24" s="26"/>
      <c r="L24" s="52"/>
      <c r="M24" s="50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30" t="str">
        <f t="shared" ref="X24:X39" si="4">CONCATENATE(C24,H24)</f>
        <v/>
      </c>
    </row>
    <row r="25" spans="1:24" ht="28.9" customHeight="1">
      <c r="A25" s="41" t="str">
        <f t="shared" si="3"/>
        <v xml:space="preserve"> </v>
      </c>
      <c r="B25" s="42"/>
      <c r="C25" s="43"/>
      <c r="D25" s="44"/>
      <c r="E25" s="44"/>
      <c r="F25" s="43"/>
      <c r="G25" s="43"/>
      <c r="H25" s="26"/>
      <c r="I25" s="26"/>
      <c r="J25" s="26"/>
      <c r="K25" s="26"/>
      <c r="L25" s="52"/>
      <c r="M25" s="50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30" t="str">
        <f t="shared" si="4"/>
        <v/>
      </c>
    </row>
    <row r="26" spans="1:24" ht="28.9" customHeight="1">
      <c r="A26" s="41" t="str">
        <f>IF(OR(ISNUMBER(E26),ISTEXT(C26)),A25+1," ")</f>
        <v xml:space="preserve"> </v>
      </c>
      <c r="B26" s="42"/>
      <c r="C26" s="43"/>
      <c r="D26" s="44"/>
      <c r="E26" s="44"/>
      <c r="F26" s="43"/>
      <c r="G26" s="43"/>
      <c r="H26" s="26"/>
      <c r="I26" s="26"/>
      <c r="J26" s="26"/>
      <c r="K26" s="26"/>
      <c r="L26" s="52"/>
      <c r="M26" s="50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30" t="str">
        <f t="shared" si="4"/>
        <v/>
      </c>
    </row>
    <row r="27" spans="1:24" ht="28.9" customHeight="1">
      <c r="A27" s="41" t="str">
        <f>IF(OR(ISNUMBER(E27),ISTEXT(C27)),A26+1," ")</f>
        <v xml:space="preserve"> </v>
      </c>
      <c r="B27" s="42"/>
      <c r="C27" s="43"/>
      <c r="D27" s="44"/>
      <c r="E27" s="44"/>
      <c r="F27" s="43"/>
      <c r="G27" s="43"/>
      <c r="H27" s="26"/>
      <c r="I27" s="26"/>
      <c r="J27" s="26"/>
      <c r="K27" s="26"/>
      <c r="L27" s="52"/>
      <c r="M27" s="50"/>
      <c r="N27" s="28" t="s">
        <v>20</v>
      </c>
      <c r="O27" s="28">
        <f>COUNTIF(C8:C27," ")</f>
        <v>0</v>
      </c>
      <c r="P27" s="28" t="s">
        <v>2</v>
      </c>
      <c r="Q27" s="28">
        <f>SUMIF(C8:C27," ",E8:E27)</f>
        <v>0</v>
      </c>
      <c r="R27" s="28"/>
      <c r="S27" s="28" t="s">
        <v>2</v>
      </c>
      <c r="T27" s="28"/>
      <c r="U27" s="28">
        <f>O27</f>
        <v>0</v>
      </c>
      <c r="V27" s="28" t="s">
        <v>2</v>
      </c>
      <c r="W27" s="28">
        <f>Q27</f>
        <v>0</v>
      </c>
      <c r="X27" s="28" t="str">
        <f t="shared" si="4"/>
        <v/>
      </c>
    </row>
    <row r="28" spans="1:24" ht="28.9" customHeight="1">
      <c r="A28" s="45" t="s">
        <v>35</v>
      </c>
      <c r="B28" s="46"/>
      <c r="C28" s="47"/>
      <c r="D28" s="48"/>
      <c r="E28" s="49">
        <f>SUM(E8:E27)</f>
        <v>0</v>
      </c>
      <c r="F28" s="47"/>
      <c r="G28" s="47"/>
      <c r="H28" s="31"/>
      <c r="I28" s="31"/>
      <c r="J28" s="31"/>
      <c r="K28" s="31"/>
      <c r="L28" s="33"/>
      <c r="M28" s="51"/>
      <c r="N28" s="29" t="s">
        <v>1</v>
      </c>
      <c r="O28" s="28">
        <f>SUM(O8:O27)</f>
        <v>0</v>
      </c>
      <c r="P28" s="28" t="s">
        <v>2</v>
      </c>
      <c r="Q28" s="28">
        <f>SUM(Q8:Q27)</f>
        <v>0</v>
      </c>
      <c r="R28" s="28">
        <f>SUM(R8:R27)</f>
        <v>0</v>
      </c>
      <c r="S28" s="28" t="s">
        <v>2</v>
      </c>
      <c r="T28" s="28">
        <f>SUM(T8:T27)</f>
        <v>0</v>
      </c>
      <c r="U28" s="28">
        <f>SUM(U8:U27)</f>
        <v>0</v>
      </c>
      <c r="V28" s="28" t="s">
        <v>2</v>
      </c>
      <c r="W28" s="28">
        <f>SUM(W8:W27)</f>
        <v>0</v>
      </c>
      <c r="X28" s="28" t="str">
        <f t="shared" si="4"/>
        <v/>
      </c>
    </row>
    <row r="29" spans="1:24" ht="28.9" customHeight="1">
      <c r="A29" s="41" t="str">
        <f>IF(OR(ISNUMBER(E29),ISTEXT(C29)),A27+1," ")</f>
        <v xml:space="preserve"> </v>
      </c>
      <c r="B29" s="42"/>
      <c r="C29" s="43"/>
      <c r="D29" s="44"/>
      <c r="E29" s="44"/>
      <c r="F29" s="43"/>
      <c r="G29" s="43"/>
      <c r="H29" s="26"/>
      <c r="I29" s="26"/>
      <c r="J29" s="26"/>
      <c r="K29" s="27"/>
      <c r="L29" s="52"/>
      <c r="M29" s="50"/>
      <c r="N29" s="28" t="s">
        <v>3</v>
      </c>
      <c r="O29" s="28">
        <f>COUNTIF(C29:C48,"전")</f>
        <v>0</v>
      </c>
      <c r="P29" s="28" t="s">
        <v>2</v>
      </c>
      <c r="Q29" s="28">
        <f>SUMIF(C29:C48,"전",E29:E48)</f>
        <v>0</v>
      </c>
      <c r="R29" s="28">
        <f>COUNTIF(X29:X48,"전국")</f>
        <v>0</v>
      </c>
      <c r="S29" s="28" t="s">
        <v>2</v>
      </c>
      <c r="T29" s="28">
        <f>SUMIF(X29:X48,"전국",E29:E48)</f>
        <v>0</v>
      </c>
      <c r="U29" s="28">
        <f t="shared" ref="U29:U44" si="5">O29-R29</f>
        <v>0</v>
      </c>
      <c r="V29" s="28" t="s">
        <v>2</v>
      </c>
      <c r="W29" s="28">
        <f t="shared" ref="W29:W44" si="6">Q29-T29</f>
        <v>0</v>
      </c>
      <c r="X29" s="28" t="str">
        <f t="shared" si="4"/>
        <v/>
      </c>
    </row>
    <row r="30" spans="1:24" ht="28.9" customHeight="1">
      <c r="A30" s="41" t="str">
        <f>IF(OR(ISNUMBER(E30),ISTEXT(C30)),A29+1," ")</f>
        <v xml:space="preserve"> </v>
      </c>
      <c r="B30" s="42"/>
      <c r="C30" s="43"/>
      <c r="D30" s="44"/>
      <c r="E30" s="44"/>
      <c r="F30" s="43"/>
      <c r="G30" s="43"/>
      <c r="H30" s="26"/>
      <c r="I30" s="26"/>
      <c r="J30" s="26"/>
      <c r="K30" s="26"/>
      <c r="L30" s="52"/>
      <c r="M30" s="50"/>
      <c r="N30" s="28" t="s">
        <v>4</v>
      </c>
      <c r="O30" s="28">
        <f>COUNTIF(C29:C48,"답")</f>
        <v>0</v>
      </c>
      <c r="P30" s="28" t="s">
        <v>2</v>
      </c>
      <c r="Q30" s="28">
        <f>SUMIF(C29:C48,"답",E29:E48)</f>
        <v>0</v>
      </c>
      <c r="R30" s="28">
        <f>COUNTIF(X29:X48,"답국")</f>
        <v>0</v>
      </c>
      <c r="S30" s="28" t="s">
        <v>2</v>
      </c>
      <c r="T30" s="28">
        <f>SUMIF(X29:X48,"답국",E29:E48)</f>
        <v>0</v>
      </c>
      <c r="U30" s="28">
        <f t="shared" si="5"/>
        <v>0</v>
      </c>
      <c r="V30" s="28" t="s">
        <v>2</v>
      </c>
      <c r="W30" s="28">
        <f t="shared" si="6"/>
        <v>0</v>
      </c>
      <c r="X30" s="28" t="str">
        <f t="shared" si="4"/>
        <v/>
      </c>
    </row>
    <row r="31" spans="1:24" ht="28.9" customHeight="1">
      <c r="A31" s="41" t="str">
        <f t="shared" ref="A31:A45" si="7">IF(OR(ISNUMBER(E31),ISTEXT(C31)),A30+1," ")</f>
        <v xml:space="preserve"> </v>
      </c>
      <c r="B31" s="42"/>
      <c r="C31" s="43"/>
      <c r="D31" s="44"/>
      <c r="E31" s="44"/>
      <c r="F31" s="43"/>
      <c r="G31" s="43"/>
      <c r="H31" s="26"/>
      <c r="I31" s="26"/>
      <c r="J31" s="26"/>
      <c r="K31" s="26"/>
      <c r="L31" s="52"/>
      <c r="M31" s="50"/>
      <c r="N31" s="28" t="s">
        <v>5</v>
      </c>
      <c r="O31" s="28">
        <f>COUNTIF(C29:C48,"임")</f>
        <v>0</v>
      </c>
      <c r="P31" s="28" t="s">
        <v>2</v>
      </c>
      <c r="Q31" s="28">
        <f>SUMIF(C29:C48,"임",E29:E48)</f>
        <v>0</v>
      </c>
      <c r="R31" s="28">
        <f>COUNTIF(X29:X48,"임국")</f>
        <v>0</v>
      </c>
      <c r="S31" s="28" t="s">
        <v>2</v>
      </c>
      <c r="T31" s="28">
        <f>SUMIF(X29:X48,"임국",E29:E48)</f>
        <v>0</v>
      </c>
      <c r="U31" s="28">
        <f t="shared" si="5"/>
        <v>0</v>
      </c>
      <c r="V31" s="28" t="s">
        <v>2</v>
      </c>
      <c r="W31" s="28">
        <f t="shared" si="6"/>
        <v>0</v>
      </c>
      <c r="X31" s="28" t="str">
        <f t="shared" si="4"/>
        <v/>
      </c>
    </row>
    <row r="32" spans="1:24" ht="28.9" customHeight="1">
      <c r="A32" s="41" t="str">
        <f t="shared" si="7"/>
        <v xml:space="preserve"> </v>
      </c>
      <c r="B32" s="42"/>
      <c r="C32" s="43"/>
      <c r="D32" s="44"/>
      <c r="E32" s="44"/>
      <c r="F32" s="43"/>
      <c r="G32" s="43"/>
      <c r="H32" s="26"/>
      <c r="I32" s="26"/>
      <c r="J32" s="26"/>
      <c r="K32" s="26"/>
      <c r="L32" s="52"/>
      <c r="M32" s="50"/>
      <c r="N32" s="28" t="s">
        <v>6</v>
      </c>
      <c r="O32" s="28">
        <f>COUNTIF(C29:C48,"대")</f>
        <v>0</v>
      </c>
      <c r="P32" s="28" t="s">
        <v>2</v>
      </c>
      <c r="Q32" s="28">
        <f>SUMIF(C29:C48,"대",E29:E48)</f>
        <v>0</v>
      </c>
      <c r="R32" s="28">
        <f>COUNTIF(X29:X48,"대국")</f>
        <v>0</v>
      </c>
      <c r="S32" s="28" t="s">
        <v>2</v>
      </c>
      <c r="T32" s="28">
        <f>SUMIF(X29:X48,"대국",E29:E48)</f>
        <v>0</v>
      </c>
      <c r="U32" s="28">
        <f t="shared" si="5"/>
        <v>0</v>
      </c>
      <c r="V32" s="28" t="s">
        <v>2</v>
      </c>
      <c r="W32" s="28">
        <f t="shared" si="6"/>
        <v>0</v>
      </c>
      <c r="X32" s="28" t="str">
        <f t="shared" si="4"/>
        <v/>
      </c>
    </row>
    <row r="33" spans="1:24" ht="28.9" customHeight="1">
      <c r="A33" s="41" t="str">
        <f t="shared" si="7"/>
        <v xml:space="preserve"> </v>
      </c>
      <c r="B33" s="42"/>
      <c r="C33" s="43"/>
      <c r="D33" s="44"/>
      <c r="E33" s="44"/>
      <c r="F33" s="43"/>
      <c r="G33" s="43"/>
      <c r="H33" s="26"/>
      <c r="I33" s="26"/>
      <c r="J33" s="26"/>
      <c r="K33" s="26"/>
      <c r="L33" s="52"/>
      <c r="M33" s="50"/>
      <c r="N33" s="28" t="s">
        <v>7</v>
      </c>
      <c r="O33" s="28">
        <f>COUNTIF(C29:C48,"도")</f>
        <v>0</v>
      </c>
      <c r="P33" s="28" t="s">
        <v>2</v>
      </c>
      <c r="Q33" s="28">
        <f>SUMIF(C29:C48,"도",E29:E48)</f>
        <v>0</v>
      </c>
      <c r="R33" s="28">
        <f>COUNTIF(X29:X48,"도국")</f>
        <v>0</v>
      </c>
      <c r="S33" s="28" t="s">
        <v>2</v>
      </c>
      <c r="T33" s="28">
        <f>SUMIF(X29:X48,"도국",E29:E48)</f>
        <v>0</v>
      </c>
      <c r="U33" s="28">
        <f t="shared" si="5"/>
        <v>0</v>
      </c>
      <c r="V33" s="28" t="s">
        <v>2</v>
      </c>
      <c r="W33" s="28">
        <f t="shared" si="6"/>
        <v>0</v>
      </c>
      <c r="X33" s="28" t="str">
        <f t="shared" si="4"/>
        <v/>
      </c>
    </row>
    <row r="34" spans="1:24" ht="28.9" customHeight="1">
      <c r="A34" s="41" t="str">
        <f t="shared" si="7"/>
        <v xml:space="preserve"> </v>
      </c>
      <c r="B34" s="42"/>
      <c r="C34" s="43"/>
      <c r="D34" s="44"/>
      <c r="E34" s="44"/>
      <c r="F34" s="43"/>
      <c r="G34" s="43"/>
      <c r="H34" s="26"/>
      <c r="I34" s="26"/>
      <c r="J34" s="26"/>
      <c r="K34" s="26"/>
      <c r="L34" s="52"/>
      <c r="M34" s="50"/>
      <c r="N34" s="28" t="s">
        <v>8</v>
      </c>
      <c r="O34" s="28">
        <f>COUNTIF(C29:C48,"천")</f>
        <v>0</v>
      </c>
      <c r="P34" s="28" t="s">
        <v>2</v>
      </c>
      <c r="Q34" s="28">
        <f>SUMIF(C29:C48,"천",E29:E48)</f>
        <v>0</v>
      </c>
      <c r="R34" s="28">
        <f>COUNTIF(X29:X48,"천국")</f>
        <v>0</v>
      </c>
      <c r="S34" s="28" t="s">
        <v>2</v>
      </c>
      <c r="T34" s="28">
        <f>SUMIF(X29:X48,"천국",E29:E48)</f>
        <v>0</v>
      </c>
      <c r="U34" s="28">
        <f t="shared" si="5"/>
        <v>0</v>
      </c>
      <c r="V34" s="28" t="s">
        <v>2</v>
      </c>
      <c r="W34" s="28">
        <f t="shared" si="6"/>
        <v>0</v>
      </c>
      <c r="X34" s="28" t="str">
        <f t="shared" si="4"/>
        <v/>
      </c>
    </row>
    <row r="35" spans="1:24" ht="28.9" customHeight="1">
      <c r="A35" s="41" t="str">
        <f t="shared" si="7"/>
        <v xml:space="preserve"> </v>
      </c>
      <c r="B35" s="42"/>
      <c r="C35" s="43"/>
      <c r="D35" s="44"/>
      <c r="E35" s="44"/>
      <c r="F35" s="43"/>
      <c r="G35" s="43"/>
      <c r="H35" s="26"/>
      <c r="I35" s="26"/>
      <c r="J35" s="26"/>
      <c r="K35" s="26"/>
      <c r="L35" s="52"/>
      <c r="M35" s="50"/>
      <c r="N35" s="28" t="s">
        <v>9</v>
      </c>
      <c r="O35" s="28">
        <f>COUNTIF(C29:C48,"구")</f>
        <v>0</v>
      </c>
      <c r="P35" s="28" t="s">
        <v>2</v>
      </c>
      <c r="Q35" s="28">
        <f>SUMIF(C29:C48,"구",E29:E48)</f>
        <v>0</v>
      </c>
      <c r="R35" s="28">
        <f>COUNTIF(X29:X48,"구국")</f>
        <v>0</v>
      </c>
      <c r="S35" s="28" t="s">
        <v>2</v>
      </c>
      <c r="T35" s="28">
        <f>SUMIF(X29:X48,"구국",E29:E48)</f>
        <v>0</v>
      </c>
      <c r="U35" s="28">
        <f t="shared" si="5"/>
        <v>0</v>
      </c>
      <c r="V35" s="28" t="s">
        <v>2</v>
      </c>
      <c r="W35" s="28">
        <f t="shared" si="6"/>
        <v>0</v>
      </c>
      <c r="X35" s="28" t="str">
        <f t="shared" si="4"/>
        <v/>
      </c>
    </row>
    <row r="36" spans="1:24" ht="28.9" customHeight="1">
      <c r="A36" s="41" t="str">
        <f t="shared" si="7"/>
        <v xml:space="preserve"> </v>
      </c>
      <c r="B36" s="42"/>
      <c r="C36" s="43"/>
      <c r="D36" s="44"/>
      <c r="E36" s="44"/>
      <c r="F36" s="43"/>
      <c r="G36" s="43"/>
      <c r="H36" s="26"/>
      <c r="I36" s="26"/>
      <c r="J36" s="26"/>
      <c r="K36" s="26"/>
      <c r="L36" s="52"/>
      <c r="M36" s="50"/>
      <c r="N36" s="28" t="s">
        <v>10</v>
      </c>
      <c r="O36" s="28">
        <f>COUNTIF(C29:C48,"제")</f>
        <v>0</v>
      </c>
      <c r="P36" s="28" t="s">
        <v>2</v>
      </c>
      <c r="Q36" s="28">
        <f>SUMIF(C29:C48,"제",E29:E48)</f>
        <v>0</v>
      </c>
      <c r="R36" s="28">
        <f>COUNTIF(X29:X48,"제국")</f>
        <v>0</v>
      </c>
      <c r="S36" s="28" t="s">
        <v>2</v>
      </c>
      <c r="T36" s="28">
        <f>SUMIF(X29:X48,"제국",E29:E48)</f>
        <v>0</v>
      </c>
      <c r="U36" s="28">
        <f t="shared" si="5"/>
        <v>0</v>
      </c>
      <c r="V36" s="28" t="s">
        <v>2</v>
      </c>
      <c r="W36" s="28">
        <f t="shared" si="6"/>
        <v>0</v>
      </c>
      <c r="X36" s="28" t="str">
        <f t="shared" si="4"/>
        <v/>
      </c>
    </row>
    <row r="37" spans="1:24" ht="28.9" customHeight="1">
      <c r="A37" s="41" t="str">
        <f t="shared" si="7"/>
        <v xml:space="preserve"> </v>
      </c>
      <c r="B37" s="42"/>
      <c r="C37" s="43"/>
      <c r="D37" s="44"/>
      <c r="E37" s="44"/>
      <c r="F37" s="43"/>
      <c r="G37" s="43"/>
      <c r="H37" s="26"/>
      <c r="I37" s="26"/>
      <c r="J37" s="26"/>
      <c r="K37" s="26"/>
      <c r="L37" s="52"/>
      <c r="M37" s="50"/>
      <c r="N37" s="28" t="s">
        <v>11</v>
      </c>
      <c r="O37" s="28">
        <f>COUNTIF(C29:C48,"유")</f>
        <v>0</v>
      </c>
      <c r="P37" s="28" t="s">
        <v>2</v>
      </c>
      <c r="Q37" s="28">
        <f>SUMIF(C29:C48,"유",E29:E48)</f>
        <v>0</v>
      </c>
      <c r="R37" s="28">
        <f>COUNTIF(X29:X48,"유국")</f>
        <v>0</v>
      </c>
      <c r="S37" s="28" t="s">
        <v>2</v>
      </c>
      <c r="T37" s="28">
        <f>SUMIF(X29:X48,"유국",E29:E48)</f>
        <v>0</v>
      </c>
      <c r="U37" s="28">
        <f t="shared" si="5"/>
        <v>0</v>
      </c>
      <c r="V37" s="28" t="s">
        <v>2</v>
      </c>
      <c r="W37" s="28">
        <f t="shared" si="6"/>
        <v>0</v>
      </c>
      <c r="X37" s="28" t="str">
        <f t="shared" si="4"/>
        <v/>
      </c>
    </row>
    <row r="38" spans="1:24" ht="28.9" customHeight="1">
      <c r="A38" s="41" t="str">
        <f t="shared" si="7"/>
        <v xml:space="preserve"> </v>
      </c>
      <c r="B38" s="42"/>
      <c r="C38" s="43"/>
      <c r="D38" s="44"/>
      <c r="E38" s="44"/>
      <c r="F38" s="43"/>
      <c r="G38" s="43"/>
      <c r="H38" s="26"/>
      <c r="I38" s="26"/>
      <c r="J38" s="26"/>
      <c r="K38" s="26"/>
      <c r="L38" s="52"/>
      <c r="M38" s="50"/>
      <c r="N38" s="28" t="s">
        <v>12</v>
      </c>
      <c r="O38" s="28">
        <f>COUNTIF(C29:C48,"과")</f>
        <v>0</v>
      </c>
      <c r="P38" s="28" t="s">
        <v>2</v>
      </c>
      <c r="Q38" s="28">
        <f>SUMIF(C29:C48,"과",E29:E48)</f>
        <v>0</v>
      </c>
      <c r="R38" s="28">
        <f>COUNTIF(X29:X48,"과국")</f>
        <v>0</v>
      </c>
      <c r="S38" s="28" t="s">
        <v>2</v>
      </c>
      <c r="T38" s="28">
        <f>SUMIF(X29:X48,"과국",E29:E48)</f>
        <v>0</v>
      </c>
      <c r="U38" s="28">
        <f t="shared" si="5"/>
        <v>0</v>
      </c>
      <c r="V38" s="28" t="s">
        <v>2</v>
      </c>
      <c r="W38" s="28">
        <f t="shared" si="6"/>
        <v>0</v>
      </c>
      <c r="X38" s="28" t="str">
        <f t="shared" si="4"/>
        <v/>
      </c>
    </row>
    <row r="39" spans="1:24" ht="28.9" customHeight="1">
      <c r="A39" s="41" t="str">
        <f t="shared" si="7"/>
        <v xml:space="preserve"> </v>
      </c>
      <c r="B39" s="42"/>
      <c r="C39" s="43"/>
      <c r="D39" s="44"/>
      <c r="E39" s="44"/>
      <c r="F39" s="43"/>
      <c r="G39" s="43"/>
      <c r="H39" s="26"/>
      <c r="I39" s="26"/>
      <c r="J39" s="26"/>
      <c r="K39" s="26"/>
      <c r="L39" s="52"/>
      <c r="M39" s="50"/>
      <c r="N39" s="28" t="s">
        <v>13</v>
      </c>
      <c r="O39" s="28">
        <f>COUNTIF(C29:C48,"묘")</f>
        <v>0</v>
      </c>
      <c r="P39" s="28" t="s">
        <v>2</v>
      </c>
      <c r="Q39" s="28">
        <f>SUMIF(C29:C48,"묘",E29:E48)</f>
        <v>0</v>
      </c>
      <c r="R39" s="28">
        <f>COUNTIF(X29:X48,"묘국")</f>
        <v>0</v>
      </c>
      <c r="S39" s="28" t="s">
        <v>2</v>
      </c>
      <c r="T39" s="28">
        <f>SUMIF(X29:X48,"묘국",E29:E48)</f>
        <v>0</v>
      </c>
      <c r="U39" s="28">
        <f t="shared" si="5"/>
        <v>0</v>
      </c>
      <c r="V39" s="28" t="s">
        <v>2</v>
      </c>
      <c r="W39" s="28">
        <f t="shared" si="6"/>
        <v>0</v>
      </c>
      <c r="X39" s="28" t="str">
        <f t="shared" si="4"/>
        <v/>
      </c>
    </row>
    <row r="40" spans="1:24" ht="28.9" customHeight="1">
      <c r="A40" s="41" t="str">
        <f t="shared" si="7"/>
        <v xml:space="preserve"> </v>
      </c>
      <c r="B40" s="42"/>
      <c r="C40" s="43"/>
      <c r="D40" s="44"/>
      <c r="E40" s="44"/>
      <c r="F40" s="43"/>
      <c r="G40" s="43"/>
      <c r="H40" s="26"/>
      <c r="I40" s="26"/>
      <c r="J40" s="26"/>
      <c r="K40" s="26"/>
      <c r="L40" s="52"/>
      <c r="M40" s="50"/>
      <c r="N40" s="28" t="s">
        <v>14</v>
      </c>
      <c r="O40" s="28">
        <f>COUNTIF(C29:C48,"목")</f>
        <v>0</v>
      </c>
      <c r="P40" s="28" t="s">
        <v>2</v>
      </c>
      <c r="Q40" s="28">
        <f>SUMIF(C29:C48,"목",E29:E48)</f>
        <v>0</v>
      </c>
      <c r="R40" s="28">
        <f>COUNTIF(X29:X48,"목국")</f>
        <v>0</v>
      </c>
      <c r="S40" s="28" t="s">
        <v>2</v>
      </c>
      <c r="T40" s="28">
        <f>SUMIF(X29:X48,"목국",E29:E48)</f>
        <v>0</v>
      </c>
      <c r="U40" s="28">
        <f t="shared" si="5"/>
        <v>0</v>
      </c>
      <c r="V40" s="28" t="s">
        <v>2</v>
      </c>
      <c r="W40" s="28">
        <f t="shared" si="6"/>
        <v>0</v>
      </c>
      <c r="X40" s="28" t="str">
        <f t="shared" ref="X40:X55" si="8">CONCATENATE(C40,H40)</f>
        <v/>
      </c>
    </row>
    <row r="41" spans="1:24" ht="28.9" customHeight="1">
      <c r="A41" s="41" t="str">
        <f t="shared" si="7"/>
        <v xml:space="preserve"> </v>
      </c>
      <c r="B41" s="42"/>
      <c r="C41" s="43"/>
      <c r="D41" s="44"/>
      <c r="E41" s="44"/>
      <c r="F41" s="43"/>
      <c r="G41" s="43"/>
      <c r="H41" s="26"/>
      <c r="I41" s="26"/>
      <c r="J41" s="26"/>
      <c r="K41" s="26"/>
      <c r="L41" s="52"/>
      <c r="M41" s="50"/>
      <c r="N41" s="28" t="s">
        <v>15</v>
      </c>
      <c r="O41" s="28">
        <f>COUNTIF(C29:C48,"잡")</f>
        <v>0</v>
      </c>
      <c r="P41" s="28" t="s">
        <v>2</v>
      </c>
      <c r="Q41" s="28">
        <f>SUMIF(C29:C48,"잡",E29:E48)</f>
        <v>0</v>
      </c>
      <c r="R41" s="28">
        <f>COUNTIF(X29:X48,"잡국")</f>
        <v>0</v>
      </c>
      <c r="S41" s="28" t="s">
        <v>2</v>
      </c>
      <c r="T41" s="28">
        <f>SUMIF(X29:X48,"잡국",E29:E48)</f>
        <v>0</v>
      </c>
      <c r="U41" s="28">
        <f t="shared" si="5"/>
        <v>0</v>
      </c>
      <c r="V41" s="28" t="s">
        <v>2</v>
      </c>
      <c r="W41" s="28">
        <f t="shared" si="6"/>
        <v>0</v>
      </c>
      <c r="X41" s="28" t="str">
        <f t="shared" si="8"/>
        <v/>
      </c>
    </row>
    <row r="42" spans="1:24" ht="28.9" customHeight="1">
      <c r="A42" s="41" t="str">
        <f t="shared" si="7"/>
        <v xml:space="preserve"> </v>
      </c>
      <c r="B42" s="42"/>
      <c r="C42" s="43"/>
      <c r="D42" s="44"/>
      <c r="E42" s="44"/>
      <c r="F42" s="43"/>
      <c r="G42" s="43"/>
      <c r="H42" s="26"/>
      <c r="I42" s="26"/>
      <c r="J42" s="26"/>
      <c r="K42" s="26"/>
      <c r="L42" s="52"/>
      <c r="M42" s="50"/>
      <c r="N42" s="28" t="s">
        <v>19</v>
      </c>
      <c r="O42" s="28">
        <f>COUNTIF(C29:C48,"학")</f>
        <v>0</v>
      </c>
      <c r="P42" s="28" t="s">
        <v>2</v>
      </c>
      <c r="Q42" s="28">
        <f>SUMIF(C29:C48,"학",E29:E48)</f>
        <v>0</v>
      </c>
      <c r="R42" s="28">
        <f>COUNTIF(X29:X48,"학국")</f>
        <v>0</v>
      </c>
      <c r="S42" s="28" t="s">
        <v>2</v>
      </c>
      <c r="T42" s="28">
        <f>SUMIF(X29:X48,"학국",E29:E48)</f>
        <v>0</v>
      </c>
      <c r="U42" s="28">
        <f t="shared" si="5"/>
        <v>0</v>
      </c>
      <c r="V42" s="28" t="s">
        <v>2</v>
      </c>
      <c r="W42" s="28">
        <f t="shared" si="6"/>
        <v>0</v>
      </c>
      <c r="X42" s="28" t="str">
        <f t="shared" si="8"/>
        <v/>
      </c>
    </row>
    <row r="43" spans="1:24" ht="28.9" customHeight="1">
      <c r="A43" s="41" t="str">
        <f t="shared" si="7"/>
        <v xml:space="preserve"> </v>
      </c>
      <c r="B43" s="42"/>
      <c r="C43" s="43"/>
      <c r="D43" s="44"/>
      <c r="E43" s="44"/>
      <c r="F43" s="43"/>
      <c r="G43" s="43"/>
      <c r="H43" s="26"/>
      <c r="I43" s="26"/>
      <c r="J43" s="26"/>
      <c r="K43" s="26"/>
      <c r="L43" s="52"/>
      <c r="M43" s="50"/>
      <c r="N43" s="28" t="s">
        <v>16</v>
      </c>
      <c r="O43" s="28">
        <f>COUNTIF(C29:C48,"수")</f>
        <v>0</v>
      </c>
      <c r="P43" s="28" t="s">
        <v>2</v>
      </c>
      <c r="Q43" s="28">
        <f>SUMIF(C29:C48,"수",E29:E48)</f>
        <v>0</v>
      </c>
      <c r="R43" s="28">
        <f>COUNTIF(X29:X48,"수국")</f>
        <v>0</v>
      </c>
      <c r="S43" s="28" t="s">
        <v>2</v>
      </c>
      <c r="T43" s="28">
        <f>SUMIF(X29:X48,"수국",E29:E48)</f>
        <v>0</v>
      </c>
      <c r="U43" s="28">
        <f t="shared" si="5"/>
        <v>0</v>
      </c>
      <c r="V43" s="28" t="s">
        <v>2</v>
      </c>
      <c r="W43" s="28">
        <f t="shared" si="6"/>
        <v>0</v>
      </c>
      <c r="X43" s="28" t="str">
        <f t="shared" si="8"/>
        <v/>
      </c>
    </row>
    <row r="44" spans="1:24" ht="28.9" customHeight="1">
      <c r="A44" s="41" t="str">
        <f t="shared" si="7"/>
        <v xml:space="preserve"> </v>
      </c>
      <c r="B44" s="42"/>
      <c r="C44" s="43"/>
      <c r="D44" s="44"/>
      <c r="E44" s="44"/>
      <c r="F44" s="43"/>
      <c r="G44" s="43"/>
      <c r="H44" s="26"/>
      <c r="I44" s="26"/>
      <c r="J44" s="26"/>
      <c r="K44" s="26"/>
      <c r="L44" s="52"/>
      <c r="M44" s="50"/>
      <c r="N44" s="29" t="s">
        <v>17</v>
      </c>
      <c r="O44" s="28">
        <f>COUNTIF(C29:C48,"장")</f>
        <v>0</v>
      </c>
      <c r="P44" s="28" t="s">
        <v>2</v>
      </c>
      <c r="Q44" s="28">
        <f>SUMIF(C29:C48,"장",E29:E48)</f>
        <v>0</v>
      </c>
      <c r="R44" s="28">
        <f>COUNTIF(X29:X48,"장국")</f>
        <v>0</v>
      </c>
      <c r="S44" s="28" t="s">
        <v>2</v>
      </c>
      <c r="T44" s="28">
        <f>SUMIF(X29:X48,"장국",E29:E48)</f>
        <v>0</v>
      </c>
      <c r="U44" s="28">
        <f t="shared" si="5"/>
        <v>0</v>
      </c>
      <c r="V44" s="28" t="s">
        <v>2</v>
      </c>
      <c r="W44" s="28">
        <f t="shared" si="6"/>
        <v>0</v>
      </c>
      <c r="X44" s="30" t="str">
        <f t="shared" si="8"/>
        <v/>
      </c>
    </row>
    <row r="45" spans="1:24" ht="28.9" customHeight="1">
      <c r="A45" s="41" t="str">
        <f t="shared" si="7"/>
        <v xml:space="preserve"> </v>
      </c>
      <c r="B45" s="42"/>
      <c r="C45" s="43"/>
      <c r="D45" s="44"/>
      <c r="E45" s="44"/>
      <c r="F45" s="43"/>
      <c r="G45" s="43"/>
      <c r="H45" s="26"/>
      <c r="I45" s="26"/>
      <c r="J45" s="26"/>
      <c r="K45" s="26"/>
      <c r="L45" s="52"/>
      <c r="M45" s="50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30" t="str">
        <f t="shared" si="8"/>
        <v/>
      </c>
    </row>
    <row r="46" spans="1:24" ht="28.9" customHeight="1">
      <c r="A46" s="41" t="str">
        <f>IF(OR(ISNUMBER(E46),ISTEXT(C46)),A45+1," ")</f>
        <v xml:space="preserve"> </v>
      </c>
      <c r="B46" s="42"/>
      <c r="C46" s="43"/>
      <c r="D46" s="44"/>
      <c r="E46" s="44"/>
      <c r="F46" s="43"/>
      <c r="G46" s="43"/>
      <c r="H46" s="26"/>
      <c r="I46" s="26"/>
      <c r="J46" s="26"/>
      <c r="K46" s="26"/>
      <c r="L46" s="52"/>
      <c r="M46" s="50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30" t="str">
        <f t="shared" si="8"/>
        <v/>
      </c>
    </row>
    <row r="47" spans="1:24" ht="28.9" customHeight="1">
      <c r="A47" s="41" t="str">
        <f>IF(OR(ISNUMBER(E47),ISTEXT(C47)),A46+1," ")</f>
        <v xml:space="preserve"> </v>
      </c>
      <c r="B47" s="42"/>
      <c r="C47" s="43"/>
      <c r="D47" s="44"/>
      <c r="E47" s="44"/>
      <c r="F47" s="43"/>
      <c r="G47" s="43"/>
      <c r="H47" s="26"/>
      <c r="I47" s="26"/>
      <c r="J47" s="26"/>
      <c r="K47" s="26"/>
      <c r="L47" s="52"/>
      <c r="M47" s="50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30" t="str">
        <f t="shared" si="8"/>
        <v/>
      </c>
    </row>
    <row r="48" spans="1:24" ht="28.9" customHeight="1">
      <c r="A48" s="41" t="str">
        <f>IF(OR(ISNUMBER(E48),ISTEXT(C48)),A47+1," ")</f>
        <v xml:space="preserve"> </v>
      </c>
      <c r="B48" s="42"/>
      <c r="C48" s="43"/>
      <c r="D48" s="44"/>
      <c r="E48" s="44"/>
      <c r="F48" s="43"/>
      <c r="G48" s="43"/>
      <c r="H48" s="26"/>
      <c r="I48" s="26"/>
      <c r="J48" s="26"/>
      <c r="K48" s="26"/>
      <c r="L48" s="52"/>
      <c r="M48" s="50"/>
      <c r="N48" s="28" t="s">
        <v>20</v>
      </c>
      <c r="O48" s="28">
        <f>COUNTIF(C29:C48," ")</f>
        <v>0</v>
      </c>
      <c r="P48" s="28" t="s">
        <v>2</v>
      </c>
      <c r="Q48" s="28">
        <f>SUMIF(C29:C48," ",E29:E48)</f>
        <v>0</v>
      </c>
      <c r="R48" s="28"/>
      <c r="S48" s="28" t="s">
        <v>2</v>
      </c>
      <c r="T48" s="28"/>
      <c r="U48" s="28">
        <f>O48</f>
        <v>0</v>
      </c>
      <c r="V48" s="28" t="s">
        <v>2</v>
      </c>
      <c r="W48" s="28">
        <f>Q48</f>
        <v>0</v>
      </c>
      <c r="X48" s="28" t="str">
        <f t="shared" si="8"/>
        <v/>
      </c>
    </row>
    <row r="49" spans="1:24" ht="28.9" customHeight="1">
      <c r="A49" s="45" t="s">
        <v>35</v>
      </c>
      <c r="B49" s="46"/>
      <c r="C49" s="47"/>
      <c r="D49" s="48"/>
      <c r="E49" s="49">
        <f>SUM(E29:E48)</f>
        <v>0</v>
      </c>
      <c r="F49" s="47"/>
      <c r="G49" s="47"/>
      <c r="H49" s="31"/>
      <c r="I49" s="31"/>
      <c r="J49" s="31"/>
      <c r="K49" s="31"/>
      <c r="L49" s="33"/>
      <c r="M49" s="51"/>
      <c r="N49" s="29" t="s">
        <v>1</v>
      </c>
      <c r="O49" s="28">
        <f>SUM(O29:O48)</f>
        <v>0</v>
      </c>
      <c r="P49" s="28" t="s">
        <v>2</v>
      </c>
      <c r="Q49" s="28">
        <f>SUM(Q29:Q48)</f>
        <v>0</v>
      </c>
      <c r="R49" s="28">
        <f>SUM(R29:R48)</f>
        <v>0</v>
      </c>
      <c r="S49" s="28" t="s">
        <v>2</v>
      </c>
      <c r="T49" s="28">
        <f>SUM(T29:T48)</f>
        <v>0</v>
      </c>
      <c r="U49" s="28">
        <f>SUM(U29:U48)</f>
        <v>0</v>
      </c>
      <c r="V49" s="28" t="s">
        <v>2</v>
      </c>
      <c r="W49" s="28">
        <f>SUM(W29:W48)</f>
        <v>0</v>
      </c>
      <c r="X49" s="28" t="str">
        <f t="shared" si="8"/>
        <v/>
      </c>
    </row>
    <row r="50" spans="1:24" ht="28.9" customHeight="1">
      <c r="A50" s="41" t="str">
        <f>IF(OR(ISNUMBER(E50),ISTEXT(C50)),A48+1," ")</f>
        <v xml:space="preserve"> </v>
      </c>
      <c r="B50" s="42"/>
      <c r="C50" s="43"/>
      <c r="D50" s="44"/>
      <c r="E50" s="44"/>
      <c r="F50" s="43"/>
      <c r="G50" s="43"/>
      <c r="H50" s="26"/>
      <c r="I50" s="26"/>
      <c r="J50" s="26"/>
      <c r="K50" s="27"/>
      <c r="L50" s="52"/>
      <c r="M50" s="50"/>
      <c r="N50" s="28" t="s">
        <v>3</v>
      </c>
      <c r="O50" s="28">
        <f>COUNTIF(C50:C69,"전")</f>
        <v>0</v>
      </c>
      <c r="P50" s="28" t="s">
        <v>2</v>
      </c>
      <c r="Q50" s="28">
        <f>SUMIF(C50:C69,"전",E50:E69)</f>
        <v>0</v>
      </c>
      <c r="R50" s="28">
        <f>COUNTIF(X50:X69,"전국")</f>
        <v>0</v>
      </c>
      <c r="S50" s="28" t="s">
        <v>2</v>
      </c>
      <c r="T50" s="28">
        <f>SUMIF(X50:X69,"전국",E50:E69)</f>
        <v>0</v>
      </c>
      <c r="U50" s="28">
        <f t="shared" ref="U50:U65" si="9">O50-R50</f>
        <v>0</v>
      </c>
      <c r="V50" s="28" t="s">
        <v>2</v>
      </c>
      <c r="W50" s="28">
        <f t="shared" ref="W50:W65" si="10">Q50-T50</f>
        <v>0</v>
      </c>
      <c r="X50" s="28" t="str">
        <f t="shared" si="8"/>
        <v/>
      </c>
    </row>
    <row r="51" spans="1:24" ht="28.9" customHeight="1">
      <c r="A51" s="41" t="str">
        <f>IF(OR(ISNUMBER(E51),ISTEXT(C51)),A50+1," ")</f>
        <v xml:space="preserve"> </v>
      </c>
      <c r="B51" s="42"/>
      <c r="C51" s="43"/>
      <c r="D51" s="44"/>
      <c r="E51" s="44"/>
      <c r="F51" s="43"/>
      <c r="G51" s="43"/>
      <c r="H51" s="26"/>
      <c r="I51" s="26"/>
      <c r="J51" s="26"/>
      <c r="K51" s="26"/>
      <c r="L51" s="52"/>
      <c r="M51" s="50"/>
      <c r="N51" s="28" t="s">
        <v>4</v>
      </c>
      <c r="O51" s="28">
        <f>COUNTIF(C50:C69,"답")</f>
        <v>0</v>
      </c>
      <c r="P51" s="28" t="s">
        <v>2</v>
      </c>
      <c r="Q51" s="28">
        <f>SUMIF(C50:C69,"답",E50:E69)</f>
        <v>0</v>
      </c>
      <c r="R51" s="28">
        <f>COUNTIF(X50:X69,"답국")</f>
        <v>0</v>
      </c>
      <c r="S51" s="28" t="s">
        <v>2</v>
      </c>
      <c r="T51" s="28">
        <f>SUMIF(X50:X69,"답국",E50:E69)</f>
        <v>0</v>
      </c>
      <c r="U51" s="28">
        <f t="shared" si="9"/>
        <v>0</v>
      </c>
      <c r="V51" s="28" t="s">
        <v>2</v>
      </c>
      <c r="W51" s="28">
        <f t="shared" si="10"/>
        <v>0</v>
      </c>
      <c r="X51" s="28" t="str">
        <f t="shared" si="8"/>
        <v/>
      </c>
    </row>
    <row r="52" spans="1:24" ht="28.9" customHeight="1">
      <c r="A52" s="41" t="str">
        <f t="shared" ref="A52:A64" si="11">IF(OR(ISNUMBER(E52),ISTEXT(C52)),A51+1," ")</f>
        <v xml:space="preserve"> </v>
      </c>
      <c r="B52" s="42"/>
      <c r="C52" s="43"/>
      <c r="D52" s="44"/>
      <c r="E52" s="44"/>
      <c r="F52" s="43"/>
      <c r="G52" s="43"/>
      <c r="H52" s="26"/>
      <c r="I52" s="26"/>
      <c r="J52" s="26"/>
      <c r="K52" s="26"/>
      <c r="L52" s="52"/>
      <c r="M52" s="50"/>
      <c r="N52" s="28" t="s">
        <v>5</v>
      </c>
      <c r="O52" s="28">
        <f>COUNTIF(C50:C69,"임")</f>
        <v>0</v>
      </c>
      <c r="P52" s="28" t="s">
        <v>2</v>
      </c>
      <c r="Q52" s="28">
        <f>SUMIF(C50:C69,"임",E50:E69)</f>
        <v>0</v>
      </c>
      <c r="R52" s="28">
        <f>COUNTIF(X50:X69,"임국")</f>
        <v>0</v>
      </c>
      <c r="S52" s="28" t="s">
        <v>2</v>
      </c>
      <c r="T52" s="28">
        <f>SUMIF(X50:X69,"임국",E50:E69)</f>
        <v>0</v>
      </c>
      <c r="U52" s="28">
        <f t="shared" si="9"/>
        <v>0</v>
      </c>
      <c r="V52" s="28" t="s">
        <v>2</v>
      </c>
      <c r="W52" s="28">
        <f t="shared" si="10"/>
        <v>0</v>
      </c>
      <c r="X52" s="28" t="str">
        <f t="shared" si="8"/>
        <v/>
      </c>
    </row>
    <row r="53" spans="1:24" ht="28.9" customHeight="1">
      <c r="A53" s="41" t="str">
        <f t="shared" si="11"/>
        <v xml:space="preserve"> </v>
      </c>
      <c r="B53" s="42"/>
      <c r="C53" s="43"/>
      <c r="D53" s="44"/>
      <c r="E53" s="44"/>
      <c r="F53" s="43"/>
      <c r="G53" s="43"/>
      <c r="H53" s="26"/>
      <c r="I53" s="26"/>
      <c r="J53" s="26"/>
      <c r="K53" s="26"/>
      <c r="L53" s="52"/>
      <c r="M53" s="50"/>
      <c r="N53" s="28" t="s">
        <v>6</v>
      </c>
      <c r="O53" s="28">
        <f>COUNTIF(C50:C69,"대")</f>
        <v>0</v>
      </c>
      <c r="P53" s="28" t="s">
        <v>2</v>
      </c>
      <c r="Q53" s="28">
        <f>SUMIF(C50:C69,"대",E50:E69)</f>
        <v>0</v>
      </c>
      <c r="R53" s="28">
        <f>COUNTIF(X50:X69,"대국")</f>
        <v>0</v>
      </c>
      <c r="S53" s="28" t="s">
        <v>2</v>
      </c>
      <c r="T53" s="28">
        <f>SUMIF(X50:X69,"대국",E50:E69)</f>
        <v>0</v>
      </c>
      <c r="U53" s="28">
        <f t="shared" si="9"/>
        <v>0</v>
      </c>
      <c r="V53" s="28" t="s">
        <v>2</v>
      </c>
      <c r="W53" s="28">
        <f t="shared" si="10"/>
        <v>0</v>
      </c>
      <c r="X53" s="28" t="str">
        <f t="shared" si="8"/>
        <v/>
      </c>
    </row>
    <row r="54" spans="1:24" ht="28.9" customHeight="1">
      <c r="A54" s="41" t="str">
        <f t="shared" si="11"/>
        <v xml:space="preserve"> </v>
      </c>
      <c r="B54" s="42"/>
      <c r="C54" s="43"/>
      <c r="D54" s="44"/>
      <c r="E54" s="44"/>
      <c r="F54" s="43"/>
      <c r="G54" s="43"/>
      <c r="H54" s="26"/>
      <c r="I54" s="26"/>
      <c r="J54" s="26"/>
      <c r="K54" s="26"/>
      <c r="L54" s="52"/>
      <c r="M54" s="50"/>
      <c r="N54" s="28" t="s">
        <v>7</v>
      </c>
      <c r="O54" s="28">
        <f>COUNTIF(C50:C69,"도")</f>
        <v>0</v>
      </c>
      <c r="P54" s="28" t="s">
        <v>2</v>
      </c>
      <c r="Q54" s="28">
        <f>SUMIF(C50:C69,"도",E50:E69)</f>
        <v>0</v>
      </c>
      <c r="R54" s="28">
        <f>COUNTIF(X50:X69,"도국")</f>
        <v>0</v>
      </c>
      <c r="S54" s="28" t="s">
        <v>2</v>
      </c>
      <c r="T54" s="28">
        <f>SUMIF(X50:X69,"도국",E50:E69)</f>
        <v>0</v>
      </c>
      <c r="U54" s="28">
        <f t="shared" si="9"/>
        <v>0</v>
      </c>
      <c r="V54" s="28" t="s">
        <v>2</v>
      </c>
      <c r="W54" s="28">
        <f t="shared" si="10"/>
        <v>0</v>
      </c>
      <c r="X54" s="28" t="str">
        <f t="shared" si="8"/>
        <v/>
      </c>
    </row>
    <row r="55" spans="1:24" ht="28.9" customHeight="1">
      <c r="A55" s="41" t="str">
        <f t="shared" si="11"/>
        <v xml:space="preserve"> </v>
      </c>
      <c r="B55" s="42"/>
      <c r="C55" s="43"/>
      <c r="D55" s="44"/>
      <c r="E55" s="44"/>
      <c r="F55" s="43"/>
      <c r="G55" s="43"/>
      <c r="H55" s="26"/>
      <c r="I55" s="26"/>
      <c r="J55" s="26"/>
      <c r="K55" s="26"/>
      <c r="L55" s="52"/>
      <c r="M55" s="50"/>
      <c r="N55" s="28" t="s">
        <v>8</v>
      </c>
      <c r="O55" s="28">
        <f>COUNTIF(C50:C69,"천")</f>
        <v>0</v>
      </c>
      <c r="P55" s="28" t="s">
        <v>2</v>
      </c>
      <c r="Q55" s="28">
        <f>SUMIF(C50:C69,"천",E50:E69)</f>
        <v>0</v>
      </c>
      <c r="R55" s="28">
        <f>COUNTIF(X50:X69,"천국")</f>
        <v>0</v>
      </c>
      <c r="S55" s="28" t="s">
        <v>2</v>
      </c>
      <c r="T55" s="28">
        <f>SUMIF(X50:X69,"천국",E50:E69)</f>
        <v>0</v>
      </c>
      <c r="U55" s="28">
        <f t="shared" si="9"/>
        <v>0</v>
      </c>
      <c r="V55" s="28" t="s">
        <v>2</v>
      </c>
      <c r="W55" s="28">
        <f t="shared" si="10"/>
        <v>0</v>
      </c>
      <c r="X55" s="28" t="str">
        <f t="shared" si="8"/>
        <v/>
      </c>
    </row>
    <row r="56" spans="1:24" ht="28.9" customHeight="1">
      <c r="A56" s="41" t="str">
        <f t="shared" si="11"/>
        <v xml:space="preserve"> </v>
      </c>
      <c r="B56" s="42"/>
      <c r="C56" s="43"/>
      <c r="D56" s="44"/>
      <c r="E56" s="44"/>
      <c r="F56" s="43"/>
      <c r="G56" s="43"/>
      <c r="H56" s="26"/>
      <c r="I56" s="26"/>
      <c r="J56" s="26"/>
      <c r="K56" s="26"/>
      <c r="L56" s="52"/>
      <c r="M56" s="50"/>
      <c r="N56" s="28" t="s">
        <v>9</v>
      </c>
      <c r="O56" s="28">
        <f>COUNTIF(C50:C69,"구")</f>
        <v>0</v>
      </c>
      <c r="P56" s="28" t="s">
        <v>2</v>
      </c>
      <c r="Q56" s="28">
        <f>SUMIF(C50:C69,"구",E50:E69)</f>
        <v>0</v>
      </c>
      <c r="R56" s="28">
        <f>COUNTIF(X50:X69,"구국")</f>
        <v>0</v>
      </c>
      <c r="S56" s="28" t="s">
        <v>2</v>
      </c>
      <c r="T56" s="28">
        <f>SUMIF(X50:X69,"구국",E50:E69)</f>
        <v>0</v>
      </c>
      <c r="U56" s="28">
        <f t="shared" si="9"/>
        <v>0</v>
      </c>
      <c r="V56" s="28" t="s">
        <v>2</v>
      </c>
      <c r="W56" s="28">
        <f t="shared" si="10"/>
        <v>0</v>
      </c>
      <c r="X56" s="28" t="str">
        <f t="shared" ref="X56:X71" si="12">CONCATENATE(C56,H56)</f>
        <v/>
      </c>
    </row>
    <row r="57" spans="1:24" ht="28.9" customHeight="1">
      <c r="A57" s="41" t="str">
        <f t="shared" si="11"/>
        <v xml:space="preserve"> </v>
      </c>
      <c r="B57" s="42"/>
      <c r="C57" s="43"/>
      <c r="D57" s="44"/>
      <c r="E57" s="44"/>
      <c r="F57" s="43"/>
      <c r="G57" s="43"/>
      <c r="H57" s="26"/>
      <c r="I57" s="26"/>
      <c r="J57" s="26"/>
      <c r="K57" s="26"/>
      <c r="L57" s="52"/>
      <c r="M57" s="50"/>
      <c r="N57" s="28" t="s">
        <v>10</v>
      </c>
      <c r="O57" s="28">
        <f>COUNTIF(C50:C69,"제")</f>
        <v>0</v>
      </c>
      <c r="P57" s="28" t="s">
        <v>2</v>
      </c>
      <c r="Q57" s="28">
        <f>SUMIF(C50:C69,"제",E50:E69)</f>
        <v>0</v>
      </c>
      <c r="R57" s="28">
        <f>COUNTIF(X50:X69,"제국")</f>
        <v>0</v>
      </c>
      <c r="S57" s="28" t="s">
        <v>2</v>
      </c>
      <c r="T57" s="28">
        <f>SUMIF(X50:X69,"제국",E50:E69)</f>
        <v>0</v>
      </c>
      <c r="U57" s="28">
        <f t="shared" si="9"/>
        <v>0</v>
      </c>
      <c r="V57" s="28" t="s">
        <v>2</v>
      </c>
      <c r="W57" s="28">
        <f t="shared" si="10"/>
        <v>0</v>
      </c>
      <c r="X57" s="28" t="str">
        <f t="shared" si="12"/>
        <v/>
      </c>
    </row>
    <row r="58" spans="1:24" ht="28.9" customHeight="1">
      <c r="A58" s="41" t="str">
        <f t="shared" si="11"/>
        <v xml:space="preserve"> </v>
      </c>
      <c r="B58" s="42"/>
      <c r="C58" s="43"/>
      <c r="D58" s="44"/>
      <c r="E58" s="44"/>
      <c r="F58" s="43"/>
      <c r="G58" s="43"/>
      <c r="H58" s="26"/>
      <c r="I58" s="26"/>
      <c r="J58" s="26"/>
      <c r="K58" s="26"/>
      <c r="L58" s="52"/>
      <c r="M58" s="50"/>
      <c r="N58" s="28" t="s">
        <v>11</v>
      </c>
      <c r="O58" s="28">
        <f>COUNTIF(C50:C69,"유")</f>
        <v>0</v>
      </c>
      <c r="P58" s="28" t="s">
        <v>2</v>
      </c>
      <c r="Q58" s="28">
        <f>SUMIF(C50:C69,"유",E50:E69)</f>
        <v>0</v>
      </c>
      <c r="R58" s="28">
        <f>COUNTIF(X50:X69,"유국")</f>
        <v>0</v>
      </c>
      <c r="S58" s="28" t="s">
        <v>2</v>
      </c>
      <c r="T58" s="28">
        <f>SUMIF(X50:X69,"유국",E50:E69)</f>
        <v>0</v>
      </c>
      <c r="U58" s="28">
        <f t="shared" si="9"/>
        <v>0</v>
      </c>
      <c r="V58" s="28" t="s">
        <v>2</v>
      </c>
      <c r="W58" s="28">
        <f t="shared" si="10"/>
        <v>0</v>
      </c>
      <c r="X58" s="28" t="str">
        <f t="shared" si="12"/>
        <v/>
      </c>
    </row>
    <row r="59" spans="1:24" ht="28.9" customHeight="1">
      <c r="A59" s="41" t="str">
        <f t="shared" si="11"/>
        <v xml:space="preserve"> </v>
      </c>
      <c r="B59" s="42"/>
      <c r="C59" s="43"/>
      <c r="D59" s="44"/>
      <c r="E59" s="44"/>
      <c r="F59" s="43"/>
      <c r="G59" s="43"/>
      <c r="H59" s="26"/>
      <c r="I59" s="26"/>
      <c r="J59" s="26"/>
      <c r="K59" s="26"/>
      <c r="L59" s="52"/>
      <c r="M59" s="50"/>
      <c r="N59" s="28" t="s">
        <v>12</v>
      </c>
      <c r="O59" s="28">
        <f>COUNTIF(C50:C69,"과")</f>
        <v>0</v>
      </c>
      <c r="P59" s="28" t="s">
        <v>2</v>
      </c>
      <c r="Q59" s="28">
        <f>SUMIF(C50:C69,"과",E50:E69)</f>
        <v>0</v>
      </c>
      <c r="R59" s="28">
        <f>COUNTIF(X50:X69,"과국")</f>
        <v>0</v>
      </c>
      <c r="S59" s="28" t="s">
        <v>2</v>
      </c>
      <c r="T59" s="28">
        <f>SUMIF(X50:X69,"과국",E50:E69)</f>
        <v>0</v>
      </c>
      <c r="U59" s="28">
        <f t="shared" si="9"/>
        <v>0</v>
      </c>
      <c r="V59" s="28" t="s">
        <v>2</v>
      </c>
      <c r="W59" s="28">
        <f t="shared" si="10"/>
        <v>0</v>
      </c>
      <c r="X59" s="28" t="str">
        <f t="shared" si="12"/>
        <v/>
      </c>
    </row>
    <row r="60" spans="1:24" ht="28.9" customHeight="1">
      <c r="A60" s="41" t="str">
        <f t="shared" si="11"/>
        <v xml:space="preserve"> </v>
      </c>
      <c r="B60" s="42"/>
      <c r="C60" s="43"/>
      <c r="D60" s="44"/>
      <c r="E60" s="44"/>
      <c r="F60" s="43"/>
      <c r="G60" s="43"/>
      <c r="H60" s="26"/>
      <c r="I60" s="26"/>
      <c r="J60" s="26"/>
      <c r="K60" s="26"/>
      <c r="L60" s="52"/>
      <c r="M60" s="50"/>
      <c r="N60" s="28" t="s">
        <v>13</v>
      </c>
      <c r="O60" s="28">
        <f>COUNTIF(C50:C69,"묘")</f>
        <v>0</v>
      </c>
      <c r="P60" s="28" t="s">
        <v>2</v>
      </c>
      <c r="Q60" s="28">
        <f>SUMIF(C50:C69,"묘",E50:E69)</f>
        <v>0</v>
      </c>
      <c r="R60" s="28">
        <f>COUNTIF(X50:X69,"묘국")</f>
        <v>0</v>
      </c>
      <c r="S60" s="28" t="s">
        <v>2</v>
      </c>
      <c r="T60" s="28">
        <f>SUMIF(X50:X69,"묘국",E50:E69)</f>
        <v>0</v>
      </c>
      <c r="U60" s="28">
        <f t="shared" si="9"/>
        <v>0</v>
      </c>
      <c r="V60" s="28" t="s">
        <v>2</v>
      </c>
      <c r="W60" s="28">
        <f t="shared" si="10"/>
        <v>0</v>
      </c>
      <c r="X60" s="28" t="str">
        <f t="shared" si="12"/>
        <v/>
      </c>
    </row>
    <row r="61" spans="1:24" ht="28.9" customHeight="1">
      <c r="A61" s="41" t="str">
        <f t="shared" si="11"/>
        <v xml:space="preserve"> </v>
      </c>
      <c r="B61" s="42"/>
      <c r="C61" s="43"/>
      <c r="D61" s="44"/>
      <c r="E61" s="44"/>
      <c r="F61" s="43"/>
      <c r="G61" s="43"/>
      <c r="H61" s="26"/>
      <c r="I61" s="26"/>
      <c r="J61" s="26"/>
      <c r="K61" s="26"/>
      <c r="L61" s="52"/>
      <c r="M61" s="50"/>
      <c r="N61" s="28" t="s">
        <v>14</v>
      </c>
      <c r="O61" s="28">
        <f>COUNTIF(C50:C69,"목")</f>
        <v>0</v>
      </c>
      <c r="P61" s="28" t="s">
        <v>2</v>
      </c>
      <c r="Q61" s="28">
        <f>SUMIF(C50:C69,"목",E50:E69)</f>
        <v>0</v>
      </c>
      <c r="R61" s="28">
        <f>COUNTIF(X50:X69,"목국")</f>
        <v>0</v>
      </c>
      <c r="S61" s="28" t="s">
        <v>2</v>
      </c>
      <c r="T61" s="28">
        <f>SUMIF(X50:X69,"목국",E50:E69)</f>
        <v>0</v>
      </c>
      <c r="U61" s="28">
        <f t="shared" si="9"/>
        <v>0</v>
      </c>
      <c r="V61" s="28" t="s">
        <v>2</v>
      </c>
      <c r="W61" s="28">
        <f t="shared" si="10"/>
        <v>0</v>
      </c>
      <c r="X61" s="28" t="str">
        <f t="shared" si="12"/>
        <v/>
      </c>
    </row>
    <row r="62" spans="1:24" ht="28.9" customHeight="1">
      <c r="A62" s="41" t="str">
        <f t="shared" si="11"/>
        <v xml:space="preserve"> </v>
      </c>
      <c r="B62" s="42"/>
      <c r="C62" s="43"/>
      <c r="D62" s="44"/>
      <c r="E62" s="44"/>
      <c r="F62" s="43"/>
      <c r="G62" s="43"/>
      <c r="H62" s="26"/>
      <c r="I62" s="26"/>
      <c r="J62" s="26"/>
      <c r="K62" s="26"/>
      <c r="L62" s="52"/>
      <c r="M62" s="50"/>
      <c r="N62" s="28" t="s">
        <v>15</v>
      </c>
      <c r="O62" s="28">
        <f>COUNTIF(C50:C69,"잡")</f>
        <v>0</v>
      </c>
      <c r="P62" s="28" t="s">
        <v>2</v>
      </c>
      <c r="Q62" s="28">
        <f>SUMIF(C50:C69,"잡",E50:E69)</f>
        <v>0</v>
      </c>
      <c r="R62" s="28">
        <f>COUNTIF(X50:X69,"잡국")</f>
        <v>0</v>
      </c>
      <c r="S62" s="28" t="s">
        <v>2</v>
      </c>
      <c r="T62" s="28">
        <f>SUMIF(X50:X69,"잡국",E50:E69)</f>
        <v>0</v>
      </c>
      <c r="U62" s="28">
        <f t="shared" si="9"/>
        <v>0</v>
      </c>
      <c r="V62" s="28" t="s">
        <v>2</v>
      </c>
      <c r="W62" s="28">
        <f t="shared" si="10"/>
        <v>0</v>
      </c>
      <c r="X62" s="28" t="str">
        <f t="shared" si="12"/>
        <v/>
      </c>
    </row>
    <row r="63" spans="1:24" ht="28.9" customHeight="1">
      <c r="A63" s="41" t="str">
        <f t="shared" si="11"/>
        <v xml:space="preserve"> </v>
      </c>
      <c r="B63" s="42"/>
      <c r="C63" s="43"/>
      <c r="D63" s="44"/>
      <c r="E63" s="44"/>
      <c r="F63" s="43"/>
      <c r="G63" s="43"/>
      <c r="H63" s="26"/>
      <c r="I63" s="26"/>
      <c r="J63" s="26"/>
      <c r="K63" s="26"/>
      <c r="L63" s="52"/>
      <c r="M63" s="50"/>
      <c r="N63" s="28" t="s">
        <v>19</v>
      </c>
      <c r="O63" s="28">
        <f>COUNTIF(C50:C69,"학")</f>
        <v>0</v>
      </c>
      <c r="P63" s="28" t="s">
        <v>2</v>
      </c>
      <c r="Q63" s="28">
        <f>SUMIF(C50:C69,"학",E50:E69)</f>
        <v>0</v>
      </c>
      <c r="R63" s="28">
        <f>COUNTIF(X50:X69,"학국")</f>
        <v>0</v>
      </c>
      <c r="S63" s="28" t="s">
        <v>2</v>
      </c>
      <c r="T63" s="28">
        <f>SUMIF(X50:X69,"학국",E50:E69)</f>
        <v>0</v>
      </c>
      <c r="U63" s="28">
        <f t="shared" si="9"/>
        <v>0</v>
      </c>
      <c r="V63" s="28" t="s">
        <v>2</v>
      </c>
      <c r="W63" s="28">
        <f t="shared" si="10"/>
        <v>0</v>
      </c>
      <c r="X63" s="28" t="str">
        <f t="shared" si="12"/>
        <v/>
      </c>
    </row>
    <row r="64" spans="1:24" ht="28.9" customHeight="1">
      <c r="A64" s="41" t="str">
        <f t="shared" si="11"/>
        <v xml:space="preserve"> </v>
      </c>
      <c r="B64" s="42"/>
      <c r="C64" s="43"/>
      <c r="D64" s="44"/>
      <c r="E64" s="44"/>
      <c r="F64" s="43"/>
      <c r="G64" s="43"/>
      <c r="H64" s="26"/>
      <c r="I64" s="26"/>
      <c r="J64" s="26"/>
      <c r="K64" s="26"/>
      <c r="L64" s="52"/>
      <c r="M64" s="50"/>
      <c r="N64" s="28" t="s">
        <v>16</v>
      </c>
      <c r="O64" s="28">
        <f>COUNTIF(C50:C69,"수")</f>
        <v>0</v>
      </c>
      <c r="P64" s="28" t="s">
        <v>2</v>
      </c>
      <c r="Q64" s="28">
        <f>SUMIF(C50:C69,"수",E50:E69)</f>
        <v>0</v>
      </c>
      <c r="R64" s="28">
        <f>COUNTIF(X50:X69,"수국")</f>
        <v>0</v>
      </c>
      <c r="S64" s="28" t="s">
        <v>2</v>
      </c>
      <c r="T64" s="28">
        <f>SUMIF(X50:X69,"수국",E50:E69)</f>
        <v>0</v>
      </c>
      <c r="U64" s="28">
        <f t="shared" si="9"/>
        <v>0</v>
      </c>
      <c r="V64" s="28" t="s">
        <v>2</v>
      </c>
      <c r="W64" s="28">
        <f t="shared" si="10"/>
        <v>0</v>
      </c>
      <c r="X64" s="28" t="str">
        <f t="shared" si="12"/>
        <v/>
      </c>
    </row>
    <row r="65" spans="1:24" ht="28.9" customHeight="1">
      <c r="A65" s="41" t="str">
        <f>IF(OR(ISNUMBER(E65),ISTEXT(C65)),A64+1," ")</f>
        <v xml:space="preserve"> </v>
      </c>
      <c r="B65" s="42"/>
      <c r="C65" s="43"/>
      <c r="D65" s="44"/>
      <c r="E65" s="44"/>
      <c r="F65" s="43"/>
      <c r="G65" s="43"/>
      <c r="H65" s="26"/>
      <c r="I65" s="26"/>
      <c r="J65" s="26"/>
      <c r="K65" s="26"/>
      <c r="L65" s="52"/>
      <c r="M65" s="50"/>
      <c r="N65" s="29" t="s">
        <v>17</v>
      </c>
      <c r="O65" s="28">
        <f>COUNTIF(C50:C69,"장")</f>
        <v>0</v>
      </c>
      <c r="P65" s="28" t="s">
        <v>2</v>
      </c>
      <c r="Q65" s="28">
        <f>SUMIF(C50:C69,"장",E50:E69)</f>
        <v>0</v>
      </c>
      <c r="R65" s="28">
        <f>COUNTIF(X50:X69,"장국")</f>
        <v>0</v>
      </c>
      <c r="S65" s="28" t="s">
        <v>2</v>
      </c>
      <c r="T65" s="28">
        <f>SUMIF(X50:X69,"장국",E50:E69)</f>
        <v>0</v>
      </c>
      <c r="U65" s="28">
        <f t="shared" si="9"/>
        <v>0</v>
      </c>
      <c r="V65" s="28" t="s">
        <v>2</v>
      </c>
      <c r="W65" s="28">
        <f t="shared" si="10"/>
        <v>0</v>
      </c>
      <c r="X65" s="30" t="str">
        <f t="shared" si="12"/>
        <v/>
      </c>
    </row>
    <row r="66" spans="1:24" ht="28.9" customHeight="1">
      <c r="A66" s="41" t="str">
        <f>IF(OR(ISNUMBER(E66),ISTEXT(C66)),A65+1," ")</f>
        <v xml:space="preserve"> </v>
      </c>
      <c r="B66" s="42"/>
      <c r="C66" s="43"/>
      <c r="D66" s="44"/>
      <c r="E66" s="44"/>
      <c r="F66" s="43"/>
      <c r="G66" s="43"/>
      <c r="H66" s="26"/>
      <c r="I66" s="26"/>
      <c r="J66" s="26"/>
      <c r="K66" s="26"/>
      <c r="L66" s="52"/>
      <c r="M66" s="50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30" t="str">
        <f t="shared" si="12"/>
        <v/>
      </c>
    </row>
    <row r="67" spans="1:24" ht="28.9" customHeight="1">
      <c r="A67" s="41" t="str">
        <f>IF(OR(ISNUMBER(E67),ISTEXT(C67)),A66+1," ")</f>
        <v xml:space="preserve"> </v>
      </c>
      <c r="B67" s="42"/>
      <c r="C67" s="43"/>
      <c r="D67" s="44"/>
      <c r="E67" s="44"/>
      <c r="F67" s="43"/>
      <c r="G67" s="43"/>
      <c r="H67" s="26"/>
      <c r="I67" s="26"/>
      <c r="J67" s="26"/>
      <c r="K67" s="26"/>
      <c r="L67" s="52"/>
      <c r="M67" s="50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30" t="str">
        <f t="shared" si="12"/>
        <v/>
      </c>
    </row>
    <row r="68" spans="1:24" ht="28.9" customHeight="1">
      <c r="A68" s="41" t="str">
        <f>IF(OR(ISNUMBER(E68),ISTEXT(C68)),A67+1," ")</f>
        <v xml:space="preserve"> </v>
      </c>
      <c r="B68" s="42"/>
      <c r="C68" s="43"/>
      <c r="D68" s="44"/>
      <c r="E68" s="44"/>
      <c r="F68" s="43"/>
      <c r="G68" s="43"/>
      <c r="H68" s="26"/>
      <c r="I68" s="26"/>
      <c r="J68" s="26"/>
      <c r="K68" s="26"/>
      <c r="L68" s="52"/>
      <c r="M68" s="50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30" t="str">
        <f t="shared" si="12"/>
        <v/>
      </c>
    </row>
    <row r="69" spans="1:24" ht="28.9" customHeight="1">
      <c r="A69" s="41" t="str">
        <f>IF(OR(ISNUMBER(E69),ISTEXT(C69)),A68+1," ")</f>
        <v xml:space="preserve"> </v>
      </c>
      <c r="B69" s="42"/>
      <c r="C69" s="43"/>
      <c r="D69" s="44"/>
      <c r="E69" s="44"/>
      <c r="F69" s="43"/>
      <c r="G69" s="43"/>
      <c r="H69" s="26"/>
      <c r="I69" s="26"/>
      <c r="J69" s="26"/>
      <c r="K69" s="26"/>
      <c r="L69" s="52"/>
      <c r="M69" s="50"/>
      <c r="N69" s="28" t="s">
        <v>20</v>
      </c>
      <c r="O69" s="28">
        <f>COUNTIF(C50:C69," ")</f>
        <v>0</v>
      </c>
      <c r="P69" s="28" t="s">
        <v>2</v>
      </c>
      <c r="Q69" s="28">
        <f>SUMIF(C50:C69," ",E50:E69)</f>
        <v>0</v>
      </c>
      <c r="R69" s="28"/>
      <c r="S69" s="28" t="s">
        <v>2</v>
      </c>
      <c r="T69" s="28"/>
      <c r="U69" s="28">
        <f>O69</f>
        <v>0</v>
      </c>
      <c r="V69" s="28" t="s">
        <v>2</v>
      </c>
      <c r="W69" s="28">
        <f>Q69</f>
        <v>0</v>
      </c>
      <c r="X69" s="28" t="str">
        <f t="shared" si="12"/>
        <v/>
      </c>
    </row>
    <row r="70" spans="1:24" ht="28.9" customHeight="1">
      <c r="A70" s="45" t="s">
        <v>35</v>
      </c>
      <c r="B70" s="46"/>
      <c r="C70" s="47"/>
      <c r="D70" s="48"/>
      <c r="E70" s="49">
        <f>SUM(E50:E69)</f>
        <v>0</v>
      </c>
      <c r="F70" s="47"/>
      <c r="G70" s="47"/>
      <c r="H70" s="31"/>
      <c r="I70" s="31"/>
      <c r="J70" s="31"/>
      <c r="K70" s="31"/>
      <c r="L70" s="33"/>
      <c r="M70" s="51"/>
      <c r="N70" s="29" t="s">
        <v>1</v>
      </c>
      <c r="O70" s="28">
        <f>SUM(O50:O69)</f>
        <v>0</v>
      </c>
      <c r="P70" s="28" t="s">
        <v>2</v>
      </c>
      <c r="Q70" s="28">
        <f>SUM(Q50:Q69)</f>
        <v>0</v>
      </c>
      <c r="R70" s="28">
        <f>SUM(R50:R69)</f>
        <v>0</v>
      </c>
      <c r="S70" s="28" t="s">
        <v>2</v>
      </c>
      <c r="T70" s="28">
        <f>SUM(T50:T69)</f>
        <v>0</v>
      </c>
      <c r="U70" s="28">
        <f>SUM(U50:U69)</f>
        <v>0</v>
      </c>
      <c r="V70" s="28" t="s">
        <v>2</v>
      </c>
      <c r="W70" s="28">
        <f>SUM(W50:W69)</f>
        <v>0</v>
      </c>
      <c r="X70" s="28" t="str">
        <f t="shared" si="12"/>
        <v/>
      </c>
    </row>
    <row r="71" spans="1:24" ht="28.9" customHeight="1">
      <c r="A71" s="41" t="str">
        <f>IF(OR(ISNUMBER(E71),ISTEXT(C71)),A69+1," ")</f>
        <v xml:space="preserve"> </v>
      </c>
      <c r="B71" s="42"/>
      <c r="C71" s="43"/>
      <c r="D71" s="44"/>
      <c r="E71" s="44"/>
      <c r="F71" s="43"/>
      <c r="G71" s="43"/>
      <c r="H71" s="26"/>
      <c r="I71" s="26"/>
      <c r="J71" s="26"/>
      <c r="K71" s="27"/>
      <c r="L71" s="52"/>
      <c r="M71" s="50"/>
      <c r="N71" s="28" t="s">
        <v>3</v>
      </c>
      <c r="O71" s="28">
        <f>COUNTIF(C71:C90,"전")</f>
        <v>0</v>
      </c>
      <c r="P71" s="28" t="s">
        <v>2</v>
      </c>
      <c r="Q71" s="28">
        <f>SUMIF(C71:C90,"전",E71:E90)</f>
        <v>0</v>
      </c>
      <c r="R71" s="28">
        <f>COUNTIF(X71:X90,"전국")</f>
        <v>0</v>
      </c>
      <c r="S71" s="28" t="s">
        <v>2</v>
      </c>
      <c r="T71" s="28">
        <f>SUMIF(X71:X90,"전국",E71:E90)</f>
        <v>0</v>
      </c>
      <c r="U71" s="28">
        <f t="shared" ref="U71:U86" si="13">O71-R71</f>
        <v>0</v>
      </c>
      <c r="V71" s="28" t="s">
        <v>2</v>
      </c>
      <c r="W71" s="28">
        <f t="shared" ref="W71:W86" si="14">Q71-T71</f>
        <v>0</v>
      </c>
      <c r="X71" s="28" t="str">
        <f t="shared" si="12"/>
        <v/>
      </c>
    </row>
    <row r="72" spans="1:24" ht="28.9" customHeight="1">
      <c r="A72" s="41" t="str">
        <f>IF(OR(ISNUMBER(E72),ISTEXT(C72)),A71+1," ")</f>
        <v xml:space="preserve"> </v>
      </c>
      <c r="B72" s="42"/>
      <c r="C72" s="43"/>
      <c r="D72" s="44"/>
      <c r="E72" s="44"/>
      <c r="F72" s="43"/>
      <c r="G72" s="43"/>
      <c r="H72" s="26"/>
      <c r="I72" s="26"/>
      <c r="J72" s="26"/>
      <c r="K72" s="26"/>
      <c r="L72" s="52"/>
      <c r="M72" s="50"/>
      <c r="N72" s="28" t="s">
        <v>4</v>
      </c>
      <c r="O72" s="28">
        <f>COUNTIF(C71:C90,"답")</f>
        <v>0</v>
      </c>
      <c r="P72" s="28" t="s">
        <v>2</v>
      </c>
      <c r="Q72" s="28">
        <f>SUMIF(C71:C90,"답",E71:E90)</f>
        <v>0</v>
      </c>
      <c r="R72" s="28">
        <f>COUNTIF(X71:X90,"답국")</f>
        <v>0</v>
      </c>
      <c r="S72" s="28" t="s">
        <v>2</v>
      </c>
      <c r="T72" s="28">
        <f>SUMIF(X71:X90,"답국",E71:E90)</f>
        <v>0</v>
      </c>
      <c r="U72" s="28">
        <f t="shared" si="13"/>
        <v>0</v>
      </c>
      <c r="V72" s="28" t="s">
        <v>2</v>
      </c>
      <c r="W72" s="28">
        <f t="shared" si="14"/>
        <v>0</v>
      </c>
      <c r="X72" s="28" t="str">
        <f t="shared" ref="X72:X87" si="15">CONCATENATE(C72,H72)</f>
        <v/>
      </c>
    </row>
    <row r="73" spans="1:24" ht="28.9" customHeight="1">
      <c r="A73" s="41" t="str">
        <f t="shared" ref="A73:A84" si="16">IF(OR(ISNUMBER(E73),ISTEXT(C73)),A72+1," ")</f>
        <v xml:space="preserve"> </v>
      </c>
      <c r="B73" s="42"/>
      <c r="C73" s="43"/>
      <c r="D73" s="44"/>
      <c r="E73" s="44"/>
      <c r="F73" s="43"/>
      <c r="G73" s="43"/>
      <c r="H73" s="26"/>
      <c r="I73" s="26"/>
      <c r="J73" s="26"/>
      <c r="K73" s="26"/>
      <c r="L73" s="52"/>
      <c r="M73" s="50"/>
      <c r="N73" s="28" t="s">
        <v>5</v>
      </c>
      <c r="O73" s="28">
        <f>COUNTIF(C71:C90,"임")</f>
        <v>0</v>
      </c>
      <c r="P73" s="28" t="s">
        <v>2</v>
      </c>
      <c r="Q73" s="28">
        <f>SUMIF(C71:C90,"임",E71:E90)</f>
        <v>0</v>
      </c>
      <c r="R73" s="28">
        <f>COUNTIF(X71:X90,"임국")</f>
        <v>0</v>
      </c>
      <c r="S73" s="28" t="s">
        <v>2</v>
      </c>
      <c r="T73" s="28">
        <f>SUMIF(X71:X90,"임국",E71:E90)</f>
        <v>0</v>
      </c>
      <c r="U73" s="28">
        <f t="shared" si="13"/>
        <v>0</v>
      </c>
      <c r="V73" s="28" t="s">
        <v>2</v>
      </c>
      <c r="W73" s="28">
        <f t="shared" si="14"/>
        <v>0</v>
      </c>
      <c r="X73" s="28" t="str">
        <f t="shared" si="15"/>
        <v/>
      </c>
    </row>
    <row r="74" spans="1:24" ht="28.9" customHeight="1">
      <c r="A74" s="41" t="str">
        <f t="shared" si="16"/>
        <v xml:space="preserve"> </v>
      </c>
      <c r="B74" s="42"/>
      <c r="C74" s="43"/>
      <c r="D74" s="44"/>
      <c r="E74" s="44"/>
      <c r="F74" s="43"/>
      <c r="G74" s="43"/>
      <c r="H74" s="26"/>
      <c r="I74" s="26"/>
      <c r="J74" s="26"/>
      <c r="K74" s="26"/>
      <c r="L74" s="52"/>
      <c r="M74" s="50"/>
      <c r="N74" s="28" t="s">
        <v>6</v>
      </c>
      <c r="O74" s="28">
        <f>COUNTIF(C71:C90,"대")</f>
        <v>0</v>
      </c>
      <c r="P74" s="28" t="s">
        <v>2</v>
      </c>
      <c r="Q74" s="28">
        <f>SUMIF(C71:C90,"대",E71:E90)</f>
        <v>0</v>
      </c>
      <c r="R74" s="28">
        <f>COUNTIF(X71:X90,"대국")</f>
        <v>0</v>
      </c>
      <c r="S74" s="28" t="s">
        <v>2</v>
      </c>
      <c r="T74" s="28">
        <f>SUMIF(X71:X90,"대국",E71:E90)</f>
        <v>0</v>
      </c>
      <c r="U74" s="28">
        <f t="shared" si="13"/>
        <v>0</v>
      </c>
      <c r="V74" s="28" t="s">
        <v>2</v>
      </c>
      <c r="W74" s="28">
        <f t="shared" si="14"/>
        <v>0</v>
      </c>
      <c r="X74" s="28" t="str">
        <f t="shared" si="15"/>
        <v/>
      </c>
    </row>
    <row r="75" spans="1:24" ht="28.9" customHeight="1">
      <c r="A75" s="41" t="str">
        <f t="shared" si="16"/>
        <v xml:space="preserve"> </v>
      </c>
      <c r="B75" s="42"/>
      <c r="C75" s="43"/>
      <c r="D75" s="44"/>
      <c r="E75" s="44"/>
      <c r="F75" s="43"/>
      <c r="G75" s="43"/>
      <c r="H75" s="26"/>
      <c r="I75" s="26"/>
      <c r="J75" s="26"/>
      <c r="K75" s="26"/>
      <c r="L75" s="52"/>
      <c r="M75" s="50"/>
      <c r="N75" s="28" t="s">
        <v>7</v>
      </c>
      <c r="O75" s="28">
        <f>COUNTIF(C71:C90,"도")</f>
        <v>0</v>
      </c>
      <c r="P75" s="28" t="s">
        <v>2</v>
      </c>
      <c r="Q75" s="28">
        <f>SUMIF(C71:C90,"도",E71:E90)</f>
        <v>0</v>
      </c>
      <c r="R75" s="28">
        <f>COUNTIF(X71:X90,"도국")</f>
        <v>0</v>
      </c>
      <c r="S75" s="28" t="s">
        <v>2</v>
      </c>
      <c r="T75" s="28">
        <f>SUMIF(X71:X90,"도국",E71:E90)</f>
        <v>0</v>
      </c>
      <c r="U75" s="28">
        <f t="shared" si="13"/>
        <v>0</v>
      </c>
      <c r="V75" s="28" t="s">
        <v>2</v>
      </c>
      <c r="W75" s="28">
        <f t="shared" si="14"/>
        <v>0</v>
      </c>
      <c r="X75" s="28" t="str">
        <f t="shared" si="15"/>
        <v/>
      </c>
    </row>
    <row r="76" spans="1:24" ht="28.9" customHeight="1">
      <c r="A76" s="41" t="str">
        <f t="shared" si="16"/>
        <v xml:space="preserve"> </v>
      </c>
      <c r="B76" s="42"/>
      <c r="C76" s="43"/>
      <c r="D76" s="44"/>
      <c r="E76" s="44"/>
      <c r="F76" s="43"/>
      <c r="G76" s="43"/>
      <c r="H76" s="26"/>
      <c r="I76" s="26"/>
      <c r="J76" s="26"/>
      <c r="K76" s="26"/>
      <c r="L76" s="52"/>
      <c r="M76" s="50"/>
      <c r="N76" s="28" t="s">
        <v>8</v>
      </c>
      <c r="O76" s="28">
        <f>COUNTIF(C71:C90,"천")</f>
        <v>0</v>
      </c>
      <c r="P76" s="28" t="s">
        <v>2</v>
      </c>
      <c r="Q76" s="28">
        <f>SUMIF(C71:C90,"천",E71:E90)</f>
        <v>0</v>
      </c>
      <c r="R76" s="28">
        <f>COUNTIF(X71:X90,"천국")</f>
        <v>0</v>
      </c>
      <c r="S76" s="28" t="s">
        <v>2</v>
      </c>
      <c r="T76" s="28">
        <f>SUMIF(X71:X90,"천국",E71:E90)</f>
        <v>0</v>
      </c>
      <c r="U76" s="28">
        <f t="shared" si="13"/>
        <v>0</v>
      </c>
      <c r="V76" s="28" t="s">
        <v>2</v>
      </c>
      <c r="W76" s="28">
        <f t="shared" si="14"/>
        <v>0</v>
      </c>
      <c r="X76" s="28" t="str">
        <f t="shared" si="15"/>
        <v/>
      </c>
    </row>
    <row r="77" spans="1:24" ht="28.9" customHeight="1">
      <c r="A77" s="41" t="str">
        <f t="shared" si="16"/>
        <v xml:space="preserve"> </v>
      </c>
      <c r="B77" s="42"/>
      <c r="C77" s="43"/>
      <c r="D77" s="44"/>
      <c r="E77" s="44"/>
      <c r="F77" s="43"/>
      <c r="G77" s="43"/>
      <c r="H77" s="26"/>
      <c r="I77" s="26"/>
      <c r="J77" s="26"/>
      <c r="K77" s="26"/>
      <c r="L77" s="52"/>
      <c r="M77" s="50"/>
      <c r="N77" s="28" t="s">
        <v>9</v>
      </c>
      <c r="O77" s="28">
        <f>COUNTIF(C71:C90,"구")</f>
        <v>0</v>
      </c>
      <c r="P77" s="28" t="s">
        <v>2</v>
      </c>
      <c r="Q77" s="28">
        <f>SUMIF(C71:C90,"구",E71:E90)</f>
        <v>0</v>
      </c>
      <c r="R77" s="28">
        <f>COUNTIF(X71:X90,"구국")</f>
        <v>0</v>
      </c>
      <c r="S77" s="28" t="s">
        <v>2</v>
      </c>
      <c r="T77" s="28">
        <f>SUMIF(X71:X90,"구국",E71:E90)</f>
        <v>0</v>
      </c>
      <c r="U77" s="28">
        <f t="shared" si="13"/>
        <v>0</v>
      </c>
      <c r="V77" s="28" t="s">
        <v>2</v>
      </c>
      <c r="W77" s="28">
        <f t="shared" si="14"/>
        <v>0</v>
      </c>
      <c r="X77" s="28" t="str">
        <f t="shared" si="15"/>
        <v/>
      </c>
    </row>
    <row r="78" spans="1:24" ht="28.9" customHeight="1">
      <c r="A78" s="41" t="str">
        <f t="shared" si="16"/>
        <v xml:space="preserve"> </v>
      </c>
      <c r="B78" s="42"/>
      <c r="C78" s="43"/>
      <c r="D78" s="44"/>
      <c r="E78" s="44"/>
      <c r="F78" s="43"/>
      <c r="G78" s="43"/>
      <c r="H78" s="26"/>
      <c r="I78" s="26"/>
      <c r="J78" s="26"/>
      <c r="K78" s="26"/>
      <c r="L78" s="52"/>
      <c r="M78" s="50"/>
      <c r="N78" s="28" t="s">
        <v>10</v>
      </c>
      <c r="O78" s="28">
        <f>COUNTIF(C71:C90,"제")</f>
        <v>0</v>
      </c>
      <c r="P78" s="28" t="s">
        <v>2</v>
      </c>
      <c r="Q78" s="28">
        <f>SUMIF(C71:C90,"제",E71:E90)</f>
        <v>0</v>
      </c>
      <c r="R78" s="28">
        <f>COUNTIF(X71:X90,"제국")</f>
        <v>0</v>
      </c>
      <c r="S78" s="28" t="s">
        <v>2</v>
      </c>
      <c r="T78" s="28">
        <f>SUMIF(X71:X90,"제국",E71:E90)</f>
        <v>0</v>
      </c>
      <c r="U78" s="28">
        <f t="shared" si="13"/>
        <v>0</v>
      </c>
      <c r="V78" s="28" t="s">
        <v>2</v>
      </c>
      <c r="W78" s="28">
        <f t="shared" si="14"/>
        <v>0</v>
      </c>
      <c r="X78" s="28" t="str">
        <f t="shared" si="15"/>
        <v/>
      </c>
    </row>
    <row r="79" spans="1:24" ht="28.9" customHeight="1">
      <c r="A79" s="41" t="str">
        <f t="shared" si="16"/>
        <v xml:space="preserve"> </v>
      </c>
      <c r="B79" s="42"/>
      <c r="C79" s="43"/>
      <c r="D79" s="44"/>
      <c r="E79" s="44"/>
      <c r="F79" s="43"/>
      <c r="G79" s="43"/>
      <c r="H79" s="26"/>
      <c r="I79" s="26"/>
      <c r="J79" s="26"/>
      <c r="K79" s="26"/>
      <c r="L79" s="52"/>
      <c r="M79" s="50"/>
      <c r="N79" s="28" t="s">
        <v>11</v>
      </c>
      <c r="O79" s="28">
        <f>COUNTIF(C71:C90,"유")</f>
        <v>0</v>
      </c>
      <c r="P79" s="28" t="s">
        <v>2</v>
      </c>
      <c r="Q79" s="28">
        <f>SUMIF(C71:C90,"유",E71:E90)</f>
        <v>0</v>
      </c>
      <c r="R79" s="28">
        <f>COUNTIF(X71:X90,"유국")</f>
        <v>0</v>
      </c>
      <c r="S79" s="28" t="s">
        <v>2</v>
      </c>
      <c r="T79" s="28">
        <f>SUMIF(X71:X90,"유국",E71:E90)</f>
        <v>0</v>
      </c>
      <c r="U79" s="28">
        <f t="shared" si="13"/>
        <v>0</v>
      </c>
      <c r="V79" s="28" t="s">
        <v>2</v>
      </c>
      <c r="W79" s="28">
        <f t="shared" si="14"/>
        <v>0</v>
      </c>
      <c r="X79" s="28" t="str">
        <f t="shared" si="15"/>
        <v/>
      </c>
    </row>
    <row r="80" spans="1:24" ht="28.9" customHeight="1">
      <c r="A80" s="41" t="str">
        <f t="shared" si="16"/>
        <v xml:space="preserve"> </v>
      </c>
      <c r="B80" s="42"/>
      <c r="C80" s="43"/>
      <c r="D80" s="44"/>
      <c r="E80" s="44"/>
      <c r="F80" s="43"/>
      <c r="G80" s="43"/>
      <c r="H80" s="26"/>
      <c r="I80" s="26"/>
      <c r="J80" s="26"/>
      <c r="K80" s="26"/>
      <c r="L80" s="52"/>
      <c r="M80" s="50"/>
      <c r="N80" s="28" t="s">
        <v>12</v>
      </c>
      <c r="O80" s="28">
        <f>COUNTIF(C71:C90,"과")</f>
        <v>0</v>
      </c>
      <c r="P80" s="28" t="s">
        <v>2</v>
      </c>
      <c r="Q80" s="28">
        <f>SUMIF(C71:C90,"과",E71:E90)</f>
        <v>0</v>
      </c>
      <c r="R80" s="28">
        <f>COUNTIF(X71:X90,"과국")</f>
        <v>0</v>
      </c>
      <c r="S80" s="28" t="s">
        <v>2</v>
      </c>
      <c r="T80" s="28">
        <f>SUMIF(X71:X90,"과국",E71:E90)</f>
        <v>0</v>
      </c>
      <c r="U80" s="28">
        <f t="shared" si="13"/>
        <v>0</v>
      </c>
      <c r="V80" s="28" t="s">
        <v>2</v>
      </c>
      <c r="W80" s="28">
        <f t="shared" si="14"/>
        <v>0</v>
      </c>
      <c r="X80" s="28" t="str">
        <f t="shared" si="15"/>
        <v/>
      </c>
    </row>
    <row r="81" spans="1:24" ht="28.9" customHeight="1">
      <c r="A81" s="41" t="str">
        <f t="shared" si="16"/>
        <v xml:space="preserve"> </v>
      </c>
      <c r="B81" s="42"/>
      <c r="C81" s="43"/>
      <c r="D81" s="44"/>
      <c r="E81" s="44"/>
      <c r="F81" s="43"/>
      <c r="G81" s="43"/>
      <c r="H81" s="26"/>
      <c r="I81" s="26"/>
      <c r="J81" s="26"/>
      <c r="K81" s="26"/>
      <c r="L81" s="52"/>
      <c r="M81" s="50"/>
      <c r="N81" s="28" t="s">
        <v>13</v>
      </c>
      <c r="O81" s="28">
        <f>COUNTIF(C71:C90,"묘")</f>
        <v>0</v>
      </c>
      <c r="P81" s="28" t="s">
        <v>2</v>
      </c>
      <c r="Q81" s="28">
        <f>SUMIF(C71:C90,"묘",E71:E90)</f>
        <v>0</v>
      </c>
      <c r="R81" s="28">
        <f>COUNTIF(X71:X90,"묘국")</f>
        <v>0</v>
      </c>
      <c r="S81" s="28" t="s">
        <v>2</v>
      </c>
      <c r="T81" s="28">
        <f>SUMIF(X71:X90,"묘국",E71:E90)</f>
        <v>0</v>
      </c>
      <c r="U81" s="28">
        <f t="shared" si="13"/>
        <v>0</v>
      </c>
      <c r="V81" s="28" t="s">
        <v>2</v>
      </c>
      <c r="W81" s="28">
        <f t="shared" si="14"/>
        <v>0</v>
      </c>
      <c r="X81" s="28" t="str">
        <f t="shared" si="15"/>
        <v/>
      </c>
    </row>
    <row r="82" spans="1:24" ht="28.9" customHeight="1">
      <c r="A82" s="41" t="str">
        <f t="shared" si="16"/>
        <v xml:space="preserve"> </v>
      </c>
      <c r="B82" s="42"/>
      <c r="C82" s="43"/>
      <c r="D82" s="44"/>
      <c r="E82" s="44"/>
      <c r="F82" s="43"/>
      <c r="G82" s="43"/>
      <c r="H82" s="26"/>
      <c r="I82" s="26"/>
      <c r="J82" s="26"/>
      <c r="K82" s="26"/>
      <c r="L82" s="52"/>
      <c r="M82" s="50"/>
      <c r="N82" s="28" t="s">
        <v>14</v>
      </c>
      <c r="O82" s="28">
        <f>COUNTIF(C71:C90,"목")</f>
        <v>0</v>
      </c>
      <c r="P82" s="28" t="s">
        <v>2</v>
      </c>
      <c r="Q82" s="28">
        <f>SUMIF(C71:C90,"목",E71:E90)</f>
        <v>0</v>
      </c>
      <c r="R82" s="28">
        <f>COUNTIF(X71:X90,"목국")</f>
        <v>0</v>
      </c>
      <c r="S82" s="28" t="s">
        <v>2</v>
      </c>
      <c r="T82" s="28">
        <f>SUMIF(X71:X90,"목국",E71:E90)</f>
        <v>0</v>
      </c>
      <c r="U82" s="28">
        <f t="shared" si="13"/>
        <v>0</v>
      </c>
      <c r="V82" s="28" t="s">
        <v>2</v>
      </c>
      <c r="W82" s="28">
        <f t="shared" si="14"/>
        <v>0</v>
      </c>
      <c r="X82" s="28" t="str">
        <f t="shared" si="15"/>
        <v/>
      </c>
    </row>
    <row r="83" spans="1:24" ht="28.9" customHeight="1">
      <c r="A83" s="41" t="str">
        <f t="shared" si="16"/>
        <v xml:space="preserve"> </v>
      </c>
      <c r="B83" s="42"/>
      <c r="C83" s="43"/>
      <c r="D83" s="44"/>
      <c r="E83" s="44"/>
      <c r="F83" s="43"/>
      <c r="G83" s="43"/>
      <c r="H83" s="26"/>
      <c r="I83" s="26"/>
      <c r="J83" s="26"/>
      <c r="K83" s="26"/>
      <c r="L83" s="52"/>
      <c r="M83" s="50"/>
      <c r="N83" s="28" t="s">
        <v>15</v>
      </c>
      <c r="O83" s="28">
        <f>COUNTIF(C71:C90,"잡")</f>
        <v>0</v>
      </c>
      <c r="P83" s="28" t="s">
        <v>2</v>
      </c>
      <c r="Q83" s="28">
        <f>SUMIF(C71:C90,"잡",E71:E90)</f>
        <v>0</v>
      </c>
      <c r="R83" s="28">
        <f>COUNTIF(X71:X90,"잡국")</f>
        <v>0</v>
      </c>
      <c r="S83" s="28" t="s">
        <v>2</v>
      </c>
      <c r="T83" s="28">
        <f>SUMIF(X71:X90,"잡국",E71:E90)</f>
        <v>0</v>
      </c>
      <c r="U83" s="28">
        <f t="shared" si="13"/>
        <v>0</v>
      </c>
      <c r="V83" s="28" t="s">
        <v>2</v>
      </c>
      <c r="W83" s="28">
        <f t="shared" si="14"/>
        <v>0</v>
      </c>
      <c r="X83" s="28" t="str">
        <f t="shared" si="15"/>
        <v/>
      </c>
    </row>
    <row r="84" spans="1:24" ht="28.9" customHeight="1">
      <c r="A84" s="41" t="str">
        <f t="shared" si="16"/>
        <v xml:space="preserve"> </v>
      </c>
      <c r="B84" s="42"/>
      <c r="C84" s="43"/>
      <c r="D84" s="44"/>
      <c r="E84" s="44"/>
      <c r="F84" s="43"/>
      <c r="G84" s="43"/>
      <c r="H84" s="26"/>
      <c r="I84" s="26"/>
      <c r="J84" s="26"/>
      <c r="K84" s="26"/>
      <c r="L84" s="52"/>
      <c r="M84" s="50"/>
      <c r="N84" s="28" t="s">
        <v>19</v>
      </c>
      <c r="O84" s="28">
        <f>COUNTIF(C71:C90,"학")</f>
        <v>0</v>
      </c>
      <c r="P84" s="28" t="s">
        <v>2</v>
      </c>
      <c r="Q84" s="28">
        <f>SUMIF(C71:C90,"학",E71:E90)</f>
        <v>0</v>
      </c>
      <c r="R84" s="28">
        <f>COUNTIF(X71:X90,"학국")</f>
        <v>0</v>
      </c>
      <c r="S84" s="28" t="s">
        <v>2</v>
      </c>
      <c r="T84" s="28">
        <f>SUMIF(X71:X90,"학국",E71:E90)</f>
        <v>0</v>
      </c>
      <c r="U84" s="28">
        <f t="shared" si="13"/>
        <v>0</v>
      </c>
      <c r="V84" s="28" t="s">
        <v>2</v>
      </c>
      <c r="W84" s="28">
        <f t="shared" si="14"/>
        <v>0</v>
      </c>
      <c r="X84" s="28" t="str">
        <f t="shared" si="15"/>
        <v/>
      </c>
    </row>
    <row r="85" spans="1:24" ht="28.9" customHeight="1">
      <c r="A85" s="41" t="str">
        <f t="shared" ref="A85:A90" si="17">IF(OR(ISNUMBER(E85),ISTEXT(C85)),A84+1," ")</f>
        <v xml:space="preserve"> </v>
      </c>
      <c r="B85" s="42"/>
      <c r="C85" s="43"/>
      <c r="D85" s="44"/>
      <c r="E85" s="44"/>
      <c r="F85" s="43"/>
      <c r="G85" s="43"/>
      <c r="H85" s="26"/>
      <c r="I85" s="26"/>
      <c r="J85" s="26"/>
      <c r="K85" s="26"/>
      <c r="L85" s="52"/>
      <c r="M85" s="50"/>
      <c r="N85" s="28" t="s">
        <v>16</v>
      </c>
      <c r="O85" s="28">
        <f>COUNTIF(C71:C90,"수")</f>
        <v>0</v>
      </c>
      <c r="P85" s="28" t="s">
        <v>2</v>
      </c>
      <c r="Q85" s="28">
        <f>SUMIF(C71:C90,"수",E71:E90)</f>
        <v>0</v>
      </c>
      <c r="R85" s="28">
        <f>COUNTIF(X71:X90,"수국")</f>
        <v>0</v>
      </c>
      <c r="S85" s="28" t="s">
        <v>2</v>
      </c>
      <c r="T85" s="28">
        <f>SUMIF(X71:X90,"수국",E71:E90)</f>
        <v>0</v>
      </c>
      <c r="U85" s="28">
        <f t="shared" si="13"/>
        <v>0</v>
      </c>
      <c r="V85" s="28" t="s">
        <v>2</v>
      </c>
      <c r="W85" s="28">
        <f t="shared" si="14"/>
        <v>0</v>
      </c>
      <c r="X85" s="28" t="str">
        <f t="shared" si="15"/>
        <v/>
      </c>
    </row>
    <row r="86" spans="1:24" ht="28.9" customHeight="1">
      <c r="A86" s="41" t="str">
        <f t="shared" si="17"/>
        <v xml:space="preserve"> </v>
      </c>
      <c r="B86" s="42"/>
      <c r="C86" s="43"/>
      <c r="D86" s="44"/>
      <c r="E86" s="44"/>
      <c r="F86" s="43"/>
      <c r="G86" s="43"/>
      <c r="H86" s="26"/>
      <c r="I86" s="26"/>
      <c r="J86" s="26"/>
      <c r="K86" s="26"/>
      <c r="L86" s="52"/>
      <c r="M86" s="50"/>
      <c r="N86" s="29" t="s">
        <v>17</v>
      </c>
      <c r="O86" s="28">
        <f>COUNTIF(C71:C90,"장")</f>
        <v>0</v>
      </c>
      <c r="P86" s="28" t="s">
        <v>2</v>
      </c>
      <c r="Q86" s="28">
        <f>SUMIF(C71:C90,"장",E71:E90)</f>
        <v>0</v>
      </c>
      <c r="R86" s="28">
        <f>COUNTIF(X71:X90,"장국")</f>
        <v>0</v>
      </c>
      <c r="S86" s="28" t="s">
        <v>2</v>
      </c>
      <c r="T86" s="28">
        <f>SUMIF(X71:X90,"장국",E71:E90)</f>
        <v>0</v>
      </c>
      <c r="U86" s="28">
        <f t="shared" si="13"/>
        <v>0</v>
      </c>
      <c r="V86" s="28" t="s">
        <v>2</v>
      </c>
      <c r="W86" s="28">
        <f t="shared" si="14"/>
        <v>0</v>
      </c>
      <c r="X86" s="30" t="str">
        <f t="shared" si="15"/>
        <v/>
      </c>
    </row>
    <row r="87" spans="1:24" ht="28.9" customHeight="1">
      <c r="A87" s="41" t="str">
        <f t="shared" si="17"/>
        <v xml:space="preserve"> </v>
      </c>
      <c r="B87" s="42"/>
      <c r="C87" s="43"/>
      <c r="D87" s="44"/>
      <c r="E87" s="44"/>
      <c r="F87" s="43"/>
      <c r="G87" s="43"/>
      <c r="H87" s="26"/>
      <c r="I87" s="26"/>
      <c r="J87" s="26"/>
      <c r="K87" s="26"/>
      <c r="L87" s="52"/>
      <c r="M87" s="50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30" t="str">
        <f t="shared" si="15"/>
        <v/>
      </c>
    </row>
    <row r="88" spans="1:24" ht="28.9" customHeight="1">
      <c r="A88" s="41" t="str">
        <f t="shared" si="17"/>
        <v xml:space="preserve"> </v>
      </c>
      <c r="B88" s="42"/>
      <c r="C88" s="43"/>
      <c r="D88" s="44"/>
      <c r="E88" s="44"/>
      <c r="F88" s="43"/>
      <c r="G88" s="43"/>
      <c r="H88" s="26"/>
      <c r="I88" s="26"/>
      <c r="J88" s="26"/>
      <c r="K88" s="26"/>
      <c r="L88" s="52"/>
      <c r="M88" s="50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30" t="str">
        <f t="shared" ref="X88:X103" si="18">CONCATENATE(C88,H88)</f>
        <v/>
      </c>
    </row>
    <row r="89" spans="1:24" ht="28.9" customHeight="1">
      <c r="A89" s="41" t="str">
        <f t="shared" si="17"/>
        <v xml:space="preserve"> </v>
      </c>
      <c r="B89" s="42"/>
      <c r="C89" s="43"/>
      <c r="D89" s="44"/>
      <c r="E89" s="44"/>
      <c r="F89" s="43"/>
      <c r="G89" s="43"/>
      <c r="H89" s="26"/>
      <c r="I89" s="26"/>
      <c r="J89" s="26"/>
      <c r="K89" s="26"/>
      <c r="L89" s="52"/>
      <c r="M89" s="50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30" t="str">
        <f t="shared" si="18"/>
        <v/>
      </c>
    </row>
    <row r="90" spans="1:24" ht="28.9" customHeight="1">
      <c r="A90" s="41" t="str">
        <f t="shared" si="17"/>
        <v xml:space="preserve"> </v>
      </c>
      <c r="B90" s="42"/>
      <c r="C90" s="43"/>
      <c r="D90" s="44"/>
      <c r="E90" s="44"/>
      <c r="F90" s="43"/>
      <c r="G90" s="43"/>
      <c r="H90" s="26"/>
      <c r="I90" s="26"/>
      <c r="J90" s="26"/>
      <c r="K90" s="26"/>
      <c r="L90" s="52"/>
      <c r="M90" s="50"/>
      <c r="N90" s="28" t="s">
        <v>20</v>
      </c>
      <c r="O90" s="28">
        <f>COUNTIF(C71:C90," ")</f>
        <v>0</v>
      </c>
      <c r="P90" s="28" t="s">
        <v>2</v>
      </c>
      <c r="Q90" s="28">
        <f>SUMIF(C71:C90," ",E71:E90)</f>
        <v>0</v>
      </c>
      <c r="R90" s="28"/>
      <c r="S90" s="28" t="s">
        <v>2</v>
      </c>
      <c r="T90" s="28"/>
      <c r="U90" s="28">
        <f>O90</f>
        <v>0</v>
      </c>
      <c r="V90" s="28" t="s">
        <v>2</v>
      </c>
      <c r="W90" s="28">
        <f>Q90</f>
        <v>0</v>
      </c>
      <c r="X90" s="28" t="str">
        <f t="shared" si="18"/>
        <v/>
      </c>
    </row>
    <row r="91" spans="1:24" ht="28.9" customHeight="1">
      <c r="A91" s="45" t="s">
        <v>35</v>
      </c>
      <c r="B91" s="46"/>
      <c r="C91" s="47"/>
      <c r="D91" s="48"/>
      <c r="E91" s="49">
        <f>SUM(E71:E90)</f>
        <v>0</v>
      </c>
      <c r="F91" s="47"/>
      <c r="G91" s="47"/>
      <c r="H91" s="31"/>
      <c r="I91" s="31"/>
      <c r="J91" s="31"/>
      <c r="K91" s="31"/>
      <c r="L91" s="33"/>
      <c r="M91" s="51"/>
      <c r="N91" s="29" t="s">
        <v>1</v>
      </c>
      <c r="O91" s="28">
        <f>SUM(O71:O90)</f>
        <v>0</v>
      </c>
      <c r="P91" s="28" t="s">
        <v>2</v>
      </c>
      <c r="Q91" s="28">
        <f>SUM(Q71:Q90)</f>
        <v>0</v>
      </c>
      <c r="R91" s="28">
        <f>SUM(R71:R90)</f>
        <v>0</v>
      </c>
      <c r="S91" s="28" t="s">
        <v>2</v>
      </c>
      <c r="T91" s="28">
        <f>SUM(T71:T90)</f>
        <v>0</v>
      </c>
      <c r="U91" s="28">
        <f>SUM(U71:U90)</f>
        <v>0</v>
      </c>
      <c r="V91" s="28" t="s">
        <v>2</v>
      </c>
      <c r="W91" s="28">
        <f>SUM(W71:W90)</f>
        <v>0</v>
      </c>
      <c r="X91" s="28" t="str">
        <f t="shared" si="18"/>
        <v/>
      </c>
    </row>
    <row r="92" spans="1:24" ht="28.9" customHeight="1">
      <c r="A92" s="41" t="str">
        <f>IF(OR(ISNUMBER(E92),ISTEXT(C92)),A90+1," ")</f>
        <v xml:space="preserve"> </v>
      </c>
      <c r="B92" s="42"/>
      <c r="C92" s="43"/>
      <c r="D92" s="44"/>
      <c r="E92" s="44"/>
      <c r="F92" s="43"/>
      <c r="G92" s="43"/>
      <c r="H92" s="26"/>
      <c r="I92" s="26"/>
      <c r="J92" s="26"/>
      <c r="K92" s="27"/>
      <c r="L92" s="52"/>
      <c r="M92" s="50"/>
      <c r="N92" s="28" t="s">
        <v>3</v>
      </c>
      <c r="O92" s="28">
        <f>COUNTIF(C92:C111,"전")</f>
        <v>0</v>
      </c>
      <c r="P92" s="28" t="s">
        <v>2</v>
      </c>
      <c r="Q92" s="28">
        <f>SUMIF(C92:C111,"전",E92:E111)</f>
        <v>0</v>
      </c>
      <c r="R92" s="28">
        <f>COUNTIF(X92:X111,"전국")</f>
        <v>0</v>
      </c>
      <c r="S92" s="28" t="s">
        <v>2</v>
      </c>
      <c r="T92" s="28">
        <f>SUMIF(X92:X111,"전국",E92:E111)</f>
        <v>0</v>
      </c>
      <c r="U92" s="28">
        <f t="shared" ref="U92:U107" si="19">O92-R92</f>
        <v>0</v>
      </c>
      <c r="V92" s="28" t="s">
        <v>2</v>
      </c>
      <c r="W92" s="28">
        <f t="shared" ref="W92:W107" si="20">Q92-T92</f>
        <v>0</v>
      </c>
      <c r="X92" s="28" t="str">
        <f t="shared" si="18"/>
        <v/>
      </c>
    </row>
    <row r="93" spans="1:24" ht="28.9" customHeight="1">
      <c r="A93" s="41" t="str">
        <f>IF(OR(ISNUMBER(E93),ISTEXT(C93)),A92+1," ")</f>
        <v xml:space="preserve"> </v>
      </c>
      <c r="B93" s="42"/>
      <c r="C93" s="43"/>
      <c r="D93" s="44"/>
      <c r="E93" s="44"/>
      <c r="F93" s="43"/>
      <c r="G93" s="43"/>
      <c r="H93" s="26"/>
      <c r="I93" s="26"/>
      <c r="J93" s="26"/>
      <c r="K93" s="26"/>
      <c r="L93" s="52"/>
      <c r="M93" s="50"/>
      <c r="N93" s="28" t="s">
        <v>4</v>
      </c>
      <c r="O93" s="28">
        <f>COUNTIF(C92:C111,"답")</f>
        <v>0</v>
      </c>
      <c r="P93" s="28" t="s">
        <v>2</v>
      </c>
      <c r="Q93" s="28">
        <f>SUMIF(C92:C111,"답",E92:E111)</f>
        <v>0</v>
      </c>
      <c r="R93" s="28">
        <f>COUNTIF(X92:X111,"답국")</f>
        <v>0</v>
      </c>
      <c r="S93" s="28" t="s">
        <v>2</v>
      </c>
      <c r="T93" s="28">
        <f>SUMIF(X92:X111,"답국",E92:E111)</f>
        <v>0</v>
      </c>
      <c r="U93" s="28">
        <f t="shared" si="19"/>
        <v>0</v>
      </c>
      <c r="V93" s="28" t="s">
        <v>2</v>
      </c>
      <c r="W93" s="28">
        <f t="shared" si="20"/>
        <v>0</v>
      </c>
      <c r="X93" s="28" t="str">
        <f t="shared" si="18"/>
        <v/>
      </c>
    </row>
    <row r="94" spans="1:24" ht="28.9" customHeight="1">
      <c r="A94" s="41" t="str">
        <f t="shared" ref="A94:A104" si="21">IF(OR(ISNUMBER(E94),ISTEXT(C94)),A93+1," ")</f>
        <v xml:space="preserve"> </v>
      </c>
      <c r="B94" s="42"/>
      <c r="C94" s="43"/>
      <c r="D94" s="44"/>
      <c r="E94" s="44"/>
      <c r="F94" s="43"/>
      <c r="G94" s="43"/>
      <c r="H94" s="26"/>
      <c r="I94" s="26"/>
      <c r="J94" s="26"/>
      <c r="K94" s="26"/>
      <c r="L94" s="52"/>
      <c r="M94" s="50"/>
      <c r="N94" s="28" t="s">
        <v>5</v>
      </c>
      <c r="O94" s="28">
        <f>COUNTIF(C92:C111,"임")</f>
        <v>0</v>
      </c>
      <c r="P94" s="28" t="s">
        <v>2</v>
      </c>
      <c r="Q94" s="28">
        <f>SUMIF(C92:C111,"임",E92:E111)</f>
        <v>0</v>
      </c>
      <c r="R94" s="28">
        <f>COUNTIF(X92:X111,"임국")</f>
        <v>0</v>
      </c>
      <c r="S94" s="28" t="s">
        <v>2</v>
      </c>
      <c r="T94" s="28">
        <f>SUMIF(X92:X111,"임국",E92:E111)</f>
        <v>0</v>
      </c>
      <c r="U94" s="28">
        <f t="shared" si="19"/>
        <v>0</v>
      </c>
      <c r="V94" s="28" t="s">
        <v>2</v>
      </c>
      <c r="W94" s="28">
        <f t="shared" si="20"/>
        <v>0</v>
      </c>
      <c r="X94" s="28" t="str">
        <f t="shared" si="18"/>
        <v/>
      </c>
    </row>
    <row r="95" spans="1:24" ht="28.9" customHeight="1">
      <c r="A95" s="41" t="str">
        <f t="shared" si="21"/>
        <v xml:space="preserve"> </v>
      </c>
      <c r="B95" s="42"/>
      <c r="C95" s="43"/>
      <c r="D95" s="44"/>
      <c r="E95" s="44"/>
      <c r="F95" s="43"/>
      <c r="G95" s="43"/>
      <c r="H95" s="26"/>
      <c r="I95" s="26"/>
      <c r="J95" s="26"/>
      <c r="K95" s="26"/>
      <c r="L95" s="52"/>
      <c r="M95" s="50"/>
      <c r="N95" s="28" t="s">
        <v>6</v>
      </c>
      <c r="O95" s="28">
        <f>COUNTIF(C92:C111,"대")</f>
        <v>0</v>
      </c>
      <c r="P95" s="28" t="s">
        <v>2</v>
      </c>
      <c r="Q95" s="28">
        <f>SUMIF(C92:C111,"대",E92:E111)</f>
        <v>0</v>
      </c>
      <c r="R95" s="28">
        <f>COUNTIF(X92:X111,"대국")</f>
        <v>0</v>
      </c>
      <c r="S95" s="28" t="s">
        <v>2</v>
      </c>
      <c r="T95" s="28">
        <f>SUMIF(X92:X111,"대국",E92:E111)</f>
        <v>0</v>
      </c>
      <c r="U95" s="28">
        <f t="shared" si="19"/>
        <v>0</v>
      </c>
      <c r="V95" s="28" t="s">
        <v>2</v>
      </c>
      <c r="W95" s="28">
        <f t="shared" si="20"/>
        <v>0</v>
      </c>
      <c r="X95" s="28" t="str">
        <f t="shared" si="18"/>
        <v/>
      </c>
    </row>
    <row r="96" spans="1:24" ht="28.9" customHeight="1">
      <c r="A96" s="41" t="str">
        <f t="shared" si="21"/>
        <v xml:space="preserve"> </v>
      </c>
      <c r="B96" s="42"/>
      <c r="C96" s="43"/>
      <c r="D96" s="44"/>
      <c r="E96" s="44"/>
      <c r="F96" s="43"/>
      <c r="G96" s="43"/>
      <c r="H96" s="26"/>
      <c r="I96" s="26"/>
      <c r="J96" s="26"/>
      <c r="K96" s="26"/>
      <c r="L96" s="52"/>
      <c r="M96" s="50"/>
      <c r="N96" s="28" t="s">
        <v>7</v>
      </c>
      <c r="O96" s="28">
        <f>COUNTIF(C92:C111,"도")</f>
        <v>0</v>
      </c>
      <c r="P96" s="28" t="s">
        <v>2</v>
      </c>
      <c r="Q96" s="28">
        <f>SUMIF(C92:C111,"도",E92:E111)</f>
        <v>0</v>
      </c>
      <c r="R96" s="28">
        <f>COUNTIF(X92:X111,"도국")</f>
        <v>0</v>
      </c>
      <c r="S96" s="28" t="s">
        <v>2</v>
      </c>
      <c r="T96" s="28">
        <f>SUMIF(X92:X111,"도국",E92:E111)</f>
        <v>0</v>
      </c>
      <c r="U96" s="28">
        <f t="shared" si="19"/>
        <v>0</v>
      </c>
      <c r="V96" s="28" t="s">
        <v>2</v>
      </c>
      <c r="W96" s="28">
        <f t="shared" si="20"/>
        <v>0</v>
      </c>
      <c r="X96" s="28" t="str">
        <f t="shared" si="18"/>
        <v/>
      </c>
    </row>
    <row r="97" spans="1:24" ht="28.9" customHeight="1">
      <c r="A97" s="41" t="str">
        <f t="shared" si="21"/>
        <v xml:space="preserve"> </v>
      </c>
      <c r="B97" s="42"/>
      <c r="C97" s="43"/>
      <c r="D97" s="44"/>
      <c r="E97" s="44"/>
      <c r="F97" s="43"/>
      <c r="G97" s="43"/>
      <c r="H97" s="26"/>
      <c r="I97" s="26"/>
      <c r="J97" s="26"/>
      <c r="K97" s="26"/>
      <c r="L97" s="52"/>
      <c r="M97" s="50"/>
      <c r="N97" s="28" t="s">
        <v>8</v>
      </c>
      <c r="O97" s="28">
        <f>COUNTIF(C92:C111,"천")</f>
        <v>0</v>
      </c>
      <c r="P97" s="28" t="s">
        <v>2</v>
      </c>
      <c r="Q97" s="28">
        <f>SUMIF(C92:C111,"천",E92:E111)</f>
        <v>0</v>
      </c>
      <c r="R97" s="28">
        <f>COUNTIF(X92:X111,"천국")</f>
        <v>0</v>
      </c>
      <c r="S97" s="28" t="s">
        <v>2</v>
      </c>
      <c r="T97" s="28">
        <f>SUMIF(X92:X111,"천국",E92:E111)</f>
        <v>0</v>
      </c>
      <c r="U97" s="28">
        <f t="shared" si="19"/>
        <v>0</v>
      </c>
      <c r="V97" s="28" t="s">
        <v>2</v>
      </c>
      <c r="W97" s="28">
        <f t="shared" si="20"/>
        <v>0</v>
      </c>
      <c r="X97" s="28" t="str">
        <f t="shared" si="18"/>
        <v/>
      </c>
    </row>
    <row r="98" spans="1:24" ht="28.9" customHeight="1">
      <c r="A98" s="41" t="str">
        <f t="shared" si="21"/>
        <v xml:space="preserve"> </v>
      </c>
      <c r="B98" s="42"/>
      <c r="C98" s="43"/>
      <c r="D98" s="44"/>
      <c r="E98" s="44"/>
      <c r="F98" s="43"/>
      <c r="G98" s="43"/>
      <c r="H98" s="26"/>
      <c r="I98" s="26"/>
      <c r="J98" s="26"/>
      <c r="K98" s="26"/>
      <c r="L98" s="52"/>
      <c r="M98" s="50"/>
      <c r="N98" s="28" t="s">
        <v>9</v>
      </c>
      <c r="O98" s="28">
        <f>COUNTIF(C92:C111,"구")</f>
        <v>0</v>
      </c>
      <c r="P98" s="28" t="s">
        <v>2</v>
      </c>
      <c r="Q98" s="28">
        <f>SUMIF(C92:C111,"구",E92:E111)</f>
        <v>0</v>
      </c>
      <c r="R98" s="28">
        <f>COUNTIF(X92:X111,"구국")</f>
        <v>0</v>
      </c>
      <c r="S98" s="28" t="s">
        <v>2</v>
      </c>
      <c r="T98" s="28">
        <f>SUMIF(X92:X111,"구국",E92:E111)</f>
        <v>0</v>
      </c>
      <c r="U98" s="28">
        <f t="shared" si="19"/>
        <v>0</v>
      </c>
      <c r="V98" s="28" t="s">
        <v>2</v>
      </c>
      <c r="W98" s="28">
        <f t="shared" si="20"/>
        <v>0</v>
      </c>
      <c r="X98" s="28" t="str">
        <f t="shared" si="18"/>
        <v/>
      </c>
    </row>
    <row r="99" spans="1:24" ht="28.9" customHeight="1">
      <c r="A99" s="41" t="str">
        <f t="shared" si="21"/>
        <v xml:space="preserve"> </v>
      </c>
      <c r="B99" s="42"/>
      <c r="C99" s="43"/>
      <c r="D99" s="44"/>
      <c r="E99" s="44"/>
      <c r="F99" s="43"/>
      <c r="G99" s="43"/>
      <c r="H99" s="26"/>
      <c r="I99" s="26"/>
      <c r="J99" s="26"/>
      <c r="K99" s="26"/>
      <c r="L99" s="52"/>
      <c r="M99" s="50"/>
      <c r="N99" s="28" t="s">
        <v>10</v>
      </c>
      <c r="O99" s="28">
        <f>COUNTIF(C92:C111,"제")</f>
        <v>0</v>
      </c>
      <c r="P99" s="28" t="s">
        <v>2</v>
      </c>
      <c r="Q99" s="28">
        <f>SUMIF(C92:C111,"제",E92:E111)</f>
        <v>0</v>
      </c>
      <c r="R99" s="28">
        <f>COUNTIF(X92:X111,"제국")</f>
        <v>0</v>
      </c>
      <c r="S99" s="28" t="s">
        <v>2</v>
      </c>
      <c r="T99" s="28">
        <f>SUMIF(X92:X111,"제국",E92:E111)</f>
        <v>0</v>
      </c>
      <c r="U99" s="28">
        <f t="shared" si="19"/>
        <v>0</v>
      </c>
      <c r="V99" s="28" t="s">
        <v>2</v>
      </c>
      <c r="W99" s="28">
        <f t="shared" si="20"/>
        <v>0</v>
      </c>
      <c r="X99" s="28" t="str">
        <f t="shared" si="18"/>
        <v/>
      </c>
    </row>
    <row r="100" spans="1:24" ht="28.9" customHeight="1">
      <c r="A100" s="41" t="str">
        <f t="shared" si="21"/>
        <v xml:space="preserve"> </v>
      </c>
      <c r="B100" s="42"/>
      <c r="C100" s="43"/>
      <c r="D100" s="44"/>
      <c r="E100" s="44"/>
      <c r="F100" s="43"/>
      <c r="G100" s="43"/>
      <c r="H100" s="26"/>
      <c r="I100" s="26"/>
      <c r="J100" s="26"/>
      <c r="K100" s="26"/>
      <c r="L100" s="52"/>
      <c r="M100" s="50"/>
      <c r="N100" s="28" t="s">
        <v>11</v>
      </c>
      <c r="O100" s="28">
        <f>COUNTIF(C92:C111,"유")</f>
        <v>0</v>
      </c>
      <c r="P100" s="28" t="s">
        <v>2</v>
      </c>
      <c r="Q100" s="28">
        <f>SUMIF(C92:C111,"유",E92:E111)</f>
        <v>0</v>
      </c>
      <c r="R100" s="28">
        <f>COUNTIF(X92:X111,"유국")</f>
        <v>0</v>
      </c>
      <c r="S100" s="28" t="s">
        <v>2</v>
      </c>
      <c r="T100" s="28">
        <f>SUMIF(X92:X111,"유국",E92:E111)</f>
        <v>0</v>
      </c>
      <c r="U100" s="28">
        <f t="shared" si="19"/>
        <v>0</v>
      </c>
      <c r="V100" s="28" t="s">
        <v>2</v>
      </c>
      <c r="W100" s="28">
        <f t="shared" si="20"/>
        <v>0</v>
      </c>
      <c r="X100" s="28" t="str">
        <f t="shared" si="18"/>
        <v/>
      </c>
    </row>
    <row r="101" spans="1:24" ht="28.9" customHeight="1">
      <c r="A101" s="41" t="str">
        <f t="shared" si="21"/>
        <v xml:space="preserve"> </v>
      </c>
      <c r="B101" s="42"/>
      <c r="C101" s="43"/>
      <c r="D101" s="44"/>
      <c r="E101" s="44"/>
      <c r="F101" s="43"/>
      <c r="G101" s="43"/>
      <c r="H101" s="26"/>
      <c r="I101" s="26"/>
      <c r="J101" s="26"/>
      <c r="K101" s="26"/>
      <c r="L101" s="52"/>
      <c r="M101" s="50"/>
      <c r="N101" s="28" t="s">
        <v>12</v>
      </c>
      <c r="O101" s="28">
        <f>COUNTIF(C92:C111,"과")</f>
        <v>0</v>
      </c>
      <c r="P101" s="28" t="s">
        <v>2</v>
      </c>
      <c r="Q101" s="28">
        <f>SUMIF(C92:C111,"과",E92:E111)</f>
        <v>0</v>
      </c>
      <c r="R101" s="28">
        <f>COUNTIF(X92:X111,"과국")</f>
        <v>0</v>
      </c>
      <c r="S101" s="28" t="s">
        <v>2</v>
      </c>
      <c r="T101" s="28">
        <f>SUMIF(X92:X111,"과국",E92:E111)</f>
        <v>0</v>
      </c>
      <c r="U101" s="28">
        <f t="shared" si="19"/>
        <v>0</v>
      </c>
      <c r="V101" s="28" t="s">
        <v>2</v>
      </c>
      <c r="W101" s="28">
        <f t="shared" si="20"/>
        <v>0</v>
      </c>
      <c r="X101" s="28" t="str">
        <f t="shared" si="18"/>
        <v/>
      </c>
    </row>
    <row r="102" spans="1:24" ht="28.9" customHeight="1">
      <c r="A102" s="41" t="str">
        <f t="shared" si="21"/>
        <v xml:space="preserve"> </v>
      </c>
      <c r="B102" s="42"/>
      <c r="C102" s="43"/>
      <c r="D102" s="44"/>
      <c r="E102" s="44"/>
      <c r="F102" s="43"/>
      <c r="G102" s="43"/>
      <c r="H102" s="26"/>
      <c r="I102" s="26"/>
      <c r="J102" s="26"/>
      <c r="K102" s="26"/>
      <c r="L102" s="52"/>
      <c r="M102" s="50"/>
      <c r="N102" s="28" t="s">
        <v>13</v>
      </c>
      <c r="O102" s="28">
        <f>COUNTIF(C92:C111,"묘")</f>
        <v>0</v>
      </c>
      <c r="P102" s="28" t="s">
        <v>2</v>
      </c>
      <c r="Q102" s="28">
        <f>SUMIF(C92:C111,"묘",E92:E111)</f>
        <v>0</v>
      </c>
      <c r="R102" s="28">
        <f>COUNTIF(X92:X111,"묘국")</f>
        <v>0</v>
      </c>
      <c r="S102" s="28" t="s">
        <v>2</v>
      </c>
      <c r="T102" s="28">
        <f>SUMIF(X92:X111,"묘국",E92:E111)</f>
        <v>0</v>
      </c>
      <c r="U102" s="28">
        <f t="shared" si="19"/>
        <v>0</v>
      </c>
      <c r="V102" s="28" t="s">
        <v>2</v>
      </c>
      <c r="W102" s="28">
        <f t="shared" si="20"/>
        <v>0</v>
      </c>
      <c r="X102" s="28" t="str">
        <f t="shared" si="18"/>
        <v/>
      </c>
    </row>
    <row r="103" spans="1:24" ht="28.9" customHeight="1">
      <c r="A103" s="41" t="str">
        <f t="shared" si="21"/>
        <v xml:space="preserve"> </v>
      </c>
      <c r="B103" s="42"/>
      <c r="C103" s="43"/>
      <c r="D103" s="44"/>
      <c r="E103" s="44"/>
      <c r="F103" s="43"/>
      <c r="G103" s="43"/>
      <c r="H103" s="26"/>
      <c r="I103" s="26"/>
      <c r="J103" s="26"/>
      <c r="K103" s="26"/>
      <c r="L103" s="52"/>
      <c r="M103" s="50"/>
      <c r="N103" s="28" t="s">
        <v>14</v>
      </c>
      <c r="O103" s="28">
        <f>COUNTIF(C92:C111,"목")</f>
        <v>0</v>
      </c>
      <c r="P103" s="28" t="s">
        <v>2</v>
      </c>
      <c r="Q103" s="28">
        <f>SUMIF(C92:C111,"목",E92:E111)</f>
        <v>0</v>
      </c>
      <c r="R103" s="28">
        <f>COUNTIF(X92:X111,"목국")</f>
        <v>0</v>
      </c>
      <c r="S103" s="28" t="s">
        <v>2</v>
      </c>
      <c r="T103" s="28">
        <f>SUMIF(X92:X111,"목국",E92:E111)</f>
        <v>0</v>
      </c>
      <c r="U103" s="28">
        <f t="shared" si="19"/>
        <v>0</v>
      </c>
      <c r="V103" s="28" t="s">
        <v>2</v>
      </c>
      <c r="W103" s="28">
        <f t="shared" si="20"/>
        <v>0</v>
      </c>
      <c r="X103" s="28" t="str">
        <f t="shared" si="18"/>
        <v/>
      </c>
    </row>
    <row r="104" spans="1:24" ht="28.9" customHeight="1">
      <c r="A104" s="41" t="str">
        <f t="shared" si="21"/>
        <v xml:space="preserve"> </v>
      </c>
      <c r="B104" s="42"/>
      <c r="C104" s="43"/>
      <c r="D104" s="44"/>
      <c r="E104" s="44"/>
      <c r="F104" s="43"/>
      <c r="G104" s="43"/>
      <c r="H104" s="26"/>
      <c r="I104" s="26"/>
      <c r="J104" s="26"/>
      <c r="K104" s="26"/>
      <c r="L104" s="52"/>
      <c r="M104" s="50"/>
      <c r="N104" s="28" t="s">
        <v>15</v>
      </c>
      <c r="O104" s="28">
        <f>COUNTIF(C92:C111,"잡")</f>
        <v>0</v>
      </c>
      <c r="P104" s="28" t="s">
        <v>2</v>
      </c>
      <c r="Q104" s="28">
        <f>SUMIF(C92:C111,"잡",E92:E111)</f>
        <v>0</v>
      </c>
      <c r="R104" s="28">
        <f>COUNTIF(X92:X111,"잡국")</f>
        <v>0</v>
      </c>
      <c r="S104" s="28" t="s">
        <v>2</v>
      </c>
      <c r="T104" s="28">
        <f>SUMIF(X92:X111,"잡국",E92:E111)</f>
        <v>0</v>
      </c>
      <c r="U104" s="28">
        <f t="shared" si="19"/>
        <v>0</v>
      </c>
      <c r="V104" s="28" t="s">
        <v>2</v>
      </c>
      <c r="W104" s="28">
        <f t="shared" si="20"/>
        <v>0</v>
      </c>
      <c r="X104" s="28" t="str">
        <f t="shared" ref="X104:X119" si="22">CONCATENATE(C104,H104)</f>
        <v/>
      </c>
    </row>
    <row r="105" spans="1:24" ht="28.9" customHeight="1">
      <c r="A105" s="41" t="str">
        <f t="shared" ref="A105:A111" si="23">IF(OR(ISNUMBER(E105),ISTEXT(C105)),A104+1," ")</f>
        <v xml:space="preserve"> </v>
      </c>
      <c r="B105" s="42"/>
      <c r="C105" s="43"/>
      <c r="D105" s="44"/>
      <c r="E105" s="44"/>
      <c r="F105" s="43"/>
      <c r="G105" s="43"/>
      <c r="H105" s="26"/>
      <c r="I105" s="26"/>
      <c r="J105" s="26"/>
      <c r="K105" s="26"/>
      <c r="L105" s="52"/>
      <c r="M105" s="50"/>
      <c r="N105" s="28" t="s">
        <v>19</v>
      </c>
      <c r="O105" s="28">
        <f>COUNTIF(C92:C111,"학")</f>
        <v>0</v>
      </c>
      <c r="P105" s="28" t="s">
        <v>2</v>
      </c>
      <c r="Q105" s="28">
        <f>SUMIF(C92:C111,"학",E92:E111)</f>
        <v>0</v>
      </c>
      <c r="R105" s="28">
        <f>COUNTIF(X92:X111,"학국")</f>
        <v>0</v>
      </c>
      <c r="S105" s="28" t="s">
        <v>2</v>
      </c>
      <c r="T105" s="28">
        <f>SUMIF(X92:X111,"학국",E92:E111)</f>
        <v>0</v>
      </c>
      <c r="U105" s="28">
        <f t="shared" si="19"/>
        <v>0</v>
      </c>
      <c r="V105" s="28" t="s">
        <v>2</v>
      </c>
      <c r="W105" s="28">
        <f t="shared" si="20"/>
        <v>0</v>
      </c>
      <c r="X105" s="28" t="str">
        <f t="shared" si="22"/>
        <v/>
      </c>
    </row>
    <row r="106" spans="1:24" ht="28.9" customHeight="1">
      <c r="A106" s="41" t="str">
        <f t="shared" si="23"/>
        <v xml:space="preserve"> </v>
      </c>
      <c r="B106" s="42"/>
      <c r="C106" s="43"/>
      <c r="D106" s="44"/>
      <c r="E106" s="44"/>
      <c r="F106" s="43"/>
      <c r="G106" s="43"/>
      <c r="H106" s="26"/>
      <c r="I106" s="26"/>
      <c r="J106" s="26"/>
      <c r="K106" s="26"/>
      <c r="L106" s="52"/>
      <c r="M106" s="50"/>
      <c r="N106" s="28" t="s">
        <v>16</v>
      </c>
      <c r="O106" s="28">
        <f>COUNTIF(C92:C111,"수")</f>
        <v>0</v>
      </c>
      <c r="P106" s="28" t="s">
        <v>2</v>
      </c>
      <c r="Q106" s="28">
        <f>SUMIF(C92:C111,"수",E92:E111)</f>
        <v>0</v>
      </c>
      <c r="R106" s="28">
        <f>COUNTIF(X92:X111,"수국")</f>
        <v>0</v>
      </c>
      <c r="S106" s="28" t="s">
        <v>2</v>
      </c>
      <c r="T106" s="28">
        <f>SUMIF(X92:X111,"수국",E92:E111)</f>
        <v>0</v>
      </c>
      <c r="U106" s="28">
        <f t="shared" si="19"/>
        <v>0</v>
      </c>
      <c r="V106" s="28" t="s">
        <v>2</v>
      </c>
      <c r="W106" s="28">
        <f t="shared" si="20"/>
        <v>0</v>
      </c>
      <c r="X106" s="28" t="str">
        <f t="shared" si="22"/>
        <v/>
      </c>
    </row>
    <row r="107" spans="1:24" ht="28.9" customHeight="1">
      <c r="A107" s="41" t="str">
        <f t="shared" si="23"/>
        <v xml:space="preserve"> </v>
      </c>
      <c r="B107" s="42"/>
      <c r="C107" s="43"/>
      <c r="D107" s="44"/>
      <c r="E107" s="44"/>
      <c r="F107" s="43"/>
      <c r="G107" s="43"/>
      <c r="H107" s="26"/>
      <c r="I107" s="26"/>
      <c r="J107" s="26"/>
      <c r="K107" s="26"/>
      <c r="L107" s="52"/>
      <c r="M107" s="50"/>
      <c r="N107" s="29" t="s">
        <v>17</v>
      </c>
      <c r="O107" s="28">
        <f>COUNTIF(C92:C111,"장")</f>
        <v>0</v>
      </c>
      <c r="P107" s="28" t="s">
        <v>2</v>
      </c>
      <c r="Q107" s="28">
        <f>SUMIF(C92:C111,"장",E92:E111)</f>
        <v>0</v>
      </c>
      <c r="R107" s="28">
        <f>COUNTIF(X92:X111,"장국")</f>
        <v>0</v>
      </c>
      <c r="S107" s="28" t="s">
        <v>2</v>
      </c>
      <c r="T107" s="28">
        <f>SUMIF(X92:X111,"장국",E92:E111)</f>
        <v>0</v>
      </c>
      <c r="U107" s="28">
        <f t="shared" si="19"/>
        <v>0</v>
      </c>
      <c r="V107" s="28" t="s">
        <v>2</v>
      </c>
      <c r="W107" s="28">
        <f t="shared" si="20"/>
        <v>0</v>
      </c>
      <c r="X107" s="30" t="str">
        <f t="shared" si="22"/>
        <v/>
      </c>
    </row>
    <row r="108" spans="1:24" ht="28.9" customHeight="1">
      <c r="A108" s="41" t="str">
        <f t="shared" si="23"/>
        <v xml:space="preserve"> </v>
      </c>
      <c r="B108" s="42"/>
      <c r="C108" s="43"/>
      <c r="D108" s="44"/>
      <c r="E108" s="44"/>
      <c r="F108" s="43"/>
      <c r="G108" s="43"/>
      <c r="H108" s="26"/>
      <c r="I108" s="26"/>
      <c r="J108" s="26"/>
      <c r="K108" s="26"/>
      <c r="L108" s="52"/>
      <c r="M108" s="50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30" t="str">
        <f t="shared" si="22"/>
        <v/>
      </c>
    </row>
    <row r="109" spans="1:24" ht="28.9" customHeight="1">
      <c r="A109" s="41" t="str">
        <f t="shared" si="23"/>
        <v xml:space="preserve"> </v>
      </c>
      <c r="B109" s="42"/>
      <c r="C109" s="43"/>
      <c r="D109" s="44"/>
      <c r="E109" s="44"/>
      <c r="F109" s="43"/>
      <c r="G109" s="43"/>
      <c r="H109" s="26"/>
      <c r="I109" s="26"/>
      <c r="J109" s="26"/>
      <c r="K109" s="26"/>
      <c r="L109" s="52"/>
      <c r="M109" s="50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30" t="str">
        <f t="shared" si="22"/>
        <v/>
      </c>
    </row>
    <row r="110" spans="1:24" ht="28.9" customHeight="1">
      <c r="A110" s="41" t="str">
        <f t="shared" si="23"/>
        <v xml:space="preserve"> </v>
      </c>
      <c r="B110" s="42"/>
      <c r="C110" s="43"/>
      <c r="D110" s="44"/>
      <c r="E110" s="44"/>
      <c r="F110" s="43"/>
      <c r="G110" s="43"/>
      <c r="H110" s="26"/>
      <c r="I110" s="26"/>
      <c r="J110" s="26"/>
      <c r="K110" s="26"/>
      <c r="L110" s="52"/>
      <c r="M110" s="50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30" t="str">
        <f t="shared" si="22"/>
        <v/>
      </c>
    </row>
    <row r="111" spans="1:24" ht="28.9" customHeight="1">
      <c r="A111" s="41" t="str">
        <f t="shared" si="23"/>
        <v xml:space="preserve"> </v>
      </c>
      <c r="B111" s="42"/>
      <c r="C111" s="43"/>
      <c r="D111" s="44"/>
      <c r="E111" s="44"/>
      <c r="F111" s="43"/>
      <c r="G111" s="43"/>
      <c r="H111" s="26"/>
      <c r="I111" s="26"/>
      <c r="J111" s="26"/>
      <c r="K111" s="26"/>
      <c r="L111" s="52"/>
      <c r="M111" s="50"/>
      <c r="N111" s="28" t="s">
        <v>20</v>
      </c>
      <c r="O111" s="28">
        <f>COUNTIF(C92:C111," ")</f>
        <v>0</v>
      </c>
      <c r="P111" s="28" t="s">
        <v>2</v>
      </c>
      <c r="Q111" s="28">
        <f>SUMIF(C92:C111," ",E92:E111)</f>
        <v>0</v>
      </c>
      <c r="R111" s="28"/>
      <c r="S111" s="28" t="s">
        <v>2</v>
      </c>
      <c r="T111" s="28"/>
      <c r="U111" s="28">
        <f>O111</f>
        <v>0</v>
      </c>
      <c r="V111" s="28" t="s">
        <v>2</v>
      </c>
      <c r="W111" s="28">
        <f>Q111</f>
        <v>0</v>
      </c>
      <c r="X111" s="28" t="str">
        <f t="shared" si="22"/>
        <v/>
      </c>
    </row>
    <row r="112" spans="1:24" ht="28.9" customHeight="1">
      <c r="A112" s="45" t="s">
        <v>35</v>
      </c>
      <c r="B112" s="46"/>
      <c r="C112" s="47"/>
      <c r="D112" s="48"/>
      <c r="E112" s="49">
        <f>SUM(E92:E111)</f>
        <v>0</v>
      </c>
      <c r="F112" s="47"/>
      <c r="G112" s="47"/>
      <c r="H112" s="31"/>
      <c r="I112" s="31"/>
      <c r="J112" s="31"/>
      <c r="K112" s="31"/>
      <c r="L112" s="33"/>
      <c r="M112" s="51"/>
      <c r="N112" s="29" t="s">
        <v>1</v>
      </c>
      <c r="O112" s="28">
        <f>SUM(O92:O111)</f>
        <v>0</v>
      </c>
      <c r="P112" s="28" t="s">
        <v>2</v>
      </c>
      <c r="Q112" s="28">
        <f>SUM(Q92:Q111)</f>
        <v>0</v>
      </c>
      <c r="R112" s="28">
        <f>SUM(R92:R111)</f>
        <v>0</v>
      </c>
      <c r="S112" s="28" t="s">
        <v>2</v>
      </c>
      <c r="T112" s="28">
        <f>SUM(T92:T111)</f>
        <v>0</v>
      </c>
      <c r="U112" s="28">
        <f>SUM(U92:U111)</f>
        <v>0</v>
      </c>
      <c r="V112" s="28" t="s">
        <v>2</v>
      </c>
      <c r="W112" s="28">
        <f>SUM(W92:W111)</f>
        <v>0</v>
      </c>
      <c r="X112" s="28" t="str">
        <f t="shared" si="22"/>
        <v/>
      </c>
    </row>
    <row r="113" spans="1:24" ht="28.9" customHeight="1">
      <c r="A113" s="41" t="str">
        <f>IF(OR(ISNUMBER(E113),ISTEXT(C113)),A111+1," ")</f>
        <v xml:space="preserve"> </v>
      </c>
      <c r="B113" s="42"/>
      <c r="C113" s="43"/>
      <c r="D113" s="44"/>
      <c r="E113" s="44"/>
      <c r="F113" s="43"/>
      <c r="G113" s="43"/>
      <c r="H113" s="26"/>
      <c r="I113" s="26"/>
      <c r="J113" s="26"/>
      <c r="K113" s="27"/>
      <c r="L113" s="52"/>
      <c r="M113" s="50"/>
      <c r="N113" s="28" t="s">
        <v>3</v>
      </c>
      <c r="O113" s="28">
        <f>COUNTIF(C113:C132,"전")</f>
        <v>0</v>
      </c>
      <c r="P113" s="28" t="s">
        <v>2</v>
      </c>
      <c r="Q113" s="28">
        <f>SUMIF(C113:C132,"전",E113:E132)</f>
        <v>0</v>
      </c>
      <c r="R113" s="28">
        <f>COUNTIF(X113:X132,"전국")</f>
        <v>0</v>
      </c>
      <c r="S113" s="28" t="s">
        <v>2</v>
      </c>
      <c r="T113" s="28">
        <f>SUMIF(X113:X132,"전국",E113:E132)</f>
        <v>0</v>
      </c>
      <c r="U113" s="28">
        <f t="shared" ref="U113:U128" si="24">O113-R113</f>
        <v>0</v>
      </c>
      <c r="V113" s="28" t="s">
        <v>2</v>
      </c>
      <c r="W113" s="28">
        <f t="shared" ref="W113:W128" si="25">Q113-T113</f>
        <v>0</v>
      </c>
      <c r="X113" s="28" t="str">
        <f t="shared" si="22"/>
        <v/>
      </c>
    </row>
    <row r="114" spans="1:24" ht="28.9" customHeight="1">
      <c r="A114" s="41" t="str">
        <f>IF(OR(ISNUMBER(E114),ISTEXT(C114)),A113+1," ")</f>
        <v xml:space="preserve"> </v>
      </c>
      <c r="B114" s="42"/>
      <c r="C114" s="43"/>
      <c r="D114" s="44"/>
      <c r="E114" s="44"/>
      <c r="F114" s="43"/>
      <c r="G114" s="43"/>
      <c r="H114" s="26"/>
      <c r="I114" s="26"/>
      <c r="J114" s="26"/>
      <c r="K114" s="26"/>
      <c r="L114" s="52"/>
      <c r="M114" s="50"/>
      <c r="N114" s="28" t="s">
        <v>4</v>
      </c>
      <c r="O114" s="28">
        <f>COUNTIF(C113:C132,"답")</f>
        <v>0</v>
      </c>
      <c r="P114" s="28" t="s">
        <v>2</v>
      </c>
      <c r="Q114" s="28">
        <f>SUMIF(C113:C132,"답",E113:E132)</f>
        <v>0</v>
      </c>
      <c r="R114" s="28">
        <f>COUNTIF(X113:X132,"답국")</f>
        <v>0</v>
      </c>
      <c r="S114" s="28" t="s">
        <v>2</v>
      </c>
      <c r="T114" s="28">
        <f>SUMIF(X113:X132,"답국",E113:E132)</f>
        <v>0</v>
      </c>
      <c r="U114" s="28">
        <f t="shared" si="24"/>
        <v>0</v>
      </c>
      <c r="V114" s="28" t="s">
        <v>2</v>
      </c>
      <c r="W114" s="28">
        <f t="shared" si="25"/>
        <v>0</v>
      </c>
      <c r="X114" s="28" t="str">
        <f t="shared" si="22"/>
        <v/>
      </c>
    </row>
    <row r="115" spans="1:24" ht="28.9" customHeight="1">
      <c r="A115" s="41" t="str">
        <f t="shared" ref="A115:A124" si="26">IF(OR(ISNUMBER(E115),ISTEXT(C115)),A114+1," ")</f>
        <v xml:space="preserve"> </v>
      </c>
      <c r="B115" s="42"/>
      <c r="C115" s="43"/>
      <c r="D115" s="44"/>
      <c r="E115" s="44"/>
      <c r="F115" s="43"/>
      <c r="G115" s="43"/>
      <c r="H115" s="26"/>
      <c r="I115" s="26"/>
      <c r="J115" s="26"/>
      <c r="K115" s="26"/>
      <c r="L115" s="52"/>
      <c r="M115" s="50"/>
      <c r="N115" s="28" t="s">
        <v>5</v>
      </c>
      <c r="O115" s="28">
        <f>COUNTIF(C113:C132,"임")</f>
        <v>0</v>
      </c>
      <c r="P115" s="28" t="s">
        <v>2</v>
      </c>
      <c r="Q115" s="28">
        <f>SUMIF(C113:C132,"임",E113:E132)</f>
        <v>0</v>
      </c>
      <c r="R115" s="28">
        <f>COUNTIF(X113:X132,"임국")</f>
        <v>0</v>
      </c>
      <c r="S115" s="28" t="s">
        <v>2</v>
      </c>
      <c r="T115" s="28">
        <f>SUMIF(X113:X132,"임국",E113:E132)</f>
        <v>0</v>
      </c>
      <c r="U115" s="28">
        <f t="shared" si="24"/>
        <v>0</v>
      </c>
      <c r="V115" s="28" t="s">
        <v>2</v>
      </c>
      <c r="W115" s="28">
        <f t="shared" si="25"/>
        <v>0</v>
      </c>
      <c r="X115" s="28" t="str">
        <f t="shared" si="22"/>
        <v/>
      </c>
    </row>
    <row r="116" spans="1:24" ht="28.9" customHeight="1">
      <c r="A116" s="41" t="str">
        <f t="shared" si="26"/>
        <v xml:space="preserve"> </v>
      </c>
      <c r="B116" s="42"/>
      <c r="C116" s="43"/>
      <c r="D116" s="44"/>
      <c r="E116" s="44"/>
      <c r="F116" s="43"/>
      <c r="G116" s="43"/>
      <c r="H116" s="26"/>
      <c r="I116" s="26"/>
      <c r="J116" s="26"/>
      <c r="K116" s="26"/>
      <c r="L116" s="52"/>
      <c r="M116" s="50"/>
      <c r="N116" s="28" t="s">
        <v>6</v>
      </c>
      <c r="O116" s="28">
        <f>COUNTIF(C113:C132,"대")</f>
        <v>0</v>
      </c>
      <c r="P116" s="28" t="s">
        <v>2</v>
      </c>
      <c r="Q116" s="28">
        <f>SUMIF(C113:C132,"대",E113:E132)</f>
        <v>0</v>
      </c>
      <c r="R116" s="28">
        <f>COUNTIF(X113:X132,"대국")</f>
        <v>0</v>
      </c>
      <c r="S116" s="28" t="s">
        <v>2</v>
      </c>
      <c r="T116" s="28">
        <f>SUMIF(X113:X132,"대국",E113:E132)</f>
        <v>0</v>
      </c>
      <c r="U116" s="28">
        <f t="shared" si="24"/>
        <v>0</v>
      </c>
      <c r="V116" s="28" t="s">
        <v>2</v>
      </c>
      <c r="W116" s="28">
        <f t="shared" si="25"/>
        <v>0</v>
      </c>
      <c r="X116" s="28" t="str">
        <f t="shared" si="22"/>
        <v/>
      </c>
    </row>
    <row r="117" spans="1:24" ht="28.9" customHeight="1">
      <c r="A117" s="41" t="str">
        <f t="shared" si="26"/>
        <v xml:space="preserve"> </v>
      </c>
      <c r="B117" s="42"/>
      <c r="C117" s="43"/>
      <c r="D117" s="44"/>
      <c r="E117" s="44"/>
      <c r="F117" s="43"/>
      <c r="G117" s="43"/>
      <c r="H117" s="26"/>
      <c r="I117" s="26"/>
      <c r="J117" s="26"/>
      <c r="K117" s="26"/>
      <c r="L117" s="52"/>
      <c r="M117" s="50"/>
      <c r="N117" s="28" t="s">
        <v>7</v>
      </c>
      <c r="O117" s="28">
        <f>COUNTIF(C113:C132,"도")</f>
        <v>0</v>
      </c>
      <c r="P117" s="28" t="s">
        <v>2</v>
      </c>
      <c r="Q117" s="28">
        <f>SUMIF(C113:C132,"도",E113:E132)</f>
        <v>0</v>
      </c>
      <c r="R117" s="28">
        <f>COUNTIF(X113:X132,"도국")</f>
        <v>0</v>
      </c>
      <c r="S117" s="28" t="s">
        <v>2</v>
      </c>
      <c r="T117" s="28">
        <f>SUMIF(X113:X132,"도국",E113:E132)</f>
        <v>0</v>
      </c>
      <c r="U117" s="28">
        <f t="shared" si="24"/>
        <v>0</v>
      </c>
      <c r="V117" s="28" t="s">
        <v>2</v>
      </c>
      <c r="W117" s="28">
        <f t="shared" si="25"/>
        <v>0</v>
      </c>
      <c r="X117" s="28" t="str">
        <f t="shared" si="22"/>
        <v/>
      </c>
    </row>
    <row r="118" spans="1:24" ht="28.9" customHeight="1">
      <c r="A118" s="41" t="str">
        <f t="shared" si="26"/>
        <v xml:space="preserve"> </v>
      </c>
      <c r="B118" s="42"/>
      <c r="C118" s="43"/>
      <c r="D118" s="44"/>
      <c r="E118" s="44"/>
      <c r="F118" s="43"/>
      <c r="G118" s="43"/>
      <c r="H118" s="26"/>
      <c r="I118" s="26"/>
      <c r="J118" s="26"/>
      <c r="K118" s="26"/>
      <c r="L118" s="52"/>
      <c r="M118" s="50"/>
      <c r="N118" s="28" t="s">
        <v>8</v>
      </c>
      <c r="O118" s="28">
        <f>COUNTIF(C113:C132,"천")</f>
        <v>0</v>
      </c>
      <c r="P118" s="28" t="s">
        <v>2</v>
      </c>
      <c r="Q118" s="28">
        <f>SUMIF(C113:C132,"천",E113:E132)</f>
        <v>0</v>
      </c>
      <c r="R118" s="28">
        <f>COUNTIF(X113:X132,"천국")</f>
        <v>0</v>
      </c>
      <c r="S118" s="28" t="s">
        <v>2</v>
      </c>
      <c r="T118" s="28">
        <f>SUMIF(X113:X132,"천국",E113:E132)</f>
        <v>0</v>
      </c>
      <c r="U118" s="28">
        <f t="shared" si="24"/>
        <v>0</v>
      </c>
      <c r="V118" s="28" t="s">
        <v>2</v>
      </c>
      <c r="W118" s="28">
        <f t="shared" si="25"/>
        <v>0</v>
      </c>
      <c r="X118" s="28" t="str">
        <f t="shared" si="22"/>
        <v/>
      </c>
    </row>
    <row r="119" spans="1:24" ht="28.9" customHeight="1">
      <c r="A119" s="41" t="str">
        <f t="shared" si="26"/>
        <v xml:space="preserve"> </v>
      </c>
      <c r="B119" s="42"/>
      <c r="C119" s="43"/>
      <c r="D119" s="44"/>
      <c r="E119" s="44"/>
      <c r="F119" s="43"/>
      <c r="G119" s="43"/>
      <c r="H119" s="26"/>
      <c r="I119" s="26"/>
      <c r="J119" s="26"/>
      <c r="K119" s="26"/>
      <c r="L119" s="52"/>
      <c r="M119" s="50"/>
      <c r="N119" s="28" t="s">
        <v>9</v>
      </c>
      <c r="O119" s="28">
        <f>COUNTIF(C113:C132,"구")</f>
        <v>0</v>
      </c>
      <c r="P119" s="28" t="s">
        <v>2</v>
      </c>
      <c r="Q119" s="28">
        <f>SUMIF(C113:C132,"구",E113:E132)</f>
        <v>0</v>
      </c>
      <c r="R119" s="28">
        <f>COUNTIF(X113:X132,"구국")</f>
        <v>0</v>
      </c>
      <c r="S119" s="28" t="s">
        <v>2</v>
      </c>
      <c r="T119" s="28">
        <f>SUMIF(X113:X132,"구국",E113:E132)</f>
        <v>0</v>
      </c>
      <c r="U119" s="28">
        <f t="shared" si="24"/>
        <v>0</v>
      </c>
      <c r="V119" s="28" t="s">
        <v>2</v>
      </c>
      <c r="W119" s="28">
        <f t="shared" si="25"/>
        <v>0</v>
      </c>
      <c r="X119" s="28" t="str">
        <f t="shared" si="22"/>
        <v/>
      </c>
    </row>
    <row r="120" spans="1:24" ht="28.9" customHeight="1">
      <c r="A120" s="41" t="str">
        <f t="shared" si="26"/>
        <v xml:space="preserve"> </v>
      </c>
      <c r="B120" s="42"/>
      <c r="C120" s="43"/>
      <c r="D120" s="44"/>
      <c r="E120" s="44"/>
      <c r="F120" s="43"/>
      <c r="G120" s="43"/>
      <c r="H120" s="26"/>
      <c r="I120" s="26"/>
      <c r="J120" s="26"/>
      <c r="K120" s="26"/>
      <c r="L120" s="52"/>
      <c r="M120" s="50"/>
      <c r="N120" s="28" t="s">
        <v>10</v>
      </c>
      <c r="O120" s="28">
        <f>COUNTIF(C113:C132,"제")</f>
        <v>0</v>
      </c>
      <c r="P120" s="28" t="s">
        <v>2</v>
      </c>
      <c r="Q120" s="28">
        <f>SUMIF(C113:C132,"제",E113:E132)</f>
        <v>0</v>
      </c>
      <c r="R120" s="28">
        <f>COUNTIF(X113:X132,"제국")</f>
        <v>0</v>
      </c>
      <c r="S120" s="28" t="s">
        <v>2</v>
      </c>
      <c r="T120" s="28">
        <f>SUMIF(X113:X132,"제국",E113:E132)</f>
        <v>0</v>
      </c>
      <c r="U120" s="28">
        <f t="shared" si="24"/>
        <v>0</v>
      </c>
      <c r="V120" s="28" t="s">
        <v>2</v>
      </c>
      <c r="W120" s="28">
        <f t="shared" si="25"/>
        <v>0</v>
      </c>
      <c r="X120" s="28" t="str">
        <f t="shared" ref="X120:X135" si="27">CONCATENATE(C120,H120)</f>
        <v/>
      </c>
    </row>
    <row r="121" spans="1:24" ht="28.9" customHeight="1">
      <c r="A121" s="41" t="str">
        <f t="shared" si="26"/>
        <v xml:space="preserve"> </v>
      </c>
      <c r="B121" s="42"/>
      <c r="C121" s="43"/>
      <c r="D121" s="44"/>
      <c r="E121" s="44"/>
      <c r="F121" s="43"/>
      <c r="G121" s="43"/>
      <c r="H121" s="26"/>
      <c r="I121" s="26"/>
      <c r="J121" s="26"/>
      <c r="K121" s="26"/>
      <c r="L121" s="52"/>
      <c r="M121" s="50"/>
      <c r="N121" s="28" t="s">
        <v>11</v>
      </c>
      <c r="O121" s="28">
        <f>COUNTIF(C113:C132,"유")</f>
        <v>0</v>
      </c>
      <c r="P121" s="28" t="s">
        <v>2</v>
      </c>
      <c r="Q121" s="28">
        <f>SUMIF(C113:C132,"유",E113:E132)</f>
        <v>0</v>
      </c>
      <c r="R121" s="28">
        <f>COUNTIF(X113:X132,"유국")</f>
        <v>0</v>
      </c>
      <c r="S121" s="28" t="s">
        <v>2</v>
      </c>
      <c r="T121" s="28">
        <f>SUMIF(X113:X132,"유국",E113:E132)</f>
        <v>0</v>
      </c>
      <c r="U121" s="28">
        <f t="shared" si="24"/>
        <v>0</v>
      </c>
      <c r="V121" s="28" t="s">
        <v>2</v>
      </c>
      <c r="W121" s="28">
        <f t="shared" si="25"/>
        <v>0</v>
      </c>
      <c r="X121" s="28" t="str">
        <f t="shared" si="27"/>
        <v/>
      </c>
    </row>
    <row r="122" spans="1:24" ht="28.9" customHeight="1">
      <c r="A122" s="41" t="str">
        <f t="shared" si="26"/>
        <v xml:space="preserve"> </v>
      </c>
      <c r="B122" s="42"/>
      <c r="C122" s="43"/>
      <c r="D122" s="44"/>
      <c r="E122" s="44"/>
      <c r="F122" s="43"/>
      <c r="G122" s="43"/>
      <c r="H122" s="26"/>
      <c r="I122" s="26"/>
      <c r="J122" s="26"/>
      <c r="K122" s="26"/>
      <c r="L122" s="52"/>
      <c r="M122" s="50"/>
      <c r="N122" s="28" t="s">
        <v>12</v>
      </c>
      <c r="O122" s="28">
        <f>COUNTIF(C113:C132,"과")</f>
        <v>0</v>
      </c>
      <c r="P122" s="28" t="s">
        <v>2</v>
      </c>
      <c r="Q122" s="28">
        <f>SUMIF(C113:C132,"과",E113:E132)</f>
        <v>0</v>
      </c>
      <c r="R122" s="28">
        <f>COUNTIF(X113:X132,"과국")</f>
        <v>0</v>
      </c>
      <c r="S122" s="28" t="s">
        <v>2</v>
      </c>
      <c r="T122" s="28">
        <f>SUMIF(X113:X132,"과국",E113:E132)</f>
        <v>0</v>
      </c>
      <c r="U122" s="28">
        <f t="shared" si="24"/>
        <v>0</v>
      </c>
      <c r="V122" s="28" t="s">
        <v>2</v>
      </c>
      <c r="W122" s="28">
        <f t="shared" si="25"/>
        <v>0</v>
      </c>
      <c r="X122" s="28" t="str">
        <f t="shared" si="27"/>
        <v/>
      </c>
    </row>
    <row r="123" spans="1:24" ht="28.9" customHeight="1">
      <c r="A123" s="41" t="str">
        <f t="shared" si="26"/>
        <v xml:space="preserve"> </v>
      </c>
      <c r="B123" s="42"/>
      <c r="C123" s="43"/>
      <c r="D123" s="44"/>
      <c r="E123" s="44"/>
      <c r="F123" s="43"/>
      <c r="G123" s="43"/>
      <c r="H123" s="26"/>
      <c r="I123" s="26"/>
      <c r="J123" s="26"/>
      <c r="K123" s="26"/>
      <c r="L123" s="52"/>
      <c r="M123" s="50"/>
      <c r="N123" s="28" t="s">
        <v>13</v>
      </c>
      <c r="O123" s="28">
        <f>COUNTIF(C113:C132,"묘")</f>
        <v>0</v>
      </c>
      <c r="P123" s="28" t="s">
        <v>2</v>
      </c>
      <c r="Q123" s="28">
        <f>SUMIF(C113:C132,"묘",E113:E132)</f>
        <v>0</v>
      </c>
      <c r="R123" s="28">
        <f>COUNTIF(X113:X132,"묘국")</f>
        <v>0</v>
      </c>
      <c r="S123" s="28" t="s">
        <v>2</v>
      </c>
      <c r="T123" s="28">
        <f>SUMIF(X113:X132,"묘국",E113:E132)</f>
        <v>0</v>
      </c>
      <c r="U123" s="28">
        <f t="shared" si="24"/>
        <v>0</v>
      </c>
      <c r="V123" s="28" t="s">
        <v>2</v>
      </c>
      <c r="W123" s="28">
        <f t="shared" si="25"/>
        <v>0</v>
      </c>
      <c r="X123" s="28" t="str">
        <f t="shared" si="27"/>
        <v/>
      </c>
    </row>
    <row r="124" spans="1:24" ht="28.9" customHeight="1">
      <c r="A124" s="41" t="str">
        <f t="shared" si="26"/>
        <v xml:space="preserve"> </v>
      </c>
      <c r="B124" s="42"/>
      <c r="C124" s="43"/>
      <c r="D124" s="44"/>
      <c r="E124" s="44"/>
      <c r="F124" s="43"/>
      <c r="G124" s="43"/>
      <c r="H124" s="26"/>
      <c r="I124" s="26"/>
      <c r="J124" s="26"/>
      <c r="K124" s="26"/>
      <c r="L124" s="52"/>
      <c r="M124" s="50"/>
      <c r="N124" s="28" t="s">
        <v>14</v>
      </c>
      <c r="O124" s="28">
        <f>COUNTIF(C113:C132,"목")</f>
        <v>0</v>
      </c>
      <c r="P124" s="28" t="s">
        <v>2</v>
      </c>
      <c r="Q124" s="28">
        <f>SUMIF(C113:C132,"목",E113:E132)</f>
        <v>0</v>
      </c>
      <c r="R124" s="28">
        <f>COUNTIF(X113:X132,"목국")</f>
        <v>0</v>
      </c>
      <c r="S124" s="28" t="s">
        <v>2</v>
      </c>
      <c r="T124" s="28">
        <f>SUMIF(X113:X132,"목국",E113:E132)</f>
        <v>0</v>
      </c>
      <c r="U124" s="28">
        <f t="shared" si="24"/>
        <v>0</v>
      </c>
      <c r="V124" s="28" t="s">
        <v>2</v>
      </c>
      <c r="W124" s="28">
        <f t="shared" si="25"/>
        <v>0</v>
      </c>
      <c r="X124" s="28" t="str">
        <f t="shared" si="27"/>
        <v/>
      </c>
    </row>
    <row r="125" spans="1:24" ht="28.9" customHeight="1">
      <c r="A125" s="41" t="str">
        <f t="shared" ref="A125:A132" si="28">IF(OR(ISNUMBER(E125),ISTEXT(C125)),A124+1," ")</f>
        <v xml:space="preserve"> </v>
      </c>
      <c r="B125" s="42"/>
      <c r="C125" s="43"/>
      <c r="D125" s="44"/>
      <c r="E125" s="44"/>
      <c r="F125" s="43"/>
      <c r="G125" s="43"/>
      <c r="H125" s="26"/>
      <c r="I125" s="26"/>
      <c r="J125" s="26"/>
      <c r="K125" s="26"/>
      <c r="L125" s="52"/>
      <c r="M125" s="50"/>
      <c r="N125" s="28" t="s">
        <v>15</v>
      </c>
      <c r="O125" s="28">
        <f>COUNTIF(C113:C132,"잡")</f>
        <v>0</v>
      </c>
      <c r="P125" s="28" t="s">
        <v>2</v>
      </c>
      <c r="Q125" s="28">
        <f>SUMIF(C113:C132,"잡",E113:E132)</f>
        <v>0</v>
      </c>
      <c r="R125" s="28">
        <f>COUNTIF(X113:X132,"잡국")</f>
        <v>0</v>
      </c>
      <c r="S125" s="28" t="s">
        <v>2</v>
      </c>
      <c r="T125" s="28">
        <f>SUMIF(X113:X132,"잡국",E113:E132)</f>
        <v>0</v>
      </c>
      <c r="U125" s="28">
        <f t="shared" si="24"/>
        <v>0</v>
      </c>
      <c r="V125" s="28" t="s">
        <v>2</v>
      </c>
      <c r="W125" s="28">
        <f t="shared" si="25"/>
        <v>0</v>
      </c>
      <c r="X125" s="28" t="str">
        <f t="shared" si="27"/>
        <v/>
      </c>
    </row>
    <row r="126" spans="1:24" ht="28.9" customHeight="1">
      <c r="A126" s="41" t="str">
        <f t="shared" si="28"/>
        <v xml:space="preserve"> </v>
      </c>
      <c r="B126" s="42"/>
      <c r="C126" s="43"/>
      <c r="D126" s="44"/>
      <c r="E126" s="44"/>
      <c r="F126" s="43"/>
      <c r="G126" s="43"/>
      <c r="H126" s="26"/>
      <c r="I126" s="26"/>
      <c r="J126" s="26"/>
      <c r="K126" s="26"/>
      <c r="L126" s="52"/>
      <c r="M126" s="50"/>
      <c r="N126" s="28" t="s">
        <v>19</v>
      </c>
      <c r="O126" s="28">
        <f>COUNTIF(C113:C132,"학")</f>
        <v>0</v>
      </c>
      <c r="P126" s="28" t="s">
        <v>2</v>
      </c>
      <c r="Q126" s="28">
        <f>SUMIF(C113:C132,"학",E113:E132)</f>
        <v>0</v>
      </c>
      <c r="R126" s="28">
        <f>COUNTIF(X113:X132,"학국")</f>
        <v>0</v>
      </c>
      <c r="S126" s="28" t="s">
        <v>2</v>
      </c>
      <c r="T126" s="28">
        <f>SUMIF(X113:X132,"학국",E113:E132)</f>
        <v>0</v>
      </c>
      <c r="U126" s="28">
        <f t="shared" si="24"/>
        <v>0</v>
      </c>
      <c r="V126" s="28" t="s">
        <v>2</v>
      </c>
      <c r="W126" s="28">
        <f t="shared" si="25"/>
        <v>0</v>
      </c>
      <c r="X126" s="28" t="str">
        <f t="shared" si="27"/>
        <v/>
      </c>
    </row>
    <row r="127" spans="1:24" ht="28.9" customHeight="1">
      <c r="A127" s="41" t="str">
        <f t="shared" si="28"/>
        <v xml:space="preserve"> </v>
      </c>
      <c r="B127" s="42"/>
      <c r="C127" s="43"/>
      <c r="D127" s="44"/>
      <c r="E127" s="44"/>
      <c r="F127" s="43"/>
      <c r="G127" s="43"/>
      <c r="H127" s="26"/>
      <c r="I127" s="26"/>
      <c r="J127" s="26"/>
      <c r="K127" s="26"/>
      <c r="L127" s="52"/>
      <c r="M127" s="50"/>
      <c r="N127" s="28" t="s">
        <v>16</v>
      </c>
      <c r="O127" s="28">
        <f>COUNTIF(C113:C132,"수")</f>
        <v>0</v>
      </c>
      <c r="P127" s="28" t="s">
        <v>2</v>
      </c>
      <c r="Q127" s="28">
        <f>SUMIF(C113:C132,"수",E113:E132)</f>
        <v>0</v>
      </c>
      <c r="R127" s="28">
        <f>COUNTIF(X113:X132,"수국")</f>
        <v>0</v>
      </c>
      <c r="S127" s="28" t="s">
        <v>2</v>
      </c>
      <c r="T127" s="28">
        <f>SUMIF(X113:X132,"수국",E113:E132)</f>
        <v>0</v>
      </c>
      <c r="U127" s="28">
        <f t="shared" si="24"/>
        <v>0</v>
      </c>
      <c r="V127" s="28" t="s">
        <v>2</v>
      </c>
      <c r="W127" s="28">
        <f t="shared" si="25"/>
        <v>0</v>
      </c>
      <c r="X127" s="28" t="str">
        <f t="shared" si="27"/>
        <v/>
      </c>
    </row>
    <row r="128" spans="1:24" ht="28.9" customHeight="1">
      <c r="A128" s="41" t="str">
        <f t="shared" si="28"/>
        <v xml:space="preserve"> </v>
      </c>
      <c r="B128" s="42"/>
      <c r="C128" s="43"/>
      <c r="D128" s="44"/>
      <c r="E128" s="44"/>
      <c r="F128" s="43"/>
      <c r="G128" s="43"/>
      <c r="H128" s="26"/>
      <c r="I128" s="26"/>
      <c r="J128" s="26"/>
      <c r="K128" s="26"/>
      <c r="L128" s="52"/>
      <c r="M128" s="50"/>
      <c r="N128" s="29" t="s">
        <v>17</v>
      </c>
      <c r="O128" s="28">
        <f>COUNTIF(C113:C132,"장")</f>
        <v>0</v>
      </c>
      <c r="P128" s="28" t="s">
        <v>2</v>
      </c>
      <c r="Q128" s="28">
        <f>SUMIF(C113:C132,"장",E113:E132)</f>
        <v>0</v>
      </c>
      <c r="R128" s="28">
        <f>COUNTIF(X113:X132,"장국")</f>
        <v>0</v>
      </c>
      <c r="S128" s="28" t="s">
        <v>2</v>
      </c>
      <c r="T128" s="28">
        <f>SUMIF(X113:X132,"장국",E113:E132)</f>
        <v>0</v>
      </c>
      <c r="U128" s="28">
        <f t="shared" si="24"/>
        <v>0</v>
      </c>
      <c r="V128" s="28" t="s">
        <v>2</v>
      </c>
      <c r="W128" s="28">
        <f t="shared" si="25"/>
        <v>0</v>
      </c>
      <c r="X128" s="30" t="str">
        <f t="shared" si="27"/>
        <v/>
      </c>
    </row>
    <row r="129" spans="1:24" ht="28.9" customHeight="1">
      <c r="A129" s="41" t="str">
        <f t="shared" si="28"/>
        <v xml:space="preserve"> </v>
      </c>
      <c r="B129" s="42"/>
      <c r="C129" s="43"/>
      <c r="D129" s="44"/>
      <c r="E129" s="44"/>
      <c r="F129" s="43"/>
      <c r="G129" s="43"/>
      <c r="H129" s="26"/>
      <c r="I129" s="26"/>
      <c r="J129" s="26"/>
      <c r="K129" s="26"/>
      <c r="L129" s="52"/>
      <c r="M129" s="50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30" t="str">
        <f t="shared" si="27"/>
        <v/>
      </c>
    </row>
    <row r="130" spans="1:24" ht="28.9" customHeight="1">
      <c r="A130" s="41" t="str">
        <f t="shared" si="28"/>
        <v xml:space="preserve"> </v>
      </c>
      <c r="B130" s="42"/>
      <c r="C130" s="43"/>
      <c r="D130" s="44"/>
      <c r="E130" s="44"/>
      <c r="F130" s="43"/>
      <c r="G130" s="43"/>
      <c r="H130" s="26"/>
      <c r="I130" s="26"/>
      <c r="J130" s="26"/>
      <c r="K130" s="26"/>
      <c r="L130" s="52"/>
      <c r="M130" s="50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30" t="str">
        <f t="shared" si="27"/>
        <v/>
      </c>
    </row>
    <row r="131" spans="1:24" ht="28.9" customHeight="1">
      <c r="A131" s="41" t="str">
        <f t="shared" si="28"/>
        <v xml:space="preserve"> </v>
      </c>
      <c r="B131" s="42"/>
      <c r="C131" s="43"/>
      <c r="D131" s="44"/>
      <c r="E131" s="44"/>
      <c r="F131" s="43"/>
      <c r="G131" s="43"/>
      <c r="H131" s="26"/>
      <c r="I131" s="26"/>
      <c r="J131" s="26"/>
      <c r="K131" s="26"/>
      <c r="L131" s="52"/>
      <c r="M131" s="50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30" t="str">
        <f t="shared" si="27"/>
        <v/>
      </c>
    </row>
    <row r="132" spans="1:24" ht="28.9" customHeight="1">
      <c r="A132" s="41" t="str">
        <f t="shared" si="28"/>
        <v xml:space="preserve"> </v>
      </c>
      <c r="B132" s="42"/>
      <c r="C132" s="43"/>
      <c r="D132" s="44"/>
      <c r="E132" s="44"/>
      <c r="F132" s="43"/>
      <c r="G132" s="43"/>
      <c r="H132" s="26"/>
      <c r="I132" s="26"/>
      <c r="J132" s="26"/>
      <c r="K132" s="26"/>
      <c r="L132" s="52"/>
      <c r="M132" s="50"/>
      <c r="N132" s="28" t="s">
        <v>20</v>
      </c>
      <c r="O132" s="28">
        <f>COUNTIF(C113:C132," ")</f>
        <v>0</v>
      </c>
      <c r="P132" s="28" t="s">
        <v>2</v>
      </c>
      <c r="Q132" s="28">
        <f>SUMIF(C113:C132," ",E113:E132)</f>
        <v>0</v>
      </c>
      <c r="R132" s="28"/>
      <c r="S132" s="28" t="s">
        <v>2</v>
      </c>
      <c r="T132" s="28"/>
      <c r="U132" s="28">
        <f>O132</f>
        <v>0</v>
      </c>
      <c r="V132" s="28" t="s">
        <v>2</v>
      </c>
      <c r="W132" s="28">
        <f>Q132</f>
        <v>0</v>
      </c>
      <c r="X132" s="28" t="str">
        <f t="shared" si="27"/>
        <v/>
      </c>
    </row>
    <row r="133" spans="1:24" ht="28.9" customHeight="1">
      <c r="A133" s="45" t="s">
        <v>35</v>
      </c>
      <c r="B133" s="46"/>
      <c r="C133" s="47"/>
      <c r="D133" s="48"/>
      <c r="E133" s="49">
        <f>SUM(E113:E132)</f>
        <v>0</v>
      </c>
      <c r="F133" s="47"/>
      <c r="G133" s="47"/>
      <c r="H133" s="31"/>
      <c r="I133" s="31"/>
      <c r="J133" s="31"/>
      <c r="K133" s="31"/>
      <c r="L133" s="33"/>
      <c r="M133" s="51"/>
      <c r="N133" s="29" t="s">
        <v>1</v>
      </c>
      <c r="O133" s="28">
        <f>SUM(O113:O132)</f>
        <v>0</v>
      </c>
      <c r="P133" s="28" t="s">
        <v>2</v>
      </c>
      <c r="Q133" s="28">
        <f>SUM(Q113:Q132)</f>
        <v>0</v>
      </c>
      <c r="R133" s="28">
        <f>SUM(R113:R132)</f>
        <v>0</v>
      </c>
      <c r="S133" s="28" t="s">
        <v>2</v>
      </c>
      <c r="T133" s="28">
        <f>SUM(T113:T132)</f>
        <v>0</v>
      </c>
      <c r="U133" s="28">
        <f>SUM(U113:U132)</f>
        <v>0</v>
      </c>
      <c r="V133" s="28" t="s">
        <v>2</v>
      </c>
      <c r="W133" s="28">
        <f>SUM(W113:W132)</f>
        <v>0</v>
      </c>
      <c r="X133" s="28" t="str">
        <f t="shared" si="27"/>
        <v/>
      </c>
    </row>
    <row r="134" spans="1:24" ht="28.9" customHeight="1">
      <c r="A134" s="41" t="str">
        <f>IF(OR(ISNUMBER(E134),ISTEXT(C134)),A132+1," ")</f>
        <v xml:space="preserve"> </v>
      </c>
      <c r="B134" s="42"/>
      <c r="C134" s="43"/>
      <c r="D134" s="44"/>
      <c r="E134" s="44"/>
      <c r="F134" s="43"/>
      <c r="G134" s="43"/>
      <c r="H134" s="26"/>
      <c r="I134" s="26"/>
      <c r="J134" s="26"/>
      <c r="K134" s="27"/>
      <c r="L134" s="52"/>
      <c r="M134" s="50"/>
      <c r="N134" s="28" t="s">
        <v>3</v>
      </c>
      <c r="O134" s="28">
        <f>COUNTIF(C134:C153,"전")</f>
        <v>0</v>
      </c>
      <c r="P134" s="28" t="s">
        <v>2</v>
      </c>
      <c r="Q134" s="28">
        <f>SUMIF(C134:C153,"전",E134:E153)</f>
        <v>0</v>
      </c>
      <c r="R134" s="28">
        <f>COUNTIF(X134:X153,"전국")</f>
        <v>0</v>
      </c>
      <c r="S134" s="28" t="s">
        <v>2</v>
      </c>
      <c r="T134" s="28">
        <f>SUMIF(X134:X153,"전국",E134:E153)</f>
        <v>0</v>
      </c>
      <c r="U134" s="28">
        <f t="shared" ref="U134:U149" si="29">O134-R134</f>
        <v>0</v>
      </c>
      <c r="V134" s="28" t="s">
        <v>2</v>
      </c>
      <c r="W134" s="28">
        <f t="shared" ref="W134:W149" si="30">Q134-T134</f>
        <v>0</v>
      </c>
      <c r="X134" s="28" t="str">
        <f t="shared" si="27"/>
        <v/>
      </c>
    </row>
    <row r="135" spans="1:24" ht="28.9" customHeight="1">
      <c r="A135" s="41" t="str">
        <f>IF(OR(ISNUMBER(E135),ISTEXT(C135)),A134+1," ")</f>
        <v xml:space="preserve"> </v>
      </c>
      <c r="B135" s="42"/>
      <c r="C135" s="43"/>
      <c r="D135" s="44"/>
      <c r="E135" s="44"/>
      <c r="F135" s="43"/>
      <c r="G135" s="43"/>
      <c r="H135" s="26"/>
      <c r="I135" s="26"/>
      <c r="J135" s="26"/>
      <c r="K135" s="26"/>
      <c r="L135" s="52"/>
      <c r="M135" s="50"/>
      <c r="N135" s="28" t="s">
        <v>4</v>
      </c>
      <c r="O135" s="28">
        <f>COUNTIF(C134:C153,"답")</f>
        <v>0</v>
      </c>
      <c r="P135" s="28" t="s">
        <v>2</v>
      </c>
      <c r="Q135" s="28">
        <f>SUMIF(C134:C153,"답",E134:E153)</f>
        <v>0</v>
      </c>
      <c r="R135" s="28">
        <f>COUNTIF(X134:X153,"답국")</f>
        <v>0</v>
      </c>
      <c r="S135" s="28" t="s">
        <v>2</v>
      </c>
      <c r="T135" s="28">
        <f>SUMIF(X134:X153,"답국",E134:E153)</f>
        <v>0</v>
      </c>
      <c r="U135" s="28">
        <f t="shared" si="29"/>
        <v>0</v>
      </c>
      <c r="V135" s="28" t="s">
        <v>2</v>
      </c>
      <c r="W135" s="28">
        <f t="shared" si="30"/>
        <v>0</v>
      </c>
      <c r="X135" s="28" t="str">
        <f t="shared" si="27"/>
        <v/>
      </c>
    </row>
    <row r="136" spans="1:24" ht="28.9" customHeight="1">
      <c r="A136" s="41" t="str">
        <f t="shared" ref="A136:A144" si="31">IF(OR(ISNUMBER(E136),ISTEXT(C136)),A135+1," ")</f>
        <v xml:space="preserve"> </v>
      </c>
      <c r="B136" s="42"/>
      <c r="C136" s="43"/>
      <c r="D136" s="44"/>
      <c r="E136" s="44"/>
      <c r="F136" s="43"/>
      <c r="G136" s="43"/>
      <c r="H136" s="26"/>
      <c r="I136" s="26"/>
      <c r="J136" s="26"/>
      <c r="K136" s="26"/>
      <c r="L136" s="52"/>
      <c r="M136" s="50"/>
      <c r="N136" s="28" t="s">
        <v>5</v>
      </c>
      <c r="O136" s="28">
        <f>COUNTIF(C134:C153,"임")</f>
        <v>0</v>
      </c>
      <c r="P136" s="28" t="s">
        <v>2</v>
      </c>
      <c r="Q136" s="28">
        <f>SUMIF(C134:C153,"임",E134:E153)</f>
        <v>0</v>
      </c>
      <c r="R136" s="28">
        <f>COUNTIF(X134:X153,"임국")</f>
        <v>0</v>
      </c>
      <c r="S136" s="28" t="s">
        <v>2</v>
      </c>
      <c r="T136" s="28">
        <f>SUMIF(X134:X153,"임국",E134:E153)</f>
        <v>0</v>
      </c>
      <c r="U136" s="28">
        <f t="shared" si="29"/>
        <v>0</v>
      </c>
      <c r="V136" s="28" t="s">
        <v>2</v>
      </c>
      <c r="W136" s="28">
        <f t="shared" si="30"/>
        <v>0</v>
      </c>
      <c r="X136" s="28" t="str">
        <f t="shared" ref="X136:X151" si="32">CONCATENATE(C136,H136)</f>
        <v/>
      </c>
    </row>
    <row r="137" spans="1:24" ht="28.9" customHeight="1">
      <c r="A137" s="41" t="str">
        <f t="shared" si="31"/>
        <v xml:space="preserve"> </v>
      </c>
      <c r="B137" s="42"/>
      <c r="C137" s="43"/>
      <c r="D137" s="44"/>
      <c r="E137" s="44"/>
      <c r="F137" s="43"/>
      <c r="G137" s="43"/>
      <c r="H137" s="26"/>
      <c r="I137" s="26"/>
      <c r="J137" s="26"/>
      <c r="K137" s="26"/>
      <c r="L137" s="52"/>
      <c r="M137" s="50"/>
      <c r="N137" s="28" t="s">
        <v>6</v>
      </c>
      <c r="O137" s="28">
        <f>COUNTIF(C134:C153,"대")</f>
        <v>0</v>
      </c>
      <c r="P137" s="28" t="s">
        <v>2</v>
      </c>
      <c r="Q137" s="28">
        <f>SUMIF(C134:C153,"대",E134:E153)</f>
        <v>0</v>
      </c>
      <c r="R137" s="28">
        <f>COUNTIF(X134:X153,"대국")</f>
        <v>0</v>
      </c>
      <c r="S137" s="28" t="s">
        <v>2</v>
      </c>
      <c r="T137" s="28">
        <f>SUMIF(X134:X153,"대국",E134:E153)</f>
        <v>0</v>
      </c>
      <c r="U137" s="28">
        <f t="shared" si="29"/>
        <v>0</v>
      </c>
      <c r="V137" s="28" t="s">
        <v>2</v>
      </c>
      <c r="W137" s="28">
        <f t="shared" si="30"/>
        <v>0</v>
      </c>
      <c r="X137" s="28" t="str">
        <f t="shared" si="32"/>
        <v/>
      </c>
    </row>
    <row r="138" spans="1:24" ht="28.9" customHeight="1">
      <c r="A138" s="41" t="str">
        <f t="shared" si="31"/>
        <v xml:space="preserve"> </v>
      </c>
      <c r="B138" s="42"/>
      <c r="C138" s="43"/>
      <c r="D138" s="44"/>
      <c r="E138" s="44"/>
      <c r="F138" s="43"/>
      <c r="G138" s="43"/>
      <c r="H138" s="26"/>
      <c r="I138" s="26"/>
      <c r="J138" s="26"/>
      <c r="K138" s="26"/>
      <c r="L138" s="52"/>
      <c r="M138" s="50"/>
      <c r="N138" s="28" t="s">
        <v>7</v>
      </c>
      <c r="O138" s="28">
        <f>COUNTIF(C134:C153,"도")</f>
        <v>0</v>
      </c>
      <c r="P138" s="28" t="s">
        <v>2</v>
      </c>
      <c r="Q138" s="28">
        <f>SUMIF(C134:C153,"도",E134:E153)</f>
        <v>0</v>
      </c>
      <c r="R138" s="28">
        <f>COUNTIF(X134:X153,"도국")</f>
        <v>0</v>
      </c>
      <c r="S138" s="28" t="s">
        <v>2</v>
      </c>
      <c r="T138" s="28">
        <f>SUMIF(X134:X153,"도국",E134:E153)</f>
        <v>0</v>
      </c>
      <c r="U138" s="28">
        <f t="shared" si="29"/>
        <v>0</v>
      </c>
      <c r="V138" s="28" t="s">
        <v>2</v>
      </c>
      <c r="W138" s="28">
        <f t="shared" si="30"/>
        <v>0</v>
      </c>
      <c r="X138" s="28" t="str">
        <f t="shared" si="32"/>
        <v/>
      </c>
    </row>
    <row r="139" spans="1:24" ht="28.9" customHeight="1">
      <c r="A139" s="41" t="str">
        <f t="shared" si="31"/>
        <v xml:space="preserve"> </v>
      </c>
      <c r="B139" s="42"/>
      <c r="C139" s="43"/>
      <c r="D139" s="44"/>
      <c r="E139" s="44"/>
      <c r="F139" s="43"/>
      <c r="G139" s="43"/>
      <c r="H139" s="26"/>
      <c r="I139" s="26"/>
      <c r="J139" s="26"/>
      <c r="K139" s="26"/>
      <c r="L139" s="52"/>
      <c r="M139" s="50"/>
      <c r="N139" s="28" t="s">
        <v>8</v>
      </c>
      <c r="O139" s="28">
        <f>COUNTIF(C134:C153,"천")</f>
        <v>0</v>
      </c>
      <c r="P139" s="28" t="s">
        <v>2</v>
      </c>
      <c r="Q139" s="28">
        <f>SUMIF(C134:C153,"천",E134:E153)</f>
        <v>0</v>
      </c>
      <c r="R139" s="28">
        <f>COUNTIF(X134:X153,"천국")</f>
        <v>0</v>
      </c>
      <c r="S139" s="28" t="s">
        <v>2</v>
      </c>
      <c r="T139" s="28">
        <f>SUMIF(X134:X153,"천국",E134:E153)</f>
        <v>0</v>
      </c>
      <c r="U139" s="28">
        <f t="shared" si="29"/>
        <v>0</v>
      </c>
      <c r="V139" s="28" t="s">
        <v>2</v>
      </c>
      <c r="W139" s="28">
        <f t="shared" si="30"/>
        <v>0</v>
      </c>
      <c r="X139" s="28" t="str">
        <f t="shared" si="32"/>
        <v/>
      </c>
    </row>
    <row r="140" spans="1:24" ht="28.9" customHeight="1">
      <c r="A140" s="41" t="str">
        <f t="shared" si="31"/>
        <v xml:space="preserve"> </v>
      </c>
      <c r="B140" s="42"/>
      <c r="C140" s="43"/>
      <c r="D140" s="44"/>
      <c r="E140" s="44"/>
      <c r="F140" s="43"/>
      <c r="G140" s="43"/>
      <c r="H140" s="26"/>
      <c r="I140" s="26"/>
      <c r="J140" s="26"/>
      <c r="K140" s="26"/>
      <c r="L140" s="52"/>
      <c r="M140" s="50"/>
      <c r="N140" s="28" t="s">
        <v>9</v>
      </c>
      <c r="O140" s="28">
        <f>COUNTIF(C134:C153,"구")</f>
        <v>0</v>
      </c>
      <c r="P140" s="28" t="s">
        <v>2</v>
      </c>
      <c r="Q140" s="28">
        <f>SUMIF(C134:C153,"구",E134:E153)</f>
        <v>0</v>
      </c>
      <c r="R140" s="28">
        <f>COUNTIF(X134:X153,"구국")</f>
        <v>0</v>
      </c>
      <c r="S140" s="28" t="s">
        <v>2</v>
      </c>
      <c r="T140" s="28">
        <f>SUMIF(X134:X153,"구국",E134:E153)</f>
        <v>0</v>
      </c>
      <c r="U140" s="28">
        <f t="shared" si="29"/>
        <v>0</v>
      </c>
      <c r="V140" s="28" t="s">
        <v>2</v>
      </c>
      <c r="W140" s="28">
        <f t="shared" si="30"/>
        <v>0</v>
      </c>
      <c r="X140" s="28" t="str">
        <f t="shared" si="32"/>
        <v/>
      </c>
    </row>
    <row r="141" spans="1:24" ht="28.9" customHeight="1">
      <c r="A141" s="41" t="str">
        <f t="shared" si="31"/>
        <v xml:space="preserve"> </v>
      </c>
      <c r="B141" s="42"/>
      <c r="C141" s="43"/>
      <c r="D141" s="44"/>
      <c r="E141" s="44"/>
      <c r="F141" s="43"/>
      <c r="G141" s="43"/>
      <c r="H141" s="26"/>
      <c r="I141" s="26"/>
      <c r="J141" s="26"/>
      <c r="K141" s="26"/>
      <c r="L141" s="52"/>
      <c r="M141" s="50"/>
      <c r="N141" s="28" t="s">
        <v>10</v>
      </c>
      <c r="O141" s="28">
        <f>COUNTIF(C134:C153,"제")</f>
        <v>0</v>
      </c>
      <c r="P141" s="28" t="s">
        <v>2</v>
      </c>
      <c r="Q141" s="28">
        <f>SUMIF(C134:C153,"제",E134:E153)</f>
        <v>0</v>
      </c>
      <c r="R141" s="28">
        <f>COUNTIF(X134:X153,"제국")</f>
        <v>0</v>
      </c>
      <c r="S141" s="28" t="s">
        <v>2</v>
      </c>
      <c r="T141" s="28">
        <f>SUMIF(X134:X153,"제국",E134:E153)</f>
        <v>0</v>
      </c>
      <c r="U141" s="28">
        <f t="shared" si="29"/>
        <v>0</v>
      </c>
      <c r="V141" s="28" t="s">
        <v>2</v>
      </c>
      <c r="W141" s="28">
        <f t="shared" si="30"/>
        <v>0</v>
      </c>
      <c r="X141" s="28" t="str">
        <f t="shared" si="32"/>
        <v/>
      </c>
    </row>
    <row r="142" spans="1:24" ht="28.9" customHeight="1">
      <c r="A142" s="41" t="str">
        <f t="shared" si="31"/>
        <v xml:space="preserve"> </v>
      </c>
      <c r="B142" s="42"/>
      <c r="C142" s="43"/>
      <c r="D142" s="44"/>
      <c r="E142" s="44"/>
      <c r="F142" s="43"/>
      <c r="G142" s="43"/>
      <c r="H142" s="26"/>
      <c r="I142" s="26"/>
      <c r="J142" s="26"/>
      <c r="K142" s="26"/>
      <c r="L142" s="52"/>
      <c r="M142" s="50"/>
      <c r="N142" s="28" t="s">
        <v>11</v>
      </c>
      <c r="O142" s="28">
        <f>COUNTIF(C134:C153,"유")</f>
        <v>0</v>
      </c>
      <c r="P142" s="28" t="s">
        <v>2</v>
      </c>
      <c r="Q142" s="28">
        <f>SUMIF(C134:C153,"유",E134:E153)</f>
        <v>0</v>
      </c>
      <c r="R142" s="28">
        <f>COUNTIF(X134:X153,"유국")</f>
        <v>0</v>
      </c>
      <c r="S142" s="28" t="s">
        <v>2</v>
      </c>
      <c r="T142" s="28">
        <f>SUMIF(X134:X153,"유국",E134:E153)</f>
        <v>0</v>
      </c>
      <c r="U142" s="28">
        <f t="shared" si="29"/>
        <v>0</v>
      </c>
      <c r="V142" s="28" t="s">
        <v>2</v>
      </c>
      <c r="W142" s="28">
        <f t="shared" si="30"/>
        <v>0</v>
      </c>
      <c r="X142" s="28" t="str">
        <f t="shared" si="32"/>
        <v/>
      </c>
    </row>
    <row r="143" spans="1:24" ht="28.9" customHeight="1">
      <c r="A143" s="41" t="str">
        <f t="shared" si="31"/>
        <v xml:space="preserve"> </v>
      </c>
      <c r="B143" s="42"/>
      <c r="C143" s="43"/>
      <c r="D143" s="44"/>
      <c r="E143" s="44"/>
      <c r="F143" s="43"/>
      <c r="G143" s="43"/>
      <c r="H143" s="26"/>
      <c r="I143" s="26"/>
      <c r="J143" s="26"/>
      <c r="K143" s="26"/>
      <c r="L143" s="52"/>
      <c r="M143" s="50"/>
      <c r="N143" s="28" t="s">
        <v>12</v>
      </c>
      <c r="O143" s="28">
        <f>COUNTIF(C134:C153,"과")</f>
        <v>0</v>
      </c>
      <c r="P143" s="28" t="s">
        <v>2</v>
      </c>
      <c r="Q143" s="28">
        <f>SUMIF(C134:C153,"과",E134:E153)</f>
        <v>0</v>
      </c>
      <c r="R143" s="28">
        <f>COUNTIF(X134:X153,"과국")</f>
        <v>0</v>
      </c>
      <c r="S143" s="28" t="s">
        <v>2</v>
      </c>
      <c r="T143" s="28">
        <f>SUMIF(X134:X153,"과국",E134:E153)</f>
        <v>0</v>
      </c>
      <c r="U143" s="28">
        <f t="shared" si="29"/>
        <v>0</v>
      </c>
      <c r="V143" s="28" t="s">
        <v>2</v>
      </c>
      <c r="W143" s="28">
        <f t="shared" si="30"/>
        <v>0</v>
      </c>
      <c r="X143" s="28" t="str">
        <f t="shared" si="32"/>
        <v/>
      </c>
    </row>
    <row r="144" spans="1:24" ht="28.9" customHeight="1">
      <c r="A144" s="41" t="str">
        <f t="shared" si="31"/>
        <v xml:space="preserve"> </v>
      </c>
      <c r="B144" s="42"/>
      <c r="C144" s="43"/>
      <c r="D144" s="44"/>
      <c r="E144" s="44"/>
      <c r="F144" s="43"/>
      <c r="G144" s="43"/>
      <c r="H144" s="26"/>
      <c r="I144" s="26"/>
      <c r="J144" s="26"/>
      <c r="K144" s="26"/>
      <c r="L144" s="52"/>
      <c r="M144" s="50"/>
      <c r="N144" s="28" t="s">
        <v>13</v>
      </c>
      <c r="O144" s="28">
        <f>COUNTIF(C134:C153,"묘")</f>
        <v>0</v>
      </c>
      <c r="P144" s="28" t="s">
        <v>2</v>
      </c>
      <c r="Q144" s="28">
        <f>SUMIF(C134:C153,"묘",E134:E153)</f>
        <v>0</v>
      </c>
      <c r="R144" s="28">
        <f>COUNTIF(X134:X153,"묘국")</f>
        <v>0</v>
      </c>
      <c r="S144" s="28" t="s">
        <v>2</v>
      </c>
      <c r="T144" s="28">
        <f>SUMIF(X134:X153,"묘국",E134:E153)</f>
        <v>0</v>
      </c>
      <c r="U144" s="28">
        <f t="shared" si="29"/>
        <v>0</v>
      </c>
      <c r="V144" s="28" t="s">
        <v>2</v>
      </c>
      <c r="W144" s="28">
        <f t="shared" si="30"/>
        <v>0</v>
      </c>
      <c r="X144" s="28" t="str">
        <f t="shared" si="32"/>
        <v/>
      </c>
    </row>
    <row r="145" spans="1:24" ht="28.9" customHeight="1">
      <c r="A145" s="41" t="str">
        <f t="shared" ref="A145:A153" si="33">IF(OR(ISNUMBER(E145),ISTEXT(C145)),A144+1," ")</f>
        <v xml:space="preserve"> </v>
      </c>
      <c r="B145" s="42"/>
      <c r="C145" s="43"/>
      <c r="D145" s="44"/>
      <c r="E145" s="44"/>
      <c r="F145" s="43"/>
      <c r="G145" s="43"/>
      <c r="H145" s="26"/>
      <c r="I145" s="26"/>
      <c r="J145" s="26"/>
      <c r="K145" s="26"/>
      <c r="L145" s="52"/>
      <c r="M145" s="50"/>
      <c r="N145" s="28" t="s">
        <v>14</v>
      </c>
      <c r="O145" s="28">
        <f>COUNTIF(C134:C153,"목")</f>
        <v>0</v>
      </c>
      <c r="P145" s="28" t="s">
        <v>2</v>
      </c>
      <c r="Q145" s="28">
        <f>SUMIF(C134:C153,"목",E134:E153)</f>
        <v>0</v>
      </c>
      <c r="R145" s="28">
        <f>COUNTIF(X134:X153,"목국")</f>
        <v>0</v>
      </c>
      <c r="S145" s="28" t="s">
        <v>2</v>
      </c>
      <c r="T145" s="28">
        <f>SUMIF(X134:X153,"목국",E134:E153)</f>
        <v>0</v>
      </c>
      <c r="U145" s="28">
        <f t="shared" si="29"/>
        <v>0</v>
      </c>
      <c r="V145" s="28" t="s">
        <v>2</v>
      </c>
      <c r="W145" s="28">
        <f t="shared" si="30"/>
        <v>0</v>
      </c>
      <c r="X145" s="28" t="str">
        <f t="shared" si="32"/>
        <v/>
      </c>
    </row>
    <row r="146" spans="1:24" ht="28.9" customHeight="1">
      <c r="A146" s="41" t="str">
        <f t="shared" si="33"/>
        <v xml:space="preserve"> </v>
      </c>
      <c r="B146" s="42"/>
      <c r="C146" s="43"/>
      <c r="D146" s="44"/>
      <c r="E146" s="44"/>
      <c r="F146" s="43"/>
      <c r="G146" s="43"/>
      <c r="H146" s="26"/>
      <c r="I146" s="26"/>
      <c r="J146" s="26"/>
      <c r="K146" s="26"/>
      <c r="L146" s="52"/>
      <c r="M146" s="50"/>
      <c r="N146" s="28" t="s">
        <v>15</v>
      </c>
      <c r="O146" s="28">
        <f>COUNTIF(C134:C153,"잡")</f>
        <v>0</v>
      </c>
      <c r="P146" s="28" t="s">
        <v>2</v>
      </c>
      <c r="Q146" s="28">
        <f>SUMIF(C134:C153,"잡",E134:E153)</f>
        <v>0</v>
      </c>
      <c r="R146" s="28">
        <f>COUNTIF(X134:X153,"잡국")</f>
        <v>0</v>
      </c>
      <c r="S146" s="28" t="s">
        <v>2</v>
      </c>
      <c r="T146" s="28">
        <f>SUMIF(X134:X153,"잡국",E134:E153)</f>
        <v>0</v>
      </c>
      <c r="U146" s="28">
        <f t="shared" si="29"/>
        <v>0</v>
      </c>
      <c r="V146" s="28" t="s">
        <v>2</v>
      </c>
      <c r="W146" s="28">
        <f t="shared" si="30"/>
        <v>0</v>
      </c>
      <c r="X146" s="28" t="str">
        <f t="shared" si="32"/>
        <v/>
      </c>
    </row>
    <row r="147" spans="1:24" ht="28.9" customHeight="1">
      <c r="A147" s="41" t="str">
        <f t="shared" si="33"/>
        <v xml:space="preserve"> </v>
      </c>
      <c r="B147" s="42"/>
      <c r="C147" s="43"/>
      <c r="D147" s="44"/>
      <c r="E147" s="44"/>
      <c r="F147" s="43"/>
      <c r="G147" s="43"/>
      <c r="H147" s="26"/>
      <c r="I147" s="26"/>
      <c r="J147" s="26"/>
      <c r="K147" s="26"/>
      <c r="L147" s="52"/>
      <c r="M147" s="50"/>
      <c r="N147" s="28" t="s">
        <v>19</v>
      </c>
      <c r="O147" s="28">
        <f>COUNTIF(C134:C153,"학")</f>
        <v>0</v>
      </c>
      <c r="P147" s="28" t="s">
        <v>2</v>
      </c>
      <c r="Q147" s="28">
        <f>SUMIF(C134:C153,"학",E134:E153)</f>
        <v>0</v>
      </c>
      <c r="R147" s="28">
        <f>COUNTIF(X134:X153,"학국")</f>
        <v>0</v>
      </c>
      <c r="S147" s="28" t="s">
        <v>2</v>
      </c>
      <c r="T147" s="28">
        <f>SUMIF(X134:X153,"학국",E134:E153)</f>
        <v>0</v>
      </c>
      <c r="U147" s="28">
        <f t="shared" si="29"/>
        <v>0</v>
      </c>
      <c r="V147" s="28" t="s">
        <v>2</v>
      </c>
      <c r="W147" s="28">
        <f t="shared" si="30"/>
        <v>0</v>
      </c>
      <c r="X147" s="28" t="str">
        <f t="shared" si="32"/>
        <v/>
      </c>
    </row>
    <row r="148" spans="1:24" ht="28.9" customHeight="1">
      <c r="A148" s="41" t="str">
        <f t="shared" si="33"/>
        <v xml:space="preserve"> </v>
      </c>
      <c r="B148" s="42"/>
      <c r="C148" s="43"/>
      <c r="D148" s="44"/>
      <c r="E148" s="44"/>
      <c r="F148" s="43"/>
      <c r="G148" s="43"/>
      <c r="H148" s="26"/>
      <c r="I148" s="26"/>
      <c r="J148" s="26"/>
      <c r="K148" s="26"/>
      <c r="L148" s="52"/>
      <c r="M148" s="50"/>
      <c r="N148" s="28" t="s">
        <v>16</v>
      </c>
      <c r="O148" s="28">
        <f>COUNTIF(C134:C153,"수")</f>
        <v>0</v>
      </c>
      <c r="P148" s="28" t="s">
        <v>2</v>
      </c>
      <c r="Q148" s="28">
        <f>SUMIF(C134:C153,"수",E134:E153)</f>
        <v>0</v>
      </c>
      <c r="R148" s="28">
        <f>COUNTIF(X134:X153,"수국")</f>
        <v>0</v>
      </c>
      <c r="S148" s="28" t="s">
        <v>2</v>
      </c>
      <c r="T148" s="28">
        <f>SUMIF(X134:X153,"수국",E134:E153)</f>
        <v>0</v>
      </c>
      <c r="U148" s="28">
        <f t="shared" si="29"/>
        <v>0</v>
      </c>
      <c r="V148" s="28" t="s">
        <v>2</v>
      </c>
      <c r="W148" s="28">
        <f t="shared" si="30"/>
        <v>0</v>
      </c>
      <c r="X148" s="28" t="str">
        <f t="shared" si="32"/>
        <v/>
      </c>
    </row>
    <row r="149" spans="1:24" ht="28.9" customHeight="1">
      <c r="A149" s="41" t="str">
        <f t="shared" si="33"/>
        <v xml:space="preserve"> </v>
      </c>
      <c r="B149" s="42"/>
      <c r="C149" s="43"/>
      <c r="D149" s="44"/>
      <c r="E149" s="44"/>
      <c r="F149" s="43"/>
      <c r="G149" s="43"/>
      <c r="H149" s="26"/>
      <c r="I149" s="26"/>
      <c r="J149" s="26"/>
      <c r="K149" s="26"/>
      <c r="L149" s="52"/>
      <c r="M149" s="50"/>
      <c r="N149" s="29" t="s">
        <v>17</v>
      </c>
      <c r="O149" s="28">
        <f>COUNTIF(C134:C153,"장")</f>
        <v>0</v>
      </c>
      <c r="P149" s="28" t="s">
        <v>2</v>
      </c>
      <c r="Q149" s="28">
        <f>SUMIF(C134:C153,"장",E134:E153)</f>
        <v>0</v>
      </c>
      <c r="R149" s="28">
        <f>COUNTIF(X134:X153,"장국")</f>
        <v>0</v>
      </c>
      <c r="S149" s="28" t="s">
        <v>2</v>
      </c>
      <c r="T149" s="28">
        <f>SUMIF(X134:X153,"장국",E134:E153)</f>
        <v>0</v>
      </c>
      <c r="U149" s="28">
        <f t="shared" si="29"/>
        <v>0</v>
      </c>
      <c r="V149" s="28" t="s">
        <v>2</v>
      </c>
      <c r="W149" s="28">
        <f t="shared" si="30"/>
        <v>0</v>
      </c>
      <c r="X149" s="30" t="str">
        <f t="shared" si="32"/>
        <v/>
      </c>
    </row>
    <row r="150" spans="1:24" ht="28.9" customHeight="1">
      <c r="A150" s="41" t="str">
        <f t="shared" si="33"/>
        <v xml:space="preserve"> </v>
      </c>
      <c r="B150" s="42"/>
      <c r="C150" s="43"/>
      <c r="D150" s="44"/>
      <c r="E150" s="44"/>
      <c r="F150" s="43"/>
      <c r="G150" s="43"/>
      <c r="H150" s="26"/>
      <c r="I150" s="26"/>
      <c r="J150" s="26"/>
      <c r="K150" s="26"/>
      <c r="L150" s="52"/>
      <c r="M150" s="50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30" t="str">
        <f t="shared" si="32"/>
        <v/>
      </c>
    </row>
    <row r="151" spans="1:24" ht="28.9" customHeight="1">
      <c r="A151" s="41" t="str">
        <f t="shared" si="33"/>
        <v xml:space="preserve"> </v>
      </c>
      <c r="B151" s="42"/>
      <c r="C151" s="43"/>
      <c r="D151" s="44"/>
      <c r="E151" s="44"/>
      <c r="F151" s="43"/>
      <c r="G151" s="43"/>
      <c r="H151" s="26"/>
      <c r="I151" s="26"/>
      <c r="J151" s="26"/>
      <c r="K151" s="26"/>
      <c r="L151" s="52"/>
      <c r="M151" s="50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30" t="str">
        <f t="shared" si="32"/>
        <v/>
      </c>
    </row>
    <row r="152" spans="1:24" ht="28.9" customHeight="1">
      <c r="A152" s="41" t="str">
        <f t="shared" si="33"/>
        <v xml:space="preserve"> </v>
      </c>
      <c r="B152" s="42"/>
      <c r="C152" s="43"/>
      <c r="D152" s="44"/>
      <c r="E152" s="44"/>
      <c r="F152" s="43"/>
      <c r="G152" s="43"/>
      <c r="H152" s="26"/>
      <c r="I152" s="26"/>
      <c r="J152" s="26"/>
      <c r="K152" s="26"/>
      <c r="L152" s="52"/>
      <c r="M152" s="50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30" t="str">
        <f t="shared" ref="X152:X167" si="34">CONCATENATE(C152,H152)</f>
        <v/>
      </c>
    </row>
    <row r="153" spans="1:24" ht="28.9" customHeight="1">
      <c r="A153" s="41" t="str">
        <f t="shared" si="33"/>
        <v xml:space="preserve"> </v>
      </c>
      <c r="B153" s="42"/>
      <c r="C153" s="43"/>
      <c r="D153" s="44"/>
      <c r="E153" s="44"/>
      <c r="F153" s="43"/>
      <c r="G153" s="43"/>
      <c r="H153" s="26"/>
      <c r="I153" s="26"/>
      <c r="J153" s="26"/>
      <c r="K153" s="26"/>
      <c r="L153" s="52"/>
      <c r="M153" s="50"/>
      <c r="N153" s="28" t="s">
        <v>20</v>
      </c>
      <c r="O153" s="28">
        <f>COUNTIF(C134:C153," ")</f>
        <v>0</v>
      </c>
      <c r="P153" s="28" t="s">
        <v>2</v>
      </c>
      <c r="Q153" s="28">
        <f>SUMIF(C134:C153," ",E134:E153)</f>
        <v>0</v>
      </c>
      <c r="R153" s="28"/>
      <c r="S153" s="28" t="s">
        <v>2</v>
      </c>
      <c r="T153" s="28"/>
      <c r="U153" s="28">
        <f>O153</f>
        <v>0</v>
      </c>
      <c r="V153" s="28" t="s">
        <v>2</v>
      </c>
      <c r="W153" s="28">
        <f>Q153</f>
        <v>0</v>
      </c>
      <c r="X153" s="28" t="str">
        <f t="shared" si="34"/>
        <v/>
      </c>
    </row>
    <row r="154" spans="1:24" ht="28.9" customHeight="1">
      <c r="A154" s="45" t="s">
        <v>35</v>
      </c>
      <c r="B154" s="46"/>
      <c r="C154" s="47"/>
      <c r="D154" s="48"/>
      <c r="E154" s="49">
        <f>SUM(E134:E153)</f>
        <v>0</v>
      </c>
      <c r="F154" s="47"/>
      <c r="G154" s="47"/>
      <c r="H154" s="31"/>
      <c r="I154" s="31"/>
      <c r="J154" s="31"/>
      <c r="K154" s="31"/>
      <c r="L154" s="33"/>
      <c r="M154" s="51"/>
      <c r="N154" s="29" t="s">
        <v>1</v>
      </c>
      <c r="O154" s="28">
        <f>SUM(O134:O153)</f>
        <v>0</v>
      </c>
      <c r="P154" s="28" t="s">
        <v>2</v>
      </c>
      <c r="Q154" s="28">
        <f>SUM(Q134:Q153)</f>
        <v>0</v>
      </c>
      <c r="R154" s="28">
        <f>SUM(R134:R153)</f>
        <v>0</v>
      </c>
      <c r="S154" s="28" t="s">
        <v>2</v>
      </c>
      <c r="T154" s="28">
        <f>SUM(T134:T153)</f>
        <v>0</v>
      </c>
      <c r="U154" s="28">
        <f>SUM(U134:U153)</f>
        <v>0</v>
      </c>
      <c r="V154" s="28" t="s">
        <v>2</v>
      </c>
      <c r="W154" s="28">
        <f>SUM(W134:W153)</f>
        <v>0</v>
      </c>
      <c r="X154" s="28" t="str">
        <f t="shared" si="34"/>
        <v/>
      </c>
    </row>
    <row r="155" spans="1:24" ht="28.9" customHeight="1">
      <c r="A155" s="41" t="str">
        <f>IF(OR(ISNUMBER(E155),ISTEXT(C155)),A153+1," ")</f>
        <v xml:space="preserve"> </v>
      </c>
      <c r="B155" s="42"/>
      <c r="C155" s="43"/>
      <c r="D155" s="44"/>
      <c r="E155" s="44"/>
      <c r="F155" s="43"/>
      <c r="G155" s="43"/>
      <c r="H155" s="26"/>
      <c r="I155" s="26"/>
      <c r="J155" s="26"/>
      <c r="K155" s="27"/>
      <c r="L155" s="52"/>
      <c r="M155" s="50"/>
      <c r="N155" s="28" t="s">
        <v>3</v>
      </c>
      <c r="O155" s="28">
        <f>COUNTIF(C155:C174,"전")</f>
        <v>0</v>
      </c>
      <c r="P155" s="28" t="s">
        <v>2</v>
      </c>
      <c r="Q155" s="28">
        <f>SUMIF(C155:C174,"전",E155:E174)</f>
        <v>0</v>
      </c>
      <c r="R155" s="28">
        <f>COUNTIF(X155:X174,"전국")</f>
        <v>0</v>
      </c>
      <c r="S155" s="28" t="s">
        <v>2</v>
      </c>
      <c r="T155" s="28">
        <f>SUMIF(X155:X174,"전국",E155:E174)</f>
        <v>0</v>
      </c>
      <c r="U155" s="28">
        <f t="shared" ref="U155:U170" si="35">O155-R155</f>
        <v>0</v>
      </c>
      <c r="V155" s="28" t="s">
        <v>2</v>
      </c>
      <c r="W155" s="28">
        <f t="shared" ref="W155:W170" si="36">Q155-T155</f>
        <v>0</v>
      </c>
      <c r="X155" s="28" t="str">
        <f t="shared" si="34"/>
        <v/>
      </c>
    </row>
    <row r="156" spans="1:24" ht="28.9" customHeight="1">
      <c r="A156" s="41" t="str">
        <f>IF(OR(ISNUMBER(E156),ISTEXT(C156)),A155+1," ")</f>
        <v xml:space="preserve"> </v>
      </c>
      <c r="B156" s="42"/>
      <c r="C156" s="43"/>
      <c r="D156" s="44"/>
      <c r="E156" s="44"/>
      <c r="F156" s="43"/>
      <c r="G156" s="43"/>
      <c r="H156" s="26"/>
      <c r="I156" s="26"/>
      <c r="J156" s="26"/>
      <c r="K156" s="26"/>
      <c r="L156" s="52"/>
      <c r="M156" s="50"/>
      <c r="N156" s="28" t="s">
        <v>4</v>
      </c>
      <c r="O156" s="28">
        <f>COUNTIF(C155:C174,"답")</f>
        <v>0</v>
      </c>
      <c r="P156" s="28" t="s">
        <v>2</v>
      </c>
      <c r="Q156" s="28">
        <f>SUMIF(C155:C174,"답",E155:E174)</f>
        <v>0</v>
      </c>
      <c r="R156" s="28">
        <f>COUNTIF(X155:X174,"답국")</f>
        <v>0</v>
      </c>
      <c r="S156" s="28" t="s">
        <v>2</v>
      </c>
      <c r="T156" s="28">
        <f>SUMIF(X155:X174,"답국",E155:E174)</f>
        <v>0</v>
      </c>
      <c r="U156" s="28">
        <f t="shared" si="35"/>
        <v>0</v>
      </c>
      <c r="V156" s="28" t="s">
        <v>2</v>
      </c>
      <c r="W156" s="28">
        <f t="shared" si="36"/>
        <v>0</v>
      </c>
      <c r="X156" s="28" t="str">
        <f t="shared" si="34"/>
        <v/>
      </c>
    </row>
    <row r="157" spans="1:24" ht="28.9" customHeight="1">
      <c r="A157" s="41" t="str">
        <f t="shared" ref="A157:A164" si="37">IF(OR(ISNUMBER(E157),ISTEXT(C157)),A156+1," ")</f>
        <v xml:space="preserve"> </v>
      </c>
      <c r="B157" s="42"/>
      <c r="C157" s="43"/>
      <c r="D157" s="44"/>
      <c r="E157" s="44"/>
      <c r="F157" s="43"/>
      <c r="G157" s="43"/>
      <c r="H157" s="26"/>
      <c r="I157" s="26"/>
      <c r="J157" s="26"/>
      <c r="K157" s="26"/>
      <c r="L157" s="52"/>
      <c r="M157" s="50"/>
      <c r="N157" s="28" t="s">
        <v>5</v>
      </c>
      <c r="O157" s="28">
        <f>COUNTIF(C155:C174,"임")</f>
        <v>0</v>
      </c>
      <c r="P157" s="28" t="s">
        <v>2</v>
      </c>
      <c r="Q157" s="28">
        <f>SUMIF(C155:C174,"임",E155:E174)</f>
        <v>0</v>
      </c>
      <c r="R157" s="28">
        <f>COUNTIF(X155:X174,"임국")</f>
        <v>0</v>
      </c>
      <c r="S157" s="28" t="s">
        <v>2</v>
      </c>
      <c r="T157" s="28">
        <f>SUMIF(X155:X174,"임국",E155:E174)</f>
        <v>0</v>
      </c>
      <c r="U157" s="28">
        <f t="shared" si="35"/>
        <v>0</v>
      </c>
      <c r="V157" s="28" t="s">
        <v>2</v>
      </c>
      <c r="W157" s="28">
        <f t="shared" si="36"/>
        <v>0</v>
      </c>
      <c r="X157" s="28" t="str">
        <f t="shared" si="34"/>
        <v/>
      </c>
    </row>
    <row r="158" spans="1:24" ht="28.9" customHeight="1">
      <c r="A158" s="41" t="str">
        <f t="shared" si="37"/>
        <v xml:space="preserve"> </v>
      </c>
      <c r="B158" s="42"/>
      <c r="C158" s="43"/>
      <c r="D158" s="44"/>
      <c r="E158" s="44"/>
      <c r="F158" s="43"/>
      <c r="G158" s="43"/>
      <c r="H158" s="26"/>
      <c r="I158" s="26"/>
      <c r="J158" s="26"/>
      <c r="K158" s="26"/>
      <c r="L158" s="52"/>
      <c r="M158" s="50"/>
      <c r="N158" s="28" t="s">
        <v>6</v>
      </c>
      <c r="O158" s="28">
        <f>COUNTIF(C155:C174,"대")</f>
        <v>0</v>
      </c>
      <c r="P158" s="28" t="s">
        <v>2</v>
      </c>
      <c r="Q158" s="28">
        <f>SUMIF(C155:C174,"대",E155:E174)</f>
        <v>0</v>
      </c>
      <c r="R158" s="28">
        <f>COUNTIF(X155:X174,"대국")</f>
        <v>0</v>
      </c>
      <c r="S158" s="28" t="s">
        <v>2</v>
      </c>
      <c r="T158" s="28">
        <f>SUMIF(X155:X174,"대국",E155:E174)</f>
        <v>0</v>
      </c>
      <c r="U158" s="28">
        <f t="shared" si="35"/>
        <v>0</v>
      </c>
      <c r="V158" s="28" t="s">
        <v>2</v>
      </c>
      <c r="W158" s="28">
        <f t="shared" si="36"/>
        <v>0</v>
      </c>
      <c r="X158" s="28" t="str">
        <f t="shared" si="34"/>
        <v/>
      </c>
    </row>
    <row r="159" spans="1:24" ht="28.9" customHeight="1">
      <c r="A159" s="41" t="str">
        <f t="shared" si="37"/>
        <v xml:space="preserve"> </v>
      </c>
      <c r="B159" s="42"/>
      <c r="C159" s="43"/>
      <c r="D159" s="44"/>
      <c r="E159" s="44"/>
      <c r="F159" s="43"/>
      <c r="G159" s="43"/>
      <c r="H159" s="26"/>
      <c r="I159" s="26"/>
      <c r="J159" s="26"/>
      <c r="K159" s="26"/>
      <c r="L159" s="52"/>
      <c r="M159" s="50"/>
      <c r="N159" s="28" t="s">
        <v>7</v>
      </c>
      <c r="O159" s="28">
        <f>COUNTIF(C155:C174,"도")</f>
        <v>0</v>
      </c>
      <c r="P159" s="28" t="s">
        <v>2</v>
      </c>
      <c r="Q159" s="28">
        <f>SUMIF(C155:C174,"도",E155:E174)</f>
        <v>0</v>
      </c>
      <c r="R159" s="28">
        <f>COUNTIF(X155:X174,"도국")</f>
        <v>0</v>
      </c>
      <c r="S159" s="28" t="s">
        <v>2</v>
      </c>
      <c r="T159" s="28">
        <f>SUMIF(X155:X174,"도국",E155:E174)</f>
        <v>0</v>
      </c>
      <c r="U159" s="28">
        <f t="shared" si="35"/>
        <v>0</v>
      </c>
      <c r="V159" s="28" t="s">
        <v>2</v>
      </c>
      <c r="W159" s="28">
        <f t="shared" si="36"/>
        <v>0</v>
      </c>
      <c r="X159" s="28" t="str">
        <f t="shared" si="34"/>
        <v/>
      </c>
    </row>
    <row r="160" spans="1:24" ht="28.9" customHeight="1">
      <c r="A160" s="41" t="str">
        <f t="shared" si="37"/>
        <v xml:space="preserve"> </v>
      </c>
      <c r="B160" s="42"/>
      <c r="C160" s="43"/>
      <c r="D160" s="44"/>
      <c r="E160" s="44"/>
      <c r="F160" s="43"/>
      <c r="G160" s="43"/>
      <c r="H160" s="26"/>
      <c r="I160" s="26"/>
      <c r="J160" s="26"/>
      <c r="K160" s="26"/>
      <c r="L160" s="52"/>
      <c r="M160" s="50"/>
      <c r="N160" s="28" t="s">
        <v>8</v>
      </c>
      <c r="O160" s="28">
        <f>COUNTIF(C155:C174,"천")</f>
        <v>0</v>
      </c>
      <c r="P160" s="28" t="s">
        <v>2</v>
      </c>
      <c r="Q160" s="28">
        <f>SUMIF(C155:C174,"천",E155:E174)</f>
        <v>0</v>
      </c>
      <c r="R160" s="28">
        <f>COUNTIF(X155:X174,"천국")</f>
        <v>0</v>
      </c>
      <c r="S160" s="28" t="s">
        <v>2</v>
      </c>
      <c r="T160" s="28">
        <f>SUMIF(X155:X174,"천국",E155:E174)</f>
        <v>0</v>
      </c>
      <c r="U160" s="28">
        <f t="shared" si="35"/>
        <v>0</v>
      </c>
      <c r="V160" s="28" t="s">
        <v>2</v>
      </c>
      <c r="W160" s="28">
        <f t="shared" si="36"/>
        <v>0</v>
      </c>
      <c r="X160" s="28" t="str">
        <f t="shared" si="34"/>
        <v/>
      </c>
    </row>
    <row r="161" spans="1:24" ht="28.9" customHeight="1">
      <c r="A161" s="41" t="str">
        <f t="shared" si="37"/>
        <v xml:space="preserve"> </v>
      </c>
      <c r="B161" s="42"/>
      <c r="C161" s="43"/>
      <c r="D161" s="44"/>
      <c r="E161" s="44"/>
      <c r="F161" s="43"/>
      <c r="G161" s="43"/>
      <c r="H161" s="26"/>
      <c r="I161" s="26"/>
      <c r="J161" s="26"/>
      <c r="K161" s="26"/>
      <c r="L161" s="52"/>
      <c r="M161" s="50"/>
      <c r="N161" s="28" t="s">
        <v>9</v>
      </c>
      <c r="O161" s="28">
        <f>COUNTIF(C155:C174,"구")</f>
        <v>0</v>
      </c>
      <c r="P161" s="28" t="s">
        <v>2</v>
      </c>
      <c r="Q161" s="28">
        <f>SUMIF(C155:C174,"구",E155:E174)</f>
        <v>0</v>
      </c>
      <c r="R161" s="28">
        <f>COUNTIF(X155:X174,"구국")</f>
        <v>0</v>
      </c>
      <c r="S161" s="28" t="s">
        <v>2</v>
      </c>
      <c r="T161" s="28">
        <f>SUMIF(X155:X174,"구국",E155:E174)</f>
        <v>0</v>
      </c>
      <c r="U161" s="28">
        <f t="shared" si="35"/>
        <v>0</v>
      </c>
      <c r="V161" s="28" t="s">
        <v>2</v>
      </c>
      <c r="W161" s="28">
        <f t="shared" si="36"/>
        <v>0</v>
      </c>
      <c r="X161" s="28" t="str">
        <f t="shared" si="34"/>
        <v/>
      </c>
    </row>
    <row r="162" spans="1:24" ht="28.9" customHeight="1">
      <c r="A162" s="41" t="str">
        <f t="shared" si="37"/>
        <v xml:space="preserve"> </v>
      </c>
      <c r="B162" s="42"/>
      <c r="C162" s="43"/>
      <c r="D162" s="44"/>
      <c r="E162" s="44"/>
      <c r="F162" s="43"/>
      <c r="G162" s="43"/>
      <c r="H162" s="26"/>
      <c r="I162" s="26"/>
      <c r="J162" s="26"/>
      <c r="K162" s="26"/>
      <c r="L162" s="52"/>
      <c r="M162" s="50"/>
      <c r="N162" s="28" t="s">
        <v>10</v>
      </c>
      <c r="O162" s="28">
        <f>COUNTIF(C155:C174,"제")</f>
        <v>0</v>
      </c>
      <c r="P162" s="28" t="s">
        <v>2</v>
      </c>
      <c r="Q162" s="28">
        <f>SUMIF(C155:C174,"제",E155:E174)</f>
        <v>0</v>
      </c>
      <c r="R162" s="28">
        <f>COUNTIF(X155:X174,"제국")</f>
        <v>0</v>
      </c>
      <c r="S162" s="28" t="s">
        <v>2</v>
      </c>
      <c r="T162" s="28">
        <f>SUMIF(X155:X174,"제국",E155:E174)</f>
        <v>0</v>
      </c>
      <c r="U162" s="28">
        <f t="shared" si="35"/>
        <v>0</v>
      </c>
      <c r="V162" s="28" t="s">
        <v>2</v>
      </c>
      <c r="W162" s="28">
        <f t="shared" si="36"/>
        <v>0</v>
      </c>
      <c r="X162" s="28" t="str">
        <f t="shared" si="34"/>
        <v/>
      </c>
    </row>
    <row r="163" spans="1:24" ht="28.9" customHeight="1">
      <c r="A163" s="41" t="str">
        <f t="shared" si="37"/>
        <v xml:space="preserve"> </v>
      </c>
      <c r="B163" s="42"/>
      <c r="C163" s="43"/>
      <c r="D163" s="44"/>
      <c r="E163" s="44"/>
      <c r="F163" s="43"/>
      <c r="G163" s="43"/>
      <c r="H163" s="26"/>
      <c r="I163" s="26"/>
      <c r="J163" s="26"/>
      <c r="K163" s="26"/>
      <c r="L163" s="52"/>
      <c r="M163" s="50"/>
      <c r="N163" s="28" t="s">
        <v>11</v>
      </c>
      <c r="O163" s="28">
        <f>COUNTIF(C155:C174,"유")</f>
        <v>0</v>
      </c>
      <c r="P163" s="28" t="s">
        <v>2</v>
      </c>
      <c r="Q163" s="28">
        <f>SUMIF(C155:C174,"유",E155:E174)</f>
        <v>0</v>
      </c>
      <c r="R163" s="28">
        <f>COUNTIF(X155:X174,"유국")</f>
        <v>0</v>
      </c>
      <c r="S163" s="28" t="s">
        <v>2</v>
      </c>
      <c r="T163" s="28">
        <f>SUMIF(X155:X174,"유국",E155:E174)</f>
        <v>0</v>
      </c>
      <c r="U163" s="28">
        <f t="shared" si="35"/>
        <v>0</v>
      </c>
      <c r="V163" s="28" t="s">
        <v>2</v>
      </c>
      <c r="W163" s="28">
        <f t="shared" si="36"/>
        <v>0</v>
      </c>
      <c r="X163" s="28" t="str">
        <f t="shared" si="34"/>
        <v/>
      </c>
    </row>
    <row r="164" spans="1:24" ht="28.9" customHeight="1">
      <c r="A164" s="41" t="str">
        <f t="shared" si="37"/>
        <v xml:space="preserve"> </v>
      </c>
      <c r="B164" s="42"/>
      <c r="C164" s="43"/>
      <c r="D164" s="44"/>
      <c r="E164" s="44"/>
      <c r="F164" s="43"/>
      <c r="G164" s="43"/>
      <c r="H164" s="26"/>
      <c r="I164" s="26"/>
      <c r="J164" s="26"/>
      <c r="K164" s="26"/>
      <c r="L164" s="52"/>
      <c r="M164" s="50"/>
      <c r="N164" s="28" t="s">
        <v>12</v>
      </c>
      <c r="O164" s="28">
        <f>COUNTIF(C155:C174,"과")</f>
        <v>0</v>
      </c>
      <c r="P164" s="28" t="s">
        <v>2</v>
      </c>
      <c r="Q164" s="28">
        <f>SUMIF(C155:C174,"과",E155:E174)</f>
        <v>0</v>
      </c>
      <c r="R164" s="28">
        <f>COUNTIF(X155:X174,"과국")</f>
        <v>0</v>
      </c>
      <c r="S164" s="28" t="s">
        <v>2</v>
      </c>
      <c r="T164" s="28">
        <f>SUMIF(X155:X174,"과국",E155:E174)</f>
        <v>0</v>
      </c>
      <c r="U164" s="28">
        <f t="shared" si="35"/>
        <v>0</v>
      </c>
      <c r="V164" s="28" t="s">
        <v>2</v>
      </c>
      <c r="W164" s="28">
        <f t="shared" si="36"/>
        <v>0</v>
      </c>
      <c r="X164" s="28" t="str">
        <f t="shared" si="34"/>
        <v/>
      </c>
    </row>
    <row r="165" spans="1:24" ht="28.9" customHeight="1">
      <c r="A165" s="41" t="str">
        <f>IF(OR(ISNUMBER(E165),ISTEXT(C165)),A164+1," ")</f>
        <v xml:space="preserve"> </v>
      </c>
      <c r="B165" s="42"/>
      <c r="C165" s="43"/>
      <c r="D165" s="44"/>
      <c r="E165" s="44"/>
      <c r="F165" s="43"/>
      <c r="G165" s="43"/>
      <c r="H165" s="26"/>
      <c r="I165" s="26"/>
      <c r="J165" s="26"/>
      <c r="K165" s="26"/>
      <c r="L165" s="52"/>
      <c r="M165" s="50"/>
      <c r="N165" s="28" t="s">
        <v>13</v>
      </c>
      <c r="O165" s="28">
        <f>COUNTIF(C155:C174,"묘")</f>
        <v>0</v>
      </c>
      <c r="P165" s="28" t="s">
        <v>2</v>
      </c>
      <c r="Q165" s="28">
        <f>SUMIF(C155:C174,"묘",E155:E174)</f>
        <v>0</v>
      </c>
      <c r="R165" s="28">
        <f>COUNTIF(X155:X174,"묘국")</f>
        <v>0</v>
      </c>
      <c r="S165" s="28" t="s">
        <v>2</v>
      </c>
      <c r="T165" s="28">
        <f>SUMIF(X155:X174,"묘국",E155:E174)</f>
        <v>0</v>
      </c>
      <c r="U165" s="28">
        <f t="shared" si="35"/>
        <v>0</v>
      </c>
      <c r="V165" s="28" t="s">
        <v>2</v>
      </c>
      <c r="W165" s="28">
        <f t="shared" si="36"/>
        <v>0</v>
      </c>
      <c r="X165" s="28" t="str">
        <f t="shared" si="34"/>
        <v/>
      </c>
    </row>
    <row r="166" spans="1:24" ht="28.9" customHeight="1">
      <c r="A166" s="41" t="str">
        <f>IF(OR(ISNUMBER(E166),ISTEXT(C166)),A165+1," ")</f>
        <v xml:space="preserve"> </v>
      </c>
      <c r="B166" s="42"/>
      <c r="C166" s="43"/>
      <c r="D166" s="44"/>
      <c r="E166" s="44"/>
      <c r="F166" s="43"/>
      <c r="G166" s="43"/>
      <c r="H166" s="26"/>
      <c r="I166" s="26"/>
      <c r="J166" s="26"/>
      <c r="K166" s="26"/>
      <c r="L166" s="52"/>
      <c r="M166" s="50"/>
      <c r="N166" s="28" t="s">
        <v>14</v>
      </c>
      <c r="O166" s="28">
        <f>COUNTIF(C155:C174,"목")</f>
        <v>0</v>
      </c>
      <c r="P166" s="28" t="s">
        <v>2</v>
      </c>
      <c r="Q166" s="28">
        <f>SUMIF(C155:C174,"목",E155:E174)</f>
        <v>0</v>
      </c>
      <c r="R166" s="28">
        <f>COUNTIF(X155:X174,"목국")</f>
        <v>0</v>
      </c>
      <c r="S166" s="28" t="s">
        <v>2</v>
      </c>
      <c r="T166" s="28">
        <f>SUMIF(X155:X174,"목국",E155:E174)</f>
        <v>0</v>
      </c>
      <c r="U166" s="28">
        <f t="shared" si="35"/>
        <v>0</v>
      </c>
      <c r="V166" s="28" t="s">
        <v>2</v>
      </c>
      <c r="W166" s="28">
        <f t="shared" si="36"/>
        <v>0</v>
      </c>
      <c r="X166" s="28" t="str">
        <f t="shared" si="34"/>
        <v/>
      </c>
    </row>
    <row r="167" spans="1:24" ht="28.9" customHeight="1">
      <c r="A167" s="41" t="str">
        <f t="shared" ref="A167:A172" si="38">IF(OR(ISNUMBER(E167),ISTEXT(C167)),A166+1," ")</f>
        <v xml:space="preserve"> </v>
      </c>
      <c r="B167" s="42"/>
      <c r="C167" s="43"/>
      <c r="D167" s="44"/>
      <c r="E167" s="44"/>
      <c r="F167" s="43"/>
      <c r="G167" s="43"/>
      <c r="H167" s="26"/>
      <c r="I167" s="26"/>
      <c r="J167" s="26"/>
      <c r="K167" s="26"/>
      <c r="L167" s="52"/>
      <c r="M167" s="50"/>
      <c r="N167" s="28" t="s">
        <v>15</v>
      </c>
      <c r="O167" s="28">
        <f>COUNTIF(C155:C174,"잡")</f>
        <v>0</v>
      </c>
      <c r="P167" s="28" t="s">
        <v>2</v>
      </c>
      <c r="Q167" s="28">
        <f>SUMIF(C155:C174,"잡",E155:E174)</f>
        <v>0</v>
      </c>
      <c r="R167" s="28">
        <f>COUNTIF(X155:X174,"잡국")</f>
        <v>0</v>
      </c>
      <c r="S167" s="28" t="s">
        <v>2</v>
      </c>
      <c r="T167" s="28">
        <f>SUMIF(X155:X174,"잡국",E155:E174)</f>
        <v>0</v>
      </c>
      <c r="U167" s="28">
        <f t="shared" si="35"/>
        <v>0</v>
      </c>
      <c r="V167" s="28" t="s">
        <v>2</v>
      </c>
      <c r="W167" s="28">
        <f t="shared" si="36"/>
        <v>0</v>
      </c>
      <c r="X167" s="28" t="str">
        <f t="shared" si="34"/>
        <v/>
      </c>
    </row>
    <row r="168" spans="1:24" ht="28.9" customHeight="1">
      <c r="A168" s="41" t="str">
        <f t="shared" si="38"/>
        <v xml:space="preserve"> </v>
      </c>
      <c r="B168" s="42"/>
      <c r="C168" s="43"/>
      <c r="D168" s="44"/>
      <c r="E168" s="44"/>
      <c r="F168" s="43"/>
      <c r="G168" s="43"/>
      <c r="H168" s="26"/>
      <c r="I168" s="26"/>
      <c r="J168" s="26"/>
      <c r="K168" s="26"/>
      <c r="L168" s="52"/>
      <c r="M168" s="50"/>
      <c r="N168" s="28" t="s">
        <v>19</v>
      </c>
      <c r="O168" s="28">
        <f>COUNTIF(C155:C174,"학")</f>
        <v>0</v>
      </c>
      <c r="P168" s="28" t="s">
        <v>2</v>
      </c>
      <c r="Q168" s="28">
        <f>SUMIF(C155:C174,"학",E155:E174)</f>
        <v>0</v>
      </c>
      <c r="R168" s="28">
        <f>COUNTIF(X155:X174,"학국")</f>
        <v>0</v>
      </c>
      <c r="S168" s="28" t="s">
        <v>2</v>
      </c>
      <c r="T168" s="28">
        <f>SUMIF(X155:X174,"학국",E155:E174)</f>
        <v>0</v>
      </c>
      <c r="U168" s="28">
        <f t="shared" si="35"/>
        <v>0</v>
      </c>
      <c r="V168" s="28" t="s">
        <v>2</v>
      </c>
      <c r="W168" s="28">
        <f t="shared" si="36"/>
        <v>0</v>
      </c>
      <c r="X168" s="28" t="str">
        <f t="shared" ref="X168:X183" si="39">CONCATENATE(C168,H168)</f>
        <v/>
      </c>
    </row>
    <row r="169" spans="1:24" ht="28.9" customHeight="1">
      <c r="A169" s="41" t="str">
        <f t="shared" si="38"/>
        <v xml:space="preserve"> </v>
      </c>
      <c r="B169" s="42"/>
      <c r="C169" s="43"/>
      <c r="D169" s="44"/>
      <c r="E169" s="44"/>
      <c r="F169" s="43"/>
      <c r="G169" s="43"/>
      <c r="H169" s="26"/>
      <c r="I169" s="26"/>
      <c r="J169" s="26"/>
      <c r="K169" s="26"/>
      <c r="L169" s="52"/>
      <c r="M169" s="50"/>
      <c r="N169" s="28" t="s">
        <v>16</v>
      </c>
      <c r="O169" s="28">
        <f>COUNTIF(C155:C174,"수")</f>
        <v>0</v>
      </c>
      <c r="P169" s="28" t="s">
        <v>2</v>
      </c>
      <c r="Q169" s="28">
        <f>SUMIF(C155:C174,"수",E155:E174)</f>
        <v>0</v>
      </c>
      <c r="R169" s="28">
        <f>COUNTIF(X155:X174,"수국")</f>
        <v>0</v>
      </c>
      <c r="S169" s="28" t="s">
        <v>2</v>
      </c>
      <c r="T169" s="28">
        <f>SUMIF(X155:X174,"수국",E155:E174)</f>
        <v>0</v>
      </c>
      <c r="U169" s="28">
        <f t="shared" si="35"/>
        <v>0</v>
      </c>
      <c r="V169" s="28" t="s">
        <v>2</v>
      </c>
      <c r="W169" s="28">
        <f t="shared" si="36"/>
        <v>0</v>
      </c>
      <c r="X169" s="28" t="str">
        <f t="shared" si="39"/>
        <v/>
      </c>
    </row>
    <row r="170" spans="1:24" ht="28.9" customHeight="1">
      <c r="A170" s="41" t="str">
        <f t="shared" si="38"/>
        <v xml:space="preserve"> </v>
      </c>
      <c r="B170" s="42"/>
      <c r="C170" s="43"/>
      <c r="D170" s="44"/>
      <c r="E170" s="44"/>
      <c r="F170" s="43"/>
      <c r="G170" s="43"/>
      <c r="H170" s="26"/>
      <c r="I170" s="26"/>
      <c r="J170" s="26"/>
      <c r="K170" s="26"/>
      <c r="L170" s="52"/>
      <c r="M170" s="50"/>
      <c r="N170" s="29" t="s">
        <v>17</v>
      </c>
      <c r="O170" s="28">
        <f>COUNTIF(C155:C174,"장")</f>
        <v>0</v>
      </c>
      <c r="P170" s="28" t="s">
        <v>2</v>
      </c>
      <c r="Q170" s="28">
        <f>SUMIF(C155:C174,"장",E155:E174)</f>
        <v>0</v>
      </c>
      <c r="R170" s="28">
        <f>COUNTIF(X155:X174,"장국")</f>
        <v>0</v>
      </c>
      <c r="S170" s="28" t="s">
        <v>2</v>
      </c>
      <c r="T170" s="28">
        <f>SUMIF(X155:X174,"장국",E155:E174)</f>
        <v>0</v>
      </c>
      <c r="U170" s="28">
        <f t="shared" si="35"/>
        <v>0</v>
      </c>
      <c r="V170" s="28" t="s">
        <v>2</v>
      </c>
      <c r="W170" s="28">
        <f t="shared" si="36"/>
        <v>0</v>
      </c>
      <c r="X170" s="30" t="str">
        <f t="shared" si="39"/>
        <v/>
      </c>
    </row>
    <row r="171" spans="1:24" ht="28.9" customHeight="1">
      <c r="A171" s="41" t="str">
        <f t="shared" si="38"/>
        <v xml:space="preserve"> </v>
      </c>
      <c r="B171" s="42"/>
      <c r="C171" s="43"/>
      <c r="D171" s="44"/>
      <c r="E171" s="44"/>
      <c r="F171" s="43"/>
      <c r="G171" s="43"/>
      <c r="H171" s="26"/>
      <c r="I171" s="26"/>
      <c r="J171" s="26"/>
      <c r="K171" s="26"/>
      <c r="L171" s="52"/>
      <c r="M171" s="50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30" t="str">
        <f t="shared" si="39"/>
        <v/>
      </c>
    </row>
    <row r="172" spans="1:24" ht="28.9" customHeight="1">
      <c r="A172" s="41" t="str">
        <f t="shared" si="38"/>
        <v xml:space="preserve"> </v>
      </c>
      <c r="B172" s="42"/>
      <c r="C172" s="43"/>
      <c r="D172" s="44"/>
      <c r="E172" s="44"/>
      <c r="F172" s="43"/>
      <c r="G172" s="43"/>
      <c r="H172" s="26"/>
      <c r="I172" s="26"/>
      <c r="J172" s="26"/>
      <c r="K172" s="26"/>
      <c r="L172" s="52"/>
      <c r="M172" s="50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30" t="str">
        <f t="shared" si="39"/>
        <v/>
      </c>
    </row>
    <row r="173" spans="1:24" ht="28.9" customHeight="1">
      <c r="A173" s="41" t="str">
        <f>IF(OR(ISNUMBER(E173),ISTEXT(C173)),A172+1," ")</f>
        <v xml:space="preserve"> </v>
      </c>
      <c r="B173" s="42"/>
      <c r="C173" s="43"/>
      <c r="D173" s="44"/>
      <c r="E173" s="44"/>
      <c r="F173" s="43"/>
      <c r="G173" s="43"/>
      <c r="H173" s="26"/>
      <c r="I173" s="26"/>
      <c r="J173" s="26"/>
      <c r="K173" s="26"/>
      <c r="L173" s="52"/>
      <c r="M173" s="50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30" t="str">
        <f t="shared" si="39"/>
        <v/>
      </c>
    </row>
    <row r="174" spans="1:24" ht="28.9" customHeight="1">
      <c r="A174" s="41" t="str">
        <f>IF(OR(ISNUMBER(E174),ISTEXT(C174)),A173+1," ")</f>
        <v xml:space="preserve"> </v>
      </c>
      <c r="B174" s="42"/>
      <c r="C174" s="43"/>
      <c r="D174" s="44"/>
      <c r="E174" s="44"/>
      <c r="F174" s="43"/>
      <c r="G174" s="43"/>
      <c r="H174" s="26"/>
      <c r="I174" s="26"/>
      <c r="J174" s="26"/>
      <c r="K174" s="26"/>
      <c r="L174" s="52"/>
      <c r="M174" s="50"/>
      <c r="N174" s="28" t="s">
        <v>20</v>
      </c>
      <c r="O174" s="28">
        <f>COUNTIF(C155:C174," ")</f>
        <v>0</v>
      </c>
      <c r="P174" s="28" t="s">
        <v>2</v>
      </c>
      <c r="Q174" s="28">
        <f>SUMIF(C155:C174," ",E155:E174)</f>
        <v>0</v>
      </c>
      <c r="R174" s="28"/>
      <c r="S174" s="28" t="s">
        <v>2</v>
      </c>
      <c r="T174" s="28"/>
      <c r="U174" s="28">
        <f>O174</f>
        <v>0</v>
      </c>
      <c r="V174" s="28" t="s">
        <v>2</v>
      </c>
      <c r="W174" s="28">
        <f>Q174</f>
        <v>0</v>
      </c>
      <c r="X174" s="28" t="str">
        <f t="shared" si="39"/>
        <v/>
      </c>
    </row>
    <row r="175" spans="1:24" ht="28.9" customHeight="1">
      <c r="A175" s="45" t="s">
        <v>35</v>
      </c>
      <c r="B175" s="46"/>
      <c r="C175" s="47"/>
      <c r="D175" s="48"/>
      <c r="E175" s="49">
        <f>SUM(E155:E174)</f>
        <v>0</v>
      </c>
      <c r="F175" s="47"/>
      <c r="G175" s="47"/>
      <c r="H175" s="31"/>
      <c r="I175" s="31"/>
      <c r="J175" s="31"/>
      <c r="K175" s="31"/>
      <c r="L175" s="33"/>
      <c r="M175" s="51"/>
      <c r="N175" s="29" t="s">
        <v>1</v>
      </c>
      <c r="O175" s="28">
        <f>SUM(O155:O174)</f>
        <v>0</v>
      </c>
      <c r="P175" s="28" t="s">
        <v>2</v>
      </c>
      <c r="Q175" s="28">
        <f>SUM(Q155:Q174)</f>
        <v>0</v>
      </c>
      <c r="R175" s="28">
        <f>SUM(R155:R174)</f>
        <v>0</v>
      </c>
      <c r="S175" s="28" t="s">
        <v>2</v>
      </c>
      <c r="T175" s="28">
        <f>SUM(T155:T174)</f>
        <v>0</v>
      </c>
      <c r="U175" s="28">
        <f>SUM(U155:U174)</f>
        <v>0</v>
      </c>
      <c r="V175" s="28" t="s">
        <v>2</v>
      </c>
      <c r="W175" s="28">
        <f>SUM(W155:W174)</f>
        <v>0</v>
      </c>
      <c r="X175" s="28" t="str">
        <f t="shared" si="39"/>
        <v/>
      </c>
    </row>
    <row r="176" spans="1:24" ht="28.9" customHeight="1">
      <c r="A176" s="41" t="str">
        <f>IF(OR(ISNUMBER(E176),ISTEXT(C176)),A174+1," ")</f>
        <v xml:space="preserve"> </v>
      </c>
      <c r="B176" s="42"/>
      <c r="C176" s="43"/>
      <c r="D176" s="44"/>
      <c r="E176" s="44"/>
      <c r="F176" s="43"/>
      <c r="G176" s="43"/>
      <c r="H176" s="26"/>
      <c r="I176" s="26"/>
      <c r="J176" s="26"/>
      <c r="K176" s="27"/>
      <c r="L176" s="52"/>
      <c r="M176" s="50"/>
      <c r="N176" s="28" t="s">
        <v>3</v>
      </c>
      <c r="O176" s="28">
        <f>COUNTIF(C176:C195,"전")</f>
        <v>0</v>
      </c>
      <c r="P176" s="28" t="s">
        <v>2</v>
      </c>
      <c r="Q176" s="28">
        <f>SUMIF(C176:C195,"전",E176:E195)</f>
        <v>0</v>
      </c>
      <c r="R176" s="28">
        <f>COUNTIF(X176:X195,"전국")</f>
        <v>0</v>
      </c>
      <c r="S176" s="28" t="s">
        <v>2</v>
      </c>
      <c r="T176" s="28">
        <f>SUMIF(X176:X195,"전국",E176:E195)</f>
        <v>0</v>
      </c>
      <c r="U176" s="28">
        <f t="shared" ref="U176:U191" si="40">O176-R176</f>
        <v>0</v>
      </c>
      <c r="V176" s="28" t="s">
        <v>2</v>
      </c>
      <c r="W176" s="28">
        <f t="shared" ref="W176:W191" si="41">Q176-T176</f>
        <v>0</v>
      </c>
      <c r="X176" s="28" t="str">
        <f t="shared" si="39"/>
        <v/>
      </c>
    </row>
    <row r="177" spans="1:24" ht="28.9" customHeight="1">
      <c r="A177" s="41" t="str">
        <f>IF(OR(ISNUMBER(E177),ISTEXT(C177)),A176+1," ")</f>
        <v xml:space="preserve"> </v>
      </c>
      <c r="B177" s="42"/>
      <c r="C177" s="43"/>
      <c r="D177" s="44"/>
      <c r="E177" s="44"/>
      <c r="F177" s="43"/>
      <c r="G177" s="43"/>
      <c r="H177" s="26"/>
      <c r="I177" s="26"/>
      <c r="J177" s="26"/>
      <c r="K177" s="26"/>
      <c r="L177" s="52"/>
      <c r="M177" s="50"/>
      <c r="N177" s="28" t="s">
        <v>4</v>
      </c>
      <c r="O177" s="28">
        <f>COUNTIF(C176:C195,"답")</f>
        <v>0</v>
      </c>
      <c r="P177" s="28" t="s">
        <v>2</v>
      </c>
      <c r="Q177" s="28">
        <f>SUMIF(C176:C195,"답",E176:E195)</f>
        <v>0</v>
      </c>
      <c r="R177" s="28">
        <f>COUNTIF(X176:X195,"답국")</f>
        <v>0</v>
      </c>
      <c r="S177" s="28" t="s">
        <v>2</v>
      </c>
      <c r="T177" s="28">
        <f>SUMIF(X176:X195,"답국",E176:E195)</f>
        <v>0</v>
      </c>
      <c r="U177" s="28">
        <f t="shared" si="40"/>
        <v>0</v>
      </c>
      <c r="V177" s="28" t="s">
        <v>2</v>
      </c>
      <c r="W177" s="28">
        <f t="shared" si="41"/>
        <v>0</v>
      </c>
      <c r="X177" s="28" t="str">
        <f t="shared" si="39"/>
        <v/>
      </c>
    </row>
    <row r="178" spans="1:24" ht="28.9" customHeight="1">
      <c r="A178" s="41" t="str">
        <f t="shared" ref="A178:A184" si="42">IF(OR(ISNUMBER(E178),ISTEXT(C178)),A177+1," ")</f>
        <v xml:space="preserve"> </v>
      </c>
      <c r="B178" s="42"/>
      <c r="C178" s="43"/>
      <c r="D178" s="44"/>
      <c r="E178" s="44"/>
      <c r="F178" s="43"/>
      <c r="G178" s="43"/>
      <c r="H178" s="26"/>
      <c r="I178" s="26"/>
      <c r="J178" s="26"/>
      <c r="K178" s="26"/>
      <c r="L178" s="52"/>
      <c r="M178" s="50"/>
      <c r="N178" s="28" t="s">
        <v>5</v>
      </c>
      <c r="O178" s="28">
        <f>COUNTIF(C176:C195,"임")</f>
        <v>0</v>
      </c>
      <c r="P178" s="28" t="s">
        <v>2</v>
      </c>
      <c r="Q178" s="28">
        <f>SUMIF(C176:C195,"임",E176:E195)</f>
        <v>0</v>
      </c>
      <c r="R178" s="28">
        <f>COUNTIF(X176:X195,"임국")</f>
        <v>0</v>
      </c>
      <c r="S178" s="28" t="s">
        <v>2</v>
      </c>
      <c r="T178" s="28">
        <f>SUMIF(X176:X195,"임국",E176:E195)</f>
        <v>0</v>
      </c>
      <c r="U178" s="28">
        <f t="shared" si="40"/>
        <v>0</v>
      </c>
      <c r="V178" s="28" t="s">
        <v>2</v>
      </c>
      <c r="W178" s="28">
        <f t="shared" si="41"/>
        <v>0</v>
      </c>
      <c r="X178" s="28" t="str">
        <f t="shared" si="39"/>
        <v/>
      </c>
    </row>
    <row r="179" spans="1:24" ht="28.9" customHeight="1">
      <c r="A179" s="41" t="str">
        <f t="shared" si="42"/>
        <v xml:space="preserve"> </v>
      </c>
      <c r="B179" s="42"/>
      <c r="C179" s="43"/>
      <c r="D179" s="44"/>
      <c r="E179" s="44"/>
      <c r="F179" s="43"/>
      <c r="G179" s="43"/>
      <c r="H179" s="26"/>
      <c r="I179" s="26"/>
      <c r="J179" s="26"/>
      <c r="K179" s="26"/>
      <c r="L179" s="52"/>
      <c r="M179" s="50"/>
      <c r="N179" s="28" t="s">
        <v>6</v>
      </c>
      <c r="O179" s="28">
        <f>COUNTIF(C176:C195,"대")</f>
        <v>0</v>
      </c>
      <c r="P179" s="28" t="s">
        <v>2</v>
      </c>
      <c r="Q179" s="28">
        <f>SUMIF(C176:C195,"대",E176:E195)</f>
        <v>0</v>
      </c>
      <c r="R179" s="28">
        <f>COUNTIF(X176:X195,"대국")</f>
        <v>0</v>
      </c>
      <c r="S179" s="28" t="s">
        <v>2</v>
      </c>
      <c r="T179" s="28">
        <f>SUMIF(X176:X195,"대국",E176:E195)</f>
        <v>0</v>
      </c>
      <c r="U179" s="28">
        <f t="shared" si="40"/>
        <v>0</v>
      </c>
      <c r="V179" s="28" t="s">
        <v>2</v>
      </c>
      <c r="W179" s="28">
        <f t="shared" si="41"/>
        <v>0</v>
      </c>
      <c r="X179" s="28" t="str">
        <f t="shared" si="39"/>
        <v/>
      </c>
    </row>
    <row r="180" spans="1:24" ht="28.9" customHeight="1">
      <c r="A180" s="41" t="str">
        <f t="shared" si="42"/>
        <v xml:space="preserve"> </v>
      </c>
      <c r="B180" s="42"/>
      <c r="C180" s="43"/>
      <c r="D180" s="44"/>
      <c r="E180" s="44"/>
      <c r="F180" s="43"/>
      <c r="G180" s="43"/>
      <c r="H180" s="26"/>
      <c r="I180" s="26"/>
      <c r="J180" s="26"/>
      <c r="K180" s="26"/>
      <c r="L180" s="52"/>
      <c r="M180" s="50"/>
      <c r="N180" s="28" t="s">
        <v>7</v>
      </c>
      <c r="O180" s="28">
        <f>COUNTIF(C176:C195,"도")</f>
        <v>0</v>
      </c>
      <c r="P180" s="28" t="s">
        <v>2</v>
      </c>
      <c r="Q180" s="28">
        <f>SUMIF(C176:C195,"도",E176:E195)</f>
        <v>0</v>
      </c>
      <c r="R180" s="28">
        <f>COUNTIF(X176:X195,"도국")</f>
        <v>0</v>
      </c>
      <c r="S180" s="28" t="s">
        <v>2</v>
      </c>
      <c r="T180" s="28">
        <f>SUMIF(X176:X195,"도국",E176:E195)</f>
        <v>0</v>
      </c>
      <c r="U180" s="28">
        <f t="shared" si="40"/>
        <v>0</v>
      </c>
      <c r="V180" s="28" t="s">
        <v>2</v>
      </c>
      <c r="W180" s="28">
        <f t="shared" si="41"/>
        <v>0</v>
      </c>
      <c r="X180" s="28" t="str">
        <f t="shared" si="39"/>
        <v/>
      </c>
    </row>
    <row r="181" spans="1:24" ht="28.9" customHeight="1">
      <c r="A181" s="41" t="str">
        <f t="shared" si="42"/>
        <v xml:space="preserve"> </v>
      </c>
      <c r="B181" s="42"/>
      <c r="C181" s="43"/>
      <c r="D181" s="44"/>
      <c r="E181" s="44"/>
      <c r="F181" s="43"/>
      <c r="G181" s="43"/>
      <c r="H181" s="26"/>
      <c r="I181" s="26"/>
      <c r="J181" s="26"/>
      <c r="K181" s="26"/>
      <c r="L181" s="52"/>
      <c r="M181" s="50"/>
      <c r="N181" s="28" t="s">
        <v>8</v>
      </c>
      <c r="O181" s="28">
        <f>COUNTIF(C176:C195,"천")</f>
        <v>0</v>
      </c>
      <c r="P181" s="28" t="s">
        <v>2</v>
      </c>
      <c r="Q181" s="28">
        <f>SUMIF(C176:C195,"천",E176:E195)</f>
        <v>0</v>
      </c>
      <c r="R181" s="28">
        <f>COUNTIF(X176:X195,"천국")</f>
        <v>0</v>
      </c>
      <c r="S181" s="28" t="s">
        <v>2</v>
      </c>
      <c r="T181" s="28">
        <f>SUMIF(X176:X195,"천국",E176:E195)</f>
        <v>0</v>
      </c>
      <c r="U181" s="28">
        <f t="shared" si="40"/>
        <v>0</v>
      </c>
      <c r="V181" s="28" t="s">
        <v>2</v>
      </c>
      <c r="W181" s="28">
        <f t="shared" si="41"/>
        <v>0</v>
      </c>
      <c r="X181" s="28" t="str">
        <f t="shared" si="39"/>
        <v/>
      </c>
    </row>
    <row r="182" spans="1:24" ht="28.9" customHeight="1">
      <c r="A182" s="41" t="str">
        <f t="shared" si="42"/>
        <v xml:space="preserve"> </v>
      </c>
      <c r="B182" s="42"/>
      <c r="C182" s="43"/>
      <c r="D182" s="44"/>
      <c r="E182" s="44"/>
      <c r="F182" s="43"/>
      <c r="G182" s="43"/>
      <c r="H182" s="26"/>
      <c r="I182" s="26"/>
      <c r="J182" s="26"/>
      <c r="K182" s="26"/>
      <c r="L182" s="52"/>
      <c r="M182" s="50"/>
      <c r="N182" s="28" t="s">
        <v>9</v>
      </c>
      <c r="O182" s="28">
        <f>COUNTIF(C176:C195,"구")</f>
        <v>0</v>
      </c>
      <c r="P182" s="28" t="s">
        <v>2</v>
      </c>
      <c r="Q182" s="28">
        <f>SUMIF(C176:C195,"구",E176:E195)</f>
        <v>0</v>
      </c>
      <c r="R182" s="28">
        <f>COUNTIF(X176:X195,"구국")</f>
        <v>0</v>
      </c>
      <c r="S182" s="28" t="s">
        <v>2</v>
      </c>
      <c r="T182" s="28">
        <f>SUMIF(X176:X195,"구국",E176:E195)</f>
        <v>0</v>
      </c>
      <c r="U182" s="28">
        <f t="shared" si="40"/>
        <v>0</v>
      </c>
      <c r="V182" s="28" t="s">
        <v>2</v>
      </c>
      <c r="W182" s="28">
        <f t="shared" si="41"/>
        <v>0</v>
      </c>
      <c r="X182" s="28" t="str">
        <f t="shared" si="39"/>
        <v/>
      </c>
    </row>
    <row r="183" spans="1:24" ht="28.9" customHeight="1">
      <c r="A183" s="41" t="str">
        <f t="shared" si="42"/>
        <v xml:space="preserve"> </v>
      </c>
      <c r="B183" s="42"/>
      <c r="C183" s="43"/>
      <c r="D183" s="44"/>
      <c r="E183" s="44"/>
      <c r="F183" s="43"/>
      <c r="G183" s="43"/>
      <c r="H183" s="26"/>
      <c r="I183" s="26"/>
      <c r="J183" s="26"/>
      <c r="K183" s="26"/>
      <c r="L183" s="52"/>
      <c r="M183" s="50"/>
      <c r="N183" s="28" t="s">
        <v>10</v>
      </c>
      <c r="O183" s="28">
        <f>COUNTIF(C176:C195,"제")</f>
        <v>0</v>
      </c>
      <c r="P183" s="28" t="s">
        <v>2</v>
      </c>
      <c r="Q183" s="28">
        <f>SUMIF(C176:C195,"제",E176:E195)</f>
        <v>0</v>
      </c>
      <c r="R183" s="28">
        <f>COUNTIF(X176:X195,"제국")</f>
        <v>0</v>
      </c>
      <c r="S183" s="28" t="s">
        <v>2</v>
      </c>
      <c r="T183" s="28">
        <f>SUMIF(X176:X195,"제국",E176:E195)</f>
        <v>0</v>
      </c>
      <c r="U183" s="28">
        <f t="shared" si="40"/>
        <v>0</v>
      </c>
      <c r="V183" s="28" t="s">
        <v>2</v>
      </c>
      <c r="W183" s="28">
        <f t="shared" si="41"/>
        <v>0</v>
      </c>
      <c r="X183" s="28" t="str">
        <f t="shared" si="39"/>
        <v/>
      </c>
    </row>
    <row r="184" spans="1:24" ht="28.9" customHeight="1">
      <c r="A184" s="41" t="str">
        <f t="shared" si="42"/>
        <v xml:space="preserve"> </v>
      </c>
      <c r="B184" s="42"/>
      <c r="C184" s="43"/>
      <c r="D184" s="44"/>
      <c r="E184" s="44"/>
      <c r="F184" s="43"/>
      <c r="G184" s="43"/>
      <c r="H184" s="26"/>
      <c r="I184" s="26"/>
      <c r="J184" s="26"/>
      <c r="K184" s="26"/>
      <c r="L184" s="52"/>
      <c r="M184" s="50"/>
      <c r="N184" s="28" t="s">
        <v>11</v>
      </c>
      <c r="O184" s="28">
        <f>COUNTIF(C176:C195,"유")</f>
        <v>0</v>
      </c>
      <c r="P184" s="28" t="s">
        <v>2</v>
      </c>
      <c r="Q184" s="28">
        <f>SUMIF(C176:C195,"유",E176:E195)</f>
        <v>0</v>
      </c>
      <c r="R184" s="28">
        <f>COUNTIF(X176:X195,"유국")</f>
        <v>0</v>
      </c>
      <c r="S184" s="28" t="s">
        <v>2</v>
      </c>
      <c r="T184" s="28">
        <f>SUMIF(X176:X195,"유국",E176:E195)</f>
        <v>0</v>
      </c>
      <c r="U184" s="28">
        <f t="shared" si="40"/>
        <v>0</v>
      </c>
      <c r="V184" s="28" t="s">
        <v>2</v>
      </c>
      <c r="W184" s="28">
        <f t="shared" si="41"/>
        <v>0</v>
      </c>
      <c r="X184" s="28" t="str">
        <f t="shared" ref="X184:X199" si="43">CONCATENATE(C184,H184)</f>
        <v/>
      </c>
    </row>
    <row r="185" spans="1:24" ht="28.9" customHeight="1">
      <c r="A185" s="41" t="str">
        <f>IF(OR(ISNUMBER(E185),ISTEXT(C185)),A184+1," ")</f>
        <v xml:space="preserve"> </v>
      </c>
      <c r="B185" s="42"/>
      <c r="C185" s="43"/>
      <c r="D185" s="44"/>
      <c r="E185" s="44"/>
      <c r="F185" s="43"/>
      <c r="G185" s="43"/>
      <c r="H185" s="26"/>
      <c r="I185" s="26"/>
      <c r="J185" s="26"/>
      <c r="K185" s="26"/>
      <c r="L185" s="52"/>
      <c r="M185" s="50"/>
      <c r="N185" s="28" t="s">
        <v>12</v>
      </c>
      <c r="O185" s="28">
        <f>COUNTIF(C176:C195,"과")</f>
        <v>0</v>
      </c>
      <c r="P185" s="28" t="s">
        <v>2</v>
      </c>
      <c r="Q185" s="28">
        <f>SUMIF(C176:C195,"과",E176:E195)</f>
        <v>0</v>
      </c>
      <c r="R185" s="28">
        <f>COUNTIF(X176:X195,"과국")</f>
        <v>0</v>
      </c>
      <c r="S185" s="28" t="s">
        <v>2</v>
      </c>
      <c r="T185" s="28">
        <f>SUMIF(X176:X195,"과국",E176:E195)</f>
        <v>0</v>
      </c>
      <c r="U185" s="28">
        <f t="shared" si="40"/>
        <v>0</v>
      </c>
      <c r="V185" s="28" t="s">
        <v>2</v>
      </c>
      <c r="W185" s="28">
        <f t="shared" si="41"/>
        <v>0</v>
      </c>
      <c r="X185" s="28" t="str">
        <f t="shared" si="43"/>
        <v/>
      </c>
    </row>
    <row r="186" spans="1:24" ht="28.9" customHeight="1">
      <c r="A186" s="41" t="str">
        <f>IF(OR(ISNUMBER(E186),ISTEXT(C186)),A185+1," ")</f>
        <v xml:space="preserve"> </v>
      </c>
      <c r="B186" s="42"/>
      <c r="C186" s="43"/>
      <c r="D186" s="44"/>
      <c r="E186" s="44"/>
      <c r="F186" s="43"/>
      <c r="G186" s="43"/>
      <c r="H186" s="26"/>
      <c r="I186" s="26"/>
      <c r="J186" s="26"/>
      <c r="K186" s="26"/>
      <c r="L186" s="52"/>
      <c r="M186" s="50"/>
      <c r="N186" s="28" t="s">
        <v>13</v>
      </c>
      <c r="O186" s="28">
        <f>COUNTIF(C176:C195,"묘")</f>
        <v>0</v>
      </c>
      <c r="P186" s="28" t="s">
        <v>2</v>
      </c>
      <c r="Q186" s="28">
        <f>SUMIF(C176:C195,"묘",E176:E195)</f>
        <v>0</v>
      </c>
      <c r="R186" s="28">
        <f>COUNTIF(X176:X195,"묘국")</f>
        <v>0</v>
      </c>
      <c r="S186" s="28" t="s">
        <v>2</v>
      </c>
      <c r="T186" s="28">
        <f>SUMIF(X176:X195,"묘국",E176:E195)</f>
        <v>0</v>
      </c>
      <c r="U186" s="28">
        <f t="shared" si="40"/>
        <v>0</v>
      </c>
      <c r="V186" s="28" t="s">
        <v>2</v>
      </c>
      <c r="W186" s="28">
        <f t="shared" si="41"/>
        <v>0</v>
      </c>
      <c r="X186" s="28" t="str">
        <f t="shared" si="43"/>
        <v/>
      </c>
    </row>
    <row r="187" spans="1:24" ht="28.9" customHeight="1">
      <c r="A187" s="41" t="str">
        <f t="shared" ref="A187:A193" si="44">IF(OR(ISNUMBER(E187),ISTEXT(C187)),A186+1," ")</f>
        <v xml:space="preserve"> </v>
      </c>
      <c r="B187" s="42"/>
      <c r="C187" s="43"/>
      <c r="D187" s="44"/>
      <c r="E187" s="44"/>
      <c r="F187" s="43"/>
      <c r="G187" s="43"/>
      <c r="H187" s="26"/>
      <c r="I187" s="26"/>
      <c r="J187" s="26"/>
      <c r="K187" s="26"/>
      <c r="L187" s="52"/>
      <c r="M187" s="50"/>
      <c r="N187" s="28" t="s">
        <v>14</v>
      </c>
      <c r="O187" s="28">
        <f>COUNTIF(C176:C195,"목")</f>
        <v>0</v>
      </c>
      <c r="P187" s="28" t="s">
        <v>2</v>
      </c>
      <c r="Q187" s="28">
        <f>SUMIF(C176:C195,"목",E176:E195)</f>
        <v>0</v>
      </c>
      <c r="R187" s="28">
        <f>COUNTIF(X176:X195,"목국")</f>
        <v>0</v>
      </c>
      <c r="S187" s="28" t="s">
        <v>2</v>
      </c>
      <c r="T187" s="28">
        <f>SUMIF(X176:X195,"목국",E176:E195)</f>
        <v>0</v>
      </c>
      <c r="U187" s="28">
        <f t="shared" si="40"/>
        <v>0</v>
      </c>
      <c r="V187" s="28" t="s">
        <v>2</v>
      </c>
      <c r="W187" s="28">
        <f t="shared" si="41"/>
        <v>0</v>
      </c>
      <c r="X187" s="28" t="str">
        <f t="shared" si="43"/>
        <v/>
      </c>
    </row>
    <row r="188" spans="1:24" ht="28.9" customHeight="1">
      <c r="A188" s="41" t="str">
        <f t="shared" si="44"/>
        <v xml:space="preserve"> </v>
      </c>
      <c r="B188" s="42"/>
      <c r="C188" s="43"/>
      <c r="D188" s="44"/>
      <c r="E188" s="44"/>
      <c r="F188" s="43"/>
      <c r="G188" s="43"/>
      <c r="H188" s="26"/>
      <c r="I188" s="26"/>
      <c r="J188" s="26"/>
      <c r="K188" s="26"/>
      <c r="L188" s="52"/>
      <c r="M188" s="50"/>
      <c r="N188" s="28" t="s">
        <v>15</v>
      </c>
      <c r="O188" s="28">
        <f>COUNTIF(C176:C195,"잡")</f>
        <v>0</v>
      </c>
      <c r="P188" s="28" t="s">
        <v>2</v>
      </c>
      <c r="Q188" s="28">
        <f>SUMIF(C176:C195,"잡",E176:E195)</f>
        <v>0</v>
      </c>
      <c r="R188" s="28">
        <f>COUNTIF(X176:X195,"잡국")</f>
        <v>0</v>
      </c>
      <c r="S188" s="28" t="s">
        <v>2</v>
      </c>
      <c r="T188" s="28">
        <f>SUMIF(X176:X195,"잡국",E176:E195)</f>
        <v>0</v>
      </c>
      <c r="U188" s="28">
        <f t="shared" si="40"/>
        <v>0</v>
      </c>
      <c r="V188" s="28" t="s">
        <v>2</v>
      </c>
      <c r="W188" s="28">
        <f t="shared" si="41"/>
        <v>0</v>
      </c>
      <c r="X188" s="28" t="str">
        <f t="shared" si="43"/>
        <v/>
      </c>
    </row>
    <row r="189" spans="1:24" ht="28.9" customHeight="1">
      <c r="A189" s="41" t="str">
        <f t="shared" si="44"/>
        <v xml:space="preserve"> </v>
      </c>
      <c r="B189" s="42"/>
      <c r="C189" s="43"/>
      <c r="D189" s="44"/>
      <c r="E189" s="44"/>
      <c r="F189" s="43"/>
      <c r="G189" s="43"/>
      <c r="H189" s="26"/>
      <c r="I189" s="26"/>
      <c r="J189" s="26"/>
      <c r="K189" s="26"/>
      <c r="L189" s="52"/>
      <c r="M189" s="50"/>
      <c r="N189" s="28" t="s">
        <v>19</v>
      </c>
      <c r="O189" s="28">
        <f>COUNTIF(C176:C195,"학")</f>
        <v>0</v>
      </c>
      <c r="P189" s="28" t="s">
        <v>2</v>
      </c>
      <c r="Q189" s="28">
        <f>SUMIF(C176:C195,"학",E176:E195)</f>
        <v>0</v>
      </c>
      <c r="R189" s="28">
        <f>COUNTIF(X176:X195,"학국")</f>
        <v>0</v>
      </c>
      <c r="S189" s="28" t="s">
        <v>2</v>
      </c>
      <c r="T189" s="28">
        <f>SUMIF(X176:X195,"학국",E176:E195)</f>
        <v>0</v>
      </c>
      <c r="U189" s="28">
        <f t="shared" si="40"/>
        <v>0</v>
      </c>
      <c r="V189" s="28" t="s">
        <v>2</v>
      </c>
      <c r="W189" s="28">
        <f t="shared" si="41"/>
        <v>0</v>
      </c>
      <c r="X189" s="28" t="str">
        <f t="shared" si="43"/>
        <v/>
      </c>
    </row>
    <row r="190" spans="1:24" ht="28.9" customHeight="1">
      <c r="A190" s="41" t="str">
        <f t="shared" si="44"/>
        <v xml:space="preserve"> </v>
      </c>
      <c r="B190" s="42"/>
      <c r="C190" s="43"/>
      <c r="D190" s="44"/>
      <c r="E190" s="44"/>
      <c r="F190" s="43"/>
      <c r="G190" s="43"/>
      <c r="H190" s="26"/>
      <c r="I190" s="26"/>
      <c r="J190" s="26"/>
      <c r="K190" s="26"/>
      <c r="L190" s="52"/>
      <c r="M190" s="50"/>
      <c r="N190" s="28" t="s">
        <v>16</v>
      </c>
      <c r="O190" s="28">
        <f>COUNTIF(C176:C195,"수")</f>
        <v>0</v>
      </c>
      <c r="P190" s="28" t="s">
        <v>2</v>
      </c>
      <c r="Q190" s="28">
        <f>SUMIF(C176:C195,"수",E176:E195)</f>
        <v>0</v>
      </c>
      <c r="R190" s="28">
        <f>COUNTIF(X176:X195,"수국")</f>
        <v>0</v>
      </c>
      <c r="S190" s="28" t="s">
        <v>2</v>
      </c>
      <c r="T190" s="28">
        <f>SUMIF(X176:X195,"수국",E176:E195)</f>
        <v>0</v>
      </c>
      <c r="U190" s="28">
        <f t="shared" si="40"/>
        <v>0</v>
      </c>
      <c r="V190" s="28" t="s">
        <v>2</v>
      </c>
      <c r="W190" s="28">
        <f t="shared" si="41"/>
        <v>0</v>
      </c>
      <c r="X190" s="28" t="str">
        <f t="shared" si="43"/>
        <v/>
      </c>
    </row>
    <row r="191" spans="1:24" ht="28.9" customHeight="1">
      <c r="A191" s="41" t="str">
        <f t="shared" si="44"/>
        <v xml:space="preserve"> </v>
      </c>
      <c r="B191" s="42"/>
      <c r="C191" s="43"/>
      <c r="D191" s="44"/>
      <c r="E191" s="44"/>
      <c r="F191" s="43"/>
      <c r="G191" s="43"/>
      <c r="H191" s="26"/>
      <c r="I191" s="26"/>
      <c r="J191" s="26"/>
      <c r="K191" s="26"/>
      <c r="L191" s="52"/>
      <c r="M191" s="50"/>
      <c r="N191" s="29" t="s">
        <v>17</v>
      </c>
      <c r="O191" s="28">
        <f>COUNTIF(C176:C195,"장")</f>
        <v>0</v>
      </c>
      <c r="P191" s="28" t="s">
        <v>2</v>
      </c>
      <c r="Q191" s="28">
        <f>SUMIF(C176:C195,"장",E176:E195)</f>
        <v>0</v>
      </c>
      <c r="R191" s="28">
        <f>COUNTIF(X176:X195,"장국")</f>
        <v>0</v>
      </c>
      <c r="S191" s="28" t="s">
        <v>2</v>
      </c>
      <c r="T191" s="28">
        <f>SUMIF(X176:X195,"장국",E176:E195)</f>
        <v>0</v>
      </c>
      <c r="U191" s="28">
        <f t="shared" si="40"/>
        <v>0</v>
      </c>
      <c r="V191" s="28" t="s">
        <v>2</v>
      </c>
      <c r="W191" s="28">
        <f t="shared" si="41"/>
        <v>0</v>
      </c>
      <c r="X191" s="30" t="str">
        <f t="shared" si="43"/>
        <v/>
      </c>
    </row>
    <row r="192" spans="1:24" ht="28.9" customHeight="1">
      <c r="A192" s="41" t="str">
        <f t="shared" si="44"/>
        <v xml:space="preserve"> </v>
      </c>
      <c r="B192" s="42"/>
      <c r="C192" s="43"/>
      <c r="D192" s="44"/>
      <c r="E192" s="44"/>
      <c r="F192" s="43"/>
      <c r="G192" s="43"/>
      <c r="H192" s="26"/>
      <c r="I192" s="26"/>
      <c r="J192" s="26"/>
      <c r="K192" s="26"/>
      <c r="L192" s="52"/>
      <c r="M192" s="50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30" t="str">
        <f t="shared" si="43"/>
        <v/>
      </c>
    </row>
    <row r="193" spans="1:24" ht="28.9" customHeight="1">
      <c r="A193" s="41" t="str">
        <f t="shared" si="44"/>
        <v xml:space="preserve"> </v>
      </c>
      <c r="B193" s="42"/>
      <c r="C193" s="43"/>
      <c r="D193" s="44"/>
      <c r="E193" s="44"/>
      <c r="F193" s="43"/>
      <c r="G193" s="43"/>
      <c r="H193" s="26"/>
      <c r="I193" s="26"/>
      <c r="J193" s="26"/>
      <c r="K193" s="26"/>
      <c r="L193" s="52"/>
      <c r="M193" s="50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30" t="str">
        <f t="shared" si="43"/>
        <v/>
      </c>
    </row>
    <row r="194" spans="1:24" ht="28.9" customHeight="1">
      <c r="A194" s="41" t="str">
        <f>IF(OR(ISNUMBER(E194),ISTEXT(C194)),A193+1," ")</f>
        <v xml:space="preserve"> </v>
      </c>
      <c r="B194" s="42"/>
      <c r="C194" s="43"/>
      <c r="D194" s="44"/>
      <c r="E194" s="44"/>
      <c r="F194" s="43"/>
      <c r="G194" s="43"/>
      <c r="H194" s="26"/>
      <c r="I194" s="26"/>
      <c r="J194" s="26"/>
      <c r="K194" s="26"/>
      <c r="L194" s="52"/>
      <c r="M194" s="50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30" t="str">
        <f t="shared" si="43"/>
        <v/>
      </c>
    </row>
    <row r="195" spans="1:24" ht="28.9" customHeight="1">
      <c r="A195" s="41" t="str">
        <f>IF(OR(ISNUMBER(E195),ISTEXT(C195)),A194+1," ")</f>
        <v xml:space="preserve"> </v>
      </c>
      <c r="B195" s="42"/>
      <c r="C195" s="43"/>
      <c r="D195" s="44"/>
      <c r="E195" s="44"/>
      <c r="F195" s="43"/>
      <c r="G195" s="43"/>
      <c r="H195" s="26"/>
      <c r="I195" s="26"/>
      <c r="J195" s="26"/>
      <c r="K195" s="26"/>
      <c r="L195" s="52"/>
      <c r="M195" s="50"/>
      <c r="N195" s="28" t="s">
        <v>20</v>
      </c>
      <c r="O195" s="28">
        <f>COUNTIF(C176:C195," ")</f>
        <v>0</v>
      </c>
      <c r="P195" s="28" t="s">
        <v>2</v>
      </c>
      <c r="Q195" s="28">
        <f>SUMIF(C176:C195," ",E176:E195)</f>
        <v>0</v>
      </c>
      <c r="R195" s="28"/>
      <c r="S195" s="28" t="s">
        <v>2</v>
      </c>
      <c r="T195" s="28"/>
      <c r="U195" s="28">
        <f>O195</f>
        <v>0</v>
      </c>
      <c r="V195" s="28" t="s">
        <v>2</v>
      </c>
      <c r="W195" s="28">
        <f>Q195</f>
        <v>0</v>
      </c>
      <c r="X195" s="28" t="str">
        <f t="shared" si="43"/>
        <v/>
      </c>
    </row>
    <row r="196" spans="1:24" ht="28.9" customHeight="1">
      <c r="A196" s="45" t="s">
        <v>35</v>
      </c>
      <c r="B196" s="46"/>
      <c r="C196" s="47"/>
      <c r="D196" s="48"/>
      <c r="E196" s="49">
        <f>SUM(E176:E195)</f>
        <v>0</v>
      </c>
      <c r="F196" s="47"/>
      <c r="G196" s="47"/>
      <c r="H196" s="31"/>
      <c r="I196" s="31"/>
      <c r="J196" s="31"/>
      <c r="K196" s="31"/>
      <c r="L196" s="33"/>
      <c r="M196" s="51"/>
      <c r="N196" s="29" t="s">
        <v>1</v>
      </c>
      <c r="O196" s="28">
        <f>SUM(O176:O195)</f>
        <v>0</v>
      </c>
      <c r="P196" s="28" t="s">
        <v>2</v>
      </c>
      <c r="Q196" s="28">
        <f>SUM(Q176:Q195)</f>
        <v>0</v>
      </c>
      <c r="R196" s="28">
        <f>SUM(R176:R195)</f>
        <v>0</v>
      </c>
      <c r="S196" s="28" t="s">
        <v>2</v>
      </c>
      <c r="T196" s="28">
        <f>SUM(T176:T195)</f>
        <v>0</v>
      </c>
      <c r="U196" s="28">
        <f>SUM(U176:U195)</f>
        <v>0</v>
      </c>
      <c r="V196" s="28" t="s">
        <v>2</v>
      </c>
      <c r="W196" s="28">
        <f>SUM(W176:W195)</f>
        <v>0</v>
      </c>
      <c r="X196" s="28" t="str">
        <f t="shared" si="43"/>
        <v/>
      </c>
    </row>
    <row r="197" spans="1:24" ht="28.9" customHeight="1">
      <c r="A197" s="41" t="str">
        <f>IF(OR(ISNUMBER(E197),ISTEXT(C197)),A195+1," ")</f>
        <v xml:space="preserve"> </v>
      </c>
      <c r="B197" s="42"/>
      <c r="C197" s="43"/>
      <c r="D197" s="44"/>
      <c r="E197" s="44"/>
      <c r="F197" s="43"/>
      <c r="G197" s="43"/>
      <c r="H197" s="26"/>
      <c r="I197" s="26"/>
      <c r="J197" s="26"/>
      <c r="K197" s="27"/>
      <c r="L197" s="52"/>
      <c r="M197" s="50"/>
      <c r="N197" s="28" t="s">
        <v>3</v>
      </c>
      <c r="O197" s="28">
        <f>COUNTIF(C197:C216,"전")</f>
        <v>0</v>
      </c>
      <c r="P197" s="28" t="s">
        <v>2</v>
      </c>
      <c r="Q197" s="28">
        <f>SUMIF(C197:C216,"전",E197:E216)</f>
        <v>0</v>
      </c>
      <c r="R197" s="28">
        <f>COUNTIF(X197:X216,"전국")</f>
        <v>0</v>
      </c>
      <c r="S197" s="28" t="s">
        <v>2</v>
      </c>
      <c r="T197" s="28">
        <f>SUMIF(X197:X216,"전국",E197:E216)</f>
        <v>0</v>
      </c>
      <c r="U197" s="28">
        <f t="shared" ref="U197:U212" si="45">O197-R197</f>
        <v>0</v>
      </c>
      <c r="V197" s="28" t="s">
        <v>2</v>
      </c>
      <c r="W197" s="28">
        <f t="shared" ref="W197:W212" si="46">Q197-T197</f>
        <v>0</v>
      </c>
      <c r="X197" s="28" t="str">
        <f t="shared" si="43"/>
        <v/>
      </c>
    </row>
    <row r="198" spans="1:24" ht="28.9" customHeight="1">
      <c r="A198" s="41" t="str">
        <f>IF(OR(ISNUMBER(E198),ISTEXT(C198)),A197+1," ")</f>
        <v xml:space="preserve"> </v>
      </c>
      <c r="B198" s="42"/>
      <c r="C198" s="43"/>
      <c r="D198" s="44"/>
      <c r="E198" s="44"/>
      <c r="F198" s="43"/>
      <c r="G198" s="43"/>
      <c r="H198" s="26"/>
      <c r="I198" s="26"/>
      <c r="J198" s="26"/>
      <c r="K198" s="26"/>
      <c r="L198" s="52"/>
      <c r="M198" s="50"/>
      <c r="N198" s="28" t="s">
        <v>4</v>
      </c>
      <c r="O198" s="28">
        <f>COUNTIF(C197:C216,"답")</f>
        <v>0</v>
      </c>
      <c r="P198" s="28" t="s">
        <v>2</v>
      </c>
      <c r="Q198" s="28">
        <f>SUMIF(C197:C216,"답",E197:E216)</f>
        <v>0</v>
      </c>
      <c r="R198" s="28">
        <f>COUNTIF(X197:X216,"답국")</f>
        <v>0</v>
      </c>
      <c r="S198" s="28" t="s">
        <v>2</v>
      </c>
      <c r="T198" s="28">
        <f>SUMIF(X197:X216,"답국",E197:E216)</f>
        <v>0</v>
      </c>
      <c r="U198" s="28">
        <f t="shared" si="45"/>
        <v>0</v>
      </c>
      <c r="V198" s="28" t="s">
        <v>2</v>
      </c>
      <c r="W198" s="28">
        <f t="shared" si="46"/>
        <v>0</v>
      </c>
      <c r="X198" s="28" t="str">
        <f t="shared" si="43"/>
        <v/>
      </c>
    </row>
    <row r="199" spans="1:24" ht="28.9" customHeight="1">
      <c r="A199" s="41" t="str">
        <f t="shared" ref="A199:A204" si="47">IF(OR(ISNUMBER(E199),ISTEXT(C199)),A198+1," ")</f>
        <v xml:space="preserve"> </v>
      </c>
      <c r="B199" s="42"/>
      <c r="C199" s="43"/>
      <c r="D199" s="44"/>
      <c r="E199" s="44"/>
      <c r="F199" s="43"/>
      <c r="G199" s="43"/>
      <c r="H199" s="26"/>
      <c r="I199" s="26"/>
      <c r="J199" s="26"/>
      <c r="K199" s="26"/>
      <c r="L199" s="52"/>
      <c r="M199" s="50"/>
      <c r="N199" s="28" t="s">
        <v>5</v>
      </c>
      <c r="O199" s="28">
        <f>COUNTIF(C197:C216,"임")</f>
        <v>0</v>
      </c>
      <c r="P199" s="28" t="s">
        <v>2</v>
      </c>
      <c r="Q199" s="28">
        <f>SUMIF(C197:C216,"임",E197:E216)</f>
        <v>0</v>
      </c>
      <c r="R199" s="28">
        <f>COUNTIF(X197:X216,"임국")</f>
        <v>0</v>
      </c>
      <c r="S199" s="28" t="s">
        <v>2</v>
      </c>
      <c r="T199" s="28">
        <f>SUMIF(X197:X216,"임국",E197:E216)</f>
        <v>0</v>
      </c>
      <c r="U199" s="28">
        <f t="shared" si="45"/>
        <v>0</v>
      </c>
      <c r="V199" s="28" t="s">
        <v>2</v>
      </c>
      <c r="W199" s="28">
        <f t="shared" si="46"/>
        <v>0</v>
      </c>
      <c r="X199" s="28" t="str">
        <f t="shared" si="43"/>
        <v/>
      </c>
    </row>
    <row r="200" spans="1:24" ht="28.9" customHeight="1">
      <c r="A200" s="41" t="str">
        <f t="shared" si="47"/>
        <v xml:space="preserve"> </v>
      </c>
      <c r="B200" s="42"/>
      <c r="C200" s="43"/>
      <c r="D200" s="44"/>
      <c r="E200" s="44"/>
      <c r="F200" s="43"/>
      <c r="G200" s="43"/>
      <c r="H200" s="26"/>
      <c r="I200" s="26"/>
      <c r="J200" s="26"/>
      <c r="K200" s="26"/>
      <c r="L200" s="52"/>
      <c r="M200" s="50"/>
      <c r="N200" s="28" t="s">
        <v>6</v>
      </c>
      <c r="O200" s="28">
        <f>COUNTIF(C197:C216,"대")</f>
        <v>0</v>
      </c>
      <c r="P200" s="28" t="s">
        <v>2</v>
      </c>
      <c r="Q200" s="28">
        <f>SUMIF(C197:C216,"대",E197:E216)</f>
        <v>0</v>
      </c>
      <c r="R200" s="28">
        <f>COUNTIF(X197:X216,"대국")</f>
        <v>0</v>
      </c>
      <c r="S200" s="28" t="s">
        <v>2</v>
      </c>
      <c r="T200" s="28">
        <f>SUMIF(X197:X216,"대국",E197:E216)</f>
        <v>0</v>
      </c>
      <c r="U200" s="28">
        <f t="shared" si="45"/>
        <v>0</v>
      </c>
      <c r="V200" s="28" t="s">
        <v>2</v>
      </c>
      <c r="W200" s="28">
        <f t="shared" si="46"/>
        <v>0</v>
      </c>
      <c r="X200" s="28" t="str">
        <f t="shared" ref="X200:X215" si="48">CONCATENATE(C200,H200)</f>
        <v/>
      </c>
    </row>
    <row r="201" spans="1:24" ht="28.9" customHeight="1">
      <c r="A201" s="41" t="str">
        <f t="shared" si="47"/>
        <v xml:space="preserve"> </v>
      </c>
      <c r="B201" s="42"/>
      <c r="C201" s="43"/>
      <c r="D201" s="44"/>
      <c r="E201" s="44"/>
      <c r="F201" s="43"/>
      <c r="G201" s="43"/>
      <c r="H201" s="26"/>
      <c r="I201" s="26"/>
      <c r="J201" s="26"/>
      <c r="K201" s="26"/>
      <c r="L201" s="52"/>
      <c r="M201" s="50"/>
      <c r="N201" s="28" t="s">
        <v>7</v>
      </c>
      <c r="O201" s="28">
        <f>COUNTIF(C197:C216,"도")</f>
        <v>0</v>
      </c>
      <c r="P201" s="28" t="s">
        <v>2</v>
      </c>
      <c r="Q201" s="28">
        <f>SUMIF(C197:C216,"도",E197:E216)</f>
        <v>0</v>
      </c>
      <c r="R201" s="28">
        <f>COUNTIF(X197:X216,"도국")</f>
        <v>0</v>
      </c>
      <c r="S201" s="28" t="s">
        <v>2</v>
      </c>
      <c r="T201" s="28">
        <f>SUMIF(X197:X216,"도국",E197:E216)</f>
        <v>0</v>
      </c>
      <c r="U201" s="28">
        <f t="shared" si="45"/>
        <v>0</v>
      </c>
      <c r="V201" s="28" t="s">
        <v>2</v>
      </c>
      <c r="W201" s="28">
        <f t="shared" si="46"/>
        <v>0</v>
      </c>
      <c r="X201" s="28" t="str">
        <f t="shared" si="48"/>
        <v/>
      </c>
    </row>
    <row r="202" spans="1:24" ht="28.9" customHeight="1">
      <c r="A202" s="41" t="str">
        <f t="shared" si="47"/>
        <v xml:space="preserve"> </v>
      </c>
      <c r="B202" s="42"/>
      <c r="C202" s="43"/>
      <c r="D202" s="44"/>
      <c r="E202" s="44"/>
      <c r="F202" s="43"/>
      <c r="G202" s="43"/>
      <c r="H202" s="26"/>
      <c r="I202" s="26"/>
      <c r="J202" s="26"/>
      <c r="K202" s="26"/>
      <c r="L202" s="52"/>
      <c r="M202" s="50"/>
      <c r="N202" s="28" t="s">
        <v>8</v>
      </c>
      <c r="O202" s="28">
        <f>COUNTIF(C197:C216,"천")</f>
        <v>0</v>
      </c>
      <c r="P202" s="28" t="s">
        <v>2</v>
      </c>
      <c r="Q202" s="28">
        <f>SUMIF(C197:C216,"천",E197:E216)</f>
        <v>0</v>
      </c>
      <c r="R202" s="28">
        <f>COUNTIF(X197:X216,"천국")</f>
        <v>0</v>
      </c>
      <c r="S202" s="28" t="s">
        <v>2</v>
      </c>
      <c r="T202" s="28">
        <f>SUMIF(X197:X216,"천국",E197:E216)</f>
        <v>0</v>
      </c>
      <c r="U202" s="28">
        <f t="shared" si="45"/>
        <v>0</v>
      </c>
      <c r="V202" s="28" t="s">
        <v>2</v>
      </c>
      <c r="W202" s="28">
        <f t="shared" si="46"/>
        <v>0</v>
      </c>
      <c r="X202" s="28" t="str">
        <f t="shared" si="48"/>
        <v/>
      </c>
    </row>
    <row r="203" spans="1:24" ht="28.9" customHeight="1">
      <c r="A203" s="41" t="str">
        <f t="shared" si="47"/>
        <v xml:space="preserve"> </v>
      </c>
      <c r="B203" s="42"/>
      <c r="C203" s="43"/>
      <c r="D203" s="44"/>
      <c r="E203" s="44"/>
      <c r="F203" s="43"/>
      <c r="G203" s="43"/>
      <c r="H203" s="26"/>
      <c r="I203" s="26"/>
      <c r="J203" s="26"/>
      <c r="K203" s="26"/>
      <c r="L203" s="52"/>
      <c r="M203" s="50"/>
      <c r="N203" s="28" t="s">
        <v>9</v>
      </c>
      <c r="O203" s="28">
        <f>COUNTIF(C197:C216,"구")</f>
        <v>0</v>
      </c>
      <c r="P203" s="28" t="s">
        <v>2</v>
      </c>
      <c r="Q203" s="28">
        <f>SUMIF(C197:C216,"구",E197:E216)</f>
        <v>0</v>
      </c>
      <c r="R203" s="28">
        <f>COUNTIF(X197:X216,"구국")</f>
        <v>0</v>
      </c>
      <c r="S203" s="28" t="s">
        <v>2</v>
      </c>
      <c r="T203" s="28">
        <f>SUMIF(X197:X216,"구국",E197:E216)</f>
        <v>0</v>
      </c>
      <c r="U203" s="28">
        <f t="shared" si="45"/>
        <v>0</v>
      </c>
      <c r="V203" s="28" t="s">
        <v>2</v>
      </c>
      <c r="W203" s="28">
        <f t="shared" si="46"/>
        <v>0</v>
      </c>
      <c r="X203" s="28" t="str">
        <f t="shared" si="48"/>
        <v/>
      </c>
    </row>
    <row r="204" spans="1:24" ht="28.9" customHeight="1">
      <c r="A204" s="41" t="str">
        <f t="shared" si="47"/>
        <v xml:space="preserve"> </v>
      </c>
      <c r="B204" s="42"/>
      <c r="C204" s="43"/>
      <c r="D204" s="44"/>
      <c r="E204" s="44"/>
      <c r="F204" s="43"/>
      <c r="G204" s="43"/>
      <c r="H204" s="26"/>
      <c r="I204" s="26"/>
      <c r="J204" s="26"/>
      <c r="K204" s="26"/>
      <c r="L204" s="52"/>
      <c r="M204" s="50"/>
      <c r="N204" s="28" t="s">
        <v>10</v>
      </c>
      <c r="O204" s="28">
        <f>COUNTIF(C197:C216,"제")</f>
        <v>0</v>
      </c>
      <c r="P204" s="28" t="s">
        <v>2</v>
      </c>
      <c r="Q204" s="28">
        <f>SUMIF(C197:C216,"제",E197:E216)</f>
        <v>0</v>
      </c>
      <c r="R204" s="28">
        <f>COUNTIF(X197:X216,"제국")</f>
        <v>0</v>
      </c>
      <c r="S204" s="28" t="s">
        <v>2</v>
      </c>
      <c r="T204" s="28">
        <f>SUMIF(X197:X216,"제국",E197:E216)</f>
        <v>0</v>
      </c>
      <c r="U204" s="28">
        <f t="shared" si="45"/>
        <v>0</v>
      </c>
      <c r="V204" s="28" t="s">
        <v>2</v>
      </c>
      <c r="W204" s="28">
        <f t="shared" si="46"/>
        <v>0</v>
      </c>
      <c r="X204" s="28" t="str">
        <f t="shared" si="48"/>
        <v/>
      </c>
    </row>
    <row r="205" spans="1:24" ht="28.9" customHeight="1">
      <c r="A205" s="41" t="str">
        <f>IF(OR(ISNUMBER(E205),ISTEXT(C205)),A204+1," ")</f>
        <v xml:space="preserve"> </v>
      </c>
      <c r="B205" s="42"/>
      <c r="C205" s="43"/>
      <c r="D205" s="44"/>
      <c r="E205" s="44"/>
      <c r="F205" s="43"/>
      <c r="G205" s="43"/>
      <c r="H205" s="26"/>
      <c r="I205" s="26"/>
      <c r="J205" s="26"/>
      <c r="K205" s="26"/>
      <c r="L205" s="52"/>
      <c r="M205" s="50"/>
      <c r="N205" s="28" t="s">
        <v>11</v>
      </c>
      <c r="O205" s="28">
        <f>COUNTIF(C197:C216,"유")</f>
        <v>0</v>
      </c>
      <c r="P205" s="28" t="s">
        <v>2</v>
      </c>
      <c r="Q205" s="28">
        <f>SUMIF(C197:C216,"유",E197:E216)</f>
        <v>0</v>
      </c>
      <c r="R205" s="28">
        <f>COUNTIF(X197:X216,"유국")</f>
        <v>0</v>
      </c>
      <c r="S205" s="28" t="s">
        <v>2</v>
      </c>
      <c r="T205" s="28">
        <f>SUMIF(X197:X216,"유국",E197:E216)</f>
        <v>0</v>
      </c>
      <c r="U205" s="28">
        <f t="shared" si="45"/>
        <v>0</v>
      </c>
      <c r="V205" s="28" t="s">
        <v>2</v>
      </c>
      <c r="W205" s="28">
        <f t="shared" si="46"/>
        <v>0</v>
      </c>
      <c r="X205" s="28" t="str">
        <f t="shared" si="48"/>
        <v/>
      </c>
    </row>
    <row r="206" spans="1:24" ht="28.9" customHeight="1">
      <c r="A206" s="41" t="str">
        <f>IF(OR(ISNUMBER(E206),ISTEXT(C206)),A205+1," ")</f>
        <v xml:space="preserve"> </v>
      </c>
      <c r="B206" s="42"/>
      <c r="C206" s="43"/>
      <c r="D206" s="44"/>
      <c r="E206" s="44"/>
      <c r="F206" s="43"/>
      <c r="G206" s="43"/>
      <c r="H206" s="26"/>
      <c r="I206" s="26"/>
      <c r="J206" s="26"/>
      <c r="K206" s="26"/>
      <c r="L206" s="52"/>
      <c r="M206" s="50"/>
      <c r="N206" s="28" t="s">
        <v>12</v>
      </c>
      <c r="O206" s="28">
        <f>COUNTIF(C197:C216,"과")</f>
        <v>0</v>
      </c>
      <c r="P206" s="28" t="s">
        <v>2</v>
      </c>
      <c r="Q206" s="28">
        <f>SUMIF(C197:C216,"과",E197:E216)</f>
        <v>0</v>
      </c>
      <c r="R206" s="28">
        <f>COUNTIF(X197:X216,"과국")</f>
        <v>0</v>
      </c>
      <c r="S206" s="28" t="s">
        <v>2</v>
      </c>
      <c r="T206" s="28">
        <f>SUMIF(X197:X216,"과국",E197:E216)</f>
        <v>0</v>
      </c>
      <c r="U206" s="28">
        <f t="shared" si="45"/>
        <v>0</v>
      </c>
      <c r="V206" s="28" t="s">
        <v>2</v>
      </c>
      <c r="W206" s="28">
        <f t="shared" si="46"/>
        <v>0</v>
      </c>
      <c r="X206" s="28" t="str">
        <f t="shared" si="48"/>
        <v/>
      </c>
    </row>
    <row r="207" spans="1:24" ht="28.9" customHeight="1">
      <c r="A207" s="41" t="str">
        <f t="shared" ref="A207:A214" si="49">IF(OR(ISNUMBER(E207),ISTEXT(C207)),A206+1," ")</f>
        <v xml:space="preserve"> </v>
      </c>
      <c r="B207" s="42"/>
      <c r="C207" s="43"/>
      <c r="D207" s="44"/>
      <c r="E207" s="44"/>
      <c r="F207" s="43"/>
      <c r="G207" s="43"/>
      <c r="H207" s="26"/>
      <c r="I207" s="26"/>
      <c r="J207" s="26"/>
      <c r="K207" s="26"/>
      <c r="L207" s="52"/>
      <c r="M207" s="50"/>
      <c r="N207" s="28" t="s">
        <v>13</v>
      </c>
      <c r="O207" s="28">
        <f>COUNTIF(C197:C216,"묘")</f>
        <v>0</v>
      </c>
      <c r="P207" s="28" t="s">
        <v>2</v>
      </c>
      <c r="Q207" s="28">
        <f>SUMIF(C197:C216,"묘",E197:E216)</f>
        <v>0</v>
      </c>
      <c r="R207" s="28">
        <f>COUNTIF(X197:X216,"묘국")</f>
        <v>0</v>
      </c>
      <c r="S207" s="28" t="s">
        <v>2</v>
      </c>
      <c r="T207" s="28">
        <f>SUMIF(X197:X216,"묘국",E197:E216)</f>
        <v>0</v>
      </c>
      <c r="U207" s="28">
        <f t="shared" si="45"/>
        <v>0</v>
      </c>
      <c r="V207" s="28" t="s">
        <v>2</v>
      </c>
      <c r="W207" s="28">
        <f t="shared" si="46"/>
        <v>0</v>
      </c>
      <c r="X207" s="28" t="str">
        <f t="shared" si="48"/>
        <v/>
      </c>
    </row>
    <row r="208" spans="1:24" ht="28.9" customHeight="1">
      <c r="A208" s="41" t="str">
        <f t="shared" si="49"/>
        <v xml:space="preserve"> </v>
      </c>
      <c r="B208" s="42"/>
      <c r="C208" s="43"/>
      <c r="D208" s="44"/>
      <c r="E208" s="44"/>
      <c r="F208" s="43"/>
      <c r="G208" s="43"/>
      <c r="H208" s="26"/>
      <c r="I208" s="26"/>
      <c r="J208" s="26"/>
      <c r="K208" s="26"/>
      <c r="L208" s="52"/>
      <c r="M208" s="50"/>
      <c r="N208" s="28" t="s">
        <v>14</v>
      </c>
      <c r="O208" s="28">
        <f>COUNTIF(C197:C216,"목")</f>
        <v>0</v>
      </c>
      <c r="P208" s="28" t="s">
        <v>2</v>
      </c>
      <c r="Q208" s="28">
        <f>SUMIF(C197:C216,"목",E197:E216)</f>
        <v>0</v>
      </c>
      <c r="R208" s="28">
        <f>COUNTIF(X197:X216,"목국")</f>
        <v>0</v>
      </c>
      <c r="S208" s="28" t="s">
        <v>2</v>
      </c>
      <c r="T208" s="28">
        <f>SUMIF(X197:X216,"목국",E197:E216)</f>
        <v>0</v>
      </c>
      <c r="U208" s="28">
        <f t="shared" si="45"/>
        <v>0</v>
      </c>
      <c r="V208" s="28" t="s">
        <v>2</v>
      </c>
      <c r="W208" s="28">
        <f t="shared" si="46"/>
        <v>0</v>
      </c>
      <c r="X208" s="28" t="str">
        <f t="shared" si="48"/>
        <v/>
      </c>
    </row>
    <row r="209" spans="1:24" ht="28.9" customHeight="1">
      <c r="A209" s="41" t="str">
        <f t="shared" si="49"/>
        <v xml:space="preserve"> </v>
      </c>
      <c r="B209" s="42"/>
      <c r="C209" s="43"/>
      <c r="D209" s="44"/>
      <c r="E209" s="44"/>
      <c r="F209" s="43"/>
      <c r="G209" s="43"/>
      <c r="H209" s="26"/>
      <c r="I209" s="26"/>
      <c r="J209" s="26"/>
      <c r="K209" s="26"/>
      <c r="L209" s="52"/>
      <c r="M209" s="50"/>
      <c r="N209" s="28" t="s">
        <v>15</v>
      </c>
      <c r="O209" s="28">
        <f>COUNTIF(C197:C216,"잡")</f>
        <v>0</v>
      </c>
      <c r="P209" s="28" t="s">
        <v>2</v>
      </c>
      <c r="Q209" s="28">
        <f>SUMIF(C197:C216,"잡",E197:E216)</f>
        <v>0</v>
      </c>
      <c r="R209" s="28">
        <f>COUNTIF(X197:X216,"잡국")</f>
        <v>0</v>
      </c>
      <c r="S209" s="28" t="s">
        <v>2</v>
      </c>
      <c r="T209" s="28">
        <f>SUMIF(X197:X216,"잡국",E197:E216)</f>
        <v>0</v>
      </c>
      <c r="U209" s="28">
        <f t="shared" si="45"/>
        <v>0</v>
      </c>
      <c r="V209" s="28" t="s">
        <v>2</v>
      </c>
      <c r="W209" s="28">
        <f t="shared" si="46"/>
        <v>0</v>
      </c>
      <c r="X209" s="28" t="str">
        <f t="shared" si="48"/>
        <v/>
      </c>
    </row>
    <row r="210" spans="1:24" ht="28.9" customHeight="1">
      <c r="A210" s="41" t="str">
        <f t="shared" si="49"/>
        <v xml:space="preserve"> </v>
      </c>
      <c r="B210" s="42"/>
      <c r="C210" s="43"/>
      <c r="D210" s="44"/>
      <c r="E210" s="44"/>
      <c r="F210" s="43"/>
      <c r="G210" s="43"/>
      <c r="H210" s="26"/>
      <c r="I210" s="26"/>
      <c r="J210" s="26"/>
      <c r="K210" s="26"/>
      <c r="L210" s="52"/>
      <c r="M210" s="50"/>
      <c r="N210" s="28" t="s">
        <v>19</v>
      </c>
      <c r="O210" s="28">
        <f>COUNTIF(C197:C216,"학")</f>
        <v>0</v>
      </c>
      <c r="P210" s="28" t="s">
        <v>2</v>
      </c>
      <c r="Q210" s="28">
        <f>SUMIF(C197:C216,"학",E197:E216)</f>
        <v>0</v>
      </c>
      <c r="R210" s="28">
        <f>COUNTIF(X197:X216,"학국")</f>
        <v>0</v>
      </c>
      <c r="S210" s="28" t="s">
        <v>2</v>
      </c>
      <c r="T210" s="28">
        <f>SUMIF(X197:X216,"학국",E197:E216)</f>
        <v>0</v>
      </c>
      <c r="U210" s="28">
        <f t="shared" si="45"/>
        <v>0</v>
      </c>
      <c r="V210" s="28" t="s">
        <v>2</v>
      </c>
      <c r="W210" s="28">
        <f t="shared" si="46"/>
        <v>0</v>
      </c>
      <c r="X210" s="28" t="str">
        <f t="shared" si="48"/>
        <v/>
      </c>
    </row>
    <row r="211" spans="1:24" ht="28.9" customHeight="1">
      <c r="A211" s="41" t="str">
        <f t="shared" si="49"/>
        <v xml:space="preserve"> </v>
      </c>
      <c r="B211" s="42"/>
      <c r="C211" s="43"/>
      <c r="D211" s="44"/>
      <c r="E211" s="44"/>
      <c r="F211" s="43"/>
      <c r="G211" s="43"/>
      <c r="H211" s="26"/>
      <c r="I211" s="26"/>
      <c r="J211" s="26"/>
      <c r="K211" s="26"/>
      <c r="L211" s="52"/>
      <c r="M211" s="50"/>
      <c r="N211" s="28" t="s">
        <v>16</v>
      </c>
      <c r="O211" s="28">
        <f>COUNTIF(C197:C216,"수")</f>
        <v>0</v>
      </c>
      <c r="P211" s="28" t="s">
        <v>2</v>
      </c>
      <c r="Q211" s="28">
        <f>SUMIF(C197:C216,"수",E197:E216)</f>
        <v>0</v>
      </c>
      <c r="R211" s="28">
        <f>COUNTIF(X197:X216,"수국")</f>
        <v>0</v>
      </c>
      <c r="S211" s="28" t="s">
        <v>2</v>
      </c>
      <c r="T211" s="28">
        <f>SUMIF(X197:X216,"수국",E197:E216)</f>
        <v>0</v>
      </c>
      <c r="U211" s="28">
        <f t="shared" si="45"/>
        <v>0</v>
      </c>
      <c r="V211" s="28" t="s">
        <v>2</v>
      </c>
      <c r="W211" s="28">
        <f t="shared" si="46"/>
        <v>0</v>
      </c>
      <c r="X211" s="28" t="str">
        <f t="shared" si="48"/>
        <v/>
      </c>
    </row>
    <row r="212" spans="1:24" ht="28.9" customHeight="1">
      <c r="A212" s="41" t="str">
        <f t="shared" si="49"/>
        <v xml:space="preserve"> </v>
      </c>
      <c r="B212" s="42"/>
      <c r="C212" s="43"/>
      <c r="D212" s="44"/>
      <c r="E212" s="44"/>
      <c r="F212" s="43"/>
      <c r="G212" s="43"/>
      <c r="H212" s="26"/>
      <c r="I212" s="26"/>
      <c r="J212" s="26"/>
      <c r="K212" s="26"/>
      <c r="L212" s="52"/>
      <c r="M212" s="50"/>
      <c r="N212" s="29" t="s">
        <v>17</v>
      </c>
      <c r="O212" s="28">
        <f>COUNTIF(C197:C216,"장")</f>
        <v>0</v>
      </c>
      <c r="P212" s="28" t="s">
        <v>2</v>
      </c>
      <c r="Q212" s="28">
        <f>SUMIF(C197:C216,"장",E197:E216)</f>
        <v>0</v>
      </c>
      <c r="R212" s="28">
        <f>COUNTIF(X197:X216,"장국")</f>
        <v>0</v>
      </c>
      <c r="S212" s="28" t="s">
        <v>2</v>
      </c>
      <c r="T212" s="28">
        <f>SUMIF(X197:X216,"장국",E197:E216)</f>
        <v>0</v>
      </c>
      <c r="U212" s="28">
        <f t="shared" si="45"/>
        <v>0</v>
      </c>
      <c r="V212" s="28" t="s">
        <v>2</v>
      </c>
      <c r="W212" s="28">
        <f t="shared" si="46"/>
        <v>0</v>
      </c>
      <c r="X212" s="30" t="str">
        <f t="shared" si="48"/>
        <v/>
      </c>
    </row>
    <row r="213" spans="1:24" ht="28.9" customHeight="1">
      <c r="A213" s="41" t="str">
        <f t="shared" si="49"/>
        <v xml:space="preserve"> </v>
      </c>
      <c r="B213" s="42"/>
      <c r="C213" s="43"/>
      <c r="D213" s="44"/>
      <c r="E213" s="44"/>
      <c r="F213" s="43"/>
      <c r="G213" s="43"/>
      <c r="H213" s="26"/>
      <c r="I213" s="26"/>
      <c r="J213" s="26"/>
      <c r="K213" s="26"/>
      <c r="L213" s="52"/>
      <c r="M213" s="50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30" t="str">
        <f t="shared" si="48"/>
        <v/>
      </c>
    </row>
    <row r="214" spans="1:24" ht="28.9" customHeight="1">
      <c r="A214" s="41" t="str">
        <f t="shared" si="49"/>
        <v xml:space="preserve"> </v>
      </c>
      <c r="B214" s="42"/>
      <c r="C214" s="43"/>
      <c r="D214" s="44"/>
      <c r="E214" s="44"/>
      <c r="F214" s="43"/>
      <c r="G214" s="43"/>
      <c r="H214" s="26"/>
      <c r="I214" s="26"/>
      <c r="J214" s="26"/>
      <c r="K214" s="26"/>
      <c r="L214" s="52"/>
      <c r="M214" s="50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30" t="str">
        <f t="shared" si="48"/>
        <v/>
      </c>
    </row>
    <row r="215" spans="1:24" ht="28.9" customHeight="1">
      <c r="A215" s="41" t="str">
        <f>IF(OR(ISNUMBER(E215),ISTEXT(C215)),A214+1," ")</f>
        <v xml:space="preserve"> </v>
      </c>
      <c r="B215" s="42"/>
      <c r="C215" s="43"/>
      <c r="D215" s="44"/>
      <c r="E215" s="44"/>
      <c r="F215" s="43"/>
      <c r="G215" s="43"/>
      <c r="H215" s="26"/>
      <c r="I215" s="26"/>
      <c r="J215" s="26"/>
      <c r="K215" s="26"/>
      <c r="L215" s="52"/>
      <c r="M215" s="50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30" t="str">
        <f t="shared" si="48"/>
        <v/>
      </c>
    </row>
    <row r="216" spans="1:24" ht="28.9" customHeight="1">
      <c r="A216" s="41" t="str">
        <f>IF(OR(ISNUMBER(E216),ISTEXT(C216)),A215+1," ")</f>
        <v xml:space="preserve"> </v>
      </c>
      <c r="B216" s="42"/>
      <c r="C216" s="43"/>
      <c r="D216" s="44"/>
      <c r="E216" s="44"/>
      <c r="F216" s="43"/>
      <c r="G216" s="43"/>
      <c r="H216" s="26"/>
      <c r="I216" s="26"/>
      <c r="J216" s="26"/>
      <c r="K216" s="26"/>
      <c r="L216" s="52"/>
      <c r="M216" s="50"/>
      <c r="N216" s="28" t="s">
        <v>20</v>
      </c>
      <c r="O216" s="28">
        <f>COUNTIF(C197:C216," ")</f>
        <v>0</v>
      </c>
      <c r="P216" s="28" t="s">
        <v>2</v>
      </c>
      <c r="Q216" s="28">
        <f>SUMIF(C197:C216," ",E197:E216)</f>
        <v>0</v>
      </c>
      <c r="R216" s="28"/>
      <c r="S216" s="28" t="s">
        <v>2</v>
      </c>
      <c r="T216" s="28"/>
      <c r="U216" s="28">
        <f>O216</f>
        <v>0</v>
      </c>
      <c r="V216" s="28" t="s">
        <v>2</v>
      </c>
      <c r="W216" s="28">
        <f>Q216</f>
        <v>0</v>
      </c>
      <c r="X216" s="28" t="str">
        <f t="shared" ref="X216:X231" si="50">CONCATENATE(C216,H216)</f>
        <v/>
      </c>
    </row>
    <row r="217" spans="1:24" ht="28.9" customHeight="1">
      <c r="A217" s="45" t="s">
        <v>35</v>
      </c>
      <c r="B217" s="46"/>
      <c r="C217" s="47"/>
      <c r="D217" s="48"/>
      <c r="E217" s="49">
        <f>SUM(E197:E216)</f>
        <v>0</v>
      </c>
      <c r="F217" s="47"/>
      <c r="G217" s="47"/>
      <c r="H217" s="31"/>
      <c r="I217" s="31"/>
      <c r="J217" s="31"/>
      <c r="K217" s="31"/>
      <c r="L217" s="33"/>
      <c r="M217" s="51"/>
      <c r="N217" s="29" t="s">
        <v>1</v>
      </c>
      <c r="O217" s="28">
        <f>SUM(O197:O216)</f>
        <v>0</v>
      </c>
      <c r="P217" s="28" t="s">
        <v>2</v>
      </c>
      <c r="Q217" s="28">
        <f>SUM(Q197:Q216)</f>
        <v>0</v>
      </c>
      <c r="R217" s="28">
        <f>SUM(R197:R216)</f>
        <v>0</v>
      </c>
      <c r="S217" s="28" t="s">
        <v>2</v>
      </c>
      <c r="T217" s="28">
        <f>SUM(T197:T216)</f>
        <v>0</v>
      </c>
      <c r="U217" s="28">
        <f>SUM(U197:U216)</f>
        <v>0</v>
      </c>
      <c r="V217" s="28" t="s">
        <v>2</v>
      </c>
      <c r="W217" s="28">
        <f>SUM(W197:W216)</f>
        <v>0</v>
      </c>
      <c r="X217" s="28" t="str">
        <f t="shared" si="50"/>
        <v/>
      </c>
    </row>
    <row r="218" spans="1:24" ht="28.9" customHeight="1">
      <c r="A218" s="41" t="str">
        <f>IF(OR(ISNUMBER(E218),ISTEXT(C218)),A216+1," ")</f>
        <v xml:space="preserve"> </v>
      </c>
      <c r="B218" s="42"/>
      <c r="C218" s="43"/>
      <c r="D218" s="44"/>
      <c r="E218" s="44"/>
      <c r="F218" s="43"/>
      <c r="G218" s="43"/>
      <c r="H218" s="26"/>
      <c r="I218" s="26"/>
      <c r="J218" s="26"/>
      <c r="K218" s="27"/>
      <c r="L218" s="52"/>
      <c r="M218" s="50"/>
      <c r="N218" s="28" t="s">
        <v>3</v>
      </c>
      <c r="O218" s="28">
        <f>COUNTIF(C218:C237,"전")</f>
        <v>0</v>
      </c>
      <c r="P218" s="28" t="s">
        <v>2</v>
      </c>
      <c r="Q218" s="28">
        <f>SUMIF(C218:C237,"전",E218:E237)</f>
        <v>0</v>
      </c>
      <c r="R218" s="28">
        <f>COUNTIF(X218:X237,"전국")</f>
        <v>0</v>
      </c>
      <c r="S218" s="28" t="s">
        <v>2</v>
      </c>
      <c r="T218" s="28">
        <f>SUMIF(X218:X237,"전국",E218:E237)</f>
        <v>0</v>
      </c>
      <c r="U218" s="28">
        <f t="shared" ref="U218:U233" si="51">O218-R218</f>
        <v>0</v>
      </c>
      <c r="V218" s="28" t="s">
        <v>2</v>
      </c>
      <c r="W218" s="28">
        <f t="shared" ref="W218:W233" si="52">Q218-T218</f>
        <v>0</v>
      </c>
      <c r="X218" s="28" t="str">
        <f t="shared" si="50"/>
        <v/>
      </c>
    </row>
    <row r="219" spans="1:24" ht="28.9" customHeight="1">
      <c r="A219" s="41" t="str">
        <f t="shared" ref="A219:A226" si="53">IF(OR(ISNUMBER(E219),ISTEXT(C219)),A218+1," ")</f>
        <v xml:space="preserve"> </v>
      </c>
      <c r="B219" s="42"/>
      <c r="C219" s="43"/>
      <c r="D219" s="44"/>
      <c r="E219" s="44"/>
      <c r="F219" s="43"/>
      <c r="G219" s="43"/>
      <c r="H219" s="26"/>
      <c r="I219" s="26"/>
      <c r="J219" s="26"/>
      <c r="K219" s="26"/>
      <c r="L219" s="52"/>
      <c r="M219" s="50"/>
      <c r="N219" s="28" t="s">
        <v>4</v>
      </c>
      <c r="O219" s="28">
        <f>COUNTIF(C218:C237,"답")</f>
        <v>0</v>
      </c>
      <c r="P219" s="28" t="s">
        <v>2</v>
      </c>
      <c r="Q219" s="28">
        <f>SUMIF(C218:C237,"답",E218:E237)</f>
        <v>0</v>
      </c>
      <c r="R219" s="28">
        <f>COUNTIF(X218:X237,"답국")</f>
        <v>0</v>
      </c>
      <c r="S219" s="28" t="s">
        <v>2</v>
      </c>
      <c r="T219" s="28">
        <f>SUMIF(X218:X237,"답국",E218:E237)</f>
        <v>0</v>
      </c>
      <c r="U219" s="28">
        <f t="shared" si="51"/>
        <v>0</v>
      </c>
      <c r="V219" s="28" t="s">
        <v>2</v>
      </c>
      <c r="W219" s="28">
        <f t="shared" si="52"/>
        <v>0</v>
      </c>
      <c r="X219" s="28" t="str">
        <f t="shared" si="50"/>
        <v/>
      </c>
    </row>
    <row r="220" spans="1:24" ht="28.9" customHeight="1">
      <c r="A220" s="41" t="str">
        <f t="shared" si="53"/>
        <v xml:space="preserve"> </v>
      </c>
      <c r="B220" s="42"/>
      <c r="C220" s="43"/>
      <c r="D220" s="44"/>
      <c r="E220" s="44"/>
      <c r="F220" s="43"/>
      <c r="G220" s="43"/>
      <c r="H220" s="26"/>
      <c r="I220" s="26"/>
      <c r="J220" s="26"/>
      <c r="K220" s="26"/>
      <c r="L220" s="52"/>
      <c r="M220" s="50"/>
      <c r="N220" s="28" t="s">
        <v>5</v>
      </c>
      <c r="O220" s="28">
        <f>COUNTIF(C218:C237,"임")</f>
        <v>0</v>
      </c>
      <c r="P220" s="28" t="s">
        <v>2</v>
      </c>
      <c r="Q220" s="28">
        <f>SUMIF(C218:C237,"임",E218:E237)</f>
        <v>0</v>
      </c>
      <c r="R220" s="28">
        <f>COUNTIF(X218:X237,"임국")</f>
        <v>0</v>
      </c>
      <c r="S220" s="28" t="s">
        <v>2</v>
      </c>
      <c r="T220" s="28">
        <f>SUMIF(X218:X237,"임국",E218:E237)</f>
        <v>0</v>
      </c>
      <c r="U220" s="28">
        <f t="shared" si="51"/>
        <v>0</v>
      </c>
      <c r="V220" s="28" t="s">
        <v>2</v>
      </c>
      <c r="W220" s="28">
        <f t="shared" si="52"/>
        <v>0</v>
      </c>
      <c r="X220" s="28" t="str">
        <f t="shared" si="50"/>
        <v/>
      </c>
    </row>
    <row r="221" spans="1:24" ht="28.9" customHeight="1">
      <c r="A221" s="41" t="str">
        <f t="shared" si="53"/>
        <v xml:space="preserve"> </v>
      </c>
      <c r="B221" s="42"/>
      <c r="C221" s="43"/>
      <c r="D221" s="44"/>
      <c r="E221" s="44"/>
      <c r="F221" s="43"/>
      <c r="G221" s="43"/>
      <c r="H221" s="26"/>
      <c r="I221" s="26"/>
      <c r="J221" s="26"/>
      <c r="K221" s="26"/>
      <c r="L221" s="52"/>
      <c r="M221" s="50"/>
      <c r="N221" s="28" t="s">
        <v>6</v>
      </c>
      <c r="O221" s="28">
        <f>COUNTIF(C218:C237,"대")</f>
        <v>0</v>
      </c>
      <c r="P221" s="28" t="s">
        <v>2</v>
      </c>
      <c r="Q221" s="28">
        <f>SUMIF(C218:C237,"대",E218:E237)</f>
        <v>0</v>
      </c>
      <c r="R221" s="28">
        <f>COUNTIF(X218:X237,"대국")</f>
        <v>0</v>
      </c>
      <c r="S221" s="28" t="s">
        <v>2</v>
      </c>
      <c r="T221" s="28">
        <f>SUMIF(X218:X237,"대국",E218:E237)</f>
        <v>0</v>
      </c>
      <c r="U221" s="28">
        <f t="shared" si="51"/>
        <v>0</v>
      </c>
      <c r="V221" s="28" t="s">
        <v>2</v>
      </c>
      <c r="W221" s="28">
        <f t="shared" si="52"/>
        <v>0</v>
      </c>
      <c r="X221" s="28" t="str">
        <f t="shared" si="50"/>
        <v/>
      </c>
    </row>
    <row r="222" spans="1:24" ht="28.9" customHeight="1">
      <c r="A222" s="41" t="str">
        <f t="shared" si="53"/>
        <v xml:space="preserve"> </v>
      </c>
      <c r="B222" s="42"/>
      <c r="C222" s="43"/>
      <c r="D222" s="44"/>
      <c r="E222" s="44"/>
      <c r="F222" s="43"/>
      <c r="G222" s="43"/>
      <c r="H222" s="26"/>
      <c r="I222" s="26"/>
      <c r="J222" s="26"/>
      <c r="K222" s="26"/>
      <c r="L222" s="52"/>
      <c r="M222" s="50"/>
      <c r="N222" s="28" t="s">
        <v>7</v>
      </c>
      <c r="O222" s="28">
        <f>COUNTIF(C218:C237,"도")</f>
        <v>0</v>
      </c>
      <c r="P222" s="28" t="s">
        <v>2</v>
      </c>
      <c r="Q222" s="28">
        <f>SUMIF(C218:C237,"도",E218:E237)</f>
        <v>0</v>
      </c>
      <c r="R222" s="28">
        <f>COUNTIF(X218:X237,"도국")</f>
        <v>0</v>
      </c>
      <c r="S222" s="28" t="s">
        <v>2</v>
      </c>
      <c r="T222" s="28">
        <f>SUMIF(X218:X237,"도국",E218:E237)</f>
        <v>0</v>
      </c>
      <c r="U222" s="28">
        <f t="shared" si="51"/>
        <v>0</v>
      </c>
      <c r="V222" s="28" t="s">
        <v>2</v>
      </c>
      <c r="W222" s="28">
        <f t="shared" si="52"/>
        <v>0</v>
      </c>
      <c r="X222" s="28" t="str">
        <f t="shared" si="50"/>
        <v/>
      </c>
    </row>
    <row r="223" spans="1:24" ht="28.9" customHeight="1">
      <c r="A223" s="41" t="str">
        <f t="shared" si="53"/>
        <v xml:space="preserve"> </v>
      </c>
      <c r="B223" s="42"/>
      <c r="C223" s="43"/>
      <c r="D223" s="44"/>
      <c r="E223" s="44"/>
      <c r="F223" s="43"/>
      <c r="G223" s="43"/>
      <c r="H223" s="26"/>
      <c r="I223" s="26"/>
      <c r="J223" s="26"/>
      <c r="K223" s="26"/>
      <c r="L223" s="52"/>
      <c r="M223" s="50"/>
      <c r="N223" s="28" t="s">
        <v>8</v>
      </c>
      <c r="O223" s="28">
        <f>COUNTIF(C218:C237,"천")</f>
        <v>0</v>
      </c>
      <c r="P223" s="28" t="s">
        <v>2</v>
      </c>
      <c r="Q223" s="28">
        <f>SUMIF(C218:C237,"천",E218:E237)</f>
        <v>0</v>
      </c>
      <c r="R223" s="28">
        <f>COUNTIF(X218:X237,"천국")</f>
        <v>0</v>
      </c>
      <c r="S223" s="28" t="s">
        <v>2</v>
      </c>
      <c r="T223" s="28">
        <f>SUMIF(X218:X237,"천국",E218:E237)</f>
        <v>0</v>
      </c>
      <c r="U223" s="28">
        <f t="shared" si="51"/>
        <v>0</v>
      </c>
      <c r="V223" s="28" t="s">
        <v>2</v>
      </c>
      <c r="W223" s="28">
        <f t="shared" si="52"/>
        <v>0</v>
      </c>
      <c r="X223" s="28" t="str">
        <f t="shared" si="50"/>
        <v/>
      </c>
    </row>
    <row r="224" spans="1:24" ht="28.9" customHeight="1">
      <c r="A224" s="41" t="str">
        <f t="shared" si="53"/>
        <v xml:space="preserve"> </v>
      </c>
      <c r="B224" s="42"/>
      <c r="C224" s="43"/>
      <c r="D224" s="44"/>
      <c r="E224" s="44"/>
      <c r="F224" s="43"/>
      <c r="G224" s="43"/>
      <c r="H224" s="26"/>
      <c r="I224" s="26"/>
      <c r="J224" s="26"/>
      <c r="K224" s="26"/>
      <c r="L224" s="52"/>
      <c r="M224" s="50"/>
      <c r="N224" s="28" t="s">
        <v>9</v>
      </c>
      <c r="O224" s="28">
        <f>COUNTIF(C218:C237,"구")</f>
        <v>0</v>
      </c>
      <c r="P224" s="28" t="s">
        <v>2</v>
      </c>
      <c r="Q224" s="28">
        <f>SUMIF(C218:C237,"구",E218:E237)</f>
        <v>0</v>
      </c>
      <c r="R224" s="28">
        <f>COUNTIF(X218:X237,"구국")</f>
        <v>0</v>
      </c>
      <c r="S224" s="28" t="s">
        <v>2</v>
      </c>
      <c r="T224" s="28">
        <f>SUMIF(X218:X237,"구국",E218:E237)</f>
        <v>0</v>
      </c>
      <c r="U224" s="28">
        <f t="shared" si="51"/>
        <v>0</v>
      </c>
      <c r="V224" s="28" t="s">
        <v>2</v>
      </c>
      <c r="W224" s="28">
        <f t="shared" si="52"/>
        <v>0</v>
      </c>
      <c r="X224" s="28" t="str">
        <f t="shared" si="50"/>
        <v/>
      </c>
    </row>
    <row r="225" spans="1:24" ht="28.9" customHeight="1">
      <c r="A225" s="41" t="str">
        <f t="shared" si="53"/>
        <v xml:space="preserve"> </v>
      </c>
      <c r="B225" s="42"/>
      <c r="C225" s="43"/>
      <c r="D225" s="44"/>
      <c r="E225" s="44"/>
      <c r="F225" s="43"/>
      <c r="G225" s="43"/>
      <c r="H225" s="26"/>
      <c r="I225" s="26"/>
      <c r="J225" s="26"/>
      <c r="K225" s="26"/>
      <c r="L225" s="52"/>
      <c r="M225" s="50"/>
      <c r="N225" s="28" t="s">
        <v>10</v>
      </c>
      <c r="O225" s="28">
        <f>COUNTIF(C218:C237,"제")</f>
        <v>0</v>
      </c>
      <c r="P225" s="28" t="s">
        <v>2</v>
      </c>
      <c r="Q225" s="28">
        <f>SUMIF(C218:C237,"제",E218:E237)</f>
        <v>0</v>
      </c>
      <c r="R225" s="28">
        <f>COUNTIF(X218:X237,"제국")</f>
        <v>0</v>
      </c>
      <c r="S225" s="28" t="s">
        <v>2</v>
      </c>
      <c r="T225" s="28">
        <f>SUMIF(X218:X237,"제국",E218:E237)</f>
        <v>0</v>
      </c>
      <c r="U225" s="28">
        <f t="shared" si="51"/>
        <v>0</v>
      </c>
      <c r="V225" s="28" t="s">
        <v>2</v>
      </c>
      <c r="W225" s="28">
        <f t="shared" si="52"/>
        <v>0</v>
      </c>
      <c r="X225" s="28" t="str">
        <f t="shared" si="50"/>
        <v/>
      </c>
    </row>
    <row r="226" spans="1:24" ht="28.9" customHeight="1">
      <c r="A226" s="41" t="str">
        <f t="shared" si="53"/>
        <v xml:space="preserve"> </v>
      </c>
      <c r="B226" s="42"/>
      <c r="C226" s="43"/>
      <c r="D226" s="44"/>
      <c r="E226" s="44"/>
      <c r="F226" s="43"/>
      <c r="G226" s="43"/>
      <c r="H226" s="26"/>
      <c r="I226" s="26"/>
      <c r="J226" s="26"/>
      <c r="K226" s="26"/>
      <c r="L226" s="52"/>
      <c r="M226" s="50"/>
      <c r="N226" s="28" t="s">
        <v>11</v>
      </c>
      <c r="O226" s="28">
        <f>COUNTIF(C218:C237,"유")</f>
        <v>0</v>
      </c>
      <c r="P226" s="28" t="s">
        <v>2</v>
      </c>
      <c r="Q226" s="28">
        <f>SUMIF(C218:C237,"유",E218:E237)</f>
        <v>0</v>
      </c>
      <c r="R226" s="28">
        <f>COUNTIF(X218:X237,"유국")</f>
        <v>0</v>
      </c>
      <c r="S226" s="28" t="s">
        <v>2</v>
      </c>
      <c r="T226" s="28">
        <f>SUMIF(X218:X237,"유국",E218:E237)</f>
        <v>0</v>
      </c>
      <c r="U226" s="28">
        <f t="shared" si="51"/>
        <v>0</v>
      </c>
      <c r="V226" s="28" t="s">
        <v>2</v>
      </c>
      <c r="W226" s="28">
        <f t="shared" si="52"/>
        <v>0</v>
      </c>
      <c r="X226" s="28" t="str">
        <f t="shared" si="50"/>
        <v/>
      </c>
    </row>
    <row r="227" spans="1:24" ht="28.9" customHeight="1">
      <c r="A227" s="41" t="str">
        <f t="shared" ref="A227:A235" si="54">IF(OR(ISNUMBER(E227),ISTEXT(C227)),A226+1," ")</f>
        <v xml:space="preserve"> </v>
      </c>
      <c r="B227" s="42"/>
      <c r="C227" s="43"/>
      <c r="D227" s="44"/>
      <c r="E227" s="44"/>
      <c r="F227" s="43"/>
      <c r="G227" s="43"/>
      <c r="H227" s="26"/>
      <c r="I227" s="26"/>
      <c r="J227" s="26"/>
      <c r="K227" s="26"/>
      <c r="L227" s="52"/>
      <c r="M227" s="50"/>
      <c r="N227" s="28" t="s">
        <v>12</v>
      </c>
      <c r="O227" s="28">
        <f>COUNTIF(C218:C237,"과")</f>
        <v>0</v>
      </c>
      <c r="P227" s="28" t="s">
        <v>2</v>
      </c>
      <c r="Q227" s="28">
        <f>SUMIF(C218:C237,"과",E218:E237)</f>
        <v>0</v>
      </c>
      <c r="R227" s="28">
        <f>COUNTIF(X218:X237,"과국")</f>
        <v>0</v>
      </c>
      <c r="S227" s="28" t="s">
        <v>2</v>
      </c>
      <c r="T227" s="28">
        <f>SUMIF(X218:X237,"과국",E218:E237)</f>
        <v>0</v>
      </c>
      <c r="U227" s="28">
        <f t="shared" si="51"/>
        <v>0</v>
      </c>
      <c r="V227" s="28" t="s">
        <v>2</v>
      </c>
      <c r="W227" s="28">
        <f t="shared" si="52"/>
        <v>0</v>
      </c>
      <c r="X227" s="28" t="str">
        <f t="shared" si="50"/>
        <v/>
      </c>
    </row>
    <row r="228" spans="1:24" ht="28.9" customHeight="1">
      <c r="A228" s="41" t="str">
        <f t="shared" si="54"/>
        <v xml:space="preserve"> </v>
      </c>
      <c r="B228" s="42"/>
      <c r="C228" s="43"/>
      <c r="D228" s="44"/>
      <c r="E228" s="44"/>
      <c r="F228" s="43"/>
      <c r="G228" s="43"/>
      <c r="H228" s="26"/>
      <c r="I228" s="26"/>
      <c r="J228" s="26"/>
      <c r="K228" s="26"/>
      <c r="L228" s="52"/>
      <c r="M228" s="50"/>
      <c r="N228" s="28" t="s">
        <v>13</v>
      </c>
      <c r="O228" s="28">
        <f>COUNTIF(C218:C237,"묘")</f>
        <v>0</v>
      </c>
      <c r="P228" s="28" t="s">
        <v>2</v>
      </c>
      <c r="Q228" s="28">
        <f>SUMIF(C218:C237,"묘",E218:E237)</f>
        <v>0</v>
      </c>
      <c r="R228" s="28">
        <f>COUNTIF(X218:X237,"묘국")</f>
        <v>0</v>
      </c>
      <c r="S228" s="28" t="s">
        <v>2</v>
      </c>
      <c r="T228" s="28">
        <f>SUMIF(X218:X237,"묘국",E218:E237)</f>
        <v>0</v>
      </c>
      <c r="U228" s="28">
        <f t="shared" si="51"/>
        <v>0</v>
      </c>
      <c r="V228" s="28" t="s">
        <v>2</v>
      </c>
      <c r="W228" s="28">
        <f t="shared" si="52"/>
        <v>0</v>
      </c>
      <c r="X228" s="28" t="str">
        <f t="shared" si="50"/>
        <v/>
      </c>
    </row>
    <row r="229" spans="1:24" ht="28.9" customHeight="1">
      <c r="A229" s="41" t="str">
        <f t="shared" si="54"/>
        <v xml:space="preserve"> </v>
      </c>
      <c r="B229" s="42"/>
      <c r="C229" s="43"/>
      <c r="D229" s="44"/>
      <c r="E229" s="44"/>
      <c r="F229" s="43"/>
      <c r="G229" s="43"/>
      <c r="H229" s="26"/>
      <c r="I229" s="26"/>
      <c r="J229" s="26"/>
      <c r="K229" s="26"/>
      <c r="L229" s="52"/>
      <c r="M229" s="50"/>
      <c r="N229" s="28" t="s">
        <v>14</v>
      </c>
      <c r="O229" s="28">
        <f>COUNTIF(C218:C237,"목")</f>
        <v>0</v>
      </c>
      <c r="P229" s="28" t="s">
        <v>2</v>
      </c>
      <c r="Q229" s="28">
        <f>SUMIF(C218:C237,"목",E218:E237)</f>
        <v>0</v>
      </c>
      <c r="R229" s="28">
        <f>COUNTIF(X218:X237,"목국")</f>
        <v>0</v>
      </c>
      <c r="S229" s="28" t="s">
        <v>2</v>
      </c>
      <c r="T229" s="28">
        <f>SUMIF(X218:X237,"목국",E218:E237)</f>
        <v>0</v>
      </c>
      <c r="U229" s="28">
        <f t="shared" si="51"/>
        <v>0</v>
      </c>
      <c r="V229" s="28" t="s">
        <v>2</v>
      </c>
      <c r="W229" s="28">
        <f t="shared" si="52"/>
        <v>0</v>
      </c>
      <c r="X229" s="28" t="str">
        <f t="shared" si="50"/>
        <v/>
      </c>
    </row>
    <row r="230" spans="1:24" ht="28.9" customHeight="1">
      <c r="A230" s="41" t="str">
        <f t="shared" si="54"/>
        <v xml:space="preserve"> </v>
      </c>
      <c r="B230" s="42"/>
      <c r="C230" s="43"/>
      <c r="D230" s="44"/>
      <c r="E230" s="44"/>
      <c r="F230" s="43"/>
      <c r="G230" s="43"/>
      <c r="H230" s="26"/>
      <c r="I230" s="26"/>
      <c r="J230" s="26"/>
      <c r="K230" s="26"/>
      <c r="L230" s="52"/>
      <c r="M230" s="50"/>
      <c r="N230" s="28" t="s">
        <v>15</v>
      </c>
      <c r="O230" s="28">
        <f>COUNTIF(C218:C237,"잡")</f>
        <v>0</v>
      </c>
      <c r="P230" s="28" t="s">
        <v>2</v>
      </c>
      <c r="Q230" s="28">
        <f>SUMIF(C218:C237,"잡",E218:E237)</f>
        <v>0</v>
      </c>
      <c r="R230" s="28">
        <f>COUNTIF(X218:X237,"잡국")</f>
        <v>0</v>
      </c>
      <c r="S230" s="28" t="s">
        <v>2</v>
      </c>
      <c r="T230" s="28">
        <f>SUMIF(X218:X237,"잡국",E218:E237)</f>
        <v>0</v>
      </c>
      <c r="U230" s="28">
        <f t="shared" si="51"/>
        <v>0</v>
      </c>
      <c r="V230" s="28" t="s">
        <v>2</v>
      </c>
      <c r="W230" s="28">
        <f t="shared" si="52"/>
        <v>0</v>
      </c>
      <c r="X230" s="28" t="str">
        <f t="shared" si="50"/>
        <v/>
      </c>
    </row>
    <row r="231" spans="1:24" ht="28.9" customHeight="1">
      <c r="A231" s="41" t="str">
        <f t="shared" si="54"/>
        <v xml:space="preserve"> </v>
      </c>
      <c r="B231" s="42"/>
      <c r="C231" s="43"/>
      <c r="D231" s="44"/>
      <c r="E231" s="44"/>
      <c r="F231" s="43"/>
      <c r="G231" s="43"/>
      <c r="H231" s="26"/>
      <c r="I231" s="26"/>
      <c r="J231" s="26"/>
      <c r="K231" s="26"/>
      <c r="L231" s="52"/>
      <c r="M231" s="50"/>
      <c r="N231" s="28" t="s">
        <v>19</v>
      </c>
      <c r="O231" s="28">
        <f>COUNTIF(C218:C237,"학")</f>
        <v>0</v>
      </c>
      <c r="P231" s="28" t="s">
        <v>2</v>
      </c>
      <c r="Q231" s="28">
        <f>SUMIF(C218:C237,"학",E218:E237)</f>
        <v>0</v>
      </c>
      <c r="R231" s="28">
        <f>COUNTIF(X218:X237,"학국")</f>
        <v>0</v>
      </c>
      <c r="S231" s="28" t="s">
        <v>2</v>
      </c>
      <c r="T231" s="28">
        <f>SUMIF(X218:X237,"학국",E218:E237)</f>
        <v>0</v>
      </c>
      <c r="U231" s="28">
        <f t="shared" si="51"/>
        <v>0</v>
      </c>
      <c r="V231" s="28" t="s">
        <v>2</v>
      </c>
      <c r="W231" s="28">
        <f t="shared" si="52"/>
        <v>0</v>
      </c>
      <c r="X231" s="28" t="str">
        <f t="shared" si="50"/>
        <v/>
      </c>
    </row>
    <row r="232" spans="1:24" ht="28.9" customHeight="1">
      <c r="A232" s="41" t="str">
        <f t="shared" si="54"/>
        <v xml:space="preserve"> </v>
      </c>
      <c r="B232" s="42"/>
      <c r="C232" s="43"/>
      <c r="D232" s="44"/>
      <c r="E232" s="44"/>
      <c r="F232" s="43"/>
      <c r="G232" s="43"/>
      <c r="H232" s="26"/>
      <c r="I232" s="26"/>
      <c r="J232" s="26"/>
      <c r="K232" s="26"/>
      <c r="L232" s="52"/>
      <c r="M232" s="50"/>
      <c r="N232" s="28" t="s">
        <v>16</v>
      </c>
      <c r="O232" s="28">
        <f>COUNTIF(C218:C237,"수")</f>
        <v>0</v>
      </c>
      <c r="P232" s="28" t="s">
        <v>2</v>
      </c>
      <c r="Q232" s="28">
        <f>SUMIF(C218:C237,"수",E218:E237)</f>
        <v>0</v>
      </c>
      <c r="R232" s="28">
        <f>COUNTIF(X218:X237,"수국")</f>
        <v>0</v>
      </c>
      <c r="S232" s="28" t="s">
        <v>2</v>
      </c>
      <c r="T232" s="28">
        <f>SUMIF(X218:X237,"수국",E218:E237)</f>
        <v>0</v>
      </c>
      <c r="U232" s="28">
        <f t="shared" si="51"/>
        <v>0</v>
      </c>
      <c r="V232" s="28" t="s">
        <v>2</v>
      </c>
      <c r="W232" s="28">
        <f t="shared" si="52"/>
        <v>0</v>
      </c>
      <c r="X232" s="28" t="str">
        <f t="shared" ref="X232:X247" si="55">CONCATENATE(C232,H232)</f>
        <v/>
      </c>
    </row>
    <row r="233" spans="1:24" ht="28.9" customHeight="1">
      <c r="A233" s="41" t="str">
        <f t="shared" si="54"/>
        <v xml:space="preserve"> </v>
      </c>
      <c r="B233" s="42"/>
      <c r="C233" s="43"/>
      <c r="D233" s="44"/>
      <c r="E233" s="44"/>
      <c r="F233" s="43"/>
      <c r="G233" s="43"/>
      <c r="H233" s="26"/>
      <c r="I233" s="26"/>
      <c r="J233" s="26"/>
      <c r="K233" s="26"/>
      <c r="L233" s="52"/>
      <c r="M233" s="50"/>
      <c r="N233" s="29" t="s">
        <v>17</v>
      </c>
      <c r="O233" s="28">
        <f>COUNTIF(C218:C237,"장")</f>
        <v>0</v>
      </c>
      <c r="P233" s="28" t="s">
        <v>2</v>
      </c>
      <c r="Q233" s="28">
        <f>SUMIF(C218:C237,"장",E218:E237)</f>
        <v>0</v>
      </c>
      <c r="R233" s="28">
        <f>COUNTIF(X218:X237,"장국")</f>
        <v>0</v>
      </c>
      <c r="S233" s="28" t="s">
        <v>2</v>
      </c>
      <c r="T233" s="28">
        <f>SUMIF(X218:X237,"장국",E218:E237)</f>
        <v>0</v>
      </c>
      <c r="U233" s="28">
        <f t="shared" si="51"/>
        <v>0</v>
      </c>
      <c r="V233" s="28" t="s">
        <v>2</v>
      </c>
      <c r="W233" s="28">
        <f t="shared" si="52"/>
        <v>0</v>
      </c>
      <c r="X233" s="30" t="str">
        <f t="shared" si="55"/>
        <v/>
      </c>
    </row>
    <row r="234" spans="1:24" ht="28.9" customHeight="1">
      <c r="A234" s="41" t="str">
        <f t="shared" si="54"/>
        <v xml:space="preserve"> </v>
      </c>
      <c r="B234" s="42"/>
      <c r="C234" s="43"/>
      <c r="D234" s="44"/>
      <c r="E234" s="44"/>
      <c r="F234" s="43"/>
      <c r="G234" s="43"/>
      <c r="H234" s="26"/>
      <c r="I234" s="26"/>
      <c r="J234" s="26"/>
      <c r="K234" s="26"/>
      <c r="L234" s="52"/>
      <c r="M234" s="50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30" t="str">
        <f t="shared" si="55"/>
        <v/>
      </c>
    </row>
    <row r="235" spans="1:24" ht="28.9" customHeight="1">
      <c r="A235" s="41" t="str">
        <f t="shared" si="54"/>
        <v xml:space="preserve"> </v>
      </c>
      <c r="B235" s="42"/>
      <c r="C235" s="43"/>
      <c r="D235" s="44"/>
      <c r="E235" s="44"/>
      <c r="F235" s="43"/>
      <c r="G235" s="43"/>
      <c r="H235" s="26"/>
      <c r="I235" s="26"/>
      <c r="J235" s="26"/>
      <c r="K235" s="26"/>
      <c r="L235" s="52"/>
      <c r="M235" s="50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30" t="str">
        <f t="shared" si="55"/>
        <v/>
      </c>
    </row>
    <row r="236" spans="1:24" ht="28.9" customHeight="1">
      <c r="A236" s="41" t="str">
        <f>IF(OR(ISNUMBER(E236),ISTEXT(C236)),A235+1," ")</f>
        <v xml:space="preserve"> </v>
      </c>
      <c r="B236" s="42"/>
      <c r="C236" s="43"/>
      <c r="D236" s="44"/>
      <c r="E236" s="44"/>
      <c r="F236" s="43"/>
      <c r="G236" s="43"/>
      <c r="H236" s="26"/>
      <c r="I236" s="26"/>
      <c r="J236" s="26"/>
      <c r="K236" s="26"/>
      <c r="L236" s="52"/>
      <c r="M236" s="50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30" t="str">
        <f t="shared" si="55"/>
        <v/>
      </c>
    </row>
    <row r="237" spans="1:24" ht="28.9" customHeight="1">
      <c r="A237" s="41" t="str">
        <f>IF(OR(ISNUMBER(E237),ISTEXT(C237)),A236+1," ")</f>
        <v xml:space="preserve"> </v>
      </c>
      <c r="B237" s="42"/>
      <c r="C237" s="43"/>
      <c r="D237" s="44"/>
      <c r="E237" s="44"/>
      <c r="F237" s="43"/>
      <c r="G237" s="43"/>
      <c r="H237" s="26"/>
      <c r="I237" s="26"/>
      <c r="J237" s="26"/>
      <c r="K237" s="26"/>
      <c r="L237" s="52"/>
      <c r="M237" s="50"/>
      <c r="N237" s="28" t="s">
        <v>20</v>
      </c>
      <c r="O237" s="28">
        <f>COUNTIF(C218:C237," ")</f>
        <v>0</v>
      </c>
      <c r="P237" s="28" t="s">
        <v>2</v>
      </c>
      <c r="Q237" s="28">
        <f>SUMIF(C218:C237," ",E218:E237)</f>
        <v>0</v>
      </c>
      <c r="R237" s="28"/>
      <c r="S237" s="28" t="s">
        <v>2</v>
      </c>
      <c r="T237" s="28"/>
      <c r="U237" s="28">
        <f>O237</f>
        <v>0</v>
      </c>
      <c r="V237" s="28" t="s">
        <v>2</v>
      </c>
      <c r="W237" s="28">
        <f>Q237</f>
        <v>0</v>
      </c>
      <c r="X237" s="28" t="str">
        <f t="shared" si="55"/>
        <v/>
      </c>
    </row>
    <row r="238" spans="1:24" ht="28.9" customHeight="1">
      <c r="A238" s="45" t="s">
        <v>35</v>
      </c>
      <c r="B238" s="46"/>
      <c r="C238" s="47"/>
      <c r="D238" s="48"/>
      <c r="E238" s="49">
        <f>SUM(E218:E237)</f>
        <v>0</v>
      </c>
      <c r="F238" s="47"/>
      <c r="G238" s="47"/>
      <c r="H238" s="31"/>
      <c r="I238" s="31"/>
      <c r="J238" s="31"/>
      <c r="K238" s="31"/>
      <c r="L238" s="33"/>
      <c r="M238" s="51"/>
      <c r="N238" s="29" t="s">
        <v>1</v>
      </c>
      <c r="O238" s="28">
        <f>SUM(O218:O237)</f>
        <v>0</v>
      </c>
      <c r="P238" s="28" t="s">
        <v>2</v>
      </c>
      <c r="Q238" s="28">
        <f>SUM(Q218:Q237)</f>
        <v>0</v>
      </c>
      <c r="R238" s="28">
        <f>SUM(R218:R237)</f>
        <v>0</v>
      </c>
      <c r="S238" s="28" t="s">
        <v>2</v>
      </c>
      <c r="T238" s="28">
        <f>SUM(T218:T237)</f>
        <v>0</v>
      </c>
      <c r="U238" s="28">
        <f>SUM(U218:U237)</f>
        <v>0</v>
      </c>
      <c r="V238" s="28" t="s">
        <v>2</v>
      </c>
      <c r="W238" s="28">
        <f>SUM(W218:W237)</f>
        <v>0</v>
      </c>
      <c r="X238" s="28" t="str">
        <f t="shared" si="55"/>
        <v/>
      </c>
    </row>
    <row r="239" spans="1:24" ht="28.9" customHeight="1">
      <c r="A239" s="41" t="str">
        <f>IF(OR(ISNUMBER(E239),ISTEXT(C239)),A237+1," ")</f>
        <v xml:space="preserve"> </v>
      </c>
      <c r="B239" s="42"/>
      <c r="C239" s="43"/>
      <c r="D239" s="44"/>
      <c r="E239" s="44"/>
      <c r="F239" s="43"/>
      <c r="G239" s="43"/>
      <c r="H239" s="26"/>
      <c r="I239" s="26"/>
      <c r="J239" s="26"/>
      <c r="K239" s="27"/>
      <c r="L239" s="52"/>
      <c r="M239" s="50"/>
      <c r="N239" s="28" t="s">
        <v>3</v>
      </c>
      <c r="O239" s="28">
        <f>COUNTIF(C239:C258,"전")</f>
        <v>0</v>
      </c>
      <c r="P239" s="28" t="s">
        <v>2</v>
      </c>
      <c r="Q239" s="28">
        <f>SUMIF(C239:C258,"전",E239:E258)</f>
        <v>0</v>
      </c>
      <c r="R239" s="28">
        <f>COUNTIF(X239:X258,"전국")</f>
        <v>0</v>
      </c>
      <c r="S239" s="28" t="s">
        <v>2</v>
      </c>
      <c r="T239" s="28">
        <f>SUMIF(X239:X258,"전국",E239:E258)</f>
        <v>0</v>
      </c>
      <c r="U239" s="28">
        <f t="shared" ref="U239:U254" si="56">O239-R239</f>
        <v>0</v>
      </c>
      <c r="V239" s="28" t="s">
        <v>2</v>
      </c>
      <c r="W239" s="28">
        <f t="shared" ref="W239:W254" si="57">Q239-T239</f>
        <v>0</v>
      </c>
      <c r="X239" s="28" t="str">
        <f t="shared" si="55"/>
        <v/>
      </c>
    </row>
    <row r="240" spans="1:24" ht="28.9" customHeight="1">
      <c r="A240" s="41" t="str">
        <f t="shared" ref="A240:A246" si="58">IF(OR(ISNUMBER(E240),ISTEXT(C240)),A239+1," ")</f>
        <v xml:space="preserve"> </v>
      </c>
      <c r="B240" s="42"/>
      <c r="C240" s="43"/>
      <c r="D240" s="44"/>
      <c r="E240" s="44"/>
      <c r="F240" s="43"/>
      <c r="G240" s="43"/>
      <c r="H240" s="26"/>
      <c r="I240" s="26"/>
      <c r="J240" s="26"/>
      <c r="K240" s="26"/>
      <c r="L240" s="52"/>
      <c r="M240" s="50"/>
      <c r="N240" s="28" t="s">
        <v>4</v>
      </c>
      <c r="O240" s="28">
        <f>COUNTIF(C239:C258,"답")</f>
        <v>0</v>
      </c>
      <c r="P240" s="28" t="s">
        <v>2</v>
      </c>
      <c r="Q240" s="28">
        <f>SUMIF(C239:C258,"답",E239:E258)</f>
        <v>0</v>
      </c>
      <c r="R240" s="28">
        <f>COUNTIF(X239:X258,"답국")</f>
        <v>0</v>
      </c>
      <c r="S240" s="28" t="s">
        <v>2</v>
      </c>
      <c r="T240" s="28">
        <f>SUMIF(X239:X258,"답국",E239:E258)</f>
        <v>0</v>
      </c>
      <c r="U240" s="28">
        <f t="shared" si="56"/>
        <v>0</v>
      </c>
      <c r="V240" s="28" t="s">
        <v>2</v>
      </c>
      <c r="W240" s="28">
        <f t="shared" si="57"/>
        <v>0</v>
      </c>
      <c r="X240" s="28" t="str">
        <f t="shared" si="55"/>
        <v/>
      </c>
    </row>
    <row r="241" spans="1:24" ht="28.9" customHeight="1">
      <c r="A241" s="41" t="str">
        <f t="shared" si="58"/>
        <v xml:space="preserve"> </v>
      </c>
      <c r="B241" s="42"/>
      <c r="C241" s="43"/>
      <c r="D241" s="44"/>
      <c r="E241" s="44"/>
      <c r="F241" s="43"/>
      <c r="G241" s="43"/>
      <c r="H241" s="26"/>
      <c r="I241" s="26"/>
      <c r="J241" s="26"/>
      <c r="K241" s="26"/>
      <c r="L241" s="52"/>
      <c r="M241" s="50"/>
      <c r="N241" s="28" t="s">
        <v>5</v>
      </c>
      <c r="O241" s="28">
        <f>COUNTIF(C239:C258,"임")</f>
        <v>0</v>
      </c>
      <c r="P241" s="28" t="s">
        <v>2</v>
      </c>
      <c r="Q241" s="28">
        <f>SUMIF(C239:C258,"임",E239:E258)</f>
        <v>0</v>
      </c>
      <c r="R241" s="28">
        <f>COUNTIF(X239:X258,"임국")</f>
        <v>0</v>
      </c>
      <c r="S241" s="28" t="s">
        <v>2</v>
      </c>
      <c r="T241" s="28">
        <f>SUMIF(X239:X258,"임국",E239:E258)</f>
        <v>0</v>
      </c>
      <c r="U241" s="28">
        <f t="shared" si="56"/>
        <v>0</v>
      </c>
      <c r="V241" s="28" t="s">
        <v>2</v>
      </c>
      <c r="W241" s="28">
        <f t="shared" si="57"/>
        <v>0</v>
      </c>
      <c r="X241" s="28" t="str">
        <f t="shared" si="55"/>
        <v/>
      </c>
    </row>
    <row r="242" spans="1:24" ht="28.9" customHeight="1">
      <c r="A242" s="41" t="str">
        <f t="shared" si="58"/>
        <v xml:space="preserve"> </v>
      </c>
      <c r="B242" s="42"/>
      <c r="C242" s="43"/>
      <c r="D242" s="44"/>
      <c r="E242" s="44"/>
      <c r="F242" s="43"/>
      <c r="G242" s="43"/>
      <c r="H242" s="26"/>
      <c r="I242" s="26"/>
      <c r="J242" s="26"/>
      <c r="K242" s="26"/>
      <c r="L242" s="52"/>
      <c r="M242" s="50"/>
      <c r="N242" s="28" t="s">
        <v>6</v>
      </c>
      <c r="O242" s="28">
        <f>COUNTIF(C239:C258,"대")</f>
        <v>0</v>
      </c>
      <c r="P242" s="28" t="s">
        <v>2</v>
      </c>
      <c r="Q242" s="28">
        <f>SUMIF(C239:C258,"대",E239:E258)</f>
        <v>0</v>
      </c>
      <c r="R242" s="28">
        <f>COUNTIF(X239:X258,"대국")</f>
        <v>0</v>
      </c>
      <c r="S242" s="28" t="s">
        <v>2</v>
      </c>
      <c r="T242" s="28">
        <f>SUMIF(X239:X258,"대국",E239:E258)</f>
        <v>0</v>
      </c>
      <c r="U242" s="28">
        <f t="shared" si="56"/>
        <v>0</v>
      </c>
      <c r="V242" s="28" t="s">
        <v>2</v>
      </c>
      <c r="W242" s="28">
        <f t="shared" si="57"/>
        <v>0</v>
      </c>
      <c r="X242" s="28" t="str">
        <f t="shared" si="55"/>
        <v/>
      </c>
    </row>
    <row r="243" spans="1:24" ht="28.9" customHeight="1">
      <c r="A243" s="41" t="str">
        <f t="shared" si="58"/>
        <v xml:space="preserve"> </v>
      </c>
      <c r="B243" s="42"/>
      <c r="C243" s="43"/>
      <c r="D243" s="44"/>
      <c r="E243" s="44"/>
      <c r="F243" s="43"/>
      <c r="G243" s="43"/>
      <c r="H243" s="26"/>
      <c r="I243" s="26"/>
      <c r="J243" s="26"/>
      <c r="K243" s="26"/>
      <c r="L243" s="52"/>
      <c r="M243" s="50"/>
      <c r="N243" s="28" t="s">
        <v>7</v>
      </c>
      <c r="O243" s="28">
        <f>COUNTIF(C239:C258,"도")</f>
        <v>0</v>
      </c>
      <c r="P243" s="28" t="s">
        <v>2</v>
      </c>
      <c r="Q243" s="28">
        <f>SUMIF(C239:C258,"도",E239:E258)</f>
        <v>0</v>
      </c>
      <c r="R243" s="28">
        <f>COUNTIF(X239:X258,"도국")</f>
        <v>0</v>
      </c>
      <c r="S243" s="28" t="s">
        <v>2</v>
      </c>
      <c r="T243" s="28">
        <f>SUMIF(X239:X258,"도국",E239:E258)</f>
        <v>0</v>
      </c>
      <c r="U243" s="28">
        <f t="shared" si="56"/>
        <v>0</v>
      </c>
      <c r="V243" s="28" t="s">
        <v>2</v>
      </c>
      <c r="W243" s="28">
        <f t="shared" si="57"/>
        <v>0</v>
      </c>
      <c r="X243" s="28" t="str">
        <f t="shared" si="55"/>
        <v/>
      </c>
    </row>
    <row r="244" spans="1:24" ht="28.9" customHeight="1">
      <c r="A244" s="41" t="str">
        <f t="shared" si="58"/>
        <v xml:space="preserve"> </v>
      </c>
      <c r="B244" s="42"/>
      <c r="C244" s="43"/>
      <c r="D244" s="44"/>
      <c r="E244" s="44"/>
      <c r="F244" s="43"/>
      <c r="G244" s="43"/>
      <c r="H244" s="26"/>
      <c r="I244" s="26"/>
      <c r="J244" s="26"/>
      <c r="K244" s="26"/>
      <c r="L244" s="52"/>
      <c r="M244" s="50"/>
      <c r="N244" s="28" t="s">
        <v>8</v>
      </c>
      <c r="O244" s="28">
        <f>COUNTIF(C239:C258,"천")</f>
        <v>0</v>
      </c>
      <c r="P244" s="28" t="s">
        <v>2</v>
      </c>
      <c r="Q244" s="28">
        <f>SUMIF(C239:C258,"천",E239:E258)</f>
        <v>0</v>
      </c>
      <c r="R244" s="28">
        <f>COUNTIF(X239:X258,"천국")</f>
        <v>0</v>
      </c>
      <c r="S244" s="28" t="s">
        <v>2</v>
      </c>
      <c r="T244" s="28">
        <f>SUMIF(X239:X258,"천국",E239:E258)</f>
        <v>0</v>
      </c>
      <c r="U244" s="28">
        <f t="shared" si="56"/>
        <v>0</v>
      </c>
      <c r="V244" s="28" t="s">
        <v>2</v>
      </c>
      <c r="W244" s="28">
        <f t="shared" si="57"/>
        <v>0</v>
      </c>
      <c r="X244" s="28" t="str">
        <f t="shared" si="55"/>
        <v/>
      </c>
    </row>
    <row r="245" spans="1:24" ht="28.9" customHeight="1">
      <c r="A245" s="41" t="str">
        <f t="shared" si="58"/>
        <v xml:space="preserve"> </v>
      </c>
      <c r="B245" s="42"/>
      <c r="C245" s="43"/>
      <c r="D245" s="44"/>
      <c r="E245" s="44"/>
      <c r="F245" s="43"/>
      <c r="G245" s="43"/>
      <c r="H245" s="26"/>
      <c r="I245" s="26"/>
      <c r="J245" s="26"/>
      <c r="K245" s="26"/>
      <c r="L245" s="52"/>
      <c r="M245" s="50"/>
      <c r="N245" s="28" t="s">
        <v>9</v>
      </c>
      <c r="O245" s="28">
        <f>COUNTIF(C239:C258,"구")</f>
        <v>0</v>
      </c>
      <c r="P245" s="28" t="s">
        <v>2</v>
      </c>
      <c r="Q245" s="28">
        <f>SUMIF(C239:C258,"구",E239:E258)</f>
        <v>0</v>
      </c>
      <c r="R245" s="28">
        <f>COUNTIF(X239:X258,"구국")</f>
        <v>0</v>
      </c>
      <c r="S245" s="28" t="s">
        <v>2</v>
      </c>
      <c r="T245" s="28">
        <f>SUMIF(X239:X258,"구국",E239:E258)</f>
        <v>0</v>
      </c>
      <c r="U245" s="28">
        <f t="shared" si="56"/>
        <v>0</v>
      </c>
      <c r="V245" s="28" t="s">
        <v>2</v>
      </c>
      <c r="W245" s="28">
        <f t="shared" si="57"/>
        <v>0</v>
      </c>
      <c r="X245" s="28" t="str">
        <f t="shared" si="55"/>
        <v/>
      </c>
    </row>
    <row r="246" spans="1:24" ht="28.9" customHeight="1">
      <c r="A246" s="41" t="str">
        <f t="shared" si="58"/>
        <v xml:space="preserve"> </v>
      </c>
      <c r="B246" s="42"/>
      <c r="C246" s="43"/>
      <c r="D246" s="44"/>
      <c r="E246" s="44"/>
      <c r="F246" s="43"/>
      <c r="G246" s="43"/>
      <c r="H246" s="26"/>
      <c r="I246" s="26"/>
      <c r="J246" s="26"/>
      <c r="K246" s="26"/>
      <c r="L246" s="52"/>
      <c r="M246" s="50"/>
      <c r="N246" s="28" t="s">
        <v>10</v>
      </c>
      <c r="O246" s="28">
        <f>COUNTIF(C239:C258,"제")</f>
        <v>0</v>
      </c>
      <c r="P246" s="28" t="s">
        <v>2</v>
      </c>
      <c r="Q246" s="28">
        <f>SUMIF(C239:C258,"제",E239:E258)</f>
        <v>0</v>
      </c>
      <c r="R246" s="28">
        <f>COUNTIF(X239:X258,"제국")</f>
        <v>0</v>
      </c>
      <c r="S246" s="28" t="s">
        <v>2</v>
      </c>
      <c r="T246" s="28">
        <f>SUMIF(X239:X258,"제국",E239:E258)</f>
        <v>0</v>
      </c>
      <c r="U246" s="28">
        <f t="shared" si="56"/>
        <v>0</v>
      </c>
      <c r="V246" s="28" t="s">
        <v>2</v>
      </c>
      <c r="W246" s="28">
        <f t="shared" si="57"/>
        <v>0</v>
      </c>
      <c r="X246" s="28" t="str">
        <f t="shared" si="55"/>
        <v/>
      </c>
    </row>
    <row r="247" spans="1:24" ht="28.9" customHeight="1">
      <c r="A247" s="41" t="str">
        <f t="shared" ref="A247:A256" si="59">IF(OR(ISNUMBER(E247),ISTEXT(C247)),A246+1," ")</f>
        <v xml:space="preserve"> </v>
      </c>
      <c r="B247" s="42"/>
      <c r="C247" s="43"/>
      <c r="D247" s="44"/>
      <c r="E247" s="44"/>
      <c r="F247" s="43"/>
      <c r="G247" s="43"/>
      <c r="H247" s="26"/>
      <c r="I247" s="26"/>
      <c r="J247" s="26"/>
      <c r="K247" s="26"/>
      <c r="L247" s="52"/>
      <c r="M247" s="50"/>
      <c r="N247" s="28" t="s">
        <v>11</v>
      </c>
      <c r="O247" s="28">
        <f>COUNTIF(C239:C258,"유")</f>
        <v>0</v>
      </c>
      <c r="P247" s="28" t="s">
        <v>2</v>
      </c>
      <c r="Q247" s="28">
        <f>SUMIF(C239:C258,"유",E239:E258)</f>
        <v>0</v>
      </c>
      <c r="R247" s="28">
        <f>COUNTIF(X239:X258,"유국")</f>
        <v>0</v>
      </c>
      <c r="S247" s="28" t="s">
        <v>2</v>
      </c>
      <c r="T247" s="28">
        <f>SUMIF(X239:X258,"유국",E239:E258)</f>
        <v>0</v>
      </c>
      <c r="U247" s="28">
        <f t="shared" si="56"/>
        <v>0</v>
      </c>
      <c r="V247" s="28" t="s">
        <v>2</v>
      </c>
      <c r="W247" s="28">
        <f t="shared" si="57"/>
        <v>0</v>
      </c>
      <c r="X247" s="28" t="str">
        <f t="shared" si="55"/>
        <v/>
      </c>
    </row>
    <row r="248" spans="1:24" ht="28.9" customHeight="1">
      <c r="A248" s="41" t="str">
        <f t="shared" si="59"/>
        <v xml:space="preserve"> </v>
      </c>
      <c r="B248" s="42"/>
      <c r="C248" s="43"/>
      <c r="D248" s="44"/>
      <c r="E248" s="44"/>
      <c r="F248" s="43"/>
      <c r="G248" s="43"/>
      <c r="H248" s="26"/>
      <c r="I248" s="26"/>
      <c r="J248" s="26"/>
      <c r="K248" s="26"/>
      <c r="L248" s="52"/>
      <c r="M248" s="50"/>
      <c r="N248" s="28" t="s">
        <v>12</v>
      </c>
      <c r="O248" s="28">
        <f>COUNTIF(C239:C258,"과")</f>
        <v>0</v>
      </c>
      <c r="P248" s="28" t="s">
        <v>2</v>
      </c>
      <c r="Q248" s="28">
        <f>SUMIF(C239:C258,"과",E239:E258)</f>
        <v>0</v>
      </c>
      <c r="R248" s="28">
        <f>COUNTIF(X239:X258,"과국")</f>
        <v>0</v>
      </c>
      <c r="S248" s="28" t="s">
        <v>2</v>
      </c>
      <c r="T248" s="28">
        <f>SUMIF(X239:X258,"과국",E239:E258)</f>
        <v>0</v>
      </c>
      <c r="U248" s="28">
        <f t="shared" si="56"/>
        <v>0</v>
      </c>
      <c r="V248" s="28" t="s">
        <v>2</v>
      </c>
      <c r="W248" s="28">
        <f t="shared" si="57"/>
        <v>0</v>
      </c>
      <c r="X248" s="28" t="str">
        <f t="shared" ref="X248:X263" si="60">CONCATENATE(C248,H248)</f>
        <v/>
      </c>
    </row>
    <row r="249" spans="1:24" ht="28.9" customHeight="1">
      <c r="A249" s="41" t="str">
        <f t="shared" si="59"/>
        <v xml:space="preserve"> </v>
      </c>
      <c r="B249" s="42"/>
      <c r="C249" s="43"/>
      <c r="D249" s="44"/>
      <c r="E249" s="44"/>
      <c r="F249" s="43"/>
      <c r="G249" s="43"/>
      <c r="H249" s="26"/>
      <c r="I249" s="26"/>
      <c r="J249" s="26"/>
      <c r="K249" s="26"/>
      <c r="L249" s="52"/>
      <c r="M249" s="50"/>
      <c r="N249" s="28" t="s">
        <v>13</v>
      </c>
      <c r="O249" s="28">
        <f>COUNTIF(C239:C258,"묘")</f>
        <v>0</v>
      </c>
      <c r="P249" s="28" t="s">
        <v>2</v>
      </c>
      <c r="Q249" s="28">
        <f>SUMIF(C239:C258,"묘",E239:E258)</f>
        <v>0</v>
      </c>
      <c r="R249" s="28">
        <f>COUNTIF(X239:X258,"묘국")</f>
        <v>0</v>
      </c>
      <c r="S249" s="28" t="s">
        <v>2</v>
      </c>
      <c r="T249" s="28">
        <f>SUMIF(X239:X258,"묘국",E239:E258)</f>
        <v>0</v>
      </c>
      <c r="U249" s="28">
        <f t="shared" si="56"/>
        <v>0</v>
      </c>
      <c r="V249" s="28" t="s">
        <v>2</v>
      </c>
      <c r="W249" s="28">
        <f t="shared" si="57"/>
        <v>0</v>
      </c>
      <c r="X249" s="28" t="str">
        <f t="shared" si="60"/>
        <v/>
      </c>
    </row>
    <row r="250" spans="1:24" ht="28.9" customHeight="1">
      <c r="A250" s="41" t="str">
        <f t="shared" si="59"/>
        <v xml:space="preserve"> </v>
      </c>
      <c r="B250" s="42"/>
      <c r="C250" s="43"/>
      <c r="D250" s="44"/>
      <c r="E250" s="44"/>
      <c r="F250" s="43"/>
      <c r="G250" s="43"/>
      <c r="H250" s="26"/>
      <c r="I250" s="26"/>
      <c r="J250" s="26"/>
      <c r="K250" s="26"/>
      <c r="L250" s="52"/>
      <c r="M250" s="50"/>
      <c r="N250" s="28" t="s">
        <v>14</v>
      </c>
      <c r="O250" s="28">
        <f>COUNTIF(C239:C258,"목")</f>
        <v>0</v>
      </c>
      <c r="P250" s="28" t="s">
        <v>2</v>
      </c>
      <c r="Q250" s="28">
        <f>SUMIF(C239:C258,"목",E239:E258)</f>
        <v>0</v>
      </c>
      <c r="R250" s="28">
        <f>COUNTIF(X239:X258,"목국")</f>
        <v>0</v>
      </c>
      <c r="S250" s="28" t="s">
        <v>2</v>
      </c>
      <c r="T250" s="28">
        <f>SUMIF(X239:X258,"목국",E239:E258)</f>
        <v>0</v>
      </c>
      <c r="U250" s="28">
        <f t="shared" si="56"/>
        <v>0</v>
      </c>
      <c r="V250" s="28" t="s">
        <v>2</v>
      </c>
      <c r="W250" s="28">
        <f t="shared" si="57"/>
        <v>0</v>
      </c>
      <c r="X250" s="28" t="str">
        <f t="shared" si="60"/>
        <v/>
      </c>
    </row>
    <row r="251" spans="1:24" ht="28.9" customHeight="1">
      <c r="A251" s="41" t="str">
        <f t="shared" si="59"/>
        <v xml:space="preserve"> </v>
      </c>
      <c r="B251" s="42"/>
      <c r="C251" s="43"/>
      <c r="D251" s="44"/>
      <c r="E251" s="44"/>
      <c r="F251" s="43"/>
      <c r="G251" s="43"/>
      <c r="H251" s="26"/>
      <c r="I251" s="26"/>
      <c r="J251" s="26"/>
      <c r="K251" s="26"/>
      <c r="L251" s="52"/>
      <c r="M251" s="50"/>
      <c r="N251" s="28" t="s">
        <v>15</v>
      </c>
      <c r="O251" s="28">
        <f>COUNTIF(C239:C258,"잡")</f>
        <v>0</v>
      </c>
      <c r="P251" s="28" t="s">
        <v>2</v>
      </c>
      <c r="Q251" s="28">
        <f>SUMIF(C239:C258,"잡",E239:E258)</f>
        <v>0</v>
      </c>
      <c r="R251" s="28">
        <f>COUNTIF(X239:X258,"잡국")</f>
        <v>0</v>
      </c>
      <c r="S251" s="28" t="s">
        <v>2</v>
      </c>
      <c r="T251" s="28">
        <f>SUMIF(X239:X258,"잡국",E239:E258)</f>
        <v>0</v>
      </c>
      <c r="U251" s="28">
        <f t="shared" si="56"/>
        <v>0</v>
      </c>
      <c r="V251" s="28" t="s">
        <v>2</v>
      </c>
      <c r="W251" s="28">
        <f t="shared" si="57"/>
        <v>0</v>
      </c>
      <c r="X251" s="28" t="str">
        <f t="shared" si="60"/>
        <v/>
      </c>
    </row>
    <row r="252" spans="1:24" ht="28.9" customHeight="1">
      <c r="A252" s="41" t="str">
        <f t="shared" si="59"/>
        <v xml:space="preserve"> </v>
      </c>
      <c r="B252" s="42"/>
      <c r="C252" s="43"/>
      <c r="D252" s="44"/>
      <c r="E252" s="44"/>
      <c r="F252" s="43"/>
      <c r="G252" s="43"/>
      <c r="H252" s="26"/>
      <c r="I252" s="26"/>
      <c r="J252" s="26"/>
      <c r="K252" s="26"/>
      <c r="L252" s="52"/>
      <c r="M252" s="50"/>
      <c r="N252" s="28" t="s">
        <v>19</v>
      </c>
      <c r="O252" s="28">
        <f>COUNTIF(C239:C258,"학")</f>
        <v>0</v>
      </c>
      <c r="P252" s="28" t="s">
        <v>2</v>
      </c>
      <c r="Q252" s="28">
        <f>SUMIF(C239:C258,"학",E239:E258)</f>
        <v>0</v>
      </c>
      <c r="R252" s="28">
        <f>COUNTIF(X239:X258,"학국")</f>
        <v>0</v>
      </c>
      <c r="S252" s="28" t="s">
        <v>2</v>
      </c>
      <c r="T252" s="28">
        <f>SUMIF(X239:X258,"학국",E239:E258)</f>
        <v>0</v>
      </c>
      <c r="U252" s="28">
        <f t="shared" si="56"/>
        <v>0</v>
      </c>
      <c r="V252" s="28" t="s">
        <v>2</v>
      </c>
      <c r="W252" s="28">
        <f t="shared" si="57"/>
        <v>0</v>
      </c>
      <c r="X252" s="28" t="str">
        <f t="shared" si="60"/>
        <v/>
      </c>
    </row>
    <row r="253" spans="1:24" ht="28.9" customHeight="1">
      <c r="A253" s="41" t="str">
        <f t="shared" si="59"/>
        <v xml:space="preserve"> </v>
      </c>
      <c r="B253" s="42"/>
      <c r="C253" s="43"/>
      <c r="D253" s="44"/>
      <c r="E253" s="44"/>
      <c r="F253" s="43"/>
      <c r="G253" s="43"/>
      <c r="H253" s="26"/>
      <c r="I253" s="26"/>
      <c r="J253" s="26"/>
      <c r="K253" s="26"/>
      <c r="L253" s="52"/>
      <c r="M253" s="50"/>
      <c r="N253" s="28" t="s">
        <v>16</v>
      </c>
      <c r="O253" s="28">
        <f>COUNTIF(C239:C258,"수")</f>
        <v>0</v>
      </c>
      <c r="P253" s="28" t="s">
        <v>2</v>
      </c>
      <c r="Q253" s="28">
        <f>SUMIF(C239:C258,"수",E239:E258)</f>
        <v>0</v>
      </c>
      <c r="R253" s="28">
        <f>COUNTIF(X239:X258,"수국")</f>
        <v>0</v>
      </c>
      <c r="S253" s="28" t="s">
        <v>2</v>
      </c>
      <c r="T253" s="28">
        <f>SUMIF(X239:X258,"수국",E239:E258)</f>
        <v>0</v>
      </c>
      <c r="U253" s="28">
        <f t="shared" si="56"/>
        <v>0</v>
      </c>
      <c r="V253" s="28" t="s">
        <v>2</v>
      </c>
      <c r="W253" s="28">
        <f t="shared" si="57"/>
        <v>0</v>
      </c>
      <c r="X253" s="28" t="str">
        <f t="shared" si="60"/>
        <v/>
      </c>
    </row>
    <row r="254" spans="1:24" ht="28.9" customHeight="1">
      <c r="A254" s="41" t="str">
        <f t="shared" si="59"/>
        <v xml:space="preserve"> </v>
      </c>
      <c r="B254" s="42"/>
      <c r="C254" s="43"/>
      <c r="D254" s="44"/>
      <c r="E254" s="44"/>
      <c r="F254" s="43"/>
      <c r="G254" s="43"/>
      <c r="H254" s="26"/>
      <c r="I254" s="26"/>
      <c r="J254" s="26"/>
      <c r="K254" s="26"/>
      <c r="L254" s="52"/>
      <c r="M254" s="50"/>
      <c r="N254" s="29" t="s">
        <v>17</v>
      </c>
      <c r="O254" s="28">
        <f>COUNTIF(C239:C258,"장")</f>
        <v>0</v>
      </c>
      <c r="P254" s="28" t="s">
        <v>2</v>
      </c>
      <c r="Q254" s="28">
        <f>SUMIF(C239:C258,"장",E239:E258)</f>
        <v>0</v>
      </c>
      <c r="R254" s="28">
        <f>COUNTIF(X239:X258,"장국")</f>
        <v>0</v>
      </c>
      <c r="S254" s="28" t="s">
        <v>2</v>
      </c>
      <c r="T254" s="28">
        <f>SUMIF(X239:X258,"장국",E239:E258)</f>
        <v>0</v>
      </c>
      <c r="U254" s="28">
        <f t="shared" si="56"/>
        <v>0</v>
      </c>
      <c r="V254" s="28" t="s">
        <v>2</v>
      </c>
      <c r="W254" s="28">
        <f t="shared" si="57"/>
        <v>0</v>
      </c>
      <c r="X254" s="30" t="str">
        <f t="shared" si="60"/>
        <v/>
      </c>
    </row>
    <row r="255" spans="1:24" ht="28.9" customHeight="1">
      <c r="A255" s="41" t="str">
        <f t="shared" si="59"/>
        <v xml:space="preserve"> </v>
      </c>
      <c r="B255" s="42"/>
      <c r="C255" s="43"/>
      <c r="D255" s="44"/>
      <c r="E255" s="44"/>
      <c r="F255" s="43"/>
      <c r="G255" s="43"/>
      <c r="H255" s="26"/>
      <c r="I255" s="26"/>
      <c r="J255" s="26"/>
      <c r="K255" s="26"/>
      <c r="L255" s="52"/>
      <c r="M255" s="50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30" t="str">
        <f t="shared" si="60"/>
        <v/>
      </c>
    </row>
    <row r="256" spans="1:24" ht="28.9" customHeight="1">
      <c r="A256" s="41" t="str">
        <f t="shared" si="59"/>
        <v xml:space="preserve"> </v>
      </c>
      <c r="B256" s="42"/>
      <c r="C256" s="43"/>
      <c r="D256" s="44"/>
      <c r="E256" s="44"/>
      <c r="F256" s="43"/>
      <c r="G256" s="43"/>
      <c r="H256" s="26"/>
      <c r="I256" s="26"/>
      <c r="J256" s="26"/>
      <c r="K256" s="26"/>
      <c r="L256" s="52"/>
      <c r="M256" s="50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30" t="str">
        <f t="shared" si="60"/>
        <v/>
      </c>
    </row>
    <row r="257" spans="1:24" ht="28.9" customHeight="1">
      <c r="A257" s="41" t="str">
        <f>IF(OR(ISNUMBER(E257),ISTEXT(C257)),A256+1," ")</f>
        <v xml:space="preserve"> </v>
      </c>
      <c r="B257" s="42"/>
      <c r="C257" s="43"/>
      <c r="D257" s="44"/>
      <c r="E257" s="44"/>
      <c r="F257" s="43"/>
      <c r="G257" s="43"/>
      <c r="H257" s="26"/>
      <c r="I257" s="26"/>
      <c r="J257" s="26"/>
      <c r="K257" s="26"/>
      <c r="L257" s="52"/>
      <c r="M257" s="50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30" t="str">
        <f t="shared" si="60"/>
        <v/>
      </c>
    </row>
    <row r="258" spans="1:24" ht="28.9" customHeight="1">
      <c r="A258" s="41" t="str">
        <f>IF(OR(ISNUMBER(E258),ISTEXT(C258)),A257+1," ")</f>
        <v xml:space="preserve"> </v>
      </c>
      <c r="B258" s="42"/>
      <c r="C258" s="43"/>
      <c r="D258" s="44"/>
      <c r="E258" s="44"/>
      <c r="F258" s="43"/>
      <c r="G258" s="43"/>
      <c r="H258" s="26"/>
      <c r="I258" s="26"/>
      <c r="J258" s="26"/>
      <c r="K258" s="26"/>
      <c r="L258" s="52"/>
      <c r="M258" s="50"/>
      <c r="N258" s="28" t="s">
        <v>20</v>
      </c>
      <c r="O258" s="28">
        <f>COUNTIF(C239:C258," ")</f>
        <v>0</v>
      </c>
      <c r="P258" s="28" t="s">
        <v>2</v>
      </c>
      <c r="Q258" s="28">
        <f>SUMIF(C239:C258," ",E239:E258)</f>
        <v>0</v>
      </c>
      <c r="R258" s="28"/>
      <c r="S258" s="28" t="s">
        <v>2</v>
      </c>
      <c r="T258" s="28"/>
      <c r="U258" s="28">
        <f>O258</f>
        <v>0</v>
      </c>
      <c r="V258" s="28" t="s">
        <v>2</v>
      </c>
      <c r="W258" s="28">
        <f>Q258</f>
        <v>0</v>
      </c>
      <c r="X258" s="28" t="str">
        <f t="shared" si="60"/>
        <v/>
      </c>
    </row>
    <row r="259" spans="1:24" ht="28.9" customHeight="1">
      <c r="A259" s="45" t="s">
        <v>35</v>
      </c>
      <c r="B259" s="46"/>
      <c r="C259" s="47"/>
      <c r="D259" s="48"/>
      <c r="E259" s="49">
        <f>SUM(E239:E258)</f>
        <v>0</v>
      </c>
      <c r="F259" s="47"/>
      <c r="G259" s="47"/>
      <c r="H259" s="31"/>
      <c r="I259" s="31"/>
      <c r="J259" s="31"/>
      <c r="K259" s="31"/>
      <c r="L259" s="33"/>
      <c r="M259" s="51"/>
      <c r="N259" s="29" t="s">
        <v>1</v>
      </c>
      <c r="O259" s="28">
        <f>SUM(O239:O258)</f>
        <v>0</v>
      </c>
      <c r="P259" s="28" t="s">
        <v>2</v>
      </c>
      <c r="Q259" s="28">
        <f>SUM(Q239:Q258)</f>
        <v>0</v>
      </c>
      <c r="R259" s="28">
        <f>SUM(R239:R258)</f>
        <v>0</v>
      </c>
      <c r="S259" s="28" t="s">
        <v>2</v>
      </c>
      <c r="T259" s="28">
        <f>SUM(T239:T258)</f>
        <v>0</v>
      </c>
      <c r="U259" s="28">
        <f>SUM(U239:U258)</f>
        <v>0</v>
      </c>
      <c r="V259" s="28" t="s">
        <v>2</v>
      </c>
      <c r="W259" s="28">
        <f>SUM(W239:W258)</f>
        <v>0</v>
      </c>
      <c r="X259" s="28" t="str">
        <f t="shared" si="60"/>
        <v/>
      </c>
    </row>
    <row r="260" spans="1:24" ht="28.9" customHeight="1">
      <c r="A260" s="41" t="str">
        <f>IF(OR(ISNUMBER(E260),ISTEXT(C260)),A258+1," ")</f>
        <v xml:space="preserve"> </v>
      </c>
      <c r="B260" s="42"/>
      <c r="C260" s="43"/>
      <c r="D260" s="44"/>
      <c r="E260" s="44"/>
      <c r="F260" s="43"/>
      <c r="G260" s="43"/>
      <c r="H260" s="26"/>
      <c r="I260" s="26"/>
      <c r="J260" s="26"/>
      <c r="K260" s="27"/>
      <c r="L260" s="52"/>
      <c r="M260" s="50"/>
      <c r="N260" s="28" t="s">
        <v>3</v>
      </c>
      <c r="O260" s="28">
        <f>COUNTIF(C260:C279,"전")</f>
        <v>0</v>
      </c>
      <c r="P260" s="28" t="s">
        <v>2</v>
      </c>
      <c r="Q260" s="28">
        <f>SUMIF(C260:C279,"전",E260:E279)</f>
        <v>0</v>
      </c>
      <c r="R260" s="28">
        <f>COUNTIF(X260:X279,"전국")</f>
        <v>0</v>
      </c>
      <c r="S260" s="28" t="s">
        <v>2</v>
      </c>
      <c r="T260" s="28">
        <f>SUMIF(X260:X279,"전국",E260:E279)</f>
        <v>0</v>
      </c>
      <c r="U260" s="28">
        <f t="shared" ref="U260:U275" si="61">O260-R260</f>
        <v>0</v>
      </c>
      <c r="V260" s="28" t="s">
        <v>2</v>
      </c>
      <c r="W260" s="28">
        <f t="shared" ref="W260:W275" si="62">Q260-T260</f>
        <v>0</v>
      </c>
      <c r="X260" s="28" t="str">
        <f t="shared" si="60"/>
        <v/>
      </c>
    </row>
    <row r="261" spans="1:24" ht="28.9" customHeight="1">
      <c r="A261" s="41" t="str">
        <f t="shared" ref="A261:A266" si="63">IF(OR(ISNUMBER(E261),ISTEXT(C261)),A260+1," ")</f>
        <v xml:space="preserve"> </v>
      </c>
      <c r="B261" s="42"/>
      <c r="C261" s="43"/>
      <c r="D261" s="44"/>
      <c r="E261" s="44"/>
      <c r="F261" s="43"/>
      <c r="G261" s="43"/>
      <c r="H261" s="26"/>
      <c r="I261" s="26"/>
      <c r="J261" s="26"/>
      <c r="K261" s="26"/>
      <c r="L261" s="52"/>
      <c r="M261" s="50"/>
      <c r="N261" s="28" t="s">
        <v>4</v>
      </c>
      <c r="O261" s="28">
        <f>COUNTIF(C260:C279,"답")</f>
        <v>0</v>
      </c>
      <c r="P261" s="28" t="s">
        <v>2</v>
      </c>
      <c r="Q261" s="28">
        <f>SUMIF(C260:C279,"답",E260:E279)</f>
        <v>0</v>
      </c>
      <c r="R261" s="28">
        <f>COUNTIF(X260:X279,"답국")</f>
        <v>0</v>
      </c>
      <c r="S261" s="28" t="s">
        <v>2</v>
      </c>
      <c r="T261" s="28">
        <f>SUMIF(X260:X279,"답국",E260:E279)</f>
        <v>0</v>
      </c>
      <c r="U261" s="28">
        <f t="shared" si="61"/>
        <v>0</v>
      </c>
      <c r="V261" s="28" t="s">
        <v>2</v>
      </c>
      <c r="W261" s="28">
        <f t="shared" si="62"/>
        <v>0</v>
      </c>
      <c r="X261" s="28" t="str">
        <f t="shared" si="60"/>
        <v/>
      </c>
    </row>
    <row r="262" spans="1:24" ht="28.9" customHeight="1">
      <c r="A262" s="41" t="str">
        <f t="shared" si="63"/>
        <v xml:space="preserve"> </v>
      </c>
      <c r="B262" s="42"/>
      <c r="C262" s="43"/>
      <c r="D262" s="44"/>
      <c r="E262" s="44"/>
      <c r="F262" s="43"/>
      <c r="G262" s="43"/>
      <c r="H262" s="26"/>
      <c r="I262" s="26"/>
      <c r="J262" s="26"/>
      <c r="K262" s="26"/>
      <c r="L262" s="52"/>
      <c r="M262" s="50"/>
      <c r="N262" s="28" t="s">
        <v>5</v>
      </c>
      <c r="O262" s="28">
        <f>COUNTIF(C260:C279,"임")</f>
        <v>0</v>
      </c>
      <c r="P262" s="28" t="s">
        <v>2</v>
      </c>
      <c r="Q262" s="28">
        <f>SUMIF(C260:C279,"임",E260:E279)</f>
        <v>0</v>
      </c>
      <c r="R262" s="28">
        <f>COUNTIF(X260:X279,"임국")</f>
        <v>0</v>
      </c>
      <c r="S262" s="28" t="s">
        <v>2</v>
      </c>
      <c r="T262" s="28">
        <f>SUMIF(X260:X279,"임국",E260:E279)</f>
        <v>0</v>
      </c>
      <c r="U262" s="28">
        <f t="shared" si="61"/>
        <v>0</v>
      </c>
      <c r="V262" s="28" t="s">
        <v>2</v>
      </c>
      <c r="W262" s="28">
        <f t="shared" si="62"/>
        <v>0</v>
      </c>
      <c r="X262" s="28" t="str">
        <f t="shared" si="60"/>
        <v/>
      </c>
    </row>
    <row r="263" spans="1:24" ht="28.9" customHeight="1">
      <c r="A263" s="41" t="str">
        <f t="shared" si="63"/>
        <v xml:space="preserve"> </v>
      </c>
      <c r="B263" s="42"/>
      <c r="C263" s="43"/>
      <c r="D263" s="44"/>
      <c r="E263" s="44"/>
      <c r="F263" s="43"/>
      <c r="G263" s="43"/>
      <c r="H263" s="26"/>
      <c r="I263" s="26"/>
      <c r="J263" s="26"/>
      <c r="K263" s="26"/>
      <c r="L263" s="52"/>
      <c r="M263" s="50"/>
      <c r="N263" s="28" t="s">
        <v>6</v>
      </c>
      <c r="O263" s="28">
        <f>COUNTIF(C260:C279,"대")</f>
        <v>0</v>
      </c>
      <c r="P263" s="28" t="s">
        <v>2</v>
      </c>
      <c r="Q263" s="28">
        <f>SUMIF(C260:C279,"대",E260:E279)</f>
        <v>0</v>
      </c>
      <c r="R263" s="28">
        <f>COUNTIF(X260:X279,"대국")</f>
        <v>0</v>
      </c>
      <c r="S263" s="28" t="s">
        <v>2</v>
      </c>
      <c r="T263" s="28">
        <f>SUMIF(X260:X279,"대국",E260:E279)</f>
        <v>0</v>
      </c>
      <c r="U263" s="28">
        <f t="shared" si="61"/>
        <v>0</v>
      </c>
      <c r="V263" s="28" t="s">
        <v>2</v>
      </c>
      <c r="W263" s="28">
        <f t="shared" si="62"/>
        <v>0</v>
      </c>
      <c r="X263" s="28" t="str">
        <f t="shared" si="60"/>
        <v/>
      </c>
    </row>
    <row r="264" spans="1:24" ht="28.9" customHeight="1">
      <c r="A264" s="41" t="str">
        <f t="shared" si="63"/>
        <v xml:space="preserve"> </v>
      </c>
      <c r="B264" s="42"/>
      <c r="C264" s="43"/>
      <c r="D264" s="44"/>
      <c r="E264" s="44"/>
      <c r="F264" s="43"/>
      <c r="G264" s="43"/>
      <c r="H264" s="26"/>
      <c r="I264" s="26"/>
      <c r="J264" s="26"/>
      <c r="K264" s="26"/>
      <c r="L264" s="52"/>
      <c r="M264" s="50"/>
      <c r="N264" s="28" t="s">
        <v>7</v>
      </c>
      <c r="O264" s="28">
        <f>COUNTIF(C260:C279,"도")</f>
        <v>0</v>
      </c>
      <c r="P264" s="28" t="s">
        <v>2</v>
      </c>
      <c r="Q264" s="28">
        <f>SUMIF(C260:C279,"도",E260:E279)</f>
        <v>0</v>
      </c>
      <c r="R264" s="28">
        <f>COUNTIF(X260:X279,"도국")</f>
        <v>0</v>
      </c>
      <c r="S264" s="28" t="s">
        <v>2</v>
      </c>
      <c r="T264" s="28">
        <f>SUMIF(X260:X279,"도국",E260:E279)</f>
        <v>0</v>
      </c>
      <c r="U264" s="28">
        <f t="shared" si="61"/>
        <v>0</v>
      </c>
      <c r="V264" s="28" t="s">
        <v>2</v>
      </c>
      <c r="W264" s="28">
        <f t="shared" si="62"/>
        <v>0</v>
      </c>
      <c r="X264" s="28" t="str">
        <f t="shared" ref="X264:X279" si="64">CONCATENATE(C264,H264)</f>
        <v/>
      </c>
    </row>
    <row r="265" spans="1:24" ht="28.9" customHeight="1">
      <c r="A265" s="41" t="str">
        <f t="shared" si="63"/>
        <v xml:space="preserve"> </v>
      </c>
      <c r="B265" s="42"/>
      <c r="C265" s="43"/>
      <c r="D265" s="44"/>
      <c r="E265" s="44"/>
      <c r="F265" s="43"/>
      <c r="G265" s="43"/>
      <c r="H265" s="26"/>
      <c r="I265" s="26"/>
      <c r="J265" s="26"/>
      <c r="K265" s="26"/>
      <c r="L265" s="52"/>
      <c r="M265" s="50"/>
      <c r="N265" s="28" t="s">
        <v>8</v>
      </c>
      <c r="O265" s="28">
        <f>COUNTIF(C260:C279,"천")</f>
        <v>0</v>
      </c>
      <c r="P265" s="28" t="s">
        <v>2</v>
      </c>
      <c r="Q265" s="28">
        <f>SUMIF(C260:C279,"천",E260:E279)</f>
        <v>0</v>
      </c>
      <c r="R265" s="28">
        <f>COUNTIF(X260:X279,"천국")</f>
        <v>0</v>
      </c>
      <c r="S265" s="28" t="s">
        <v>2</v>
      </c>
      <c r="T265" s="28">
        <f>SUMIF(X260:X279,"천국",E260:E279)</f>
        <v>0</v>
      </c>
      <c r="U265" s="28">
        <f t="shared" si="61"/>
        <v>0</v>
      </c>
      <c r="V265" s="28" t="s">
        <v>2</v>
      </c>
      <c r="W265" s="28">
        <f t="shared" si="62"/>
        <v>0</v>
      </c>
      <c r="X265" s="28" t="str">
        <f t="shared" si="64"/>
        <v/>
      </c>
    </row>
    <row r="266" spans="1:24" ht="28.9" customHeight="1">
      <c r="A266" s="41" t="str">
        <f t="shared" si="63"/>
        <v xml:space="preserve"> </v>
      </c>
      <c r="B266" s="42"/>
      <c r="C266" s="43"/>
      <c r="D266" s="44"/>
      <c r="E266" s="44"/>
      <c r="F266" s="43"/>
      <c r="G266" s="43"/>
      <c r="H266" s="26"/>
      <c r="I266" s="26"/>
      <c r="J266" s="26"/>
      <c r="K266" s="26"/>
      <c r="L266" s="52"/>
      <c r="M266" s="50"/>
      <c r="N266" s="28" t="s">
        <v>9</v>
      </c>
      <c r="O266" s="28">
        <f>COUNTIF(C260:C279,"구")</f>
        <v>0</v>
      </c>
      <c r="P266" s="28" t="s">
        <v>2</v>
      </c>
      <c r="Q266" s="28">
        <f>SUMIF(C260:C279,"구",E260:E279)</f>
        <v>0</v>
      </c>
      <c r="R266" s="28">
        <f>COUNTIF(X260:X279,"구국")</f>
        <v>0</v>
      </c>
      <c r="S266" s="28" t="s">
        <v>2</v>
      </c>
      <c r="T266" s="28">
        <f>SUMIF(X260:X279,"구국",E260:E279)</f>
        <v>0</v>
      </c>
      <c r="U266" s="28">
        <f t="shared" si="61"/>
        <v>0</v>
      </c>
      <c r="V266" s="28" t="s">
        <v>2</v>
      </c>
      <c r="W266" s="28">
        <f t="shared" si="62"/>
        <v>0</v>
      </c>
      <c r="X266" s="28" t="str">
        <f t="shared" si="64"/>
        <v/>
      </c>
    </row>
    <row r="267" spans="1:24" ht="28.9" customHeight="1">
      <c r="A267" s="41" t="str">
        <f t="shared" ref="A267:A277" si="65">IF(OR(ISNUMBER(E267),ISTEXT(C267)),A266+1," ")</f>
        <v xml:space="preserve"> </v>
      </c>
      <c r="B267" s="42"/>
      <c r="C267" s="43"/>
      <c r="D267" s="44"/>
      <c r="E267" s="44"/>
      <c r="F267" s="43"/>
      <c r="G267" s="43"/>
      <c r="H267" s="26"/>
      <c r="I267" s="26"/>
      <c r="J267" s="26"/>
      <c r="K267" s="26"/>
      <c r="L267" s="52"/>
      <c r="M267" s="50"/>
      <c r="N267" s="28" t="s">
        <v>10</v>
      </c>
      <c r="O267" s="28">
        <f>COUNTIF(C260:C279,"제")</f>
        <v>0</v>
      </c>
      <c r="P267" s="28" t="s">
        <v>2</v>
      </c>
      <c r="Q267" s="28">
        <f>SUMIF(C260:C279,"제",E260:E279)</f>
        <v>0</v>
      </c>
      <c r="R267" s="28">
        <f>COUNTIF(X260:X279,"제국")</f>
        <v>0</v>
      </c>
      <c r="S267" s="28" t="s">
        <v>2</v>
      </c>
      <c r="T267" s="28">
        <f>SUMIF(X260:X279,"제국",E260:E279)</f>
        <v>0</v>
      </c>
      <c r="U267" s="28">
        <f t="shared" si="61"/>
        <v>0</v>
      </c>
      <c r="V267" s="28" t="s">
        <v>2</v>
      </c>
      <c r="W267" s="28">
        <f t="shared" si="62"/>
        <v>0</v>
      </c>
      <c r="X267" s="28" t="str">
        <f t="shared" si="64"/>
        <v/>
      </c>
    </row>
    <row r="268" spans="1:24" ht="28.9" customHeight="1">
      <c r="A268" s="41" t="str">
        <f t="shared" si="65"/>
        <v xml:space="preserve"> </v>
      </c>
      <c r="B268" s="42"/>
      <c r="C268" s="43"/>
      <c r="D268" s="44"/>
      <c r="E268" s="44"/>
      <c r="F268" s="43"/>
      <c r="G268" s="43"/>
      <c r="H268" s="26"/>
      <c r="I268" s="26"/>
      <c r="J268" s="26"/>
      <c r="K268" s="26"/>
      <c r="L268" s="52"/>
      <c r="M268" s="50"/>
      <c r="N268" s="28" t="s">
        <v>11</v>
      </c>
      <c r="O268" s="28">
        <f>COUNTIF(C260:C279,"유")</f>
        <v>0</v>
      </c>
      <c r="P268" s="28" t="s">
        <v>2</v>
      </c>
      <c r="Q268" s="28">
        <f>SUMIF(C260:C279,"유",E260:E279)</f>
        <v>0</v>
      </c>
      <c r="R268" s="28">
        <f>COUNTIF(X260:X279,"유국")</f>
        <v>0</v>
      </c>
      <c r="S268" s="28" t="s">
        <v>2</v>
      </c>
      <c r="T268" s="28">
        <f>SUMIF(X260:X279,"유국",E260:E279)</f>
        <v>0</v>
      </c>
      <c r="U268" s="28">
        <f t="shared" si="61"/>
        <v>0</v>
      </c>
      <c r="V268" s="28" t="s">
        <v>2</v>
      </c>
      <c r="W268" s="28">
        <f t="shared" si="62"/>
        <v>0</v>
      </c>
      <c r="X268" s="28" t="str">
        <f t="shared" si="64"/>
        <v/>
      </c>
    </row>
    <row r="269" spans="1:24" ht="28.9" customHeight="1">
      <c r="A269" s="41" t="str">
        <f t="shared" si="65"/>
        <v xml:space="preserve"> </v>
      </c>
      <c r="B269" s="42"/>
      <c r="C269" s="43"/>
      <c r="D269" s="44"/>
      <c r="E269" s="44"/>
      <c r="F269" s="43"/>
      <c r="G269" s="43"/>
      <c r="H269" s="26"/>
      <c r="I269" s="26"/>
      <c r="J269" s="26"/>
      <c r="K269" s="26"/>
      <c r="L269" s="52"/>
      <c r="M269" s="50"/>
      <c r="N269" s="28" t="s">
        <v>12</v>
      </c>
      <c r="O269" s="28">
        <f>COUNTIF(C260:C279,"과")</f>
        <v>0</v>
      </c>
      <c r="P269" s="28" t="s">
        <v>2</v>
      </c>
      <c r="Q269" s="28">
        <f>SUMIF(C260:C279,"과",E260:E279)</f>
        <v>0</v>
      </c>
      <c r="R269" s="28">
        <f>COUNTIF(X260:X279,"과국")</f>
        <v>0</v>
      </c>
      <c r="S269" s="28" t="s">
        <v>2</v>
      </c>
      <c r="T269" s="28">
        <f>SUMIF(X260:X279,"과국",E260:E279)</f>
        <v>0</v>
      </c>
      <c r="U269" s="28">
        <f t="shared" si="61"/>
        <v>0</v>
      </c>
      <c r="V269" s="28" t="s">
        <v>2</v>
      </c>
      <c r="W269" s="28">
        <f t="shared" si="62"/>
        <v>0</v>
      </c>
      <c r="X269" s="28" t="str">
        <f t="shared" si="64"/>
        <v/>
      </c>
    </row>
    <row r="270" spans="1:24" ht="28.9" customHeight="1">
      <c r="A270" s="41" t="str">
        <f t="shared" si="65"/>
        <v xml:space="preserve"> </v>
      </c>
      <c r="B270" s="42"/>
      <c r="C270" s="43"/>
      <c r="D270" s="44"/>
      <c r="E270" s="44"/>
      <c r="F270" s="43"/>
      <c r="G270" s="43"/>
      <c r="H270" s="26"/>
      <c r="I270" s="26"/>
      <c r="J270" s="26"/>
      <c r="K270" s="26"/>
      <c r="L270" s="52"/>
      <c r="M270" s="50"/>
      <c r="N270" s="28" t="s">
        <v>13</v>
      </c>
      <c r="O270" s="28">
        <f>COUNTIF(C260:C279,"묘")</f>
        <v>0</v>
      </c>
      <c r="P270" s="28" t="s">
        <v>2</v>
      </c>
      <c r="Q270" s="28">
        <f>SUMIF(C260:C279,"묘",E260:E279)</f>
        <v>0</v>
      </c>
      <c r="R270" s="28">
        <f>COUNTIF(X260:X279,"묘국")</f>
        <v>0</v>
      </c>
      <c r="S270" s="28" t="s">
        <v>2</v>
      </c>
      <c r="T270" s="28">
        <f>SUMIF(X260:X279,"묘국",E260:E279)</f>
        <v>0</v>
      </c>
      <c r="U270" s="28">
        <f t="shared" si="61"/>
        <v>0</v>
      </c>
      <c r="V270" s="28" t="s">
        <v>2</v>
      </c>
      <c r="W270" s="28">
        <f t="shared" si="62"/>
        <v>0</v>
      </c>
      <c r="X270" s="28" t="str">
        <f t="shared" si="64"/>
        <v/>
      </c>
    </row>
    <row r="271" spans="1:24" ht="28.9" customHeight="1">
      <c r="A271" s="41" t="str">
        <f t="shared" si="65"/>
        <v xml:space="preserve"> </v>
      </c>
      <c r="B271" s="42"/>
      <c r="C271" s="43"/>
      <c r="D271" s="44"/>
      <c r="E271" s="44"/>
      <c r="F271" s="43"/>
      <c r="G271" s="43"/>
      <c r="H271" s="26"/>
      <c r="I271" s="26"/>
      <c r="J271" s="26"/>
      <c r="K271" s="26"/>
      <c r="L271" s="52"/>
      <c r="M271" s="50"/>
      <c r="N271" s="28" t="s">
        <v>14</v>
      </c>
      <c r="O271" s="28">
        <f>COUNTIF(C260:C279,"목")</f>
        <v>0</v>
      </c>
      <c r="P271" s="28" t="s">
        <v>2</v>
      </c>
      <c r="Q271" s="28">
        <f>SUMIF(C260:C279,"목",E260:E279)</f>
        <v>0</v>
      </c>
      <c r="R271" s="28">
        <f>COUNTIF(X260:X279,"목국")</f>
        <v>0</v>
      </c>
      <c r="S271" s="28" t="s">
        <v>2</v>
      </c>
      <c r="T271" s="28">
        <f>SUMIF(X260:X279,"목국",E260:E279)</f>
        <v>0</v>
      </c>
      <c r="U271" s="28">
        <f t="shared" si="61"/>
        <v>0</v>
      </c>
      <c r="V271" s="28" t="s">
        <v>2</v>
      </c>
      <c r="W271" s="28">
        <f t="shared" si="62"/>
        <v>0</v>
      </c>
      <c r="X271" s="28" t="str">
        <f t="shared" si="64"/>
        <v/>
      </c>
    </row>
    <row r="272" spans="1:24" ht="28.9" customHeight="1">
      <c r="A272" s="41" t="str">
        <f t="shared" si="65"/>
        <v xml:space="preserve"> </v>
      </c>
      <c r="B272" s="42"/>
      <c r="C272" s="43"/>
      <c r="D272" s="44"/>
      <c r="E272" s="44"/>
      <c r="F272" s="43"/>
      <c r="G272" s="43"/>
      <c r="H272" s="26"/>
      <c r="I272" s="26"/>
      <c r="J272" s="26"/>
      <c r="K272" s="26"/>
      <c r="L272" s="52"/>
      <c r="M272" s="50"/>
      <c r="N272" s="28" t="s">
        <v>15</v>
      </c>
      <c r="O272" s="28">
        <f>COUNTIF(C260:C279,"잡")</f>
        <v>0</v>
      </c>
      <c r="P272" s="28" t="s">
        <v>2</v>
      </c>
      <c r="Q272" s="28">
        <f>SUMIF(C260:C279,"잡",E260:E279)</f>
        <v>0</v>
      </c>
      <c r="R272" s="28">
        <f>COUNTIF(X260:X279,"잡국")</f>
        <v>0</v>
      </c>
      <c r="S272" s="28" t="s">
        <v>2</v>
      </c>
      <c r="T272" s="28">
        <f>SUMIF(X260:X279,"잡국",E260:E279)</f>
        <v>0</v>
      </c>
      <c r="U272" s="28">
        <f t="shared" si="61"/>
        <v>0</v>
      </c>
      <c r="V272" s="28" t="s">
        <v>2</v>
      </c>
      <c r="W272" s="28">
        <f t="shared" si="62"/>
        <v>0</v>
      </c>
      <c r="X272" s="28" t="str">
        <f t="shared" si="64"/>
        <v/>
      </c>
    </row>
    <row r="273" spans="1:24" ht="28.9" customHeight="1">
      <c r="A273" s="41" t="str">
        <f t="shared" si="65"/>
        <v xml:space="preserve"> </v>
      </c>
      <c r="B273" s="42"/>
      <c r="C273" s="43"/>
      <c r="D273" s="44"/>
      <c r="E273" s="44"/>
      <c r="F273" s="43"/>
      <c r="G273" s="43"/>
      <c r="H273" s="26"/>
      <c r="I273" s="26"/>
      <c r="J273" s="26"/>
      <c r="K273" s="26"/>
      <c r="L273" s="52"/>
      <c r="M273" s="50"/>
      <c r="N273" s="28" t="s">
        <v>19</v>
      </c>
      <c r="O273" s="28">
        <f>COUNTIF(C260:C279,"학")</f>
        <v>0</v>
      </c>
      <c r="P273" s="28" t="s">
        <v>2</v>
      </c>
      <c r="Q273" s="28">
        <f>SUMIF(C260:C279,"학",E260:E279)</f>
        <v>0</v>
      </c>
      <c r="R273" s="28">
        <f>COUNTIF(X260:X279,"학국")</f>
        <v>0</v>
      </c>
      <c r="S273" s="28" t="s">
        <v>2</v>
      </c>
      <c r="T273" s="28">
        <f>SUMIF(X260:X279,"학국",E260:E279)</f>
        <v>0</v>
      </c>
      <c r="U273" s="28">
        <f t="shared" si="61"/>
        <v>0</v>
      </c>
      <c r="V273" s="28" t="s">
        <v>2</v>
      </c>
      <c r="W273" s="28">
        <f t="shared" si="62"/>
        <v>0</v>
      </c>
      <c r="X273" s="28" t="str">
        <f t="shared" si="64"/>
        <v/>
      </c>
    </row>
    <row r="274" spans="1:24" ht="28.9" customHeight="1">
      <c r="A274" s="41" t="str">
        <f t="shared" si="65"/>
        <v xml:space="preserve"> </v>
      </c>
      <c r="B274" s="42"/>
      <c r="C274" s="43"/>
      <c r="D274" s="44"/>
      <c r="E274" s="44"/>
      <c r="F274" s="43"/>
      <c r="G274" s="43"/>
      <c r="H274" s="26"/>
      <c r="I274" s="26"/>
      <c r="J274" s="26"/>
      <c r="K274" s="26"/>
      <c r="L274" s="52"/>
      <c r="M274" s="50"/>
      <c r="N274" s="28" t="s">
        <v>16</v>
      </c>
      <c r="O274" s="28">
        <f>COUNTIF(C260:C279,"수")</f>
        <v>0</v>
      </c>
      <c r="P274" s="28" t="s">
        <v>2</v>
      </c>
      <c r="Q274" s="28">
        <f>SUMIF(C260:C279,"수",E260:E279)</f>
        <v>0</v>
      </c>
      <c r="R274" s="28">
        <f>COUNTIF(X260:X279,"수국")</f>
        <v>0</v>
      </c>
      <c r="S274" s="28" t="s">
        <v>2</v>
      </c>
      <c r="T274" s="28">
        <f>SUMIF(X260:X279,"수국",E260:E279)</f>
        <v>0</v>
      </c>
      <c r="U274" s="28">
        <f t="shared" si="61"/>
        <v>0</v>
      </c>
      <c r="V274" s="28" t="s">
        <v>2</v>
      </c>
      <c r="W274" s="28">
        <f t="shared" si="62"/>
        <v>0</v>
      </c>
      <c r="X274" s="28" t="str">
        <f t="shared" si="64"/>
        <v/>
      </c>
    </row>
    <row r="275" spans="1:24" ht="28.9" customHeight="1">
      <c r="A275" s="41" t="str">
        <f t="shared" si="65"/>
        <v xml:space="preserve"> </v>
      </c>
      <c r="B275" s="42"/>
      <c r="C275" s="43"/>
      <c r="D275" s="44"/>
      <c r="E275" s="44"/>
      <c r="F275" s="43"/>
      <c r="G275" s="43"/>
      <c r="H275" s="26"/>
      <c r="I275" s="26"/>
      <c r="J275" s="26"/>
      <c r="K275" s="26"/>
      <c r="L275" s="52"/>
      <c r="M275" s="50"/>
      <c r="N275" s="29" t="s">
        <v>17</v>
      </c>
      <c r="O275" s="28">
        <f>COUNTIF(C260:C279,"장")</f>
        <v>0</v>
      </c>
      <c r="P275" s="28" t="s">
        <v>2</v>
      </c>
      <c r="Q275" s="28">
        <f>SUMIF(C260:C279,"장",E260:E279)</f>
        <v>0</v>
      </c>
      <c r="R275" s="28">
        <f>COUNTIF(X260:X279,"장국")</f>
        <v>0</v>
      </c>
      <c r="S275" s="28" t="s">
        <v>2</v>
      </c>
      <c r="T275" s="28">
        <f>SUMIF(X260:X279,"장국",E260:E279)</f>
        <v>0</v>
      </c>
      <c r="U275" s="28">
        <f t="shared" si="61"/>
        <v>0</v>
      </c>
      <c r="V275" s="28" t="s">
        <v>2</v>
      </c>
      <c r="W275" s="28">
        <f t="shared" si="62"/>
        <v>0</v>
      </c>
      <c r="X275" s="30" t="str">
        <f t="shared" si="64"/>
        <v/>
      </c>
    </row>
    <row r="276" spans="1:24" ht="28.9" customHeight="1">
      <c r="A276" s="41" t="str">
        <f t="shared" si="65"/>
        <v xml:space="preserve"> </v>
      </c>
      <c r="B276" s="42"/>
      <c r="C276" s="43"/>
      <c r="D276" s="44"/>
      <c r="E276" s="44"/>
      <c r="F276" s="43"/>
      <c r="G276" s="43"/>
      <c r="H276" s="26"/>
      <c r="I276" s="26"/>
      <c r="J276" s="26"/>
      <c r="K276" s="26"/>
      <c r="L276" s="52"/>
      <c r="M276" s="50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30" t="str">
        <f t="shared" si="64"/>
        <v/>
      </c>
    </row>
    <row r="277" spans="1:24" ht="28.9" customHeight="1">
      <c r="A277" s="41" t="str">
        <f t="shared" si="65"/>
        <v xml:space="preserve"> </v>
      </c>
      <c r="B277" s="42"/>
      <c r="C277" s="43"/>
      <c r="D277" s="44"/>
      <c r="E277" s="44"/>
      <c r="F277" s="43"/>
      <c r="G277" s="43"/>
      <c r="H277" s="26"/>
      <c r="I277" s="26"/>
      <c r="J277" s="26"/>
      <c r="K277" s="26"/>
      <c r="L277" s="52"/>
      <c r="M277" s="50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30" t="str">
        <f t="shared" si="64"/>
        <v/>
      </c>
    </row>
    <row r="278" spans="1:24" ht="28.9" customHeight="1">
      <c r="A278" s="41" t="str">
        <f>IF(OR(ISNUMBER(E278),ISTEXT(C278)),A277+1," ")</f>
        <v xml:space="preserve"> </v>
      </c>
      <c r="B278" s="42"/>
      <c r="C278" s="43"/>
      <c r="D278" s="44"/>
      <c r="E278" s="44"/>
      <c r="F278" s="43"/>
      <c r="G278" s="43"/>
      <c r="H278" s="26"/>
      <c r="I278" s="26"/>
      <c r="J278" s="26"/>
      <c r="K278" s="26"/>
      <c r="L278" s="52"/>
      <c r="M278" s="50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30" t="str">
        <f t="shared" si="64"/>
        <v/>
      </c>
    </row>
    <row r="279" spans="1:24" ht="28.9" customHeight="1">
      <c r="A279" s="41" t="str">
        <f>IF(OR(ISNUMBER(E279),ISTEXT(C279)),A278+1," ")</f>
        <v xml:space="preserve"> </v>
      </c>
      <c r="B279" s="42"/>
      <c r="C279" s="43"/>
      <c r="D279" s="44"/>
      <c r="E279" s="44"/>
      <c r="F279" s="43"/>
      <c r="G279" s="43"/>
      <c r="H279" s="26"/>
      <c r="I279" s="26"/>
      <c r="J279" s="26"/>
      <c r="K279" s="26"/>
      <c r="L279" s="52"/>
      <c r="M279" s="50"/>
      <c r="N279" s="28" t="s">
        <v>20</v>
      </c>
      <c r="O279" s="28">
        <f>COUNTIF(C260:C279," ")</f>
        <v>0</v>
      </c>
      <c r="P279" s="28" t="s">
        <v>2</v>
      </c>
      <c r="Q279" s="28">
        <f>SUMIF(C260:C279," ",E260:E279)</f>
        <v>0</v>
      </c>
      <c r="R279" s="28"/>
      <c r="S279" s="28" t="s">
        <v>2</v>
      </c>
      <c r="T279" s="28"/>
      <c r="U279" s="28">
        <f>O279</f>
        <v>0</v>
      </c>
      <c r="V279" s="28" t="s">
        <v>2</v>
      </c>
      <c r="W279" s="28">
        <f>Q279</f>
        <v>0</v>
      </c>
      <c r="X279" s="28" t="str">
        <f t="shared" si="64"/>
        <v/>
      </c>
    </row>
    <row r="280" spans="1:24" ht="28.9" customHeight="1">
      <c r="A280" s="45" t="s">
        <v>35</v>
      </c>
      <c r="B280" s="46"/>
      <c r="C280" s="47"/>
      <c r="D280" s="48"/>
      <c r="E280" s="49">
        <f>SUM(E260:E279)</f>
        <v>0</v>
      </c>
      <c r="F280" s="47"/>
      <c r="G280" s="47"/>
      <c r="H280" s="31"/>
      <c r="I280" s="31"/>
      <c r="J280" s="31"/>
      <c r="K280" s="31"/>
      <c r="L280" s="33"/>
      <c r="M280" s="51"/>
      <c r="N280" s="29" t="s">
        <v>1</v>
      </c>
      <c r="O280" s="28">
        <f>SUM(O260:O279)</f>
        <v>0</v>
      </c>
      <c r="P280" s="28" t="s">
        <v>2</v>
      </c>
      <c r="Q280" s="28">
        <f>SUM(Q260:Q279)</f>
        <v>0</v>
      </c>
      <c r="R280" s="28">
        <f>SUM(R260:R279)</f>
        <v>0</v>
      </c>
      <c r="S280" s="28" t="s">
        <v>2</v>
      </c>
      <c r="T280" s="28">
        <f>SUM(T260:T279)</f>
        <v>0</v>
      </c>
      <c r="U280" s="28">
        <f>SUM(U260:U279)</f>
        <v>0</v>
      </c>
      <c r="V280" s="28" t="s">
        <v>2</v>
      </c>
      <c r="W280" s="28">
        <f>SUM(W260:W279)</f>
        <v>0</v>
      </c>
      <c r="X280" s="28" t="str">
        <f t="shared" ref="X280:X295" si="66">CONCATENATE(C280,H280)</f>
        <v/>
      </c>
    </row>
    <row r="281" spans="1:24" ht="28.9" customHeight="1">
      <c r="A281" s="41" t="str">
        <f>IF(OR(ISNUMBER(E281),ISTEXT(C281)),A279+1," ")</f>
        <v xml:space="preserve"> </v>
      </c>
      <c r="B281" s="42"/>
      <c r="C281" s="43"/>
      <c r="D281" s="44"/>
      <c r="E281" s="44"/>
      <c r="F281" s="43"/>
      <c r="G281" s="43"/>
      <c r="H281" s="26"/>
      <c r="I281" s="26"/>
      <c r="J281" s="26"/>
      <c r="K281" s="27"/>
      <c r="L281" s="52"/>
      <c r="M281" s="50"/>
      <c r="N281" s="28" t="s">
        <v>3</v>
      </c>
      <c r="O281" s="28">
        <f>COUNTIF(C281:C300,"전")</f>
        <v>0</v>
      </c>
      <c r="P281" s="28" t="s">
        <v>2</v>
      </c>
      <c r="Q281" s="28">
        <f>SUMIF(C281:C300,"전",E281:E300)</f>
        <v>0</v>
      </c>
      <c r="R281" s="28">
        <f>COUNTIF(X281:X300,"전국")</f>
        <v>0</v>
      </c>
      <c r="S281" s="28" t="s">
        <v>2</v>
      </c>
      <c r="T281" s="28">
        <f>SUMIF(X281:X300,"전국",E281:E300)</f>
        <v>0</v>
      </c>
      <c r="U281" s="28">
        <f t="shared" ref="U281:U296" si="67">O281-R281</f>
        <v>0</v>
      </c>
      <c r="V281" s="28" t="s">
        <v>2</v>
      </c>
      <c r="W281" s="28">
        <f t="shared" ref="W281:W296" si="68">Q281-T281</f>
        <v>0</v>
      </c>
      <c r="X281" s="28" t="str">
        <f t="shared" si="66"/>
        <v/>
      </c>
    </row>
    <row r="282" spans="1:24" ht="28.9" customHeight="1">
      <c r="A282" s="41" t="str">
        <f>IF(OR(ISNUMBER(E282),ISTEXT(C282)),A281+1," ")</f>
        <v xml:space="preserve"> </v>
      </c>
      <c r="B282" s="42"/>
      <c r="C282" s="43"/>
      <c r="D282" s="44"/>
      <c r="E282" s="44"/>
      <c r="F282" s="43"/>
      <c r="G282" s="43"/>
      <c r="H282" s="26"/>
      <c r="I282" s="26"/>
      <c r="J282" s="26"/>
      <c r="K282" s="26"/>
      <c r="L282" s="52"/>
      <c r="M282" s="50"/>
      <c r="N282" s="28" t="s">
        <v>4</v>
      </c>
      <c r="O282" s="28">
        <f>COUNTIF(C281:C300,"답")</f>
        <v>0</v>
      </c>
      <c r="P282" s="28" t="s">
        <v>2</v>
      </c>
      <c r="Q282" s="28">
        <f>SUMIF(C281:C300,"답",E281:E300)</f>
        <v>0</v>
      </c>
      <c r="R282" s="28">
        <f>COUNTIF(X281:X300,"답국")</f>
        <v>0</v>
      </c>
      <c r="S282" s="28" t="s">
        <v>2</v>
      </c>
      <c r="T282" s="28">
        <f>SUMIF(X281:X300,"답국",E281:E300)</f>
        <v>0</v>
      </c>
      <c r="U282" s="28">
        <f t="shared" si="67"/>
        <v>0</v>
      </c>
      <c r="V282" s="28" t="s">
        <v>2</v>
      </c>
      <c r="W282" s="28">
        <f t="shared" si="68"/>
        <v>0</v>
      </c>
      <c r="X282" s="28" t="str">
        <f t="shared" si="66"/>
        <v/>
      </c>
    </row>
    <row r="283" spans="1:24" ht="28.9" customHeight="1">
      <c r="A283" s="41" t="str">
        <f>IF(OR(ISNUMBER(E283),ISTEXT(C283)),A282+1," ")</f>
        <v xml:space="preserve"> </v>
      </c>
      <c r="B283" s="42"/>
      <c r="C283" s="43"/>
      <c r="D283" s="44"/>
      <c r="E283" s="44"/>
      <c r="F283" s="43"/>
      <c r="G283" s="43"/>
      <c r="H283" s="26"/>
      <c r="I283" s="26"/>
      <c r="J283" s="26"/>
      <c r="K283" s="26"/>
      <c r="L283" s="52"/>
      <c r="M283" s="50"/>
      <c r="N283" s="28" t="s">
        <v>5</v>
      </c>
      <c r="O283" s="28">
        <f>COUNTIF(C281:C300,"임")</f>
        <v>0</v>
      </c>
      <c r="P283" s="28" t="s">
        <v>2</v>
      </c>
      <c r="Q283" s="28">
        <f>SUMIF(C281:C300,"임",E281:E300)</f>
        <v>0</v>
      </c>
      <c r="R283" s="28">
        <f>COUNTIF(X281:X300,"임국")</f>
        <v>0</v>
      </c>
      <c r="S283" s="28" t="s">
        <v>2</v>
      </c>
      <c r="T283" s="28">
        <f>SUMIF(X281:X300,"임국",E281:E300)</f>
        <v>0</v>
      </c>
      <c r="U283" s="28">
        <f t="shared" si="67"/>
        <v>0</v>
      </c>
      <c r="V283" s="28" t="s">
        <v>2</v>
      </c>
      <c r="W283" s="28">
        <f t="shared" si="68"/>
        <v>0</v>
      </c>
      <c r="X283" s="28" t="str">
        <f t="shared" si="66"/>
        <v/>
      </c>
    </row>
    <row r="284" spans="1:24" ht="28.9" customHeight="1">
      <c r="A284" s="41" t="str">
        <f>IF(OR(ISNUMBER(E284),ISTEXT(C284)),A283+1," ")</f>
        <v xml:space="preserve"> </v>
      </c>
      <c r="B284" s="42"/>
      <c r="C284" s="43"/>
      <c r="D284" s="44"/>
      <c r="E284" s="44"/>
      <c r="F284" s="43"/>
      <c r="G284" s="43"/>
      <c r="H284" s="26"/>
      <c r="I284" s="26"/>
      <c r="J284" s="26"/>
      <c r="K284" s="26"/>
      <c r="L284" s="52"/>
      <c r="M284" s="50"/>
      <c r="N284" s="28" t="s">
        <v>6</v>
      </c>
      <c r="O284" s="28">
        <f>COUNTIF(C281:C300,"대")</f>
        <v>0</v>
      </c>
      <c r="P284" s="28" t="s">
        <v>2</v>
      </c>
      <c r="Q284" s="28">
        <f>SUMIF(C281:C300,"대",E281:E300)</f>
        <v>0</v>
      </c>
      <c r="R284" s="28">
        <f>COUNTIF(X281:X300,"대국")</f>
        <v>0</v>
      </c>
      <c r="S284" s="28" t="s">
        <v>2</v>
      </c>
      <c r="T284" s="28">
        <f>SUMIF(X281:X300,"대국",E281:E300)</f>
        <v>0</v>
      </c>
      <c r="U284" s="28">
        <f t="shared" si="67"/>
        <v>0</v>
      </c>
      <c r="V284" s="28" t="s">
        <v>2</v>
      </c>
      <c r="W284" s="28">
        <f t="shared" si="68"/>
        <v>0</v>
      </c>
      <c r="X284" s="28" t="str">
        <f t="shared" si="66"/>
        <v/>
      </c>
    </row>
    <row r="285" spans="1:24" ht="28.9" customHeight="1">
      <c r="A285" s="41" t="str">
        <f>IF(OR(ISNUMBER(E285),ISTEXT(C285)),A284+1," ")</f>
        <v xml:space="preserve"> </v>
      </c>
      <c r="B285" s="42"/>
      <c r="C285" s="43"/>
      <c r="D285" s="44"/>
      <c r="E285" s="44"/>
      <c r="F285" s="43"/>
      <c r="G285" s="43"/>
      <c r="H285" s="26"/>
      <c r="I285" s="26"/>
      <c r="J285" s="26"/>
      <c r="K285" s="26"/>
      <c r="L285" s="52"/>
      <c r="M285" s="50"/>
      <c r="N285" s="28" t="s">
        <v>7</v>
      </c>
      <c r="O285" s="28">
        <f>COUNTIF(C281:C300,"도")</f>
        <v>0</v>
      </c>
      <c r="P285" s="28" t="s">
        <v>2</v>
      </c>
      <c r="Q285" s="28">
        <f>SUMIF(C281:C300,"도",E281:E300)</f>
        <v>0</v>
      </c>
      <c r="R285" s="28">
        <f>COUNTIF(X281:X300,"도국")</f>
        <v>0</v>
      </c>
      <c r="S285" s="28" t="s">
        <v>2</v>
      </c>
      <c r="T285" s="28">
        <f>SUMIF(X281:X300,"도국",E281:E300)</f>
        <v>0</v>
      </c>
      <c r="U285" s="28">
        <f t="shared" si="67"/>
        <v>0</v>
      </c>
      <c r="V285" s="28" t="s">
        <v>2</v>
      </c>
      <c r="W285" s="28">
        <f t="shared" si="68"/>
        <v>0</v>
      </c>
      <c r="X285" s="28" t="str">
        <f t="shared" si="66"/>
        <v/>
      </c>
    </row>
    <row r="286" spans="1:24" ht="28.9" customHeight="1">
      <c r="A286" s="41" t="str">
        <f>IF(OR(ISNUMBER(E286),ISTEXT(C286)),A285+1," ")</f>
        <v xml:space="preserve"> </v>
      </c>
      <c r="B286" s="42"/>
      <c r="C286" s="43"/>
      <c r="D286" s="44"/>
      <c r="E286" s="44"/>
      <c r="F286" s="43"/>
      <c r="G286" s="43"/>
      <c r="H286" s="26"/>
      <c r="I286" s="26"/>
      <c r="J286" s="26"/>
      <c r="K286" s="26"/>
      <c r="L286" s="52"/>
      <c r="M286" s="50"/>
      <c r="N286" s="28" t="s">
        <v>8</v>
      </c>
      <c r="O286" s="28">
        <f>COUNTIF(C281:C300,"천")</f>
        <v>0</v>
      </c>
      <c r="P286" s="28" t="s">
        <v>2</v>
      </c>
      <c r="Q286" s="28">
        <f>SUMIF(C281:C300,"천",E281:E300)</f>
        <v>0</v>
      </c>
      <c r="R286" s="28">
        <f>COUNTIF(X281:X300,"천국")</f>
        <v>0</v>
      </c>
      <c r="S286" s="28" t="s">
        <v>2</v>
      </c>
      <c r="T286" s="28">
        <f>SUMIF(X281:X300,"천국",E281:E300)</f>
        <v>0</v>
      </c>
      <c r="U286" s="28">
        <f t="shared" si="67"/>
        <v>0</v>
      </c>
      <c r="V286" s="28" t="s">
        <v>2</v>
      </c>
      <c r="W286" s="28">
        <f t="shared" si="68"/>
        <v>0</v>
      </c>
      <c r="X286" s="28" t="str">
        <f t="shared" si="66"/>
        <v/>
      </c>
    </row>
    <row r="287" spans="1:24" ht="28.9" customHeight="1">
      <c r="A287" s="41" t="str">
        <f t="shared" ref="A287:A298" si="69">IF(OR(ISNUMBER(E287),ISTEXT(C287)),A286+1," ")</f>
        <v xml:space="preserve"> </v>
      </c>
      <c r="B287" s="42"/>
      <c r="C287" s="43"/>
      <c r="D287" s="44"/>
      <c r="E287" s="44"/>
      <c r="F287" s="43"/>
      <c r="G287" s="43"/>
      <c r="H287" s="26"/>
      <c r="I287" s="26"/>
      <c r="J287" s="26"/>
      <c r="K287" s="26"/>
      <c r="L287" s="52"/>
      <c r="M287" s="50"/>
      <c r="N287" s="28" t="s">
        <v>9</v>
      </c>
      <c r="O287" s="28">
        <f>COUNTIF(C281:C300,"구")</f>
        <v>0</v>
      </c>
      <c r="P287" s="28" t="s">
        <v>2</v>
      </c>
      <c r="Q287" s="28">
        <f>SUMIF(C281:C300,"구",E281:E300)</f>
        <v>0</v>
      </c>
      <c r="R287" s="28">
        <f>COUNTIF(X281:X300,"구국")</f>
        <v>0</v>
      </c>
      <c r="S287" s="28" t="s">
        <v>2</v>
      </c>
      <c r="T287" s="28">
        <f>SUMIF(X281:X300,"구국",E281:E300)</f>
        <v>0</v>
      </c>
      <c r="U287" s="28">
        <f t="shared" si="67"/>
        <v>0</v>
      </c>
      <c r="V287" s="28" t="s">
        <v>2</v>
      </c>
      <c r="W287" s="28">
        <f t="shared" si="68"/>
        <v>0</v>
      </c>
      <c r="X287" s="28" t="str">
        <f t="shared" si="66"/>
        <v/>
      </c>
    </row>
    <row r="288" spans="1:24" ht="28.9" customHeight="1">
      <c r="A288" s="41" t="str">
        <f t="shared" si="69"/>
        <v xml:space="preserve"> </v>
      </c>
      <c r="B288" s="42"/>
      <c r="C288" s="43"/>
      <c r="D288" s="44"/>
      <c r="E288" s="44"/>
      <c r="F288" s="43"/>
      <c r="G288" s="43"/>
      <c r="H288" s="26"/>
      <c r="I288" s="26"/>
      <c r="J288" s="26"/>
      <c r="K288" s="26"/>
      <c r="L288" s="52"/>
      <c r="M288" s="50"/>
      <c r="N288" s="28" t="s">
        <v>10</v>
      </c>
      <c r="O288" s="28">
        <f>COUNTIF(C281:C300,"제")</f>
        <v>0</v>
      </c>
      <c r="P288" s="28" t="s">
        <v>2</v>
      </c>
      <c r="Q288" s="28">
        <f>SUMIF(C281:C300,"제",E281:E300)</f>
        <v>0</v>
      </c>
      <c r="R288" s="28">
        <f>COUNTIF(X281:X300,"제국")</f>
        <v>0</v>
      </c>
      <c r="S288" s="28" t="s">
        <v>2</v>
      </c>
      <c r="T288" s="28">
        <f>SUMIF(X281:X300,"제국",E281:E300)</f>
        <v>0</v>
      </c>
      <c r="U288" s="28">
        <f t="shared" si="67"/>
        <v>0</v>
      </c>
      <c r="V288" s="28" t="s">
        <v>2</v>
      </c>
      <c r="W288" s="28">
        <f t="shared" si="68"/>
        <v>0</v>
      </c>
      <c r="X288" s="28" t="str">
        <f t="shared" si="66"/>
        <v/>
      </c>
    </row>
    <row r="289" spans="1:24" ht="28.9" customHeight="1">
      <c r="A289" s="41" t="str">
        <f t="shared" si="69"/>
        <v xml:space="preserve"> </v>
      </c>
      <c r="B289" s="42"/>
      <c r="C289" s="43"/>
      <c r="D289" s="44"/>
      <c r="E289" s="44"/>
      <c r="F289" s="43"/>
      <c r="G289" s="43"/>
      <c r="H289" s="26"/>
      <c r="I289" s="26"/>
      <c r="J289" s="26"/>
      <c r="K289" s="26"/>
      <c r="L289" s="52"/>
      <c r="M289" s="50"/>
      <c r="N289" s="28" t="s">
        <v>11</v>
      </c>
      <c r="O289" s="28">
        <f>COUNTIF(C281:C300,"유")</f>
        <v>0</v>
      </c>
      <c r="P289" s="28" t="s">
        <v>2</v>
      </c>
      <c r="Q289" s="28">
        <f>SUMIF(C281:C300,"유",E281:E300)</f>
        <v>0</v>
      </c>
      <c r="R289" s="28">
        <f>COUNTIF(X281:X300,"유국")</f>
        <v>0</v>
      </c>
      <c r="S289" s="28" t="s">
        <v>2</v>
      </c>
      <c r="T289" s="28">
        <f>SUMIF(X281:X300,"유국",E281:E300)</f>
        <v>0</v>
      </c>
      <c r="U289" s="28">
        <f t="shared" si="67"/>
        <v>0</v>
      </c>
      <c r="V289" s="28" t="s">
        <v>2</v>
      </c>
      <c r="W289" s="28">
        <f t="shared" si="68"/>
        <v>0</v>
      </c>
      <c r="X289" s="28" t="str">
        <f t="shared" si="66"/>
        <v/>
      </c>
    </row>
    <row r="290" spans="1:24" ht="28.9" customHeight="1">
      <c r="A290" s="41" t="str">
        <f t="shared" si="69"/>
        <v xml:space="preserve"> </v>
      </c>
      <c r="B290" s="42"/>
      <c r="C290" s="43"/>
      <c r="D290" s="44"/>
      <c r="E290" s="44"/>
      <c r="F290" s="43"/>
      <c r="G290" s="43"/>
      <c r="H290" s="26"/>
      <c r="I290" s="26"/>
      <c r="J290" s="26"/>
      <c r="K290" s="26"/>
      <c r="L290" s="52"/>
      <c r="M290" s="50"/>
      <c r="N290" s="28" t="s">
        <v>12</v>
      </c>
      <c r="O290" s="28">
        <f>COUNTIF(C281:C300,"과")</f>
        <v>0</v>
      </c>
      <c r="P290" s="28" t="s">
        <v>2</v>
      </c>
      <c r="Q290" s="28">
        <f>SUMIF(C281:C300,"과",E281:E300)</f>
        <v>0</v>
      </c>
      <c r="R290" s="28">
        <f>COUNTIF(X281:X300,"과국")</f>
        <v>0</v>
      </c>
      <c r="S290" s="28" t="s">
        <v>2</v>
      </c>
      <c r="T290" s="28">
        <f>SUMIF(X281:X300,"과국",E281:E300)</f>
        <v>0</v>
      </c>
      <c r="U290" s="28">
        <f t="shared" si="67"/>
        <v>0</v>
      </c>
      <c r="V290" s="28" t="s">
        <v>2</v>
      </c>
      <c r="W290" s="28">
        <f t="shared" si="68"/>
        <v>0</v>
      </c>
      <c r="X290" s="28" t="str">
        <f t="shared" si="66"/>
        <v/>
      </c>
    </row>
    <row r="291" spans="1:24" ht="28.9" customHeight="1">
      <c r="A291" s="41" t="str">
        <f t="shared" si="69"/>
        <v xml:space="preserve"> </v>
      </c>
      <c r="B291" s="42"/>
      <c r="C291" s="43"/>
      <c r="D291" s="44"/>
      <c r="E291" s="44"/>
      <c r="F291" s="43"/>
      <c r="G291" s="43"/>
      <c r="H291" s="26"/>
      <c r="I291" s="26"/>
      <c r="J291" s="26"/>
      <c r="K291" s="26"/>
      <c r="L291" s="52"/>
      <c r="M291" s="50"/>
      <c r="N291" s="28" t="s">
        <v>13</v>
      </c>
      <c r="O291" s="28">
        <f>COUNTIF(C281:C300,"묘")</f>
        <v>0</v>
      </c>
      <c r="P291" s="28" t="s">
        <v>2</v>
      </c>
      <c r="Q291" s="28">
        <f>SUMIF(C281:C300,"묘",E281:E300)</f>
        <v>0</v>
      </c>
      <c r="R291" s="28">
        <f>COUNTIF(X281:X300,"묘국")</f>
        <v>0</v>
      </c>
      <c r="S291" s="28" t="s">
        <v>2</v>
      </c>
      <c r="T291" s="28">
        <f>SUMIF(X281:X300,"묘국",E281:E300)</f>
        <v>0</v>
      </c>
      <c r="U291" s="28">
        <f t="shared" si="67"/>
        <v>0</v>
      </c>
      <c r="V291" s="28" t="s">
        <v>2</v>
      </c>
      <c r="W291" s="28">
        <f t="shared" si="68"/>
        <v>0</v>
      </c>
      <c r="X291" s="28" t="str">
        <f t="shared" si="66"/>
        <v/>
      </c>
    </row>
    <row r="292" spans="1:24" ht="28.9" customHeight="1">
      <c r="A292" s="41" t="str">
        <f t="shared" si="69"/>
        <v xml:space="preserve"> </v>
      </c>
      <c r="B292" s="42"/>
      <c r="C292" s="43"/>
      <c r="D292" s="44"/>
      <c r="E292" s="44"/>
      <c r="F292" s="43"/>
      <c r="G292" s="43"/>
      <c r="H292" s="26"/>
      <c r="I292" s="26"/>
      <c r="J292" s="26"/>
      <c r="K292" s="26"/>
      <c r="L292" s="52"/>
      <c r="M292" s="50"/>
      <c r="N292" s="28" t="s">
        <v>14</v>
      </c>
      <c r="O292" s="28">
        <f>COUNTIF(C281:C300,"목")</f>
        <v>0</v>
      </c>
      <c r="P292" s="28" t="s">
        <v>2</v>
      </c>
      <c r="Q292" s="28">
        <f>SUMIF(C281:C300,"목",E281:E300)</f>
        <v>0</v>
      </c>
      <c r="R292" s="28">
        <f>COUNTIF(X281:X300,"목국")</f>
        <v>0</v>
      </c>
      <c r="S292" s="28" t="s">
        <v>2</v>
      </c>
      <c r="T292" s="28">
        <f>SUMIF(X281:X300,"목국",E281:E300)</f>
        <v>0</v>
      </c>
      <c r="U292" s="28">
        <f t="shared" si="67"/>
        <v>0</v>
      </c>
      <c r="V292" s="28" t="s">
        <v>2</v>
      </c>
      <c r="W292" s="28">
        <f t="shared" si="68"/>
        <v>0</v>
      </c>
      <c r="X292" s="28" t="str">
        <f t="shared" si="66"/>
        <v/>
      </c>
    </row>
    <row r="293" spans="1:24" ht="28.9" customHeight="1">
      <c r="A293" s="41" t="str">
        <f t="shared" si="69"/>
        <v xml:space="preserve"> </v>
      </c>
      <c r="B293" s="42"/>
      <c r="C293" s="43"/>
      <c r="D293" s="44"/>
      <c r="E293" s="44"/>
      <c r="F293" s="43"/>
      <c r="G293" s="43"/>
      <c r="H293" s="26"/>
      <c r="I293" s="26"/>
      <c r="J293" s="26"/>
      <c r="K293" s="26"/>
      <c r="L293" s="52"/>
      <c r="M293" s="50"/>
      <c r="N293" s="28" t="s">
        <v>15</v>
      </c>
      <c r="O293" s="28">
        <f>COUNTIF(C281:C300,"잡")</f>
        <v>0</v>
      </c>
      <c r="P293" s="28" t="s">
        <v>2</v>
      </c>
      <c r="Q293" s="28">
        <f>SUMIF(C281:C300,"잡",E281:E300)</f>
        <v>0</v>
      </c>
      <c r="R293" s="28">
        <f>COUNTIF(X281:X300,"잡국")</f>
        <v>0</v>
      </c>
      <c r="S293" s="28" t="s">
        <v>2</v>
      </c>
      <c r="T293" s="28">
        <f>SUMIF(X281:X300,"잡국",E281:E300)</f>
        <v>0</v>
      </c>
      <c r="U293" s="28">
        <f t="shared" si="67"/>
        <v>0</v>
      </c>
      <c r="V293" s="28" t="s">
        <v>2</v>
      </c>
      <c r="W293" s="28">
        <f t="shared" si="68"/>
        <v>0</v>
      </c>
      <c r="X293" s="28" t="str">
        <f t="shared" si="66"/>
        <v/>
      </c>
    </row>
    <row r="294" spans="1:24" ht="28.9" customHeight="1">
      <c r="A294" s="41" t="str">
        <f t="shared" si="69"/>
        <v xml:space="preserve"> </v>
      </c>
      <c r="B294" s="42"/>
      <c r="C294" s="43"/>
      <c r="D294" s="44"/>
      <c r="E294" s="44"/>
      <c r="F294" s="43"/>
      <c r="G294" s="43"/>
      <c r="H294" s="26"/>
      <c r="I294" s="26"/>
      <c r="J294" s="26"/>
      <c r="K294" s="26"/>
      <c r="L294" s="52"/>
      <c r="M294" s="50"/>
      <c r="N294" s="28" t="s">
        <v>19</v>
      </c>
      <c r="O294" s="28">
        <f>COUNTIF(C281:C300,"학")</f>
        <v>0</v>
      </c>
      <c r="P294" s="28" t="s">
        <v>2</v>
      </c>
      <c r="Q294" s="28">
        <f>SUMIF(C281:C300,"학",E281:E300)</f>
        <v>0</v>
      </c>
      <c r="R294" s="28">
        <f>COUNTIF(X281:X300,"학국")</f>
        <v>0</v>
      </c>
      <c r="S294" s="28" t="s">
        <v>2</v>
      </c>
      <c r="T294" s="28">
        <f>SUMIF(X281:X300,"학국",E281:E300)</f>
        <v>0</v>
      </c>
      <c r="U294" s="28">
        <f t="shared" si="67"/>
        <v>0</v>
      </c>
      <c r="V294" s="28" t="s">
        <v>2</v>
      </c>
      <c r="W294" s="28">
        <f t="shared" si="68"/>
        <v>0</v>
      </c>
      <c r="X294" s="28" t="str">
        <f t="shared" si="66"/>
        <v/>
      </c>
    </row>
    <row r="295" spans="1:24" ht="28.9" customHeight="1">
      <c r="A295" s="41" t="str">
        <f t="shared" si="69"/>
        <v xml:space="preserve"> </v>
      </c>
      <c r="B295" s="42"/>
      <c r="C295" s="43"/>
      <c r="D295" s="44"/>
      <c r="E295" s="44"/>
      <c r="F295" s="43"/>
      <c r="G295" s="43"/>
      <c r="H295" s="26"/>
      <c r="I295" s="26"/>
      <c r="J295" s="26"/>
      <c r="K295" s="26"/>
      <c r="L295" s="52"/>
      <c r="M295" s="50"/>
      <c r="N295" s="28" t="s">
        <v>16</v>
      </c>
      <c r="O295" s="28">
        <f>COUNTIF(C281:C300,"수")</f>
        <v>0</v>
      </c>
      <c r="P295" s="28" t="s">
        <v>2</v>
      </c>
      <c r="Q295" s="28">
        <f>SUMIF(C281:C300,"수",E281:E300)</f>
        <v>0</v>
      </c>
      <c r="R295" s="28">
        <f>COUNTIF(X281:X300,"수국")</f>
        <v>0</v>
      </c>
      <c r="S295" s="28" t="s">
        <v>2</v>
      </c>
      <c r="T295" s="28">
        <f>SUMIF(X281:X300,"수국",E281:E300)</f>
        <v>0</v>
      </c>
      <c r="U295" s="28">
        <f t="shared" si="67"/>
        <v>0</v>
      </c>
      <c r="V295" s="28" t="s">
        <v>2</v>
      </c>
      <c r="W295" s="28">
        <f t="shared" si="68"/>
        <v>0</v>
      </c>
      <c r="X295" s="28" t="str">
        <f t="shared" si="66"/>
        <v/>
      </c>
    </row>
    <row r="296" spans="1:24" ht="28.9" customHeight="1">
      <c r="A296" s="41" t="str">
        <f t="shared" si="69"/>
        <v xml:space="preserve"> </v>
      </c>
      <c r="B296" s="42"/>
      <c r="C296" s="43"/>
      <c r="D296" s="44"/>
      <c r="E296" s="44"/>
      <c r="F296" s="43"/>
      <c r="G296" s="43"/>
      <c r="H296" s="26"/>
      <c r="I296" s="26"/>
      <c r="J296" s="26"/>
      <c r="K296" s="26"/>
      <c r="L296" s="52"/>
      <c r="M296" s="50"/>
      <c r="N296" s="29" t="s">
        <v>17</v>
      </c>
      <c r="O296" s="28">
        <f>COUNTIF(C281:C300,"장")</f>
        <v>0</v>
      </c>
      <c r="P296" s="28" t="s">
        <v>2</v>
      </c>
      <c r="Q296" s="28">
        <f>SUMIF(C281:C300,"장",E281:E300)</f>
        <v>0</v>
      </c>
      <c r="R296" s="28">
        <f>COUNTIF(X281:X300,"장국")</f>
        <v>0</v>
      </c>
      <c r="S296" s="28" t="s">
        <v>2</v>
      </c>
      <c r="T296" s="28">
        <f>SUMIF(X281:X300,"장국",E281:E300)</f>
        <v>0</v>
      </c>
      <c r="U296" s="28">
        <f t="shared" si="67"/>
        <v>0</v>
      </c>
      <c r="V296" s="28" t="s">
        <v>2</v>
      </c>
      <c r="W296" s="28">
        <f t="shared" si="68"/>
        <v>0</v>
      </c>
      <c r="X296" s="30" t="str">
        <f t="shared" ref="X296:X311" si="70">CONCATENATE(C296,H296)</f>
        <v/>
      </c>
    </row>
    <row r="297" spans="1:24" ht="28.9" customHeight="1">
      <c r="A297" s="41" t="str">
        <f t="shared" si="69"/>
        <v xml:space="preserve"> </v>
      </c>
      <c r="B297" s="42"/>
      <c r="C297" s="43"/>
      <c r="D297" s="44"/>
      <c r="E297" s="44"/>
      <c r="F297" s="43"/>
      <c r="G297" s="43"/>
      <c r="H297" s="26"/>
      <c r="I297" s="26"/>
      <c r="J297" s="26"/>
      <c r="K297" s="26"/>
      <c r="L297" s="52"/>
      <c r="M297" s="50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30" t="str">
        <f t="shared" si="70"/>
        <v/>
      </c>
    </row>
    <row r="298" spans="1:24" ht="28.9" customHeight="1">
      <c r="A298" s="41" t="str">
        <f t="shared" si="69"/>
        <v xml:space="preserve"> </v>
      </c>
      <c r="B298" s="42"/>
      <c r="C298" s="43"/>
      <c r="D298" s="44"/>
      <c r="E298" s="44"/>
      <c r="F298" s="43"/>
      <c r="G298" s="43"/>
      <c r="H298" s="26"/>
      <c r="I298" s="26"/>
      <c r="J298" s="26"/>
      <c r="K298" s="26"/>
      <c r="L298" s="52"/>
      <c r="M298" s="50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30" t="str">
        <f t="shared" si="70"/>
        <v/>
      </c>
    </row>
    <row r="299" spans="1:24" ht="28.9" customHeight="1">
      <c r="A299" s="41" t="str">
        <f>IF(OR(ISNUMBER(E299),ISTEXT(C299)),A298+1," ")</f>
        <v xml:space="preserve"> </v>
      </c>
      <c r="B299" s="42"/>
      <c r="C299" s="43"/>
      <c r="D299" s="44"/>
      <c r="E299" s="44"/>
      <c r="F299" s="43"/>
      <c r="G299" s="43"/>
      <c r="H299" s="26"/>
      <c r="I299" s="26"/>
      <c r="J299" s="26"/>
      <c r="K299" s="26"/>
      <c r="L299" s="52"/>
      <c r="M299" s="50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30" t="str">
        <f t="shared" si="70"/>
        <v/>
      </c>
    </row>
    <row r="300" spans="1:24" ht="28.9" customHeight="1">
      <c r="A300" s="41" t="str">
        <f>IF(OR(ISNUMBER(E300),ISTEXT(C300)),A299+1," ")</f>
        <v xml:space="preserve"> </v>
      </c>
      <c r="B300" s="42"/>
      <c r="C300" s="43"/>
      <c r="D300" s="44"/>
      <c r="E300" s="44"/>
      <c r="F300" s="43"/>
      <c r="G300" s="43"/>
      <c r="H300" s="26"/>
      <c r="I300" s="26"/>
      <c r="J300" s="26"/>
      <c r="K300" s="26"/>
      <c r="L300" s="52"/>
      <c r="M300" s="50"/>
      <c r="N300" s="28" t="s">
        <v>20</v>
      </c>
      <c r="O300" s="28">
        <f>COUNTIF(C281:C300," ")</f>
        <v>0</v>
      </c>
      <c r="P300" s="28" t="s">
        <v>2</v>
      </c>
      <c r="Q300" s="28">
        <f>SUMIF(C281:C300," ",E281:E300)</f>
        <v>0</v>
      </c>
      <c r="R300" s="28"/>
      <c r="S300" s="28" t="s">
        <v>2</v>
      </c>
      <c r="T300" s="28"/>
      <c r="U300" s="28">
        <f>O300</f>
        <v>0</v>
      </c>
      <c r="V300" s="28" t="s">
        <v>2</v>
      </c>
      <c r="W300" s="28">
        <f>Q300</f>
        <v>0</v>
      </c>
      <c r="X300" s="28" t="str">
        <f t="shared" si="70"/>
        <v/>
      </c>
    </row>
    <row r="301" spans="1:24" ht="28.9" customHeight="1">
      <c r="A301" s="45" t="s">
        <v>35</v>
      </c>
      <c r="B301" s="46"/>
      <c r="C301" s="47"/>
      <c r="D301" s="48"/>
      <c r="E301" s="49">
        <f>SUM(E281:E300)</f>
        <v>0</v>
      </c>
      <c r="F301" s="47"/>
      <c r="G301" s="47"/>
      <c r="H301" s="31"/>
      <c r="I301" s="31"/>
      <c r="J301" s="31"/>
      <c r="K301" s="31"/>
      <c r="L301" s="33"/>
      <c r="M301" s="51"/>
      <c r="N301" s="29" t="s">
        <v>1</v>
      </c>
      <c r="O301" s="28">
        <f>SUM(O281:O300)</f>
        <v>0</v>
      </c>
      <c r="P301" s="28" t="s">
        <v>2</v>
      </c>
      <c r="Q301" s="28">
        <f>SUM(Q281:Q300)</f>
        <v>0</v>
      </c>
      <c r="R301" s="28">
        <f>SUM(R281:R300)</f>
        <v>0</v>
      </c>
      <c r="S301" s="28" t="s">
        <v>2</v>
      </c>
      <c r="T301" s="28">
        <f>SUM(T281:T300)</f>
        <v>0</v>
      </c>
      <c r="U301" s="28">
        <f>SUM(U281:U300)</f>
        <v>0</v>
      </c>
      <c r="V301" s="28" t="s">
        <v>2</v>
      </c>
      <c r="W301" s="28">
        <f>SUM(W281:W300)</f>
        <v>0</v>
      </c>
      <c r="X301" s="28" t="str">
        <f t="shared" si="70"/>
        <v/>
      </c>
    </row>
    <row r="302" spans="1:24" ht="28.9" customHeight="1">
      <c r="A302" s="41" t="str">
        <f>IF(OR(ISNUMBER(E302),ISTEXT(C302)),A300+1," ")</f>
        <v xml:space="preserve"> </v>
      </c>
      <c r="B302" s="42"/>
      <c r="C302" s="43"/>
      <c r="D302" s="44"/>
      <c r="E302" s="44"/>
      <c r="F302" s="43"/>
      <c r="G302" s="43"/>
      <c r="H302" s="26"/>
      <c r="I302" s="26"/>
      <c r="J302" s="26"/>
      <c r="K302" s="27"/>
      <c r="L302" s="52"/>
      <c r="M302" s="50"/>
      <c r="N302" s="28" t="s">
        <v>3</v>
      </c>
      <c r="O302" s="28">
        <f>COUNTIF(C302:C321,"전")</f>
        <v>0</v>
      </c>
      <c r="P302" s="28" t="s">
        <v>2</v>
      </c>
      <c r="Q302" s="28">
        <f>SUMIF(C302:C321,"전",E302:E321)</f>
        <v>0</v>
      </c>
      <c r="R302" s="28">
        <f>COUNTIF(X302:X321,"전국")</f>
        <v>0</v>
      </c>
      <c r="S302" s="28" t="s">
        <v>2</v>
      </c>
      <c r="T302" s="28">
        <f>SUMIF(X302:X321,"전국",E302:E321)</f>
        <v>0</v>
      </c>
      <c r="U302" s="28">
        <f t="shared" ref="U302:U317" si="71">O302-R302</f>
        <v>0</v>
      </c>
      <c r="V302" s="28" t="s">
        <v>2</v>
      </c>
      <c r="W302" s="28">
        <f t="shared" ref="W302:W317" si="72">Q302-T302</f>
        <v>0</v>
      </c>
      <c r="X302" s="28" t="str">
        <f t="shared" si="70"/>
        <v/>
      </c>
    </row>
    <row r="303" spans="1:24" ht="28.9" customHeight="1">
      <c r="A303" s="41" t="str">
        <f>IF(OR(ISNUMBER(E303),ISTEXT(C303)),A302+1," ")</f>
        <v xml:space="preserve"> </v>
      </c>
      <c r="B303" s="42"/>
      <c r="C303" s="43"/>
      <c r="D303" s="44"/>
      <c r="E303" s="44"/>
      <c r="F303" s="43"/>
      <c r="G303" s="43"/>
      <c r="H303" s="26"/>
      <c r="I303" s="26"/>
      <c r="J303" s="26"/>
      <c r="K303" s="26"/>
      <c r="L303" s="52"/>
      <c r="M303" s="50"/>
      <c r="N303" s="28" t="s">
        <v>4</v>
      </c>
      <c r="O303" s="28">
        <f>COUNTIF(C302:C321,"답")</f>
        <v>0</v>
      </c>
      <c r="P303" s="28" t="s">
        <v>2</v>
      </c>
      <c r="Q303" s="28">
        <f>SUMIF(C302:C321,"답",E302:E321)</f>
        <v>0</v>
      </c>
      <c r="R303" s="28">
        <f>COUNTIF(X302:X321,"답국")</f>
        <v>0</v>
      </c>
      <c r="S303" s="28" t="s">
        <v>2</v>
      </c>
      <c r="T303" s="28">
        <f>SUMIF(X302:X321,"답국",E302:E321)</f>
        <v>0</v>
      </c>
      <c r="U303" s="28">
        <f t="shared" si="71"/>
        <v>0</v>
      </c>
      <c r="V303" s="28" t="s">
        <v>2</v>
      </c>
      <c r="W303" s="28">
        <f t="shared" si="72"/>
        <v>0</v>
      </c>
      <c r="X303" s="28" t="str">
        <f t="shared" si="70"/>
        <v/>
      </c>
    </row>
    <row r="304" spans="1:24" ht="28.9" customHeight="1">
      <c r="A304" s="41" t="str">
        <f>IF(OR(ISNUMBER(E304),ISTEXT(C304)),A303+1," ")</f>
        <v xml:space="preserve"> </v>
      </c>
      <c r="B304" s="42"/>
      <c r="C304" s="43"/>
      <c r="D304" s="44"/>
      <c r="E304" s="44"/>
      <c r="F304" s="43"/>
      <c r="G304" s="43"/>
      <c r="H304" s="26"/>
      <c r="I304" s="26"/>
      <c r="J304" s="26"/>
      <c r="K304" s="26"/>
      <c r="L304" s="52"/>
      <c r="M304" s="50"/>
      <c r="N304" s="28" t="s">
        <v>5</v>
      </c>
      <c r="O304" s="28">
        <f>COUNTIF(C302:C321,"임")</f>
        <v>0</v>
      </c>
      <c r="P304" s="28" t="s">
        <v>2</v>
      </c>
      <c r="Q304" s="28">
        <f>SUMIF(C302:C321,"임",E302:E321)</f>
        <v>0</v>
      </c>
      <c r="R304" s="28">
        <f>COUNTIF(X302:X321,"임국")</f>
        <v>0</v>
      </c>
      <c r="S304" s="28" t="s">
        <v>2</v>
      </c>
      <c r="T304" s="28">
        <f>SUMIF(X302:X321,"임국",E302:E321)</f>
        <v>0</v>
      </c>
      <c r="U304" s="28">
        <f t="shared" si="71"/>
        <v>0</v>
      </c>
      <c r="V304" s="28" t="s">
        <v>2</v>
      </c>
      <c r="W304" s="28">
        <f t="shared" si="72"/>
        <v>0</v>
      </c>
      <c r="X304" s="28" t="str">
        <f t="shared" si="70"/>
        <v/>
      </c>
    </row>
    <row r="305" spans="1:24" ht="28.9" customHeight="1">
      <c r="A305" s="41" t="str">
        <f>IF(OR(ISNUMBER(E305),ISTEXT(C305)),A304+1," ")</f>
        <v xml:space="preserve"> </v>
      </c>
      <c r="B305" s="42"/>
      <c r="C305" s="43"/>
      <c r="D305" s="44"/>
      <c r="E305" s="44"/>
      <c r="F305" s="43"/>
      <c r="G305" s="43"/>
      <c r="H305" s="26"/>
      <c r="I305" s="26"/>
      <c r="J305" s="26"/>
      <c r="K305" s="26"/>
      <c r="L305" s="52"/>
      <c r="M305" s="50"/>
      <c r="N305" s="28" t="s">
        <v>6</v>
      </c>
      <c r="O305" s="28">
        <f>COUNTIF(C302:C321,"대")</f>
        <v>0</v>
      </c>
      <c r="P305" s="28" t="s">
        <v>2</v>
      </c>
      <c r="Q305" s="28">
        <f>SUMIF(C302:C321,"대",E302:E321)</f>
        <v>0</v>
      </c>
      <c r="R305" s="28">
        <f>COUNTIF(X302:X321,"대국")</f>
        <v>0</v>
      </c>
      <c r="S305" s="28" t="s">
        <v>2</v>
      </c>
      <c r="T305" s="28">
        <f>SUMIF(X302:X321,"대국",E302:E321)</f>
        <v>0</v>
      </c>
      <c r="U305" s="28">
        <f t="shared" si="71"/>
        <v>0</v>
      </c>
      <c r="V305" s="28" t="s">
        <v>2</v>
      </c>
      <c r="W305" s="28">
        <f t="shared" si="72"/>
        <v>0</v>
      </c>
      <c r="X305" s="28" t="str">
        <f t="shared" si="70"/>
        <v/>
      </c>
    </row>
    <row r="306" spans="1:24" ht="28.9" customHeight="1">
      <c r="A306" s="41" t="str">
        <f>IF(OR(ISNUMBER(E306),ISTEXT(C306)),A305+1," ")</f>
        <v xml:space="preserve"> </v>
      </c>
      <c r="B306" s="42"/>
      <c r="C306" s="43"/>
      <c r="D306" s="44"/>
      <c r="E306" s="44"/>
      <c r="F306" s="43"/>
      <c r="G306" s="43"/>
      <c r="H306" s="26"/>
      <c r="I306" s="26"/>
      <c r="J306" s="26"/>
      <c r="K306" s="26"/>
      <c r="L306" s="52"/>
      <c r="M306" s="50"/>
      <c r="N306" s="28" t="s">
        <v>7</v>
      </c>
      <c r="O306" s="28">
        <f>COUNTIF(C302:C321,"도")</f>
        <v>0</v>
      </c>
      <c r="P306" s="28" t="s">
        <v>2</v>
      </c>
      <c r="Q306" s="28">
        <f>SUMIF(C302:C321,"도",E302:E321)</f>
        <v>0</v>
      </c>
      <c r="R306" s="28">
        <f>COUNTIF(X302:X321,"도국")</f>
        <v>0</v>
      </c>
      <c r="S306" s="28" t="s">
        <v>2</v>
      </c>
      <c r="T306" s="28">
        <f>SUMIF(X302:X321,"도국",E302:E321)</f>
        <v>0</v>
      </c>
      <c r="U306" s="28">
        <f t="shared" si="71"/>
        <v>0</v>
      </c>
      <c r="V306" s="28" t="s">
        <v>2</v>
      </c>
      <c r="W306" s="28">
        <f t="shared" si="72"/>
        <v>0</v>
      </c>
      <c r="X306" s="28" t="str">
        <f t="shared" si="70"/>
        <v/>
      </c>
    </row>
    <row r="307" spans="1:24" ht="28.9" customHeight="1">
      <c r="A307" s="41" t="str">
        <f t="shared" ref="A307:A319" si="73">IF(OR(ISNUMBER(E307),ISTEXT(C307)),A306+1," ")</f>
        <v xml:space="preserve"> </v>
      </c>
      <c r="B307" s="42"/>
      <c r="C307" s="43"/>
      <c r="D307" s="44"/>
      <c r="E307" s="44"/>
      <c r="F307" s="43"/>
      <c r="G307" s="43"/>
      <c r="H307" s="26"/>
      <c r="I307" s="26"/>
      <c r="J307" s="26"/>
      <c r="K307" s="26"/>
      <c r="L307" s="52"/>
      <c r="M307" s="50"/>
      <c r="N307" s="28" t="s">
        <v>8</v>
      </c>
      <c r="O307" s="28">
        <f>COUNTIF(C302:C321,"천")</f>
        <v>0</v>
      </c>
      <c r="P307" s="28" t="s">
        <v>2</v>
      </c>
      <c r="Q307" s="28">
        <f>SUMIF(C302:C321,"천",E302:E321)</f>
        <v>0</v>
      </c>
      <c r="R307" s="28">
        <f>COUNTIF(X302:X321,"천국")</f>
        <v>0</v>
      </c>
      <c r="S307" s="28" t="s">
        <v>2</v>
      </c>
      <c r="T307" s="28">
        <f>SUMIF(X302:X321,"천국",E302:E321)</f>
        <v>0</v>
      </c>
      <c r="U307" s="28">
        <f t="shared" si="71"/>
        <v>0</v>
      </c>
      <c r="V307" s="28" t="s">
        <v>2</v>
      </c>
      <c r="W307" s="28">
        <f t="shared" si="72"/>
        <v>0</v>
      </c>
      <c r="X307" s="28" t="str">
        <f t="shared" si="70"/>
        <v/>
      </c>
    </row>
    <row r="308" spans="1:24" ht="28.9" customHeight="1">
      <c r="A308" s="41" t="str">
        <f t="shared" si="73"/>
        <v xml:space="preserve"> </v>
      </c>
      <c r="B308" s="42"/>
      <c r="C308" s="43"/>
      <c r="D308" s="44"/>
      <c r="E308" s="44"/>
      <c r="F308" s="43"/>
      <c r="G308" s="43"/>
      <c r="H308" s="26"/>
      <c r="I308" s="26"/>
      <c r="J308" s="26"/>
      <c r="K308" s="26"/>
      <c r="L308" s="52"/>
      <c r="M308" s="50"/>
      <c r="N308" s="28" t="s">
        <v>9</v>
      </c>
      <c r="O308" s="28">
        <f>COUNTIF(C302:C321,"구")</f>
        <v>0</v>
      </c>
      <c r="P308" s="28" t="s">
        <v>2</v>
      </c>
      <c r="Q308" s="28">
        <f>SUMIF(C302:C321,"구",E302:E321)</f>
        <v>0</v>
      </c>
      <c r="R308" s="28">
        <f>COUNTIF(X302:X321,"구국")</f>
        <v>0</v>
      </c>
      <c r="S308" s="28" t="s">
        <v>2</v>
      </c>
      <c r="T308" s="28">
        <f>SUMIF(X302:X321,"구국",E302:E321)</f>
        <v>0</v>
      </c>
      <c r="U308" s="28">
        <f t="shared" si="71"/>
        <v>0</v>
      </c>
      <c r="V308" s="28" t="s">
        <v>2</v>
      </c>
      <c r="W308" s="28">
        <f t="shared" si="72"/>
        <v>0</v>
      </c>
      <c r="X308" s="28" t="str">
        <f t="shared" si="70"/>
        <v/>
      </c>
    </row>
    <row r="309" spans="1:24" ht="28.9" customHeight="1">
      <c r="A309" s="41" t="str">
        <f t="shared" si="73"/>
        <v xml:space="preserve"> </v>
      </c>
      <c r="B309" s="42"/>
      <c r="C309" s="43"/>
      <c r="D309" s="44"/>
      <c r="E309" s="44"/>
      <c r="F309" s="43"/>
      <c r="G309" s="43"/>
      <c r="H309" s="26"/>
      <c r="I309" s="26"/>
      <c r="J309" s="26"/>
      <c r="K309" s="26"/>
      <c r="L309" s="52"/>
      <c r="M309" s="50"/>
      <c r="N309" s="28" t="s">
        <v>10</v>
      </c>
      <c r="O309" s="28">
        <f>COUNTIF(C302:C321,"제")</f>
        <v>0</v>
      </c>
      <c r="P309" s="28" t="s">
        <v>2</v>
      </c>
      <c r="Q309" s="28">
        <f>SUMIF(C302:C321,"제",E302:E321)</f>
        <v>0</v>
      </c>
      <c r="R309" s="28">
        <f>COUNTIF(X302:X321,"제국")</f>
        <v>0</v>
      </c>
      <c r="S309" s="28" t="s">
        <v>2</v>
      </c>
      <c r="T309" s="28">
        <f>SUMIF(X302:X321,"제국",E302:E321)</f>
        <v>0</v>
      </c>
      <c r="U309" s="28">
        <f t="shared" si="71"/>
        <v>0</v>
      </c>
      <c r="V309" s="28" t="s">
        <v>2</v>
      </c>
      <c r="W309" s="28">
        <f t="shared" si="72"/>
        <v>0</v>
      </c>
      <c r="X309" s="28" t="str">
        <f t="shared" si="70"/>
        <v/>
      </c>
    </row>
    <row r="310" spans="1:24" ht="28.9" customHeight="1">
      <c r="A310" s="41" t="str">
        <f t="shared" si="73"/>
        <v xml:space="preserve"> </v>
      </c>
      <c r="B310" s="42"/>
      <c r="C310" s="43"/>
      <c r="D310" s="44"/>
      <c r="E310" s="44"/>
      <c r="F310" s="43"/>
      <c r="G310" s="43"/>
      <c r="H310" s="26"/>
      <c r="I310" s="26"/>
      <c r="J310" s="26"/>
      <c r="K310" s="26"/>
      <c r="L310" s="52"/>
      <c r="M310" s="50"/>
      <c r="N310" s="28" t="s">
        <v>11</v>
      </c>
      <c r="O310" s="28">
        <f>COUNTIF(C302:C321,"유")</f>
        <v>0</v>
      </c>
      <c r="P310" s="28" t="s">
        <v>2</v>
      </c>
      <c r="Q310" s="28">
        <f>SUMIF(C302:C321,"유",E302:E321)</f>
        <v>0</v>
      </c>
      <c r="R310" s="28">
        <f>COUNTIF(X302:X321,"유국")</f>
        <v>0</v>
      </c>
      <c r="S310" s="28" t="s">
        <v>2</v>
      </c>
      <c r="T310" s="28">
        <f>SUMIF(X302:X321,"유국",E302:E321)</f>
        <v>0</v>
      </c>
      <c r="U310" s="28">
        <f t="shared" si="71"/>
        <v>0</v>
      </c>
      <c r="V310" s="28" t="s">
        <v>2</v>
      </c>
      <c r="W310" s="28">
        <f t="shared" si="72"/>
        <v>0</v>
      </c>
      <c r="X310" s="28" t="str">
        <f t="shared" si="70"/>
        <v/>
      </c>
    </row>
    <row r="311" spans="1:24" ht="28.9" customHeight="1">
      <c r="A311" s="41" t="str">
        <f t="shared" si="73"/>
        <v xml:space="preserve"> </v>
      </c>
      <c r="B311" s="42"/>
      <c r="C311" s="43"/>
      <c r="D311" s="44"/>
      <c r="E311" s="44"/>
      <c r="F311" s="43"/>
      <c r="G311" s="43"/>
      <c r="H311" s="26"/>
      <c r="I311" s="26"/>
      <c r="J311" s="26"/>
      <c r="K311" s="26"/>
      <c r="L311" s="52"/>
      <c r="M311" s="50"/>
      <c r="N311" s="28" t="s">
        <v>12</v>
      </c>
      <c r="O311" s="28">
        <f>COUNTIF(C302:C321,"과")</f>
        <v>0</v>
      </c>
      <c r="P311" s="28" t="s">
        <v>2</v>
      </c>
      <c r="Q311" s="28">
        <f>SUMIF(C302:C321,"과",E302:E321)</f>
        <v>0</v>
      </c>
      <c r="R311" s="28">
        <f>COUNTIF(X302:X321,"과국")</f>
        <v>0</v>
      </c>
      <c r="S311" s="28" t="s">
        <v>2</v>
      </c>
      <c r="T311" s="28">
        <f>SUMIF(X302:X321,"과국",E302:E321)</f>
        <v>0</v>
      </c>
      <c r="U311" s="28">
        <f t="shared" si="71"/>
        <v>0</v>
      </c>
      <c r="V311" s="28" t="s">
        <v>2</v>
      </c>
      <c r="W311" s="28">
        <f t="shared" si="72"/>
        <v>0</v>
      </c>
      <c r="X311" s="28" t="str">
        <f t="shared" si="70"/>
        <v/>
      </c>
    </row>
    <row r="312" spans="1:24" ht="28.9" customHeight="1">
      <c r="A312" s="41" t="str">
        <f t="shared" si="73"/>
        <v xml:space="preserve"> </v>
      </c>
      <c r="B312" s="42"/>
      <c r="C312" s="43"/>
      <c r="D312" s="44"/>
      <c r="E312" s="44"/>
      <c r="F312" s="43"/>
      <c r="G312" s="43"/>
      <c r="H312" s="26"/>
      <c r="I312" s="26"/>
      <c r="J312" s="26"/>
      <c r="K312" s="26"/>
      <c r="L312" s="52"/>
      <c r="M312" s="50"/>
      <c r="N312" s="28" t="s">
        <v>13</v>
      </c>
      <c r="O312" s="28">
        <f>COUNTIF(C302:C321,"묘")</f>
        <v>0</v>
      </c>
      <c r="P312" s="28" t="s">
        <v>2</v>
      </c>
      <c r="Q312" s="28">
        <f>SUMIF(C302:C321,"묘",E302:E321)</f>
        <v>0</v>
      </c>
      <c r="R312" s="28">
        <f>COUNTIF(X302:X321,"묘국")</f>
        <v>0</v>
      </c>
      <c r="S312" s="28" t="s">
        <v>2</v>
      </c>
      <c r="T312" s="28">
        <f>SUMIF(X302:X321,"묘국",E302:E321)</f>
        <v>0</v>
      </c>
      <c r="U312" s="28">
        <f t="shared" si="71"/>
        <v>0</v>
      </c>
      <c r="V312" s="28" t="s">
        <v>2</v>
      </c>
      <c r="W312" s="28">
        <f t="shared" si="72"/>
        <v>0</v>
      </c>
      <c r="X312" s="28" t="str">
        <f t="shared" ref="X312:X327" si="74">CONCATENATE(C312,H312)</f>
        <v/>
      </c>
    </row>
    <row r="313" spans="1:24" ht="28.9" customHeight="1">
      <c r="A313" s="41" t="str">
        <f t="shared" si="73"/>
        <v xml:space="preserve"> </v>
      </c>
      <c r="B313" s="42"/>
      <c r="C313" s="43"/>
      <c r="D313" s="44"/>
      <c r="E313" s="44"/>
      <c r="F313" s="43"/>
      <c r="G313" s="43"/>
      <c r="H313" s="26"/>
      <c r="I313" s="26"/>
      <c r="J313" s="26"/>
      <c r="K313" s="26"/>
      <c r="L313" s="52"/>
      <c r="M313" s="50"/>
      <c r="N313" s="28" t="s">
        <v>14</v>
      </c>
      <c r="O313" s="28">
        <f>COUNTIF(C302:C321,"목")</f>
        <v>0</v>
      </c>
      <c r="P313" s="28" t="s">
        <v>2</v>
      </c>
      <c r="Q313" s="28">
        <f>SUMIF(C302:C321,"목",E302:E321)</f>
        <v>0</v>
      </c>
      <c r="R313" s="28">
        <f>COUNTIF(X302:X321,"목국")</f>
        <v>0</v>
      </c>
      <c r="S313" s="28" t="s">
        <v>2</v>
      </c>
      <c r="T313" s="28">
        <f>SUMIF(X302:X321,"목국",E302:E321)</f>
        <v>0</v>
      </c>
      <c r="U313" s="28">
        <f t="shared" si="71"/>
        <v>0</v>
      </c>
      <c r="V313" s="28" t="s">
        <v>2</v>
      </c>
      <c r="W313" s="28">
        <f t="shared" si="72"/>
        <v>0</v>
      </c>
      <c r="X313" s="28" t="str">
        <f t="shared" si="74"/>
        <v/>
      </c>
    </row>
    <row r="314" spans="1:24" ht="28.9" customHeight="1">
      <c r="A314" s="41" t="str">
        <f t="shared" si="73"/>
        <v xml:space="preserve"> </v>
      </c>
      <c r="B314" s="42"/>
      <c r="C314" s="43"/>
      <c r="D314" s="44"/>
      <c r="E314" s="44"/>
      <c r="F314" s="43"/>
      <c r="G314" s="43"/>
      <c r="H314" s="26"/>
      <c r="I314" s="26"/>
      <c r="J314" s="26"/>
      <c r="K314" s="26"/>
      <c r="L314" s="52"/>
      <c r="M314" s="50"/>
      <c r="N314" s="28" t="s">
        <v>15</v>
      </c>
      <c r="O314" s="28">
        <f>COUNTIF(C302:C321,"잡")</f>
        <v>0</v>
      </c>
      <c r="P314" s="28" t="s">
        <v>2</v>
      </c>
      <c r="Q314" s="28">
        <f>SUMIF(C302:C321,"잡",E302:E321)</f>
        <v>0</v>
      </c>
      <c r="R314" s="28">
        <f>COUNTIF(X302:X321,"잡국")</f>
        <v>0</v>
      </c>
      <c r="S314" s="28" t="s">
        <v>2</v>
      </c>
      <c r="T314" s="28">
        <f>SUMIF(X302:X321,"잡국",E302:E321)</f>
        <v>0</v>
      </c>
      <c r="U314" s="28">
        <f t="shared" si="71"/>
        <v>0</v>
      </c>
      <c r="V314" s="28" t="s">
        <v>2</v>
      </c>
      <c r="W314" s="28">
        <f t="shared" si="72"/>
        <v>0</v>
      </c>
      <c r="X314" s="28" t="str">
        <f t="shared" si="74"/>
        <v/>
      </c>
    </row>
    <row r="315" spans="1:24" ht="28.9" customHeight="1">
      <c r="A315" s="41" t="str">
        <f t="shared" si="73"/>
        <v xml:space="preserve"> </v>
      </c>
      <c r="B315" s="42"/>
      <c r="C315" s="43"/>
      <c r="D315" s="44"/>
      <c r="E315" s="44"/>
      <c r="F315" s="43"/>
      <c r="G315" s="43"/>
      <c r="H315" s="26"/>
      <c r="I315" s="26"/>
      <c r="J315" s="26"/>
      <c r="K315" s="26"/>
      <c r="L315" s="52"/>
      <c r="M315" s="50"/>
      <c r="N315" s="28" t="s">
        <v>19</v>
      </c>
      <c r="O315" s="28">
        <f>COUNTIF(C302:C321,"학")</f>
        <v>0</v>
      </c>
      <c r="P315" s="28" t="s">
        <v>2</v>
      </c>
      <c r="Q315" s="28">
        <f>SUMIF(C302:C321,"학",E302:E321)</f>
        <v>0</v>
      </c>
      <c r="R315" s="28">
        <f>COUNTIF(X302:X321,"학국")</f>
        <v>0</v>
      </c>
      <c r="S315" s="28" t="s">
        <v>2</v>
      </c>
      <c r="T315" s="28">
        <f>SUMIF(X302:X321,"학국",E302:E321)</f>
        <v>0</v>
      </c>
      <c r="U315" s="28">
        <f t="shared" si="71"/>
        <v>0</v>
      </c>
      <c r="V315" s="28" t="s">
        <v>2</v>
      </c>
      <c r="W315" s="28">
        <f t="shared" si="72"/>
        <v>0</v>
      </c>
      <c r="X315" s="28" t="str">
        <f t="shared" si="74"/>
        <v/>
      </c>
    </row>
    <row r="316" spans="1:24" ht="28.9" customHeight="1">
      <c r="A316" s="41" t="str">
        <f t="shared" si="73"/>
        <v xml:space="preserve"> </v>
      </c>
      <c r="B316" s="42"/>
      <c r="C316" s="43"/>
      <c r="D316" s="44"/>
      <c r="E316" s="44"/>
      <c r="F316" s="43"/>
      <c r="G316" s="43"/>
      <c r="H316" s="26"/>
      <c r="I316" s="26"/>
      <c r="J316" s="26"/>
      <c r="K316" s="26"/>
      <c r="L316" s="52"/>
      <c r="M316" s="50"/>
      <c r="N316" s="28" t="s">
        <v>16</v>
      </c>
      <c r="O316" s="28">
        <f>COUNTIF(C302:C321,"수")</f>
        <v>0</v>
      </c>
      <c r="P316" s="28" t="s">
        <v>2</v>
      </c>
      <c r="Q316" s="28">
        <f>SUMIF(C302:C321,"수",E302:E321)</f>
        <v>0</v>
      </c>
      <c r="R316" s="28">
        <f>COUNTIF(X302:X321,"수국")</f>
        <v>0</v>
      </c>
      <c r="S316" s="28" t="s">
        <v>2</v>
      </c>
      <c r="T316" s="28">
        <f>SUMIF(X302:X321,"수국",E302:E321)</f>
        <v>0</v>
      </c>
      <c r="U316" s="28">
        <f t="shared" si="71"/>
        <v>0</v>
      </c>
      <c r="V316" s="28" t="s">
        <v>2</v>
      </c>
      <c r="W316" s="28">
        <f t="shared" si="72"/>
        <v>0</v>
      </c>
      <c r="X316" s="28" t="str">
        <f t="shared" si="74"/>
        <v/>
      </c>
    </row>
    <row r="317" spans="1:24" ht="28.9" customHeight="1">
      <c r="A317" s="41" t="str">
        <f t="shared" si="73"/>
        <v xml:space="preserve"> </v>
      </c>
      <c r="B317" s="42"/>
      <c r="C317" s="43"/>
      <c r="D317" s="44"/>
      <c r="E317" s="44"/>
      <c r="F317" s="43"/>
      <c r="G317" s="43"/>
      <c r="H317" s="26"/>
      <c r="I317" s="26"/>
      <c r="J317" s="26"/>
      <c r="K317" s="26"/>
      <c r="L317" s="52"/>
      <c r="M317" s="50"/>
      <c r="N317" s="29" t="s">
        <v>17</v>
      </c>
      <c r="O317" s="28">
        <f>COUNTIF(C302:C321,"장")</f>
        <v>0</v>
      </c>
      <c r="P317" s="28" t="s">
        <v>2</v>
      </c>
      <c r="Q317" s="28">
        <f>SUMIF(C302:C321,"장",E302:E321)</f>
        <v>0</v>
      </c>
      <c r="R317" s="28">
        <f>COUNTIF(X302:X321,"장국")</f>
        <v>0</v>
      </c>
      <c r="S317" s="28" t="s">
        <v>2</v>
      </c>
      <c r="T317" s="28">
        <f>SUMIF(X302:X321,"장국",E302:E321)</f>
        <v>0</v>
      </c>
      <c r="U317" s="28">
        <f t="shared" si="71"/>
        <v>0</v>
      </c>
      <c r="V317" s="28" t="s">
        <v>2</v>
      </c>
      <c r="W317" s="28">
        <f t="shared" si="72"/>
        <v>0</v>
      </c>
      <c r="X317" s="30" t="str">
        <f t="shared" si="74"/>
        <v/>
      </c>
    </row>
    <row r="318" spans="1:24" ht="28.9" customHeight="1">
      <c r="A318" s="41" t="str">
        <f t="shared" si="73"/>
        <v xml:space="preserve"> </v>
      </c>
      <c r="B318" s="42"/>
      <c r="C318" s="43"/>
      <c r="D318" s="44"/>
      <c r="E318" s="44"/>
      <c r="F318" s="43"/>
      <c r="G318" s="43"/>
      <c r="H318" s="26"/>
      <c r="I318" s="26"/>
      <c r="J318" s="26"/>
      <c r="K318" s="26"/>
      <c r="L318" s="52"/>
      <c r="M318" s="50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30" t="str">
        <f t="shared" si="74"/>
        <v/>
      </c>
    </row>
    <row r="319" spans="1:24" ht="28.9" customHeight="1">
      <c r="A319" s="41" t="str">
        <f t="shared" si="73"/>
        <v xml:space="preserve"> </v>
      </c>
      <c r="B319" s="42"/>
      <c r="C319" s="43"/>
      <c r="D319" s="44"/>
      <c r="E319" s="44"/>
      <c r="F319" s="43"/>
      <c r="G319" s="43"/>
      <c r="H319" s="26"/>
      <c r="I319" s="26"/>
      <c r="J319" s="26"/>
      <c r="K319" s="26"/>
      <c r="L319" s="52"/>
      <c r="M319" s="50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30" t="str">
        <f t="shared" si="74"/>
        <v/>
      </c>
    </row>
    <row r="320" spans="1:24" ht="28.9" customHeight="1">
      <c r="A320" s="41" t="str">
        <f>IF(OR(ISNUMBER(E320),ISTEXT(C320)),A319+1," ")</f>
        <v xml:space="preserve"> </v>
      </c>
      <c r="B320" s="42"/>
      <c r="C320" s="43"/>
      <c r="D320" s="44"/>
      <c r="E320" s="44"/>
      <c r="F320" s="43"/>
      <c r="G320" s="43"/>
      <c r="H320" s="26"/>
      <c r="I320" s="26"/>
      <c r="J320" s="26"/>
      <c r="K320" s="26"/>
      <c r="L320" s="52"/>
      <c r="M320" s="50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30" t="str">
        <f t="shared" si="74"/>
        <v/>
      </c>
    </row>
    <row r="321" spans="1:24" ht="28.9" customHeight="1">
      <c r="A321" s="41" t="str">
        <f>IF(OR(ISNUMBER(E321),ISTEXT(C321)),A320+1," ")</f>
        <v xml:space="preserve"> </v>
      </c>
      <c r="B321" s="42"/>
      <c r="C321" s="43"/>
      <c r="D321" s="44"/>
      <c r="E321" s="44"/>
      <c r="F321" s="43"/>
      <c r="G321" s="43"/>
      <c r="H321" s="26"/>
      <c r="I321" s="26"/>
      <c r="J321" s="26"/>
      <c r="K321" s="26"/>
      <c r="L321" s="52"/>
      <c r="M321" s="50"/>
      <c r="N321" s="28" t="s">
        <v>20</v>
      </c>
      <c r="O321" s="28">
        <f>COUNTIF(C302:C321," ")</f>
        <v>0</v>
      </c>
      <c r="P321" s="28" t="s">
        <v>2</v>
      </c>
      <c r="Q321" s="28">
        <f>SUMIF(C302:C321," ",E302:E321)</f>
        <v>0</v>
      </c>
      <c r="R321" s="28"/>
      <c r="S321" s="28" t="s">
        <v>2</v>
      </c>
      <c r="T321" s="28"/>
      <c r="U321" s="28">
        <f>O321</f>
        <v>0</v>
      </c>
      <c r="V321" s="28" t="s">
        <v>2</v>
      </c>
      <c r="W321" s="28">
        <f>Q321</f>
        <v>0</v>
      </c>
      <c r="X321" s="28" t="str">
        <f t="shared" si="74"/>
        <v/>
      </c>
    </row>
    <row r="322" spans="1:24" ht="28.9" customHeight="1">
      <c r="A322" s="45" t="s">
        <v>35</v>
      </c>
      <c r="B322" s="46"/>
      <c r="C322" s="47"/>
      <c r="D322" s="48"/>
      <c r="E322" s="49">
        <f>SUM(E302:E321)</f>
        <v>0</v>
      </c>
      <c r="F322" s="47"/>
      <c r="G322" s="47"/>
      <c r="H322" s="31"/>
      <c r="I322" s="31"/>
      <c r="J322" s="31"/>
      <c r="K322" s="31"/>
      <c r="L322" s="33"/>
      <c r="M322" s="51"/>
      <c r="N322" s="29" t="s">
        <v>1</v>
      </c>
      <c r="O322" s="28">
        <f>SUM(O302:O321)</f>
        <v>0</v>
      </c>
      <c r="P322" s="28" t="s">
        <v>2</v>
      </c>
      <c r="Q322" s="28">
        <f>SUM(Q302:Q321)</f>
        <v>0</v>
      </c>
      <c r="R322" s="28">
        <f>SUM(R302:R321)</f>
        <v>0</v>
      </c>
      <c r="S322" s="28" t="s">
        <v>2</v>
      </c>
      <c r="T322" s="28">
        <f>SUM(T302:T321)</f>
        <v>0</v>
      </c>
      <c r="U322" s="28">
        <f>SUM(U302:U321)</f>
        <v>0</v>
      </c>
      <c r="V322" s="28" t="s">
        <v>2</v>
      </c>
      <c r="W322" s="28">
        <f>SUM(W302:W321)</f>
        <v>0</v>
      </c>
      <c r="X322" s="28" t="str">
        <f t="shared" si="74"/>
        <v/>
      </c>
    </row>
    <row r="323" spans="1:24" ht="28.9" customHeight="1">
      <c r="A323" s="41" t="str">
        <f>IF(OR(ISNUMBER(E323),ISTEXT(C323)),A321+1," ")</f>
        <v xml:space="preserve"> </v>
      </c>
      <c r="B323" s="42"/>
      <c r="C323" s="43"/>
      <c r="D323" s="44"/>
      <c r="E323" s="44"/>
      <c r="F323" s="43"/>
      <c r="G323" s="43"/>
      <c r="H323" s="26"/>
      <c r="I323" s="26"/>
      <c r="J323" s="26"/>
      <c r="K323" s="27"/>
      <c r="L323" s="52"/>
      <c r="M323" s="50"/>
      <c r="N323" s="28" t="s">
        <v>3</v>
      </c>
      <c r="O323" s="28">
        <f>COUNTIF(C323:C342,"전")</f>
        <v>0</v>
      </c>
      <c r="P323" s="28" t="s">
        <v>2</v>
      </c>
      <c r="Q323" s="28">
        <f>SUMIF(C323:C342,"전",E323:E342)</f>
        <v>0</v>
      </c>
      <c r="R323" s="28">
        <f>COUNTIF(X323:X342,"전국")</f>
        <v>0</v>
      </c>
      <c r="S323" s="28" t="s">
        <v>2</v>
      </c>
      <c r="T323" s="28">
        <f>SUMIF(X323:X342,"전국",E323:E342)</f>
        <v>0</v>
      </c>
      <c r="U323" s="28">
        <f t="shared" ref="U323:U338" si="75">O323-R323</f>
        <v>0</v>
      </c>
      <c r="V323" s="28" t="s">
        <v>2</v>
      </c>
      <c r="W323" s="28">
        <f t="shared" ref="W323:W338" si="76">Q323-T323</f>
        <v>0</v>
      </c>
      <c r="X323" s="28" t="str">
        <f t="shared" si="74"/>
        <v/>
      </c>
    </row>
    <row r="324" spans="1:24" ht="28.9" customHeight="1">
      <c r="A324" s="41" t="str">
        <f>IF(OR(ISNUMBER(E324),ISTEXT(C324)),A323+1," ")</f>
        <v xml:space="preserve"> </v>
      </c>
      <c r="B324" s="42"/>
      <c r="C324" s="43"/>
      <c r="D324" s="44"/>
      <c r="E324" s="44"/>
      <c r="F324" s="43"/>
      <c r="G324" s="43"/>
      <c r="H324" s="26"/>
      <c r="I324" s="26"/>
      <c r="J324" s="26"/>
      <c r="K324" s="26"/>
      <c r="L324" s="52"/>
      <c r="M324" s="50"/>
      <c r="N324" s="28" t="s">
        <v>4</v>
      </c>
      <c r="O324" s="28">
        <f>COUNTIF(C323:C342,"답")</f>
        <v>0</v>
      </c>
      <c r="P324" s="28" t="s">
        <v>2</v>
      </c>
      <c r="Q324" s="28">
        <f>SUMIF(C323:C342,"답",E323:E342)</f>
        <v>0</v>
      </c>
      <c r="R324" s="28">
        <f>COUNTIF(X323:X342,"답국")</f>
        <v>0</v>
      </c>
      <c r="S324" s="28" t="s">
        <v>2</v>
      </c>
      <c r="T324" s="28">
        <f>SUMIF(X323:X342,"답국",E323:E342)</f>
        <v>0</v>
      </c>
      <c r="U324" s="28">
        <f t="shared" si="75"/>
        <v>0</v>
      </c>
      <c r="V324" s="28" t="s">
        <v>2</v>
      </c>
      <c r="W324" s="28">
        <f t="shared" si="76"/>
        <v>0</v>
      </c>
      <c r="X324" s="28" t="str">
        <f t="shared" si="74"/>
        <v/>
      </c>
    </row>
    <row r="325" spans="1:24" ht="28.9" customHeight="1">
      <c r="A325" s="41" t="str">
        <f>IF(OR(ISNUMBER(E325),ISTEXT(C325)),A324+1," ")</f>
        <v xml:space="preserve"> </v>
      </c>
      <c r="B325" s="42"/>
      <c r="C325" s="43"/>
      <c r="D325" s="44"/>
      <c r="E325" s="44"/>
      <c r="F325" s="43"/>
      <c r="G325" s="43"/>
      <c r="H325" s="26"/>
      <c r="I325" s="26"/>
      <c r="J325" s="26"/>
      <c r="K325" s="26"/>
      <c r="L325" s="52"/>
      <c r="M325" s="50"/>
      <c r="N325" s="28" t="s">
        <v>5</v>
      </c>
      <c r="O325" s="28">
        <f>COUNTIF(C323:C342,"임")</f>
        <v>0</v>
      </c>
      <c r="P325" s="28" t="s">
        <v>2</v>
      </c>
      <c r="Q325" s="28">
        <f>SUMIF(C323:C342,"임",E323:E342)</f>
        <v>0</v>
      </c>
      <c r="R325" s="28">
        <f>COUNTIF(X323:X342,"임국")</f>
        <v>0</v>
      </c>
      <c r="S325" s="28" t="s">
        <v>2</v>
      </c>
      <c r="T325" s="28">
        <f>SUMIF(X323:X342,"임국",E323:E342)</f>
        <v>0</v>
      </c>
      <c r="U325" s="28">
        <f t="shared" si="75"/>
        <v>0</v>
      </c>
      <c r="V325" s="28" t="s">
        <v>2</v>
      </c>
      <c r="W325" s="28">
        <f t="shared" si="76"/>
        <v>0</v>
      </c>
      <c r="X325" s="28" t="str">
        <f t="shared" si="74"/>
        <v/>
      </c>
    </row>
    <row r="326" spans="1:24" ht="28.9" customHeight="1">
      <c r="A326" s="41" t="str">
        <f>IF(OR(ISNUMBER(E326),ISTEXT(C326)),A325+1," ")</f>
        <v xml:space="preserve"> </v>
      </c>
      <c r="B326" s="42"/>
      <c r="C326" s="43"/>
      <c r="D326" s="44"/>
      <c r="E326" s="44"/>
      <c r="F326" s="43"/>
      <c r="G326" s="43"/>
      <c r="H326" s="26"/>
      <c r="I326" s="26"/>
      <c r="J326" s="26"/>
      <c r="K326" s="26"/>
      <c r="L326" s="52"/>
      <c r="M326" s="50"/>
      <c r="N326" s="28" t="s">
        <v>6</v>
      </c>
      <c r="O326" s="28">
        <f>COUNTIF(C323:C342,"대")</f>
        <v>0</v>
      </c>
      <c r="P326" s="28" t="s">
        <v>2</v>
      </c>
      <c r="Q326" s="28">
        <f>SUMIF(C323:C342,"대",E323:E342)</f>
        <v>0</v>
      </c>
      <c r="R326" s="28">
        <f>COUNTIF(X323:X342,"대국")</f>
        <v>0</v>
      </c>
      <c r="S326" s="28" t="s">
        <v>2</v>
      </c>
      <c r="T326" s="28">
        <f>SUMIF(X323:X342,"대국",E323:E342)</f>
        <v>0</v>
      </c>
      <c r="U326" s="28">
        <f t="shared" si="75"/>
        <v>0</v>
      </c>
      <c r="V326" s="28" t="s">
        <v>2</v>
      </c>
      <c r="W326" s="28">
        <f t="shared" si="76"/>
        <v>0</v>
      </c>
      <c r="X326" s="28" t="str">
        <f t="shared" si="74"/>
        <v/>
      </c>
    </row>
    <row r="327" spans="1:24" ht="28.9" customHeight="1">
      <c r="A327" s="41" t="str">
        <f t="shared" ref="A327:A340" si="77">IF(OR(ISNUMBER(E327),ISTEXT(C327)),A326+1," ")</f>
        <v xml:space="preserve"> </v>
      </c>
      <c r="B327" s="42"/>
      <c r="C327" s="43"/>
      <c r="D327" s="44"/>
      <c r="E327" s="44"/>
      <c r="F327" s="43"/>
      <c r="G327" s="43"/>
      <c r="H327" s="26"/>
      <c r="I327" s="26"/>
      <c r="J327" s="26"/>
      <c r="K327" s="26"/>
      <c r="L327" s="52"/>
      <c r="M327" s="50"/>
      <c r="N327" s="28" t="s">
        <v>7</v>
      </c>
      <c r="O327" s="28">
        <f>COUNTIF(C323:C342,"도")</f>
        <v>0</v>
      </c>
      <c r="P327" s="28" t="s">
        <v>2</v>
      </c>
      <c r="Q327" s="28">
        <f>SUMIF(C323:C342,"도",E323:E342)</f>
        <v>0</v>
      </c>
      <c r="R327" s="28">
        <f>COUNTIF(X323:X342,"도국")</f>
        <v>0</v>
      </c>
      <c r="S327" s="28" t="s">
        <v>2</v>
      </c>
      <c r="T327" s="28">
        <f>SUMIF(X323:X342,"도국",E323:E342)</f>
        <v>0</v>
      </c>
      <c r="U327" s="28">
        <f t="shared" si="75"/>
        <v>0</v>
      </c>
      <c r="V327" s="28" t="s">
        <v>2</v>
      </c>
      <c r="W327" s="28">
        <f t="shared" si="76"/>
        <v>0</v>
      </c>
      <c r="X327" s="28" t="str">
        <f t="shared" si="74"/>
        <v/>
      </c>
    </row>
    <row r="328" spans="1:24" ht="28.9" customHeight="1">
      <c r="A328" s="41" t="str">
        <f t="shared" si="77"/>
        <v xml:space="preserve"> </v>
      </c>
      <c r="B328" s="42"/>
      <c r="C328" s="43"/>
      <c r="D328" s="44"/>
      <c r="E328" s="44"/>
      <c r="F328" s="43"/>
      <c r="G328" s="43"/>
      <c r="H328" s="26"/>
      <c r="I328" s="26"/>
      <c r="J328" s="26"/>
      <c r="K328" s="26"/>
      <c r="L328" s="52"/>
      <c r="M328" s="50"/>
      <c r="N328" s="28" t="s">
        <v>8</v>
      </c>
      <c r="O328" s="28">
        <f>COUNTIF(C323:C342,"천")</f>
        <v>0</v>
      </c>
      <c r="P328" s="28" t="s">
        <v>2</v>
      </c>
      <c r="Q328" s="28">
        <f>SUMIF(C323:C342,"천",E323:E342)</f>
        <v>0</v>
      </c>
      <c r="R328" s="28">
        <f>COUNTIF(X323:X342,"천국")</f>
        <v>0</v>
      </c>
      <c r="S328" s="28" t="s">
        <v>2</v>
      </c>
      <c r="T328" s="28">
        <f>SUMIF(X323:X342,"천국",E323:E342)</f>
        <v>0</v>
      </c>
      <c r="U328" s="28">
        <f t="shared" si="75"/>
        <v>0</v>
      </c>
      <c r="V328" s="28" t="s">
        <v>2</v>
      </c>
      <c r="W328" s="28">
        <f t="shared" si="76"/>
        <v>0</v>
      </c>
      <c r="X328" s="28" t="str">
        <f t="shared" ref="X328:X343" si="78">CONCATENATE(C328,H328)</f>
        <v/>
      </c>
    </row>
    <row r="329" spans="1:24" ht="28.9" customHeight="1">
      <c r="A329" s="41" t="str">
        <f t="shared" si="77"/>
        <v xml:space="preserve"> </v>
      </c>
      <c r="B329" s="42"/>
      <c r="C329" s="43"/>
      <c r="D329" s="44"/>
      <c r="E329" s="44"/>
      <c r="F329" s="43"/>
      <c r="G329" s="43"/>
      <c r="H329" s="26"/>
      <c r="I329" s="26"/>
      <c r="J329" s="26"/>
      <c r="K329" s="26"/>
      <c r="L329" s="52"/>
      <c r="M329" s="50"/>
      <c r="N329" s="28" t="s">
        <v>9</v>
      </c>
      <c r="O329" s="28">
        <f>COUNTIF(C323:C342,"구")</f>
        <v>0</v>
      </c>
      <c r="P329" s="28" t="s">
        <v>2</v>
      </c>
      <c r="Q329" s="28">
        <f>SUMIF(C323:C342,"구",E323:E342)</f>
        <v>0</v>
      </c>
      <c r="R329" s="28">
        <f>COUNTIF(X323:X342,"구국")</f>
        <v>0</v>
      </c>
      <c r="S329" s="28" t="s">
        <v>2</v>
      </c>
      <c r="T329" s="28">
        <f>SUMIF(X323:X342,"구국",E323:E342)</f>
        <v>0</v>
      </c>
      <c r="U329" s="28">
        <f t="shared" si="75"/>
        <v>0</v>
      </c>
      <c r="V329" s="28" t="s">
        <v>2</v>
      </c>
      <c r="W329" s="28">
        <f t="shared" si="76"/>
        <v>0</v>
      </c>
      <c r="X329" s="28" t="str">
        <f t="shared" si="78"/>
        <v/>
      </c>
    </row>
    <row r="330" spans="1:24" ht="28.9" customHeight="1">
      <c r="A330" s="41" t="str">
        <f t="shared" si="77"/>
        <v xml:space="preserve"> </v>
      </c>
      <c r="B330" s="42"/>
      <c r="C330" s="43"/>
      <c r="D330" s="44"/>
      <c r="E330" s="44"/>
      <c r="F330" s="43"/>
      <c r="G330" s="43"/>
      <c r="H330" s="26"/>
      <c r="I330" s="26"/>
      <c r="J330" s="26"/>
      <c r="K330" s="26"/>
      <c r="L330" s="52"/>
      <c r="M330" s="50"/>
      <c r="N330" s="28" t="s">
        <v>10</v>
      </c>
      <c r="O330" s="28">
        <f>COUNTIF(C323:C342,"제")</f>
        <v>0</v>
      </c>
      <c r="P330" s="28" t="s">
        <v>2</v>
      </c>
      <c r="Q330" s="28">
        <f>SUMIF(C323:C342,"제",E323:E342)</f>
        <v>0</v>
      </c>
      <c r="R330" s="28">
        <f>COUNTIF(X323:X342,"제국")</f>
        <v>0</v>
      </c>
      <c r="S330" s="28" t="s">
        <v>2</v>
      </c>
      <c r="T330" s="28">
        <f>SUMIF(X323:X342,"제국",E323:E342)</f>
        <v>0</v>
      </c>
      <c r="U330" s="28">
        <f t="shared" si="75"/>
        <v>0</v>
      </c>
      <c r="V330" s="28" t="s">
        <v>2</v>
      </c>
      <c r="W330" s="28">
        <f t="shared" si="76"/>
        <v>0</v>
      </c>
      <c r="X330" s="28" t="str">
        <f t="shared" si="78"/>
        <v/>
      </c>
    </row>
    <row r="331" spans="1:24" ht="28.9" customHeight="1">
      <c r="A331" s="41" t="str">
        <f t="shared" si="77"/>
        <v xml:space="preserve"> </v>
      </c>
      <c r="B331" s="42"/>
      <c r="C331" s="43"/>
      <c r="D331" s="44"/>
      <c r="E331" s="44"/>
      <c r="F331" s="43"/>
      <c r="G331" s="43"/>
      <c r="H331" s="26"/>
      <c r="I331" s="26"/>
      <c r="J331" s="26"/>
      <c r="K331" s="26"/>
      <c r="L331" s="52"/>
      <c r="M331" s="50"/>
      <c r="N331" s="28" t="s">
        <v>11</v>
      </c>
      <c r="O331" s="28">
        <f>COUNTIF(C323:C342,"유")</f>
        <v>0</v>
      </c>
      <c r="P331" s="28" t="s">
        <v>2</v>
      </c>
      <c r="Q331" s="28">
        <f>SUMIF(C323:C342,"유",E323:E342)</f>
        <v>0</v>
      </c>
      <c r="R331" s="28">
        <f>COUNTIF(X323:X342,"유국")</f>
        <v>0</v>
      </c>
      <c r="S331" s="28" t="s">
        <v>2</v>
      </c>
      <c r="T331" s="28">
        <f>SUMIF(X323:X342,"유국",E323:E342)</f>
        <v>0</v>
      </c>
      <c r="U331" s="28">
        <f t="shared" si="75"/>
        <v>0</v>
      </c>
      <c r="V331" s="28" t="s">
        <v>2</v>
      </c>
      <c r="W331" s="28">
        <f t="shared" si="76"/>
        <v>0</v>
      </c>
      <c r="X331" s="28" t="str">
        <f t="shared" si="78"/>
        <v/>
      </c>
    </row>
    <row r="332" spans="1:24" ht="28.9" customHeight="1">
      <c r="A332" s="41" t="str">
        <f t="shared" si="77"/>
        <v xml:space="preserve"> </v>
      </c>
      <c r="B332" s="42"/>
      <c r="C332" s="43"/>
      <c r="D332" s="44"/>
      <c r="E332" s="44"/>
      <c r="F332" s="43"/>
      <c r="G332" s="43"/>
      <c r="H332" s="26"/>
      <c r="I332" s="26"/>
      <c r="J332" s="26"/>
      <c r="K332" s="26"/>
      <c r="L332" s="52"/>
      <c r="M332" s="50"/>
      <c r="N332" s="28" t="s">
        <v>12</v>
      </c>
      <c r="O332" s="28">
        <f>COUNTIF(C323:C342,"과")</f>
        <v>0</v>
      </c>
      <c r="P332" s="28" t="s">
        <v>2</v>
      </c>
      <c r="Q332" s="28">
        <f>SUMIF(C323:C342,"과",E323:E342)</f>
        <v>0</v>
      </c>
      <c r="R332" s="28">
        <f>COUNTIF(X323:X342,"과국")</f>
        <v>0</v>
      </c>
      <c r="S332" s="28" t="s">
        <v>2</v>
      </c>
      <c r="T332" s="28">
        <f>SUMIF(X323:X342,"과국",E323:E342)</f>
        <v>0</v>
      </c>
      <c r="U332" s="28">
        <f t="shared" si="75"/>
        <v>0</v>
      </c>
      <c r="V332" s="28" t="s">
        <v>2</v>
      </c>
      <c r="W332" s="28">
        <f t="shared" si="76"/>
        <v>0</v>
      </c>
      <c r="X332" s="28" t="str">
        <f t="shared" si="78"/>
        <v/>
      </c>
    </row>
    <row r="333" spans="1:24" ht="28.9" customHeight="1">
      <c r="A333" s="41" t="str">
        <f t="shared" si="77"/>
        <v xml:space="preserve"> </v>
      </c>
      <c r="B333" s="42"/>
      <c r="C333" s="43"/>
      <c r="D333" s="44"/>
      <c r="E333" s="44"/>
      <c r="F333" s="43"/>
      <c r="G333" s="43"/>
      <c r="H333" s="26"/>
      <c r="I333" s="26"/>
      <c r="J333" s="26"/>
      <c r="K333" s="26"/>
      <c r="L333" s="52"/>
      <c r="M333" s="50"/>
      <c r="N333" s="28" t="s">
        <v>13</v>
      </c>
      <c r="O333" s="28">
        <f>COUNTIF(C323:C342,"묘")</f>
        <v>0</v>
      </c>
      <c r="P333" s="28" t="s">
        <v>2</v>
      </c>
      <c r="Q333" s="28">
        <f>SUMIF(C323:C342,"묘",E323:E342)</f>
        <v>0</v>
      </c>
      <c r="R333" s="28">
        <f>COUNTIF(X323:X342,"묘국")</f>
        <v>0</v>
      </c>
      <c r="S333" s="28" t="s">
        <v>2</v>
      </c>
      <c r="T333" s="28">
        <f>SUMIF(X323:X342,"묘국",E323:E342)</f>
        <v>0</v>
      </c>
      <c r="U333" s="28">
        <f t="shared" si="75"/>
        <v>0</v>
      </c>
      <c r="V333" s="28" t="s">
        <v>2</v>
      </c>
      <c r="W333" s="28">
        <f t="shared" si="76"/>
        <v>0</v>
      </c>
      <c r="X333" s="28" t="str">
        <f t="shared" si="78"/>
        <v/>
      </c>
    </row>
    <row r="334" spans="1:24" ht="28.9" customHeight="1">
      <c r="A334" s="41" t="str">
        <f t="shared" si="77"/>
        <v xml:space="preserve"> </v>
      </c>
      <c r="B334" s="42"/>
      <c r="C334" s="43"/>
      <c r="D334" s="44"/>
      <c r="E334" s="44"/>
      <c r="F334" s="43"/>
      <c r="G334" s="43"/>
      <c r="H334" s="26"/>
      <c r="I334" s="26"/>
      <c r="J334" s="26"/>
      <c r="K334" s="26"/>
      <c r="L334" s="52"/>
      <c r="M334" s="50"/>
      <c r="N334" s="28" t="s">
        <v>14</v>
      </c>
      <c r="O334" s="28">
        <f>COUNTIF(C323:C342,"목")</f>
        <v>0</v>
      </c>
      <c r="P334" s="28" t="s">
        <v>2</v>
      </c>
      <c r="Q334" s="28">
        <f>SUMIF(C323:C342,"목",E323:E342)</f>
        <v>0</v>
      </c>
      <c r="R334" s="28">
        <f>COUNTIF(X323:X342,"목국")</f>
        <v>0</v>
      </c>
      <c r="S334" s="28" t="s">
        <v>2</v>
      </c>
      <c r="T334" s="28">
        <f>SUMIF(X323:X342,"목국",E323:E342)</f>
        <v>0</v>
      </c>
      <c r="U334" s="28">
        <f t="shared" si="75"/>
        <v>0</v>
      </c>
      <c r="V334" s="28" t="s">
        <v>2</v>
      </c>
      <c r="W334" s="28">
        <f t="shared" si="76"/>
        <v>0</v>
      </c>
      <c r="X334" s="28" t="str">
        <f t="shared" si="78"/>
        <v/>
      </c>
    </row>
    <row r="335" spans="1:24" ht="28.9" customHeight="1">
      <c r="A335" s="41" t="str">
        <f t="shared" si="77"/>
        <v xml:space="preserve"> </v>
      </c>
      <c r="B335" s="42"/>
      <c r="C335" s="43"/>
      <c r="D335" s="44"/>
      <c r="E335" s="44"/>
      <c r="F335" s="43"/>
      <c r="G335" s="43"/>
      <c r="H335" s="26"/>
      <c r="I335" s="26"/>
      <c r="J335" s="26"/>
      <c r="K335" s="26"/>
      <c r="L335" s="52"/>
      <c r="M335" s="50"/>
      <c r="N335" s="28" t="s">
        <v>15</v>
      </c>
      <c r="O335" s="28">
        <f>COUNTIF(C323:C342,"잡")</f>
        <v>0</v>
      </c>
      <c r="P335" s="28" t="s">
        <v>2</v>
      </c>
      <c r="Q335" s="28">
        <f>SUMIF(C323:C342,"잡",E323:E342)</f>
        <v>0</v>
      </c>
      <c r="R335" s="28">
        <f>COUNTIF(X323:X342,"잡국")</f>
        <v>0</v>
      </c>
      <c r="S335" s="28" t="s">
        <v>2</v>
      </c>
      <c r="T335" s="28">
        <f>SUMIF(X323:X342,"잡국",E323:E342)</f>
        <v>0</v>
      </c>
      <c r="U335" s="28">
        <f t="shared" si="75"/>
        <v>0</v>
      </c>
      <c r="V335" s="28" t="s">
        <v>2</v>
      </c>
      <c r="W335" s="28">
        <f t="shared" si="76"/>
        <v>0</v>
      </c>
      <c r="X335" s="28" t="str">
        <f t="shared" si="78"/>
        <v/>
      </c>
    </row>
    <row r="336" spans="1:24" ht="28.9" customHeight="1">
      <c r="A336" s="41" t="str">
        <f t="shared" si="77"/>
        <v xml:space="preserve"> </v>
      </c>
      <c r="B336" s="42"/>
      <c r="C336" s="43"/>
      <c r="D336" s="44"/>
      <c r="E336" s="44"/>
      <c r="F336" s="43"/>
      <c r="G336" s="43"/>
      <c r="H336" s="26"/>
      <c r="I336" s="26"/>
      <c r="J336" s="26"/>
      <c r="K336" s="26"/>
      <c r="L336" s="52"/>
      <c r="M336" s="50"/>
      <c r="N336" s="28" t="s">
        <v>19</v>
      </c>
      <c r="O336" s="28">
        <f>COUNTIF(C323:C342,"학")</f>
        <v>0</v>
      </c>
      <c r="P336" s="28" t="s">
        <v>2</v>
      </c>
      <c r="Q336" s="28">
        <f>SUMIF(C323:C342,"학",E323:E342)</f>
        <v>0</v>
      </c>
      <c r="R336" s="28">
        <f>COUNTIF(X323:X342,"학국")</f>
        <v>0</v>
      </c>
      <c r="S336" s="28" t="s">
        <v>2</v>
      </c>
      <c r="T336" s="28">
        <f>SUMIF(X323:X342,"학국",E323:E342)</f>
        <v>0</v>
      </c>
      <c r="U336" s="28">
        <f t="shared" si="75"/>
        <v>0</v>
      </c>
      <c r="V336" s="28" t="s">
        <v>2</v>
      </c>
      <c r="W336" s="28">
        <f t="shared" si="76"/>
        <v>0</v>
      </c>
      <c r="X336" s="28" t="str">
        <f t="shared" si="78"/>
        <v/>
      </c>
    </row>
    <row r="337" spans="1:24" ht="28.9" customHeight="1">
      <c r="A337" s="41" t="str">
        <f t="shared" si="77"/>
        <v xml:space="preserve"> </v>
      </c>
      <c r="B337" s="42"/>
      <c r="C337" s="43"/>
      <c r="D337" s="44"/>
      <c r="E337" s="44"/>
      <c r="F337" s="43"/>
      <c r="G337" s="43"/>
      <c r="H337" s="26"/>
      <c r="I337" s="26"/>
      <c r="J337" s="26"/>
      <c r="K337" s="26"/>
      <c r="L337" s="52"/>
      <c r="M337" s="50"/>
      <c r="N337" s="28" t="s">
        <v>16</v>
      </c>
      <c r="O337" s="28">
        <f>COUNTIF(C323:C342,"수")</f>
        <v>0</v>
      </c>
      <c r="P337" s="28" t="s">
        <v>2</v>
      </c>
      <c r="Q337" s="28">
        <f>SUMIF(C323:C342,"수",E323:E342)</f>
        <v>0</v>
      </c>
      <c r="R337" s="28">
        <f>COUNTIF(X323:X342,"수국")</f>
        <v>0</v>
      </c>
      <c r="S337" s="28" t="s">
        <v>2</v>
      </c>
      <c r="T337" s="28">
        <f>SUMIF(X323:X342,"수국",E323:E342)</f>
        <v>0</v>
      </c>
      <c r="U337" s="28">
        <f t="shared" si="75"/>
        <v>0</v>
      </c>
      <c r="V337" s="28" t="s">
        <v>2</v>
      </c>
      <c r="W337" s="28">
        <f t="shared" si="76"/>
        <v>0</v>
      </c>
      <c r="X337" s="28" t="str">
        <f t="shared" si="78"/>
        <v/>
      </c>
    </row>
    <row r="338" spans="1:24" ht="28.9" customHeight="1">
      <c r="A338" s="41" t="str">
        <f t="shared" si="77"/>
        <v xml:space="preserve"> </v>
      </c>
      <c r="B338" s="42"/>
      <c r="C338" s="43"/>
      <c r="D338" s="44"/>
      <c r="E338" s="44"/>
      <c r="F338" s="43"/>
      <c r="G338" s="43"/>
      <c r="H338" s="26"/>
      <c r="I338" s="26"/>
      <c r="J338" s="26"/>
      <c r="K338" s="26"/>
      <c r="L338" s="52"/>
      <c r="M338" s="50"/>
      <c r="N338" s="29" t="s">
        <v>17</v>
      </c>
      <c r="O338" s="28">
        <f>COUNTIF(C323:C342,"장")</f>
        <v>0</v>
      </c>
      <c r="P338" s="28" t="s">
        <v>2</v>
      </c>
      <c r="Q338" s="28">
        <f>SUMIF(C323:C342,"장",E323:E342)</f>
        <v>0</v>
      </c>
      <c r="R338" s="28">
        <f>COUNTIF(X323:X342,"장국")</f>
        <v>0</v>
      </c>
      <c r="S338" s="28" t="s">
        <v>2</v>
      </c>
      <c r="T338" s="28">
        <f>SUMIF(X323:X342,"장국",E323:E342)</f>
        <v>0</v>
      </c>
      <c r="U338" s="28">
        <f t="shared" si="75"/>
        <v>0</v>
      </c>
      <c r="V338" s="28" t="s">
        <v>2</v>
      </c>
      <c r="W338" s="28">
        <f t="shared" si="76"/>
        <v>0</v>
      </c>
      <c r="X338" s="30" t="str">
        <f t="shared" si="78"/>
        <v/>
      </c>
    </row>
    <row r="339" spans="1:24" ht="28.9" customHeight="1">
      <c r="A339" s="41" t="str">
        <f t="shared" si="77"/>
        <v xml:space="preserve"> </v>
      </c>
      <c r="B339" s="42"/>
      <c r="C339" s="43"/>
      <c r="D339" s="44"/>
      <c r="E339" s="44"/>
      <c r="F339" s="43"/>
      <c r="G339" s="43"/>
      <c r="H339" s="26"/>
      <c r="I339" s="26"/>
      <c r="J339" s="26"/>
      <c r="K339" s="26"/>
      <c r="L339" s="52"/>
      <c r="M339" s="50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30" t="str">
        <f t="shared" si="78"/>
        <v/>
      </c>
    </row>
    <row r="340" spans="1:24" ht="28.9" customHeight="1">
      <c r="A340" s="41" t="str">
        <f t="shared" si="77"/>
        <v xml:space="preserve"> </v>
      </c>
      <c r="B340" s="42"/>
      <c r="C340" s="43"/>
      <c r="D340" s="44"/>
      <c r="E340" s="44"/>
      <c r="F340" s="43"/>
      <c r="G340" s="43"/>
      <c r="H340" s="26"/>
      <c r="I340" s="26"/>
      <c r="J340" s="26"/>
      <c r="K340" s="26"/>
      <c r="L340" s="52"/>
      <c r="M340" s="50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30" t="str">
        <f t="shared" si="78"/>
        <v/>
      </c>
    </row>
    <row r="341" spans="1:24" ht="28.9" customHeight="1">
      <c r="A341" s="41" t="str">
        <f>IF(OR(ISNUMBER(E341),ISTEXT(C341)),A340+1," ")</f>
        <v xml:space="preserve"> </v>
      </c>
      <c r="B341" s="42"/>
      <c r="C341" s="43"/>
      <c r="D341" s="44"/>
      <c r="E341" s="44"/>
      <c r="F341" s="43"/>
      <c r="G341" s="43"/>
      <c r="H341" s="26"/>
      <c r="I341" s="26"/>
      <c r="J341" s="26"/>
      <c r="K341" s="26"/>
      <c r="L341" s="52"/>
      <c r="M341" s="50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30" t="str">
        <f t="shared" si="78"/>
        <v/>
      </c>
    </row>
    <row r="342" spans="1:24" ht="28.9" customHeight="1">
      <c r="A342" s="41" t="str">
        <f>IF(OR(ISNUMBER(E342),ISTEXT(C342)),A341+1," ")</f>
        <v xml:space="preserve"> </v>
      </c>
      <c r="B342" s="42"/>
      <c r="C342" s="43"/>
      <c r="D342" s="44"/>
      <c r="E342" s="44"/>
      <c r="F342" s="43"/>
      <c r="G342" s="43"/>
      <c r="H342" s="26"/>
      <c r="I342" s="26"/>
      <c r="J342" s="26"/>
      <c r="K342" s="26"/>
      <c r="L342" s="52"/>
      <c r="M342" s="50"/>
      <c r="N342" s="28" t="s">
        <v>20</v>
      </c>
      <c r="O342" s="28">
        <f>COUNTIF(C323:C342," ")</f>
        <v>0</v>
      </c>
      <c r="P342" s="28" t="s">
        <v>2</v>
      </c>
      <c r="Q342" s="28">
        <f>SUMIF(C323:C342," ",E323:E342)</f>
        <v>0</v>
      </c>
      <c r="R342" s="28"/>
      <c r="S342" s="28" t="s">
        <v>2</v>
      </c>
      <c r="T342" s="28"/>
      <c r="U342" s="28">
        <f>O342</f>
        <v>0</v>
      </c>
      <c r="V342" s="28" t="s">
        <v>2</v>
      </c>
      <c r="W342" s="28">
        <f>Q342</f>
        <v>0</v>
      </c>
      <c r="X342" s="28" t="str">
        <f t="shared" si="78"/>
        <v/>
      </c>
    </row>
    <row r="343" spans="1:24" ht="28.9" customHeight="1">
      <c r="A343" s="45" t="s">
        <v>35</v>
      </c>
      <c r="B343" s="46"/>
      <c r="C343" s="47"/>
      <c r="D343" s="48"/>
      <c r="E343" s="49">
        <f>SUM(E323:E342)</f>
        <v>0</v>
      </c>
      <c r="F343" s="47"/>
      <c r="G343" s="47"/>
      <c r="H343" s="31"/>
      <c r="I343" s="31"/>
      <c r="J343" s="31"/>
      <c r="K343" s="31"/>
      <c r="L343" s="33"/>
      <c r="M343" s="51"/>
      <c r="N343" s="29" t="s">
        <v>1</v>
      </c>
      <c r="O343" s="28">
        <f>SUM(O323:O342)</f>
        <v>0</v>
      </c>
      <c r="P343" s="28" t="s">
        <v>2</v>
      </c>
      <c r="Q343" s="28">
        <f>SUM(Q323:Q342)</f>
        <v>0</v>
      </c>
      <c r="R343" s="28">
        <f>SUM(R323:R342)</f>
        <v>0</v>
      </c>
      <c r="S343" s="28" t="s">
        <v>2</v>
      </c>
      <c r="T343" s="28">
        <f>SUM(T323:T342)</f>
        <v>0</v>
      </c>
      <c r="U343" s="28">
        <f>SUM(U323:U342)</f>
        <v>0</v>
      </c>
      <c r="V343" s="28" t="s">
        <v>2</v>
      </c>
      <c r="W343" s="28">
        <f>SUM(W323:W342)</f>
        <v>0</v>
      </c>
      <c r="X343" s="28" t="str">
        <f t="shared" si="78"/>
        <v/>
      </c>
    </row>
    <row r="344" spans="1:24" ht="28.9" customHeight="1">
      <c r="A344" s="41" t="str">
        <f>IF(OR(ISNUMBER(E344),ISTEXT(C344)),A342+1," ")</f>
        <v xml:space="preserve"> </v>
      </c>
      <c r="B344" s="42"/>
      <c r="C344" s="43"/>
      <c r="D344" s="44"/>
      <c r="E344" s="44"/>
      <c r="F344" s="43"/>
      <c r="G344" s="43"/>
      <c r="H344" s="26"/>
      <c r="I344" s="26"/>
      <c r="J344" s="26"/>
      <c r="K344" s="27"/>
      <c r="L344" s="52"/>
      <c r="M344" s="50"/>
      <c r="N344" s="28" t="s">
        <v>3</v>
      </c>
      <c r="O344" s="28">
        <f>COUNTIF(C344:C363,"전")</f>
        <v>0</v>
      </c>
      <c r="P344" s="28" t="s">
        <v>2</v>
      </c>
      <c r="Q344" s="28">
        <f>SUMIF(C344:C363,"전",E344:E363)</f>
        <v>0</v>
      </c>
      <c r="R344" s="28">
        <f>COUNTIF(X344:X363,"전국")</f>
        <v>0</v>
      </c>
      <c r="S344" s="28" t="s">
        <v>2</v>
      </c>
      <c r="T344" s="28">
        <f>SUMIF(X344:X363,"전국",E344:E363)</f>
        <v>0</v>
      </c>
      <c r="U344" s="28">
        <f t="shared" ref="U344:U359" si="79">O344-R344</f>
        <v>0</v>
      </c>
      <c r="V344" s="28" t="s">
        <v>2</v>
      </c>
      <c r="W344" s="28">
        <f t="shared" ref="W344:W359" si="80">Q344-T344</f>
        <v>0</v>
      </c>
      <c r="X344" s="28" t="str">
        <f t="shared" ref="X344:X359" si="81">CONCATENATE(C344,H344)</f>
        <v/>
      </c>
    </row>
    <row r="345" spans="1:24" ht="28.9" customHeight="1">
      <c r="A345" s="41" t="str">
        <f>IF(OR(ISNUMBER(E345),ISTEXT(C345)),A344+1," ")</f>
        <v xml:space="preserve"> </v>
      </c>
      <c r="B345" s="42"/>
      <c r="C345" s="43"/>
      <c r="D345" s="44"/>
      <c r="E345" s="44"/>
      <c r="F345" s="43"/>
      <c r="G345" s="43"/>
      <c r="H345" s="26"/>
      <c r="I345" s="26"/>
      <c r="J345" s="26"/>
      <c r="K345" s="26"/>
      <c r="L345" s="52"/>
      <c r="M345" s="50"/>
      <c r="N345" s="28" t="s">
        <v>4</v>
      </c>
      <c r="O345" s="28">
        <f>COUNTIF(C344:C363,"답")</f>
        <v>0</v>
      </c>
      <c r="P345" s="28" t="s">
        <v>2</v>
      </c>
      <c r="Q345" s="28">
        <f>SUMIF(C344:C363,"답",E344:E363)</f>
        <v>0</v>
      </c>
      <c r="R345" s="28">
        <f>COUNTIF(X344:X363,"답국")</f>
        <v>0</v>
      </c>
      <c r="S345" s="28" t="s">
        <v>2</v>
      </c>
      <c r="T345" s="28">
        <f>SUMIF(X344:X363,"답국",E344:E363)</f>
        <v>0</v>
      </c>
      <c r="U345" s="28">
        <f t="shared" si="79"/>
        <v>0</v>
      </c>
      <c r="V345" s="28" t="s">
        <v>2</v>
      </c>
      <c r="W345" s="28">
        <f t="shared" si="80"/>
        <v>0</v>
      </c>
      <c r="X345" s="28" t="str">
        <f t="shared" si="81"/>
        <v/>
      </c>
    </row>
    <row r="346" spans="1:24" ht="28.9" customHeight="1">
      <c r="A346" s="41" t="str">
        <f>IF(OR(ISNUMBER(E346),ISTEXT(C346)),A345+1," ")</f>
        <v xml:space="preserve"> </v>
      </c>
      <c r="B346" s="42"/>
      <c r="C346" s="43"/>
      <c r="D346" s="44"/>
      <c r="E346" s="44"/>
      <c r="F346" s="43"/>
      <c r="G346" s="43"/>
      <c r="H346" s="26"/>
      <c r="I346" s="26"/>
      <c r="J346" s="26"/>
      <c r="K346" s="26"/>
      <c r="L346" s="52"/>
      <c r="M346" s="50"/>
      <c r="N346" s="28" t="s">
        <v>5</v>
      </c>
      <c r="O346" s="28">
        <f>COUNTIF(C344:C363,"임")</f>
        <v>0</v>
      </c>
      <c r="P346" s="28" t="s">
        <v>2</v>
      </c>
      <c r="Q346" s="28">
        <f>SUMIF(C344:C363,"임",E344:E363)</f>
        <v>0</v>
      </c>
      <c r="R346" s="28">
        <f>COUNTIF(X344:X363,"임국")</f>
        <v>0</v>
      </c>
      <c r="S346" s="28" t="s">
        <v>2</v>
      </c>
      <c r="T346" s="28">
        <f>SUMIF(X344:X363,"임국",E344:E363)</f>
        <v>0</v>
      </c>
      <c r="U346" s="28">
        <f t="shared" si="79"/>
        <v>0</v>
      </c>
      <c r="V346" s="28" t="s">
        <v>2</v>
      </c>
      <c r="W346" s="28">
        <f t="shared" si="80"/>
        <v>0</v>
      </c>
      <c r="X346" s="28" t="str">
        <f t="shared" si="81"/>
        <v/>
      </c>
    </row>
    <row r="347" spans="1:24" ht="28.9" customHeight="1">
      <c r="A347" s="41" t="str">
        <f t="shared" ref="A347:A361" si="82">IF(OR(ISNUMBER(E347),ISTEXT(C347)),A346+1," ")</f>
        <v xml:space="preserve"> </v>
      </c>
      <c r="B347" s="42"/>
      <c r="C347" s="43"/>
      <c r="D347" s="44"/>
      <c r="E347" s="44"/>
      <c r="F347" s="43"/>
      <c r="G347" s="43"/>
      <c r="H347" s="26"/>
      <c r="I347" s="26"/>
      <c r="J347" s="26"/>
      <c r="K347" s="26"/>
      <c r="L347" s="52"/>
      <c r="M347" s="50"/>
      <c r="N347" s="28" t="s">
        <v>6</v>
      </c>
      <c r="O347" s="28">
        <f>COUNTIF(C344:C363,"대")</f>
        <v>0</v>
      </c>
      <c r="P347" s="28" t="s">
        <v>2</v>
      </c>
      <c r="Q347" s="28">
        <f>SUMIF(C344:C363,"대",E344:E363)</f>
        <v>0</v>
      </c>
      <c r="R347" s="28">
        <f>COUNTIF(X344:X363,"대국")</f>
        <v>0</v>
      </c>
      <c r="S347" s="28" t="s">
        <v>2</v>
      </c>
      <c r="T347" s="28">
        <f>SUMIF(X344:X363,"대국",E344:E363)</f>
        <v>0</v>
      </c>
      <c r="U347" s="28">
        <f t="shared" si="79"/>
        <v>0</v>
      </c>
      <c r="V347" s="28" t="s">
        <v>2</v>
      </c>
      <c r="W347" s="28">
        <f t="shared" si="80"/>
        <v>0</v>
      </c>
      <c r="X347" s="28" t="str">
        <f t="shared" si="81"/>
        <v/>
      </c>
    </row>
    <row r="348" spans="1:24" ht="28.9" customHeight="1">
      <c r="A348" s="41" t="str">
        <f t="shared" si="82"/>
        <v xml:space="preserve"> </v>
      </c>
      <c r="B348" s="42"/>
      <c r="C348" s="43"/>
      <c r="D348" s="44"/>
      <c r="E348" s="44"/>
      <c r="F348" s="43"/>
      <c r="G348" s="43"/>
      <c r="H348" s="26"/>
      <c r="I348" s="26"/>
      <c r="J348" s="26"/>
      <c r="K348" s="26"/>
      <c r="L348" s="52"/>
      <c r="M348" s="50"/>
      <c r="N348" s="28" t="s">
        <v>7</v>
      </c>
      <c r="O348" s="28">
        <f>COUNTIF(C344:C363,"도")</f>
        <v>0</v>
      </c>
      <c r="P348" s="28" t="s">
        <v>2</v>
      </c>
      <c r="Q348" s="28">
        <f>SUMIF(C344:C363,"도",E344:E363)</f>
        <v>0</v>
      </c>
      <c r="R348" s="28">
        <f>COUNTIF(X344:X363,"도국")</f>
        <v>0</v>
      </c>
      <c r="S348" s="28" t="s">
        <v>2</v>
      </c>
      <c r="T348" s="28">
        <f>SUMIF(X344:X363,"도국",E344:E363)</f>
        <v>0</v>
      </c>
      <c r="U348" s="28">
        <f t="shared" si="79"/>
        <v>0</v>
      </c>
      <c r="V348" s="28" t="s">
        <v>2</v>
      </c>
      <c r="W348" s="28">
        <f t="shared" si="80"/>
        <v>0</v>
      </c>
      <c r="X348" s="28" t="str">
        <f t="shared" si="81"/>
        <v/>
      </c>
    </row>
    <row r="349" spans="1:24" ht="28.9" customHeight="1">
      <c r="A349" s="41" t="str">
        <f t="shared" si="82"/>
        <v xml:space="preserve"> </v>
      </c>
      <c r="B349" s="42"/>
      <c r="C349" s="43"/>
      <c r="D349" s="44"/>
      <c r="E349" s="44"/>
      <c r="F349" s="43"/>
      <c r="G349" s="43"/>
      <c r="H349" s="26"/>
      <c r="I349" s="26"/>
      <c r="J349" s="26"/>
      <c r="K349" s="26"/>
      <c r="L349" s="52"/>
      <c r="M349" s="50"/>
      <c r="N349" s="28" t="s">
        <v>8</v>
      </c>
      <c r="O349" s="28">
        <f>COUNTIF(C344:C363,"천")</f>
        <v>0</v>
      </c>
      <c r="P349" s="28" t="s">
        <v>2</v>
      </c>
      <c r="Q349" s="28">
        <f>SUMIF(C344:C363,"천",E344:E363)</f>
        <v>0</v>
      </c>
      <c r="R349" s="28">
        <f>COUNTIF(X344:X363,"천국")</f>
        <v>0</v>
      </c>
      <c r="S349" s="28" t="s">
        <v>2</v>
      </c>
      <c r="T349" s="28">
        <f>SUMIF(X344:X363,"천국",E344:E363)</f>
        <v>0</v>
      </c>
      <c r="U349" s="28">
        <f t="shared" si="79"/>
        <v>0</v>
      </c>
      <c r="V349" s="28" t="s">
        <v>2</v>
      </c>
      <c r="W349" s="28">
        <f t="shared" si="80"/>
        <v>0</v>
      </c>
      <c r="X349" s="28" t="str">
        <f t="shared" si="81"/>
        <v/>
      </c>
    </row>
    <row r="350" spans="1:24" ht="28.9" customHeight="1">
      <c r="A350" s="41" t="str">
        <f t="shared" si="82"/>
        <v xml:space="preserve"> </v>
      </c>
      <c r="B350" s="42"/>
      <c r="C350" s="43"/>
      <c r="D350" s="44"/>
      <c r="E350" s="44"/>
      <c r="F350" s="43"/>
      <c r="G350" s="43"/>
      <c r="H350" s="26"/>
      <c r="I350" s="26"/>
      <c r="J350" s="26"/>
      <c r="K350" s="26"/>
      <c r="L350" s="52"/>
      <c r="M350" s="50"/>
      <c r="N350" s="28" t="s">
        <v>9</v>
      </c>
      <c r="O350" s="28">
        <f>COUNTIF(C344:C363,"구")</f>
        <v>0</v>
      </c>
      <c r="P350" s="28" t="s">
        <v>2</v>
      </c>
      <c r="Q350" s="28">
        <f>SUMIF(C344:C363,"구",E344:E363)</f>
        <v>0</v>
      </c>
      <c r="R350" s="28">
        <f>COUNTIF(X344:X363,"구국")</f>
        <v>0</v>
      </c>
      <c r="S350" s="28" t="s">
        <v>2</v>
      </c>
      <c r="T350" s="28">
        <f>SUMIF(X344:X363,"구국",E344:E363)</f>
        <v>0</v>
      </c>
      <c r="U350" s="28">
        <f t="shared" si="79"/>
        <v>0</v>
      </c>
      <c r="V350" s="28" t="s">
        <v>2</v>
      </c>
      <c r="W350" s="28">
        <f t="shared" si="80"/>
        <v>0</v>
      </c>
      <c r="X350" s="28" t="str">
        <f t="shared" si="81"/>
        <v/>
      </c>
    </row>
    <row r="351" spans="1:24" ht="28.9" customHeight="1">
      <c r="A351" s="41" t="str">
        <f t="shared" si="82"/>
        <v xml:space="preserve"> </v>
      </c>
      <c r="B351" s="42"/>
      <c r="C351" s="43"/>
      <c r="D351" s="44"/>
      <c r="E351" s="44"/>
      <c r="F351" s="43"/>
      <c r="G351" s="43"/>
      <c r="H351" s="26"/>
      <c r="I351" s="26"/>
      <c r="J351" s="26"/>
      <c r="K351" s="26"/>
      <c r="L351" s="52"/>
      <c r="M351" s="50"/>
      <c r="N351" s="28" t="s">
        <v>10</v>
      </c>
      <c r="O351" s="28">
        <f>COUNTIF(C344:C363,"제")</f>
        <v>0</v>
      </c>
      <c r="P351" s="28" t="s">
        <v>2</v>
      </c>
      <c r="Q351" s="28">
        <f>SUMIF(C344:C363,"제",E344:E363)</f>
        <v>0</v>
      </c>
      <c r="R351" s="28">
        <f>COUNTIF(X344:X363,"제국")</f>
        <v>0</v>
      </c>
      <c r="S351" s="28" t="s">
        <v>2</v>
      </c>
      <c r="T351" s="28">
        <f>SUMIF(X344:X363,"제국",E344:E363)</f>
        <v>0</v>
      </c>
      <c r="U351" s="28">
        <f t="shared" si="79"/>
        <v>0</v>
      </c>
      <c r="V351" s="28" t="s">
        <v>2</v>
      </c>
      <c r="W351" s="28">
        <f t="shared" si="80"/>
        <v>0</v>
      </c>
      <c r="X351" s="28" t="str">
        <f t="shared" si="81"/>
        <v/>
      </c>
    </row>
    <row r="352" spans="1:24" ht="28.9" customHeight="1">
      <c r="A352" s="41" t="str">
        <f t="shared" si="82"/>
        <v xml:space="preserve"> </v>
      </c>
      <c r="B352" s="42"/>
      <c r="C352" s="43"/>
      <c r="D352" s="44"/>
      <c r="E352" s="44"/>
      <c r="F352" s="43"/>
      <c r="G352" s="43"/>
      <c r="H352" s="26"/>
      <c r="I352" s="26"/>
      <c r="J352" s="26"/>
      <c r="K352" s="26"/>
      <c r="L352" s="52"/>
      <c r="M352" s="50"/>
      <c r="N352" s="28" t="s">
        <v>11</v>
      </c>
      <c r="O352" s="28">
        <f>COUNTIF(C344:C363,"유")</f>
        <v>0</v>
      </c>
      <c r="P352" s="28" t="s">
        <v>2</v>
      </c>
      <c r="Q352" s="28">
        <f>SUMIF(C344:C363,"유",E344:E363)</f>
        <v>0</v>
      </c>
      <c r="R352" s="28">
        <f>COUNTIF(X344:X363,"유국")</f>
        <v>0</v>
      </c>
      <c r="S352" s="28" t="s">
        <v>2</v>
      </c>
      <c r="T352" s="28">
        <f>SUMIF(X344:X363,"유국",E344:E363)</f>
        <v>0</v>
      </c>
      <c r="U352" s="28">
        <f t="shared" si="79"/>
        <v>0</v>
      </c>
      <c r="V352" s="28" t="s">
        <v>2</v>
      </c>
      <c r="W352" s="28">
        <f t="shared" si="80"/>
        <v>0</v>
      </c>
      <c r="X352" s="28" t="str">
        <f t="shared" si="81"/>
        <v/>
      </c>
    </row>
    <row r="353" spans="1:24" ht="28.9" customHeight="1">
      <c r="A353" s="41" t="str">
        <f t="shared" si="82"/>
        <v xml:space="preserve"> </v>
      </c>
      <c r="B353" s="42"/>
      <c r="C353" s="43"/>
      <c r="D353" s="44"/>
      <c r="E353" s="44"/>
      <c r="F353" s="43"/>
      <c r="G353" s="43"/>
      <c r="H353" s="26"/>
      <c r="I353" s="26"/>
      <c r="J353" s="26"/>
      <c r="K353" s="26"/>
      <c r="L353" s="52"/>
      <c r="M353" s="50"/>
      <c r="N353" s="28" t="s">
        <v>12</v>
      </c>
      <c r="O353" s="28">
        <f>COUNTIF(C344:C363,"과")</f>
        <v>0</v>
      </c>
      <c r="P353" s="28" t="s">
        <v>2</v>
      </c>
      <c r="Q353" s="28">
        <f>SUMIF(C344:C363,"과",E344:E363)</f>
        <v>0</v>
      </c>
      <c r="R353" s="28">
        <f>COUNTIF(X344:X363,"과국")</f>
        <v>0</v>
      </c>
      <c r="S353" s="28" t="s">
        <v>2</v>
      </c>
      <c r="T353" s="28">
        <f>SUMIF(X344:X363,"과국",E344:E363)</f>
        <v>0</v>
      </c>
      <c r="U353" s="28">
        <f t="shared" si="79"/>
        <v>0</v>
      </c>
      <c r="V353" s="28" t="s">
        <v>2</v>
      </c>
      <c r="W353" s="28">
        <f t="shared" si="80"/>
        <v>0</v>
      </c>
      <c r="X353" s="28" t="str">
        <f t="shared" si="81"/>
        <v/>
      </c>
    </row>
    <row r="354" spans="1:24" ht="28.9" customHeight="1">
      <c r="A354" s="41" t="str">
        <f t="shared" si="82"/>
        <v xml:space="preserve"> </v>
      </c>
      <c r="B354" s="42"/>
      <c r="C354" s="43"/>
      <c r="D354" s="44"/>
      <c r="E354" s="44"/>
      <c r="F354" s="43"/>
      <c r="G354" s="43"/>
      <c r="H354" s="26"/>
      <c r="I354" s="26"/>
      <c r="J354" s="26"/>
      <c r="K354" s="26"/>
      <c r="L354" s="52"/>
      <c r="M354" s="50"/>
      <c r="N354" s="28" t="s">
        <v>13</v>
      </c>
      <c r="O354" s="28">
        <f>COUNTIF(C344:C363,"묘")</f>
        <v>0</v>
      </c>
      <c r="P354" s="28" t="s">
        <v>2</v>
      </c>
      <c r="Q354" s="28">
        <f>SUMIF(C344:C363,"묘",E344:E363)</f>
        <v>0</v>
      </c>
      <c r="R354" s="28">
        <f>COUNTIF(X344:X363,"묘국")</f>
        <v>0</v>
      </c>
      <c r="S354" s="28" t="s">
        <v>2</v>
      </c>
      <c r="T354" s="28">
        <f>SUMIF(X344:X363,"묘국",E344:E363)</f>
        <v>0</v>
      </c>
      <c r="U354" s="28">
        <f t="shared" si="79"/>
        <v>0</v>
      </c>
      <c r="V354" s="28" t="s">
        <v>2</v>
      </c>
      <c r="W354" s="28">
        <f t="shared" si="80"/>
        <v>0</v>
      </c>
      <c r="X354" s="28" t="str">
        <f t="shared" si="81"/>
        <v/>
      </c>
    </row>
    <row r="355" spans="1:24" ht="28.9" customHeight="1">
      <c r="A355" s="41" t="str">
        <f t="shared" si="82"/>
        <v xml:space="preserve"> </v>
      </c>
      <c r="B355" s="42"/>
      <c r="C355" s="43"/>
      <c r="D355" s="44"/>
      <c r="E355" s="44"/>
      <c r="F355" s="43"/>
      <c r="G355" s="43"/>
      <c r="H355" s="26"/>
      <c r="I355" s="26"/>
      <c r="J355" s="26"/>
      <c r="K355" s="26"/>
      <c r="L355" s="52"/>
      <c r="M355" s="50"/>
      <c r="N355" s="28" t="s">
        <v>14</v>
      </c>
      <c r="O355" s="28">
        <f>COUNTIF(C344:C363,"목")</f>
        <v>0</v>
      </c>
      <c r="P355" s="28" t="s">
        <v>2</v>
      </c>
      <c r="Q355" s="28">
        <f>SUMIF(C344:C363,"목",E344:E363)</f>
        <v>0</v>
      </c>
      <c r="R355" s="28">
        <f>COUNTIF(X344:X363,"목국")</f>
        <v>0</v>
      </c>
      <c r="S355" s="28" t="s">
        <v>2</v>
      </c>
      <c r="T355" s="28">
        <f>SUMIF(X344:X363,"목국",E344:E363)</f>
        <v>0</v>
      </c>
      <c r="U355" s="28">
        <f t="shared" si="79"/>
        <v>0</v>
      </c>
      <c r="V355" s="28" t="s">
        <v>2</v>
      </c>
      <c r="W355" s="28">
        <f t="shared" si="80"/>
        <v>0</v>
      </c>
      <c r="X355" s="28" t="str">
        <f t="shared" si="81"/>
        <v/>
      </c>
    </row>
    <row r="356" spans="1:24" ht="28.9" customHeight="1">
      <c r="A356" s="41" t="str">
        <f t="shared" si="82"/>
        <v xml:space="preserve"> </v>
      </c>
      <c r="B356" s="42"/>
      <c r="C356" s="43"/>
      <c r="D356" s="44"/>
      <c r="E356" s="44"/>
      <c r="F356" s="43"/>
      <c r="G356" s="43"/>
      <c r="H356" s="26"/>
      <c r="I356" s="26"/>
      <c r="J356" s="26"/>
      <c r="K356" s="26"/>
      <c r="L356" s="52"/>
      <c r="M356" s="50"/>
      <c r="N356" s="28" t="s">
        <v>15</v>
      </c>
      <c r="O356" s="28">
        <f>COUNTIF(C344:C363,"잡")</f>
        <v>0</v>
      </c>
      <c r="P356" s="28" t="s">
        <v>2</v>
      </c>
      <c r="Q356" s="28">
        <f>SUMIF(C344:C363,"잡",E344:E363)</f>
        <v>0</v>
      </c>
      <c r="R356" s="28">
        <f>COUNTIF(X344:X363,"잡국")</f>
        <v>0</v>
      </c>
      <c r="S356" s="28" t="s">
        <v>2</v>
      </c>
      <c r="T356" s="28">
        <f>SUMIF(X344:X363,"잡국",E344:E363)</f>
        <v>0</v>
      </c>
      <c r="U356" s="28">
        <f t="shared" si="79"/>
        <v>0</v>
      </c>
      <c r="V356" s="28" t="s">
        <v>2</v>
      </c>
      <c r="W356" s="28">
        <f t="shared" si="80"/>
        <v>0</v>
      </c>
      <c r="X356" s="28" t="str">
        <f t="shared" si="81"/>
        <v/>
      </c>
    </row>
    <row r="357" spans="1:24" ht="28.9" customHeight="1">
      <c r="A357" s="41" t="str">
        <f t="shared" si="82"/>
        <v xml:space="preserve"> </v>
      </c>
      <c r="B357" s="42"/>
      <c r="C357" s="43"/>
      <c r="D357" s="44"/>
      <c r="E357" s="44"/>
      <c r="F357" s="43"/>
      <c r="G357" s="43"/>
      <c r="H357" s="26"/>
      <c r="I357" s="26"/>
      <c r="J357" s="26"/>
      <c r="K357" s="26"/>
      <c r="L357" s="52"/>
      <c r="M357" s="50"/>
      <c r="N357" s="28" t="s">
        <v>19</v>
      </c>
      <c r="O357" s="28">
        <f>COUNTIF(C344:C363,"학")</f>
        <v>0</v>
      </c>
      <c r="P357" s="28" t="s">
        <v>2</v>
      </c>
      <c r="Q357" s="28">
        <f>SUMIF(C344:C363,"학",E344:E363)</f>
        <v>0</v>
      </c>
      <c r="R357" s="28">
        <f>COUNTIF(X344:X363,"학국")</f>
        <v>0</v>
      </c>
      <c r="S357" s="28" t="s">
        <v>2</v>
      </c>
      <c r="T357" s="28">
        <f>SUMIF(X344:X363,"학국",E344:E363)</f>
        <v>0</v>
      </c>
      <c r="U357" s="28">
        <f t="shared" si="79"/>
        <v>0</v>
      </c>
      <c r="V357" s="28" t="s">
        <v>2</v>
      </c>
      <c r="W357" s="28">
        <f t="shared" si="80"/>
        <v>0</v>
      </c>
      <c r="X357" s="28" t="str">
        <f t="shared" si="81"/>
        <v/>
      </c>
    </row>
    <row r="358" spans="1:24" ht="28.9" customHeight="1">
      <c r="A358" s="41" t="str">
        <f t="shared" si="82"/>
        <v xml:space="preserve"> </v>
      </c>
      <c r="B358" s="42"/>
      <c r="C358" s="43"/>
      <c r="D358" s="44"/>
      <c r="E358" s="44"/>
      <c r="F358" s="43"/>
      <c r="G358" s="43"/>
      <c r="H358" s="26"/>
      <c r="I358" s="26"/>
      <c r="J358" s="26"/>
      <c r="K358" s="26"/>
      <c r="L358" s="52"/>
      <c r="M358" s="50"/>
      <c r="N358" s="28" t="s">
        <v>16</v>
      </c>
      <c r="O358" s="28">
        <f>COUNTIF(C344:C363,"수")</f>
        <v>0</v>
      </c>
      <c r="P358" s="28" t="s">
        <v>2</v>
      </c>
      <c r="Q358" s="28">
        <f>SUMIF(C344:C363,"수",E344:E363)</f>
        <v>0</v>
      </c>
      <c r="R358" s="28">
        <f>COUNTIF(X344:X363,"수국")</f>
        <v>0</v>
      </c>
      <c r="S358" s="28" t="s">
        <v>2</v>
      </c>
      <c r="T358" s="28">
        <f>SUMIF(X344:X363,"수국",E344:E363)</f>
        <v>0</v>
      </c>
      <c r="U358" s="28">
        <f t="shared" si="79"/>
        <v>0</v>
      </c>
      <c r="V358" s="28" t="s">
        <v>2</v>
      </c>
      <c r="W358" s="28">
        <f t="shared" si="80"/>
        <v>0</v>
      </c>
      <c r="X358" s="28" t="str">
        <f t="shared" si="81"/>
        <v/>
      </c>
    </row>
    <row r="359" spans="1:24" ht="28.9" customHeight="1">
      <c r="A359" s="41" t="str">
        <f t="shared" si="82"/>
        <v xml:space="preserve"> </v>
      </c>
      <c r="B359" s="42"/>
      <c r="C359" s="43"/>
      <c r="D359" s="44"/>
      <c r="E359" s="44"/>
      <c r="F359" s="43"/>
      <c r="G359" s="43"/>
      <c r="H359" s="26"/>
      <c r="I359" s="26"/>
      <c r="J359" s="26"/>
      <c r="K359" s="26"/>
      <c r="L359" s="52"/>
      <c r="M359" s="50"/>
      <c r="N359" s="29" t="s">
        <v>17</v>
      </c>
      <c r="O359" s="28">
        <f>COUNTIF(C344:C363,"장")</f>
        <v>0</v>
      </c>
      <c r="P359" s="28" t="s">
        <v>2</v>
      </c>
      <c r="Q359" s="28">
        <f>SUMIF(C344:C363,"장",E344:E363)</f>
        <v>0</v>
      </c>
      <c r="R359" s="28">
        <f>COUNTIF(X344:X363,"장국")</f>
        <v>0</v>
      </c>
      <c r="S359" s="28" t="s">
        <v>2</v>
      </c>
      <c r="T359" s="28">
        <f>SUMIF(X344:X363,"장국",E344:E363)</f>
        <v>0</v>
      </c>
      <c r="U359" s="28">
        <f t="shared" si="79"/>
        <v>0</v>
      </c>
      <c r="V359" s="28" t="s">
        <v>2</v>
      </c>
      <c r="W359" s="28">
        <f t="shared" si="80"/>
        <v>0</v>
      </c>
      <c r="X359" s="30" t="str">
        <f t="shared" si="81"/>
        <v/>
      </c>
    </row>
    <row r="360" spans="1:24" ht="28.9" customHeight="1">
      <c r="A360" s="41" t="str">
        <f t="shared" si="82"/>
        <v xml:space="preserve"> </v>
      </c>
      <c r="B360" s="42"/>
      <c r="C360" s="43"/>
      <c r="D360" s="44"/>
      <c r="E360" s="44"/>
      <c r="F360" s="43"/>
      <c r="G360" s="43"/>
      <c r="H360" s="26"/>
      <c r="I360" s="26"/>
      <c r="J360" s="26"/>
      <c r="K360" s="26"/>
      <c r="L360" s="52"/>
      <c r="M360" s="50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30" t="str">
        <f t="shared" ref="X360:X375" si="83">CONCATENATE(C360,H360)</f>
        <v/>
      </c>
    </row>
    <row r="361" spans="1:24" ht="28.9" customHeight="1">
      <c r="A361" s="41" t="str">
        <f t="shared" si="82"/>
        <v xml:space="preserve"> </v>
      </c>
      <c r="B361" s="42"/>
      <c r="C361" s="43"/>
      <c r="D361" s="44"/>
      <c r="E361" s="44"/>
      <c r="F361" s="43"/>
      <c r="G361" s="43"/>
      <c r="H361" s="26"/>
      <c r="I361" s="26"/>
      <c r="J361" s="26"/>
      <c r="K361" s="26"/>
      <c r="L361" s="52"/>
      <c r="M361" s="50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30" t="str">
        <f t="shared" si="83"/>
        <v/>
      </c>
    </row>
    <row r="362" spans="1:24" ht="28.9" customHeight="1">
      <c r="A362" s="41" t="str">
        <f>IF(OR(ISNUMBER(E362),ISTEXT(C362)),A361+1," ")</f>
        <v xml:space="preserve"> </v>
      </c>
      <c r="B362" s="42"/>
      <c r="C362" s="43"/>
      <c r="D362" s="44"/>
      <c r="E362" s="44"/>
      <c r="F362" s="43"/>
      <c r="G362" s="43"/>
      <c r="H362" s="26"/>
      <c r="I362" s="26"/>
      <c r="J362" s="26"/>
      <c r="K362" s="26"/>
      <c r="L362" s="52"/>
      <c r="M362" s="50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30" t="str">
        <f t="shared" si="83"/>
        <v/>
      </c>
    </row>
    <row r="363" spans="1:24" ht="28.9" customHeight="1">
      <c r="A363" s="41" t="str">
        <f>IF(OR(ISNUMBER(E363),ISTEXT(C363)),A362+1," ")</f>
        <v xml:space="preserve"> </v>
      </c>
      <c r="B363" s="42"/>
      <c r="C363" s="43"/>
      <c r="D363" s="44"/>
      <c r="E363" s="44"/>
      <c r="F363" s="43"/>
      <c r="G363" s="43"/>
      <c r="H363" s="26"/>
      <c r="I363" s="26"/>
      <c r="J363" s="26"/>
      <c r="K363" s="26"/>
      <c r="L363" s="52"/>
      <c r="M363" s="50"/>
      <c r="N363" s="28" t="s">
        <v>20</v>
      </c>
      <c r="O363" s="28">
        <f>COUNTIF(C344:C363," ")</f>
        <v>0</v>
      </c>
      <c r="P363" s="28" t="s">
        <v>2</v>
      </c>
      <c r="Q363" s="28">
        <f>SUMIF(C344:C363," ",E344:E363)</f>
        <v>0</v>
      </c>
      <c r="R363" s="28"/>
      <c r="S363" s="28" t="s">
        <v>2</v>
      </c>
      <c r="T363" s="28"/>
      <c r="U363" s="28">
        <f>O363</f>
        <v>0</v>
      </c>
      <c r="V363" s="28" t="s">
        <v>2</v>
      </c>
      <c r="W363" s="28">
        <f>Q363</f>
        <v>0</v>
      </c>
      <c r="X363" s="28" t="str">
        <f t="shared" si="83"/>
        <v/>
      </c>
    </row>
    <row r="364" spans="1:24" ht="28.9" customHeight="1">
      <c r="A364" s="45" t="s">
        <v>35</v>
      </c>
      <c r="B364" s="46"/>
      <c r="C364" s="47"/>
      <c r="D364" s="48"/>
      <c r="E364" s="49">
        <f>SUM(E344:E363)</f>
        <v>0</v>
      </c>
      <c r="F364" s="47"/>
      <c r="G364" s="47"/>
      <c r="H364" s="31"/>
      <c r="I364" s="31"/>
      <c r="J364" s="31"/>
      <c r="K364" s="31"/>
      <c r="L364" s="33"/>
      <c r="M364" s="51"/>
      <c r="N364" s="29" t="s">
        <v>1</v>
      </c>
      <c r="O364" s="28">
        <f>SUM(O344:O363)</f>
        <v>0</v>
      </c>
      <c r="P364" s="28" t="s">
        <v>2</v>
      </c>
      <c r="Q364" s="28">
        <f>SUM(Q344:Q363)</f>
        <v>0</v>
      </c>
      <c r="R364" s="28">
        <f>SUM(R344:R363)</f>
        <v>0</v>
      </c>
      <c r="S364" s="28" t="s">
        <v>2</v>
      </c>
      <c r="T364" s="28">
        <f>SUM(T344:T363)</f>
        <v>0</v>
      </c>
      <c r="U364" s="28">
        <f>SUM(U344:U363)</f>
        <v>0</v>
      </c>
      <c r="V364" s="28" t="s">
        <v>2</v>
      </c>
      <c r="W364" s="28">
        <f>SUM(W344:W363)</f>
        <v>0</v>
      </c>
      <c r="X364" s="28" t="str">
        <f t="shared" si="83"/>
        <v/>
      </c>
    </row>
    <row r="365" spans="1:24" ht="28.9" customHeight="1">
      <c r="A365" s="41" t="str">
        <f>IF(OR(ISNUMBER(E365),ISTEXT(C365)),A363+1," ")</f>
        <v xml:space="preserve"> </v>
      </c>
      <c r="B365" s="42"/>
      <c r="C365" s="43"/>
      <c r="D365" s="44"/>
      <c r="E365" s="44"/>
      <c r="F365" s="43"/>
      <c r="G365" s="43"/>
      <c r="H365" s="26"/>
      <c r="I365" s="26"/>
      <c r="J365" s="26"/>
      <c r="K365" s="27"/>
      <c r="L365" s="52"/>
      <c r="M365" s="50"/>
      <c r="N365" s="28" t="s">
        <v>3</v>
      </c>
      <c r="O365" s="28">
        <f>COUNTIF(C365:C384,"전")</f>
        <v>0</v>
      </c>
      <c r="P365" s="28" t="s">
        <v>2</v>
      </c>
      <c r="Q365" s="28">
        <f>SUMIF(C365:C384,"전",E365:E384)</f>
        <v>0</v>
      </c>
      <c r="R365" s="28">
        <f>COUNTIF(X365:X384,"전국")</f>
        <v>0</v>
      </c>
      <c r="S365" s="28" t="s">
        <v>2</v>
      </c>
      <c r="T365" s="28">
        <f>SUMIF(X365:X384,"전국",E365:E384)</f>
        <v>0</v>
      </c>
      <c r="U365" s="28">
        <f t="shared" ref="U365:U380" si="84">O365-R365</f>
        <v>0</v>
      </c>
      <c r="V365" s="28" t="s">
        <v>2</v>
      </c>
      <c r="W365" s="28">
        <f t="shared" ref="W365:W380" si="85">Q365-T365</f>
        <v>0</v>
      </c>
      <c r="X365" s="28" t="str">
        <f t="shared" si="83"/>
        <v/>
      </c>
    </row>
    <row r="366" spans="1:24" ht="28.9" customHeight="1">
      <c r="A366" s="41" t="str">
        <f>IF(OR(ISNUMBER(E366),ISTEXT(C366)),A365+1," ")</f>
        <v xml:space="preserve"> </v>
      </c>
      <c r="B366" s="42"/>
      <c r="C366" s="43"/>
      <c r="D366" s="44"/>
      <c r="E366" s="44"/>
      <c r="F366" s="43"/>
      <c r="G366" s="43"/>
      <c r="H366" s="26"/>
      <c r="I366" s="26"/>
      <c r="J366" s="26"/>
      <c r="K366" s="26"/>
      <c r="L366" s="52"/>
      <c r="M366" s="50"/>
      <c r="N366" s="28" t="s">
        <v>4</v>
      </c>
      <c r="O366" s="28">
        <f>COUNTIF(C365:C384,"답")</f>
        <v>0</v>
      </c>
      <c r="P366" s="28" t="s">
        <v>2</v>
      </c>
      <c r="Q366" s="28">
        <f>SUMIF(C365:C384,"답",E365:E384)</f>
        <v>0</v>
      </c>
      <c r="R366" s="28">
        <f>COUNTIF(X365:X384,"답국")</f>
        <v>0</v>
      </c>
      <c r="S366" s="28" t="s">
        <v>2</v>
      </c>
      <c r="T366" s="28">
        <f>SUMIF(X365:X384,"답국",E365:E384)</f>
        <v>0</v>
      </c>
      <c r="U366" s="28">
        <f t="shared" si="84"/>
        <v>0</v>
      </c>
      <c r="V366" s="28" t="s">
        <v>2</v>
      </c>
      <c r="W366" s="28">
        <f t="shared" si="85"/>
        <v>0</v>
      </c>
      <c r="X366" s="28" t="str">
        <f t="shared" si="83"/>
        <v/>
      </c>
    </row>
    <row r="367" spans="1:24" ht="28.9" customHeight="1">
      <c r="A367" s="41" t="str">
        <f t="shared" ref="A367:A382" si="86">IF(OR(ISNUMBER(E367),ISTEXT(C367)),A366+1," ")</f>
        <v xml:space="preserve"> </v>
      </c>
      <c r="B367" s="42"/>
      <c r="C367" s="43"/>
      <c r="D367" s="44"/>
      <c r="E367" s="44"/>
      <c r="F367" s="43"/>
      <c r="G367" s="43"/>
      <c r="H367" s="26"/>
      <c r="I367" s="26"/>
      <c r="J367" s="26"/>
      <c r="K367" s="26"/>
      <c r="L367" s="52"/>
      <c r="M367" s="50"/>
      <c r="N367" s="28" t="s">
        <v>5</v>
      </c>
      <c r="O367" s="28">
        <f>COUNTIF(C365:C384,"임")</f>
        <v>0</v>
      </c>
      <c r="P367" s="28" t="s">
        <v>2</v>
      </c>
      <c r="Q367" s="28">
        <f>SUMIF(C365:C384,"임",E365:E384)</f>
        <v>0</v>
      </c>
      <c r="R367" s="28">
        <f>COUNTIF(X365:X384,"임국")</f>
        <v>0</v>
      </c>
      <c r="S367" s="28" t="s">
        <v>2</v>
      </c>
      <c r="T367" s="28">
        <f>SUMIF(X365:X384,"임국",E365:E384)</f>
        <v>0</v>
      </c>
      <c r="U367" s="28">
        <f t="shared" si="84"/>
        <v>0</v>
      </c>
      <c r="V367" s="28" t="s">
        <v>2</v>
      </c>
      <c r="W367" s="28">
        <f t="shared" si="85"/>
        <v>0</v>
      </c>
      <c r="X367" s="28" t="str">
        <f t="shared" si="83"/>
        <v/>
      </c>
    </row>
    <row r="368" spans="1:24" ht="28.9" customHeight="1">
      <c r="A368" s="41" t="str">
        <f t="shared" si="86"/>
        <v xml:space="preserve"> </v>
      </c>
      <c r="B368" s="42"/>
      <c r="C368" s="43"/>
      <c r="D368" s="44"/>
      <c r="E368" s="44"/>
      <c r="F368" s="43"/>
      <c r="G368" s="43"/>
      <c r="H368" s="26"/>
      <c r="I368" s="26"/>
      <c r="J368" s="26"/>
      <c r="K368" s="26"/>
      <c r="L368" s="52"/>
      <c r="M368" s="50"/>
      <c r="N368" s="28" t="s">
        <v>6</v>
      </c>
      <c r="O368" s="28">
        <f>COUNTIF(C365:C384,"대")</f>
        <v>0</v>
      </c>
      <c r="P368" s="28" t="s">
        <v>2</v>
      </c>
      <c r="Q368" s="28">
        <f>SUMIF(C365:C384,"대",E365:E384)</f>
        <v>0</v>
      </c>
      <c r="R368" s="28">
        <f>COUNTIF(X365:X384,"대국")</f>
        <v>0</v>
      </c>
      <c r="S368" s="28" t="s">
        <v>2</v>
      </c>
      <c r="T368" s="28">
        <f>SUMIF(X365:X384,"대국",E365:E384)</f>
        <v>0</v>
      </c>
      <c r="U368" s="28">
        <f t="shared" si="84"/>
        <v>0</v>
      </c>
      <c r="V368" s="28" t="s">
        <v>2</v>
      </c>
      <c r="W368" s="28">
        <f t="shared" si="85"/>
        <v>0</v>
      </c>
      <c r="X368" s="28" t="str">
        <f t="shared" si="83"/>
        <v/>
      </c>
    </row>
    <row r="369" spans="1:24" ht="28.9" customHeight="1">
      <c r="A369" s="41" t="str">
        <f t="shared" si="86"/>
        <v xml:space="preserve"> </v>
      </c>
      <c r="B369" s="42"/>
      <c r="C369" s="43"/>
      <c r="D369" s="44"/>
      <c r="E369" s="44"/>
      <c r="F369" s="43"/>
      <c r="G369" s="43"/>
      <c r="H369" s="26"/>
      <c r="I369" s="26"/>
      <c r="J369" s="26"/>
      <c r="K369" s="26"/>
      <c r="L369" s="52"/>
      <c r="M369" s="50"/>
      <c r="N369" s="28" t="s">
        <v>7</v>
      </c>
      <c r="O369" s="28">
        <f>COUNTIF(C365:C384,"도")</f>
        <v>0</v>
      </c>
      <c r="P369" s="28" t="s">
        <v>2</v>
      </c>
      <c r="Q369" s="28">
        <f>SUMIF(C365:C384,"도",E365:E384)</f>
        <v>0</v>
      </c>
      <c r="R369" s="28">
        <f>COUNTIF(X365:X384,"도국")</f>
        <v>0</v>
      </c>
      <c r="S369" s="28" t="s">
        <v>2</v>
      </c>
      <c r="T369" s="28">
        <f>SUMIF(X365:X384,"도국",E365:E384)</f>
        <v>0</v>
      </c>
      <c r="U369" s="28">
        <f t="shared" si="84"/>
        <v>0</v>
      </c>
      <c r="V369" s="28" t="s">
        <v>2</v>
      </c>
      <c r="W369" s="28">
        <f t="shared" si="85"/>
        <v>0</v>
      </c>
      <c r="X369" s="28" t="str">
        <f t="shared" si="83"/>
        <v/>
      </c>
    </row>
    <row r="370" spans="1:24" ht="28.9" customHeight="1">
      <c r="A370" s="41" t="str">
        <f t="shared" si="86"/>
        <v xml:space="preserve"> </v>
      </c>
      <c r="B370" s="42"/>
      <c r="C370" s="43"/>
      <c r="D370" s="44"/>
      <c r="E370" s="44"/>
      <c r="F370" s="43"/>
      <c r="G370" s="43"/>
      <c r="H370" s="26"/>
      <c r="I370" s="26"/>
      <c r="J370" s="26"/>
      <c r="K370" s="26"/>
      <c r="L370" s="52"/>
      <c r="M370" s="50"/>
      <c r="N370" s="28" t="s">
        <v>8</v>
      </c>
      <c r="O370" s="28">
        <f>COUNTIF(C365:C384,"천")</f>
        <v>0</v>
      </c>
      <c r="P370" s="28" t="s">
        <v>2</v>
      </c>
      <c r="Q370" s="28">
        <f>SUMIF(C365:C384,"천",E365:E384)</f>
        <v>0</v>
      </c>
      <c r="R370" s="28">
        <f>COUNTIF(X365:X384,"천국")</f>
        <v>0</v>
      </c>
      <c r="S370" s="28" t="s">
        <v>2</v>
      </c>
      <c r="T370" s="28">
        <f>SUMIF(X365:X384,"천국",E365:E384)</f>
        <v>0</v>
      </c>
      <c r="U370" s="28">
        <f t="shared" si="84"/>
        <v>0</v>
      </c>
      <c r="V370" s="28" t="s">
        <v>2</v>
      </c>
      <c r="W370" s="28">
        <f t="shared" si="85"/>
        <v>0</v>
      </c>
      <c r="X370" s="28" t="str">
        <f t="shared" si="83"/>
        <v/>
      </c>
    </row>
    <row r="371" spans="1:24" ht="28.9" customHeight="1">
      <c r="A371" s="41" t="str">
        <f t="shared" si="86"/>
        <v xml:space="preserve"> </v>
      </c>
      <c r="B371" s="42"/>
      <c r="C371" s="43"/>
      <c r="D371" s="44"/>
      <c r="E371" s="44"/>
      <c r="F371" s="43"/>
      <c r="G371" s="43"/>
      <c r="H371" s="26"/>
      <c r="I371" s="26"/>
      <c r="J371" s="26"/>
      <c r="K371" s="26"/>
      <c r="L371" s="52"/>
      <c r="M371" s="50"/>
      <c r="N371" s="28" t="s">
        <v>9</v>
      </c>
      <c r="O371" s="28">
        <f>COUNTIF(C365:C384,"구")</f>
        <v>0</v>
      </c>
      <c r="P371" s="28" t="s">
        <v>2</v>
      </c>
      <c r="Q371" s="28">
        <f>SUMIF(C365:C384,"구",E365:E384)</f>
        <v>0</v>
      </c>
      <c r="R371" s="28">
        <f>COUNTIF(X365:X384,"구국")</f>
        <v>0</v>
      </c>
      <c r="S371" s="28" t="s">
        <v>2</v>
      </c>
      <c r="T371" s="28">
        <f>SUMIF(X365:X384,"구국",E365:E384)</f>
        <v>0</v>
      </c>
      <c r="U371" s="28">
        <f t="shared" si="84"/>
        <v>0</v>
      </c>
      <c r="V371" s="28" t="s">
        <v>2</v>
      </c>
      <c r="W371" s="28">
        <f t="shared" si="85"/>
        <v>0</v>
      </c>
      <c r="X371" s="28" t="str">
        <f t="shared" si="83"/>
        <v/>
      </c>
    </row>
    <row r="372" spans="1:24" ht="28.9" customHeight="1">
      <c r="A372" s="41" t="str">
        <f t="shared" si="86"/>
        <v xml:space="preserve"> </v>
      </c>
      <c r="B372" s="42"/>
      <c r="C372" s="43"/>
      <c r="D372" s="44"/>
      <c r="E372" s="44"/>
      <c r="F372" s="43"/>
      <c r="G372" s="43"/>
      <c r="H372" s="26"/>
      <c r="I372" s="26"/>
      <c r="J372" s="26"/>
      <c r="K372" s="26"/>
      <c r="L372" s="52"/>
      <c r="M372" s="50"/>
      <c r="N372" s="28" t="s">
        <v>10</v>
      </c>
      <c r="O372" s="28">
        <f>COUNTIF(C365:C384,"제")</f>
        <v>0</v>
      </c>
      <c r="P372" s="28" t="s">
        <v>2</v>
      </c>
      <c r="Q372" s="28">
        <f>SUMIF(C365:C384,"제",E365:E384)</f>
        <v>0</v>
      </c>
      <c r="R372" s="28">
        <f>COUNTIF(X365:X384,"제국")</f>
        <v>0</v>
      </c>
      <c r="S372" s="28" t="s">
        <v>2</v>
      </c>
      <c r="T372" s="28">
        <f>SUMIF(X365:X384,"제국",E365:E384)</f>
        <v>0</v>
      </c>
      <c r="U372" s="28">
        <f t="shared" si="84"/>
        <v>0</v>
      </c>
      <c r="V372" s="28" t="s">
        <v>2</v>
      </c>
      <c r="W372" s="28">
        <f t="shared" si="85"/>
        <v>0</v>
      </c>
      <c r="X372" s="28" t="str">
        <f t="shared" si="83"/>
        <v/>
      </c>
    </row>
    <row r="373" spans="1:24" ht="28.9" customHeight="1">
      <c r="A373" s="41" t="str">
        <f t="shared" si="86"/>
        <v xml:space="preserve"> </v>
      </c>
      <c r="B373" s="42"/>
      <c r="C373" s="43"/>
      <c r="D373" s="44"/>
      <c r="E373" s="44"/>
      <c r="F373" s="43"/>
      <c r="G373" s="43"/>
      <c r="H373" s="26"/>
      <c r="I373" s="26"/>
      <c r="J373" s="26"/>
      <c r="K373" s="26"/>
      <c r="L373" s="52"/>
      <c r="M373" s="50"/>
      <c r="N373" s="28" t="s">
        <v>11</v>
      </c>
      <c r="O373" s="28">
        <f>COUNTIF(C365:C384,"유")</f>
        <v>0</v>
      </c>
      <c r="P373" s="28" t="s">
        <v>2</v>
      </c>
      <c r="Q373" s="28">
        <f>SUMIF(C365:C384,"유",E365:E384)</f>
        <v>0</v>
      </c>
      <c r="R373" s="28">
        <f>COUNTIF(X365:X384,"유국")</f>
        <v>0</v>
      </c>
      <c r="S373" s="28" t="s">
        <v>2</v>
      </c>
      <c r="T373" s="28">
        <f>SUMIF(X365:X384,"유국",E365:E384)</f>
        <v>0</v>
      </c>
      <c r="U373" s="28">
        <f t="shared" si="84"/>
        <v>0</v>
      </c>
      <c r="V373" s="28" t="s">
        <v>2</v>
      </c>
      <c r="W373" s="28">
        <f t="shared" si="85"/>
        <v>0</v>
      </c>
      <c r="X373" s="28" t="str">
        <f t="shared" si="83"/>
        <v/>
      </c>
    </row>
    <row r="374" spans="1:24" ht="28.9" customHeight="1">
      <c r="A374" s="41" t="str">
        <f t="shared" si="86"/>
        <v xml:space="preserve"> </v>
      </c>
      <c r="B374" s="42"/>
      <c r="C374" s="43"/>
      <c r="D374" s="44"/>
      <c r="E374" s="44"/>
      <c r="F374" s="43"/>
      <c r="G374" s="43"/>
      <c r="H374" s="26"/>
      <c r="I374" s="26"/>
      <c r="J374" s="26"/>
      <c r="K374" s="26"/>
      <c r="L374" s="52"/>
      <c r="M374" s="50"/>
      <c r="N374" s="28" t="s">
        <v>12</v>
      </c>
      <c r="O374" s="28">
        <f>COUNTIF(C365:C384,"과")</f>
        <v>0</v>
      </c>
      <c r="P374" s="28" t="s">
        <v>2</v>
      </c>
      <c r="Q374" s="28">
        <f>SUMIF(C365:C384,"과",E365:E384)</f>
        <v>0</v>
      </c>
      <c r="R374" s="28">
        <f>COUNTIF(X365:X384,"과국")</f>
        <v>0</v>
      </c>
      <c r="S374" s="28" t="s">
        <v>2</v>
      </c>
      <c r="T374" s="28">
        <f>SUMIF(X365:X384,"과국",E365:E384)</f>
        <v>0</v>
      </c>
      <c r="U374" s="28">
        <f t="shared" si="84"/>
        <v>0</v>
      </c>
      <c r="V374" s="28" t="s">
        <v>2</v>
      </c>
      <c r="W374" s="28">
        <f t="shared" si="85"/>
        <v>0</v>
      </c>
      <c r="X374" s="28" t="str">
        <f t="shared" si="83"/>
        <v/>
      </c>
    </row>
    <row r="375" spans="1:24" ht="28.9" customHeight="1">
      <c r="A375" s="41" t="str">
        <f t="shared" si="86"/>
        <v xml:space="preserve"> </v>
      </c>
      <c r="B375" s="42"/>
      <c r="C375" s="43"/>
      <c r="D375" s="44"/>
      <c r="E375" s="44"/>
      <c r="F375" s="43"/>
      <c r="G375" s="43"/>
      <c r="H375" s="26"/>
      <c r="I375" s="26"/>
      <c r="J375" s="26"/>
      <c r="K375" s="26"/>
      <c r="L375" s="52"/>
      <c r="M375" s="50"/>
      <c r="N375" s="28" t="s">
        <v>13</v>
      </c>
      <c r="O375" s="28">
        <f>COUNTIF(C365:C384,"묘")</f>
        <v>0</v>
      </c>
      <c r="P375" s="28" t="s">
        <v>2</v>
      </c>
      <c r="Q375" s="28">
        <f>SUMIF(C365:C384,"묘",E365:E384)</f>
        <v>0</v>
      </c>
      <c r="R375" s="28">
        <f>COUNTIF(X365:X384,"묘국")</f>
        <v>0</v>
      </c>
      <c r="S375" s="28" t="s">
        <v>2</v>
      </c>
      <c r="T375" s="28">
        <f>SUMIF(X365:X384,"묘국",E365:E384)</f>
        <v>0</v>
      </c>
      <c r="U375" s="28">
        <f t="shared" si="84"/>
        <v>0</v>
      </c>
      <c r="V375" s="28" t="s">
        <v>2</v>
      </c>
      <c r="W375" s="28">
        <f t="shared" si="85"/>
        <v>0</v>
      </c>
      <c r="X375" s="28" t="str">
        <f t="shared" si="83"/>
        <v/>
      </c>
    </row>
    <row r="376" spans="1:24" ht="28.9" customHeight="1">
      <c r="A376" s="41" t="str">
        <f t="shared" si="86"/>
        <v xml:space="preserve"> </v>
      </c>
      <c r="B376" s="42"/>
      <c r="C376" s="43"/>
      <c r="D376" s="44"/>
      <c r="E376" s="44"/>
      <c r="F376" s="43"/>
      <c r="G376" s="43"/>
      <c r="H376" s="26"/>
      <c r="I376" s="26"/>
      <c r="J376" s="26"/>
      <c r="K376" s="26"/>
      <c r="L376" s="52"/>
      <c r="M376" s="50"/>
      <c r="N376" s="28" t="s">
        <v>14</v>
      </c>
      <c r="O376" s="28">
        <f>COUNTIF(C365:C384,"목")</f>
        <v>0</v>
      </c>
      <c r="P376" s="28" t="s">
        <v>2</v>
      </c>
      <c r="Q376" s="28">
        <f>SUMIF(C365:C384,"목",E365:E384)</f>
        <v>0</v>
      </c>
      <c r="R376" s="28">
        <f>COUNTIF(X365:X384,"목국")</f>
        <v>0</v>
      </c>
      <c r="S376" s="28" t="s">
        <v>2</v>
      </c>
      <c r="T376" s="28">
        <f>SUMIF(X365:X384,"목국",E365:E384)</f>
        <v>0</v>
      </c>
      <c r="U376" s="28">
        <f t="shared" si="84"/>
        <v>0</v>
      </c>
      <c r="V376" s="28" t="s">
        <v>2</v>
      </c>
      <c r="W376" s="28">
        <f t="shared" si="85"/>
        <v>0</v>
      </c>
      <c r="X376" s="28" t="str">
        <f t="shared" ref="X376:X391" si="87">CONCATENATE(C376,H376)</f>
        <v/>
      </c>
    </row>
    <row r="377" spans="1:24" ht="28.9" customHeight="1">
      <c r="A377" s="41" t="str">
        <f t="shared" si="86"/>
        <v xml:space="preserve"> </v>
      </c>
      <c r="B377" s="42"/>
      <c r="C377" s="43"/>
      <c r="D377" s="44"/>
      <c r="E377" s="44"/>
      <c r="F377" s="43"/>
      <c r="G377" s="43"/>
      <c r="H377" s="26"/>
      <c r="I377" s="26"/>
      <c r="J377" s="26"/>
      <c r="K377" s="26"/>
      <c r="L377" s="52"/>
      <c r="M377" s="50"/>
      <c r="N377" s="28" t="s">
        <v>15</v>
      </c>
      <c r="O377" s="28">
        <f>COUNTIF(C365:C384,"잡")</f>
        <v>0</v>
      </c>
      <c r="P377" s="28" t="s">
        <v>2</v>
      </c>
      <c r="Q377" s="28">
        <f>SUMIF(C365:C384,"잡",E365:E384)</f>
        <v>0</v>
      </c>
      <c r="R377" s="28">
        <f>COUNTIF(X365:X384,"잡국")</f>
        <v>0</v>
      </c>
      <c r="S377" s="28" t="s">
        <v>2</v>
      </c>
      <c r="T377" s="28">
        <f>SUMIF(X365:X384,"잡국",E365:E384)</f>
        <v>0</v>
      </c>
      <c r="U377" s="28">
        <f t="shared" si="84"/>
        <v>0</v>
      </c>
      <c r="V377" s="28" t="s">
        <v>2</v>
      </c>
      <c r="W377" s="28">
        <f t="shared" si="85"/>
        <v>0</v>
      </c>
      <c r="X377" s="28" t="str">
        <f t="shared" si="87"/>
        <v/>
      </c>
    </row>
    <row r="378" spans="1:24" ht="28.9" customHeight="1">
      <c r="A378" s="41" t="str">
        <f t="shared" si="86"/>
        <v xml:space="preserve"> </v>
      </c>
      <c r="B378" s="42"/>
      <c r="C378" s="43"/>
      <c r="D378" s="44"/>
      <c r="E378" s="44"/>
      <c r="F378" s="43"/>
      <c r="G378" s="43"/>
      <c r="H378" s="26"/>
      <c r="I378" s="26"/>
      <c r="J378" s="26"/>
      <c r="K378" s="26"/>
      <c r="L378" s="52"/>
      <c r="M378" s="50"/>
      <c r="N378" s="28" t="s">
        <v>19</v>
      </c>
      <c r="O378" s="28">
        <f>COUNTIF(C365:C384,"학")</f>
        <v>0</v>
      </c>
      <c r="P378" s="28" t="s">
        <v>2</v>
      </c>
      <c r="Q378" s="28">
        <f>SUMIF(C365:C384,"학",E365:E384)</f>
        <v>0</v>
      </c>
      <c r="R378" s="28">
        <f>COUNTIF(X365:X384,"학국")</f>
        <v>0</v>
      </c>
      <c r="S378" s="28" t="s">
        <v>2</v>
      </c>
      <c r="T378" s="28">
        <f>SUMIF(X365:X384,"학국",E365:E384)</f>
        <v>0</v>
      </c>
      <c r="U378" s="28">
        <f t="shared" si="84"/>
        <v>0</v>
      </c>
      <c r="V378" s="28" t="s">
        <v>2</v>
      </c>
      <c r="W378" s="28">
        <f t="shared" si="85"/>
        <v>0</v>
      </c>
      <c r="X378" s="28" t="str">
        <f t="shared" si="87"/>
        <v/>
      </c>
    </row>
    <row r="379" spans="1:24" ht="28.9" customHeight="1">
      <c r="A379" s="41" t="str">
        <f t="shared" si="86"/>
        <v xml:space="preserve"> </v>
      </c>
      <c r="B379" s="42"/>
      <c r="C379" s="43"/>
      <c r="D379" s="44"/>
      <c r="E379" s="44"/>
      <c r="F379" s="43"/>
      <c r="G379" s="43"/>
      <c r="H379" s="26"/>
      <c r="I379" s="26"/>
      <c r="J379" s="26"/>
      <c r="K379" s="26"/>
      <c r="L379" s="52"/>
      <c r="M379" s="50"/>
      <c r="N379" s="28" t="s">
        <v>16</v>
      </c>
      <c r="O379" s="28">
        <f>COUNTIF(C365:C384,"수")</f>
        <v>0</v>
      </c>
      <c r="P379" s="28" t="s">
        <v>2</v>
      </c>
      <c r="Q379" s="28">
        <f>SUMIF(C365:C384,"수",E365:E384)</f>
        <v>0</v>
      </c>
      <c r="R379" s="28">
        <f>COUNTIF(X365:X384,"수국")</f>
        <v>0</v>
      </c>
      <c r="S379" s="28" t="s">
        <v>2</v>
      </c>
      <c r="T379" s="28">
        <f>SUMIF(X365:X384,"수국",E365:E384)</f>
        <v>0</v>
      </c>
      <c r="U379" s="28">
        <f t="shared" si="84"/>
        <v>0</v>
      </c>
      <c r="V379" s="28" t="s">
        <v>2</v>
      </c>
      <c r="W379" s="28">
        <f t="shared" si="85"/>
        <v>0</v>
      </c>
      <c r="X379" s="28" t="str">
        <f t="shared" si="87"/>
        <v/>
      </c>
    </row>
    <row r="380" spans="1:24" ht="28.9" customHeight="1">
      <c r="A380" s="41" t="str">
        <f t="shared" si="86"/>
        <v xml:space="preserve"> </v>
      </c>
      <c r="B380" s="42"/>
      <c r="C380" s="43"/>
      <c r="D380" s="44"/>
      <c r="E380" s="44"/>
      <c r="F380" s="43"/>
      <c r="G380" s="43"/>
      <c r="H380" s="26"/>
      <c r="I380" s="26"/>
      <c r="J380" s="26"/>
      <c r="K380" s="26"/>
      <c r="L380" s="52"/>
      <c r="M380" s="50"/>
      <c r="N380" s="29" t="s">
        <v>17</v>
      </c>
      <c r="O380" s="28">
        <f>COUNTIF(C365:C384,"장")</f>
        <v>0</v>
      </c>
      <c r="P380" s="28" t="s">
        <v>2</v>
      </c>
      <c r="Q380" s="28">
        <f>SUMIF(C365:C384,"장",E365:E384)</f>
        <v>0</v>
      </c>
      <c r="R380" s="28">
        <f>COUNTIF(X365:X384,"장국")</f>
        <v>0</v>
      </c>
      <c r="S380" s="28" t="s">
        <v>2</v>
      </c>
      <c r="T380" s="28">
        <f>SUMIF(X365:X384,"장국",E365:E384)</f>
        <v>0</v>
      </c>
      <c r="U380" s="28">
        <f t="shared" si="84"/>
        <v>0</v>
      </c>
      <c r="V380" s="28" t="s">
        <v>2</v>
      </c>
      <c r="W380" s="28">
        <f t="shared" si="85"/>
        <v>0</v>
      </c>
      <c r="X380" s="30" t="str">
        <f t="shared" si="87"/>
        <v/>
      </c>
    </row>
    <row r="381" spans="1:24" ht="28.9" customHeight="1">
      <c r="A381" s="41" t="str">
        <f t="shared" si="86"/>
        <v xml:space="preserve"> </v>
      </c>
      <c r="B381" s="42"/>
      <c r="C381" s="43"/>
      <c r="D381" s="44"/>
      <c r="E381" s="44"/>
      <c r="F381" s="43"/>
      <c r="G381" s="43"/>
      <c r="H381" s="26"/>
      <c r="I381" s="26"/>
      <c r="J381" s="26"/>
      <c r="K381" s="26"/>
      <c r="L381" s="52"/>
      <c r="M381" s="50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30" t="str">
        <f t="shared" si="87"/>
        <v/>
      </c>
    </row>
    <row r="382" spans="1:24" ht="28.9" customHeight="1">
      <c r="A382" s="41" t="str">
        <f t="shared" si="86"/>
        <v xml:space="preserve"> </v>
      </c>
      <c r="B382" s="42"/>
      <c r="C382" s="43"/>
      <c r="D382" s="44"/>
      <c r="E382" s="44"/>
      <c r="F382" s="43"/>
      <c r="G382" s="43"/>
      <c r="H382" s="26"/>
      <c r="I382" s="26"/>
      <c r="J382" s="26"/>
      <c r="K382" s="26"/>
      <c r="L382" s="52"/>
      <c r="M382" s="50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30" t="str">
        <f t="shared" si="87"/>
        <v/>
      </c>
    </row>
    <row r="383" spans="1:24" ht="28.9" customHeight="1">
      <c r="A383" s="41" t="str">
        <f>IF(OR(ISNUMBER(E383),ISTEXT(C383)),A382+1," ")</f>
        <v xml:space="preserve"> </v>
      </c>
      <c r="B383" s="42"/>
      <c r="C383" s="43"/>
      <c r="D383" s="44"/>
      <c r="E383" s="44"/>
      <c r="F383" s="43"/>
      <c r="G383" s="43"/>
      <c r="H383" s="26"/>
      <c r="I383" s="26"/>
      <c r="J383" s="26"/>
      <c r="K383" s="26"/>
      <c r="L383" s="52"/>
      <c r="M383" s="50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30" t="str">
        <f t="shared" si="87"/>
        <v/>
      </c>
    </row>
    <row r="384" spans="1:24" ht="28.9" customHeight="1">
      <c r="A384" s="41" t="str">
        <f>IF(OR(ISNUMBER(E384),ISTEXT(C384)),A383+1," ")</f>
        <v xml:space="preserve"> </v>
      </c>
      <c r="B384" s="42"/>
      <c r="C384" s="43"/>
      <c r="D384" s="44"/>
      <c r="E384" s="44"/>
      <c r="F384" s="43"/>
      <c r="G384" s="43"/>
      <c r="H384" s="26"/>
      <c r="I384" s="26"/>
      <c r="J384" s="26"/>
      <c r="K384" s="26"/>
      <c r="L384" s="52"/>
      <c r="M384" s="50"/>
      <c r="N384" s="28" t="s">
        <v>20</v>
      </c>
      <c r="O384" s="28">
        <f>COUNTIF(C365:C384," ")</f>
        <v>0</v>
      </c>
      <c r="P384" s="28" t="s">
        <v>2</v>
      </c>
      <c r="Q384" s="28">
        <f>SUMIF(C365:C384," ",E365:E384)</f>
        <v>0</v>
      </c>
      <c r="R384" s="28"/>
      <c r="S384" s="28" t="s">
        <v>2</v>
      </c>
      <c r="T384" s="28"/>
      <c r="U384" s="28">
        <f>O384</f>
        <v>0</v>
      </c>
      <c r="V384" s="28" t="s">
        <v>2</v>
      </c>
      <c r="W384" s="28">
        <f>Q384</f>
        <v>0</v>
      </c>
      <c r="X384" s="28" t="str">
        <f t="shared" si="87"/>
        <v/>
      </c>
    </row>
    <row r="385" spans="1:24" ht="28.9" customHeight="1">
      <c r="A385" s="45" t="s">
        <v>35</v>
      </c>
      <c r="B385" s="46"/>
      <c r="C385" s="47"/>
      <c r="D385" s="48"/>
      <c r="E385" s="49">
        <f>SUM(E365:E384)</f>
        <v>0</v>
      </c>
      <c r="F385" s="47"/>
      <c r="G385" s="47"/>
      <c r="H385" s="31"/>
      <c r="I385" s="31"/>
      <c r="J385" s="31"/>
      <c r="K385" s="31"/>
      <c r="L385" s="33"/>
      <c r="M385" s="51"/>
      <c r="N385" s="29" t="s">
        <v>1</v>
      </c>
      <c r="O385" s="28">
        <f>SUM(O365:O384)</f>
        <v>0</v>
      </c>
      <c r="P385" s="28" t="s">
        <v>2</v>
      </c>
      <c r="Q385" s="28">
        <f>SUM(Q365:Q384)</f>
        <v>0</v>
      </c>
      <c r="R385" s="28">
        <f>SUM(R365:R384)</f>
        <v>0</v>
      </c>
      <c r="S385" s="28" t="s">
        <v>2</v>
      </c>
      <c r="T385" s="28">
        <f>SUM(T365:T384)</f>
        <v>0</v>
      </c>
      <c r="U385" s="28">
        <f>SUM(U365:U384)</f>
        <v>0</v>
      </c>
      <c r="V385" s="28" t="s">
        <v>2</v>
      </c>
      <c r="W385" s="28">
        <f>SUM(W365:W384)</f>
        <v>0</v>
      </c>
      <c r="X385" s="28" t="str">
        <f t="shared" si="87"/>
        <v/>
      </c>
    </row>
    <row r="386" spans="1:24" ht="28.9" customHeight="1">
      <c r="A386" s="41" t="str">
        <f>IF(OR(ISNUMBER(E386),ISTEXT(C386)),A384+1," ")</f>
        <v xml:space="preserve"> </v>
      </c>
      <c r="B386" s="42"/>
      <c r="C386" s="43"/>
      <c r="D386" s="44"/>
      <c r="E386" s="44"/>
      <c r="F386" s="43"/>
      <c r="G386" s="43"/>
      <c r="H386" s="26"/>
      <c r="I386" s="26"/>
      <c r="J386" s="26"/>
      <c r="K386" s="27"/>
      <c r="L386" s="52"/>
      <c r="M386" s="50"/>
      <c r="N386" s="28" t="s">
        <v>3</v>
      </c>
      <c r="O386" s="28">
        <f>COUNTIF(C386:C405,"전")</f>
        <v>0</v>
      </c>
      <c r="P386" s="28" t="s">
        <v>2</v>
      </c>
      <c r="Q386" s="28">
        <f>SUMIF(C386:C405,"전",E386:E405)</f>
        <v>0</v>
      </c>
      <c r="R386" s="28">
        <f>COUNTIF(X386:X405,"전국")</f>
        <v>0</v>
      </c>
      <c r="S386" s="28" t="s">
        <v>2</v>
      </c>
      <c r="T386" s="28">
        <f>SUMIF(X386:X405,"전국",E386:E405)</f>
        <v>0</v>
      </c>
      <c r="U386" s="28">
        <f t="shared" ref="U386:U401" si="88">O386-R386</f>
        <v>0</v>
      </c>
      <c r="V386" s="28" t="s">
        <v>2</v>
      </c>
      <c r="W386" s="28">
        <f t="shared" ref="W386:W401" si="89">Q386-T386</f>
        <v>0</v>
      </c>
      <c r="X386" s="28" t="str">
        <f t="shared" si="87"/>
        <v/>
      </c>
    </row>
    <row r="387" spans="1:24" ht="28.9" customHeight="1">
      <c r="A387" s="41" t="str">
        <f>IF(OR(ISNUMBER(E387),ISTEXT(C387)),A386+1," ")</f>
        <v xml:space="preserve"> </v>
      </c>
      <c r="B387" s="42"/>
      <c r="C387" s="43"/>
      <c r="D387" s="44"/>
      <c r="E387" s="44"/>
      <c r="F387" s="43"/>
      <c r="G387" s="43"/>
      <c r="H387" s="26"/>
      <c r="I387" s="26"/>
      <c r="J387" s="26"/>
      <c r="K387" s="26"/>
      <c r="L387" s="52"/>
      <c r="M387" s="50"/>
      <c r="N387" s="28" t="s">
        <v>4</v>
      </c>
      <c r="O387" s="28">
        <f>COUNTIF(C386:C405,"답")</f>
        <v>0</v>
      </c>
      <c r="P387" s="28" t="s">
        <v>2</v>
      </c>
      <c r="Q387" s="28">
        <f>SUMIF(C386:C405,"답",E386:E405)</f>
        <v>0</v>
      </c>
      <c r="R387" s="28">
        <f>COUNTIF(X386:X405,"답국")</f>
        <v>0</v>
      </c>
      <c r="S387" s="28" t="s">
        <v>2</v>
      </c>
      <c r="T387" s="28">
        <f>SUMIF(X386:X405,"답국",E386:E405)</f>
        <v>0</v>
      </c>
      <c r="U387" s="28">
        <f t="shared" si="88"/>
        <v>0</v>
      </c>
      <c r="V387" s="28" t="s">
        <v>2</v>
      </c>
      <c r="W387" s="28">
        <f t="shared" si="89"/>
        <v>0</v>
      </c>
      <c r="X387" s="28" t="str">
        <f t="shared" si="87"/>
        <v/>
      </c>
    </row>
    <row r="388" spans="1:24" ht="28.9" customHeight="1">
      <c r="A388" s="41" t="str">
        <f t="shared" ref="A388:A403" si="90">IF(OR(ISNUMBER(E388),ISTEXT(C388)),A387+1," ")</f>
        <v xml:space="preserve"> </v>
      </c>
      <c r="B388" s="42"/>
      <c r="C388" s="43"/>
      <c r="D388" s="44"/>
      <c r="E388" s="44"/>
      <c r="F388" s="43"/>
      <c r="G388" s="43"/>
      <c r="H388" s="26"/>
      <c r="I388" s="26"/>
      <c r="J388" s="26"/>
      <c r="K388" s="26"/>
      <c r="L388" s="52"/>
      <c r="M388" s="50"/>
      <c r="N388" s="28" t="s">
        <v>5</v>
      </c>
      <c r="O388" s="28">
        <f>COUNTIF(C386:C405,"임")</f>
        <v>0</v>
      </c>
      <c r="P388" s="28" t="s">
        <v>2</v>
      </c>
      <c r="Q388" s="28">
        <f>SUMIF(C386:C405,"임",E386:E405)</f>
        <v>0</v>
      </c>
      <c r="R388" s="28">
        <f>COUNTIF(X386:X405,"임국")</f>
        <v>0</v>
      </c>
      <c r="S388" s="28" t="s">
        <v>2</v>
      </c>
      <c r="T388" s="28">
        <f>SUMIF(X386:X405,"임국",E386:E405)</f>
        <v>0</v>
      </c>
      <c r="U388" s="28">
        <f t="shared" si="88"/>
        <v>0</v>
      </c>
      <c r="V388" s="28" t="s">
        <v>2</v>
      </c>
      <c r="W388" s="28">
        <f t="shared" si="89"/>
        <v>0</v>
      </c>
      <c r="X388" s="28" t="str">
        <f t="shared" si="87"/>
        <v/>
      </c>
    </row>
    <row r="389" spans="1:24" ht="28.9" customHeight="1">
      <c r="A389" s="41" t="str">
        <f t="shared" si="90"/>
        <v xml:space="preserve"> </v>
      </c>
      <c r="B389" s="42"/>
      <c r="C389" s="43"/>
      <c r="D389" s="44"/>
      <c r="E389" s="44"/>
      <c r="F389" s="43"/>
      <c r="G389" s="43"/>
      <c r="H389" s="26"/>
      <c r="I389" s="26"/>
      <c r="J389" s="26"/>
      <c r="K389" s="26"/>
      <c r="L389" s="52"/>
      <c r="M389" s="50"/>
      <c r="N389" s="28" t="s">
        <v>6</v>
      </c>
      <c r="O389" s="28">
        <f>COUNTIF(C386:C405,"대")</f>
        <v>0</v>
      </c>
      <c r="P389" s="28" t="s">
        <v>2</v>
      </c>
      <c r="Q389" s="28">
        <f>SUMIF(C386:C405,"대",E386:E405)</f>
        <v>0</v>
      </c>
      <c r="R389" s="28">
        <f>COUNTIF(X386:X405,"대국")</f>
        <v>0</v>
      </c>
      <c r="S389" s="28" t="s">
        <v>2</v>
      </c>
      <c r="T389" s="28">
        <f>SUMIF(X386:X405,"대국",E386:E405)</f>
        <v>0</v>
      </c>
      <c r="U389" s="28">
        <f t="shared" si="88"/>
        <v>0</v>
      </c>
      <c r="V389" s="28" t="s">
        <v>2</v>
      </c>
      <c r="W389" s="28">
        <f t="shared" si="89"/>
        <v>0</v>
      </c>
      <c r="X389" s="28" t="str">
        <f t="shared" si="87"/>
        <v/>
      </c>
    </row>
    <row r="390" spans="1:24" ht="28.9" customHeight="1">
      <c r="A390" s="41" t="str">
        <f t="shared" si="90"/>
        <v xml:space="preserve"> </v>
      </c>
      <c r="B390" s="42"/>
      <c r="C390" s="43"/>
      <c r="D390" s="44"/>
      <c r="E390" s="44"/>
      <c r="F390" s="43"/>
      <c r="G390" s="43"/>
      <c r="H390" s="26"/>
      <c r="I390" s="26"/>
      <c r="J390" s="26"/>
      <c r="K390" s="26"/>
      <c r="L390" s="52"/>
      <c r="M390" s="50"/>
      <c r="N390" s="28" t="s">
        <v>7</v>
      </c>
      <c r="O390" s="28">
        <f>COUNTIF(C386:C405,"도")</f>
        <v>0</v>
      </c>
      <c r="P390" s="28" t="s">
        <v>2</v>
      </c>
      <c r="Q390" s="28">
        <f>SUMIF(C386:C405,"도",E386:E405)</f>
        <v>0</v>
      </c>
      <c r="R390" s="28">
        <f>COUNTIF(X386:X405,"도국")</f>
        <v>0</v>
      </c>
      <c r="S390" s="28" t="s">
        <v>2</v>
      </c>
      <c r="T390" s="28">
        <f>SUMIF(X386:X405,"도국",E386:E405)</f>
        <v>0</v>
      </c>
      <c r="U390" s="28">
        <f t="shared" si="88"/>
        <v>0</v>
      </c>
      <c r="V390" s="28" t="s">
        <v>2</v>
      </c>
      <c r="W390" s="28">
        <f t="shared" si="89"/>
        <v>0</v>
      </c>
      <c r="X390" s="28" t="str">
        <f t="shared" si="87"/>
        <v/>
      </c>
    </row>
    <row r="391" spans="1:24" ht="28.9" customHeight="1">
      <c r="A391" s="41" t="str">
        <f t="shared" si="90"/>
        <v xml:space="preserve"> </v>
      </c>
      <c r="B391" s="42"/>
      <c r="C391" s="43"/>
      <c r="D391" s="44"/>
      <c r="E391" s="44"/>
      <c r="F391" s="43"/>
      <c r="G391" s="43"/>
      <c r="H391" s="26"/>
      <c r="I391" s="26"/>
      <c r="J391" s="26"/>
      <c r="K391" s="26"/>
      <c r="L391" s="52"/>
      <c r="M391" s="50"/>
      <c r="N391" s="28" t="s">
        <v>8</v>
      </c>
      <c r="O391" s="28">
        <f>COUNTIF(C386:C405,"천")</f>
        <v>0</v>
      </c>
      <c r="P391" s="28" t="s">
        <v>2</v>
      </c>
      <c r="Q391" s="28">
        <f>SUMIF(C386:C405,"천",E386:E405)</f>
        <v>0</v>
      </c>
      <c r="R391" s="28">
        <f>COUNTIF(X386:X405,"천국")</f>
        <v>0</v>
      </c>
      <c r="S391" s="28" t="s">
        <v>2</v>
      </c>
      <c r="T391" s="28">
        <f>SUMIF(X386:X405,"천국",E386:E405)</f>
        <v>0</v>
      </c>
      <c r="U391" s="28">
        <f t="shared" si="88"/>
        <v>0</v>
      </c>
      <c r="V391" s="28" t="s">
        <v>2</v>
      </c>
      <c r="W391" s="28">
        <f t="shared" si="89"/>
        <v>0</v>
      </c>
      <c r="X391" s="28" t="str">
        <f t="shared" si="87"/>
        <v/>
      </c>
    </row>
    <row r="392" spans="1:24" ht="28.9" customHeight="1">
      <c r="A392" s="41" t="str">
        <f t="shared" si="90"/>
        <v xml:space="preserve"> </v>
      </c>
      <c r="B392" s="42"/>
      <c r="C392" s="43"/>
      <c r="D392" s="44"/>
      <c r="E392" s="44"/>
      <c r="F392" s="43"/>
      <c r="G392" s="43"/>
      <c r="H392" s="26"/>
      <c r="I392" s="26"/>
      <c r="J392" s="26"/>
      <c r="K392" s="26"/>
      <c r="L392" s="52"/>
      <c r="M392" s="50"/>
      <c r="N392" s="28" t="s">
        <v>9</v>
      </c>
      <c r="O392" s="28">
        <f>COUNTIF(C386:C405,"구")</f>
        <v>0</v>
      </c>
      <c r="P392" s="28" t="s">
        <v>2</v>
      </c>
      <c r="Q392" s="28">
        <f>SUMIF(C386:C405,"구",E386:E405)</f>
        <v>0</v>
      </c>
      <c r="R392" s="28">
        <f>COUNTIF(X386:X405,"구국")</f>
        <v>0</v>
      </c>
      <c r="S392" s="28" t="s">
        <v>2</v>
      </c>
      <c r="T392" s="28">
        <f>SUMIF(X386:X405,"구국",E386:E405)</f>
        <v>0</v>
      </c>
      <c r="U392" s="28">
        <f t="shared" si="88"/>
        <v>0</v>
      </c>
      <c r="V392" s="28" t="s">
        <v>2</v>
      </c>
      <c r="W392" s="28">
        <f t="shared" si="89"/>
        <v>0</v>
      </c>
      <c r="X392" s="28" t="str">
        <f t="shared" ref="X392:X407" si="91">CONCATENATE(C392,H392)</f>
        <v/>
      </c>
    </row>
    <row r="393" spans="1:24" ht="28.9" customHeight="1">
      <c r="A393" s="41" t="str">
        <f t="shared" si="90"/>
        <v xml:space="preserve"> </v>
      </c>
      <c r="B393" s="42"/>
      <c r="C393" s="43"/>
      <c r="D393" s="44"/>
      <c r="E393" s="44"/>
      <c r="F393" s="43"/>
      <c r="G393" s="43"/>
      <c r="H393" s="26"/>
      <c r="I393" s="26"/>
      <c r="J393" s="26"/>
      <c r="K393" s="26"/>
      <c r="L393" s="52"/>
      <c r="M393" s="50"/>
      <c r="N393" s="28" t="s">
        <v>10</v>
      </c>
      <c r="O393" s="28">
        <f>COUNTIF(C386:C405,"제")</f>
        <v>0</v>
      </c>
      <c r="P393" s="28" t="s">
        <v>2</v>
      </c>
      <c r="Q393" s="28">
        <f>SUMIF(C386:C405,"제",E386:E405)</f>
        <v>0</v>
      </c>
      <c r="R393" s="28">
        <f>COUNTIF(X386:X405,"제국")</f>
        <v>0</v>
      </c>
      <c r="S393" s="28" t="s">
        <v>2</v>
      </c>
      <c r="T393" s="28">
        <f>SUMIF(X386:X405,"제국",E386:E405)</f>
        <v>0</v>
      </c>
      <c r="U393" s="28">
        <f t="shared" si="88"/>
        <v>0</v>
      </c>
      <c r="V393" s="28" t="s">
        <v>2</v>
      </c>
      <c r="W393" s="28">
        <f t="shared" si="89"/>
        <v>0</v>
      </c>
      <c r="X393" s="28" t="str">
        <f t="shared" si="91"/>
        <v/>
      </c>
    </row>
    <row r="394" spans="1:24" ht="28.9" customHeight="1">
      <c r="A394" s="41" t="str">
        <f t="shared" si="90"/>
        <v xml:space="preserve"> </v>
      </c>
      <c r="B394" s="42"/>
      <c r="C394" s="43"/>
      <c r="D394" s="44"/>
      <c r="E394" s="44"/>
      <c r="F394" s="43"/>
      <c r="G394" s="43"/>
      <c r="H394" s="26"/>
      <c r="I394" s="26"/>
      <c r="J394" s="26"/>
      <c r="K394" s="26"/>
      <c r="L394" s="52"/>
      <c r="M394" s="50"/>
      <c r="N394" s="28" t="s">
        <v>11</v>
      </c>
      <c r="O394" s="28">
        <f>COUNTIF(C386:C405,"유")</f>
        <v>0</v>
      </c>
      <c r="P394" s="28" t="s">
        <v>2</v>
      </c>
      <c r="Q394" s="28">
        <f>SUMIF(C386:C405,"유",E386:E405)</f>
        <v>0</v>
      </c>
      <c r="R394" s="28">
        <f>COUNTIF(X386:X405,"유국")</f>
        <v>0</v>
      </c>
      <c r="S394" s="28" t="s">
        <v>2</v>
      </c>
      <c r="T394" s="28">
        <f>SUMIF(X386:X405,"유국",E386:E405)</f>
        <v>0</v>
      </c>
      <c r="U394" s="28">
        <f t="shared" si="88"/>
        <v>0</v>
      </c>
      <c r="V394" s="28" t="s">
        <v>2</v>
      </c>
      <c r="W394" s="28">
        <f t="shared" si="89"/>
        <v>0</v>
      </c>
      <c r="X394" s="28" t="str">
        <f t="shared" si="91"/>
        <v/>
      </c>
    </row>
    <row r="395" spans="1:24" ht="28.9" customHeight="1">
      <c r="A395" s="41" t="str">
        <f t="shared" si="90"/>
        <v xml:space="preserve"> </v>
      </c>
      <c r="B395" s="42"/>
      <c r="C395" s="43"/>
      <c r="D395" s="44"/>
      <c r="E395" s="44"/>
      <c r="F395" s="43"/>
      <c r="G395" s="43"/>
      <c r="H395" s="26"/>
      <c r="I395" s="26"/>
      <c r="J395" s="26"/>
      <c r="K395" s="26"/>
      <c r="L395" s="52"/>
      <c r="M395" s="50"/>
      <c r="N395" s="28" t="s">
        <v>12</v>
      </c>
      <c r="O395" s="28">
        <f>COUNTIF(C386:C405,"과")</f>
        <v>0</v>
      </c>
      <c r="P395" s="28" t="s">
        <v>2</v>
      </c>
      <c r="Q395" s="28">
        <f>SUMIF(C386:C405,"과",E386:E405)</f>
        <v>0</v>
      </c>
      <c r="R395" s="28">
        <f>COUNTIF(X386:X405,"과국")</f>
        <v>0</v>
      </c>
      <c r="S395" s="28" t="s">
        <v>2</v>
      </c>
      <c r="T395" s="28">
        <f>SUMIF(X386:X405,"과국",E386:E405)</f>
        <v>0</v>
      </c>
      <c r="U395" s="28">
        <f t="shared" si="88"/>
        <v>0</v>
      </c>
      <c r="V395" s="28" t="s">
        <v>2</v>
      </c>
      <c r="W395" s="28">
        <f t="shared" si="89"/>
        <v>0</v>
      </c>
      <c r="X395" s="28" t="str">
        <f t="shared" si="91"/>
        <v/>
      </c>
    </row>
    <row r="396" spans="1:24" ht="28.9" customHeight="1">
      <c r="A396" s="41" t="str">
        <f t="shared" si="90"/>
        <v xml:space="preserve"> </v>
      </c>
      <c r="B396" s="42"/>
      <c r="C396" s="43"/>
      <c r="D396" s="44"/>
      <c r="E396" s="44"/>
      <c r="F396" s="43"/>
      <c r="G396" s="43"/>
      <c r="H396" s="26"/>
      <c r="I396" s="26"/>
      <c r="J396" s="26"/>
      <c r="K396" s="26"/>
      <c r="L396" s="52"/>
      <c r="M396" s="50"/>
      <c r="N396" s="28" t="s">
        <v>13</v>
      </c>
      <c r="O396" s="28">
        <f>COUNTIF(C386:C405,"묘")</f>
        <v>0</v>
      </c>
      <c r="P396" s="28" t="s">
        <v>2</v>
      </c>
      <c r="Q396" s="28">
        <f>SUMIF(C386:C405,"묘",E386:E405)</f>
        <v>0</v>
      </c>
      <c r="R396" s="28">
        <f>COUNTIF(X386:X405,"묘국")</f>
        <v>0</v>
      </c>
      <c r="S396" s="28" t="s">
        <v>2</v>
      </c>
      <c r="T396" s="28">
        <f>SUMIF(X386:X405,"묘국",E386:E405)</f>
        <v>0</v>
      </c>
      <c r="U396" s="28">
        <f t="shared" si="88"/>
        <v>0</v>
      </c>
      <c r="V396" s="28" t="s">
        <v>2</v>
      </c>
      <c r="W396" s="28">
        <f t="shared" si="89"/>
        <v>0</v>
      </c>
      <c r="X396" s="28" t="str">
        <f t="shared" si="91"/>
        <v/>
      </c>
    </row>
    <row r="397" spans="1:24" ht="28.9" customHeight="1">
      <c r="A397" s="41" t="str">
        <f t="shared" si="90"/>
        <v xml:space="preserve"> </v>
      </c>
      <c r="B397" s="42"/>
      <c r="C397" s="43"/>
      <c r="D397" s="44"/>
      <c r="E397" s="44"/>
      <c r="F397" s="43"/>
      <c r="G397" s="43"/>
      <c r="H397" s="26"/>
      <c r="I397" s="26"/>
      <c r="J397" s="26"/>
      <c r="K397" s="26"/>
      <c r="L397" s="52"/>
      <c r="M397" s="50"/>
      <c r="N397" s="28" t="s">
        <v>14</v>
      </c>
      <c r="O397" s="28">
        <f>COUNTIF(C386:C405,"목")</f>
        <v>0</v>
      </c>
      <c r="P397" s="28" t="s">
        <v>2</v>
      </c>
      <c r="Q397" s="28">
        <f>SUMIF(C386:C405,"목",E386:E405)</f>
        <v>0</v>
      </c>
      <c r="R397" s="28">
        <f>COUNTIF(X386:X405,"목국")</f>
        <v>0</v>
      </c>
      <c r="S397" s="28" t="s">
        <v>2</v>
      </c>
      <c r="T397" s="28">
        <f>SUMIF(X386:X405,"목국",E386:E405)</f>
        <v>0</v>
      </c>
      <c r="U397" s="28">
        <f t="shared" si="88"/>
        <v>0</v>
      </c>
      <c r="V397" s="28" t="s">
        <v>2</v>
      </c>
      <c r="W397" s="28">
        <f t="shared" si="89"/>
        <v>0</v>
      </c>
      <c r="X397" s="28" t="str">
        <f t="shared" si="91"/>
        <v/>
      </c>
    </row>
    <row r="398" spans="1:24" ht="28.9" customHeight="1">
      <c r="A398" s="41" t="str">
        <f t="shared" si="90"/>
        <v xml:space="preserve"> </v>
      </c>
      <c r="B398" s="42"/>
      <c r="C398" s="43"/>
      <c r="D398" s="44"/>
      <c r="E398" s="44"/>
      <c r="F398" s="43"/>
      <c r="G398" s="43"/>
      <c r="H398" s="26"/>
      <c r="I398" s="26"/>
      <c r="J398" s="26"/>
      <c r="K398" s="26"/>
      <c r="L398" s="52"/>
      <c r="M398" s="50"/>
      <c r="N398" s="28" t="s">
        <v>15</v>
      </c>
      <c r="O398" s="28">
        <f>COUNTIF(C386:C405,"잡")</f>
        <v>0</v>
      </c>
      <c r="P398" s="28" t="s">
        <v>2</v>
      </c>
      <c r="Q398" s="28">
        <f>SUMIF(C386:C405,"잡",E386:E405)</f>
        <v>0</v>
      </c>
      <c r="R398" s="28">
        <f>COUNTIF(X386:X405,"잡국")</f>
        <v>0</v>
      </c>
      <c r="S398" s="28" t="s">
        <v>2</v>
      </c>
      <c r="T398" s="28">
        <f>SUMIF(X386:X405,"잡국",E386:E405)</f>
        <v>0</v>
      </c>
      <c r="U398" s="28">
        <f t="shared" si="88"/>
        <v>0</v>
      </c>
      <c r="V398" s="28" t="s">
        <v>2</v>
      </c>
      <c r="W398" s="28">
        <f t="shared" si="89"/>
        <v>0</v>
      </c>
      <c r="X398" s="28" t="str">
        <f t="shared" si="91"/>
        <v/>
      </c>
    </row>
    <row r="399" spans="1:24" ht="28.9" customHeight="1">
      <c r="A399" s="41" t="str">
        <f t="shared" si="90"/>
        <v xml:space="preserve"> </v>
      </c>
      <c r="B399" s="42"/>
      <c r="C399" s="43"/>
      <c r="D399" s="44"/>
      <c r="E399" s="44"/>
      <c r="F399" s="43"/>
      <c r="G399" s="43"/>
      <c r="H399" s="26"/>
      <c r="I399" s="26"/>
      <c r="J399" s="26"/>
      <c r="K399" s="26"/>
      <c r="L399" s="52"/>
      <c r="M399" s="50"/>
      <c r="N399" s="28" t="s">
        <v>19</v>
      </c>
      <c r="O399" s="28">
        <f>COUNTIF(C386:C405,"학")</f>
        <v>0</v>
      </c>
      <c r="P399" s="28" t="s">
        <v>2</v>
      </c>
      <c r="Q399" s="28">
        <f>SUMIF(C386:C405,"학",E386:E405)</f>
        <v>0</v>
      </c>
      <c r="R399" s="28">
        <f>COUNTIF(X386:X405,"학국")</f>
        <v>0</v>
      </c>
      <c r="S399" s="28" t="s">
        <v>2</v>
      </c>
      <c r="T399" s="28">
        <f>SUMIF(X386:X405,"학국",E386:E405)</f>
        <v>0</v>
      </c>
      <c r="U399" s="28">
        <f t="shared" si="88"/>
        <v>0</v>
      </c>
      <c r="V399" s="28" t="s">
        <v>2</v>
      </c>
      <c r="W399" s="28">
        <f t="shared" si="89"/>
        <v>0</v>
      </c>
      <c r="X399" s="28" t="str">
        <f t="shared" si="91"/>
        <v/>
      </c>
    </row>
    <row r="400" spans="1:24" ht="28.9" customHeight="1">
      <c r="A400" s="41" t="str">
        <f t="shared" si="90"/>
        <v xml:space="preserve"> </v>
      </c>
      <c r="B400" s="42"/>
      <c r="C400" s="43"/>
      <c r="D400" s="44"/>
      <c r="E400" s="44"/>
      <c r="F400" s="43"/>
      <c r="G400" s="43"/>
      <c r="H400" s="26"/>
      <c r="I400" s="26"/>
      <c r="J400" s="26"/>
      <c r="K400" s="26"/>
      <c r="L400" s="52"/>
      <c r="M400" s="50"/>
      <c r="N400" s="28" t="s">
        <v>16</v>
      </c>
      <c r="O400" s="28">
        <f>COUNTIF(C386:C405,"수")</f>
        <v>0</v>
      </c>
      <c r="P400" s="28" t="s">
        <v>2</v>
      </c>
      <c r="Q400" s="28">
        <f>SUMIF(C386:C405,"수",E386:E405)</f>
        <v>0</v>
      </c>
      <c r="R400" s="28">
        <f>COUNTIF(X386:X405,"수국")</f>
        <v>0</v>
      </c>
      <c r="S400" s="28" t="s">
        <v>2</v>
      </c>
      <c r="T400" s="28">
        <f>SUMIF(X386:X405,"수국",E386:E405)</f>
        <v>0</v>
      </c>
      <c r="U400" s="28">
        <f t="shared" si="88"/>
        <v>0</v>
      </c>
      <c r="V400" s="28" t="s">
        <v>2</v>
      </c>
      <c r="W400" s="28">
        <f t="shared" si="89"/>
        <v>0</v>
      </c>
      <c r="X400" s="28" t="str">
        <f t="shared" si="91"/>
        <v/>
      </c>
    </row>
    <row r="401" spans="1:24" ht="28.9" customHeight="1">
      <c r="A401" s="41" t="str">
        <f t="shared" si="90"/>
        <v xml:space="preserve"> </v>
      </c>
      <c r="B401" s="42"/>
      <c r="C401" s="43"/>
      <c r="D401" s="44"/>
      <c r="E401" s="44"/>
      <c r="F401" s="43"/>
      <c r="G401" s="43"/>
      <c r="H401" s="26"/>
      <c r="I401" s="26"/>
      <c r="J401" s="26"/>
      <c r="K401" s="26"/>
      <c r="L401" s="52"/>
      <c r="M401" s="50"/>
      <c r="N401" s="29" t="s">
        <v>17</v>
      </c>
      <c r="O401" s="28">
        <f>COUNTIF(C386:C405,"장")</f>
        <v>0</v>
      </c>
      <c r="P401" s="28" t="s">
        <v>2</v>
      </c>
      <c r="Q401" s="28">
        <f>SUMIF(C386:C405,"장",E386:E405)</f>
        <v>0</v>
      </c>
      <c r="R401" s="28">
        <f>COUNTIF(X386:X405,"장국")</f>
        <v>0</v>
      </c>
      <c r="S401" s="28" t="s">
        <v>2</v>
      </c>
      <c r="T401" s="28">
        <f>SUMIF(X386:X405,"장국",E386:E405)</f>
        <v>0</v>
      </c>
      <c r="U401" s="28">
        <f t="shared" si="88"/>
        <v>0</v>
      </c>
      <c r="V401" s="28" t="s">
        <v>2</v>
      </c>
      <c r="W401" s="28">
        <f t="shared" si="89"/>
        <v>0</v>
      </c>
      <c r="X401" s="30" t="str">
        <f t="shared" si="91"/>
        <v/>
      </c>
    </row>
    <row r="402" spans="1:24" ht="28.9" customHeight="1">
      <c r="A402" s="41" t="str">
        <f t="shared" si="90"/>
        <v xml:space="preserve"> </v>
      </c>
      <c r="B402" s="42"/>
      <c r="C402" s="43"/>
      <c r="D402" s="44"/>
      <c r="E402" s="44"/>
      <c r="F402" s="43"/>
      <c r="G402" s="43"/>
      <c r="H402" s="26"/>
      <c r="I402" s="26"/>
      <c r="J402" s="26"/>
      <c r="K402" s="26"/>
      <c r="L402" s="52"/>
      <c r="M402" s="50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30" t="str">
        <f t="shared" si="91"/>
        <v/>
      </c>
    </row>
    <row r="403" spans="1:24" ht="28.9" customHeight="1">
      <c r="A403" s="41" t="str">
        <f t="shared" si="90"/>
        <v xml:space="preserve"> </v>
      </c>
      <c r="B403" s="42"/>
      <c r="C403" s="43"/>
      <c r="D403" s="44"/>
      <c r="E403" s="44"/>
      <c r="F403" s="43"/>
      <c r="G403" s="43"/>
      <c r="H403" s="26"/>
      <c r="I403" s="26"/>
      <c r="J403" s="26"/>
      <c r="K403" s="26"/>
      <c r="L403" s="52"/>
      <c r="M403" s="50"/>
      <c r="N403" s="29"/>
      <c r="O403" s="29"/>
      <c r="P403" s="29"/>
      <c r="Q403" s="29"/>
      <c r="R403" s="29"/>
      <c r="S403" s="29"/>
      <c r="T403" s="29"/>
      <c r="U403" s="29"/>
      <c r="V403" s="29"/>
      <c r="W403" s="29"/>
      <c r="X403" s="30" t="str">
        <f t="shared" si="91"/>
        <v/>
      </c>
    </row>
    <row r="404" spans="1:24" ht="28.9" customHeight="1">
      <c r="A404" s="41" t="str">
        <f>IF(OR(ISNUMBER(E404),ISTEXT(C404)),A403+1," ")</f>
        <v xml:space="preserve"> </v>
      </c>
      <c r="B404" s="42"/>
      <c r="C404" s="43"/>
      <c r="D404" s="44"/>
      <c r="E404" s="44"/>
      <c r="F404" s="43"/>
      <c r="G404" s="43"/>
      <c r="H404" s="26"/>
      <c r="I404" s="26"/>
      <c r="J404" s="26"/>
      <c r="K404" s="26"/>
      <c r="L404" s="52"/>
      <c r="M404" s="50"/>
      <c r="N404" s="29"/>
      <c r="O404" s="29"/>
      <c r="P404" s="29"/>
      <c r="Q404" s="29"/>
      <c r="R404" s="29"/>
      <c r="S404" s="29"/>
      <c r="T404" s="29"/>
      <c r="U404" s="29"/>
      <c r="V404" s="29"/>
      <c r="W404" s="29"/>
      <c r="X404" s="30" t="str">
        <f t="shared" si="91"/>
        <v/>
      </c>
    </row>
    <row r="405" spans="1:24" ht="28.9" customHeight="1">
      <c r="A405" s="41" t="str">
        <f>IF(OR(ISNUMBER(E405),ISTEXT(C405)),A404+1," ")</f>
        <v xml:space="preserve"> </v>
      </c>
      <c r="B405" s="42"/>
      <c r="C405" s="43"/>
      <c r="D405" s="44"/>
      <c r="E405" s="44"/>
      <c r="F405" s="43"/>
      <c r="G405" s="43"/>
      <c r="H405" s="26"/>
      <c r="I405" s="26"/>
      <c r="J405" s="26"/>
      <c r="K405" s="26"/>
      <c r="L405" s="52"/>
      <c r="M405" s="50"/>
      <c r="N405" s="28" t="s">
        <v>20</v>
      </c>
      <c r="O405" s="28">
        <f>COUNTIF(C386:C405," ")</f>
        <v>0</v>
      </c>
      <c r="P405" s="28" t="s">
        <v>2</v>
      </c>
      <c r="Q405" s="28">
        <f>SUMIF(C386:C405," ",E386:E405)</f>
        <v>0</v>
      </c>
      <c r="R405" s="28"/>
      <c r="S405" s="28" t="s">
        <v>2</v>
      </c>
      <c r="T405" s="28"/>
      <c r="U405" s="28">
        <f>O405</f>
        <v>0</v>
      </c>
      <c r="V405" s="28" t="s">
        <v>2</v>
      </c>
      <c r="W405" s="28">
        <f>Q405</f>
        <v>0</v>
      </c>
      <c r="X405" s="28" t="str">
        <f t="shared" si="91"/>
        <v/>
      </c>
    </row>
    <row r="406" spans="1:24" ht="28.9" customHeight="1">
      <c r="A406" s="45" t="s">
        <v>35</v>
      </c>
      <c r="B406" s="46"/>
      <c r="C406" s="47"/>
      <c r="D406" s="48"/>
      <c r="E406" s="49">
        <f>SUM(E386:E405)</f>
        <v>0</v>
      </c>
      <c r="F406" s="47"/>
      <c r="G406" s="47"/>
      <c r="H406" s="31"/>
      <c r="I406" s="31"/>
      <c r="J406" s="31"/>
      <c r="K406" s="31"/>
      <c r="L406" s="33"/>
      <c r="M406" s="51"/>
      <c r="N406" s="29" t="s">
        <v>1</v>
      </c>
      <c r="O406" s="28">
        <f>SUM(O386:O405)</f>
        <v>0</v>
      </c>
      <c r="P406" s="28" t="s">
        <v>2</v>
      </c>
      <c r="Q406" s="28">
        <f>SUM(Q386:Q405)</f>
        <v>0</v>
      </c>
      <c r="R406" s="28">
        <f>SUM(R386:R405)</f>
        <v>0</v>
      </c>
      <c r="S406" s="28" t="s">
        <v>2</v>
      </c>
      <c r="T406" s="28">
        <f>SUM(T386:T405)</f>
        <v>0</v>
      </c>
      <c r="U406" s="28">
        <f>SUM(U386:U405)</f>
        <v>0</v>
      </c>
      <c r="V406" s="28" t="s">
        <v>2</v>
      </c>
      <c r="W406" s="28">
        <f>SUM(W386:W405)</f>
        <v>0</v>
      </c>
      <c r="X406" s="28" t="str">
        <f t="shared" si="91"/>
        <v/>
      </c>
    </row>
    <row r="407" spans="1:24" ht="28.9" customHeight="1">
      <c r="A407" s="41" t="str">
        <f>IF(OR(ISNUMBER(E407),ISTEXT(C407)),A405+1," ")</f>
        <v xml:space="preserve"> </v>
      </c>
      <c r="B407" s="42"/>
      <c r="C407" s="43"/>
      <c r="D407" s="44"/>
      <c r="E407" s="44"/>
      <c r="F407" s="43"/>
      <c r="G407" s="43"/>
      <c r="H407" s="26"/>
      <c r="I407" s="26"/>
      <c r="J407" s="26"/>
      <c r="K407" s="27"/>
      <c r="L407" s="52"/>
      <c r="M407" s="50"/>
      <c r="N407" s="28" t="s">
        <v>3</v>
      </c>
      <c r="O407" s="28">
        <f>COUNTIF(C407:C426,"전")</f>
        <v>0</v>
      </c>
      <c r="P407" s="28" t="s">
        <v>2</v>
      </c>
      <c r="Q407" s="28">
        <f>SUMIF(C407:C426,"전",E407:E426)</f>
        <v>0</v>
      </c>
      <c r="R407" s="28">
        <f>COUNTIF(X407:X426,"전국")</f>
        <v>0</v>
      </c>
      <c r="S407" s="28" t="s">
        <v>2</v>
      </c>
      <c r="T407" s="28">
        <f>SUMIF(X407:X426,"전국",E407:E426)</f>
        <v>0</v>
      </c>
      <c r="U407" s="28">
        <f t="shared" ref="U407:U422" si="92">O407-R407</f>
        <v>0</v>
      </c>
      <c r="V407" s="28" t="s">
        <v>2</v>
      </c>
      <c r="W407" s="28">
        <f t="shared" ref="W407:W422" si="93">Q407-T407</f>
        <v>0</v>
      </c>
      <c r="X407" s="28" t="str">
        <f t="shared" si="91"/>
        <v/>
      </c>
    </row>
    <row r="408" spans="1:24" ht="28.9" customHeight="1">
      <c r="A408" s="41" t="str">
        <f>IF(OR(ISNUMBER(E408),ISTEXT(C408)),A407+1," ")</f>
        <v xml:space="preserve"> </v>
      </c>
      <c r="B408" s="42"/>
      <c r="C408" s="43"/>
      <c r="D408" s="44"/>
      <c r="E408" s="44"/>
      <c r="F408" s="43"/>
      <c r="G408" s="43"/>
      <c r="H408" s="26"/>
      <c r="I408" s="26"/>
      <c r="J408" s="26"/>
      <c r="K408" s="26"/>
      <c r="L408" s="52"/>
      <c r="M408" s="50"/>
      <c r="N408" s="28" t="s">
        <v>4</v>
      </c>
      <c r="O408" s="28">
        <f>COUNTIF(C407:C426,"답")</f>
        <v>0</v>
      </c>
      <c r="P408" s="28" t="s">
        <v>2</v>
      </c>
      <c r="Q408" s="28">
        <f>SUMIF(C407:C426,"답",E407:E426)</f>
        <v>0</v>
      </c>
      <c r="R408" s="28">
        <f>COUNTIF(X407:X426,"답국")</f>
        <v>0</v>
      </c>
      <c r="S408" s="28" t="s">
        <v>2</v>
      </c>
      <c r="T408" s="28">
        <f>SUMIF(X407:X426,"답국",E407:E426)</f>
        <v>0</v>
      </c>
      <c r="U408" s="28">
        <f t="shared" si="92"/>
        <v>0</v>
      </c>
      <c r="V408" s="28" t="s">
        <v>2</v>
      </c>
      <c r="W408" s="28">
        <f t="shared" si="93"/>
        <v>0</v>
      </c>
      <c r="X408" s="28" t="str">
        <f t="shared" ref="X408:X423" si="94">CONCATENATE(C408,H408)</f>
        <v/>
      </c>
    </row>
    <row r="409" spans="1:24" ht="28.9" customHeight="1">
      <c r="A409" s="41" t="str">
        <f t="shared" ref="A409:A424" si="95">IF(OR(ISNUMBER(E409),ISTEXT(C409)),A408+1," ")</f>
        <v xml:space="preserve"> </v>
      </c>
      <c r="B409" s="42"/>
      <c r="C409" s="43"/>
      <c r="D409" s="44"/>
      <c r="E409" s="44"/>
      <c r="F409" s="43"/>
      <c r="G409" s="43"/>
      <c r="H409" s="26"/>
      <c r="I409" s="26"/>
      <c r="J409" s="26"/>
      <c r="K409" s="26"/>
      <c r="L409" s="52"/>
      <c r="M409" s="50"/>
      <c r="N409" s="28" t="s">
        <v>5</v>
      </c>
      <c r="O409" s="28">
        <f>COUNTIF(C407:C426,"임")</f>
        <v>0</v>
      </c>
      <c r="P409" s="28" t="s">
        <v>2</v>
      </c>
      <c r="Q409" s="28">
        <f>SUMIF(C407:C426,"임",E407:E426)</f>
        <v>0</v>
      </c>
      <c r="R409" s="28">
        <f>COUNTIF(X407:X426,"임국")</f>
        <v>0</v>
      </c>
      <c r="S409" s="28" t="s">
        <v>2</v>
      </c>
      <c r="T409" s="28">
        <f>SUMIF(X407:X426,"임국",E407:E426)</f>
        <v>0</v>
      </c>
      <c r="U409" s="28">
        <f t="shared" si="92"/>
        <v>0</v>
      </c>
      <c r="V409" s="28" t="s">
        <v>2</v>
      </c>
      <c r="W409" s="28">
        <f t="shared" si="93"/>
        <v>0</v>
      </c>
      <c r="X409" s="28" t="str">
        <f t="shared" si="94"/>
        <v/>
      </c>
    </row>
    <row r="410" spans="1:24" ht="28.9" customHeight="1">
      <c r="A410" s="41" t="str">
        <f t="shared" si="95"/>
        <v xml:space="preserve"> </v>
      </c>
      <c r="B410" s="42"/>
      <c r="C410" s="43"/>
      <c r="D410" s="44"/>
      <c r="E410" s="44"/>
      <c r="F410" s="43"/>
      <c r="G410" s="43"/>
      <c r="H410" s="26"/>
      <c r="I410" s="26"/>
      <c r="J410" s="26"/>
      <c r="K410" s="26"/>
      <c r="L410" s="52"/>
      <c r="M410" s="50"/>
      <c r="N410" s="28" t="s">
        <v>6</v>
      </c>
      <c r="O410" s="28">
        <f>COUNTIF(C407:C426,"대")</f>
        <v>0</v>
      </c>
      <c r="P410" s="28" t="s">
        <v>2</v>
      </c>
      <c r="Q410" s="28">
        <f>SUMIF(C407:C426,"대",E407:E426)</f>
        <v>0</v>
      </c>
      <c r="R410" s="28">
        <f>COUNTIF(X407:X426,"대국")</f>
        <v>0</v>
      </c>
      <c r="S410" s="28" t="s">
        <v>2</v>
      </c>
      <c r="T410" s="28">
        <f>SUMIF(X407:X426,"대국",E407:E426)</f>
        <v>0</v>
      </c>
      <c r="U410" s="28">
        <f t="shared" si="92"/>
        <v>0</v>
      </c>
      <c r="V410" s="28" t="s">
        <v>2</v>
      </c>
      <c r="W410" s="28">
        <f t="shared" si="93"/>
        <v>0</v>
      </c>
      <c r="X410" s="28" t="str">
        <f t="shared" si="94"/>
        <v/>
      </c>
    </row>
    <row r="411" spans="1:24" ht="28.9" customHeight="1">
      <c r="A411" s="41" t="str">
        <f t="shared" si="95"/>
        <v xml:space="preserve"> </v>
      </c>
      <c r="B411" s="42"/>
      <c r="C411" s="43"/>
      <c r="D411" s="44"/>
      <c r="E411" s="44"/>
      <c r="F411" s="43"/>
      <c r="G411" s="43"/>
      <c r="H411" s="26"/>
      <c r="I411" s="26"/>
      <c r="J411" s="26"/>
      <c r="K411" s="26"/>
      <c r="L411" s="52"/>
      <c r="M411" s="50"/>
      <c r="N411" s="28" t="s">
        <v>7</v>
      </c>
      <c r="O411" s="28">
        <f>COUNTIF(C407:C426,"도")</f>
        <v>0</v>
      </c>
      <c r="P411" s="28" t="s">
        <v>2</v>
      </c>
      <c r="Q411" s="28">
        <f>SUMIF(C407:C426,"도",E407:E426)</f>
        <v>0</v>
      </c>
      <c r="R411" s="28">
        <f>COUNTIF(X407:X426,"도국")</f>
        <v>0</v>
      </c>
      <c r="S411" s="28" t="s">
        <v>2</v>
      </c>
      <c r="T411" s="28">
        <f>SUMIF(X407:X426,"도국",E407:E426)</f>
        <v>0</v>
      </c>
      <c r="U411" s="28">
        <f t="shared" si="92"/>
        <v>0</v>
      </c>
      <c r="V411" s="28" t="s">
        <v>2</v>
      </c>
      <c r="W411" s="28">
        <f t="shared" si="93"/>
        <v>0</v>
      </c>
      <c r="X411" s="28" t="str">
        <f t="shared" si="94"/>
        <v/>
      </c>
    </row>
    <row r="412" spans="1:24" ht="28.9" customHeight="1">
      <c r="A412" s="41" t="str">
        <f t="shared" si="95"/>
        <v xml:space="preserve"> </v>
      </c>
      <c r="B412" s="42"/>
      <c r="C412" s="43"/>
      <c r="D412" s="44"/>
      <c r="E412" s="44"/>
      <c r="F412" s="43"/>
      <c r="G412" s="43"/>
      <c r="H412" s="26"/>
      <c r="I412" s="26"/>
      <c r="J412" s="26"/>
      <c r="K412" s="26"/>
      <c r="L412" s="52"/>
      <c r="M412" s="50"/>
      <c r="N412" s="28" t="s">
        <v>8</v>
      </c>
      <c r="O412" s="28">
        <f>COUNTIF(C407:C426,"천")</f>
        <v>0</v>
      </c>
      <c r="P412" s="28" t="s">
        <v>2</v>
      </c>
      <c r="Q412" s="28">
        <f>SUMIF(C407:C426,"천",E407:E426)</f>
        <v>0</v>
      </c>
      <c r="R412" s="28">
        <f>COUNTIF(X407:X426,"천국")</f>
        <v>0</v>
      </c>
      <c r="S412" s="28" t="s">
        <v>2</v>
      </c>
      <c r="T412" s="28">
        <f>SUMIF(X407:X426,"천국",E407:E426)</f>
        <v>0</v>
      </c>
      <c r="U412" s="28">
        <f t="shared" si="92"/>
        <v>0</v>
      </c>
      <c r="V412" s="28" t="s">
        <v>2</v>
      </c>
      <c r="W412" s="28">
        <f t="shared" si="93"/>
        <v>0</v>
      </c>
      <c r="X412" s="28" t="str">
        <f t="shared" si="94"/>
        <v/>
      </c>
    </row>
    <row r="413" spans="1:24" ht="28.9" customHeight="1">
      <c r="A413" s="41" t="str">
        <f t="shared" si="95"/>
        <v xml:space="preserve"> </v>
      </c>
      <c r="B413" s="42"/>
      <c r="C413" s="43"/>
      <c r="D413" s="44"/>
      <c r="E413" s="44"/>
      <c r="F413" s="43"/>
      <c r="G413" s="43"/>
      <c r="H413" s="26"/>
      <c r="I413" s="26"/>
      <c r="J413" s="26"/>
      <c r="K413" s="26"/>
      <c r="L413" s="52"/>
      <c r="M413" s="50"/>
      <c r="N413" s="28" t="s">
        <v>9</v>
      </c>
      <c r="O413" s="28">
        <f>COUNTIF(C407:C426,"구")</f>
        <v>0</v>
      </c>
      <c r="P413" s="28" t="s">
        <v>2</v>
      </c>
      <c r="Q413" s="28">
        <f>SUMIF(C407:C426,"구",E407:E426)</f>
        <v>0</v>
      </c>
      <c r="R413" s="28">
        <f>COUNTIF(X407:X426,"구국")</f>
        <v>0</v>
      </c>
      <c r="S413" s="28" t="s">
        <v>2</v>
      </c>
      <c r="T413" s="28">
        <f>SUMIF(X407:X426,"구국",E407:E426)</f>
        <v>0</v>
      </c>
      <c r="U413" s="28">
        <f t="shared" si="92"/>
        <v>0</v>
      </c>
      <c r="V413" s="28" t="s">
        <v>2</v>
      </c>
      <c r="W413" s="28">
        <f t="shared" si="93"/>
        <v>0</v>
      </c>
      <c r="X413" s="28" t="str">
        <f t="shared" si="94"/>
        <v/>
      </c>
    </row>
    <row r="414" spans="1:24" ht="28.9" customHeight="1">
      <c r="A414" s="41" t="str">
        <f t="shared" si="95"/>
        <v xml:space="preserve"> </v>
      </c>
      <c r="B414" s="42"/>
      <c r="C414" s="43"/>
      <c r="D414" s="44"/>
      <c r="E414" s="44"/>
      <c r="F414" s="43"/>
      <c r="G414" s="43"/>
      <c r="H414" s="26"/>
      <c r="I414" s="26"/>
      <c r="J414" s="26"/>
      <c r="K414" s="26"/>
      <c r="L414" s="52"/>
      <c r="M414" s="50"/>
      <c r="N414" s="28" t="s">
        <v>10</v>
      </c>
      <c r="O414" s="28">
        <f>COUNTIF(C407:C426,"제")</f>
        <v>0</v>
      </c>
      <c r="P414" s="28" t="s">
        <v>2</v>
      </c>
      <c r="Q414" s="28">
        <f>SUMIF(C407:C426,"제",E407:E426)</f>
        <v>0</v>
      </c>
      <c r="R414" s="28">
        <f>COUNTIF(X407:X426,"제국")</f>
        <v>0</v>
      </c>
      <c r="S414" s="28" t="s">
        <v>2</v>
      </c>
      <c r="T414" s="28">
        <f>SUMIF(X407:X426,"제국",E407:E426)</f>
        <v>0</v>
      </c>
      <c r="U414" s="28">
        <f t="shared" si="92"/>
        <v>0</v>
      </c>
      <c r="V414" s="28" t="s">
        <v>2</v>
      </c>
      <c r="W414" s="28">
        <f t="shared" si="93"/>
        <v>0</v>
      </c>
      <c r="X414" s="28" t="str">
        <f t="shared" si="94"/>
        <v/>
      </c>
    </row>
    <row r="415" spans="1:24" ht="28.9" customHeight="1">
      <c r="A415" s="41" t="str">
        <f t="shared" si="95"/>
        <v xml:space="preserve"> </v>
      </c>
      <c r="B415" s="42"/>
      <c r="C415" s="43"/>
      <c r="D415" s="44"/>
      <c r="E415" s="44"/>
      <c r="F415" s="43"/>
      <c r="G415" s="43"/>
      <c r="H415" s="26"/>
      <c r="I415" s="26"/>
      <c r="J415" s="26"/>
      <c r="K415" s="26"/>
      <c r="L415" s="52"/>
      <c r="M415" s="50"/>
      <c r="N415" s="28" t="s">
        <v>11</v>
      </c>
      <c r="O415" s="28">
        <f>COUNTIF(C407:C426,"유")</f>
        <v>0</v>
      </c>
      <c r="P415" s="28" t="s">
        <v>2</v>
      </c>
      <c r="Q415" s="28">
        <f>SUMIF(C407:C426,"유",E407:E426)</f>
        <v>0</v>
      </c>
      <c r="R415" s="28">
        <f>COUNTIF(X407:X426,"유국")</f>
        <v>0</v>
      </c>
      <c r="S415" s="28" t="s">
        <v>2</v>
      </c>
      <c r="T415" s="28">
        <f>SUMIF(X407:X426,"유국",E407:E426)</f>
        <v>0</v>
      </c>
      <c r="U415" s="28">
        <f t="shared" si="92"/>
        <v>0</v>
      </c>
      <c r="V415" s="28" t="s">
        <v>2</v>
      </c>
      <c r="W415" s="28">
        <f t="shared" si="93"/>
        <v>0</v>
      </c>
      <c r="X415" s="28" t="str">
        <f t="shared" si="94"/>
        <v/>
      </c>
    </row>
    <row r="416" spans="1:24" ht="28.9" customHeight="1">
      <c r="A416" s="41" t="str">
        <f t="shared" si="95"/>
        <v xml:space="preserve"> </v>
      </c>
      <c r="B416" s="42"/>
      <c r="C416" s="43"/>
      <c r="D416" s="44"/>
      <c r="E416" s="44"/>
      <c r="F416" s="43"/>
      <c r="G416" s="43"/>
      <c r="H416" s="26"/>
      <c r="I416" s="26"/>
      <c r="J416" s="26"/>
      <c r="K416" s="26"/>
      <c r="L416" s="52"/>
      <c r="M416" s="50"/>
      <c r="N416" s="28" t="s">
        <v>12</v>
      </c>
      <c r="O416" s="28">
        <f>COUNTIF(C407:C426,"과")</f>
        <v>0</v>
      </c>
      <c r="P416" s="28" t="s">
        <v>2</v>
      </c>
      <c r="Q416" s="28">
        <f>SUMIF(C407:C426,"과",E407:E426)</f>
        <v>0</v>
      </c>
      <c r="R416" s="28">
        <f>COUNTIF(X407:X426,"과국")</f>
        <v>0</v>
      </c>
      <c r="S416" s="28" t="s">
        <v>2</v>
      </c>
      <c r="T416" s="28">
        <f>SUMIF(X407:X426,"과국",E407:E426)</f>
        <v>0</v>
      </c>
      <c r="U416" s="28">
        <f t="shared" si="92"/>
        <v>0</v>
      </c>
      <c r="V416" s="28" t="s">
        <v>2</v>
      </c>
      <c r="W416" s="28">
        <f t="shared" si="93"/>
        <v>0</v>
      </c>
      <c r="X416" s="28" t="str">
        <f t="shared" si="94"/>
        <v/>
      </c>
    </row>
    <row r="417" spans="1:24" ht="28.9" customHeight="1">
      <c r="A417" s="41" t="str">
        <f t="shared" si="95"/>
        <v xml:space="preserve"> </v>
      </c>
      <c r="B417" s="42"/>
      <c r="C417" s="43"/>
      <c r="D417" s="44"/>
      <c r="E417" s="44"/>
      <c r="F417" s="43"/>
      <c r="G417" s="43"/>
      <c r="H417" s="26"/>
      <c r="I417" s="26"/>
      <c r="J417" s="26"/>
      <c r="K417" s="26"/>
      <c r="L417" s="52"/>
      <c r="M417" s="50"/>
      <c r="N417" s="28" t="s">
        <v>13</v>
      </c>
      <c r="O417" s="28">
        <f>COUNTIF(C407:C426,"묘")</f>
        <v>0</v>
      </c>
      <c r="P417" s="28" t="s">
        <v>2</v>
      </c>
      <c r="Q417" s="28">
        <f>SUMIF(C407:C426,"묘",E407:E426)</f>
        <v>0</v>
      </c>
      <c r="R417" s="28">
        <f>COUNTIF(X407:X426,"묘국")</f>
        <v>0</v>
      </c>
      <c r="S417" s="28" t="s">
        <v>2</v>
      </c>
      <c r="T417" s="28">
        <f>SUMIF(X407:X426,"묘국",E407:E426)</f>
        <v>0</v>
      </c>
      <c r="U417" s="28">
        <f t="shared" si="92"/>
        <v>0</v>
      </c>
      <c r="V417" s="28" t="s">
        <v>2</v>
      </c>
      <c r="W417" s="28">
        <f t="shared" si="93"/>
        <v>0</v>
      </c>
      <c r="X417" s="28" t="str">
        <f t="shared" si="94"/>
        <v/>
      </c>
    </row>
    <row r="418" spans="1:24" ht="28.9" customHeight="1">
      <c r="A418" s="41" t="str">
        <f t="shared" si="95"/>
        <v xml:space="preserve"> </v>
      </c>
      <c r="B418" s="42"/>
      <c r="C418" s="43"/>
      <c r="D418" s="44"/>
      <c r="E418" s="44"/>
      <c r="F418" s="43"/>
      <c r="G418" s="43"/>
      <c r="H418" s="26"/>
      <c r="I418" s="26"/>
      <c r="J418" s="26"/>
      <c r="K418" s="26"/>
      <c r="L418" s="52"/>
      <c r="M418" s="50"/>
      <c r="N418" s="28" t="s">
        <v>14</v>
      </c>
      <c r="O418" s="28">
        <f>COUNTIF(C407:C426,"목")</f>
        <v>0</v>
      </c>
      <c r="P418" s="28" t="s">
        <v>2</v>
      </c>
      <c r="Q418" s="28">
        <f>SUMIF(C407:C426,"목",E407:E426)</f>
        <v>0</v>
      </c>
      <c r="R418" s="28">
        <f>COUNTIF(X407:X426,"목국")</f>
        <v>0</v>
      </c>
      <c r="S418" s="28" t="s">
        <v>2</v>
      </c>
      <c r="T418" s="28">
        <f>SUMIF(X407:X426,"목국",E407:E426)</f>
        <v>0</v>
      </c>
      <c r="U418" s="28">
        <f t="shared" si="92"/>
        <v>0</v>
      </c>
      <c r="V418" s="28" t="s">
        <v>2</v>
      </c>
      <c r="W418" s="28">
        <f t="shared" si="93"/>
        <v>0</v>
      </c>
      <c r="X418" s="28" t="str">
        <f t="shared" si="94"/>
        <v/>
      </c>
    </row>
    <row r="419" spans="1:24" ht="28.9" customHeight="1">
      <c r="A419" s="41" t="str">
        <f t="shared" si="95"/>
        <v xml:space="preserve"> </v>
      </c>
      <c r="B419" s="42"/>
      <c r="C419" s="43"/>
      <c r="D419" s="44"/>
      <c r="E419" s="44"/>
      <c r="F419" s="43"/>
      <c r="G419" s="43"/>
      <c r="H419" s="26"/>
      <c r="I419" s="26"/>
      <c r="J419" s="26"/>
      <c r="K419" s="26"/>
      <c r="L419" s="52"/>
      <c r="M419" s="50"/>
      <c r="N419" s="28" t="s">
        <v>15</v>
      </c>
      <c r="O419" s="28">
        <f>COUNTIF(C407:C426,"잡")</f>
        <v>0</v>
      </c>
      <c r="P419" s="28" t="s">
        <v>2</v>
      </c>
      <c r="Q419" s="28">
        <f>SUMIF(C407:C426,"잡",E407:E426)</f>
        <v>0</v>
      </c>
      <c r="R419" s="28">
        <f>COUNTIF(X407:X426,"잡국")</f>
        <v>0</v>
      </c>
      <c r="S419" s="28" t="s">
        <v>2</v>
      </c>
      <c r="T419" s="28">
        <f>SUMIF(X407:X426,"잡국",E407:E426)</f>
        <v>0</v>
      </c>
      <c r="U419" s="28">
        <f t="shared" si="92"/>
        <v>0</v>
      </c>
      <c r="V419" s="28" t="s">
        <v>2</v>
      </c>
      <c r="W419" s="28">
        <f t="shared" si="93"/>
        <v>0</v>
      </c>
      <c r="X419" s="28" t="str">
        <f t="shared" si="94"/>
        <v/>
      </c>
    </row>
    <row r="420" spans="1:24" ht="28.9" customHeight="1">
      <c r="A420" s="41" t="str">
        <f t="shared" si="95"/>
        <v xml:space="preserve"> </v>
      </c>
      <c r="B420" s="42"/>
      <c r="C420" s="43"/>
      <c r="D420" s="44"/>
      <c r="E420" s="44"/>
      <c r="F420" s="43"/>
      <c r="G420" s="43"/>
      <c r="H420" s="26"/>
      <c r="I420" s="26"/>
      <c r="J420" s="26"/>
      <c r="K420" s="26"/>
      <c r="L420" s="52"/>
      <c r="M420" s="50"/>
      <c r="N420" s="28" t="s">
        <v>19</v>
      </c>
      <c r="O420" s="28">
        <f>COUNTIF(C407:C426,"학")</f>
        <v>0</v>
      </c>
      <c r="P420" s="28" t="s">
        <v>2</v>
      </c>
      <c r="Q420" s="28">
        <f>SUMIF(C407:C426,"학",E407:E426)</f>
        <v>0</v>
      </c>
      <c r="R420" s="28">
        <f>COUNTIF(X407:X426,"학국")</f>
        <v>0</v>
      </c>
      <c r="S420" s="28" t="s">
        <v>2</v>
      </c>
      <c r="T420" s="28">
        <f>SUMIF(X407:X426,"학국",E407:E426)</f>
        <v>0</v>
      </c>
      <c r="U420" s="28">
        <f t="shared" si="92"/>
        <v>0</v>
      </c>
      <c r="V420" s="28" t="s">
        <v>2</v>
      </c>
      <c r="W420" s="28">
        <f t="shared" si="93"/>
        <v>0</v>
      </c>
      <c r="X420" s="28" t="str">
        <f t="shared" si="94"/>
        <v/>
      </c>
    </row>
    <row r="421" spans="1:24" ht="28.9" customHeight="1">
      <c r="A421" s="41" t="str">
        <f t="shared" si="95"/>
        <v xml:space="preserve"> </v>
      </c>
      <c r="B421" s="42"/>
      <c r="C421" s="43"/>
      <c r="D421" s="44"/>
      <c r="E421" s="44"/>
      <c r="F421" s="43"/>
      <c r="G421" s="43"/>
      <c r="H421" s="26"/>
      <c r="I421" s="26"/>
      <c r="J421" s="26"/>
      <c r="K421" s="26"/>
      <c r="L421" s="52"/>
      <c r="M421" s="50"/>
      <c r="N421" s="28" t="s">
        <v>16</v>
      </c>
      <c r="O421" s="28">
        <f>COUNTIF(C407:C426,"수")</f>
        <v>0</v>
      </c>
      <c r="P421" s="28" t="s">
        <v>2</v>
      </c>
      <c r="Q421" s="28">
        <f>SUMIF(C407:C426,"수",E407:E426)</f>
        <v>0</v>
      </c>
      <c r="R421" s="28">
        <f>COUNTIF(X407:X426,"수국")</f>
        <v>0</v>
      </c>
      <c r="S421" s="28" t="s">
        <v>2</v>
      </c>
      <c r="T421" s="28">
        <f>SUMIF(X407:X426,"수국",E407:E426)</f>
        <v>0</v>
      </c>
      <c r="U421" s="28">
        <f t="shared" si="92"/>
        <v>0</v>
      </c>
      <c r="V421" s="28" t="s">
        <v>2</v>
      </c>
      <c r="W421" s="28">
        <f t="shared" si="93"/>
        <v>0</v>
      </c>
      <c r="X421" s="28" t="str">
        <f t="shared" si="94"/>
        <v/>
      </c>
    </row>
    <row r="422" spans="1:24" ht="28.9" customHeight="1">
      <c r="A422" s="41" t="str">
        <f t="shared" si="95"/>
        <v xml:space="preserve"> </v>
      </c>
      <c r="B422" s="42"/>
      <c r="C422" s="43"/>
      <c r="D422" s="44"/>
      <c r="E422" s="44"/>
      <c r="F422" s="43"/>
      <c r="G422" s="43"/>
      <c r="H422" s="26"/>
      <c r="I422" s="26"/>
      <c r="J422" s="26"/>
      <c r="K422" s="26"/>
      <c r="L422" s="52"/>
      <c r="M422" s="50"/>
      <c r="N422" s="29" t="s">
        <v>17</v>
      </c>
      <c r="O422" s="28">
        <f>COUNTIF(C407:C426,"장")</f>
        <v>0</v>
      </c>
      <c r="P422" s="28" t="s">
        <v>2</v>
      </c>
      <c r="Q422" s="28">
        <f>SUMIF(C407:C426,"장",E407:E426)</f>
        <v>0</v>
      </c>
      <c r="R422" s="28">
        <f>COUNTIF(X407:X426,"장국")</f>
        <v>0</v>
      </c>
      <c r="S422" s="28" t="s">
        <v>2</v>
      </c>
      <c r="T422" s="28">
        <f>SUMIF(X407:X426,"장국",E407:E426)</f>
        <v>0</v>
      </c>
      <c r="U422" s="28">
        <f t="shared" si="92"/>
        <v>0</v>
      </c>
      <c r="V422" s="28" t="s">
        <v>2</v>
      </c>
      <c r="W422" s="28">
        <f t="shared" si="93"/>
        <v>0</v>
      </c>
      <c r="X422" s="30" t="str">
        <f t="shared" si="94"/>
        <v/>
      </c>
    </row>
    <row r="423" spans="1:24" ht="28.9" customHeight="1">
      <c r="A423" s="41" t="str">
        <f t="shared" si="95"/>
        <v xml:space="preserve"> </v>
      </c>
      <c r="B423" s="42"/>
      <c r="C423" s="43"/>
      <c r="D423" s="44"/>
      <c r="E423" s="44"/>
      <c r="F423" s="43"/>
      <c r="G423" s="43"/>
      <c r="H423" s="26"/>
      <c r="I423" s="26"/>
      <c r="J423" s="26"/>
      <c r="K423" s="26"/>
      <c r="L423" s="52"/>
      <c r="M423" s="50"/>
      <c r="N423" s="29"/>
      <c r="O423" s="29"/>
      <c r="P423" s="29"/>
      <c r="Q423" s="29"/>
      <c r="R423" s="29"/>
      <c r="S423" s="29"/>
      <c r="T423" s="29"/>
      <c r="U423" s="29"/>
      <c r="V423" s="29"/>
      <c r="W423" s="29"/>
      <c r="X423" s="30" t="str">
        <f t="shared" si="94"/>
        <v/>
      </c>
    </row>
    <row r="424" spans="1:24" ht="28.9" customHeight="1">
      <c r="A424" s="41" t="str">
        <f t="shared" si="95"/>
        <v xml:space="preserve"> </v>
      </c>
      <c r="B424" s="42"/>
      <c r="C424" s="43"/>
      <c r="D424" s="44"/>
      <c r="E424" s="44"/>
      <c r="F424" s="43"/>
      <c r="G424" s="43"/>
      <c r="H424" s="26"/>
      <c r="I424" s="26"/>
      <c r="J424" s="26"/>
      <c r="K424" s="26"/>
      <c r="L424" s="52"/>
      <c r="M424" s="50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30" t="str">
        <f>CONCATENATE(C424,H424)</f>
        <v/>
      </c>
    </row>
    <row r="425" spans="1:24" ht="28.9" customHeight="1">
      <c r="A425" s="41" t="str">
        <f>IF(OR(ISNUMBER(E425),ISTEXT(C425)),A424+1," ")</f>
        <v xml:space="preserve"> </v>
      </c>
      <c r="B425" s="42"/>
      <c r="C425" s="43"/>
      <c r="D425" s="44"/>
      <c r="E425" s="44"/>
      <c r="F425" s="43"/>
      <c r="G425" s="43"/>
      <c r="H425" s="26"/>
      <c r="I425" s="26"/>
      <c r="J425" s="26"/>
      <c r="K425" s="26"/>
      <c r="L425" s="52"/>
      <c r="M425" s="50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30" t="str">
        <f>CONCATENATE(C425,H425)</f>
        <v/>
      </c>
    </row>
    <row r="426" spans="1:24" ht="28.9" customHeight="1">
      <c r="A426" s="41" t="str">
        <f>IF(OR(ISNUMBER(E426),ISTEXT(C426)),A425+1," ")</f>
        <v xml:space="preserve"> </v>
      </c>
      <c r="B426" s="42"/>
      <c r="C426" s="43"/>
      <c r="D426" s="44"/>
      <c r="E426" s="44"/>
      <c r="F426" s="43"/>
      <c r="G426" s="43"/>
      <c r="H426" s="26"/>
      <c r="I426" s="26"/>
      <c r="J426" s="26"/>
      <c r="K426" s="26"/>
      <c r="L426" s="52"/>
      <c r="M426" s="50"/>
      <c r="N426" s="28" t="s">
        <v>20</v>
      </c>
      <c r="O426" s="28">
        <f>COUNTIF(C407:C426," ")</f>
        <v>0</v>
      </c>
      <c r="P426" s="28" t="s">
        <v>2</v>
      </c>
      <c r="Q426" s="28">
        <f>SUMIF(C407:C426," ",E407:E426)</f>
        <v>0</v>
      </c>
      <c r="R426" s="28"/>
      <c r="S426" s="28" t="s">
        <v>2</v>
      </c>
      <c r="T426" s="28"/>
      <c r="U426" s="28">
        <f>O426</f>
        <v>0</v>
      </c>
      <c r="V426" s="28" t="s">
        <v>2</v>
      </c>
      <c r="W426" s="28">
        <f>Q426</f>
        <v>0</v>
      </c>
      <c r="X426" s="28" t="str">
        <f>CONCATENATE(C426,H426)</f>
        <v/>
      </c>
    </row>
    <row r="427" spans="1:24" ht="28.9" customHeight="1">
      <c r="A427" s="45" t="s">
        <v>35</v>
      </c>
      <c r="B427" s="46"/>
      <c r="C427" s="47"/>
      <c r="D427" s="48"/>
      <c r="E427" s="49">
        <f>SUM(E407:E426)</f>
        <v>0</v>
      </c>
      <c r="F427" s="47"/>
      <c r="G427" s="47"/>
      <c r="H427" s="31"/>
      <c r="I427" s="31"/>
      <c r="J427" s="31"/>
      <c r="K427" s="31"/>
      <c r="L427" s="33"/>
      <c r="M427" s="51"/>
      <c r="N427" s="29" t="s">
        <v>1</v>
      </c>
      <c r="O427" s="28">
        <f>SUM(O407:O426)</f>
        <v>0</v>
      </c>
      <c r="P427" s="28" t="s">
        <v>2</v>
      </c>
      <c r="Q427" s="28">
        <f>SUM(Q407:Q426)</f>
        <v>0</v>
      </c>
      <c r="R427" s="28">
        <f>SUM(R407:R426)</f>
        <v>0</v>
      </c>
      <c r="S427" s="28" t="s">
        <v>2</v>
      </c>
      <c r="T427" s="28">
        <f>SUM(T407:T426)</f>
        <v>0</v>
      </c>
      <c r="U427" s="28">
        <f>SUM(U407:U426)</f>
        <v>0</v>
      </c>
      <c r="V427" s="28" t="s">
        <v>2</v>
      </c>
      <c r="W427" s="28">
        <f>SUM(W407:W426)</f>
        <v>0</v>
      </c>
      <c r="X427" s="28" t="str">
        <f>CONCATENATE(C427,H427)</f>
        <v/>
      </c>
    </row>
    <row r="428" spans="1:24" hidden="1">
      <c r="N428" s="32"/>
      <c r="O428" s="32"/>
      <c r="P428" s="32"/>
      <c r="Q428" s="32"/>
      <c r="R428" s="32"/>
      <c r="S428" s="32"/>
      <c r="T428" s="32"/>
      <c r="U428" s="32"/>
      <c r="V428" s="32"/>
      <c r="W428" s="32"/>
      <c r="X428" s="32"/>
    </row>
    <row r="429" spans="1:24" hidden="1">
      <c r="N429" s="32"/>
      <c r="O429" s="32"/>
      <c r="P429" s="32"/>
      <c r="Q429" s="32"/>
      <c r="R429" s="32"/>
      <c r="S429" s="32"/>
      <c r="T429" s="32"/>
      <c r="U429" s="32"/>
      <c r="V429" s="32"/>
      <c r="W429" s="32"/>
      <c r="X429" s="32"/>
    </row>
  </sheetData>
  <phoneticPr fontId="12" type="noConversion"/>
  <printOptions horizontalCentered="1"/>
  <pageMargins left="0.39370078740157483" right="0.39370078740157483" top="0.59055118110236227" bottom="0.59055118110236227" header="0" footer="0"/>
  <pageSetup paperSize="9" orientation="portrait" horizontalDpi="300" verticalDpi="300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X429"/>
  <sheetViews>
    <sheetView showZeros="0" workbookViewId="0">
      <selection activeCell="C10" sqref="C10"/>
    </sheetView>
  </sheetViews>
  <sheetFormatPr defaultRowHeight="11.25" zeroHeight="1"/>
  <cols>
    <col min="1" max="1" width="3.6640625" style="5" customWidth="1"/>
    <col min="2" max="2" width="6" style="40" customWidth="1"/>
    <col min="3" max="3" width="3.6640625" style="5" customWidth="1"/>
    <col min="4" max="4" width="7.109375" style="5" customWidth="1"/>
    <col min="5" max="5" width="6" style="5" customWidth="1"/>
    <col min="6" max="6" width="3.6640625" style="5" customWidth="1"/>
    <col min="7" max="8" width="6" style="5" customWidth="1"/>
    <col min="9" max="9" width="11.44140625" style="5" customWidth="1"/>
    <col min="10" max="10" width="6" style="5" customWidth="1"/>
    <col min="11" max="11" width="11.44140625" style="5" customWidth="1"/>
    <col min="12" max="12" width="6.77734375" style="5" customWidth="1"/>
    <col min="13" max="13" width="4.44140625" style="5" customWidth="1"/>
    <col min="14" max="14" width="6.77734375" style="5" hidden="1" customWidth="1"/>
    <col min="15" max="15" width="8.33203125" style="5" hidden="1" customWidth="1"/>
    <col min="16" max="16" width="1.33203125" style="5" hidden="1" customWidth="1"/>
    <col min="17" max="17" width="10.6640625" style="5" hidden="1" customWidth="1"/>
    <col min="18" max="18" width="8.33203125" style="5" hidden="1" customWidth="1"/>
    <col min="19" max="19" width="1.33203125" style="5" hidden="1" customWidth="1"/>
    <col min="20" max="20" width="10.6640625" style="5" hidden="1" customWidth="1"/>
    <col min="21" max="21" width="8.33203125" style="5" hidden="1" customWidth="1"/>
    <col min="22" max="22" width="1.33203125" style="5" hidden="1" customWidth="1"/>
    <col min="23" max="24" width="10.6640625" style="5" hidden="1" customWidth="1"/>
    <col min="25" max="16384" width="8.88671875" style="5"/>
  </cols>
  <sheetData>
    <row r="1" spans="1:24" ht="33" customHeight="1">
      <c r="A1" s="1" t="s">
        <v>21</v>
      </c>
      <c r="B1" s="35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24" ht="15" customHeight="1">
      <c r="A2" s="6"/>
      <c r="B2" s="3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24" ht="19.899999999999999" customHeight="1">
      <c r="A3" s="6"/>
      <c r="B3" s="36"/>
      <c r="C3" s="6"/>
      <c r="D3" s="6"/>
      <c r="E3" s="6"/>
      <c r="F3" s="6"/>
      <c r="G3" s="6"/>
      <c r="H3" s="6"/>
      <c r="I3" s="6"/>
      <c r="J3" s="6"/>
      <c r="K3" s="34"/>
      <c r="L3" s="6"/>
      <c r="M3" s="7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24" ht="10.15" customHeight="1">
      <c r="A4" s="6"/>
      <c r="B4" s="3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"/>
      <c r="O4" s="4"/>
      <c r="P4" s="4"/>
      <c r="Q4" s="4"/>
      <c r="R4" s="4"/>
      <c r="S4" s="4"/>
      <c r="T4" s="4"/>
      <c r="U4" s="4"/>
      <c r="V4" s="4"/>
      <c r="W4" s="4"/>
      <c r="X4" s="4"/>
    </row>
    <row r="5" spans="1:24" ht="13.15" customHeight="1">
      <c r="A5" s="8"/>
      <c r="B5" s="37"/>
      <c r="C5" s="9"/>
      <c r="D5" s="9"/>
      <c r="E5" s="9"/>
      <c r="F5" s="10"/>
      <c r="G5" s="10"/>
      <c r="H5" s="11"/>
      <c r="I5" s="10"/>
      <c r="J5" s="11"/>
      <c r="K5" s="10"/>
      <c r="L5" s="10"/>
      <c r="M5" s="12"/>
      <c r="N5" s="4"/>
      <c r="O5" s="4"/>
      <c r="P5" s="4"/>
      <c r="Q5" s="4"/>
      <c r="R5" s="4"/>
      <c r="S5" s="4"/>
      <c r="T5" s="4"/>
      <c r="U5" s="4"/>
      <c r="V5" s="4"/>
      <c r="W5" s="4"/>
      <c r="X5" s="4"/>
    </row>
    <row r="6" spans="1:24" ht="19.899999999999999" customHeight="1">
      <c r="A6" s="13" t="s">
        <v>22</v>
      </c>
      <c r="B6" s="38" t="s">
        <v>23</v>
      </c>
      <c r="C6" s="14" t="s">
        <v>24</v>
      </c>
      <c r="D6" s="14" t="s">
        <v>25</v>
      </c>
      <c r="E6" s="15" t="s">
        <v>26</v>
      </c>
      <c r="F6" s="16" t="s">
        <v>27</v>
      </c>
      <c r="G6" s="16"/>
      <c r="H6" s="17" t="s">
        <v>28</v>
      </c>
      <c r="I6" s="18"/>
      <c r="J6" s="17" t="s">
        <v>29</v>
      </c>
      <c r="K6" s="16"/>
      <c r="L6" s="19"/>
      <c r="M6" s="20" t="s">
        <v>18</v>
      </c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25.15" customHeight="1">
      <c r="A7" s="21" t="s">
        <v>30</v>
      </c>
      <c r="B7" s="39"/>
      <c r="C7" s="22"/>
      <c r="D7" s="23" t="s">
        <v>36</v>
      </c>
      <c r="E7" s="23" t="s">
        <v>36</v>
      </c>
      <c r="F7" s="2" t="s">
        <v>24</v>
      </c>
      <c r="G7" s="24" t="s">
        <v>31</v>
      </c>
      <c r="H7" s="24" t="s">
        <v>32</v>
      </c>
      <c r="I7" s="24" t="s">
        <v>33</v>
      </c>
      <c r="J7" s="24" t="s">
        <v>32</v>
      </c>
      <c r="K7" s="24" t="s">
        <v>33</v>
      </c>
      <c r="L7" s="2" t="s">
        <v>34</v>
      </c>
      <c r="M7" s="25"/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spans="1:24" ht="28.9" customHeight="1">
      <c r="A8" s="41" t="str">
        <f>IF(OR(ISNUMBER(E8),ISTEXT(C8)),1," ")</f>
        <v xml:space="preserve"> </v>
      </c>
      <c r="B8" s="42"/>
      <c r="C8" s="43"/>
      <c r="D8" s="44"/>
      <c r="E8" s="44"/>
      <c r="F8" s="43"/>
      <c r="G8" s="43"/>
      <c r="H8" s="26"/>
      <c r="I8" s="26"/>
      <c r="J8" s="26"/>
      <c r="K8" s="27"/>
      <c r="L8" s="52"/>
      <c r="M8" s="50"/>
      <c r="N8" s="28" t="s">
        <v>3</v>
      </c>
      <c r="O8" s="28">
        <f>COUNTIF(C8:C27,"전")</f>
        <v>0</v>
      </c>
      <c r="P8" s="28" t="s">
        <v>2</v>
      </c>
      <c r="Q8" s="28">
        <f>SUMIF(C8:C27,"전",E8:E27)</f>
        <v>0</v>
      </c>
      <c r="R8" s="28">
        <f>COUNTIF(X8:X27,"전국")</f>
        <v>0</v>
      </c>
      <c r="S8" s="28" t="s">
        <v>2</v>
      </c>
      <c r="T8" s="28">
        <f>SUMIF(X8:X27,"전국",E8:E27)</f>
        <v>0</v>
      </c>
      <c r="U8" s="28">
        <f t="shared" ref="U8:U23" si="0">O8-R8</f>
        <v>0</v>
      </c>
      <c r="V8" s="28" t="s">
        <v>2</v>
      </c>
      <c r="W8" s="28">
        <f t="shared" ref="W8:W23" si="1">Q8-T8</f>
        <v>0</v>
      </c>
      <c r="X8" s="28" t="str">
        <f t="shared" ref="X8:X23" si="2">CONCATENATE(C8,H8)</f>
        <v/>
      </c>
    </row>
    <row r="9" spans="1:24" ht="28.9" customHeight="1">
      <c r="A9" s="41" t="str">
        <f>IF(OR(ISNUMBER(E9),ISTEXT(C9)),A8+1," ")</f>
        <v xml:space="preserve"> </v>
      </c>
      <c r="B9" s="42"/>
      <c r="C9" s="43"/>
      <c r="D9" s="44"/>
      <c r="E9" s="44"/>
      <c r="F9" s="43"/>
      <c r="G9" s="43"/>
      <c r="H9" s="26"/>
      <c r="I9" s="26"/>
      <c r="J9" s="26"/>
      <c r="K9" s="26"/>
      <c r="L9" s="52"/>
      <c r="M9" s="50"/>
      <c r="N9" s="28" t="s">
        <v>4</v>
      </c>
      <c r="O9" s="28">
        <f>COUNTIF(C8:C27,"답")</f>
        <v>0</v>
      </c>
      <c r="P9" s="28" t="s">
        <v>2</v>
      </c>
      <c r="Q9" s="28">
        <f>SUMIF(C8:C27,"답",E8:E27)</f>
        <v>0</v>
      </c>
      <c r="R9" s="28">
        <f>COUNTIF(X8:X27,"답국")</f>
        <v>0</v>
      </c>
      <c r="S9" s="28" t="s">
        <v>2</v>
      </c>
      <c r="T9" s="28">
        <f>SUMIF(X8:X27,"답국",E8:E27)</f>
        <v>0</v>
      </c>
      <c r="U9" s="28">
        <f t="shared" si="0"/>
        <v>0</v>
      </c>
      <c r="V9" s="28" t="s">
        <v>2</v>
      </c>
      <c r="W9" s="28">
        <f t="shared" si="1"/>
        <v>0</v>
      </c>
      <c r="X9" s="28" t="str">
        <f t="shared" si="2"/>
        <v/>
      </c>
    </row>
    <row r="10" spans="1:24" ht="28.9" customHeight="1">
      <c r="A10" s="41" t="str">
        <f>IF(OR(ISNUMBER(E10),ISTEXT(C10)),A9+1," ")</f>
        <v xml:space="preserve"> </v>
      </c>
      <c r="B10" s="42"/>
      <c r="C10" s="43"/>
      <c r="D10" s="44"/>
      <c r="E10" s="44"/>
      <c r="F10" s="43"/>
      <c r="G10" s="43"/>
      <c r="H10" s="26"/>
      <c r="I10" s="26"/>
      <c r="J10" s="26"/>
      <c r="K10" s="26"/>
      <c r="L10" s="52"/>
      <c r="M10" s="50"/>
      <c r="N10" s="28" t="s">
        <v>5</v>
      </c>
      <c r="O10" s="28">
        <f>COUNTIF(C8:C27,"임")</f>
        <v>0</v>
      </c>
      <c r="P10" s="28" t="s">
        <v>2</v>
      </c>
      <c r="Q10" s="28">
        <f>SUMIF(C8:C27,"임",E8:E27)</f>
        <v>0</v>
      </c>
      <c r="R10" s="28">
        <f>COUNTIF(X8:X27,"임국")</f>
        <v>0</v>
      </c>
      <c r="S10" s="28" t="s">
        <v>2</v>
      </c>
      <c r="T10" s="28">
        <f>SUMIF(X8:X27,"임국",E8:E27)</f>
        <v>0</v>
      </c>
      <c r="U10" s="28">
        <f t="shared" si="0"/>
        <v>0</v>
      </c>
      <c r="V10" s="28" t="s">
        <v>2</v>
      </c>
      <c r="W10" s="28">
        <f t="shared" si="1"/>
        <v>0</v>
      </c>
      <c r="X10" s="28" t="str">
        <f t="shared" si="2"/>
        <v/>
      </c>
    </row>
    <row r="11" spans="1:24" ht="28.9" customHeight="1">
      <c r="A11" s="41" t="str">
        <f t="shared" ref="A11:A25" si="3">IF(OR(ISNUMBER(E11),ISTEXT(C11)),A10+1," ")</f>
        <v xml:space="preserve"> </v>
      </c>
      <c r="B11" s="42"/>
      <c r="C11" s="43"/>
      <c r="D11" s="44"/>
      <c r="E11" s="44"/>
      <c r="F11" s="43"/>
      <c r="G11" s="43"/>
      <c r="H11" s="26"/>
      <c r="I11" s="26"/>
      <c r="J11" s="26"/>
      <c r="K11" s="26"/>
      <c r="L11" s="52"/>
      <c r="M11" s="50"/>
      <c r="N11" s="28" t="s">
        <v>6</v>
      </c>
      <c r="O11" s="28">
        <f>COUNTIF(C8:C27,"대")</f>
        <v>0</v>
      </c>
      <c r="P11" s="28" t="s">
        <v>2</v>
      </c>
      <c r="Q11" s="28">
        <f>SUMIF(C8:C27,"대",E8:E27)</f>
        <v>0</v>
      </c>
      <c r="R11" s="28">
        <f>COUNTIF(X8:X27,"대국")</f>
        <v>0</v>
      </c>
      <c r="S11" s="28" t="s">
        <v>2</v>
      </c>
      <c r="T11" s="28">
        <f>SUMIF(X8:X27,"대국",E8:E27)</f>
        <v>0</v>
      </c>
      <c r="U11" s="28">
        <f t="shared" si="0"/>
        <v>0</v>
      </c>
      <c r="V11" s="28" t="s">
        <v>2</v>
      </c>
      <c r="W11" s="28">
        <f t="shared" si="1"/>
        <v>0</v>
      </c>
      <c r="X11" s="28" t="str">
        <f t="shared" si="2"/>
        <v/>
      </c>
    </row>
    <row r="12" spans="1:24" ht="28.9" customHeight="1">
      <c r="A12" s="41" t="str">
        <f t="shared" si="3"/>
        <v xml:space="preserve"> </v>
      </c>
      <c r="B12" s="42"/>
      <c r="C12" s="43"/>
      <c r="D12" s="44"/>
      <c r="E12" s="44"/>
      <c r="F12" s="43"/>
      <c r="G12" s="43"/>
      <c r="H12" s="26"/>
      <c r="I12" s="26"/>
      <c r="J12" s="26"/>
      <c r="K12" s="26"/>
      <c r="L12" s="52"/>
      <c r="M12" s="50"/>
      <c r="N12" s="28" t="s">
        <v>7</v>
      </c>
      <c r="O12" s="28">
        <f>COUNTIF(C8:C27,"도")</f>
        <v>0</v>
      </c>
      <c r="P12" s="28" t="s">
        <v>2</v>
      </c>
      <c r="Q12" s="28">
        <f>SUMIF(C8:C27,"도",E8:E27)</f>
        <v>0</v>
      </c>
      <c r="R12" s="28">
        <f>COUNTIF(X8:X27,"도국")</f>
        <v>0</v>
      </c>
      <c r="S12" s="28" t="s">
        <v>2</v>
      </c>
      <c r="T12" s="28">
        <f>SUMIF(X8:X27,"도국",E8:E27)</f>
        <v>0</v>
      </c>
      <c r="U12" s="28">
        <f t="shared" si="0"/>
        <v>0</v>
      </c>
      <c r="V12" s="28" t="s">
        <v>2</v>
      </c>
      <c r="W12" s="28">
        <f t="shared" si="1"/>
        <v>0</v>
      </c>
      <c r="X12" s="28" t="str">
        <f t="shared" si="2"/>
        <v/>
      </c>
    </row>
    <row r="13" spans="1:24" ht="28.9" customHeight="1">
      <c r="A13" s="41" t="str">
        <f t="shared" si="3"/>
        <v xml:space="preserve"> </v>
      </c>
      <c r="B13" s="42"/>
      <c r="C13" s="43"/>
      <c r="D13" s="44"/>
      <c r="E13" s="44"/>
      <c r="F13" s="43"/>
      <c r="G13" s="43"/>
      <c r="H13" s="26"/>
      <c r="I13" s="26"/>
      <c r="J13" s="26"/>
      <c r="K13" s="26"/>
      <c r="L13" s="52"/>
      <c r="M13" s="50"/>
      <c r="N13" s="28" t="s">
        <v>8</v>
      </c>
      <c r="O13" s="28">
        <f>COUNTIF(C8:C27,"천")</f>
        <v>0</v>
      </c>
      <c r="P13" s="28" t="s">
        <v>2</v>
      </c>
      <c r="Q13" s="28">
        <f>SUMIF(C8:C27,"천",E8:E27)</f>
        <v>0</v>
      </c>
      <c r="R13" s="28">
        <f>COUNTIF(X8:X27,"천국")</f>
        <v>0</v>
      </c>
      <c r="S13" s="28" t="s">
        <v>2</v>
      </c>
      <c r="T13" s="28">
        <f>SUMIF(X8:X27,"천국",E8:E27)</f>
        <v>0</v>
      </c>
      <c r="U13" s="28">
        <f t="shared" si="0"/>
        <v>0</v>
      </c>
      <c r="V13" s="28" t="s">
        <v>2</v>
      </c>
      <c r="W13" s="28">
        <f t="shared" si="1"/>
        <v>0</v>
      </c>
      <c r="X13" s="28" t="str">
        <f t="shared" si="2"/>
        <v/>
      </c>
    </row>
    <row r="14" spans="1:24" ht="28.9" customHeight="1">
      <c r="A14" s="41" t="str">
        <f t="shared" si="3"/>
        <v xml:space="preserve"> </v>
      </c>
      <c r="B14" s="42"/>
      <c r="C14" s="43"/>
      <c r="D14" s="44"/>
      <c r="E14" s="44"/>
      <c r="F14" s="43"/>
      <c r="G14" s="43"/>
      <c r="H14" s="26"/>
      <c r="I14" s="26"/>
      <c r="J14" s="26"/>
      <c r="K14" s="26"/>
      <c r="L14" s="52"/>
      <c r="M14" s="50"/>
      <c r="N14" s="28" t="s">
        <v>9</v>
      </c>
      <c r="O14" s="28">
        <f>COUNTIF(C8:C27,"구")</f>
        <v>0</v>
      </c>
      <c r="P14" s="28" t="s">
        <v>2</v>
      </c>
      <c r="Q14" s="28">
        <f>SUMIF(C8:C27,"구",E8:E27)</f>
        <v>0</v>
      </c>
      <c r="R14" s="28">
        <f>COUNTIF(X8:X27,"구국")</f>
        <v>0</v>
      </c>
      <c r="S14" s="28" t="s">
        <v>2</v>
      </c>
      <c r="T14" s="28">
        <f>SUMIF(X8:X27,"구국",E8:E27)</f>
        <v>0</v>
      </c>
      <c r="U14" s="28">
        <f t="shared" si="0"/>
        <v>0</v>
      </c>
      <c r="V14" s="28" t="s">
        <v>2</v>
      </c>
      <c r="W14" s="28">
        <f t="shared" si="1"/>
        <v>0</v>
      </c>
      <c r="X14" s="28" t="str">
        <f t="shared" si="2"/>
        <v/>
      </c>
    </row>
    <row r="15" spans="1:24" ht="28.9" customHeight="1">
      <c r="A15" s="41" t="str">
        <f t="shared" si="3"/>
        <v xml:space="preserve"> </v>
      </c>
      <c r="B15" s="42"/>
      <c r="C15" s="43"/>
      <c r="D15" s="44"/>
      <c r="E15" s="44"/>
      <c r="F15" s="43"/>
      <c r="G15" s="43"/>
      <c r="H15" s="26"/>
      <c r="I15" s="26"/>
      <c r="J15" s="26"/>
      <c r="K15" s="26"/>
      <c r="L15" s="52"/>
      <c r="M15" s="50"/>
      <c r="N15" s="28" t="s">
        <v>10</v>
      </c>
      <c r="O15" s="28">
        <f>COUNTIF(C8:C27,"제")</f>
        <v>0</v>
      </c>
      <c r="P15" s="28" t="s">
        <v>2</v>
      </c>
      <c r="Q15" s="28">
        <f>SUMIF(C8:C27,"제",E8:E27)</f>
        <v>0</v>
      </c>
      <c r="R15" s="28">
        <f>COUNTIF(X8:X27,"제국")</f>
        <v>0</v>
      </c>
      <c r="S15" s="28" t="s">
        <v>2</v>
      </c>
      <c r="T15" s="28">
        <f>SUMIF(X8:X27,"제국",E8:E27)</f>
        <v>0</v>
      </c>
      <c r="U15" s="28">
        <f t="shared" si="0"/>
        <v>0</v>
      </c>
      <c r="V15" s="28" t="s">
        <v>2</v>
      </c>
      <c r="W15" s="28">
        <f t="shared" si="1"/>
        <v>0</v>
      </c>
      <c r="X15" s="28" t="str">
        <f t="shared" si="2"/>
        <v/>
      </c>
    </row>
    <row r="16" spans="1:24" ht="28.9" customHeight="1">
      <c r="A16" s="41" t="str">
        <f t="shared" si="3"/>
        <v xml:space="preserve"> </v>
      </c>
      <c r="B16" s="42"/>
      <c r="C16" s="43"/>
      <c r="D16" s="44"/>
      <c r="E16" s="44"/>
      <c r="F16" s="43"/>
      <c r="G16" s="43"/>
      <c r="H16" s="26"/>
      <c r="I16" s="26"/>
      <c r="J16" s="26"/>
      <c r="K16" s="26"/>
      <c r="L16" s="52"/>
      <c r="M16" s="50"/>
      <c r="N16" s="28" t="s">
        <v>11</v>
      </c>
      <c r="O16" s="28">
        <f>COUNTIF(C8:C27,"유")</f>
        <v>0</v>
      </c>
      <c r="P16" s="28" t="s">
        <v>2</v>
      </c>
      <c r="Q16" s="28">
        <f>SUMIF(C8:C27,"유",E8:E27)</f>
        <v>0</v>
      </c>
      <c r="R16" s="28">
        <f>COUNTIF(X8:X27,"유국")</f>
        <v>0</v>
      </c>
      <c r="S16" s="28" t="s">
        <v>2</v>
      </c>
      <c r="T16" s="28">
        <f>SUMIF(X8:X27,"유국",E8:E27)</f>
        <v>0</v>
      </c>
      <c r="U16" s="28">
        <f t="shared" si="0"/>
        <v>0</v>
      </c>
      <c r="V16" s="28" t="s">
        <v>2</v>
      </c>
      <c r="W16" s="28">
        <f t="shared" si="1"/>
        <v>0</v>
      </c>
      <c r="X16" s="28" t="str">
        <f t="shared" si="2"/>
        <v/>
      </c>
    </row>
    <row r="17" spans="1:24" ht="28.9" customHeight="1">
      <c r="A17" s="41" t="str">
        <f t="shared" si="3"/>
        <v xml:space="preserve"> </v>
      </c>
      <c r="B17" s="42"/>
      <c r="C17" s="43"/>
      <c r="D17" s="44"/>
      <c r="E17" s="44"/>
      <c r="F17" s="43"/>
      <c r="G17" s="43"/>
      <c r="H17" s="26"/>
      <c r="I17" s="26"/>
      <c r="J17" s="26"/>
      <c r="K17" s="26"/>
      <c r="L17" s="52"/>
      <c r="M17" s="50"/>
      <c r="N17" s="28" t="s">
        <v>12</v>
      </c>
      <c r="O17" s="28">
        <f>COUNTIF(C8:C27,"과")</f>
        <v>0</v>
      </c>
      <c r="P17" s="28" t="s">
        <v>2</v>
      </c>
      <c r="Q17" s="28">
        <f>SUMIF(C8:C27,"과",E8:E27)</f>
        <v>0</v>
      </c>
      <c r="R17" s="28">
        <f>COUNTIF(X8:X27,"과국")</f>
        <v>0</v>
      </c>
      <c r="S17" s="28" t="s">
        <v>2</v>
      </c>
      <c r="T17" s="28">
        <f>SUMIF(X8:X27,"과국",E8:E27)</f>
        <v>0</v>
      </c>
      <c r="U17" s="28">
        <f t="shared" si="0"/>
        <v>0</v>
      </c>
      <c r="V17" s="28" t="s">
        <v>2</v>
      </c>
      <c r="W17" s="28">
        <f t="shared" si="1"/>
        <v>0</v>
      </c>
      <c r="X17" s="28" t="str">
        <f t="shared" si="2"/>
        <v/>
      </c>
    </row>
    <row r="18" spans="1:24" ht="28.9" customHeight="1">
      <c r="A18" s="41" t="str">
        <f t="shared" si="3"/>
        <v xml:space="preserve"> </v>
      </c>
      <c r="B18" s="42"/>
      <c r="C18" s="43"/>
      <c r="D18" s="44"/>
      <c r="E18" s="44"/>
      <c r="F18" s="43"/>
      <c r="G18" s="43"/>
      <c r="H18" s="26"/>
      <c r="I18" s="26"/>
      <c r="J18" s="26"/>
      <c r="K18" s="26"/>
      <c r="L18" s="52"/>
      <c r="M18" s="50"/>
      <c r="N18" s="28" t="s">
        <v>13</v>
      </c>
      <c r="O18" s="28">
        <f>COUNTIF(C8:C27,"묘")</f>
        <v>0</v>
      </c>
      <c r="P18" s="28" t="s">
        <v>2</v>
      </c>
      <c r="Q18" s="28">
        <f>SUMIF(C8:C27,"묘",E8:E27)</f>
        <v>0</v>
      </c>
      <c r="R18" s="28">
        <f>COUNTIF(X8:X27,"묘국")</f>
        <v>0</v>
      </c>
      <c r="S18" s="28" t="s">
        <v>2</v>
      </c>
      <c r="T18" s="28">
        <f>SUMIF(X8:X27,"묘국",E8:E27)</f>
        <v>0</v>
      </c>
      <c r="U18" s="28">
        <f t="shared" si="0"/>
        <v>0</v>
      </c>
      <c r="V18" s="28" t="s">
        <v>2</v>
      </c>
      <c r="W18" s="28">
        <f t="shared" si="1"/>
        <v>0</v>
      </c>
      <c r="X18" s="28" t="str">
        <f t="shared" si="2"/>
        <v/>
      </c>
    </row>
    <row r="19" spans="1:24" ht="28.9" customHeight="1">
      <c r="A19" s="41" t="str">
        <f t="shared" si="3"/>
        <v xml:space="preserve"> </v>
      </c>
      <c r="B19" s="42"/>
      <c r="C19" s="43"/>
      <c r="D19" s="44"/>
      <c r="E19" s="44"/>
      <c r="F19" s="43"/>
      <c r="G19" s="43"/>
      <c r="H19" s="26"/>
      <c r="I19" s="26"/>
      <c r="J19" s="26"/>
      <c r="K19" s="26"/>
      <c r="L19" s="52"/>
      <c r="M19" s="50"/>
      <c r="N19" s="28" t="s">
        <v>14</v>
      </c>
      <c r="O19" s="28">
        <f>COUNTIF(C8:C27,"목")</f>
        <v>0</v>
      </c>
      <c r="P19" s="28" t="s">
        <v>2</v>
      </c>
      <c r="Q19" s="28">
        <f>SUMIF(C8:C27,"목",E8:E27)</f>
        <v>0</v>
      </c>
      <c r="R19" s="28">
        <f>COUNTIF(X8:X27,"목국")</f>
        <v>0</v>
      </c>
      <c r="S19" s="28" t="s">
        <v>2</v>
      </c>
      <c r="T19" s="28">
        <f>SUMIF(X8:X27,"목국",E8:E27)</f>
        <v>0</v>
      </c>
      <c r="U19" s="28">
        <f t="shared" si="0"/>
        <v>0</v>
      </c>
      <c r="V19" s="28" t="s">
        <v>2</v>
      </c>
      <c r="W19" s="28">
        <f t="shared" si="1"/>
        <v>0</v>
      </c>
      <c r="X19" s="28" t="str">
        <f t="shared" si="2"/>
        <v/>
      </c>
    </row>
    <row r="20" spans="1:24" ht="28.9" customHeight="1">
      <c r="A20" s="41" t="str">
        <f t="shared" si="3"/>
        <v xml:space="preserve"> </v>
      </c>
      <c r="B20" s="42"/>
      <c r="C20" s="43"/>
      <c r="D20" s="44"/>
      <c r="E20" s="44"/>
      <c r="F20" s="43"/>
      <c r="G20" s="43"/>
      <c r="H20" s="26"/>
      <c r="I20" s="26"/>
      <c r="J20" s="26"/>
      <c r="K20" s="26"/>
      <c r="L20" s="52"/>
      <c r="M20" s="50"/>
      <c r="N20" s="28" t="s">
        <v>15</v>
      </c>
      <c r="O20" s="28">
        <f>COUNTIF(C8:C27,"잡")</f>
        <v>0</v>
      </c>
      <c r="P20" s="28" t="s">
        <v>2</v>
      </c>
      <c r="Q20" s="28">
        <f>SUMIF(C8:C27,"잡",E8:E27)</f>
        <v>0</v>
      </c>
      <c r="R20" s="28">
        <f>COUNTIF(X8:X27,"잡국")</f>
        <v>0</v>
      </c>
      <c r="S20" s="28" t="s">
        <v>2</v>
      </c>
      <c r="T20" s="28">
        <f>SUMIF(X8:X27,"잡국",E8:E27)</f>
        <v>0</v>
      </c>
      <c r="U20" s="28">
        <f t="shared" si="0"/>
        <v>0</v>
      </c>
      <c r="V20" s="28" t="s">
        <v>2</v>
      </c>
      <c r="W20" s="28">
        <f t="shared" si="1"/>
        <v>0</v>
      </c>
      <c r="X20" s="28" t="str">
        <f t="shared" si="2"/>
        <v/>
      </c>
    </row>
    <row r="21" spans="1:24" ht="28.9" customHeight="1">
      <c r="A21" s="41" t="str">
        <f t="shared" si="3"/>
        <v xml:space="preserve"> </v>
      </c>
      <c r="B21" s="42"/>
      <c r="C21" s="43"/>
      <c r="D21" s="44"/>
      <c r="E21" s="44"/>
      <c r="F21" s="43"/>
      <c r="G21" s="43"/>
      <c r="H21" s="26"/>
      <c r="I21" s="26"/>
      <c r="J21" s="26"/>
      <c r="K21" s="26"/>
      <c r="L21" s="52"/>
      <c r="M21" s="50"/>
      <c r="N21" s="28" t="s">
        <v>19</v>
      </c>
      <c r="O21" s="28">
        <f>COUNTIF(C8:C27,"학")</f>
        <v>0</v>
      </c>
      <c r="P21" s="28" t="s">
        <v>2</v>
      </c>
      <c r="Q21" s="28">
        <f>SUMIF(C8:C27,"학",E8:E27)</f>
        <v>0</v>
      </c>
      <c r="R21" s="28">
        <f>COUNTIF(X8:X27,"학국")</f>
        <v>0</v>
      </c>
      <c r="S21" s="28" t="s">
        <v>2</v>
      </c>
      <c r="T21" s="28">
        <f>SUMIF(X8:X27,"학국",E8:E27)</f>
        <v>0</v>
      </c>
      <c r="U21" s="28">
        <f t="shared" si="0"/>
        <v>0</v>
      </c>
      <c r="V21" s="28" t="s">
        <v>2</v>
      </c>
      <c r="W21" s="28">
        <f t="shared" si="1"/>
        <v>0</v>
      </c>
      <c r="X21" s="28" t="str">
        <f t="shared" si="2"/>
        <v/>
      </c>
    </row>
    <row r="22" spans="1:24" ht="28.9" customHeight="1">
      <c r="A22" s="41" t="str">
        <f t="shared" si="3"/>
        <v xml:space="preserve"> </v>
      </c>
      <c r="B22" s="42"/>
      <c r="C22" s="43"/>
      <c r="D22" s="44"/>
      <c r="E22" s="44"/>
      <c r="F22" s="43"/>
      <c r="G22" s="43"/>
      <c r="H22" s="26"/>
      <c r="I22" s="26"/>
      <c r="J22" s="26"/>
      <c r="K22" s="26"/>
      <c r="L22" s="52"/>
      <c r="M22" s="50"/>
      <c r="N22" s="28" t="s">
        <v>16</v>
      </c>
      <c r="O22" s="28">
        <f>COUNTIF(C8:C27,"수")</f>
        <v>0</v>
      </c>
      <c r="P22" s="28" t="s">
        <v>2</v>
      </c>
      <c r="Q22" s="28">
        <f>SUMIF(C8:C27,"수",E8:E27)</f>
        <v>0</v>
      </c>
      <c r="R22" s="28">
        <f>COUNTIF(X8:X27,"수국")</f>
        <v>0</v>
      </c>
      <c r="S22" s="28" t="s">
        <v>2</v>
      </c>
      <c r="T22" s="28">
        <f>SUMIF(X8:X27,"수국",E8:E27)</f>
        <v>0</v>
      </c>
      <c r="U22" s="28">
        <f t="shared" si="0"/>
        <v>0</v>
      </c>
      <c r="V22" s="28" t="s">
        <v>2</v>
      </c>
      <c r="W22" s="28">
        <f t="shared" si="1"/>
        <v>0</v>
      </c>
      <c r="X22" s="28" t="str">
        <f t="shared" si="2"/>
        <v/>
      </c>
    </row>
    <row r="23" spans="1:24" ht="28.9" customHeight="1">
      <c r="A23" s="41" t="str">
        <f t="shared" si="3"/>
        <v xml:space="preserve"> </v>
      </c>
      <c r="B23" s="42"/>
      <c r="C23" s="43"/>
      <c r="D23" s="44"/>
      <c r="E23" s="44"/>
      <c r="F23" s="43"/>
      <c r="G23" s="43"/>
      <c r="H23" s="26"/>
      <c r="I23" s="26"/>
      <c r="J23" s="26"/>
      <c r="K23" s="26"/>
      <c r="L23" s="52"/>
      <c r="M23" s="50"/>
      <c r="N23" s="29" t="s">
        <v>17</v>
      </c>
      <c r="O23" s="28">
        <f>COUNTIF(C8:C27,"장")</f>
        <v>0</v>
      </c>
      <c r="P23" s="28" t="s">
        <v>2</v>
      </c>
      <c r="Q23" s="28">
        <f>SUMIF(C8:C27,"장",E8:E27)</f>
        <v>0</v>
      </c>
      <c r="R23" s="28">
        <f>COUNTIF(X8:X27,"장국")</f>
        <v>0</v>
      </c>
      <c r="S23" s="28" t="s">
        <v>2</v>
      </c>
      <c r="T23" s="28">
        <f>SUMIF(X8:X27,"장국",E8:E27)</f>
        <v>0</v>
      </c>
      <c r="U23" s="28">
        <f t="shared" si="0"/>
        <v>0</v>
      </c>
      <c r="V23" s="28" t="s">
        <v>2</v>
      </c>
      <c r="W23" s="28">
        <f t="shared" si="1"/>
        <v>0</v>
      </c>
      <c r="X23" s="30" t="str">
        <f t="shared" si="2"/>
        <v/>
      </c>
    </row>
    <row r="24" spans="1:24" ht="28.9" customHeight="1">
      <c r="A24" s="41" t="str">
        <f t="shared" si="3"/>
        <v xml:space="preserve"> </v>
      </c>
      <c r="B24" s="42"/>
      <c r="C24" s="43"/>
      <c r="D24" s="44"/>
      <c r="E24" s="44"/>
      <c r="F24" s="43"/>
      <c r="G24" s="43"/>
      <c r="H24" s="26"/>
      <c r="I24" s="26"/>
      <c r="J24" s="26"/>
      <c r="K24" s="26"/>
      <c r="L24" s="52"/>
      <c r="M24" s="50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30" t="str">
        <f t="shared" ref="X24:X39" si="4">CONCATENATE(C24,H24)</f>
        <v/>
      </c>
    </row>
    <row r="25" spans="1:24" ht="28.9" customHeight="1">
      <c r="A25" s="41" t="str">
        <f t="shared" si="3"/>
        <v xml:space="preserve"> </v>
      </c>
      <c r="B25" s="42"/>
      <c r="C25" s="43"/>
      <c r="D25" s="44"/>
      <c r="E25" s="44"/>
      <c r="F25" s="43"/>
      <c r="G25" s="43"/>
      <c r="H25" s="26"/>
      <c r="I25" s="26"/>
      <c r="J25" s="26"/>
      <c r="K25" s="26"/>
      <c r="L25" s="52"/>
      <c r="M25" s="50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30" t="str">
        <f t="shared" si="4"/>
        <v/>
      </c>
    </row>
    <row r="26" spans="1:24" ht="28.9" customHeight="1">
      <c r="A26" s="41" t="str">
        <f>IF(OR(ISNUMBER(E26),ISTEXT(C26)),A25+1," ")</f>
        <v xml:space="preserve"> </v>
      </c>
      <c r="B26" s="42"/>
      <c r="C26" s="43"/>
      <c r="D26" s="44"/>
      <c r="E26" s="44"/>
      <c r="F26" s="43"/>
      <c r="G26" s="43"/>
      <c r="H26" s="26"/>
      <c r="I26" s="26"/>
      <c r="J26" s="26"/>
      <c r="K26" s="26"/>
      <c r="L26" s="52"/>
      <c r="M26" s="50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30" t="str">
        <f t="shared" si="4"/>
        <v/>
      </c>
    </row>
    <row r="27" spans="1:24" ht="28.9" customHeight="1">
      <c r="A27" s="41" t="str">
        <f>IF(OR(ISNUMBER(E27),ISTEXT(C27)),A26+1," ")</f>
        <v xml:space="preserve"> </v>
      </c>
      <c r="B27" s="42"/>
      <c r="C27" s="43"/>
      <c r="D27" s="44"/>
      <c r="E27" s="44"/>
      <c r="F27" s="43"/>
      <c r="G27" s="43"/>
      <c r="H27" s="26"/>
      <c r="I27" s="26"/>
      <c r="J27" s="26"/>
      <c r="K27" s="26"/>
      <c r="L27" s="52"/>
      <c r="M27" s="50"/>
      <c r="N27" s="28" t="s">
        <v>20</v>
      </c>
      <c r="O27" s="28">
        <f>COUNTIF(C8:C27," ")</f>
        <v>0</v>
      </c>
      <c r="P27" s="28" t="s">
        <v>2</v>
      </c>
      <c r="Q27" s="28">
        <f>SUMIF(C8:C27," ",E8:E27)</f>
        <v>0</v>
      </c>
      <c r="R27" s="28"/>
      <c r="S27" s="28" t="s">
        <v>2</v>
      </c>
      <c r="T27" s="28"/>
      <c r="U27" s="28">
        <f>O27</f>
        <v>0</v>
      </c>
      <c r="V27" s="28" t="s">
        <v>2</v>
      </c>
      <c r="W27" s="28">
        <f>Q27</f>
        <v>0</v>
      </c>
      <c r="X27" s="28" t="str">
        <f t="shared" si="4"/>
        <v/>
      </c>
    </row>
    <row r="28" spans="1:24" ht="28.9" customHeight="1">
      <c r="A28" s="45" t="s">
        <v>35</v>
      </c>
      <c r="B28" s="46"/>
      <c r="C28" s="47"/>
      <c r="D28" s="48"/>
      <c r="E28" s="49">
        <f>SUM(E8:E27)</f>
        <v>0</v>
      </c>
      <c r="F28" s="47"/>
      <c r="G28" s="47"/>
      <c r="H28" s="31"/>
      <c r="I28" s="31"/>
      <c r="J28" s="31"/>
      <c r="K28" s="31"/>
      <c r="L28" s="33"/>
      <c r="M28" s="51"/>
      <c r="N28" s="29" t="s">
        <v>1</v>
      </c>
      <c r="O28" s="28">
        <f>SUM(O8:O27)</f>
        <v>0</v>
      </c>
      <c r="P28" s="28" t="s">
        <v>2</v>
      </c>
      <c r="Q28" s="28">
        <f>SUM(Q8:Q27)</f>
        <v>0</v>
      </c>
      <c r="R28" s="28">
        <f>SUM(R8:R27)</f>
        <v>0</v>
      </c>
      <c r="S28" s="28" t="s">
        <v>2</v>
      </c>
      <c r="T28" s="28">
        <f>SUM(T8:T27)</f>
        <v>0</v>
      </c>
      <c r="U28" s="28">
        <f>SUM(U8:U27)</f>
        <v>0</v>
      </c>
      <c r="V28" s="28" t="s">
        <v>2</v>
      </c>
      <c r="W28" s="28">
        <f>SUM(W8:W27)</f>
        <v>0</v>
      </c>
      <c r="X28" s="28" t="str">
        <f t="shared" si="4"/>
        <v/>
      </c>
    </row>
    <row r="29" spans="1:24" ht="28.9" customHeight="1">
      <c r="A29" s="41" t="str">
        <f>IF(OR(ISNUMBER(E29),ISTEXT(C29)),A27+1," ")</f>
        <v xml:space="preserve"> </v>
      </c>
      <c r="B29" s="42"/>
      <c r="C29" s="43"/>
      <c r="D29" s="44"/>
      <c r="E29" s="44"/>
      <c r="F29" s="43"/>
      <c r="G29" s="43"/>
      <c r="H29" s="26"/>
      <c r="I29" s="26"/>
      <c r="J29" s="26"/>
      <c r="K29" s="27"/>
      <c r="L29" s="52"/>
      <c r="M29" s="50"/>
      <c r="N29" s="28" t="s">
        <v>3</v>
      </c>
      <c r="O29" s="28">
        <f>COUNTIF(C29:C48,"전")</f>
        <v>0</v>
      </c>
      <c r="P29" s="28" t="s">
        <v>2</v>
      </c>
      <c r="Q29" s="28">
        <f>SUMIF(C29:C48,"전",E29:E48)</f>
        <v>0</v>
      </c>
      <c r="R29" s="28">
        <f>COUNTIF(X29:X48,"전국")</f>
        <v>0</v>
      </c>
      <c r="S29" s="28" t="s">
        <v>2</v>
      </c>
      <c r="T29" s="28">
        <f>SUMIF(X29:X48,"전국",E29:E48)</f>
        <v>0</v>
      </c>
      <c r="U29" s="28">
        <f t="shared" ref="U29:U44" si="5">O29-R29</f>
        <v>0</v>
      </c>
      <c r="V29" s="28" t="s">
        <v>2</v>
      </c>
      <c r="W29" s="28">
        <f t="shared" ref="W29:W44" si="6">Q29-T29</f>
        <v>0</v>
      </c>
      <c r="X29" s="28" t="str">
        <f t="shared" si="4"/>
        <v/>
      </c>
    </row>
    <row r="30" spans="1:24" ht="28.9" customHeight="1">
      <c r="A30" s="41" t="str">
        <f>IF(OR(ISNUMBER(E30),ISTEXT(C30)),A29+1," ")</f>
        <v xml:space="preserve"> </v>
      </c>
      <c r="B30" s="42"/>
      <c r="C30" s="43"/>
      <c r="D30" s="44"/>
      <c r="E30" s="44"/>
      <c r="F30" s="43"/>
      <c r="G30" s="43"/>
      <c r="H30" s="26"/>
      <c r="I30" s="26"/>
      <c r="J30" s="26"/>
      <c r="K30" s="26"/>
      <c r="L30" s="52"/>
      <c r="M30" s="50"/>
      <c r="N30" s="28" t="s">
        <v>4</v>
      </c>
      <c r="O30" s="28">
        <f>COUNTIF(C29:C48,"답")</f>
        <v>0</v>
      </c>
      <c r="P30" s="28" t="s">
        <v>2</v>
      </c>
      <c r="Q30" s="28">
        <f>SUMIF(C29:C48,"답",E29:E48)</f>
        <v>0</v>
      </c>
      <c r="R30" s="28">
        <f>COUNTIF(X29:X48,"답국")</f>
        <v>0</v>
      </c>
      <c r="S30" s="28" t="s">
        <v>2</v>
      </c>
      <c r="T30" s="28">
        <f>SUMIF(X29:X48,"답국",E29:E48)</f>
        <v>0</v>
      </c>
      <c r="U30" s="28">
        <f t="shared" si="5"/>
        <v>0</v>
      </c>
      <c r="V30" s="28" t="s">
        <v>2</v>
      </c>
      <c r="W30" s="28">
        <f t="shared" si="6"/>
        <v>0</v>
      </c>
      <c r="X30" s="28" t="str">
        <f t="shared" si="4"/>
        <v/>
      </c>
    </row>
    <row r="31" spans="1:24" ht="28.9" customHeight="1">
      <c r="A31" s="41" t="str">
        <f t="shared" ref="A31:A45" si="7">IF(OR(ISNUMBER(E31),ISTEXT(C31)),A30+1," ")</f>
        <v xml:space="preserve"> </v>
      </c>
      <c r="B31" s="42"/>
      <c r="C31" s="43"/>
      <c r="D31" s="44"/>
      <c r="E31" s="44"/>
      <c r="F31" s="43"/>
      <c r="G31" s="43"/>
      <c r="H31" s="26"/>
      <c r="I31" s="26"/>
      <c r="J31" s="26"/>
      <c r="K31" s="26"/>
      <c r="L31" s="52"/>
      <c r="M31" s="50"/>
      <c r="N31" s="28" t="s">
        <v>5</v>
      </c>
      <c r="O31" s="28">
        <f>COUNTIF(C29:C48,"임")</f>
        <v>0</v>
      </c>
      <c r="P31" s="28" t="s">
        <v>2</v>
      </c>
      <c r="Q31" s="28">
        <f>SUMIF(C29:C48,"임",E29:E48)</f>
        <v>0</v>
      </c>
      <c r="R31" s="28">
        <f>COUNTIF(X29:X48,"임국")</f>
        <v>0</v>
      </c>
      <c r="S31" s="28" t="s">
        <v>2</v>
      </c>
      <c r="T31" s="28">
        <f>SUMIF(X29:X48,"임국",E29:E48)</f>
        <v>0</v>
      </c>
      <c r="U31" s="28">
        <f t="shared" si="5"/>
        <v>0</v>
      </c>
      <c r="V31" s="28" t="s">
        <v>2</v>
      </c>
      <c r="W31" s="28">
        <f t="shared" si="6"/>
        <v>0</v>
      </c>
      <c r="X31" s="28" t="str">
        <f t="shared" si="4"/>
        <v/>
      </c>
    </row>
    <row r="32" spans="1:24" ht="28.9" customHeight="1">
      <c r="A32" s="41" t="str">
        <f t="shared" si="7"/>
        <v xml:space="preserve"> </v>
      </c>
      <c r="B32" s="42"/>
      <c r="C32" s="43"/>
      <c r="D32" s="44"/>
      <c r="E32" s="44"/>
      <c r="F32" s="43"/>
      <c r="G32" s="43"/>
      <c r="H32" s="26"/>
      <c r="I32" s="26"/>
      <c r="J32" s="26"/>
      <c r="K32" s="26"/>
      <c r="L32" s="52"/>
      <c r="M32" s="50"/>
      <c r="N32" s="28" t="s">
        <v>6</v>
      </c>
      <c r="O32" s="28">
        <f>COUNTIF(C29:C48,"대")</f>
        <v>0</v>
      </c>
      <c r="P32" s="28" t="s">
        <v>2</v>
      </c>
      <c r="Q32" s="28">
        <f>SUMIF(C29:C48,"대",E29:E48)</f>
        <v>0</v>
      </c>
      <c r="R32" s="28">
        <f>COUNTIF(X29:X48,"대국")</f>
        <v>0</v>
      </c>
      <c r="S32" s="28" t="s">
        <v>2</v>
      </c>
      <c r="T32" s="28">
        <f>SUMIF(X29:X48,"대국",E29:E48)</f>
        <v>0</v>
      </c>
      <c r="U32" s="28">
        <f t="shared" si="5"/>
        <v>0</v>
      </c>
      <c r="V32" s="28" t="s">
        <v>2</v>
      </c>
      <c r="W32" s="28">
        <f t="shared" si="6"/>
        <v>0</v>
      </c>
      <c r="X32" s="28" t="str">
        <f t="shared" si="4"/>
        <v/>
      </c>
    </row>
    <row r="33" spans="1:24" ht="28.9" customHeight="1">
      <c r="A33" s="41" t="str">
        <f t="shared" si="7"/>
        <v xml:space="preserve"> </v>
      </c>
      <c r="B33" s="42"/>
      <c r="C33" s="43"/>
      <c r="D33" s="44"/>
      <c r="E33" s="44"/>
      <c r="F33" s="43"/>
      <c r="G33" s="43"/>
      <c r="H33" s="26"/>
      <c r="I33" s="26"/>
      <c r="J33" s="26"/>
      <c r="K33" s="26"/>
      <c r="L33" s="52"/>
      <c r="M33" s="50"/>
      <c r="N33" s="28" t="s">
        <v>7</v>
      </c>
      <c r="O33" s="28">
        <f>COUNTIF(C29:C48,"도")</f>
        <v>0</v>
      </c>
      <c r="P33" s="28" t="s">
        <v>2</v>
      </c>
      <c r="Q33" s="28">
        <f>SUMIF(C29:C48,"도",E29:E48)</f>
        <v>0</v>
      </c>
      <c r="R33" s="28">
        <f>COUNTIF(X29:X48,"도국")</f>
        <v>0</v>
      </c>
      <c r="S33" s="28" t="s">
        <v>2</v>
      </c>
      <c r="T33" s="28">
        <f>SUMIF(X29:X48,"도국",E29:E48)</f>
        <v>0</v>
      </c>
      <c r="U33" s="28">
        <f t="shared" si="5"/>
        <v>0</v>
      </c>
      <c r="V33" s="28" t="s">
        <v>2</v>
      </c>
      <c r="W33" s="28">
        <f t="shared" si="6"/>
        <v>0</v>
      </c>
      <c r="X33" s="28" t="str">
        <f t="shared" si="4"/>
        <v/>
      </c>
    </row>
    <row r="34" spans="1:24" ht="28.9" customHeight="1">
      <c r="A34" s="41" t="str">
        <f t="shared" si="7"/>
        <v xml:space="preserve"> </v>
      </c>
      <c r="B34" s="42"/>
      <c r="C34" s="43"/>
      <c r="D34" s="44"/>
      <c r="E34" s="44"/>
      <c r="F34" s="43"/>
      <c r="G34" s="43"/>
      <c r="H34" s="26"/>
      <c r="I34" s="26"/>
      <c r="J34" s="26"/>
      <c r="K34" s="26"/>
      <c r="L34" s="52"/>
      <c r="M34" s="50"/>
      <c r="N34" s="28" t="s">
        <v>8</v>
      </c>
      <c r="O34" s="28">
        <f>COUNTIF(C29:C48,"천")</f>
        <v>0</v>
      </c>
      <c r="P34" s="28" t="s">
        <v>2</v>
      </c>
      <c r="Q34" s="28">
        <f>SUMIF(C29:C48,"천",E29:E48)</f>
        <v>0</v>
      </c>
      <c r="R34" s="28">
        <f>COUNTIF(X29:X48,"천국")</f>
        <v>0</v>
      </c>
      <c r="S34" s="28" t="s">
        <v>2</v>
      </c>
      <c r="T34" s="28">
        <f>SUMIF(X29:X48,"천국",E29:E48)</f>
        <v>0</v>
      </c>
      <c r="U34" s="28">
        <f t="shared" si="5"/>
        <v>0</v>
      </c>
      <c r="V34" s="28" t="s">
        <v>2</v>
      </c>
      <c r="W34" s="28">
        <f t="shared" si="6"/>
        <v>0</v>
      </c>
      <c r="X34" s="28" t="str">
        <f t="shared" si="4"/>
        <v/>
      </c>
    </row>
    <row r="35" spans="1:24" ht="28.9" customHeight="1">
      <c r="A35" s="41" t="str">
        <f t="shared" si="7"/>
        <v xml:space="preserve"> </v>
      </c>
      <c r="B35" s="42"/>
      <c r="C35" s="43"/>
      <c r="D35" s="44"/>
      <c r="E35" s="44"/>
      <c r="F35" s="43"/>
      <c r="G35" s="43"/>
      <c r="H35" s="26"/>
      <c r="I35" s="26"/>
      <c r="J35" s="26"/>
      <c r="K35" s="26"/>
      <c r="L35" s="52"/>
      <c r="M35" s="50"/>
      <c r="N35" s="28" t="s">
        <v>9</v>
      </c>
      <c r="O35" s="28">
        <f>COUNTIF(C29:C48,"구")</f>
        <v>0</v>
      </c>
      <c r="P35" s="28" t="s">
        <v>2</v>
      </c>
      <c r="Q35" s="28">
        <f>SUMIF(C29:C48,"구",E29:E48)</f>
        <v>0</v>
      </c>
      <c r="R35" s="28">
        <f>COUNTIF(X29:X48,"구국")</f>
        <v>0</v>
      </c>
      <c r="S35" s="28" t="s">
        <v>2</v>
      </c>
      <c r="T35" s="28">
        <f>SUMIF(X29:X48,"구국",E29:E48)</f>
        <v>0</v>
      </c>
      <c r="U35" s="28">
        <f t="shared" si="5"/>
        <v>0</v>
      </c>
      <c r="V35" s="28" t="s">
        <v>2</v>
      </c>
      <c r="W35" s="28">
        <f t="shared" si="6"/>
        <v>0</v>
      </c>
      <c r="X35" s="28" t="str">
        <f t="shared" si="4"/>
        <v/>
      </c>
    </row>
    <row r="36" spans="1:24" ht="28.9" customHeight="1">
      <c r="A36" s="41" t="str">
        <f t="shared" si="7"/>
        <v xml:space="preserve"> </v>
      </c>
      <c r="B36" s="42"/>
      <c r="C36" s="43"/>
      <c r="D36" s="44"/>
      <c r="E36" s="44"/>
      <c r="F36" s="43"/>
      <c r="G36" s="43"/>
      <c r="H36" s="26"/>
      <c r="I36" s="26"/>
      <c r="J36" s="26"/>
      <c r="K36" s="26"/>
      <c r="L36" s="52"/>
      <c r="M36" s="50"/>
      <c r="N36" s="28" t="s">
        <v>10</v>
      </c>
      <c r="O36" s="28">
        <f>COUNTIF(C29:C48,"제")</f>
        <v>0</v>
      </c>
      <c r="P36" s="28" t="s">
        <v>2</v>
      </c>
      <c r="Q36" s="28">
        <f>SUMIF(C29:C48,"제",E29:E48)</f>
        <v>0</v>
      </c>
      <c r="R36" s="28">
        <f>COUNTIF(X29:X48,"제국")</f>
        <v>0</v>
      </c>
      <c r="S36" s="28" t="s">
        <v>2</v>
      </c>
      <c r="T36" s="28">
        <f>SUMIF(X29:X48,"제국",E29:E48)</f>
        <v>0</v>
      </c>
      <c r="U36" s="28">
        <f t="shared" si="5"/>
        <v>0</v>
      </c>
      <c r="V36" s="28" t="s">
        <v>2</v>
      </c>
      <c r="W36" s="28">
        <f t="shared" si="6"/>
        <v>0</v>
      </c>
      <c r="X36" s="28" t="str">
        <f t="shared" si="4"/>
        <v/>
      </c>
    </row>
    <row r="37" spans="1:24" ht="28.9" customHeight="1">
      <c r="A37" s="41" t="str">
        <f t="shared" si="7"/>
        <v xml:space="preserve"> </v>
      </c>
      <c r="B37" s="42"/>
      <c r="C37" s="43"/>
      <c r="D37" s="44"/>
      <c r="E37" s="44"/>
      <c r="F37" s="43"/>
      <c r="G37" s="43"/>
      <c r="H37" s="26"/>
      <c r="I37" s="26"/>
      <c r="J37" s="26"/>
      <c r="K37" s="26"/>
      <c r="L37" s="52"/>
      <c r="M37" s="50"/>
      <c r="N37" s="28" t="s">
        <v>11</v>
      </c>
      <c r="O37" s="28">
        <f>COUNTIF(C29:C48,"유")</f>
        <v>0</v>
      </c>
      <c r="P37" s="28" t="s">
        <v>2</v>
      </c>
      <c r="Q37" s="28">
        <f>SUMIF(C29:C48,"유",E29:E48)</f>
        <v>0</v>
      </c>
      <c r="R37" s="28">
        <f>COUNTIF(X29:X48,"유국")</f>
        <v>0</v>
      </c>
      <c r="S37" s="28" t="s">
        <v>2</v>
      </c>
      <c r="T37" s="28">
        <f>SUMIF(X29:X48,"유국",E29:E48)</f>
        <v>0</v>
      </c>
      <c r="U37" s="28">
        <f t="shared" si="5"/>
        <v>0</v>
      </c>
      <c r="V37" s="28" t="s">
        <v>2</v>
      </c>
      <c r="W37" s="28">
        <f t="shared" si="6"/>
        <v>0</v>
      </c>
      <c r="X37" s="28" t="str">
        <f t="shared" si="4"/>
        <v/>
      </c>
    </row>
    <row r="38" spans="1:24" ht="28.9" customHeight="1">
      <c r="A38" s="41" t="str">
        <f t="shared" si="7"/>
        <v xml:space="preserve"> </v>
      </c>
      <c r="B38" s="42"/>
      <c r="C38" s="43"/>
      <c r="D38" s="44"/>
      <c r="E38" s="44"/>
      <c r="F38" s="43"/>
      <c r="G38" s="43"/>
      <c r="H38" s="26"/>
      <c r="I38" s="26"/>
      <c r="J38" s="26"/>
      <c r="K38" s="26"/>
      <c r="L38" s="52"/>
      <c r="M38" s="50"/>
      <c r="N38" s="28" t="s">
        <v>12</v>
      </c>
      <c r="O38" s="28">
        <f>COUNTIF(C29:C48,"과")</f>
        <v>0</v>
      </c>
      <c r="P38" s="28" t="s">
        <v>2</v>
      </c>
      <c r="Q38" s="28">
        <f>SUMIF(C29:C48,"과",E29:E48)</f>
        <v>0</v>
      </c>
      <c r="R38" s="28">
        <f>COUNTIF(X29:X48,"과국")</f>
        <v>0</v>
      </c>
      <c r="S38" s="28" t="s">
        <v>2</v>
      </c>
      <c r="T38" s="28">
        <f>SUMIF(X29:X48,"과국",E29:E48)</f>
        <v>0</v>
      </c>
      <c r="U38" s="28">
        <f t="shared" si="5"/>
        <v>0</v>
      </c>
      <c r="V38" s="28" t="s">
        <v>2</v>
      </c>
      <c r="W38" s="28">
        <f t="shared" si="6"/>
        <v>0</v>
      </c>
      <c r="X38" s="28" t="str">
        <f t="shared" si="4"/>
        <v/>
      </c>
    </row>
    <row r="39" spans="1:24" ht="28.9" customHeight="1">
      <c r="A39" s="41" t="str">
        <f t="shared" si="7"/>
        <v xml:space="preserve"> </v>
      </c>
      <c r="B39" s="42"/>
      <c r="C39" s="43"/>
      <c r="D39" s="44"/>
      <c r="E39" s="44"/>
      <c r="F39" s="43"/>
      <c r="G39" s="43"/>
      <c r="H39" s="26"/>
      <c r="I39" s="26"/>
      <c r="J39" s="26"/>
      <c r="K39" s="26"/>
      <c r="L39" s="52"/>
      <c r="M39" s="50"/>
      <c r="N39" s="28" t="s">
        <v>13</v>
      </c>
      <c r="O39" s="28">
        <f>COUNTIF(C29:C48,"묘")</f>
        <v>0</v>
      </c>
      <c r="P39" s="28" t="s">
        <v>2</v>
      </c>
      <c r="Q39" s="28">
        <f>SUMIF(C29:C48,"묘",E29:E48)</f>
        <v>0</v>
      </c>
      <c r="R39" s="28">
        <f>COUNTIF(X29:X48,"묘국")</f>
        <v>0</v>
      </c>
      <c r="S39" s="28" t="s">
        <v>2</v>
      </c>
      <c r="T39" s="28">
        <f>SUMIF(X29:X48,"묘국",E29:E48)</f>
        <v>0</v>
      </c>
      <c r="U39" s="28">
        <f t="shared" si="5"/>
        <v>0</v>
      </c>
      <c r="V39" s="28" t="s">
        <v>2</v>
      </c>
      <c r="W39" s="28">
        <f t="shared" si="6"/>
        <v>0</v>
      </c>
      <c r="X39" s="28" t="str">
        <f t="shared" si="4"/>
        <v/>
      </c>
    </row>
    <row r="40" spans="1:24" ht="28.9" customHeight="1">
      <c r="A40" s="41" t="str">
        <f t="shared" si="7"/>
        <v xml:space="preserve"> </v>
      </c>
      <c r="B40" s="42"/>
      <c r="C40" s="43"/>
      <c r="D40" s="44"/>
      <c r="E40" s="44"/>
      <c r="F40" s="43"/>
      <c r="G40" s="43"/>
      <c r="H40" s="26"/>
      <c r="I40" s="26"/>
      <c r="J40" s="26"/>
      <c r="K40" s="26"/>
      <c r="L40" s="52"/>
      <c r="M40" s="50"/>
      <c r="N40" s="28" t="s">
        <v>14</v>
      </c>
      <c r="O40" s="28">
        <f>COUNTIF(C29:C48,"목")</f>
        <v>0</v>
      </c>
      <c r="P40" s="28" t="s">
        <v>2</v>
      </c>
      <c r="Q40" s="28">
        <f>SUMIF(C29:C48,"목",E29:E48)</f>
        <v>0</v>
      </c>
      <c r="R40" s="28">
        <f>COUNTIF(X29:X48,"목국")</f>
        <v>0</v>
      </c>
      <c r="S40" s="28" t="s">
        <v>2</v>
      </c>
      <c r="T40" s="28">
        <f>SUMIF(X29:X48,"목국",E29:E48)</f>
        <v>0</v>
      </c>
      <c r="U40" s="28">
        <f t="shared" si="5"/>
        <v>0</v>
      </c>
      <c r="V40" s="28" t="s">
        <v>2</v>
      </c>
      <c r="W40" s="28">
        <f t="shared" si="6"/>
        <v>0</v>
      </c>
      <c r="X40" s="28" t="str">
        <f t="shared" ref="X40:X55" si="8">CONCATENATE(C40,H40)</f>
        <v/>
      </c>
    </row>
    <row r="41" spans="1:24" ht="28.9" customHeight="1">
      <c r="A41" s="41" t="str">
        <f t="shared" si="7"/>
        <v xml:space="preserve"> </v>
      </c>
      <c r="B41" s="42"/>
      <c r="C41" s="43"/>
      <c r="D41" s="44"/>
      <c r="E41" s="44"/>
      <c r="F41" s="43"/>
      <c r="G41" s="43"/>
      <c r="H41" s="26"/>
      <c r="I41" s="26"/>
      <c r="J41" s="26"/>
      <c r="K41" s="26"/>
      <c r="L41" s="52"/>
      <c r="M41" s="50"/>
      <c r="N41" s="28" t="s">
        <v>15</v>
      </c>
      <c r="O41" s="28">
        <f>COUNTIF(C29:C48,"잡")</f>
        <v>0</v>
      </c>
      <c r="P41" s="28" t="s">
        <v>2</v>
      </c>
      <c r="Q41" s="28">
        <f>SUMIF(C29:C48,"잡",E29:E48)</f>
        <v>0</v>
      </c>
      <c r="R41" s="28">
        <f>COUNTIF(X29:X48,"잡국")</f>
        <v>0</v>
      </c>
      <c r="S41" s="28" t="s">
        <v>2</v>
      </c>
      <c r="T41" s="28">
        <f>SUMIF(X29:X48,"잡국",E29:E48)</f>
        <v>0</v>
      </c>
      <c r="U41" s="28">
        <f t="shared" si="5"/>
        <v>0</v>
      </c>
      <c r="V41" s="28" t="s">
        <v>2</v>
      </c>
      <c r="W41" s="28">
        <f t="shared" si="6"/>
        <v>0</v>
      </c>
      <c r="X41" s="28" t="str">
        <f t="shared" si="8"/>
        <v/>
      </c>
    </row>
    <row r="42" spans="1:24" ht="28.9" customHeight="1">
      <c r="A42" s="41" t="str">
        <f t="shared" si="7"/>
        <v xml:space="preserve"> </v>
      </c>
      <c r="B42" s="42"/>
      <c r="C42" s="43"/>
      <c r="D42" s="44"/>
      <c r="E42" s="44"/>
      <c r="F42" s="43"/>
      <c r="G42" s="43"/>
      <c r="H42" s="26"/>
      <c r="I42" s="26"/>
      <c r="J42" s="26"/>
      <c r="K42" s="26"/>
      <c r="L42" s="52"/>
      <c r="M42" s="50"/>
      <c r="N42" s="28" t="s">
        <v>19</v>
      </c>
      <c r="O42" s="28">
        <f>COUNTIF(C29:C48,"학")</f>
        <v>0</v>
      </c>
      <c r="P42" s="28" t="s">
        <v>2</v>
      </c>
      <c r="Q42" s="28">
        <f>SUMIF(C29:C48,"학",E29:E48)</f>
        <v>0</v>
      </c>
      <c r="R42" s="28">
        <f>COUNTIF(X29:X48,"학국")</f>
        <v>0</v>
      </c>
      <c r="S42" s="28" t="s">
        <v>2</v>
      </c>
      <c r="T42" s="28">
        <f>SUMIF(X29:X48,"학국",E29:E48)</f>
        <v>0</v>
      </c>
      <c r="U42" s="28">
        <f t="shared" si="5"/>
        <v>0</v>
      </c>
      <c r="V42" s="28" t="s">
        <v>2</v>
      </c>
      <c r="W42" s="28">
        <f t="shared" si="6"/>
        <v>0</v>
      </c>
      <c r="X42" s="28" t="str">
        <f t="shared" si="8"/>
        <v/>
      </c>
    </row>
    <row r="43" spans="1:24" ht="28.9" customHeight="1">
      <c r="A43" s="41" t="str">
        <f t="shared" si="7"/>
        <v xml:space="preserve"> </v>
      </c>
      <c r="B43" s="42"/>
      <c r="C43" s="43"/>
      <c r="D43" s="44"/>
      <c r="E43" s="44"/>
      <c r="F43" s="43"/>
      <c r="G43" s="43"/>
      <c r="H43" s="26"/>
      <c r="I43" s="26"/>
      <c r="J43" s="26"/>
      <c r="K43" s="26"/>
      <c r="L43" s="52"/>
      <c r="M43" s="50"/>
      <c r="N43" s="28" t="s">
        <v>16</v>
      </c>
      <c r="O43" s="28">
        <f>COUNTIF(C29:C48,"수")</f>
        <v>0</v>
      </c>
      <c r="P43" s="28" t="s">
        <v>2</v>
      </c>
      <c r="Q43" s="28">
        <f>SUMIF(C29:C48,"수",E29:E48)</f>
        <v>0</v>
      </c>
      <c r="R43" s="28">
        <f>COUNTIF(X29:X48,"수국")</f>
        <v>0</v>
      </c>
      <c r="S43" s="28" t="s">
        <v>2</v>
      </c>
      <c r="T43" s="28">
        <f>SUMIF(X29:X48,"수국",E29:E48)</f>
        <v>0</v>
      </c>
      <c r="U43" s="28">
        <f t="shared" si="5"/>
        <v>0</v>
      </c>
      <c r="V43" s="28" t="s">
        <v>2</v>
      </c>
      <c r="W43" s="28">
        <f t="shared" si="6"/>
        <v>0</v>
      </c>
      <c r="X43" s="28" t="str">
        <f t="shared" si="8"/>
        <v/>
      </c>
    </row>
    <row r="44" spans="1:24" ht="28.9" customHeight="1">
      <c r="A44" s="41" t="str">
        <f t="shared" si="7"/>
        <v xml:space="preserve"> </v>
      </c>
      <c r="B44" s="42"/>
      <c r="C44" s="43"/>
      <c r="D44" s="44"/>
      <c r="E44" s="44"/>
      <c r="F44" s="43"/>
      <c r="G44" s="43"/>
      <c r="H44" s="26"/>
      <c r="I44" s="26"/>
      <c r="J44" s="26"/>
      <c r="K44" s="26"/>
      <c r="L44" s="52"/>
      <c r="M44" s="50"/>
      <c r="N44" s="29" t="s">
        <v>17</v>
      </c>
      <c r="O44" s="28">
        <f>COUNTIF(C29:C48,"장")</f>
        <v>0</v>
      </c>
      <c r="P44" s="28" t="s">
        <v>2</v>
      </c>
      <c r="Q44" s="28">
        <f>SUMIF(C29:C48,"장",E29:E48)</f>
        <v>0</v>
      </c>
      <c r="R44" s="28">
        <f>COUNTIF(X29:X48,"장국")</f>
        <v>0</v>
      </c>
      <c r="S44" s="28" t="s">
        <v>2</v>
      </c>
      <c r="T44" s="28">
        <f>SUMIF(X29:X48,"장국",E29:E48)</f>
        <v>0</v>
      </c>
      <c r="U44" s="28">
        <f t="shared" si="5"/>
        <v>0</v>
      </c>
      <c r="V44" s="28" t="s">
        <v>2</v>
      </c>
      <c r="W44" s="28">
        <f t="shared" si="6"/>
        <v>0</v>
      </c>
      <c r="X44" s="30" t="str">
        <f t="shared" si="8"/>
        <v/>
      </c>
    </row>
    <row r="45" spans="1:24" ht="28.9" customHeight="1">
      <c r="A45" s="41" t="str">
        <f t="shared" si="7"/>
        <v xml:space="preserve"> </v>
      </c>
      <c r="B45" s="42"/>
      <c r="C45" s="43"/>
      <c r="D45" s="44"/>
      <c r="E45" s="44"/>
      <c r="F45" s="43"/>
      <c r="G45" s="43"/>
      <c r="H45" s="26"/>
      <c r="I45" s="26"/>
      <c r="J45" s="26"/>
      <c r="K45" s="26"/>
      <c r="L45" s="52"/>
      <c r="M45" s="50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30" t="str">
        <f t="shared" si="8"/>
        <v/>
      </c>
    </row>
    <row r="46" spans="1:24" ht="28.9" customHeight="1">
      <c r="A46" s="41" t="str">
        <f>IF(OR(ISNUMBER(E46),ISTEXT(C46)),A45+1," ")</f>
        <v xml:space="preserve"> </v>
      </c>
      <c r="B46" s="42"/>
      <c r="C46" s="43"/>
      <c r="D46" s="44"/>
      <c r="E46" s="44"/>
      <c r="F46" s="43"/>
      <c r="G46" s="43"/>
      <c r="H46" s="26"/>
      <c r="I46" s="26"/>
      <c r="J46" s="26"/>
      <c r="K46" s="26"/>
      <c r="L46" s="52"/>
      <c r="M46" s="50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30" t="str">
        <f t="shared" si="8"/>
        <v/>
      </c>
    </row>
    <row r="47" spans="1:24" ht="28.9" customHeight="1">
      <c r="A47" s="41" t="str">
        <f>IF(OR(ISNUMBER(E47),ISTEXT(C47)),A46+1," ")</f>
        <v xml:space="preserve"> </v>
      </c>
      <c r="B47" s="42"/>
      <c r="C47" s="43"/>
      <c r="D47" s="44"/>
      <c r="E47" s="44"/>
      <c r="F47" s="43"/>
      <c r="G47" s="43"/>
      <c r="H47" s="26"/>
      <c r="I47" s="26"/>
      <c r="J47" s="26"/>
      <c r="K47" s="26"/>
      <c r="L47" s="52"/>
      <c r="M47" s="50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30" t="str">
        <f t="shared" si="8"/>
        <v/>
      </c>
    </row>
    <row r="48" spans="1:24" ht="28.9" customHeight="1">
      <c r="A48" s="41" t="str">
        <f>IF(OR(ISNUMBER(E48),ISTEXT(C48)),A47+1," ")</f>
        <v xml:space="preserve"> </v>
      </c>
      <c r="B48" s="42"/>
      <c r="C48" s="43"/>
      <c r="D48" s="44"/>
      <c r="E48" s="44"/>
      <c r="F48" s="43"/>
      <c r="G48" s="43"/>
      <c r="H48" s="26"/>
      <c r="I48" s="26"/>
      <c r="J48" s="26"/>
      <c r="K48" s="26"/>
      <c r="L48" s="52"/>
      <c r="M48" s="50"/>
      <c r="N48" s="28" t="s">
        <v>20</v>
      </c>
      <c r="O48" s="28">
        <f>COUNTIF(C29:C48," ")</f>
        <v>0</v>
      </c>
      <c r="P48" s="28" t="s">
        <v>2</v>
      </c>
      <c r="Q48" s="28">
        <f>SUMIF(C29:C48," ",E29:E48)</f>
        <v>0</v>
      </c>
      <c r="R48" s="28"/>
      <c r="S48" s="28" t="s">
        <v>2</v>
      </c>
      <c r="T48" s="28"/>
      <c r="U48" s="28">
        <f>O48</f>
        <v>0</v>
      </c>
      <c r="V48" s="28" t="s">
        <v>2</v>
      </c>
      <c r="W48" s="28">
        <f>Q48</f>
        <v>0</v>
      </c>
      <c r="X48" s="28" t="str">
        <f t="shared" si="8"/>
        <v/>
      </c>
    </row>
    <row r="49" spans="1:24" ht="28.9" customHeight="1">
      <c r="A49" s="45" t="s">
        <v>35</v>
      </c>
      <c r="B49" s="46"/>
      <c r="C49" s="47"/>
      <c r="D49" s="48"/>
      <c r="E49" s="49">
        <f>SUM(E29:E48)</f>
        <v>0</v>
      </c>
      <c r="F49" s="47"/>
      <c r="G49" s="47"/>
      <c r="H49" s="31"/>
      <c r="I49" s="31"/>
      <c r="J49" s="31"/>
      <c r="K49" s="31"/>
      <c r="L49" s="33"/>
      <c r="M49" s="51"/>
      <c r="N49" s="29" t="s">
        <v>1</v>
      </c>
      <c r="O49" s="28">
        <f>SUM(O29:O48)</f>
        <v>0</v>
      </c>
      <c r="P49" s="28" t="s">
        <v>2</v>
      </c>
      <c r="Q49" s="28">
        <f>SUM(Q29:Q48)</f>
        <v>0</v>
      </c>
      <c r="R49" s="28">
        <f>SUM(R29:R48)</f>
        <v>0</v>
      </c>
      <c r="S49" s="28" t="s">
        <v>2</v>
      </c>
      <c r="T49" s="28">
        <f>SUM(T29:T48)</f>
        <v>0</v>
      </c>
      <c r="U49" s="28">
        <f>SUM(U29:U48)</f>
        <v>0</v>
      </c>
      <c r="V49" s="28" t="s">
        <v>2</v>
      </c>
      <c r="W49" s="28">
        <f>SUM(W29:W48)</f>
        <v>0</v>
      </c>
      <c r="X49" s="28" t="str">
        <f t="shared" si="8"/>
        <v/>
      </c>
    </row>
    <row r="50" spans="1:24" ht="28.9" customHeight="1">
      <c r="A50" s="41" t="str">
        <f>IF(OR(ISNUMBER(E50),ISTEXT(C50)),A48+1," ")</f>
        <v xml:space="preserve"> </v>
      </c>
      <c r="B50" s="42"/>
      <c r="C50" s="43"/>
      <c r="D50" s="44"/>
      <c r="E50" s="44"/>
      <c r="F50" s="43"/>
      <c r="G50" s="43"/>
      <c r="H50" s="26"/>
      <c r="I50" s="26"/>
      <c r="J50" s="26"/>
      <c r="K50" s="27"/>
      <c r="L50" s="52"/>
      <c r="M50" s="50"/>
      <c r="N50" s="28" t="s">
        <v>3</v>
      </c>
      <c r="O50" s="28">
        <f>COUNTIF(C50:C69,"전")</f>
        <v>0</v>
      </c>
      <c r="P50" s="28" t="s">
        <v>2</v>
      </c>
      <c r="Q50" s="28">
        <f>SUMIF(C50:C69,"전",E50:E69)</f>
        <v>0</v>
      </c>
      <c r="R50" s="28">
        <f>COUNTIF(X50:X69,"전국")</f>
        <v>0</v>
      </c>
      <c r="S50" s="28" t="s">
        <v>2</v>
      </c>
      <c r="T50" s="28">
        <f>SUMIF(X50:X69,"전국",E50:E69)</f>
        <v>0</v>
      </c>
      <c r="U50" s="28">
        <f t="shared" ref="U50:U65" si="9">O50-R50</f>
        <v>0</v>
      </c>
      <c r="V50" s="28" t="s">
        <v>2</v>
      </c>
      <c r="W50" s="28">
        <f t="shared" ref="W50:W65" si="10">Q50-T50</f>
        <v>0</v>
      </c>
      <c r="X50" s="28" t="str">
        <f t="shared" si="8"/>
        <v/>
      </c>
    </row>
    <row r="51" spans="1:24" ht="28.9" customHeight="1">
      <c r="A51" s="41" t="str">
        <f>IF(OR(ISNUMBER(E51),ISTEXT(C51)),A50+1," ")</f>
        <v xml:space="preserve"> </v>
      </c>
      <c r="B51" s="42"/>
      <c r="C51" s="43"/>
      <c r="D51" s="44"/>
      <c r="E51" s="44"/>
      <c r="F51" s="43"/>
      <c r="G51" s="43"/>
      <c r="H51" s="26"/>
      <c r="I51" s="26"/>
      <c r="J51" s="26"/>
      <c r="K51" s="26"/>
      <c r="L51" s="52"/>
      <c r="M51" s="50"/>
      <c r="N51" s="28" t="s">
        <v>4</v>
      </c>
      <c r="O51" s="28">
        <f>COUNTIF(C50:C69,"답")</f>
        <v>0</v>
      </c>
      <c r="P51" s="28" t="s">
        <v>2</v>
      </c>
      <c r="Q51" s="28">
        <f>SUMIF(C50:C69,"답",E50:E69)</f>
        <v>0</v>
      </c>
      <c r="R51" s="28">
        <f>COUNTIF(X50:X69,"답국")</f>
        <v>0</v>
      </c>
      <c r="S51" s="28" t="s">
        <v>2</v>
      </c>
      <c r="T51" s="28">
        <f>SUMIF(X50:X69,"답국",E50:E69)</f>
        <v>0</v>
      </c>
      <c r="U51" s="28">
        <f t="shared" si="9"/>
        <v>0</v>
      </c>
      <c r="V51" s="28" t="s">
        <v>2</v>
      </c>
      <c r="W51" s="28">
        <f t="shared" si="10"/>
        <v>0</v>
      </c>
      <c r="X51" s="28" t="str">
        <f t="shared" si="8"/>
        <v/>
      </c>
    </row>
    <row r="52" spans="1:24" ht="28.9" customHeight="1">
      <c r="A52" s="41" t="str">
        <f t="shared" ref="A52:A64" si="11">IF(OR(ISNUMBER(E52),ISTEXT(C52)),A51+1," ")</f>
        <v xml:space="preserve"> </v>
      </c>
      <c r="B52" s="42"/>
      <c r="C52" s="43"/>
      <c r="D52" s="44"/>
      <c r="E52" s="44"/>
      <c r="F52" s="43"/>
      <c r="G52" s="43"/>
      <c r="H52" s="26"/>
      <c r="I52" s="26"/>
      <c r="J52" s="26"/>
      <c r="K52" s="26"/>
      <c r="L52" s="52"/>
      <c r="M52" s="50"/>
      <c r="N52" s="28" t="s">
        <v>5</v>
      </c>
      <c r="O52" s="28">
        <f>COUNTIF(C50:C69,"임")</f>
        <v>0</v>
      </c>
      <c r="P52" s="28" t="s">
        <v>2</v>
      </c>
      <c r="Q52" s="28">
        <f>SUMIF(C50:C69,"임",E50:E69)</f>
        <v>0</v>
      </c>
      <c r="R52" s="28">
        <f>COUNTIF(X50:X69,"임국")</f>
        <v>0</v>
      </c>
      <c r="S52" s="28" t="s">
        <v>2</v>
      </c>
      <c r="T52" s="28">
        <f>SUMIF(X50:X69,"임국",E50:E69)</f>
        <v>0</v>
      </c>
      <c r="U52" s="28">
        <f t="shared" si="9"/>
        <v>0</v>
      </c>
      <c r="V52" s="28" t="s">
        <v>2</v>
      </c>
      <c r="W52" s="28">
        <f t="shared" si="10"/>
        <v>0</v>
      </c>
      <c r="X52" s="28" t="str">
        <f t="shared" si="8"/>
        <v/>
      </c>
    </row>
    <row r="53" spans="1:24" ht="28.9" customHeight="1">
      <c r="A53" s="41" t="str">
        <f t="shared" si="11"/>
        <v xml:space="preserve"> </v>
      </c>
      <c r="B53" s="42"/>
      <c r="C53" s="43"/>
      <c r="D53" s="44"/>
      <c r="E53" s="44"/>
      <c r="F53" s="43"/>
      <c r="G53" s="43"/>
      <c r="H53" s="26"/>
      <c r="I53" s="26"/>
      <c r="J53" s="26"/>
      <c r="K53" s="26"/>
      <c r="L53" s="52"/>
      <c r="M53" s="50"/>
      <c r="N53" s="28" t="s">
        <v>6</v>
      </c>
      <c r="O53" s="28">
        <f>COUNTIF(C50:C69,"대")</f>
        <v>0</v>
      </c>
      <c r="P53" s="28" t="s">
        <v>2</v>
      </c>
      <c r="Q53" s="28">
        <f>SUMIF(C50:C69,"대",E50:E69)</f>
        <v>0</v>
      </c>
      <c r="R53" s="28">
        <f>COUNTIF(X50:X69,"대국")</f>
        <v>0</v>
      </c>
      <c r="S53" s="28" t="s">
        <v>2</v>
      </c>
      <c r="T53" s="28">
        <f>SUMIF(X50:X69,"대국",E50:E69)</f>
        <v>0</v>
      </c>
      <c r="U53" s="28">
        <f t="shared" si="9"/>
        <v>0</v>
      </c>
      <c r="V53" s="28" t="s">
        <v>2</v>
      </c>
      <c r="W53" s="28">
        <f t="shared" si="10"/>
        <v>0</v>
      </c>
      <c r="X53" s="28" t="str">
        <f t="shared" si="8"/>
        <v/>
      </c>
    </row>
    <row r="54" spans="1:24" ht="28.9" customHeight="1">
      <c r="A54" s="41" t="str">
        <f t="shared" si="11"/>
        <v xml:space="preserve"> </v>
      </c>
      <c r="B54" s="42"/>
      <c r="C54" s="43"/>
      <c r="D54" s="44"/>
      <c r="E54" s="44"/>
      <c r="F54" s="43"/>
      <c r="G54" s="43"/>
      <c r="H54" s="26"/>
      <c r="I54" s="26"/>
      <c r="J54" s="26"/>
      <c r="K54" s="26"/>
      <c r="L54" s="52"/>
      <c r="M54" s="50"/>
      <c r="N54" s="28" t="s">
        <v>7</v>
      </c>
      <c r="O54" s="28">
        <f>COUNTIF(C50:C69,"도")</f>
        <v>0</v>
      </c>
      <c r="P54" s="28" t="s">
        <v>2</v>
      </c>
      <c r="Q54" s="28">
        <f>SUMIF(C50:C69,"도",E50:E69)</f>
        <v>0</v>
      </c>
      <c r="R54" s="28">
        <f>COUNTIF(X50:X69,"도국")</f>
        <v>0</v>
      </c>
      <c r="S54" s="28" t="s">
        <v>2</v>
      </c>
      <c r="T54" s="28">
        <f>SUMIF(X50:X69,"도국",E50:E69)</f>
        <v>0</v>
      </c>
      <c r="U54" s="28">
        <f t="shared" si="9"/>
        <v>0</v>
      </c>
      <c r="V54" s="28" t="s">
        <v>2</v>
      </c>
      <c r="W54" s="28">
        <f t="shared" si="10"/>
        <v>0</v>
      </c>
      <c r="X54" s="28" t="str">
        <f t="shared" si="8"/>
        <v/>
      </c>
    </row>
    <row r="55" spans="1:24" ht="28.9" customHeight="1">
      <c r="A55" s="41" t="str">
        <f t="shared" si="11"/>
        <v xml:space="preserve"> </v>
      </c>
      <c r="B55" s="42"/>
      <c r="C55" s="43"/>
      <c r="D55" s="44"/>
      <c r="E55" s="44"/>
      <c r="F55" s="43"/>
      <c r="G55" s="43"/>
      <c r="H55" s="26"/>
      <c r="I55" s="26"/>
      <c r="J55" s="26"/>
      <c r="K55" s="26"/>
      <c r="L55" s="52"/>
      <c r="M55" s="50"/>
      <c r="N55" s="28" t="s">
        <v>8</v>
      </c>
      <c r="O55" s="28">
        <f>COUNTIF(C50:C69,"천")</f>
        <v>0</v>
      </c>
      <c r="P55" s="28" t="s">
        <v>2</v>
      </c>
      <c r="Q55" s="28">
        <f>SUMIF(C50:C69,"천",E50:E69)</f>
        <v>0</v>
      </c>
      <c r="R55" s="28">
        <f>COUNTIF(X50:X69,"천국")</f>
        <v>0</v>
      </c>
      <c r="S55" s="28" t="s">
        <v>2</v>
      </c>
      <c r="T55" s="28">
        <f>SUMIF(X50:X69,"천국",E50:E69)</f>
        <v>0</v>
      </c>
      <c r="U55" s="28">
        <f t="shared" si="9"/>
        <v>0</v>
      </c>
      <c r="V55" s="28" t="s">
        <v>2</v>
      </c>
      <c r="W55" s="28">
        <f t="shared" si="10"/>
        <v>0</v>
      </c>
      <c r="X55" s="28" t="str">
        <f t="shared" si="8"/>
        <v/>
      </c>
    </row>
    <row r="56" spans="1:24" ht="28.9" customHeight="1">
      <c r="A56" s="41" t="str">
        <f t="shared" si="11"/>
        <v xml:space="preserve"> </v>
      </c>
      <c r="B56" s="42"/>
      <c r="C56" s="43"/>
      <c r="D56" s="44"/>
      <c r="E56" s="44"/>
      <c r="F56" s="43"/>
      <c r="G56" s="43"/>
      <c r="H56" s="26"/>
      <c r="I56" s="26"/>
      <c r="J56" s="26"/>
      <c r="K56" s="26"/>
      <c r="L56" s="52"/>
      <c r="M56" s="50"/>
      <c r="N56" s="28" t="s">
        <v>9</v>
      </c>
      <c r="O56" s="28">
        <f>COUNTIF(C50:C69,"구")</f>
        <v>0</v>
      </c>
      <c r="P56" s="28" t="s">
        <v>2</v>
      </c>
      <c r="Q56" s="28">
        <f>SUMIF(C50:C69,"구",E50:E69)</f>
        <v>0</v>
      </c>
      <c r="R56" s="28">
        <f>COUNTIF(X50:X69,"구국")</f>
        <v>0</v>
      </c>
      <c r="S56" s="28" t="s">
        <v>2</v>
      </c>
      <c r="T56" s="28">
        <f>SUMIF(X50:X69,"구국",E50:E69)</f>
        <v>0</v>
      </c>
      <c r="U56" s="28">
        <f t="shared" si="9"/>
        <v>0</v>
      </c>
      <c r="V56" s="28" t="s">
        <v>2</v>
      </c>
      <c r="W56" s="28">
        <f t="shared" si="10"/>
        <v>0</v>
      </c>
      <c r="X56" s="28" t="str">
        <f t="shared" ref="X56:X71" si="12">CONCATENATE(C56,H56)</f>
        <v/>
      </c>
    </row>
    <row r="57" spans="1:24" ht="28.9" customHeight="1">
      <c r="A57" s="41" t="str">
        <f t="shared" si="11"/>
        <v xml:space="preserve"> </v>
      </c>
      <c r="B57" s="42"/>
      <c r="C57" s="43"/>
      <c r="D57" s="44"/>
      <c r="E57" s="44"/>
      <c r="F57" s="43"/>
      <c r="G57" s="43"/>
      <c r="H57" s="26"/>
      <c r="I57" s="26"/>
      <c r="J57" s="26"/>
      <c r="K57" s="26"/>
      <c r="L57" s="52"/>
      <c r="M57" s="50"/>
      <c r="N57" s="28" t="s">
        <v>10</v>
      </c>
      <c r="O57" s="28">
        <f>COUNTIF(C50:C69,"제")</f>
        <v>0</v>
      </c>
      <c r="P57" s="28" t="s">
        <v>2</v>
      </c>
      <c r="Q57" s="28">
        <f>SUMIF(C50:C69,"제",E50:E69)</f>
        <v>0</v>
      </c>
      <c r="R57" s="28">
        <f>COUNTIF(X50:X69,"제국")</f>
        <v>0</v>
      </c>
      <c r="S57" s="28" t="s">
        <v>2</v>
      </c>
      <c r="T57" s="28">
        <f>SUMIF(X50:X69,"제국",E50:E69)</f>
        <v>0</v>
      </c>
      <c r="U57" s="28">
        <f t="shared" si="9"/>
        <v>0</v>
      </c>
      <c r="V57" s="28" t="s">
        <v>2</v>
      </c>
      <c r="W57" s="28">
        <f t="shared" si="10"/>
        <v>0</v>
      </c>
      <c r="X57" s="28" t="str">
        <f t="shared" si="12"/>
        <v/>
      </c>
    </row>
    <row r="58" spans="1:24" ht="28.9" customHeight="1">
      <c r="A58" s="41" t="str">
        <f t="shared" si="11"/>
        <v xml:space="preserve"> </v>
      </c>
      <c r="B58" s="42"/>
      <c r="C58" s="43"/>
      <c r="D58" s="44"/>
      <c r="E58" s="44"/>
      <c r="F58" s="43"/>
      <c r="G58" s="43"/>
      <c r="H58" s="26"/>
      <c r="I58" s="26"/>
      <c r="J58" s="26"/>
      <c r="K58" s="26"/>
      <c r="L58" s="52"/>
      <c r="M58" s="50"/>
      <c r="N58" s="28" t="s">
        <v>11</v>
      </c>
      <c r="O58" s="28">
        <f>COUNTIF(C50:C69,"유")</f>
        <v>0</v>
      </c>
      <c r="P58" s="28" t="s">
        <v>2</v>
      </c>
      <c r="Q58" s="28">
        <f>SUMIF(C50:C69,"유",E50:E69)</f>
        <v>0</v>
      </c>
      <c r="R58" s="28">
        <f>COUNTIF(X50:X69,"유국")</f>
        <v>0</v>
      </c>
      <c r="S58" s="28" t="s">
        <v>2</v>
      </c>
      <c r="T58" s="28">
        <f>SUMIF(X50:X69,"유국",E50:E69)</f>
        <v>0</v>
      </c>
      <c r="U58" s="28">
        <f t="shared" si="9"/>
        <v>0</v>
      </c>
      <c r="V58" s="28" t="s">
        <v>2</v>
      </c>
      <c r="W58" s="28">
        <f t="shared" si="10"/>
        <v>0</v>
      </c>
      <c r="X58" s="28" t="str">
        <f t="shared" si="12"/>
        <v/>
      </c>
    </row>
    <row r="59" spans="1:24" ht="28.9" customHeight="1">
      <c r="A59" s="41" t="str">
        <f t="shared" si="11"/>
        <v xml:space="preserve"> </v>
      </c>
      <c r="B59" s="42"/>
      <c r="C59" s="43"/>
      <c r="D59" s="44"/>
      <c r="E59" s="44"/>
      <c r="F59" s="43"/>
      <c r="G59" s="43"/>
      <c r="H59" s="26"/>
      <c r="I59" s="26"/>
      <c r="J59" s="26"/>
      <c r="K59" s="26"/>
      <c r="L59" s="52"/>
      <c r="M59" s="50"/>
      <c r="N59" s="28" t="s">
        <v>12</v>
      </c>
      <c r="O59" s="28">
        <f>COUNTIF(C50:C69,"과")</f>
        <v>0</v>
      </c>
      <c r="P59" s="28" t="s">
        <v>2</v>
      </c>
      <c r="Q59" s="28">
        <f>SUMIF(C50:C69,"과",E50:E69)</f>
        <v>0</v>
      </c>
      <c r="R59" s="28">
        <f>COUNTIF(X50:X69,"과국")</f>
        <v>0</v>
      </c>
      <c r="S59" s="28" t="s">
        <v>2</v>
      </c>
      <c r="T59" s="28">
        <f>SUMIF(X50:X69,"과국",E50:E69)</f>
        <v>0</v>
      </c>
      <c r="U59" s="28">
        <f t="shared" si="9"/>
        <v>0</v>
      </c>
      <c r="V59" s="28" t="s">
        <v>2</v>
      </c>
      <c r="W59" s="28">
        <f t="shared" si="10"/>
        <v>0</v>
      </c>
      <c r="X59" s="28" t="str">
        <f t="shared" si="12"/>
        <v/>
      </c>
    </row>
    <row r="60" spans="1:24" ht="28.9" customHeight="1">
      <c r="A60" s="41" t="str">
        <f t="shared" si="11"/>
        <v xml:space="preserve"> </v>
      </c>
      <c r="B60" s="42"/>
      <c r="C60" s="43"/>
      <c r="D60" s="44"/>
      <c r="E60" s="44"/>
      <c r="F60" s="43"/>
      <c r="G60" s="43"/>
      <c r="H60" s="26"/>
      <c r="I60" s="26"/>
      <c r="J60" s="26"/>
      <c r="K60" s="26"/>
      <c r="L60" s="52"/>
      <c r="M60" s="50"/>
      <c r="N60" s="28" t="s">
        <v>13</v>
      </c>
      <c r="O60" s="28">
        <f>COUNTIF(C50:C69,"묘")</f>
        <v>0</v>
      </c>
      <c r="P60" s="28" t="s">
        <v>2</v>
      </c>
      <c r="Q60" s="28">
        <f>SUMIF(C50:C69,"묘",E50:E69)</f>
        <v>0</v>
      </c>
      <c r="R60" s="28">
        <f>COUNTIF(X50:X69,"묘국")</f>
        <v>0</v>
      </c>
      <c r="S60" s="28" t="s">
        <v>2</v>
      </c>
      <c r="T60" s="28">
        <f>SUMIF(X50:X69,"묘국",E50:E69)</f>
        <v>0</v>
      </c>
      <c r="U60" s="28">
        <f t="shared" si="9"/>
        <v>0</v>
      </c>
      <c r="V60" s="28" t="s">
        <v>2</v>
      </c>
      <c r="W60" s="28">
        <f t="shared" si="10"/>
        <v>0</v>
      </c>
      <c r="X60" s="28" t="str">
        <f t="shared" si="12"/>
        <v/>
      </c>
    </row>
    <row r="61" spans="1:24" ht="28.9" customHeight="1">
      <c r="A61" s="41" t="str">
        <f t="shared" si="11"/>
        <v xml:space="preserve"> </v>
      </c>
      <c r="B61" s="42"/>
      <c r="C61" s="43"/>
      <c r="D61" s="44"/>
      <c r="E61" s="44"/>
      <c r="F61" s="43"/>
      <c r="G61" s="43"/>
      <c r="H61" s="26"/>
      <c r="I61" s="26"/>
      <c r="J61" s="26"/>
      <c r="K61" s="26"/>
      <c r="L61" s="52"/>
      <c r="M61" s="50"/>
      <c r="N61" s="28" t="s">
        <v>14</v>
      </c>
      <c r="O61" s="28">
        <f>COUNTIF(C50:C69,"목")</f>
        <v>0</v>
      </c>
      <c r="P61" s="28" t="s">
        <v>2</v>
      </c>
      <c r="Q61" s="28">
        <f>SUMIF(C50:C69,"목",E50:E69)</f>
        <v>0</v>
      </c>
      <c r="R61" s="28">
        <f>COUNTIF(X50:X69,"목국")</f>
        <v>0</v>
      </c>
      <c r="S61" s="28" t="s">
        <v>2</v>
      </c>
      <c r="T61" s="28">
        <f>SUMIF(X50:X69,"목국",E50:E69)</f>
        <v>0</v>
      </c>
      <c r="U61" s="28">
        <f t="shared" si="9"/>
        <v>0</v>
      </c>
      <c r="V61" s="28" t="s">
        <v>2</v>
      </c>
      <c r="W61" s="28">
        <f t="shared" si="10"/>
        <v>0</v>
      </c>
      <c r="X61" s="28" t="str">
        <f t="shared" si="12"/>
        <v/>
      </c>
    </row>
    <row r="62" spans="1:24" ht="28.9" customHeight="1">
      <c r="A62" s="41" t="str">
        <f t="shared" si="11"/>
        <v xml:space="preserve"> </v>
      </c>
      <c r="B62" s="42"/>
      <c r="C62" s="43"/>
      <c r="D62" s="44"/>
      <c r="E62" s="44"/>
      <c r="F62" s="43"/>
      <c r="G62" s="43"/>
      <c r="H62" s="26"/>
      <c r="I62" s="26"/>
      <c r="J62" s="26"/>
      <c r="K62" s="26"/>
      <c r="L62" s="52"/>
      <c r="M62" s="50"/>
      <c r="N62" s="28" t="s">
        <v>15</v>
      </c>
      <c r="O62" s="28">
        <f>COUNTIF(C50:C69,"잡")</f>
        <v>0</v>
      </c>
      <c r="P62" s="28" t="s">
        <v>2</v>
      </c>
      <c r="Q62" s="28">
        <f>SUMIF(C50:C69,"잡",E50:E69)</f>
        <v>0</v>
      </c>
      <c r="R62" s="28">
        <f>COUNTIF(X50:X69,"잡국")</f>
        <v>0</v>
      </c>
      <c r="S62" s="28" t="s">
        <v>2</v>
      </c>
      <c r="T62" s="28">
        <f>SUMIF(X50:X69,"잡국",E50:E69)</f>
        <v>0</v>
      </c>
      <c r="U62" s="28">
        <f t="shared" si="9"/>
        <v>0</v>
      </c>
      <c r="V62" s="28" t="s">
        <v>2</v>
      </c>
      <c r="W62" s="28">
        <f t="shared" si="10"/>
        <v>0</v>
      </c>
      <c r="X62" s="28" t="str">
        <f t="shared" si="12"/>
        <v/>
      </c>
    </row>
    <row r="63" spans="1:24" ht="28.9" customHeight="1">
      <c r="A63" s="41" t="str">
        <f t="shared" si="11"/>
        <v xml:space="preserve"> </v>
      </c>
      <c r="B63" s="42"/>
      <c r="C63" s="43"/>
      <c r="D63" s="44"/>
      <c r="E63" s="44"/>
      <c r="F63" s="43"/>
      <c r="G63" s="43"/>
      <c r="H63" s="26"/>
      <c r="I63" s="26"/>
      <c r="J63" s="26"/>
      <c r="K63" s="26"/>
      <c r="L63" s="52"/>
      <c r="M63" s="50"/>
      <c r="N63" s="28" t="s">
        <v>19</v>
      </c>
      <c r="O63" s="28">
        <f>COUNTIF(C50:C69,"학")</f>
        <v>0</v>
      </c>
      <c r="P63" s="28" t="s">
        <v>2</v>
      </c>
      <c r="Q63" s="28">
        <f>SUMIF(C50:C69,"학",E50:E69)</f>
        <v>0</v>
      </c>
      <c r="R63" s="28">
        <f>COUNTIF(X50:X69,"학국")</f>
        <v>0</v>
      </c>
      <c r="S63" s="28" t="s">
        <v>2</v>
      </c>
      <c r="T63" s="28">
        <f>SUMIF(X50:X69,"학국",E50:E69)</f>
        <v>0</v>
      </c>
      <c r="U63" s="28">
        <f t="shared" si="9"/>
        <v>0</v>
      </c>
      <c r="V63" s="28" t="s">
        <v>2</v>
      </c>
      <c r="W63" s="28">
        <f t="shared" si="10"/>
        <v>0</v>
      </c>
      <c r="X63" s="28" t="str">
        <f t="shared" si="12"/>
        <v/>
      </c>
    </row>
    <row r="64" spans="1:24" ht="28.9" customHeight="1">
      <c r="A64" s="41" t="str">
        <f t="shared" si="11"/>
        <v xml:space="preserve"> </v>
      </c>
      <c r="B64" s="42"/>
      <c r="C64" s="43"/>
      <c r="D64" s="44"/>
      <c r="E64" s="44"/>
      <c r="F64" s="43"/>
      <c r="G64" s="43"/>
      <c r="H64" s="26"/>
      <c r="I64" s="26"/>
      <c r="J64" s="26"/>
      <c r="K64" s="26"/>
      <c r="L64" s="52"/>
      <c r="M64" s="50"/>
      <c r="N64" s="28" t="s">
        <v>16</v>
      </c>
      <c r="O64" s="28">
        <f>COUNTIF(C50:C69,"수")</f>
        <v>0</v>
      </c>
      <c r="P64" s="28" t="s">
        <v>2</v>
      </c>
      <c r="Q64" s="28">
        <f>SUMIF(C50:C69,"수",E50:E69)</f>
        <v>0</v>
      </c>
      <c r="R64" s="28">
        <f>COUNTIF(X50:X69,"수국")</f>
        <v>0</v>
      </c>
      <c r="S64" s="28" t="s">
        <v>2</v>
      </c>
      <c r="T64" s="28">
        <f>SUMIF(X50:X69,"수국",E50:E69)</f>
        <v>0</v>
      </c>
      <c r="U64" s="28">
        <f t="shared" si="9"/>
        <v>0</v>
      </c>
      <c r="V64" s="28" t="s">
        <v>2</v>
      </c>
      <c r="W64" s="28">
        <f t="shared" si="10"/>
        <v>0</v>
      </c>
      <c r="X64" s="28" t="str">
        <f t="shared" si="12"/>
        <v/>
      </c>
    </row>
    <row r="65" spans="1:24" ht="28.9" customHeight="1">
      <c r="A65" s="41" t="str">
        <f>IF(OR(ISNUMBER(E65),ISTEXT(C65)),A64+1," ")</f>
        <v xml:space="preserve"> </v>
      </c>
      <c r="B65" s="42"/>
      <c r="C65" s="43"/>
      <c r="D65" s="44"/>
      <c r="E65" s="44"/>
      <c r="F65" s="43"/>
      <c r="G65" s="43"/>
      <c r="H65" s="26"/>
      <c r="I65" s="26"/>
      <c r="J65" s="26"/>
      <c r="K65" s="26"/>
      <c r="L65" s="52"/>
      <c r="M65" s="50"/>
      <c r="N65" s="29" t="s">
        <v>17</v>
      </c>
      <c r="O65" s="28">
        <f>COUNTIF(C50:C69,"장")</f>
        <v>0</v>
      </c>
      <c r="P65" s="28" t="s">
        <v>2</v>
      </c>
      <c r="Q65" s="28">
        <f>SUMIF(C50:C69,"장",E50:E69)</f>
        <v>0</v>
      </c>
      <c r="R65" s="28">
        <f>COUNTIF(X50:X69,"장국")</f>
        <v>0</v>
      </c>
      <c r="S65" s="28" t="s">
        <v>2</v>
      </c>
      <c r="T65" s="28">
        <f>SUMIF(X50:X69,"장국",E50:E69)</f>
        <v>0</v>
      </c>
      <c r="U65" s="28">
        <f t="shared" si="9"/>
        <v>0</v>
      </c>
      <c r="V65" s="28" t="s">
        <v>2</v>
      </c>
      <c r="W65" s="28">
        <f t="shared" si="10"/>
        <v>0</v>
      </c>
      <c r="X65" s="30" t="str">
        <f t="shared" si="12"/>
        <v/>
      </c>
    </row>
    <row r="66" spans="1:24" ht="28.9" customHeight="1">
      <c r="A66" s="41" t="str">
        <f>IF(OR(ISNUMBER(E66),ISTEXT(C66)),A65+1," ")</f>
        <v xml:space="preserve"> </v>
      </c>
      <c r="B66" s="42"/>
      <c r="C66" s="43"/>
      <c r="D66" s="44"/>
      <c r="E66" s="44"/>
      <c r="F66" s="43"/>
      <c r="G66" s="43"/>
      <c r="H66" s="26"/>
      <c r="I66" s="26"/>
      <c r="J66" s="26"/>
      <c r="K66" s="26"/>
      <c r="L66" s="52"/>
      <c r="M66" s="50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30" t="str">
        <f t="shared" si="12"/>
        <v/>
      </c>
    </row>
    <row r="67" spans="1:24" ht="28.9" customHeight="1">
      <c r="A67" s="41" t="str">
        <f>IF(OR(ISNUMBER(E67),ISTEXT(C67)),A66+1," ")</f>
        <v xml:space="preserve"> </v>
      </c>
      <c r="B67" s="42"/>
      <c r="C67" s="43"/>
      <c r="D67" s="44"/>
      <c r="E67" s="44"/>
      <c r="F67" s="43"/>
      <c r="G67" s="43"/>
      <c r="H67" s="26"/>
      <c r="I67" s="26"/>
      <c r="J67" s="26"/>
      <c r="K67" s="26"/>
      <c r="L67" s="52"/>
      <c r="M67" s="50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30" t="str">
        <f t="shared" si="12"/>
        <v/>
      </c>
    </row>
    <row r="68" spans="1:24" ht="28.9" customHeight="1">
      <c r="A68" s="41" t="str">
        <f>IF(OR(ISNUMBER(E68),ISTEXT(C68)),A67+1," ")</f>
        <v xml:space="preserve"> </v>
      </c>
      <c r="B68" s="42"/>
      <c r="C68" s="43"/>
      <c r="D68" s="44"/>
      <c r="E68" s="44"/>
      <c r="F68" s="43"/>
      <c r="G68" s="43"/>
      <c r="H68" s="26"/>
      <c r="I68" s="26"/>
      <c r="J68" s="26"/>
      <c r="K68" s="26"/>
      <c r="L68" s="52"/>
      <c r="M68" s="50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30" t="str">
        <f t="shared" si="12"/>
        <v/>
      </c>
    </row>
    <row r="69" spans="1:24" ht="28.9" customHeight="1">
      <c r="A69" s="41" t="str">
        <f>IF(OR(ISNUMBER(E69),ISTEXT(C69)),A68+1," ")</f>
        <v xml:space="preserve"> </v>
      </c>
      <c r="B69" s="42"/>
      <c r="C69" s="43"/>
      <c r="D69" s="44"/>
      <c r="E69" s="44"/>
      <c r="F69" s="43"/>
      <c r="G69" s="43"/>
      <c r="H69" s="26"/>
      <c r="I69" s="26"/>
      <c r="J69" s="26"/>
      <c r="K69" s="26"/>
      <c r="L69" s="52"/>
      <c r="M69" s="50"/>
      <c r="N69" s="28" t="s">
        <v>20</v>
      </c>
      <c r="O69" s="28">
        <f>COUNTIF(C50:C69," ")</f>
        <v>0</v>
      </c>
      <c r="P69" s="28" t="s">
        <v>2</v>
      </c>
      <c r="Q69" s="28">
        <f>SUMIF(C50:C69," ",E50:E69)</f>
        <v>0</v>
      </c>
      <c r="R69" s="28"/>
      <c r="S69" s="28" t="s">
        <v>2</v>
      </c>
      <c r="T69" s="28"/>
      <c r="U69" s="28">
        <f>O69</f>
        <v>0</v>
      </c>
      <c r="V69" s="28" t="s">
        <v>2</v>
      </c>
      <c r="W69" s="28">
        <f>Q69</f>
        <v>0</v>
      </c>
      <c r="X69" s="28" t="str">
        <f t="shared" si="12"/>
        <v/>
      </c>
    </row>
    <row r="70" spans="1:24" ht="28.9" customHeight="1">
      <c r="A70" s="45" t="s">
        <v>35</v>
      </c>
      <c r="B70" s="46"/>
      <c r="C70" s="47"/>
      <c r="D70" s="48"/>
      <c r="E70" s="49">
        <f>SUM(E50:E69)</f>
        <v>0</v>
      </c>
      <c r="F70" s="47"/>
      <c r="G70" s="47"/>
      <c r="H70" s="31"/>
      <c r="I70" s="31"/>
      <c r="J70" s="31"/>
      <c r="K70" s="31"/>
      <c r="L70" s="33"/>
      <c r="M70" s="51"/>
      <c r="N70" s="29" t="s">
        <v>1</v>
      </c>
      <c r="O70" s="28">
        <f>SUM(O50:O69)</f>
        <v>0</v>
      </c>
      <c r="P70" s="28" t="s">
        <v>2</v>
      </c>
      <c r="Q70" s="28">
        <f>SUM(Q50:Q69)</f>
        <v>0</v>
      </c>
      <c r="R70" s="28">
        <f>SUM(R50:R69)</f>
        <v>0</v>
      </c>
      <c r="S70" s="28" t="s">
        <v>2</v>
      </c>
      <c r="T70" s="28">
        <f>SUM(T50:T69)</f>
        <v>0</v>
      </c>
      <c r="U70" s="28">
        <f>SUM(U50:U69)</f>
        <v>0</v>
      </c>
      <c r="V70" s="28" t="s">
        <v>2</v>
      </c>
      <c r="W70" s="28">
        <f>SUM(W50:W69)</f>
        <v>0</v>
      </c>
      <c r="X70" s="28" t="str">
        <f t="shared" si="12"/>
        <v/>
      </c>
    </row>
    <row r="71" spans="1:24" ht="28.9" customHeight="1">
      <c r="A71" s="41" t="str">
        <f>IF(OR(ISNUMBER(E71),ISTEXT(C71)),A69+1," ")</f>
        <v xml:space="preserve"> </v>
      </c>
      <c r="B71" s="42"/>
      <c r="C71" s="43"/>
      <c r="D71" s="44"/>
      <c r="E71" s="44"/>
      <c r="F71" s="43"/>
      <c r="G71" s="43"/>
      <c r="H71" s="26"/>
      <c r="I71" s="26"/>
      <c r="J71" s="26"/>
      <c r="K71" s="27"/>
      <c r="L71" s="52"/>
      <c r="M71" s="50"/>
      <c r="N71" s="28" t="s">
        <v>3</v>
      </c>
      <c r="O71" s="28">
        <f>COUNTIF(C71:C90,"전")</f>
        <v>0</v>
      </c>
      <c r="P71" s="28" t="s">
        <v>2</v>
      </c>
      <c r="Q71" s="28">
        <f>SUMIF(C71:C90,"전",E71:E90)</f>
        <v>0</v>
      </c>
      <c r="R71" s="28">
        <f>COUNTIF(X71:X90,"전국")</f>
        <v>0</v>
      </c>
      <c r="S71" s="28" t="s">
        <v>2</v>
      </c>
      <c r="T71" s="28">
        <f>SUMIF(X71:X90,"전국",E71:E90)</f>
        <v>0</v>
      </c>
      <c r="U71" s="28">
        <f t="shared" ref="U71:U86" si="13">O71-R71</f>
        <v>0</v>
      </c>
      <c r="V71" s="28" t="s">
        <v>2</v>
      </c>
      <c r="W71" s="28">
        <f t="shared" ref="W71:W86" si="14">Q71-T71</f>
        <v>0</v>
      </c>
      <c r="X71" s="28" t="str">
        <f t="shared" si="12"/>
        <v/>
      </c>
    </row>
    <row r="72" spans="1:24" ht="28.9" customHeight="1">
      <c r="A72" s="41" t="str">
        <f>IF(OR(ISNUMBER(E72),ISTEXT(C72)),A71+1," ")</f>
        <v xml:space="preserve"> </v>
      </c>
      <c r="B72" s="42"/>
      <c r="C72" s="43"/>
      <c r="D72" s="44"/>
      <c r="E72" s="44"/>
      <c r="F72" s="43"/>
      <c r="G72" s="43"/>
      <c r="H72" s="26"/>
      <c r="I72" s="26"/>
      <c r="J72" s="26"/>
      <c r="K72" s="26"/>
      <c r="L72" s="52"/>
      <c r="M72" s="50"/>
      <c r="N72" s="28" t="s">
        <v>4</v>
      </c>
      <c r="O72" s="28">
        <f>COUNTIF(C71:C90,"답")</f>
        <v>0</v>
      </c>
      <c r="P72" s="28" t="s">
        <v>2</v>
      </c>
      <c r="Q72" s="28">
        <f>SUMIF(C71:C90,"답",E71:E90)</f>
        <v>0</v>
      </c>
      <c r="R72" s="28">
        <f>COUNTIF(X71:X90,"답국")</f>
        <v>0</v>
      </c>
      <c r="S72" s="28" t="s">
        <v>2</v>
      </c>
      <c r="T72" s="28">
        <f>SUMIF(X71:X90,"답국",E71:E90)</f>
        <v>0</v>
      </c>
      <c r="U72" s="28">
        <f t="shared" si="13"/>
        <v>0</v>
      </c>
      <c r="V72" s="28" t="s">
        <v>2</v>
      </c>
      <c r="W72" s="28">
        <f t="shared" si="14"/>
        <v>0</v>
      </c>
      <c r="X72" s="28" t="str">
        <f t="shared" ref="X72:X87" si="15">CONCATENATE(C72,H72)</f>
        <v/>
      </c>
    </row>
    <row r="73" spans="1:24" ht="28.9" customHeight="1">
      <c r="A73" s="41" t="str">
        <f t="shared" ref="A73:A84" si="16">IF(OR(ISNUMBER(E73),ISTEXT(C73)),A72+1," ")</f>
        <v xml:space="preserve"> </v>
      </c>
      <c r="B73" s="42"/>
      <c r="C73" s="43"/>
      <c r="D73" s="44"/>
      <c r="E73" s="44"/>
      <c r="F73" s="43"/>
      <c r="G73" s="43"/>
      <c r="H73" s="26"/>
      <c r="I73" s="26"/>
      <c r="J73" s="26"/>
      <c r="K73" s="26"/>
      <c r="L73" s="52"/>
      <c r="M73" s="50"/>
      <c r="N73" s="28" t="s">
        <v>5</v>
      </c>
      <c r="O73" s="28">
        <f>COUNTIF(C71:C90,"임")</f>
        <v>0</v>
      </c>
      <c r="P73" s="28" t="s">
        <v>2</v>
      </c>
      <c r="Q73" s="28">
        <f>SUMIF(C71:C90,"임",E71:E90)</f>
        <v>0</v>
      </c>
      <c r="R73" s="28">
        <f>COUNTIF(X71:X90,"임국")</f>
        <v>0</v>
      </c>
      <c r="S73" s="28" t="s">
        <v>2</v>
      </c>
      <c r="T73" s="28">
        <f>SUMIF(X71:X90,"임국",E71:E90)</f>
        <v>0</v>
      </c>
      <c r="U73" s="28">
        <f t="shared" si="13"/>
        <v>0</v>
      </c>
      <c r="V73" s="28" t="s">
        <v>2</v>
      </c>
      <c r="W73" s="28">
        <f t="shared" si="14"/>
        <v>0</v>
      </c>
      <c r="X73" s="28" t="str">
        <f t="shared" si="15"/>
        <v/>
      </c>
    </row>
    <row r="74" spans="1:24" ht="28.9" customHeight="1">
      <c r="A74" s="41" t="str">
        <f t="shared" si="16"/>
        <v xml:space="preserve"> </v>
      </c>
      <c r="B74" s="42"/>
      <c r="C74" s="43"/>
      <c r="D74" s="44"/>
      <c r="E74" s="44"/>
      <c r="F74" s="43"/>
      <c r="G74" s="43"/>
      <c r="H74" s="26"/>
      <c r="I74" s="26"/>
      <c r="J74" s="26"/>
      <c r="K74" s="26"/>
      <c r="L74" s="52"/>
      <c r="M74" s="50"/>
      <c r="N74" s="28" t="s">
        <v>6</v>
      </c>
      <c r="O74" s="28">
        <f>COUNTIF(C71:C90,"대")</f>
        <v>0</v>
      </c>
      <c r="P74" s="28" t="s">
        <v>2</v>
      </c>
      <c r="Q74" s="28">
        <f>SUMIF(C71:C90,"대",E71:E90)</f>
        <v>0</v>
      </c>
      <c r="R74" s="28">
        <f>COUNTIF(X71:X90,"대국")</f>
        <v>0</v>
      </c>
      <c r="S74" s="28" t="s">
        <v>2</v>
      </c>
      <c r="T74" s="28">
        <f>SUMIF(X71:X90,"대국",E71:E90)</f>
        <v>0</v>
      </c>
      <c r="U74" s="28">
        <f t="shared" si="13"/>
        <v>0</v>
      </c>
      <c r="V74" s="28" t="s">
        <v>2</v>
      </c>
      <c r="W74" s="28">
        <f t="shared" si="14"/>
        <v>0</v>
      </c>
      <c r="X74" s="28" t="str">
        <f t="shared" si="15"/>
        <v/>
      </c>
    </row>
    <row r="75" spans="1:24" ht="28.9" customHeight="1">
      <c r="A75" s="41" t="str">
        <f t="shared" si="16"/>
        <v xml:space="preserve"> </v>
      </c>
      <c r="B75" s="42"/>
      <c r="C75" s="43"/>
      <c r="D75" s="44"/>
      <c r="E75" s="44"/>
      <c r="F75" s="43"/>
      <c r="G75" s="43"/>
      <c r="H75" s="26"/>
      <c r="I75" s="26"/>
      <c r="J75" s="26"/>
      <c r="K75" s="26"/>
      <c r="L75" s="52"/>
      <c r="M75" s="50"/>
      <c r="N75" s="28" t="s">
        <v>7</v>
      </c>
      <c r="O75" s="28">
        <f>COUNTIF(C71:C90,"도")</f>
        <v>0</v>
      </c>
      <c r="P75" s="28" t="s">
        <v>2</v>
      </c>
      <c r="Q75" s="28">
        <f>SUMIF(C71:C90,"도",E71:E90)</f>
        <v>0</v>
      </c>
      <c r="R75" s="28">
        <f>COUNTIF(X71:X90,"도국")</f>
        <v>0</v>
      </c>
      <c r="S75" s="28" t="s">
        <v>2</v>
      </c>
      <c r="T75" s="28">
        <f>SUMIF(X71:X90,"도국",E71:E90)</f>
        <v>0</v>
      </c>
      <c r="U75" s="28">
        <f t="shared" si="13"/>
        <v>0</v>
      </c>
      <c r="V75" s="28" t="s">
        <v>2</v>
      </c>
      <c r="W75" s="28">
        <f t="shared" si="14"/>
        <v>0</v>
      </c>
      <c r="X75" s="28" t="str">
        <f t="shared" si="15"/>
        <v/>
      </c>
    </row>
    <row r="76" spans="1:24" ht="28.9" customHeight="1">
      <c r="A76" s="41" t="str">
        <f t="shared" si="16"/>
        <v xml:space="preserve"> </v>
      </c>
      <c r="B76" s="42"/>
      <c r="C76" s="43"/>
      <c r="D76" s="44"/>
      <c r="E76" s="44"/>
      <c r="F76" s="43"/>
      <c r="G76" s="43"/>
      <c r="H76" s="26"/>
      <c r="I76" s="26"/>
      <c r="J76" s="26"/>
      <c r="K76" s="26"/>
      <c r="L76" s="52"/>
      <c r="M76" s="50"/>
      <c r="N76" s="28" t="s">
        <v>8</v>
      </c>
      <c r="O76" s="28">
        <f>COUNTIF(C71:C90,"천")</f>
        <v>0</v>
      </c>
      <c r="P76" s="28" t="s">
        <v>2</v>
      </c>
      <c r="Q76" s="28">
        <f>SUMIF(C71:C90,"천",E71:E90)</f>
        <v>0</v>
      </c>
      <c r="R76" s="28">
        <f>COUNTIF(X71:X90,"천국")</f>
        <v>0</v>
      </c>
      <c r="S76" s="28" t="s">
        <v>2</v>
      </c>
      <c r="T76" s="28">
        <f>SUMIF(X71:X90,"천국",E71:E90)</f>
        <v>0</v>
      </c>
      <c r="U76" s="28">
        <f t="shared" si="13"/>
        <v>0</v>
      </c>
      <c r="V76" s="28" t="s">
        <v>2</v>
      </c>
      <c r="W76" s="28">
        <f t="shared" si="14"/>
        <v>0</v>
      </c>
      <c r="X76" s="28" t="str">
        <f t="shared" si="15"/>
        <v/>
      </c>
    </row>
    <row r="77" spans="1:24" ht="28.9" customHeight="1">
      <c r="A77" s="41" t="str">
        <f t="shared" si="16"/>
        <v xml:space="preserve"> </v>
      </c>
      <c r="B77" s="42"/>
      <c r="C77" s="43"/>
      <c r="D77" s="44"/>
      <c r="E77" s="44"/>
      <c r="F77" s="43"/>
      <c r="G77" s="43"/>
      <c r="H77" s="26"/>
      <c r="I77" s="26"/>
      <c r="J77" s="26"/>
      <c r="K77" s="26"/>
      <c r="L77" s="52"/>
      <c r="M77" s="50"/>
      <c r="N77" s="28" t="s">
        <v>9</v>
      </c>
      <c r="O77" s="28">
        <f>COUNTIF(C71:C90,"구")</f>
        <v>0</v>
      </c>
      <c r="P77" s="28" t="s">
        <v>2</v>
      </c>
      <c r="Q77" s="28">
        <f>SUMIF(C71:C90,"구",E71:E90)</f>
        <v>0</v>
      </c>
      <c r="R77" s="28">
        <f>COUNTIF(X71:X90,"구국")</f>
        <v>0</v>
      </c>
      <c r="S77" s="28" t="s">
        <v>2</v>
      </c>
      <c r="T77" s="28">
        <f>SUMIF(X71:X90,"구국",E71:E90)</f>
        <v>0</v>
      </c>
      <c r="U77" s="28">
        <f t="shared" si="13"/>
        <v>0</v>
      </c>
      <c r="V77" s="28" t="s">
        <v>2</v>
      </c>
      <c r="W77" s="28">
        <f t="shared" si="14"/>
        <v>0</v>
      </c>
      <c r="X77" s="28" t="str">
        <f t="shared" si="15"/>
        <v/>
      </c>
    </row>
    <row r="78" spans="1:24" ht="28.9" customHeight="1">
      <c r="A78" s="41" t="str">
        <f t="shared" si="16"/>
        <v xml:space="preserve"> </v>
      </c>
      <c r="B78" s="42"/>
      <c r="C78" s="43"/>
      <c r="D78" s="44"/>
      <c r="E78" s="44"/>
      <c r="F78" s="43"/>
      <c r="G78" s="43"/>
      <c r="H78" s="26"/>
      <c r="I78" s="26"/>
      <c r="J78" s="26"/>
      <c r="K78" s="26"/>
      <c r="L78" s="52"/>
      <c r="M78" s="50"/>
      <c r="N78" s="28" t="s">
        <v>10</v>
      </c>
      <c r="O78" s="28">
        <f>COUNTIF(C71:C90,"제")</f>
        <v>0</v>
      </c>
      <c r="P78" s="28" t="s">
        <v>2</v>
      </c>
      <c r="Q78" s="28">
        <f>SUMIF(C71:C90,"제",E71:E90)</f>
        <v>0</v>
      </c>
      <c r="R78" s="28">
        <f>COUNTIF(X71:X90,"제국")</f>
        <v>0</v>
      </c>
      <c r="S78" s="28" t="s">
        <v>2</v>
      </c>
      <c r="T78" s="28">
        <f>SUMIF(X71:X90,"제국",E71:E90)</f>
        <v>0</v>
      </c>
      <c r="U78" s="28">
        <f t="shared" si="13"/>
        <v>0</v>
      </c>
      <c r="V78" s="28" t="s">
        <v>2</v>
      </c>
      <c r="W78" s="28">
        <f t="shared" si="14"/>
        <v>0</v>
      </c>
      <c r="X78" s="28" t="str">
        <f t="shared" si="15"/>
        <v/>
      </c>
    </row>
    <row r="79" spans="1:24" ht="28.9" customHeight="1">
      <c r="A79" s="41" t="str">
        <f t="shared" si="16"/>
        <v xml:space="preserve"> </v>
      </c>
      <c r="B79" s="42"/>
      <c r="C79" s="43"/>
      <c r="D79" s="44"/>
      <c r="E79" s="44"/>
      <c r="F79" s="43"/>
      <c r="G79" s="43"/>
      <c r="H79" s="26"/>
      <c r="I79" s="26"/>
      <c r="J79" s="26"/>
      <c r="K79" s="26"/>
      <c r="L79" s="52"/>
      <c r="M79" s="50"/>
      <c r="N79" s="28" t="s">
        <v>11</v>
      </c>
      <c r="O79" s="28">
        <f>COUNTIF(C71:C90,"유")</f>
        <v>0</v>
      </c>
      <c r="P79" s="28" t="s">
        <v>2</v>
      </c>
      <c r="Q79" s="28">
        <f>SUMIF(C71:C90,"유",E71:E90)</f>
        <v>0</v>
      </c>
      <c r="R79" s="28">
        <f>COUNTIF(X71:X90,"유국")</f>
        <v>0</v>
      </c>
      <c r="S79" s="28" t="s">
        <v>2</v>
      </c>
      <c r="T79" s="28">
        <f>SUMIF(X71:X90,"유국",E71:E90)</f>
        <v>0</v>
      </c>
      <c r="U79" s="28">
        <f t="shared" si="13"/>
        <v>0</v>
      </c>
      <c r="V79" s="28" t="s">
        <v>2</v>
      </c>
      <c r="W79" s="28">
        <f t="shared" si="14"/>
        <v>0</v>
      </c>
      <c r="X79" s="28" t="str">
        <f t="shared" si="15"/>
        <v/>
      </c>
    </row>
    <row r="80" spans="1:24" ht="28.9" customHeight="1">
      <c r="A80" s="41" t="str">
        <f t="shared" si="16"/>
        <v xml:space="preserve"> </v>
      </c>
      <c r="B80" s="42"/>
      <c r="C80" s="43"/>
      <c r="D80" s="44"/>
      <c r="E80" s="44"/>
      <c r="F80" s="43"/>
      <c r="G80" s="43"/>
      <c r="H80" s="26"/>
      <c r="I80" s="26"/>
      <c r="J80" s="26"/>
      <c r="K80" s="26"/>
      <c r="L80" s="52"/>
      <c r="M80" s="50"/>
      <c r="N80" s="28" t="s">
        <v>12</v>
      </c>
      <c r="O80" s="28">
        <f>COUNTIF(C71:C90,"과")</f>
        <v>0</v>
      </c>
      <c r="P80" s="28" t="s">
        <v>2</v>
      </c>
      <c r="Q80" s="28">
        <f>SUMIF(C71:C90,"과",E71:E90)</f>
        <v>0</v>
      </c>
      <c r="R80" s="28">
        <f>COUNTIF(X71:X90,"과국")</f>
        <v>0</v>
      </c>
      <c r="S80" s="28" t="s">
        <v>2</v>
      </c>
      <c r="T80" s="28">
        <f>SUMIF(X71:X90,"과국",E71:E90)</f>
        <v>0</v>
      </c>
      <c r="U80" s="28">
        <f t="shared" si="13"/>
        <v>0</v>
      </c>
      <c r="V80" s="28" t="s">
        <v>2</v>
      </c>
      <c r="W80" s="28">
        <f t="shared" si="14"/>
        <v>0</v>
      </c>
      <c r="X80" s="28" t="str">
        <f t="shared" si="15"/>
        <v/>
      </c>
    </row>
    <row r="81" spans="1:24" ht="28.9" customHeight="1">
      <c r="A81" s="41" t="str">
        <f t="shared" si="16"/>
        <v xml:space="preserve"> </v>
      </c>
      <c r="B81" s="42"/>
      <c r="C81" s="43"/>
      <c r="D81" s="44"/>
      <c r="E81" s="44"/>
      <c r="F81" s="43"/>
      <c r="G81" s="43"/>
      <c r="H81" s="26"/>
      <c r="I81" s="26"/>
      <c r="J81" s="26"/>
      <c r="K81" s="26"/>
      <c r="L81" s="52"/>
      <c r="M81" s="50"/>
      <c r="N81" s="28" t="s">
        <v>13</v>
      </c>
      <c r="O81" s="28">
        <f>COUNTIF(C71:C90,"묘")</f>
        <v>0</v>
      </c>
      <c r="P81" s="28" t="s">
        <v>2</v>
      </c>
      <c r="Q81" s="28">
        <f>SUMIF(C71:C90,"묘",E71:E90)</f>
        <v>0</v>
      </c>
      <c r="R81" s="28">
        <f>COUNTIF(X71:X90,"묘국")</f>
        <v>0</v>
      </c>
      <c r="S81" s="28" t="s">
        <v>2</v>
      </c>
      <c r="T81" s="28">
        <f>SUMIF(X71:X90,"묘국",E71:E90)</f>
        <v>0</v>
      </c>
      <c r="U81" s="28">
        <f t="shared" si="13"/>
        <v>0</v>
      </c>
      <c r="V81" s="28" t="s">
        <v>2</v>
      </c>
      <c r="W81" s="28">
        <f t="shared" si="14"/>
        <v>0</v>
      </c>
      <c r="X81" s="28" t="str">
        <f t="shared" si="15"/>
        <v/>
      </c>
    </row>
    <row r="82" spans="1:24" ht="28.9" customHeight="1">
      <c r="A82" s="41" t="str">
        <f t="shared" si="16"/>
        <v xml:space="preserve"> </v>
      </c>
      <c r="B82" s="42"/>
      <c r="C82" s="43"/>
      <c r="D82" s="44"/>
      <c r="E82" s="44"/>
      <c r="F82" s="43"/>
      <c r="G82" s="43"/>
      <c r="H82" s="26"/>
      <c r="I82" s="26"/>
      <c r="J82" s="26"/>
      <c r="K82" s="26"/>
      <c r="L82" s="52"/>
      <c r="M82" s="50"/>
      <c r="N82" s="28" t="s">
        <v>14</v>
      </c>
      <c r="O82" s="28">
        <f>COUNTIF(C71:C90,"목")</f>
        <v>0</v>
      </c>
      <c r="P82" s="28" t="s">
        <v>2</v>
      </c>
      <c r="Q82" s="28">
        <f>SUMIF(C71:C90,"목",E71:E90)</f>
        <v>0</v>
      </c>
      <c r="R82" s="28">
        <f>COUNTIF(X71:X90,"목국")</f>
        <v>0</v>
      </c>
      <c r="S82" s="28" t="s">
        <v>2</v>
      </c>
      <c r="T82" s="28">
        <f>SUMIF(X71:X90,"목국",E71:E90)</f>
        <v>0</v>
      </c>
      <c r="U82" s="28">
        <f t="shared" si="13"/>
        <v>0</v>
      </c>
      <c r="V82" s="28" t="s">
        <v>2</v>
      </c>
      <c r="W82" s="28">
        <f t="shared" si="14"/>
        <v>0</v>
      </c>
      <c r="X82" s="28" t="str">
        <f t="shared" si="15"/>
        <v/>
      </c>
    </row>
    <row r="83" spans="1:24" ht="28.9" customHeight="1">
      <c r="A83" s="41" t="str">
        <f t="shared" si="16"/>
        <v xml:space="preserve"> </v>
      </c>
      <c r="B83" s="42"/>
      <c r="C83" s="43"/>
      <c r="D83" s="44"/>
      <c r="E83" s="44"/>
      <c r="F83" s="43"/>
      <c r="G83" s="43"/>
      <c r="H83" s="26"/>
      <c r="I83" s="26"/>
      <c r="J83" s="26"/>
      <c r="K83" s="26"/>
      <c r="L83" s="52"/>
      <c r="M83" s="50"/>
      <c r="N83" s="28" t="s">
        <v>15</v>
      </c>
      <c r="O83" s="28">
        <f>COUNTIF(C71:C90,"잡")</f>
        <v>0</v>
      </c>
      <c r="P83" s="28" t="s">
        <v>2</v>
      </c>
      <c r="Q83" s="28">
        <f>SUMIF(C71:C90,"잡",E71:E90)</f>
        <v>0</v>
      </c>
      <c r="R83" s="28">
        <f>COUNTIF(X71:X90,"잡국")</f>
        <v>0</v>
      </c>
      <c r="S83" s="28" t="s">
        <v>2</v>
      </c>
      <c r="T83" s="28">
        <f>SUMIF(X71:X90,"잡국",E71:E90)</f>
        <v>0</v>
      </c>
      <c r="U83" s="28">
        <f t="shared" si="13"/>
        <v>0</v>
      </c>
      <c r="V83" s="28" t="s">
        <v>2</v>
      </c>
      <c r="W83" s="28">
        <f t="shared" si="14"/>
        <v>0</v>
      </c>
      <c r="X83" s="28" t="str">
        <f t="shared" si="15"/>
        <v/>
      </c>
    </row>
    <row r="84" spans="1:24" ht="28.9" customHeight="1">
      <c r="A84" s="41" t="str">
        <f t="shared" si="16"/>
        <v xml:space="preserve"> </v>
      </c>
      <c r="B84" s="42"/>
      <c r="C84" s="43"/>
      <c r="D84" s="44"/>
      <c r="E84" s="44"/>
      <c r="F84" s="43"/>
      <c r="G84" s="43"/>
      <c r="H84" s="26"/>
      <c r="I84" s="26"/>
      <c r="J84" s="26"/>
      <c r="K84" s="26"/>
      <c r="L84" s="52"/>
      <c r="M84" s="50"/>
      <c r="N84" s="28" t="s">
        <v>19</v>
      </c>
      <c r="O84" s="28">
        <f>COUNTIF(C71:C90,"학")</f>
        <v>0</v>
      </c>
      <c r="P84" s="28" t="s">
        <v>2</v>
      </c>
      <c r="Q84" s="28">
        <f>SUMIF(C71:C90,"학",E71:E90)</f>
        <v>0</v>
      </c>
      <c r="R84" s="28">
        <f>COUNTIF(X71:X90,"학국")</f>
        <v>0</v>
      </c>
      <c r="S84" s="28" t="s">
        <v>2</v>
      </c>
      <c r="T84" s="28">
        <f>SUMIF(X71:X90,"학국",E71:E90)</f>
        <v>0</v>
      </c>
      <c r="U84" s="28">
        <f t="shared" si="13"/>
        <v>0</v>
      </c>
      <c r="V84" s="28" t="s">
        <v>2</v>
      </c>
      <c r="W84" s="28">
        <f t="shared" si="14"/>
        <v>0</v>
      </c>
      <c r="X84" s="28" t="str">
        <f t="shared" si="15"/>
        <v/>
      </c>
    </row>
    <row r="85" spans="1:24" ht="28.9" customHeight="1">
      <c r="A85" s="41" t="str">
        <f t="shared" ref="A85:A90" si="17">IF(OR(ISNUMBER(E85),ISTEXT(C85)),A84+1," ")</f>
        <v xml:space="preserve"> </v>
      </c>
      <c r="B85" s="42"/>
      <c r="C85" s="43"/>
      <c r="D85" s="44"/>
      <c r="E85" s="44"/>
      <c r="F85" s="43"/>
      <c r="G85" s="43"/>
      <c r="H85" s="26"/>
      <c r="I85" s="26"/>
      <c r="J85" s="26"/>
      <c r="K85" s="26"/>
      <c r="L85" s="52"/>
      <c r="M85" s="50"/>
      <c r="N85" s="28" t="s">
        <v>16</v>
      </c>
      <c r="O85" s="28">
        <f>COUNTIF(C71:C90,"수")</f>
        <v>0</v>
      </c>
      <c r="P85" s="28" t="s">
        <v>2</v>
      </c>
      <c r="Q85" s="28">
        <f>SUMIF(C71:C90,"수",E71:E90)</f>
        <v>0</v>
      </c>
      <c r="R85" s="28">
        <f>COUNTIF(X71:X90,"수국")</f>
        <v>0</v>
      </c>
      <c r="S85" s="28" t="s">
        <v>2</v>
      </c>
      <c r="T85" s="28">
        <f>SUMIF(X71:X90,"수국",E71:E90)</f>
        <v>0</v>
      </c>
      <c r="U85" s="28">
        <f t="shared" si="13"/>
        <v>0</v>
      </c>
      <c r="V85" s="28" t="s">
        <v>2</v>
      </c>
      <c r="W85" s="28">
        <f t="shared" si="14"/>
        <v>0</v>
      </c>
      <c r="X85" s="28" t="str">
        <f t="shared" si="15"/>
        <v/>
      </c>
    </row>
    <row r="86" spans="1:24" ht="28.9" customHeight="1">
      <c r="A86" s="41" t="str">
        <f t="shared" si="17"/>
        <v xml:space="preserve"> </v>
      </c>
      <c r="B86" s="42"/>
      <c r="C86" s="43"/>
      <c r="D86" s="44"/>
      <c r="E86" s="44"/>
      <c r="F86" s="43"/>
      <c r="G86" s="43"/>
      <c r="H86" s="26"/>
      <c r="I86" s="26"/>
      <c r="J86" s="26"/>
      <c r="K86" s="26"/>
      <c r="L86" s="52"/>
      <c r="M86" s="50"/>
      <c r="N86" s="29" t="s">
        <v>17</v>
      </c>
      <c r="O86" s="28">
        <f>COUNTIF(C71:C90,"장")</f>
        <v>0</v>
      </c>
      <c r="P86" s="28" t="s">
        <v>2</v>
      </c>
      <c r="Q86" s="28">
        <f>SUMIF(C71:C90,"장",E71:E90)</f>
        <v>0</v>
      </c>
      <c r="R86" s="28">
        <f>COUNTIF(X71:X90,"장국")</f>
        <v>0</v>
      </c>
      <c r="S86" s="28" t="s">
        <v>2</v>
      </c>
      <c r="T86" s="28">
        <f>SUMIF(X71:X90,"장국",E71:E90)</f>
        <v>0</v>
      </c>
      <c r="U86" s="28">
        <f t="shared" si="13"/>
        <v>0</v>
      </c>
      <c r="V86" s="28" t="s">
        <v>2</v>
      </c>
      <c r="W86" s="28">
        <f t="shared" si="14"/>
        <v>0</v>
      </c>
      <c r="X86" s="30" t="str">
        <f t="shared" si="15"/>
        <v/>
      </c>
    </row>
    <row r="87" spans="1:24" ht="28.9" customHeight="1">
      <c r="A87" s="41" t="str">
        <f t="shared" si="17"/>
        <v xml:space="preserve"> </v>
      </c>
      <c r="B87" s="42"/>
      <c r="C87" s="43"/>
      <c r="D87" s="44"/>
      <c r="E87" s="44"/>
      <c r="F87" s="43"/>
      <c r="G87" s="43"/>
      <c r="H87" s="26"/>
      <c r="I87" s="26"/>
      <c r="J87" s="26"/>
      <c r="K87" s="26"/>
      <c r="L87" s="52"/>
      <c r="M87" s="50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30" t="str">
        <f t="shared" si="15"/>
        <v/>
      </c>
    </row>
    <row r="88" spans="1:24" ht="28.9" customHeight="1">
      <c r="A88" s="41" t="str">
        <f t="shared" si="17"/>
        <v xml:space="preserve"> </v>
      </c>
      <c r="B88" s="42"/>
      <c r="C88" s="43"/>
      <c r="D88" s="44"/>
      <c r="E88" s="44"/>
      <c r="F88" s="43"/>
      <c r="G88" s="43"/>
      <c r="H88" s="26"/>
      <c r="I88" s="26"/>
      <c r="J88" s="26"/>
      <c r="K88" s="26"/>
      <c r="L88" s="52"/>
      <c r="M88" s="50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30" t="str">
        <f t="shared" ref="X88:X103" si="18">CONCATENATE(C88,H88)</f>
        <v/>
      </c>
    </row>
    <row r="89" spans="1:24" ht="28.9" customHeight="1">
      <c r="A89" s="41" t="str">
        <f t="shared" si="17"/>
        <v xml:space="preserve"> </v>
      </c>
      <c r="B89" s="42"/>
      <c r="C89" s="43"/>
      <c r="D89" s="44"/>
      <c r="E89" s="44"/>
      <c r="F89" s="43"/>
      <c r="G89" s="43"/>
      <c r="H89" s="26"/>
      <c r="I89" s="26"/>
      <c r="J89" s="26"/>
      <c r="K89" s="26"/>
      <c r="L89" s="52"/>
      <c r="M89" s="50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30" t="str">
        <f t="shared" si="18"/>
        <v/>
      </c>
    </row>
    <row r="90" spans="1:24" ht="28.9" customHeight="1">
      <c r="A90" s="41" t="str">
        <f t="shared" si="17"/>
        <v xml:space="preserve"> </v>
      </c>
      <c r="B90" s="42"/>
      <c r="C90" s="43"/>
      <c r="D90" s="44"/>
      <c r="E90" s="44"/>
      <c r="F90" s="43"/>
      <c r="G90" s="43"/>
      <c r="H90" s="26"/>
      <c r="I90" s="26"/>
      <c r="J90" s="26"/>
      <c r="K90" s="26"/>
      <c r="L90" s="52"/>
      <c r="M90" s="50"/>
      <c r="N90" s="28" t="s">
        <v>20</v>
      </c>
      <c r="O90" s="28">
        <f>COUNTIF(C71:C90," ")</f>
        <v>0</v>
      </c>
      <c r="P90" s="28" t="s">
        <v>2</v>
      </c>
      <c r="Q90" s="28">
        <f>SUMIF(C71:C90," ",E71:E90)</f>
        <v>0</v>
      </c>
      <c r="R90" s="28"/>
      <c r="S90" s="28" t="s">
        <v>2</v>
      </c>
      <c r="T90" s="28"/>
      <c r="U90" s="28">
        <f>O90</f>
        <v>0</v>
      </c>
      <c r="V90" s="28" t="s">
        <v>2</v>
      </c>
      <c r="W90" s="28">
        <f>Q90</f>
        <v>0</v>
      </c>
      <c r="X90" s="28" t="str">
        <f t="shared" si="18"/>
        <v/>
      </c>
    </row>
    <row r="91" spans="1:24" ht="28.9" customHeight="1">
      <c r="A91" s="45" t="s">
        <v>35</v>
      </c>
      <c r="B91" s="46"/>
      <c r="C91" s="47"/>
      <c r="D91" s="48"/>
      <c r="E91" s="49">
        <f>SUM(E71:E90)</f>
        <v>0</v>
      </c>
      <c r="F91" s="47"/>
      <c r="G91" s="47"/>
      <c r="H91" s="31"/>
      <c r="I91" s="31"/>
      <c r="J91" s="31"/>
      <c r="K91" s="31"/>
      <c r="L91" s="33"/>
      <c r="M91" s="51"/>
      <c r="N91" s="29" t="s">
        <v>1</v>
      </c>
      <c r="O91" s="28">
        <f>SUM(O71:O90)</f>
        <v>0</v>
      </c>
      <c r="P91" s="28" t="s">
        <v>2</v>
      </c>
      <c r="Q91" s="28">
        <f>SUM(Q71:Q90)</f>
        <v>0</v>
      </c>
      <c r="R91" s="28">
        <f>SUM(R71:R90)</f>
        <v>0</v>
      </c>
      <c r="S91" s="28" t="s">
        <v>2</v>
      </c>
      <c r="T91" s="28">
        <f>SUM(T71:T90)</f>
        <v>0</v>
      </c>
      <c r="U91" s="28">
        <f>SUM(U71:U90)</f>
        <v>0</v>
      </c>
      <c r="V91" s="28" t="s">
        <v>2</v>
      </c>
      <c r="W91" s="28">
        <f>SUM(W71:W90)</f>
        <v>0</v>
      </c>
      <c r="X91" s="28" t="str">
        <f t="shared" si="18"/>
        <v/>
      </c>
    </row>
    <row r="92" spans="1:24" ht="28.9" customHeight="1">
      <c r="A92" s="41" t="str">
        <f>IF(OR(ISNUMBER(E92),ISTEXT(C92)),A90+1," ")</f>
        <v xml:space="preserve"> </v>
      </c>
      <c r="B92" s="42"/>
      <c r="C92" s="43"/>
      <c r="D92" s="44"/>
      <c r="E92" s="44"/>
      <c r="F92" s="43"/>
      <c r="G92" s="43"/>
      <c r="H92" s="26"/>
      <c r="I92" s="26"/>
      <c r="J92" s="26"/>
      <c r="K92" s="27"/>
      <c r="L92" s="52"/>
      <c r="M92" s="50"/>
      <c r="N92" s="28" t="s">
        <v>3</v>
      </c>
      <c r="O92" s="28">
        <f>COUNTIF(C92:C111,"전")</f>
        <v>0</v>
      </c>
      <c r="P92" s="28" t="s">
        <v>2</v>
      </c>
      <c r="Q92" s="28">
        <f>SUMIF(C92:C111,"전",E92:E111)</f>
        <v>0</v>
      </c>
      <c r="R92" s="28">
        <f>COUNTIF(X92:X111,"전국")</f>
        <v>0</v>
      </c>
      <c r="S92" s="28" t="s">
        <v>2</v>
      </c>
      <c r="T92" s="28">
        <f>SUMIF(X92:X111,"전국",E92:E111)</f>
        <v>0</v>
      </c>
      <c r="U92" s="28">
        <f t="shared" ref="U92:U107" si="19">O92-R92</f>
        <v>0</v>
      </c>
      <c r="V92" s="28" t="s">
        <v>2</v>
      </c>
      <c r="W92" s="28">
        <f t="shared" ref="W92:W107" si="20">Q92-T92</f>
        <v>0</v>
      </c>
      <c r="X92" s="28" t="str">
        <f t="shared" si="18"/>
        <v/>
      </c>
    </row>
    <row r="93" spans="1:24" ht="28.9" customHeight="1">
      <c r="A93" s="41" t="str">
        <f>IF(OR(ISNUMBER(E93),ISTEXT(C93)),A92+1," ")</f>
        <v xml:space="preserve"> </v>
      </c>
      <c r="B93" s="42"/>
      <c r="C93" s="43"/>
      <c r="D93" s="44"/>
      <c r="E93" s="44"/>
      <c r="F93" s="43"/>
      <c r="G93" s="43"/>
      <c r="H93" s="26"/>
      <c r="I93" s="26"/>
      <c r="J93" s="26"/>
      <c r="K93" s="26"/>
      <c r="L93" s="52"/>
      <c r="M93" s="50"/>
      <c r="N93" s="28" t="s">
        <v>4</v>
      </c>
      <c r="O93" s="28">
        <f>COUNTIF(C92:C111,"답")</f>
        <v>0</v>
      </c>
      <c r="P93" s="28" t="s">
        <v>2</v>
      </c>
      <c r="Q93" s="28">
        <f>SUMIF(C92:C111,"답",E92:E111)</f>
        <v>0</v>
      </c>
      <c r="R93" s="28">
        <f>COUNTIF(X92:X111,"답국")</f>
        <v>0</v>
      </c>
      <c r="S93" s="28" t="s">
        <v>2</v>
      </c>
      <c r="T93" s="28">
        <f>SUMIF(X92:X111,"답국",E92:E111)</f>
        <v>0</v>
      </c>
      <c r="U93" s="28">
        <f t="shared" si="19"/>
        <v>0</v>
      </c>
      <c r="V93" s="28" t="s">
        <v>2</v>
      </c>
      <c r="W93" s="28">
        <f t="shared" si="20"/>
        <v>0</v>
      </c>
      <c r="X93" s="28" t="str">
        <f t="shared" si="18"/>
        <v/>
      </c>
    </row>
    <row r="94" spans="1:24" ht="28.9" customHeight="1">
      <c r="A94" s="41" t="str">
        <f t="shared" ref="A94:A104" si="21">IF(OR(ISNUMBER(E94),ISTEXT(C94)),A93+1," ")</f>
        <v xml:space="preserve"> </v>
      </c>
      <c r="B94" s="42"/>
      <c r="C94" s="43"/>
      <c r="D94" s="44"/>
      <c r="E94" s="44"/>
      <c r="F94" s="43"/>
      <c r="G94" s="43"/>
      <c r="H94" s="26"/>
      <c r="I94" s="26"/>
      <c r="J94" s="26"/>
      <c r="K94" s="26"/>
      <c r="L94" s="52"/>
      <c r="M94" s="50"/>
      <c r="N94" s="28" t="s">
        <v>5</v>
      </c>
      <c r="O94" s="28">
        <f>COUNTIF(C92:C111,"임")</f>
        <v>0</v>
      </c>
      <c r="P94" s="28" t="s">
        <v>2</v>
      </c>
      <c r="Q94" s="28">
        <f>SUMIF(C92:C111,"임",E92:E111)</f>
        <v>0</v>
      </c>
      <c r="R94" s="28">
        <f>COUNTIF(X92:X111,"임국")</f>
        <v>0</v>
      </c>
      <c r="S94" s="28" t="s">
        <v>2</v>
      </c>
      <c r="T94" s="28">
        <f>SUMIF(X92:X111,"임국",E92:E111)</f>
        <v>0</v>
      </c>
      <c r="U94" s="28">
        <f t="shared" si="19"/>
        <v>0</v>
      </c>
      <c r="V94" s="28" t="s">
        <v>2</v>
      </c>
      <c r="W94" s="28">
        <f t="shared" si="20"/>
        <v>0</v>
      </c>
      <c r="X94" s="28" t="str">
        <f t="shared" si="18"/>
        <v/>
      </c>
    </row>
    <row r="95" spans="1:24" ht="28.9" customHeight="1">
      <c r="A95" s="41" t="str">
        <f t="shared" si="21"/>
        <v xml:space="preserve"> </v>
      </c>
      <c r="B95" s="42"/>
      <c r="C95" s="43"/>
      <c r="D95" s="44"/>
      <c r="E95" s="44"/>
      <c r="F95" s="43"/>
      <c r="G95" s="43"/>
      <c r="H95" s="26"/>
      <c r="I95" s="26"/>
      <c r="J95" s="26"/>
      <c r="K95" s="26"/>
      <c r="L95" s="52"/>
      <c r="M95" s="50"/>
      <c r="N95" s="28" t="s">
        <v>6</v>
      </c>
      <c r="O95" s="28">
        <f>COUNTIF(C92:C111,"대")</f>
        <v>0</v>
      </c>
      <c r="P95" s="28" t="s">
        <v>2</v>
      </c>
      <c r="Q95" s="28">
        <f>SUMIF(C92:C111,"대",E92:E111)</f>
        <v>0</v>
      </c>
      <c r="R95" s="28">
        <f>COUNTIF(X92:X111,"대국")</f>
        <v>0</v>
      </c>
      <c r="S95" s="28" t="s">
        <v>2</v>
      </c>
      <c r="T95" s="28">
        <f>SUMIF(X92:X111,"대국",E92:E111)</f>
        <v>0</v>
      </c>
      <c r="U95" s="28">
        <f t="shared" si="19"/>
        <v>0</v>
      </c>
      <c r="V95" s="28" t="s">
        <v>2</v>
      </c>
      <c r="W95" s="28">
        <f t="shared" si="20"/>
        <v>0</v>
      </c>
      <c r="X95" s="28" t="str">
        <f t="shared" si="18"/>
        <v/>
      </c>
    </row>
    <row r="96" spans="1:24" ht="28.9" customHeight="1">
      <c r="A96" s="41" t="str">
        <f t="shared" si="21"/>
        <v xml:space="preserve"> </v>
      </c>
      <c r="B96" s="42"/>
      <c r="C96" s="43"/>
      <c r="D96" s="44"/>
      <c r="E96" s="44"/>
      <c r="F96" s="43"/>
      <c r="G96" s="43"/>
      <c r="H96" s="26"/>
      <c r="I96" s="26"/>
      <c r="J96" s="26"/>
      <c r="K96" s="26"/>
      <c r="L96" s="52"/>
      <c r="M96" s="50"/>
      <c r="N96" s="28" t="s">
        <v>7</v>
      </c>
      <c r="O96" s="28">
        <f>COUNTIF(C92:C111,"도")</f>
        <v>0</v>
      </c>
      <c r="P96" s="28" t="s">
        <v>2</v>
      </c>
      <c r="Q96" s="28">
        <f>SUMIF(C92:C111,"도",E92:E111)</f>
        <v>0</v>
      </c>
      <c r="R96" s="28">
        <f>COUNTIF(X92:X111,"도국")</f>
        <v>0</v>
      </c>
      <c r="S96" s="28" t="s">
        <v>2</v>
      </c>
      <c r="T96" s="28">
        <f>SUMIF(X92:X111,"도국",E92:E111)</f>
        <v>0</v>
      </c>
      <c r="U96" s="28">
        <f t="shared" si="19"/>
        <v>0</v>
      </c>
      <c r="V96" s="28" t="s">
        <v>2</v>
      </c>
      <c r="W96" s="28">
        <f t="shared" si="20"/>
        <v>0</v>
      </c>
      <c r="X96" s="28" t="str">
        <f t="shared" si="18"/>
        <v/>
      </c>
    </row>
    <row r="97" spans="1:24" ht="28.9" customHeight="1">
      <c r="A97" s="41" t="str">
        <f t="shared" si="21"/>
        <v xml:space="preserve"> </v>
      </c>
      <c r="B97" s="42"/>
      <c r="C97" s="43"/>
      <c r="D97" s="44"/>
      <c r="E97" s="44"/>
      <c r="F97" s="43"/>
      <c r="G97" s="43"/>
      <c r="H97" s="26"/>
      <c r="I97" s="26"/>
      <c r="J97" s="26"/>
      <c r="K97" s="26"/>
      <c r="L97" s="52"/>
      <c r="M97" s="50"/>
      <c r="N97" s="28" t="s">
        <v>8</v>
      </c>
      <c r="O97" s="28">
        <f>COUNTIF(C92:C111,"천")</f>
        <v>0</v>
      </c>
      <c r="P97" s="28" t="s">
        <v>2</v>
      </c>
      <c r="Q97" s="28">
        <f>SUMIF(C92:C111,"천",E92:E111)</f>
        <v>0</v>
      </c>
      <c r="R97" s="28">
        <f>COUNTIF(X92:X111,"천국")</f>
        <v>0</v>
      </c>
      <c r="S97" s="28" t="s">
        <v>2</v>
      </c>
      <c r="T97" s="28">
        <f>SUMIF(X92:X111,"천국",E92:E111)</f>
        <v>0</v>
      </c>
      <c r="U97" s="28">
        <f t="shared" si="19"/>
        <v>0</v>
      </c>
      <c r="V97" s="28" t="s">
        <v>2</v>
      </c>
      <c r="W97" s="28">
        <f t="shared" si="20"/>
        <v>0</v>
      </c>
      <c r="X97" s="28" t="str">
        <f t="shared" si="18"/>
        <v/>
      </c>
    </row>
    <row r="98" spans="1:24" ht="28.9" customHeight="1">
      <c r="A98" s="41" t="str">
        <f t="shared" si="21"/>
        <v xml:space="preserve"> </v>
      </c>
      <c r="B98" s="42"/>
      <c r="C98" s="43"/>
      <c r="D98" s="44"/>
      <c r="E98" s="44"/>
      <c r="F98" s="43"/>
      <c r="G98" s="43"/>
      <c r="H98" s="26"/>
      <c r="I98" s="26"/>
      <c r="J98" s="26"/>
      <c r="K98" s="26"/>
      <c r="L98" s="52"/>
      <c r="M98" s="50"/>
      <c r="N98" s="28" t="s">
        <v>9</v>
      </c>
      <c r="O98" s="28">
        <f>COUNTIF(C92:C111,"구")</f>
        <v>0</v>
      </c>
      <c r="P98" s="28" t="s">
        <v>2</v>
      </c>
      <c r="Q98" s="28">
        <f>SUMIF(C92:C111,"구",E92:E111)</f>
        <v>0</v>
      </c>
      <c r="R98" s="28">
        <f>COUNTIF(X92:X111,"구국")</f>
        <v>0</v>
      </c>
      <c r="S98" s="28" t="s">
        <v>2</v>
      </c>
      <c r="T98" s="28">
        <f>SUMIF(X92:X111,"구국",E92:E111)</f>
        <v>0</v>
      </c>
      <c r="U98" s="28">
        <f t="shared" si="19"/>
        <v>0</v>
      </c>
      <c r="V98" s="28" t="s">
        <v>2</v>
      </c>
      <c r="W98" s="28">
        <f t="shared" si="20"/>
        <v>0</v>
      </c>
      <c r="X98" s="28" t="str">
        <f t="shared" si="18"/>
        <v/>
      </c>
    </row>
    <row r="99" spans="1:24" ht="28.9" customHeight="1">
      <c r="A99" s="41" t="str">
        <f t="shared" si="21"/>
        <v xml:space="preserve"> </v>
      </c>
      <c r="B99" s="42"/>
      <c r="C99" s="43"/>
      <c r="D99" s="44"/>
      <c r="E99" s="44"/>
      <c r="F99" s="43"/>
      <c r="G99" s="43"/>
      <c r="H99" s="26"/>
      <c r="I99" s="26"/>
      <c r="J99" s="26"/>
      <c r="K99" s="26"/>
      <c r="L99" s="52"/>
      <c r="M99" s="50"/>
      <c r="N99" s="28" t="s">
        <v>10</v>
      </c>
      <c r="O99" s="28">
        <f>COUNTIF(C92:C111,"제")</f>
        <v>0</v>
      </c>
      <c r="P99" s="28" t="s">
        <v>2</v>
      </c>
      <c r="Q99" s="28">
        <f>SUMIF(C92:C111,"제",E92:E111)</f>
        <v>0</v>
      </c>
      <c r="R99" s="28">
        <f>COUNTIF(X92:X111,"제국")</f>
        <v>0</v>
      </c>
      <c r="S99" s="28" t="s">
        <v>2</v>
      </c>
      <c r="T99" s="28">
        <f>SUMIF(X92:X111,"제국",E92:E111)</f>
        <v>0</v>
      </c>
      <c r="U99" s="28">
        <f t="shared" si="19"/>
        <v>0</v>
      </c>
      <c r="V99" s="28" t="s">
        <v>2</v>
      </c>
      <c r="W99" s="28">
        <f t="shared" si="20"/>
        <v>0</v>
      </c>
      <c r="X99" s="28" t="str">
        <f t="shared" si="18"/>
        <v/>
      </c>
    </row>
    <row r="100" spans="1:24" ht="28.9" customHeight="1">
      <c r="A100" s="41" t="str">
        <f t="shared" si="21"/>
        <v xml:space="preserve"> </v>
      </c>
      <c r="B100" s="42"/>
      <c r="C100" s="43"/>
      <c r="D100" s="44"/>
      <c r="E100" s="44"/>
      <c r="F100" s="43"/>
      <c r="G100" s="43"/>
      <c r="H100" s="26"/>
      <c r="I100" s="26"/>
      <c r="J100" s="26"/>
      <c r="K100" s="26"/>
      <c r="L100" s="52"/>
      <c r="M100" s="50"/>
      <c r="N100" s="28" t="s">
        <v>11</v>
      </c>
      <c r="O100" s="28">
        <f>COUNTIF(C92:C111,"유")</f>
        <v>0</v>
      </c>
      <c r="P100" s="28" t="s">
        <v>2</v>
      </c>
      <c r="Q100" s="28">
        <f>SUMIF(C92:C111,"유",E92:E111)</f>
        <v>0</v>
      </c>
      <c r="R100" s="28">
        <f>COUNTIF(X92:X111,"유국")</f>
        <v>0</v>
      </c>
      <c r="S100" s="28" t="s">
        <v>2</v>
      </c>
      <c r="T100" s="28">
        <f>SUMIF(X92:X111,"유국",E92:E111)</f>
        <v>0</v>
      </c>
      <c r="U100" s="28">
        <f t="shared" si="19"/>
        <v>0</v>
      </c>
      <c r="V100" s="28" t="s">
        <v>2</v>
      </c>
      <c r="W100" s="28">
        <f t="shared" si="20"/>
        <v>0</v>
      </c>
      <c r="X100" s="28" t="str">
        <f t="shared" si="18"/>
        <v/>
      </c>
    </row>
    <row r="101" spans="1:24" ht="28.9" customHeight="1">
      <c r="A101" s="41" t="str">
        <f t="shared" si="21"/>
        <v xml:space="preserve"> </v>
      </c>
      <c r="B101" s="42"/>
      <c r="C101" s="43"/>
      <c r="D101" s="44"/>
      <c r="E101" s="44"/>
      <c r="F101" s="43"/>
      <c r="G101" s="43"/>
      <c r="H101" s="26"/>
      <c r="I101" s="26"/>
      <c r="J101" s="26"/>
      <c r="K101" s="26"/>
      <c r="L101" s="52"/>
      <c r="M101" s="50"/>
      <c r="N101" s="28" t="s">
        <v>12</v>
      </c>
      <c r="O101" s="28">
        <f>COUNTIF(C92:C111,"과")</f>
        <v>0</v>
      </c>
      <c r="P101" s="28" t="s">
        <v>2</v>
      </c>
      <c r="Q101" s="28">
        <f>SUMIF(C92:C111,"과",E92:E111)</f>
        <v>0</v>
      </c>
      <c r="R101" s="28">
        <f>COUNTIF(X92:X111,"과국")</f>
        <v>0</v>
      </c>
      <c r="S101" s="28" t="s">
        <v>2</v>
      </c>
      <c r="T101" s="28">
        <f>SUMIF(X92:X111,"과국",E92:E111)</f>
        <v>0</v>
      </c>
      <c r="U101" s="28">
        <f t="shared" si="19"/>
        <v>0</v>
      </c>
      <c r="V101" s="28" t="s">
        <v>2</v>
      </c>
      <c r="W101" s="28">
        <f t="shared" si="20"/>
        <v>0</v>
      </c>
      <c r="X101" s="28" t="str">
        <f t="shared" si="18"/>
        <v/>
      </c>
    </row>
    <row r="102" spans="1:24" ht="28.9" customHeight="1">
      <c r="A102" s="41" t="str">
        <f t="shared" si="21"/>
        <v xml:space="preserve"> </v>
      </c>
      <c r="B102" s="42"/>
      <c r="C102" s="43"/>
      <c r="D102" s="44"/>
      <c r="E102" s="44"/>
      <c r="F102" s="43"/>
      <c r="G102" s="43"/>
      <c r="H102" s="26"/>
      <c r="I102" s="26"/>
      <c r="J102" s="26"/>
      <c r="K102" s="26"/>
      <c r="L102" s="52"/>
      <c r="M102" s="50"/>
      <c r="N102" s="28" t="s">
        <v>13</v>
      </c>
      <c r="O102" s="28">
        <f>COUNTIF(C92:C111,"묘")</f>
        <v>0</v>
      </c>
      <c r="P102" s="28" t="s">
        <v>2</v>
      </c>
      <c r="Q102" s="28">
        <f>SUMIF(C92:C111,"묘",E92:E111)</f>
        <v>0</v>
      </c>
      <c r="R102" s="28">
        <f>COUNTIF(X92:X111,"묘국")</f>
        <v>0</v>
      </c>
      <c r="S102" s="28" t="s">
        <v>2</v>
      </c>
      <c r="T102" s="28">
        <f>SUMIF(X92:X111,"묘국",E92:E111)</f>
        <v>0</v>
      </c>
      <c r="U102" s="28">
        <f t="shared" si="19"/>
        <v>0</v>
      </c>
      <c r="V102" s="28" t="s">
        <v>2</v>
      </c>
      <c r="W102" s="28">
        <f t="shared" si="20"/>
        <v>0</v>
      </c>
      <c r="X102" s="28" t="str">
        <f t="shared" si="18"/>
        <v/>
      </c>
    </row>
    <row r="103" spans="1:24" ht="28.9" customHeight="1">
      <c r="A103" s="41" t="str">
        <f t="shared" si="21"/>
        <v xml:space="preserve"> </v>
      </c>
      <c r="B103" s="42"/>
      <c r="C103" s="43"/>
      <c r="D103" s="44"/>
      <c r="E103" s="44"/>
      <c r="F103" s="43"/>
      <c r="G103" s="43"/>
      <c r="H103" s="26"/>
      <c r="I103" s="26"/>
      <c r="J103" s="26"/>
      <c r="K103" s="26"/>
      <c r="L103" s="52"/>
      <c r="M103" s="50"/>
      <c r="N103" s="28" t="s">
        <v>14</v>
      </c>
      <c r="O103" s="28">
        <f>COUNTIF(C92:C111,"목")</f>
        <v>0</v>
      </c>
      <c r="P103" s="28" t="s">
        <v>2</v>
      </c>
      <c r="Q103" s="28">
        <f>SUMIF(C92:C111,"목",E92:E111)</f>
        <v>0</v>
      </c>
      <c r="R103" s="28">
        <f>COUNTIF(X92:X111,"목국")</f>
        <v>0</v>
      </c>
      <c r="S103" s="28" t="s">
        <v>2</v>
      </c>
      <c r="T103" s="28">
        <f>SUMIF(X92:X111,"목국",E92:E111)</f>
        <v>0</v>
      </c>
      <c r="U103" s="28">
        <f t="shared" si="19"/>
        <v>0</v>
      </c>
      <c r="V103" s="28" t="s">
        <v>2</v>
      </c>
      <c r="W103" s="28">
        <f t="shared" si="20"/>
        <v>0</v>
      </c>
      <c r="X103" s="28" t="str">
        <f t="shared" si="18"/>
        <v/>
      </c>
    </row>
    <row r="104" spans="1:24" ht="28.9" customHeight="1">
      <c r="A104" s="41" t="str">
        <f t="shared" si="21"/>
        <v xml:space="preserve"> </v>
      </c>
      <c r="B104" s="42"/>
      <c r="C104" s="43"/>
      <c r="D104" s="44"/>
      <c r="E104" s="44"/>
      <c r="F104" s="43"/>
      <c r="G104" s="43"/>
      <c r="H104" s="26"/>
      <c r="I104" s="26"/>
      <c r="J104" s="26"/>
      <c r="K104" s="26"/>
      <c r="L104" s="52"/>
      <c r="M104" s="50"/>
      <c r="N104" s="28" t="s">
        <v>15</v>
      </c>
      <c r="O104" s="28">
        <f>COUNTIF(C92:C111,"잡")</f>
        <v>0</v>
      </c>
      <c r="P104" s="28" t="s">
        <v>2</v>
      </c>
      <c r="Q104" s="28">
        <f>SUMIF(C92:C111,"잡",E92:E111)</f>
        <v>0</v>
      </c>
      <c r="R104" s="28">
        <f>COUNTIF(X92:X111,"잡국")</f>
        <v>0</v>
      </c>
      <c r="S104" s="28" t="s">
        <v>2</v>
      </c>
      <c r="T104" s="28">
        <f>SUMIF(X92:X111,"잡국",E92:E111)</f>
        <v>0</v>
      </c>
      <c r="U104" s="28">
        <f t="shared" si="19"/>
        <v>0</v>
      </c>
      <c r="V104" s="28" t="s">
        <v>2</v>
      </c>
      <c r="W104" s="28">
        <f t="shared" si="20"/>
        <v>0</v>
      </c>
      <c r="X104" s="28" t="str">
        <f t="shared" ref="X104:X119" si="22">CONCATENATE(C104,H104)</f>
        <v/>
      </c>
    </row>
    <row r="105" spans="1:24" ht="28.9" customHeight="1">
      <c r="A105" s="41" t="str">
        <f t="shared" ref="A105:A111" si="23">IF(OR(ISNUMBER(E105),ISTEXT(C105)),A104+1," ")</f>
        <v xml:space="preserve"> </v>
      </c>
      <c r="B105" s="42"/>
      <c r="C105" s="43"/>
      <c r="D105" s="44"/>
      <c r="E105" s="44"/>
      <c r="F105" s="43"/>
      <c r="G105" s="43"/>
      <c r="H105" s="26"/>
      <c r="I105" s="26"/>
      <c r="J105" s="26"/>
      <c r="K105" s="26"/>
      <c r="L105" s="52"/>
      <c r="M105" s="50"/>
      <c r="N105" s="28" t="s">
        <v>19</v>
      </c>
      <c r="O105" s="28">
        <f>COUNTIF(C92:C111,"학")</f>
        <v>0</v>
      </c>
      <c r="P105" s="28" t="s">
        <v>2</v>
      </c>
      <c r="Q105" s="28">
        <f>SUMIF(C92:C111,"학",E92:E111)</f>
        <v>0</v>
      </c>
      <c r="R105" s="28">
        <f>COUNTIF(X92:X111,"학국")</f>
        <v>0</v>
      </c>
      <c r="S105" s="28" t="s">
        <v>2</v>
      </c>
      <c r="T105" s="28">
        <f>SUMIF(X92:X111,"학국",E92:E111)</f>
        <v>0</v>
      </c>
      <c r="U105" s="28">
        <f t="shared" si="19"/>
        <v>0</v>
      </c>
      <c r="V105" s="28" t="s">
        <v>2</v>
      </c>
      <c r="W105" s="28">
        <f t="shared" si="20"/>
        <v>0</v>
      </c>
      <c r="X105" s="28" t="str">
        <f t="shared" si="22"/>
        <v/>
      </c>
    </row>
    <row r="106" spans="1:24" ht="28.9" customHeight="1">
      <c r="A106" s="41" t="str">
        <f t="shared" si="23"/>
        <v xml:space="preserve"> </v>
      </c>
      <c r="B106" s="42"/>
      <c r="C106" s="43"/>
      <c r="D106" s="44"/>
      <c r="E106" s="44"/>
      <c r="F106" s="43"/>
      <c r="G106" s="43"/>
      <c r="H106" s="26"/>
      <c r="I106" s="26"/>
      <c r="J106" s="26"/>
      <c r="K106" s="26"/>
      <c r="L106" s="52"/>
      <c r="M106" s="50"/>
      <c r="N106" s="28" t="s">
        <v>16</v>
      </c>
      <c r="O106" s="28">
        <f>COUNTIF(C92:C111,"수")</f>
        <v>0</v>
      </c>
      <c r="P106" s="28" t="s">
        <v>2</v>
      </c>
      <c r="Q106" s="28">
        <f>SUMIF(C92:C111,"수",E92:E111)</f>
        <v>0</v>
      </c>
      <c r="R106" s="28">
        <f>COUNTIF(X92:X111,"수국")</f>
        <v>0</v>
      </c>
      <c r="S106" s="28" t="s">
        <v>2</v>
      </c>
      <c r="T106" s="28">
        <f>SUMIF(X92:X111,"수국",E92:E111)</f>
        <v>0</v>
      </c>
      <c r="U106" s="28">
        <f t="shared" si="19"/>
        <v>0</v>
      </c>
      <c r="V106" s="28" t="s">
        <v>2</v>
      </c>
      <c r="W106" s="28">
        <f t="shared" si="20"/>
        <v>0</v>
      </c>
      <c r="X106" s="28" t="str">
        <f t="shared" si="22"/>
        <v/>
      </c>
    </row>
    <row r="107" spans="1:24" ht="28.9" customHeight="1">
      <c r="A107" s="41" t="str">
        <f t="shared" si="23"/>
        <v xml:space="preserve"> </v>
      </c>
      <c r="B107" s="42"/>
      <c r="C107" s="43"/>
      <c r="D107" s="44"/>
      <c r="E107" s="44"/>
      <c r="F107" s="43"/>
      <c r="G107" s="43"/>
      <c r="H107" s="26"/>
      <c r="I107" s="26"/>
      <c r="J107" s="26"/>
      <c r="K107" s="26"/>
      <c r="L107" s="52"/>
      <c r="M107" s="50"/>
      <c r="N107" s="29" t="s">
        <v>17</v>
      </c>
      <c r="O107" s="28">
        <f>COUNTIF(C92:C111,"장")</f>
        <v>0</v>
      </c>
      <c r="P107" s="28" t="s">
        <v>2</v>
      </c>
      <c r="Q107" s="28">
        <f>SUMIF(C92:C111,"장",E92:E111)</f>
        <v>0</v>
      </c>
      <c r="R107" s="28">
        <f>COUNTIF(X92:X111,"장국")</f>
        <v>0</v>
      </c>
      <c r="S107" s="28" t="s">
        <v>2</v>
      </c>
      <c r="T107" s="28">
        <f>SUMIF(X92:X111,"장국",E92:E111)</f>
        <v>0</v>
      </c>
      <c r="U107" s="28">
        <f t="shared" si="19"/>
        <v>0</v>
      </c>
      <c r="V107" s="28" t="s">
        <v>2</v>
      </c>
      <c r="W107" s="28">
        <f t="shared" si="20"/>
        <v>0</v>
      </c>
      <c r="X107" s="30" t="str">
        <f t="shared" si="22"/>
        <v/>
      </c>
    </row>
    <row r="108" spans="1:24" ht="28.9" customHeight="1">
      <c r="A108" s="41" t="str">
        <f t="shared" si="23"/>
        <v xml:space="preserve"> </v>
      </c>
      <c r="B108" s="42"/>
      <c r="C108" s="43"/>
      <c r="D108" s="44"/>
      <c r="E108" s="44"/>
      <c r="F108" s="43"/>
      <c r="G108" s="43"/>
      <c r="H108" s="26"/>
      <c r="I108" s="26"/>
      <c r="J108" s="26"/>
      <c r="K108" s="26"/>
      <c r="L108" s="52"/>
      <c r="M108" s="50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30" t="str">
        <f t="shared" si="22"/>
        <v/>
      </c>
    </row>
    <row r="109" spans="1:24" ht="28.9" customHeight="1">
      <c r="A109" s="41" t="str">
        <f t="shared" si="23"/>
        <v xml:space="preserve"> </v>
      </c>
      <c r="B109" s="42"/>
      <c r="C109" s="43"/>
      <c r="D109" s="44"/>
      <c r="E109" s="44"/>
      <c r="F109" s="43"/>
      <c r="G109" s="43"/>
      <c r="H109" s="26"/>
      <c r="I109" s="26"/>
      <c r="J109" s="26"/>
      <c r="K109" s="26"/>
      <c r="L109" s="52"/>
      <c r="M109" s="50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30" t="str">
        <f t="shared" si="22"/>
        <v/>
      </c>
    </row>
    <row r="110" spans="1:24" ht="28.9" customHeight="1">
      <c r="A110" s="41" t="str">
        <f t="shared" si="23"/>
        <v xml:space="preserve"> </v>
      </c>
      <c r="B110" s="42"/>
      <c r="C110" s="43"/>
      <c r="D110" s="44"/>
      <c r="E110" s="44"/>
      <c r="F110" s="43"/>
      <c r="G110" s="43"/>
      <c r="H110" s="26"/>
      <c r="I110" s="26"/>
      <c r="J110" s="26"/>
      <c r="K110" s="26"/>
      <c r="L110" s="52"/>
      <c r="M110" s="50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30" t="str">
        <f t="shared" si="22"/>
        <v/>
      </c>
    </row>
    <row r="111" spans="1:24" ht="28.9" customHeight="1">
      <c r="A111" s="41" t="str">
        <f t="shared" si="23"/>
        <v xml:space="preserve"> </v>
      </c>
      <c r="B111" s="42"/>
      <c r="C111" s="43"/>
      <c r="D111" s="44"/>
      <c r="E111" s="44"/>
      <c r="F111" s="43"/>
      <c r="G111" s="43"/>
      <c r="H111" s="26"/>
      <c r="I111" s="26"/>
      <c r="J111" s="26"/>
      <c r="K111" s="26"/>
      <c r="L111" s="52"/>
      <c r="M111" s="50"/>
      <c r="N111" s="28" t="s">
        <v>20</v>
      </c>
      <c r="O111" s="28">
        <f>COUNTIF(C92:C111," ")</f>
        <v>0</v>
      </c>
      <c r="P111" s="28" t="s">
        <v>2</v>
      </c>
      <c r="Q111" s="28">
        <f>SUMIF(C92:C111," ",E92:E111)</f>
        <v>0</v>
      </c>
      <c r="R111" s="28"/>
      <c r="S111" s="28" t="s">
        <v>2</v>
      </c>
      <c r="T111" s="28"/>
      <c r="U111" s="28">
        <f>O111</f>
        <v>0</v>
      </c>
      <c r="V111" s="28" t="s">
        <v>2</v>
      </c>
      <c r="W111" s="28">
        <f>Q111</f>
        <v>0</v>
      </c>
      <c r="X111" s="28" t="str">
        <f t="shared" si="22"/>
        <v/>
      </c>
    </row>
    <row r="112" spans="1:24" ht="28.9" customHeight="1">
      <c r="A112" s="45" t="s">
        <v>35</v>
      </c>
      <c r="B112" s="46"/>
      <c r="C112" s="47"/>
      <c r="D112" s="48"/>
      <c r="E112" s="49">
        <f>SUM(E92:E111)</f>
        <v>0</v>
      </c>
      <c r="F112" s="47"/>
      <c r="G112" s="47"/>
      <c r="H112" s="31"/>
      <c r="I112" s="31"/>
      <c r="J112" s="31"/>
      <c r="K112" s="31"/>
      <c r="L112" s="33"/>
      <c r="M112" s="51"/>
      <c r="N112" s="29" t="s">
        <v>1</v>
      </c>
      <c r="O112" s="28">
        <f>SUM(O92:O111)</f>
        <v>0</v>
      </c>
      <c r="P112" s="28" t="s">
        <v>2</v>
      </c>
      <c r="Q112" s="28">
        <f>SUM(Q92:Q111)</f>
        <v>0</v>
      </c>
      <c r="R112" s="28">
        <f>SUM(R92:R111)</f>
        <v>0</v>
      </c>
      <c r="S112" s="28" t="s">
        <v>2</v>
      </c>
      <c r="T112" s="28">
        <f>SUM(T92:T111)</f>
        <v>0</v>
      </c>
      <c r="U112" s="28">
        <f>SUM(U92:U111)</f>
        <v>0</v>
      </c>
      <c r="V112" s="28" t="s">
        <v>2</v>
      </c>
      <c r="W112" s="28">
        <f>SUM(W92:W111)</f>
        <v>0</v>
      </c>
      <c r="X112" s="28" t="str">
        <f t="shared" si="22"/>
        <v/>
      </c>
    </row>
    <row r="113" spans="1:24" ht="28.9" customHeight="1">
      <c r="A113" s="41" t="str">
        <f>IF(OR(ISNUMBER(E113),ISTEXT(C113)),A111+1," ")</f>
        <v xml:space="preserve"> </v>
      </c>
      <c r="B113" s="42"/>
      <c r="C113" s="43"/>
      <c r="D113" s="44"/>
      <c r="E113" s="44"/>
      <c r="F113" s="43"/>
      <c r="G113" s="43"/>
      <c r="H113" s="26"/>
      <c r="I113" s="26"/>
      <c r="J113" s="26"/>
      <c r="K113" s="27"/>
      <c r="L113" s="52"/>
      <c r="M113" s="50"/>
      <c r="N113" s="28" t="s">
        <v>3</v>
      </c>
      <c r="O113" s="28">
        <f>COUNTIF(C113:C132,"전")</f>
        <v>0</v>
      </c>
      <c r="P113" s="28" t="s">
        <v>2</v>
      </c>
      <c r="Q113" s="28">
        <f>SUMIF(C113:C132,"전",E113:E132)</f>
        <v>0</v>
      </c>
      <c r="R113" s="28">
        <f>COUNTIF(X113:X132,"전국")</f>
        <v>0</v>
      </c>
      <c r="S113" s="28" t="s">
        <v>2</v>
      </c>
      <c r="T113" s="28">
        <f>SUMIF(X113:X132,"전국",E113:E132)</f>
        <v>0</v>
      </c>
      <c r="U113" s="28">
        <f t="shared" ref="U113:U128" si="24">O113-R113</f>
        <v>0</v>
      </c>
      <c r="V113" s="28" t="s">
        <v>2</v>
      </c>
      <c r="W113" s="28">
        <f t="shared" ref="W113:W128" si="25">Q113-T113</f>
        <v>0</v>
      </c>
      <c r="X113" s="28" t="str">
        <f t="shared" si="22"/>
        <v/>
      </c>
    </row>
    <row r="114" spans="1:24" ht="28.9" customHeight="1">
      <c r="A114" s="41" t="str">
        <f>IF(OR(ISNUMBER(E114),ISTEXT(C114)),A113+1," ")</f>
        <v xml:space="preserve"> </v>
      </c>
      <c r="B114" s="42"/>
      <c r="C114" s="43"/>
      <c r="D114" s="44"/>
      <c r="E114" s="44"/>
      <c r="F114" s="43"/>
      <c r="G114" s="43"/>
      <c r="H114" s="26"/>
      <c r="I114" s="26"/>
      <c r="J114" s="26"/>
      <c r="K114" s="26"/>
      <c r="L114" s="52"/>
      <c r="M114" s="50"/>
      <c r="N114" s="28" t="s">
        <v>4</v>
      </c>
      <c r="O114" s="28">
        <f>COUNTIF(C113:C132,"답")</f>
        <v>0</v>
      </c>
      <c r="P114" s="28" t="s">
        <v>2</v>
      </c>
      <c r="Q114" s="28">
        <f>SUMIF(C113:C132,"답",E113:E132)</f>
        <v>0</v>
      </c>
      <c r="R114" s="28">
        <f>COUNTIF(X113:X132,"답국")</f>
        <v>0</v>
      </c>
      <c r="S114" s="28" t="s">
        <v>2</v>
      </c>
      <c r="T114" s="28">
        <f>SUMIF(X113:X132,"답국",E113:E132)</f>
        <v>0</v>
      </c>
      <c r="U114" s="28">
        <f t="shared" si="24"/>
        <v>0</v>
      </c>
      <c r="V114" s="28" t="s">
        <v>2</v>
      </c>
      <c r="W114" s="28">
        <f t="shared" si="25"/>
        <v>0</v>
      </c>
      <c r="X114" s="28" t="str">
        <f t="shared" si="22"/>
        <v/>
      </c>
    </row>
    <row r="115" spans="1:24" ht="28.9" customHeight="1">
      <c r="A115" s="41" t="str">
        <f t="shared" ref="A115:A124" si="26">IF(OR(ISNUMBER(E115),ISTEXT(C115)),A114+1," ")</f>
        <v xml:space="preserve"> </v>
      </c>
      <c r="B115" s="42"/>
      <c r="C115" s="43"/>
      <c r="D115" s="44"/>
      <c r="E115" s="44"/>
      <c r="F115" s="43"/>
      <c r="G115" s="43"/>
      <c r="H115" s="26"/>
      <c r="I115" s="26"/>
      <c r="J115" s="26"/>
      <c r="K115" s="26"/>
      <c r="L115" s="52"/>
      <c r="M115" s="50"/>
      <c r="N115" s="28" t="s">
        <v>5</v>
      </c>
      <c r="O115" s="28">
        <f>COUNTIF(C113:C132,"임")</f>
        <v>0</v>
      </c>
      <c r="P115" s="28" t="s">
        <v>2</v>
      </c>
      <c r="Q115" s="28">
        <f>SUMIF(C113:C132,"임",E113:E132)</f>
        <v>0</v>
      </c>
      <c r="R115" s="28">
        <f>COUNTIF(X113:X132,"임국")</f>
        <v>0</v>
      </c>
      <c r="S115" s="28" t="s">
        <v>2</v>
      </c>
      <c r="T115" s="28">
        <f>SUMIF(X113:X132,"임국",E113:E132)</f>
        <v>0</v>
      </c>
      <c r="U115" s="28">
        <f t="shared" si="24"/>
        <v>0</v>
      </c>
      <c r="V115" s="28" t="s">
        <v>2</v>
      </c>
      <c r="W115" s="28">
        <f t="shared" si="25"/>
        <v>0</v>
      </c>
      <c r="X115" s="28" t="str">
        <f t="shared" si="22"/>
        <v/>
      </c>
    </row>
    <row r="116" spans="1:24" ht="28.9" customHeight="1">
      <c r="A116" s="41" t="str">
        <f t="shared" si="26"/>
        <v xml:space="preserve"> </v>
      </c>
      <c r="B116" s="42"/>
      <c r="C116" s="43"/>
      <c r="D116" s="44"/>
      <c r="E116" s="44"/>
      <c r="F116" s="43"/>
      <c r="G116" s="43"/>
      <c r="H116" s="26"/>
      <c r="I116" s="26"/>
      <c r="J116" s="26"/>
      <c r="K116" s="26"/>
      <c r="L116" s="52"/>
      <c r="M116" s="50"/>
      <c r="N116" s="28" t="s">
        <v>6</v>
      </c>
      <c r="O116" s="28">
        <f>COUNTIF(C113:C132,"대")</f>
        <v>0</v>
      </c>
      <c r="P116" s="28" t="s">
        <v>2</v>
      </c>
      <c r="Q116" s="28">
        <f>SUMIF(C113:C132,"대",E113:E132)</f>
        <v>0</v>
      </c>
      <c r="R116" s="28">
        <f>COUNTIF(X113:X132,"대국")</f>
        <v>0</v>
      </c>
      <c r="S116" s="28" t="s">
        <v>2</v>
      </c>
      <c r="T116" s="28">
        <f>SUMIF(X113:X132,"대국",E113:E132)</f>
        <v>0</v>
      </c>
      <c r="U116" s="28">
        <f t="shared" si="24"/>
        <v>0</v>
      </c>
      <c r="V116" s="28" t="s">
        <v>2</v>
      </c>
      <c r="W116" s="28">
        <f t="shared" si="25"/>
        <v>0</v>
      </c>
      <c r="X116" s="28" t="str">
        <f t="shared" si="22"/>
        <v/>
      </c>
    </row>
    <row r="117" spans="1:24" ht="28.9" customHeight="1">
      <c r="A117" s="41" t="str">
        <f t="shared" si="26"/>
        <v xml:space="preserve"> </v>
      </c>
      <c r="B117" s="42"/>
      <c r="C117" s="43"/>
      <c r="D117" s="44"/>
      <c r="E117" s="44"/>
      <c r="F117" s="43"/>
      <c r="G117" s="43"/>
      <c r="H117" s="26"/>
      <c r="I117" s="26"/>
      <c r="J117" s="26"/>
      <c r="K117" s="26"/>
      <c r="L117" s="52"/>
      <c r="M117" s="50"/>
      <c r="N117" s="28" t="s">
        <v>7</v>
      </c>
      <c r="O117" s="28">
        <f>COUNTIF(C113:C132,"도")</f>
        <v>0</v>
      </c>
      <c r="P117" s="28" t="s">
        <v>2</v>
      </c>
      <c r="Q117" s="28">
        <f>SUMIF(C113:C132,"도",E113:E132)</f>
        <v>0</v>
      </c>
      <c r="R117" s="28">
        <f>COUNTIF(X113:X132,"도국")</f>
        <v>0</v>
      </c>
      <c r="S117" s="28" t="s">
        <v>2</v>
      </c>
      <c r="T117" s="28">
        <f>SUMIF(X113:X132,"도국",E113:E132)</f>
        <v>0</v>
      </c>
      <c r="U117" s="28">
        <f t="shared" si="24"/>
        <v>0</v>
      </c>
      <c r="V117" s="28" t="s">
        <v>2</v>
      </c>
      <c r="W117" s="28">
        <f t="shared" si="25"/>
        <v>0</v>
      </c>
      <c r="X117" s="28" t="str">
        <f t="shared" si="22"/>
        <v/>
      </c>
    </row>
    <row r="118" spans="1:24" ht="28.9" customHeight="1">
      <c r="A118" s="41" t="str">
        <f t="shared" si="26"/>
        <v xml:space="preserve"> </v>
      </c>
      <c r="B118" s="42"/>
      <c r="C118" s="43"/>
      <c r="D118" s="44"/>
      <c r="E118" s="44"/>
      <c r="F118" s="43"/>
      <c r="G118" s="43"/>
      <c r="H118" s="26"/>
      <c r="I118" s="26"/>
      <c r="J118" s="26"/>
      <c r="K118" s="26"/>
      <c r="L118" s="52"/>
      <c r="M118" s="50"/>
      <c r="N118" s="28" t="s">
        <v>8</v>
      </c>
      <c r="O118" s="28">
        <f>COUNTIF(C113:C132,"천")</f>
        <v>0</v>
      </c>
      <c r="P118" s="28" t="s">
        <v>2</v>
      </c>
      <c r="Q118" s="28">
        <f>SUMIF(C113:C132,"천",E113:E132)</f>
        <v>0</v>
      </c>
      <c r="R118" s="28">
        <f>COUNTIF(X113:X132,"천국")</f>
        <v>0</v>
      </c>
      <c r="S118" s="28" t="s">
        <v>2</v>
      </c>
      <c r="T118" s="28">
        <f>SUMIF(X113:X132,"천국",E113:E132)</f>
        <v>0</v>
      </c>
      <c r="U118" s="28">
        <f t="shared" si="24"/>
        <v>0</v>
      </c>
      <c r="V118" s="28" t="s">
        <v>2</v>
      </c>
      <c r="W118" s="28">
        <f t="shared" si="25"/>
        <v>0</v>
      </c>
      <c r="X118" s="28" t="str">
        <f t="shared" si="22"/>
        <v/>
      </c>
    </row>
    <row r="119" spans="1:24" ht="28.9" customHeight="1">
      <c r="A119" s="41" t="str">
        <f t="shared" si="26"/>
        <v xml:space="preserve"> </v>
      </c>
      <c r="B119" s="42"/>
      <c r="C119" s="43"/>
      <c r="D119" s="44"/>
      <c r="E119" s="44"/>
      <c r="F119" s="43"/>
      <c r="G119" s="43"/>
      <c r="H119" s="26"/>
      <c r="I119" s="26"/>
      <c r="J119" s="26"/>
      <c r="K119" s="26"/>
      <c r="L119" s="52"/>
      <c r="M119" s="50"/>
      <c r="N119" s="28" t="s">
        <v>9</v>
      </c>
      <c r="O119" s="28">
        <f>COUNTIF(C113:C132,"구")</f>
        <v>0</v>
      </c>
      <c r="P119" s="28" t="s">
        <v>2</v>
      </c>
      <c r="Q119" s="28">
        <f>SUMIF(C113:C132,"구",E113:E132)</f>
        <v>0</v>
      </c>
      <c r="R119" s="28">
        <f>COUNTIF(X113:X132,"구국")</f>
        <v>0</v>
      </c>
      <c r="S119" s="28" t="s">
        <v>2</v>
      </c>
      <c r="T119" s="28">
        <f>SUMIF(X113:X132,"구국",E113:E132)</f>
        <v>0</v>
      </c>
      <c r="U119" s="28">
        <f t="shared" si="24"/>
        <v>0</v>
      </c>
      <c r="V119" s="28" t="s">
        <v>2</v>
      </c>
      <c r="W119" s="28">
        <f t="shared" si="25"/>
        <v>0</v>
      </c>
      <c r="X119" s="28" t="str">
        <f t="shared" si="22"/>
        <v/>
      </c>
    </row>
    <row r="120" spans="1:24" ht="28.9" customHeight="1">
      <c r="A120" s="41" t="str">
        <f t="shared" si="26"/>
        <v xml:space="preserve"> </v>
      </c>
      <c r="B120" s="42"/>
      <c r="C120" s="43"/>
      <c r="D120" s="44"/>
      <c r="E120" s="44"/>
      <c r="F120" s="43"/>
      <c r="G120" s="43"/>
      <c r="H120" s="26"/>
      <c r="I120" s="26"/>
      <c r="J120" s="26"/>
      <c r="K120" s="26"/>
      <c r="L120" s="52"/>
      <c r="M120" s="50"/>
      <c r="N120" s="28" t="s">
        <v>10</v>
      </c>
      <c r="O120" s="28">
        <f>COUNTIF(C113:C132,"제")</f>
        <v>0</v>
      </c>
      <c r="P120" s="28" t="s">
        <v>2</v>
      </c>
      <c r="Q120" s="28">
        <f>SUMIF(C113:C132,"제",E113:E132)</f>
        <v>0</v>
      </c>
      <c r="R120" s="28">
        <f>COUNTIF(X113:X132,"제국")</f>
        <v>0</v>
      </c>
      <c r="S120" s="28" t="s">
        <v>2</v>
      </c>
      <c r="T120" s="28">
        <f>SUMIF(X113:X132,"제국",E113:E132)</f>
        <v>0</v>
      </c>
      <c r="U120" s="28">
        <f t="shared" si="24"/>
        <v>0</v>
      </c>
      <c r="V120" s="28" t="s">
        <v>2</v>
      </c>
      <c r="W120" s="28">
        <f t="shared" si="25"/>
        <v>0</v>
      </c>
      <c r="X120" s="28" t="str">
        <f t="shared" ref="X120:X135" si="27">CONCATENATE(C120,H120)</f>
        <v/>
      </c>
    </row>
    <row r="121" spans="1:24" ht="28.9" customHeight="1">
      <c r="A121" s="41" t="str">
        <f t="shared" si="26"/>
        <v xml:space="preserve"> </v>
      </c>
      <c r="B121" s="42"/>
      <c r="C121" s="43"/>
      <c r="D121" s="44"/>
      <c r="E121" s="44"/>
      <c r="F121" s="43"/>
      <c r="G121" s="43"/>
      <c r="H121" s="26"/>
      <c r="I121" s="26"/>
      <c r="J121" s="26"/>
      <c r="K121" s="26"/>
      <c r="L121" s="52"/>
      <c r="M121" s="50"/>
      <c r="N121" s="28" t="s">
        <v>11</v>
      </c>
      <c r="O121" s="28">
        <f>COUNTIF(C113:C132,"유")</f>
        <v>0</v>
      </c>
      <c r="P121" s="28" t="s">
        <v>2</v>
      </c>
      <c r="Q121" s="28">
        <f>SUMIF(C113:C132,"유",E113:E132)</f>
        <v>0</v>
      </c>
      <c r="R121" s="28">
        <f>COUNTIF(X113:X132,"유국")</f>
        <v>0</v>
      </c>
      <c r="S121" s="28" t="s">
        <v>2</v>
      </c>
      <c r="T121" s="28">
        <f>SUMIF(X113:X132,"유국",E113:E132)</f>
        <v>0</v>
      </c>
      <c r="U121" s="28">
        <f t="shared" si="24"/>
        <v>0</v>
      </c>
      <c r="V121" s="28" t="s">
        <v>2</v>
      </c>
      <c r="W121" s="28">
        <f t="shared" si="25"/>
        <v>0</v>
      </c>
      <c r="X121" s="28" t="str">
        <f t="shared" si="27"/>
        <v/>
      </c>
    </row>
    <row r="122" spans="1:24" ht="28.9" customHeight="1">
      <c r="A122" s="41" t="str">
        <f t="shared" si="26"/>
        <v xml:space="preserve"> </v>
      </c>
      <c r="B122" s="42"/>
      <c r="C122" s="43"/>
      <c r="D122" s="44"/>
      <c r="E122" s="44"/>
      <c r="F122" s="43"/>
      <c r="G122" s="43"/>
      <c r="H122" s="26"/>
      <c r="I122" s="26"/>
      <c r="J122" s="26"/>
      <c r="K122" s="26"/>
      <c r="L122" s="52"/>
      <c r="M122" s="50"/>
      <c r="N122" s="28" t="s">
        <v>12</v>
      </c>
      <c r="O122" s="28">
        <f>COUNTIF(C113:C132,"과")</f>
        <v>0</v>
      </c>
      <c r="P122" s="28" t="s">
        <v>2</v>
      </c>
      <c r="Q122" s="28">
        <f>SUMIF(C113:C132,"과",E113:E132)</f>
        <v>0</v>
      </c>
      <c r="R122" s="28">
        <f>COUNTIF(X113:X132,"과국")</f>
        <v>0</v>
      </c>
      <c r="S122" s="28" t="s">
        <v>2</v>
      </c>
      <c r="T122" s="28">
        <f>SUMIF(X113:X132,"과국",E113:E132)</f>
        <v>0</v>
      </c>
      <c r="U122" s="28">
        <f t="shared" si="24"/>
        <v>0</v>
      </c>
      <c r="V122" s="28" t="s">
        <v>2</v>
      </c>
      <c r="W122" s="28">
        <f t="shared" si="25"/>
        <v>0</v>
      </c>
      <c r="X122" s="28" t="str">
        <f t="shared" si="27"/>
        <v/>
      </c>
    </row>
    <row r="123" spans="1:24" ht="28.9" customHeight="1">
      <c r="A123" s="41" t="str">
        <f t="shared" si="26"/>
        <v xml:space="preserve"> </v>
      </c>
      <c r="B123" s="42"/>
      <c r="C123" s="43"/>
      <c r="D123" s="44"/>
      <c r="E123" s="44"/>
      <c r="F123" s="43"/>
      <c r="G123" s="43"/>
      <c r="H123" s="26"/>
      <c r="I123" s="26"/>
      <c r="J123" s="26"/>
      <c r="K123" s="26"/>
      <c r="L123" s="52"/>
      <c r="M123" s="50"/>
      <c r="N123" s="28" t="s">
        <v>13</v>
      </c>
      <c r="O123" s="28">
        <f>COUNTIF(C113:C132,"묘")</f>
        <v>0</v>
      </c>
      <c r="P123" s="28" t="s">
        <v>2</v>
      </c>
      <c r="Q123" s="28">
        <f>SUMIF(C113:C132,"묘",E113:E132)</f>
        <v>0</v>
      </c>
      <c r="R123" s="28">
        <f>COUNTIF(X113:X132,"묘국")</f>
        <v>0</v>
      </c>
      <c r="S123" s="28" t="s">
        <v>2</v>
      </c>
      <c r="T123" s="28">
        <f>SUMIF(X113:X132,"묘국",E113:E132)</f>
        <v>0</v>
      </c>
      <c r="U123" s="28">
        <f t="shared" si="24"/>
        <v>0</v>
      </c>
      <c r="V123" s="28" t="s">
        <v>2</v>
      </c>
      <c r="W123" s="28">
        <f t="shared" si="25"/>
        <v>0</v>
      </c>
      <c r="X123" s="28" t="str">
        <f t="shared" si="27"/>
        <v/>
      </c>
    </row>
    <row r="124" spans="1:24" ht="28.9" customHeight="1">
      <c r="A124" s="41" t="str">
        <f t="shared" si="26"/>
        <v xml:space="preserve"> </v>
      </c>
      <c r="B124" s="42"/>
      <c r="C124" s="43"/>
      <c r="D124" s="44"/>
      <c r="E124" s="44"/>
      <c r="F124" s="43"/>
      <c r="G124" s="43"/>
      <c r="H124" s="26"/>
      <c r="I124" s="26"/>
      <c r="J124" s="26"/>
      <c r="K124" s="26"/>
      <c r="L124" s="52"/>
      <c r="M124" s="50"/>
      <c r="N124" s="28" t="s">
        <v>14</v>
      </c>
      <c r="O124" s="28">
        <f>COUNTIF(C113:C132,"목")</f>
        <v>0</v>
      </c>
      <c r="P124" s="28" t="s">
        <v>2</v>
      </c>
      <c r="Q124" s="28">
        <f>SUMIF(C113:C132,"목",E113:E132)</f>
        <v>0</v>
      </c>
      <c r="R124" s="28">
        <f>COUNTIF(X113:X132,"목국")</f>
        <v>0</v>
      </c>
      <c r="S124" s="28" t="s">
        <v>2</v>
      </c>
      <c r="T124" s="28">
        <f>SUMIF(X113:X132,"목국",E113:E132)</f>
        <v>0</v>
      </c>
      <c r="U124" s="28">
        <f t="shared" si="24"/>
        <v>0</v>
      </c>
      <c r="V124" s="28" t="s">
        <v>2</v>
      </c>
      <c r="W124" s="28">
        <f t="shared" si="25"/>
        <v>0</v>
      </c>
      <c r="X124" s="28" t="str">
        <f t="shared" si="27"/>
        <v/>
      </c>
    </row>
    <row r="125" spans="1:24" ht="28.9" customHeight="1">
      <c r="A125" s="41" t="str">
        <f t="shared" ref="A125:A132" si="28">IF(OR(ISNUMBER(E125),ISTEXT(C125)),A124+1," ")</f>
        <v xml:space="preserve"> </v>
      </c>
      <c r="B125" s="42"/>
      <c r="C125" s="43"/>
      <c r="D125" s="44"/>
      <c r="E125" s="44"/>
      <c r="F125" s="43"/>
      <c r="G125" s="43"/>
      <c r="H125" s="26"/>
      <c r="I125" s="26"/>
      <c r="J125" s="26"/>
      <c r="K125" s="26"/>
      <c r="L125" s="52"/>
      <c r="M125" s="50"/>
      <c r="N125" s="28" t="s">
        <v>15</v>
      </c>
      <c r="O125" s="28">
        <f>COUNTIF(C113:C132,"잡")</f>
        <v>0</v>
      </c>
      <c r="P125" s="28" t="s">
        <v>2</v>
      </c>
      <c r="Q125" s="28">
        <f>SUMIF(C113:C132,"잡",E113:E132)</f>
        <v>0</v>
      </c>
      <c r="R125" s="28">
        <f>COUNTIF(X113:X132,"잡국")</f>
        <v>0</v>
      </c>
      <c r="S125" s="28" t="s">
        <v>2</v>
      </c>
      <c r="T125" s="28">
        <f>SUMIF(X113:X132,"잡국",E113:E132)</f>
        <v>0</v>
      </c>
      <c r="U125" s="28">
        <f t="shared" si="24"/>
        <v>0</v>
      </c>
      <c r="V125" s="28" t="s">
        <v>2</v>
      </c>
      <c r="W125" s="28">
        <f t="shared" si="25"/>
        <v>0</v>
      </c>
      <c r="X125" s="28" t="str">
        <f t="shared" si="27"/>
        <v/>
      </c>
    </row>
    <row r="126" spans="1:24" ht="28.9" customHeight="1">
      <c r="A126" s="41" t="str">
        <f t="shared" si="28"/>
        <v xml:space="preserve"> </v>
      </c>
      <c r="B126" s="42"/>
      <c r="C126" s="43"/>
      <c r="D126" s="44"/>
      <c r="E126" s="44"/>
      <c r="F126" s="43"/>
      <c r="G126" s="43"/>
      <c r="H126" s="26"/>
      <c r="I126" s="26"/>
      <c r="J126" s="26"/>
      <c r="K126" s="26"/>
      <c r="L126" s="52"/>
      <c r="M126" s="50"/>
      <c r="N126" s="28" t="s">
        <v>19</v>
      </c>
      <c r="O126" s="28">
        <f>COUNTIF(C113:C132,"학")</f>
        <v>0</v>
      </c>
      <c r="P126" s="28" t="s">
        <v>2</v>
      </c>
      <c r="Q126" s="28">
        <f>SUMIF(C113:C132,"학",E113:E132)</f>
        <v>0</v>
      </c>
      <c r="R126" s="28">
        <f>COUNTIF(X113:X132,"학국")</f>
        <v>0</v>
      </c>
      <c r="S126" s="28" t="s">
        <v>2</v>
      </c>
      <c r="T126" s="28">
        <f>SUMIF(X113:X132,"학국",E113:E132)</f>
        <v>0</v>
      </c>
      <c r="U126" s="28">
        <f t="shared" si="24"/>
        <v>0</v>
      </c>
      <c r="V126" s="28" t="s">
        <v>2</v>
      </c>
      <c r="W126" s="28">
        <f t="shared" si="25"/>
        <v>0</v>
      </c>
      <c r="X126" s="28" t="str">
        <f t="shared" si="27"/>
        <v/>
      </c>
    </row>
    <row r="127" spans="1:24" ht="28.9" customHeight="1">
      <c r="A127" s="41" t="str">
        <f t="shared" si="28"/>
        <v xml:space="preserve"> </v>
      </c>
      <c r="B127" s="42"/>
      <c r="C127" s="43"/>
      <c r="D127" s="44"/>
      <c r="E127" s="44"/>
      <c r="F127" s="43"/>
      <c r="G127" s="43"/>
      <c r="H127" s="26"/>
      <c r="I127" s="26"/>
      <c r="J127" s="26"/>
      <c r="K127" s="26"/>
      <c r="L127" s="52"/>
      <c r="M127" s="50"/>
      <c r="N127" s="28" t="s">
        <v>16</v>
      </c>
      <c r="O127" s="28">
        <f>COUNTIF(C113:C132,"수")</f>
        <v>0</v>
      </c>
      <c r="P127" s="28" t="s">
        <v>2</v>
      </c>
      <c r="Q127" s="28">
        <f>SUMIF(C113:C132,"수",E113:E132)</f>
        <v>0</v>
      </c>
      <c r="R127" s="28">
        <f>COUNTIF(X113:X132,"수국")</f>
        <v>0</v>
      </c>
      <c r="S127" s="28" t="s">
        <v>2</v>
      </c>
      <c r="T127" s="28">
        <f>SUMIF(X113:X132,"수국",E113:E132)</f>
        <v>0</v>
      </c>
      <c r="U127" s="28">
        <f t="shared" si="24"/>
        <v>0</v>
      </c>
      <c r="V127" s="28" t="s">
        <v>2</v>
      </c>
      <c r="W127" s="28">
        <f t="shared" si="25"/>
        <v>0</v>
      </c>
      <c r="X127" s="28" t="str">
        <f t="shared" si="27"/>
        <v/>
      </c>
    </row>
    <row r="128" spans="1:24" ht="28.9" customHeight="1">
      <c r="A128" s="41" t="str">
        <f t="shared" si="28"/>
        <v xml:space="preserve"> </v>
      </c>
      <c r="B128" s="42"/>
      <c r="C128" s="43"/>
      <c r="D128" s="44"/>
      <c r="E128" s="44"/>
      <c r="F128" s="43"/>
      <c r="G128" s="43"/>
      <c r="H128" s="26"/>
      <c r="I128" s="26"/>
      <c r="J128" s="26"/>
      <c r="K128" s="26"/>
      <c r="L128" s="52"/>
      <c r="M128" s="50"/>
      <c r="N128" s="29" t="s">
        <v>17</v>
      </c>
      <c r="O128" s="28">
        <f>COUNTIF(C113:C132,"장")</f>
        <v>0</v>
      </c>
      <c r="P128" s="28" t="s">
        <v>2</v>
      </c>
      <c r="Q128" s="28">
        <f>SUMIF(C113:C132,"장",E113:E132)</f>
        <v>0</v>
      </c>
      <c r="R128" s="28">
        <f>COUNTIF(X113:X132,"장국")</f>
        <v>0</v>
      </c>
      <c r="S128" s="28" t="s">
        <v>2</v>
      </c>
      <c r="T128" s="28">
        <f>SUMIF(X113:X132,"장국",E113:E132)</f>
        <v>0</v>
      </c>
      <c r="U128" s="28">
        <f t="shared" si="24"/>
        <v>0</v>
      </c>
      <c r="V128" s="28" t="s">
        <v>2</v>
      </c>
      <c r="W128" s="28">
        <f t="shared" si="25"/>
        <v>0</v>
      </c>
      <c r="X128" s="30" t="str">
        <f t="shared" si="27"/>
        <v/>
      </c>
    </row>
    <row r="129" spans="1:24" ht="28.9" customHeight="1">
      <c r="A129" s="41" t="str">
        <f t="shared" si="28"/>
        <v xml:space="preserve"> </v>
      </c>
      <c r="B129" s="42"/>
      <c r="C129" s="43"/>
      <c r="D129" s="44"/>
      <c r="E129" s="44"/>
      <c r="F129" s="43"/>
      <c r="G129" s="43"/>
      <c r="H129" s="26"/>
      <c r="I129" s="26"/>
      <c r="J129" s="26"/>
      <c r="K129" s="26"/>
      <c r="L129" s="52"/>
      <c r="M129" s="50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30" t="str">
        <f t="shared" si="27"/>
        <v/>
      </c>
    </row>
    <row r="130" spans="1:24" ht="28.9" customHeight="1">
      <c r="A130" s="41" t="str">
        <f t="shared" si="28"/>
        <v xml:space="preserve"> </v>
      </c>
      <c r="B130" s="42"/>
      <c r="C130" s="43"/>
      <c r="D130" s="44"/>
      <c r="E130" s="44"/>
      <c r="F130" s="43"/>
      <c r="G130" s="43"/>
      <c r="H130" s="26"/>
      <c r="I130" s="26"/>
      <c r="J130" s="26"/>
      <c r="K130" s="26"/>
      <c r="L130" s="52"/>
      <c r="M130" s="50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30" t="str">
        <f t="shared" si="27"/>
        <v/>
      </c>
    </row>
    <row r="131" spans="1:24" ht="28.9" customHeight="1">
      <c r="A131" s="41" t="str">
        <f t="shared" si="28"/>
        <v xml:space="preserve"> </v>
      </c>
      <c r="B131" s="42"/>
      <c r="C131" s="43"/>
      <c r="D131" s="44"/>
      <c r="E131" s="44"/>
      <c r="F131" s="43"/>
      <c r="G131" s="43"/>
      <c r="H131" s="26"/>
      <c r="I131" s="26"/>
      <c r="J131" s="26"/>
      <c r="K131" s="26"/>
      <c r="L131" s="52"/>
      <c r="M131" s="50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30" t="str">
        <f t="shared" si="27"/>
        <v/>
      </c>
    </row>
    <row r="132" spans="1:24" ht="28.9" customHeight="1">
      <c r="A132" s="41" t="str">
        <f t="shared" si="28"/>
        <v xml:space="preserve"> </v>
      </c>
      <c r="B132" s="42"/>
      <c r="C132" s="43"/>
      <c r="D132" s="44"/>
      <c r="E132" s="44"/>
      <c r="F132" s="43"/>
      <c r="G132" s="43"/>
      <c r="H132" s="26"/>
      <c r="I132" s="26"/>
      <c r="J132" s="26"/>
      <c r="K132" s="26"/>
      <c r="L132" s="52"/>
      <c r="M132" s="50"/>
      <c r="N132" s="28" t="s">
        <v>20</v>
      </c>
      <c r="O132" s="28">
        <f>COUNTIF(C113:C132," ")</f>
        <v>0</v>
      </c>
      <c r="P132" s="28" t="s">
        <v>2</v>
      </c>
      <c r="Q132" s="28">
        <f>SUMIF(C113:C132," ",E113:E132)</f>
        <v>0</v>
      </c>
      <c r="R132" s="28"/>
      <c r="S132" s="28" t="s">
        <v>2</v>
      </c>
      <c r="T132" s="28"/>
      <c r="U132" s="28">
        <f>O132</f>
        <v>0</v>
      </c>
      <c r="V132" s="28" t="s">
        <v>2</v>
      </c>
      <c r="W132" s="28">
        <f>Q132</f>
        <v>0</v>
      </c>
      <c r="X132" s="28" t="str">
        <f t="shared" si="27"/>
        <v/>
      </c>
    </row>
    <row r="133" spans="1:24" ht="28.9" customHeight="1">
      <c r="A133" s="45" t="s">
        <v>35</v>
      </c>
      <c r="B133" s="46"/>
      <c r="C133" s="47"/>
      <c r="D133" s="48"/>
      <c r="E133" s="49">
        <f>SUM(E113:E132)</f>
        <v>0</v>
      </c>
      <c r="F133" s="47"/>
      <c r="G133" s="47"/>
      <c r="H133" s="31"/>
      <c r="I133" s="31"/>
      <c r="J133" s="31"/>
      <c r="K133" s="31"/>
      <c r="L133" s="33"/>
      <c r="M133" s="51"/>
      <c r="N133" s="29" t="s">
        <v>1</v>
      </c>
      <c r="O133" s="28">
        <f>SUM(O113:O132)</f>
        <v>0</v>
      </c>
      <c r="P133" s="28" t="s">
        <v>2</v>
      </c>
      <c r="Q133" s="28">
        <f>SUM(Q113:Q132)</f>
        <v>0</v>
      </c>
      <c r="R133" s="28">
        <f>SUM(R113:R132)</f>
        <v>0</v>
      </c>
      <c r="S133" s="28" t="s">
        <v>2</v>
      </c>
      <c r="T133" s="28">
        <f>SUM(T113:T132)</f>
        <v>0</v>
      </c>
      <c r="U133" s="28">
        <f>SUM(U113:U132)</f>
        <v>0</v>
      </c>
      <c r="V133" s="28" t="s">
        <v>2</v>
      </c>
      <c r="W133" s="28">
        <f>SUM(W113:W132)</f>
        <v>0</v>
      </c>
      <c r="X133" s="28" t="str">
        <f t="shared" si="27"/>
        <v/>
      </c>
    </row>
    <row r="134" spans="1:24" ht="28.9" customHeight="1">
      <c r="A134" s="41" t="str">
        <f>IF(OR(ISNUMBER(E134),ISTEXT(C134)),A132+1," ")</f>
        <v xml:space="preserve"> </v>
      </c>
      <c r="B134" s="42"/>
      <c r="C134" s="43"/>
      <c r="D134" s="44"/>
      <c r="E134" s="44"/>
      <c r="F134" s="43"/>
      <c r="G134" s="43"/>
      <c r="H134" s="26"/>
      <c r="I134" s="26"/>
      <c r="J134" s="26"/>
      <c r="K134" s="27"/>
      <c r="L134" s="52"/>
      <c r="M134" s="50"/>
      <c r="N134" s="28" t="s">
        <v>3</v>
      </c>
      <c r="O134" s="28">
        <f>COUNTIF(C134:C153,"전")</f>
        <v>0</v>
      </c>
      <c r="P134" s="28" t="s">
        <v>2</v>
      </c>
      <c r="Q134" s="28">
        <f>SUMIF(C134:C153,"전",E134:E153)</f>
        <v>0</v>
      </c>
      <c r="R134" s="28">
        <f>COUNTIF(X134:X153,"전국")</f>
        <v>0</v>
      </c>
      <c r="S134" s="28" t="s">
        <v>2</v>
      </c>
      <c r="T134" s="28">
        <f>SUMIF(X134:X153,"전국",E134:E153)</f>
        <v>0</v>
      </c>
      <c r="U134" s="28">
        <f t="shared" ref="U134:U149" si="29">O134-R134</f>
        <v>0</v>
      </c>
      <c r="V134" s="28" t="s">
        <v>2</v>
      </c>
      <c r="W134" s="28">
        <f t="shared" ref="W134:W149" si="30">Q134-T134</f>
        <v>0</v>
      </c>
      <c r="X134" s="28" t="str">
        <f t="shared" si="27"/>
        <v/>
      </c>
    </row>
    <row r="135" spans="1:24" ht="28.9" customHeight="1">
      <c r="A135" s="41" t="str">
        <f>IF(OR(ISNUMBER(E135),ISTEXT(C135)),A134+1," ")</f>
        <v xml:space="preserve"> </v>
      </c>
      <c r="B135" s="42"/>
      <c r="C135" s="43"/>
      <c r="D135" s="44"/>
      <c r="E135" s="44"/>
      <c r="F135" s="43"/>
      <c r="G135" s="43"/>
      <c r="H135" s="26"/>
      <c r="I135" s="26"/>
      <c r="J135" s="26"/>
      <c r="K135" s="26"/>
      <c r="L135" s="52"/>
      <c r="M135" s="50"/>
      <c r="N135" s="28" t="s">
        <v>4</v>
      </c>
      <c r="O135" s="28">
        <f>COUNTIF(C134:C153,"답")</f>
        <v>0</v>
      </c>
      <c r="P135" s="28" t="s">
        <v>2</v>
      </c>
      <c r="Q135" s="28">
        <f>SUMIF(C134:C153,"답",E134:E153)</f>
        <v>0</v>
      </c>
      <c r="R135" s="28">
        <f>COUNTIF(X134:X153,"답국")</f>
        <v>0</v>
      </c>
      <c r="S135" s="28" t="s">
        <v>2</v>
      </c>
      <c r="T135" s="28">
        <f>SUMIF(X134:X153,"답국",E134:E153)</f>
        <v>0</v>
      </c>
      <c r="U135" s="28">
        <f t="shared" si="29"/>
        <v>0</v>
      </c>
      <c r="V135" s="28" t="s">
        <v>2</v>
      </c>
      <c r="W135" s="28">
        <f t="shared" si="30"/>
        <v>0</v>
      </c>
      <c r="X135" s="28" t="str">
        <f t="shared" si="27"/>
        <v/>
      </c>
    </row>
    <row r="136" spans="1:24" ht="28.9" customHeight="1">
      <c r="A136" s="41" t="str">
        <f t="shared" ref="A136:A144" si="31">IF(OR(ISNUMBER(E136),ISTEXT(C136)),A135+1," ")</f>
        <v xml:space="preserve"> </v>
      </c>
      <c r="B136" s="42"/>
      <c r="C136" s="43"/>
      <c r="D136" s="44"/>
      <c r="E136" s="44"/>
      <c r="F136" s="43"/>
      <c r="G136" s="43"/>
      <c r="H136" s="26"/>
      <c r="I136" s="26"/>
      <c r="J136" s="26"/>
      <c r="K136" s="26"/>
      <c r="L136" s="52"/>
      <c r="M136" s="50"/>
      <c r="N136" s="28" t="s">
        <v>5</v>
      </c>
      <c r="O136" s="28">
        <f>COUNTIF(C134:C153,"임")</f>
        <v>0</v>
      </c>
      <c r="P136" s="28" t="s">
        <v>2</v>
      </c>
      <c r="Q136" s="28">
        <f>SUMIF(C134:C153,"임",E134:E153)</f>
        <v>0</v>
      </c>
      <c r="R136" s="28">
        <f>COUNTIF(X134:X153,"임국")</f>
        <v>0</v>
      </c>
      <c r="S136" s="28" t="s">
        <v>2</v>
      </c>
      <c r="T136" s="28">
        <f>SUMIF(X134:X153,"임국",E134:E153)</f>
        <v>0</v>
      </c>
      <c r="U136" s="28">
        <f t="shared" si="29"/>
        <v>0</v>
      </c>
      <c r="V136" s="28" t="s">
        <v>2</v>
      </c>
      <c r="W136" s="28">
        <f t="shared" si="30"/>
        <v>0</v>
      </c>
      <c r="X136" s="28" t="str">
        <f t="shared" ref="X136:X151" si="32">CONCATENATE(C136,H136)</f>
        <v/>
      </c>
    </row>
    <row r="137" spans="1:24" ht="28.9" customHeight="1">
      <c r="A137" s="41" t="str">
        <f t="shared" si="31"/>
        <v xml:space="preserve"> </v>
      </c>
      <c r="B137" s="42"/>
      <c r="C137" s="43"/>
      <c r="D137" s="44"/>
      <c r="E137" s="44"/>
      <c r="F137" s="43"/>
      <c r="G137" s="43"/>
      <c r="H137" s="26"/>
      <c r="I137" s="26"/>
      <c r="J137" s="26"/>
      <c r="K137" s="26"/>
      <c r="L137" s="52"/>
      <c r="M137" s="50"/>
      <c r="N137" s="28" t="s">
        <v>6</v>
      </c>
      <c r="O137" s="28">
        <f>COUNTIF(C134:C153,"대")</f>
        <v>0</v>
      </c>
      <c r="P137" s="28" t="s">
        <v>2</v>
      </c>
      <c r="Q137" s="28">
        <f>SUMIF(C134:C153,"대",E134:E153)</f>
        <v>0</v>
      </c>
      <c r="R137" s="28">
        <f>COUNTIF(X134:X153,"대국")</f>
        <v>0</v>
      </c>
      <c r="S137" s="28" t="s">
        <v>2</v>
      </c>
      <c r="T137" s="28">
        <f>SUMIF(X134:X153,"대국",E134:E153)</f>
        <v>0</v>
      </c>
      <c r="U137" s="28">
        <f t="shared" si="29"/>
        <v>0</v>
      </c>
      <c r="V137" s="28" t="s">
        <v>2</v>
      </c>
      <c r="W137" s="28">
        <f t="shared" si="30"/>
        <v>0</v>
      </c>
      <c r="X137" s="28" t="str">
        <f t="shared" si="32"/>
        <v/>
      </c>
    </row>
    <row r="138" spans="1:24" ht="28.9" customHeight="1">
      <c r="A138" s="41" t="str">
        <f t="shared" si="31"/>
        <v xml:space="preserve"> </v>
      </c>
      <c r="B138" s="42"/>
      <c r="C138" s="43"/>
      <c r="D138" s="44"/>
      <c r="E138" s="44"/>
      <c r="F138" s="43"/>
      <c r="G138" s="43"/>
      <c r="H138" s="26"/>
      <c r="I138" s="26"/>
      <c r="J138" s="26"/>
      <c r="K138" s="26"/>
      <c r="L138" s="52"/>
      <c r="M138" s="50"/>
      <c r="N138" s="28" t="s">
        <v>7</v>
      </c>
      <c r="O138" s="28">
        <f>COUNTIF(C134:C153,"도")</f>
        <v>0</v>
      </c>
      <c r="P138" s="28" t="s">
        <v>2</v>
      </c>
      <c r="Q138" s="28">
        <f>SUMIF(C134:C153,"도",E134:E153)</f>
        <v>0</v>
      </c>
      <c r="R138" s="28">
        <f>COUNTIF(X134:X153,"도국")</f>
        <v>0</v>
      </c>
      <c r="S138" s="28" t="s">
        <v>2</v>
      </c>
      <c r="T138" s="28">
        <f>SUMIF(X134:X153,"도국",E134:E153)</f>
        <v>0</v>
      </c>
      <c r="U138" s="28">
        <f t="shared" si="29"/>
        <v>0</v>
      </c>
      <c r="V138" s="28" t="s">
        <v>2</v>
      </c>
      <c r="W138" s="28">
        <f t="shared" si="30"/>
        <v>0</v>
      </c>
      <c r="X138" s="28" t="str">
        <f t="shared" si="32"/>
        <v/>
      </c>
    </row>
    <row r="139" spans="1:24" ht="28.9" customHeight="1">
      <c r="A139" s="41" t="str">
        <f t="shared" si="31"/>
        <v xml:space="preserve"> </v>
      </c>
      <c r="B139" s="42"/>
      <c r="C139" s="43"/>
      <c r="D139" s="44"/>
      <c r="E139" s="44"/>
      <c r="F139" s="43"/>
      <c r="G139" s="43"/>
      <c r="H139" s="26"/>
      <c r="I139" s="26"/>
      <c r="J139" s="26"/>
      <c r="K139" s="26"/>
      <c r="L139" s="52"/>
      <c r="M139" s="50"/>
      <c r="N139" s="28" t="s">
        <v>8</v>
      </c>
      <c r="O139" s="28">
        <f>COUNTIF(C134:C153,"천")</f>
        <v>0</v>
      </c>
      <c r="P139" s="28" t="s">
        <v>2</v>
      </c>
      <c r="Q139" s="28">
        <f>SUMIF(C134:C153,"천",E134:E153)</f>
        <v>0</v>
      </c>
      <c r="R139" s="28">
        <f>COUNTIF(X134:X153,"천국")</f>
        <v>0</v>
      </c>
      <c r="S139" s="28" t="s">
        <v>2</v>
      </c>
      <c r="T139" s="28">
        <f>SUMIF(X134:X153,"천국",E134:E153)</f>
        <v>0</v>
      </c>
      <c r="U139" s="28">
        <f t="shared" si="29"/>
        <v>0</v>
      </c>
      <c r="V139" s="28" t="s">
        <v>2</v>
      </c>
      <c r="W139" s="28">
        <f t="shared" si="30"/>
        <v>0</v>
      </c>
      <c r="X139" s="28" t="str">
        <f t="shared" si="32"/>
        <v/>
      </c>
    </row>
    <row r="140" spans="1:24" ht="28.9" customHeight="1">
      <c r="A140" s="41" t="str">
        <f t="shared" si="31"/>
        <v xml:space="preserve"> </v>
      </c>
      <c r="B140" s="42"/>
      <c r="C140" s="43"/>
      <c r="D140" s="44"/>
      <c r="E140" s="44"/>
      <c r="F140" s="43"/>
      <c r="G140" s="43"/>
      <c r="H140" s="26"/>
      <c r="I140" s="26"/>
      <c r="J140" s="26"/>
      <c r="K140" s="26"/>
      <c r="L140" s="52"/>
      <c r="M140" s="50"/>
      <c r="N140" s="28" t="s">
        <v>9</v>
      </c>
      <c r="O140" s="28">
        <f>COUNTIF(C134:C153,"구")</f>
        <v>0</v>
      </c>
      <c r="P140" s="28" t="s">
        <v>2</v>
      </c>
      <c r="Q140" s="28">
        <f>SUMIF(C134:C153,"구",E134:E153)</f>
        <v>0</v>
      </c>
      <c r="R140" s="28">
        <f>COUNTIF(X134:X153,"구국")</f>
        <v>0</v>
      </c>
      <c r="S140" s="28" t="s">
        <v>2</v>
      </c>
      <c r="T140" s="28">
        <f>SUMIF(X134:X153,"구국",E134:E153)</f>
        <v>0</v>
      </c>
      <c r="U140" s="28">
        <f t="shared" si="29"/>
        <v>0</v>
      </c>
      <c r="V140" s="28" t="s">
        <v>2</v>
      </c>
      <c r="W140" s="28">
        <f t="shared" si="30"/>
        <v>0</v>
      </c>
      <c r="X140" s="28" t="str">
        <f t="shared" si="32"/>
        <v/>
      </c>
    </row>
    <row r="141" spans="1:24" ht="28.9" customHeight="1">
      <c r="A141" s="41" t="str">
        <f t="shared" si="31"/>
        <v xml:space="preserve"> </v>
      </c>
      <c r="B141" s="42"/>
      <c r="C141" s="43"/>
      <c r="D141" s="44"/>
      <c r="E141" s="44"/>
      <c r="F141" s="43"/>
      <c r="G141" s="43"/>
      <c r="H141" s="26"/>
      <c r="I141" s="26"/>
      <c r="J141" s="26"/>
      <c r="K141" s="26"/>
      <c r="L141" s="52"/>
      <c r="M141" s="50"/>
      <c r="N141" s="28" t="s">
        <v>10</v>
      </c>
      <c r="O141" s="28">
        <f>COUNTIF(C134:C153,"제")</f>
        <v>0</v>
      </c>
      <c r="P141" s="28" t="s">
        <v>2</v>
      </c>
      <c r="Q141" s="28">
        <f>SUMIF(C134:C153,"제",E134:E153)</f>
        <v>0</v>
      </c>
      <c r="R141" s="28">
        <f>COUNTIF(X134:X153,"제국")</f>
        <v>0</v>
      </c>
      <c r="S141" s="28" t="s">
        <v>2</v>
      </c>
      <c r="T141" s="28">
        <f>SUMIF(X134:X153,"제국",E134:E153)</f>
        <v>0</v>
      </c>
      <c r="U141" s="28">
        <f t="shared" si="29"/>
        <v>0</v>
      </c>
      <c r="V141" s="28" t="s">
        <v>2</v>
      </c>
      <c r="W141" s="28">
        <f t="shared" si="30"/>
        <v>0</v>
      </c>
      <c r="X141" s="28" t="str">
        <f t="shared" si="32"/>
        <v/>
      </c>
    </row>
    <row r="142" spans="1:24" ht="28.9" customHeight="1">
      <c r="A142" s="41" t="str">
        <f t="shared" si="31"/>
        <v xml:space="preserve"> </v>
      </c>
      <c r="B142" s="42"/>
      <c r="C142" s="43"/>
      <c r="D142" s="44"/>
      <c r="E142" s="44"/>
      <c r="F142" s="43"/>
      <c r="G142" s="43"/>
      <c r="H142" s="26"/>
      <c r="I142" s="26"/>
      <c r="J142" s="26"/>
      <c r="K142" s="26"/>
      <c r="L142" s="52"/>
      <c r="M142" s="50"/>
      <c r="N142" s="28" t="s">
        <v>11</v>
      </c>
      <c r="O142" s="28">
        <f>COUNTIF(C134:C153,"유")</f>
        <v>0</v>
      </c>
      <c r="P142" s="28" t="s">
        <v>2</v>
      </c>
      <c r="Q142" s="28">
        <f>SUMIF(C134:C153,"유",E134:E153)</f>
        <v>0</v>
      </c>
      <c r="R142" s="28">
        <f>COUNTIF(X134:X153,"유국")</f>
        <v>0</v>
      </c>
      <c r="S142" s="28" t="s">
        <v>2</v>
      </c>
      <c r="T142" s="28">
        <f>SUMIF(X134:X153,"유국",E134:E153)</f>
        <v>0</v>
      </c>
      <c r="U142" s="28">
        <f t="shared" si="29"/>
        <v>0</v>
      </c>
      <c r="V142" s="28" t="s">
        <v>2</v>
      </c>
      <c r="W142" s="28">
        <f t="shared" si="30"/>
        <v>0</v>
      </c>
      <c r="X142" s="28" t="str">
        <f t="shared" si="32"/>
        <v/>
      </c>
    </row>
    <row r="143" spans="1:24" ht="28.9" customHeight="1">
      <c r="A143" s="41" t="str">
        <f t="shared" si="31"/>
        <v xml:space="preserve"> </v>
      </c>
      <c r="B143" s="42"/>
      <c r="C143" s="43"/>
      <c r="D143" s="44"/>
      <c r="E143" s="44"/>
      <c r="F143" s="43"/>
      <c r="G143" s="43"/>
      <c r="H143" s="26"/>
      <c r="I143" s="26"/>
      <c r="J143" s="26"/>
      <c r="K143" s="26"/>
      <c r="L143" s="52"/>
      <c r="M143" s="50"/>
      <c r="N143" s="28" t="s">
        <v>12</v>
      </c>
      <c r="O143" s="28">
        <f>COUNTIF(C134:C153,"과")</f>
        <v>0</v>
      </c>
      <c r="P143" s="28" t="s">
        <v>2</v>
      </c>
      <c r="Q143" s="28">
        <f>SUMIF(C134:C153,"과",E134:E153)</f>
        <v>0</v>
      </c>
      <c r="R143" s="28">
        <f>COUNTIF(X134:X153,"과국")</f>
        <v>0</v>
      </c>
      <c r="S143" s="28" t="s">
        <v>2</v>
      </c>
      <c r="T143" s="28">
        <f>SUMIF(X134:X153,"과국",E134:E153)</f>
        <v>0</v>
      </c>
      <c r="U143" s="28">
        <f t="shared" si="29"/>
        <v>0</v>
      </c>
      <c r="V143" s="28" t="s">
        <v>2</v>
      </c>
      <c r="W143" s="28">
        <f t="shared" si="30"/>
        <v>0</v>
      </c>
      <c r="X143" s="28" t="str">
        <f t="shared" si="32"/>
        <v/>
      </c>
    </row>
    <row r="144" spans="1:24" ht="28.9" customHeight="1">
      <c r="A144" s="41" t="str">
        <f t="shared" si="31"/>
        <v xml:space="preserve"> </v>
      </c>
      <c r="B144" s="42"/>
      <c r="C144" s="43"/>
      <c r="D144" s="44"/>
      <c r="E144" s="44"/>
      <c r="F144" s="43"/>
      <c r="G144" s="43"/>
      <c r="H144" s="26"/>
      <c r="I144" s="26"/>
      <c r="J144" s="26"/>
      <c r="K144" s="26"/>
      <c r="L144" s="52"/>
      <c r="M144" s="50"/>
      <c r="N144" s="28" t="s">
        <v>13</v>
      </c>
      <c r="O144" s="28">
        <f>COUNTIF(C134:C153,"묘")</f>
        <v>0</v>
      </c>
      <c r="P144" s="28" t="s">
        <v>2</v>
      </c>
      <c r="Q144" s="28">
        <f>SUMIF(C134:C153,"묘",E134:E153)</f>
        <v>0</v>
      </c>
      <c r="R144" s="28">
        <f>COUNTIF(X134:X153,"묘국")</f>
        <v>0</v>
      </c>
      <c r="S144" s="28" t="s">
        <v>2</v>
      </c>
      <c r="T144" s="28">
        <f>SUMIF(X134:X153,"묘국",E134:E153)</f>
        <v>0</v>
      </c>
      <c r="U144" s="28">
        <f t="shared" si="29"/>
        <v>0</v>
      </c>
      <c r="V144" s="28" t="s">
        <v>2</v>
      </c>
      <c r="W144" s="28">
        <f t="shared" si="30"/>
        <v>0</v>
      </c>
      <c r="X144" s="28" t="str">
        <f t="shared" si="32"/>
        <v/>
      </c>
    </row>
    <row r="145" spans="1:24" ht="28.9" customHeight="1">
      <c r="A145" s="41" t="str">
        <f t="shared" ref="A145:A153" si="33">IF(OR(ISNUMBER(E145),ISTEXT(C145)),A144+1," ")</f>
        <v xml:space="preserve"> </v>
      </c>
      <c r="B145" s="42"/>
      <c r="C145" s="43"/>
      <c r="D145" s="44"/>
      <c r="E145" s="44"/>
      <c r="F145" s="43"/>
      <c r="G145" s="43"/>
      <c r="H145" s="26"/>
      <c r="I145" s="26"/>
      <c r="J145" s="26"/>
      <c r="K145" s="26"/>
      <c r="L145" s="52"/>
      <c r="M145" s="50"/>
      <c r="N145" s="28" t="s">
        <v>14</v>
      </c>
      <c r="O145" s="28">
        <f>COUNTIF(C134:C153,"목")</f>
        <v>0</v>
      </c>
      <c r="P145" s="28" t="s">
        <v>2</v>
      </c>
      <c r="Q145" s="28">
        <f>SUMIF(C134:C153,"목",E134:E153)</f>
        <v>0</v>
      </c>
      <c r="R145" s="28">
        <f>COUNTIF(X134:X153,"목국")</f>
        <v>0</v>
      </c>
      <c r="S145" s="28" t="s">
        <v>2</v>
      </c>
      <c r="T145" s="28">
        <f>SUMIF(X134:X153,"목국",E134:E153)</f>
        <v>0</v>
      </c>
      <c r="U145" s="28">
        <f t="shared" si="29"/>
        <v>0</v>
      </c>
      <c r="V145" s="28" t="s">
        <v>2</v>
      </c>
      <c r="W145" s="28">
        <f t="shared" si="30"/>
        <v>0</v>
      </c>
      <c r="X145" s="28" t="str">
        <f t="shared" si="32"/>
        <v/>
      </c>
    </row>
    <row r="146" spans="1:24" ht="28.9" customHeight="1">
      <c r="A146" s="41" t="str">
        <f t="shared" si="33"/>
        <v xml:space="preserve"> </v>
      </c>
      <c r="B146" s="42"/>
      <c r="C146" s="43"/>
      <c r="D146" s="44"/>
      <c r="E146" s="44"/>
      <c r="F146" s="43"/>
      <c r="G146" s="43"/>
      <c r="H146" s="26"/>
      <c r="I146" s="26"/>
      <c r="J146" s="26"/>
      <c r="K146" s="26"/>
      <c r="L146" s="52"/>
      <c r="M146" s="50"/>
      <c r="N146" s="28" t="s">
        <v>15</v>
      </c>
      <c r="O146" s="28">
        <f>COUNTIF(C134:C153,"잡")</f>
        <v>0</v>
      </c>
      <c r="P146" s="28" t="s">
        <v>2</v>
      </c>
      <c r="Q146" s="28">
        <f>SUMIF(C134:C153,"잡",E134:E153)</f>
        <v>0</v>
      </c>
      <c r="R146" s="28">
        <f>COUNTIF(X134:X153,"잡국")</f>
        <v>0</v>
      </c>
      <c r="S146" s="28" t="s">
        <v>2</v>
      </c>
      <c r="T146" s="28">
        <f>SUMIF(X134:X153,"잡국",E134:E153)</f>
        <v>0</v>
      </c>
      <c r="U146" s="28">
        <f t="shared" si="29"/>
        <v>0</v>
      </c>
      <c r="V146" s="28" t="s">
        <v>2</v>
      </c>
      <c r="W146" s="28">
        <f t="shared" si="30"/>
        <v>0</v>
      </c>
      <c r="X146" s="28" t="str">
        <f t="shared" si="32"/>
        <v/>
      </c>
    </row>
    <row r="147" spans="1:24" ht="28.9" customHeight="1">
      <c r="A147" s="41" t="str">
        <f t="shared" si="33"/>
        <v xml:space="preserve"> </v>
      </c>
      <c r="B147" s="42"/>
      <c r="C147" s="43"/>
      <c r="D147" s="44"/>
      <c r="E147" s="44"/>
      <c r="F147" s="43"/>
      <c r="G147" s="43"/>
      <c r="H147" s="26"/>
      <c r="I147" s="26"/>
      <c r="J147" s="26"/>
      <c r="K147" s="26"/>
      <c r="L147" s="52"/>
      <c r="M147" s="50"/>
      <c r="N147" s="28" t="s">
        <v>19</v>
      </c>
      <c r="O147" s="28">
        <f>COUNTIF(C134:C153,"학")</f>
        <v>0</v>
      </c>
      <c r="P147" s="28" t="s">
        <v>2</v>
      </c>
      <c r="Q147" s="28">
        <f>SUMIF(C134:C153,"학",E134:E153)</f>
        <v>0</v>
      </c>
      <c r="R147" s="28">
        <f>COUNTIF(X134:X153,"학국")</f>
        <v>0</v>
      </c>
      <c r="S147" s="28" t="s">
        <v>2</v>
      </c>
      <c r="T147" s="28">
        <f>SUMIF(X134:X153,"학국",E134:E153)</f>
        <v>0</v>
      </c>
      <c r="U147" s="28">
        <f t="shared" si="29"/>
        <v>0</v>
      </c>
      <c r="V147" s="28" t="s">
        <v>2</v>
      </c>
      <c r="W147" s="28">
        <f t="shared" si="30"/>
        <v>0</v>
      </c>
      <c r="X147" s="28" t="str">
        <f t="shared" si="32"/>
        <v/>
      </c>
    </row>
    <row r="148" spans="1:24" ht="28.9" customHeight="1">
      <c r="A148" s="41" t="str">
        <f t="shared" si="33"/>
        <v xml:space="preserve"> </v>
      </c>
      <c r="B148" s="42"/>
      <c r="C148" s="43"/>
      <c r="D148" s="44"/>
      <c r="E148" s="44"/>
      <c r="F148" s="43"/>
      <c r="G148" s="43"/>
      <c r="H148" s="26"/>
      <c r="I148" s="26"/>
      <c r="J148" s="26"/>
      <c r="K148" s="26"/>
      <c r="L148" s="52"/>
      <c r="M148" s="50"/>
      <c r="N148" s="28" t="s">
        <v>16</v>
      </c>
      <c r="O148" s="28">
        <f>COUNTIF(C134:C153,"수")</f>
        <v>0</v>
      </c>
      <c r="P148" s="28" t="s">
        <v>2</v>
      </c>
      <c r="Q148" s="28">
        <f>SUMIF(C134:C153,"수",E134:E153)</f>
        <v>0</v>
      </c>
      <c r="R148" s="28">
        <f>COUNTIF(X134:X153,"수국")</f>
        <v>0</v>
      </c>
      <c r="S148" s="28" t="s">
        <v>2</v>
      </c>
      <c r="T148" s="28">
        <f>SUMIF(X134:X153,"수국",E134:E153)</f>
        <v>0</v>
      </c>
      <c r="U148" s="28">
        <f t="shared" si="29"/>
        <v>0</v>
      </c>
      <c r="V148" s="28" t="s">
        <v>2</v>
      </c>
      <c r="W148" s="28">
        <f t="shared" si="30"/>
        <v>0</v>
      </c>
      <c r="X148" s="28" t="str">
        <f t="shared" si="32"/>
        <v/>
      </c>
    </row>
    <row r="149" spans="1:24" ht="28.9" customHeight="1">
      <c r="A149" s="41" t="str">
        <f t="shared" si="33"/>
        <v xml:space="preserve"> </v>
      </c>
      <c r="B149" s="42"/>
      <c r="C149" s="43"/>
      <c r="D149" s="44"/>
      <c r="E149" s="44"/>
      <c r="F149" s="43"/>
      <c r="G149" s="43"/>
      <c r="H149" s="26"/>
      <c r="I149" s="26"/>
      <c r="J149" s="26"/>
      <c r="K149" s="26"/>
      <c r="L149" s="52"/>
      <c r="M149" s="50"/>
      <c r="N149" s="29" t="s">
        <v>17</v>
      </c>
      <c r="O149" s="28">
        <f>COUNTIF(C134:C153,"장")</f>
        <v>0</v>
      </c>
      <c r="P149" s="28" t="s">
        <v>2</v>
      </c>
      <c r="Q149" s="28">
        <f>SUMIF(C134:C153,"장",E134:E153)</f>
        <v>0</v>
      </c>
      <c r="R149" s="28">
        <f>COUNTIF(X134:X153,"장국")</f>
        <v>0</v>
      </c>
      <c r="S149" s="28" t="s">
        <v>2</v>
      </c>
      <c r="T149" s="28">
        <f>SUMIF(X134:X153,"장국",E134:E153)</f>
        <v>0</v>
      </c>
      <c r="U149" s="28">
        <f t="shared" si="29"/>
        <v>0</v>
      </c>
      <c r="V149" s="28" t="s">
        <v>2</v>
      </c>
      <c r="W149" s="28">
        <f t="shared" si="30"/>
        <v>0</v>
      </c>
      <c r="X149" s="30" t="str">
        <f t="shared" si="32"/>
        <v/>
      </c>
    </row>
    <row r="150" spans="1:24" ht="28.9" customHeight="1">
      <c r="A150" s="41" t="str">
        <f t="shared" si="33"/>
        <v xml:space="preserve"> </v>
      </c>
      <c r="B150" s="42"/>
      <c r="C150" s="43"/>
      <c r="D150" s="44"/>
      <c r="E150" s="44"/>
      <c r="F150" s="43"/>
      <c r="G150" s="43"/>
      <c r="H150" s="26"/>
      <c r="I150" s="26"/>
      <c r="J150" s="26"/>
      <c r="K150" s="26"/>
      <c r="L150" s="52"/>
      <c r="M150" s="50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30" t="str">
        <f t="shared" si="32"/>
        <v/>
      </c>
    </row>
    <row r="151" spans="1:24" ht="28.9" customHeight="1">
      <c r="A151" s="41" t="str">
        <f t="shared" si="33"/>
        <v xml:space="preserve"> </v>
      </c>
      <c r="B151" s="42"/>
      <c r="C151" s="43"/>
      <c r="D151" s="44"/>
      <c r="E151" s="44"/>
      <c r="F151" s="43"/>
      <c r="G151" s="43"/>
      <c r="H151" s="26"/>
      <c r="I151" s="26"/>
      <c r="J151" s="26"/>
      <c r="K151" s="26"/>
      <c r="L151" s="52"/>
      <c r="M151" s="50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30" t="str">
        <f t="shared" si="32"/>
        <v/>
      </c>
    </row>
    <row r="152" spans="1:24" ht="28.9" customHeight="1">
      <c r="A152" s="41" t="str">
        <f t="shared" si="33"/>
        <v xml:space="preserve"> </v>
      </c>
      <c r="B152" s="42"/>
      <c r="C152" s="43"/>
      <c r="D152" s="44"/>
      <c r="E152" s="44"/>
      <c r="F152" s="43"/>
      <c r="G152" s="43"/>
      <c r="H152" s="26"/>
      <c r="I152" s="26"/>
      <c r="J152" s="26"/>
      <c r="K152" s="26"/>
      <c r="L152" s="52"/>
      <c r="M152" s="50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30" t="str">
        <f t="shared" ref="X152:X167" si="34">CONCATENATE(C152,H152)</f>
        <v/>
      </c>
    </row>
    <row r="153" spans="1:24" ht="28.9" customHeight="1">
      <c r="A153" s="41" t="str">
        <f t="shared" si="33"/>
        <v xml:space="preserve"> </v>
      </c>
      <c r="B153" s="42"/>
      <c r="C153" s="43"/>
      <c r="D153" s="44"/>
      <c r="E153" s="44"/>
      <c r="F153" s="43"/>
      <c r="G153" s="43"/>
      <c r="H153" s="26"/>
      <c r="I153" s="26"/>
      <c r="J153" s="26"/>
      <c r="K153" s="26"/>
      <c r="L153" s="52"/>
      <c r="M153" s="50"/>
      <c r="N153" s="28" t="s">
        <v>20</v>
      </c>
      <c r="O153" s="28">
        <f>COUNTIF(C134:C153," ")</f>
        <v>0</v>
      </c>
      <c r="P153" s="28" t="s">
        <v>2</v>
      </c>
      <c r="Q153" s="28">
        <f>SUMIF(C134:C153," ",E134:E153)</f>
        <v>0</v>
      </c>
      <c r="R153" s="28"/>
      <c r="S153" s="28" t="s">
        <v>2</v>
      </c>
      <c r="T153" s="28"/>
      <c r="U153" s="28">
        <f>O153</f>
        <v>0</v>
      </c>
      <c r="V153" s="28" t="s">
        <v>2</v>
      </c>
      <c r="W153" s="28">
        <f>Q153</f>
        <v>0</v>
      </c>
      <c r="X153" s="28" t="str">
        <f t="shared" si="34"/>
        <v/>
      </c>
    </row>
    <row r="154" spans="1:24" ht="28.9" customHeight="1">
      <c r="A154" s="45" t="s">
        <v>35</v>
      </c>
      <c r="B154" s="46"/>
      <c r="C154" s="47"/>
      <c r="D154" s="48"/>
      <c r="E154" s="49">
        <f>SUM(E134:E153)</f>
        <v>0</v>
      </c>
      <c r="F154" s="47"/>
      <c r="G154" s="47"/>
      <c r="H154" s="31"/>
      <c r="I154" s="31"/>
      <c r="J154" s="31"/>
      <c r="K154" s="31"/>
      <c r="L154" s="33"/>
      <c r="M154" s="51"/>
      <c r="N154" s="29" t="s">
        <v>1</v>
      </c>
      <c r="O154" s="28">
        <f>SUM(O134:O153)</f>
        <v>0</v>
      </c>
      <c r="P154" s="28" t="s">
        <v>2</v>
      </c>
      <c r="Q154" s="28">
        <f>SUM(Q134:Q153)</f>
        <v>0</v>
      </c>
      <c r="R154" s="28">
        <f>SUM(R134:R153)</f>
        <v>0</v>
      </c>
      <c r="S154" s="28" t="s">
        <v>2</v>
      </c>
      <c r="T154" s="28">
        <f>SUM(T134:T153)</f>
        <v>0</v>
      </c>
      <c r="U154" s="28">
        <f>SUM(U134:U153)</f>
        <v>0</v>
      </c>
      <c r="V154" s="28" t="s">
        <v>2</v>
      </c>
      <c r="W154" s="28">
        <f>SUM(W134:W153)</f>
        <v>0</v>
      </c>
      <c r="X154" s="28" t="str">
        <f t="shared" si="34"/>
        <v/>
      </c>
    </row>
    <row r="155" spans="1:24" ht="28.9" customHeight="1">
      <c r="A155" s="41" t="str">
        <f>IF(OR(ISNUMBER(E155),ISTEXT(C155)),A153+1," ")</f>
        <v xml:space="preserve"> </v>
      </c>
      <c r="B155" s="42"/>
      <c r="C155" s="43"/>
      <c r="D155" s="44"/>
      <c r="E155" s="44"/>
      <c r="F155" s="43"/>
      <c r="G155" s="43"/>
      <c r="H155" s="26"/>
      <c r="I155" s="26"/>
      <c r="J155" s="26"/>
      <c r="K155" s="27"/>
      <c r="L155" s="52"/>
      <c r="M155" s="50"/>
      <c r="N155" s="28" t="s">
        <v>3</v>
      </c>
      <c r="O155" s="28">
        <f>COUNTIF(C155:C174,"전")</f>
        <v>0</v>
      </c>
      <c r="P155" s="28" t="s">
        <v>2</v>
      </c>
      <c r="Q155" s="28">
        <f>SUMIF(C155:C174,"전",E155:E174)</f>
        <v>0</v>
      </c>
      <c r="R155" s="28">
        <f>COUNTIF(X155:X174,"전국")</f>
        <v>0</v>
      </c>
      <c r="S155" s="28" t="s">
        <v>2</v>
      </c>
      <c r="T155" s="28">
        <f>SUMIF(X155:X174,"전국",E155:E174)</f>
        <v>0</v>
      </c>
      <c r="U155" s="28">
        <f t="shared" ref="U155:U170" si="35">O155-R155</f>
        <v>0</v>
      </c>
      <c r="V155" s="28" t="s">
        <v>2</v>
      </c>
      <c r="W155" s="28">
        <f t="shared" ref="W155:W170" si="36">Q155-T155</f>
        <v>0</v>
      </c>
      <c r="X155" s="28" t="str">
        <f t="shared" si="34"/>
        <v/>
      </c>
    </row>
    <row r="156" spans="1:24" ht="28.9" customHeight="1">
      <c r="A156" s="41" t="str">
        <f>IF(OR(ISNUMBER(E156),ISTEXT(C156)),A155+1," ")</f>
        <v xml:space="preserve"> </v>
      </c>
      <c r="B156" s="42"/>
      <c r="C156" s="43"/>
      <c r="D156" s="44"/>
      <c r="E156" s="44"/>
      <c r="F156" s="43"/>
      <c r="G156" s="43"/>
      <c r="H156" s="26"/>
      <c r="I156" s="26"/>
      <c r="J156" s="26"/>
      <c r="K156" s="26"/>
      <c r="L156" s="52"/>
      <c r="M156" s="50"/>
      <c r="N156" s="28" t="s">
        <v>4</v>
      </c>
      <c r="O156" s="28">
        <f>COUNTIF(C155:C174,"답")</f>
        <v>0</v>
      </c>
      <c r="P156" s="28" t="s">
        <v>2</v>
      </c>
      <c r="Q156" s="28">
        <f>SUMIF(C155:C174,"답",E155:E174)</f>
        <v>0</v>
      </c>
      <c r="R156" s="28">
        <f>COUNTIF(X155:X174,"답국")</f>
        <v>0</v>
      </c>
      <c r="S156" s="28" t="s">
        <v>2</v>
      </c>
      <c r="T156" s="28">
        <f>SUMIF(X155:X174,"답국",E155:E174)</f>
        <v>0</v>
      </c>
      <c r="U156" s="28">
        <f t="shared" si="35"/>
        <v>0</v>
      </c>
      <c r="V156" s="28" t="s">
        <v>2</v>
      </c>
      <c r="W156" s="28">
        <f t="shared" si="36"/>
        <v>0</v>
      </c>
      <c r="X156" s="28" t="str">
        <f t="shared" si="34"/>
        <v/>
      </c>
    </row>
    <row r="157" spans="1:24" ht="28.9" customHeight="1">
      <c r="A157" s="41" t="str">
        <f t="shared" ref="A157:A164" si="37">IF(OR(ISNUMBER(E157),ISTEXT(C157)),A156+1," ")</f>
        <v xml:space="preserve"> </v>
      </c>
      <c r="B157" s="42"/>
      <c r="C157" s="43"/>
      <c r="D157" s="44"/>
      <c r="E157" s="44"/>
      <c r="F157" s="43"/>
      <c r="G157" s="43"/>
      <c r="H157" s="26"/>
      <c r="I157" s="26"/>
      <c r="J157" s="26"/>
      <c r="K157" s="26"/>
      <c r="L157" s="52"/>
      <c r="M157" s="50"/>
      <c r="N157" s="28" t="s">
        <v>5</v>
      </c>
      <c r="O157" s="28">
        <f>COUNTIF(C155:C174,"임")</f>
        <v>0</v>
      </c>
      <c r="P157" s="28" t="s">
        <v>2</v>
      </c>
      <c r="Q157" s="28">
        <f>SUMIF(C155:C174,"임",E155:E174)</f>
        <v>0</v>
      </c>
      <c r="R157" s="28">
        <f>COUNTIF(X155:X174,"임국")</f>
        <v>0</v>
      </c>
      <c r="S157" s="28" t="s">
        <v>2</v>
      </c>
      <c r="T157" s="28">
        <f>SUMIF(X155:X174,"임국",E155:E174)</f>
        <v>0</v>
      </c>
      <c r="U157" s="28">
        <f t="shared" si="35"/>
        <v>0</v>
      </c>
      <c r="V157" s="28" t="s">
        <v>2</v>
      </c>
      <c r="W157" s="28">
        <f t="shared" si="36"/>
        <v>0</v>
      </c>
      <c r="X157" s="28" t="str">
        <f t="shared" si="34"/>
        <v/>
      </c>
    </row>
    <row r="158" spans="1:24" ht="28.9" customHeight="1">
      <c r="A158" s="41" t="str">
        <f t="shared" si="37"/>
        <v xml:space="preserve"> </v>
      </c>
      <c r="B158" s="42"/>
      <c r="C158" s="43"/>
      <c r="D158" s="44"/>
      <c r="E158" s="44"/>
      <c r="F158" s="43"/>
      <c r="G158" s="43"/>
      <c r="H158" s="26"/>
      <c r="I158" s="26"/>
      <c r="J158" s="26"/>
      <c r="K158" s="26"/>
      <c r="L158" s="52"/>
      <c r="M158" s="50"/>
      <c r="N158" s="28" t="s">
        <v>6</v>
      </c>
      <c r="O158" s="28">
        <f>COUNTIF(C155:C174,"대")</f>
        <v>0</v>
      </c>
      <c r="P158" s="28" t="s">
        <v>2</v>
      </c>
      <c r="Q158" s="28">
        <f>SUMIF(C155:C174,"대",E155:E174)</f>
        <v>0</v>
      </c>
      <c r="R158" s="28">
        <f>COUNTIF(X155:X174,"대국")</f>
        <v>0</v>
      </c>
      <c r="S158" s="28" t="s">
        <v>2</v>
      </c>
      <c r="T158" s="28">
        <f>SUMIF(X155:X174,"대국",E155:E174)</f>
        <v>0</v>
      </c>
      <c r="U158" s="28">
        <f t="shared" si="35"/>
        <v>0</v>
      </c>
      <c r="V158" s="28" t="s">
        <v>2</v>
      </c>
      <c r="W158" s="28">
        <f t="shared" si="36"/>
        <v>0</v>
      </c>
      <c r="X158" s="28" t="str">
        <f t="shared" si="34"/>
        <v/>
      </c>
    </row>
    <row r="159" spans="1:24" ht="28.9" customHeight="1">
      <c r="A159" s="41" t="str">
        <f t="shared" si="37"/>
        <v xml:space="preserve"> </v>
      </c>
      <c r="B159" s="42"/>
      <c r="C159" s="43"/>
      <c r="D159" s="44"/>
      <c r="E159" s="44"/>
      <c r="F159" s="43"/>
      <c r="G159" s="43"/>
      <c r="H159" s="26"/>
      <c r="I159" s="26"/>
      <c r="J159" s="26"/>
      <c r="K159" s="26"/>
      <c r="L159" s="52"/>
      <c r="M159" s="50"/>
      <c r="N159" s="28" t="s">
        <v>7</v>
      </c>
      <c r="O159" s="28">
        <f>COUNTIF(C155:C174,"도")</f>
        <v>0</v>
      </c>
      <c r="P159" s="28" t="s">
        <v>2</v>
      </c>
      <c r="Q159" s="28">
        <f>SUMIF(C155:C174,"도",E155:E174)</f>
        <v>0</v>
      </c>
      <c r="R159" s="28">
        <f>COUNTIF(X155:X174,"도국")</f>
        <v>0</v>
      </c>
      <c r="S159" s="28" t="s">
        <v>2</v>
      </c>
      <c r="T159" s="28">
        <f>SUMIF(X155:X174,"도국",E155:E174)</f>
        <v>0</v>
      </c>
      <c r="U159" s="28">
        <f t="shared" si="35"/>
        <v>0</v>
      </c>
      <c r="V159" s="28" t="s">
        <v>2</v>
      </c>
      <c r="W159" s="28">
        <f t="shared" si="36"/>
        <v>0</v>
      </c>
      <c r="X159" s="28" t="str">
        <f t="shared" si="34"/>
        <v/>
      </c>
    </row>
    <row r="160" spans="1:24" ht="28.9" customHeight="1">
      <c r="A160" s="41" t="str">
        <f t="shared" si="37"/>
        <v xml:space="preserve"> </v>
      </c>
      <c r="B160" s="42"/>
      <c r="C160" s="43"/>
      <c r="D160" s="44"/>
      <c r="E160" s="44"/>
      <c r="F160" s="43"/>
      <c r="G160" s="43"/>
      <c r="H160" s="26"/>
      <c r="I160" s="26"/>
      <c r="J160" s="26"/>
      <c r="K160" s="26"/>
      <c r="L160" s="52"/>
      <c r="M160" s="50"/>
      <c r="N160" s="28" t="s">
        <v>8</v>
      </c>
      <c r="O160" s="28">
        <f>COUNTIF(C155:C174,"천")</f>
        <v>0</v>
      </c>
      <c r="P160" s="28" t="s">
        <v>2</v>
      </c>
      <c r="Q160" s="28">
        <f>SUMIF(C155:C174,"천",E155:E174)</f>
        <v>0</v>
      </c>
      <c r="R160" s="28">
        <f>COUNTIF(X155:X174,"천국")</f>
        <v>0</v>
      </c>
      <c r="S160" s="28" t="s">
        <v>2</v>
      </c>
      <c r="T160" s="28">
        <f>SUMIF(X155:X174,"천국",E155:E174)</f>
        <v>0</v>
      </c>
      <c r="U160" s="28">
        <f t="shared" si="35"/>
        <v>0</v>
      </c>
      <c r="V160" s="28" t="s">
        <v>2</v>
      </c>
      <c r="W160" s="28">
        <f t="shared" si="36"/>
        <v>0</v>
      </c>
      <c r="X160" s="28" t="str">
        <f t="shared" si="34"/>
        <v/>
      </c>
    </row>
    <row r="161" spans="1:24" ht="28.9" customHeight="1">
      <c r="A161" s="41" t="str">
        <f t="shared" si="37"/>
        <v xml:space="preserve"> </v>
      </c>
      <c r="B161" s="42"/>
      <c r="C161" s="43"/>
      <c r="D161" s="44"/>
      <c r="E161" s="44"/>
      <c r="F161" s="43"/>
      <c r="G161" s="43"/>
      <c r="H161" s="26"/>
      <c r="I161" s="26"/>
      <c r="J161" s="26"/>
      <c r="K161" s="26"/>
      <c r="L161" s="52"/>
      <c r="M161" s="50"/>
      <c r="N161" s="28" t="s">
        <v>9</v>
      </c>
      <c r="O161" s="28">
        <f>COUNTIF(C155:C174,"구")</f>
        <v>0</v>
      </c>
      <c r="P161" s="28" t="s">
        <v>2</v>
      </c>
      <c r="Q161" s="28">
        <f>SUMIF(C155:C174,"구",E155:E174)</f>
        <v>0</v>
      </c>
      <c r="R161" s="28">
        <f>COUNTIF(X155:X174,"구국")</f>
        <v>0</v>
      </c>
      <c r="S161" s="28" t="s">
        <v>2</v>
      </c>
      <c r="T161" s="28">
        <f>SUMIF(X155:X174,"구국",E155:E174)</f>
        <v>0</v>
      </c>
      <c r="U161" s="28">
        <f t="shared" si="35"/>
        <v>0</v>
      </c>
      <c r="V161" s="28" t="s">
        <v>2</v>
      </c>
      <c r="W161" s="28">
        <f t="shared" si="36"/>
        <v>0</v>
      </c>
      <c r="X161" s="28" t="str">
        <f t="shared" si="34"/>
        <v/>
      </c>
    </row>
    <row r="162" spans="1:24" ht="28.9" customHeight="1">
      <c r="A162" s="41" t="str">
        <f t="shared" si="37"/>
        <v xml:space="preserve"> </v>
      </c>
      <c r="B162" s="42"/>
      <c r="C162" s="43"/>
      <c r="D162" s="44"/>
      <c r="E162" s="44"/>
      <c r="F162" s="43"/>
      <c r="G162" s="43"/>
      <c r="H162" s="26"/>
      <c r="I162" s="26"/>
      <c r="J162" s="26"/>
      <c r="K162" s="26"/>
      <c r="L162" s="52"/>
      <c r="M162" s="50"/>
      <c r="N162" s="28" t="s">
        <v>10</v>
      </c>
      <c r="O162" s="28">
        <f>COUNTIF(C155:C174,"제")</f>
        <v>0</v>
      </c>
      <c r="P162" s="28" t="s">
        <v>2</v>
      </c>
      <c r="Q162" s="28">
        <f>SUMIF(C155:C174,"제",E155:E174)</f>
        <v>0</v>
      </c>
      <c r="R162" s="28">
        <f>COUNTIF(X155:X174,"제국")</f>
        <v>0</v>
      </c>
      <c r="S162" s="28" t="s">
        <v>2</v>
      </c>
      <c r="T162" s="28">
        <f>SUMIF(X155:X174,"제국",E155:E174)</f>
        <v>0</v>
      </c>
      <c r="U162" s="28">
        <f t="shared" si="35"/>
        <v>0</v>
      </c>
      <c r="V162" s="28" t="s">
        <v>2</v>
      </c>
      <c r="W162" s="28">
        <f t="shared" si="36"/>
        <v>0</v>
      </c>
      <c r="X162" s="28" t="str">
        <f t="shared" si="34"/>
        <v/>
      </c>
    </row>
    <row r="163" spans="1:24" ht="28.9" customHeight="1">
      <c r="A163" s="41" t="str">
        <f t="shared" si="37"/>
        <v xml:space="preserve"> </v>
      </c>
      <c r="B163" s="42"/>
      <c r="C163" s="43"/>
      <c r="D163" s="44"/>
      <c r="E163" s="44"/>
      <c r="F163" s="43"/>
      <c r="G163" s="43"/>
      <c r="H163" s="26"/>
      <c r="I163" s="26"/>
      <c r="J163" s="26"/>
      <c r="K163" s="26"/>
      <c r="L163" s="52"/>
      <c r="M163" s="50"/>
      <c r="N163" s="28" t="s">
        <v>11</v>
      </c>
      <c r="O163" s="28">
        <f>COUNTIF(C155:C174,"유")</f>
        <v>0</v>
      </c>
      <c r="P163" s="28" t="s">
        <v>2</v>
      </c>
      <c r="Q163" s="28">
        <f>SUMIF(C155:C174,"유",E155:E174)</f>
        <v>0</v>
      </c>
      <c r="R163" s="28">
        <f>COUNTIF(X155:X174,"유국")</f>
        <v>0</v>
      </c>
      <c r="S163" s="28" t="s">
        <v>2</v>
      </c>
      <c r="T163" s="28">
        <f>SUMIF(X155:X174,"유국",E155:E174)</f>
        <v>0</v>
      </c>
      <c r="U163" s="28">
        <f t="shared" si="35"/>
        <v>0</v>
      </c>
      <c r="V163" s="28" t="s">
        <v>2</v>
      </c>
      <c r="W163" s="28">
        <f t="shared" si="36"/>
        <v>0</v>
      </c>
      <c r="X163" s="28" t="str">
        <f t="shared" si="34"/>
        <v/>
      </c>
    </row>
    <row r="164" spans="1:24" ht="28.9" customHeight="1">
      <c r="A164" s="41" t="str">
        <f t="shared" si="37"/>
        <v xml:space="preserve"> </v>
      </c>
      <c r="B164" s="42"/>
      <c r="C164" s="43"/>
      <c r="D164" s="44"/>
      <c r="E164" s="44"/>
      <c r="F164" s="43"/>
      <c r="G164" s="43"/>
      <c r="H164" s="26"/>
      <c r="I164" s="26"/>
      <c r="J164" s="26"/>
      <c r="K164" s="26"/>
      <c r="L164" s="52"/>
      <c r="M164" s="50"/>
      <c r="N164" s="28" t="s">
        <v>12</v>
      </c>
      <c r="O164" s="28">
        <f>COUNTIF(C155:C174,"과")</f>
        <v>0</v>
      </c>
      <c r="P164" s="28" t="s">
        <v>2</v>
      </c>
      <c r="Q164" s="28">
        <f>SUMIF(C155:C174,"과",E155:E174)</f>
        <v>0</v>
      </c>
      <c r="R164" s="28">
        <f>COUNTIF(X155:X174,"과국")</f>
        <v>0</v>
      </c>
      <c r="S164" s="28" t="s">
        <v>2</v>
      </c>
      <c r="T164" s="28">
        <f>SUMIF(X155:X174,"과국",E155:E174)</f>
        <v>0</v>
      </c>
      <c r="U164" s="28">
        <f t="shared" si="35"/>
        <v>0</v>
      </c>
      <c r="V164" s="28" t="s">
        <v>2</v>
      </c>
      <c r="W164" s="28">
        <f t="shared" si="36"/>
        <v>0</v>
      </c>
      <c r="X164" s="28" t="str">
        <f t="shared" si="34"/>
        <v/>
      </c>
    </row>
    <row r="165" spans="1:24" ht="28.9" customHeight="1">
      <c r="A165" s="41" t="str">
        <f>IF(OR(ISNUMBER(E165),ISTEXT(C165)),A164+1," ")</f>
        <v xml:space="preserve"> </v>
      </c>
      <c r="B165" s="42"/>
      <c r="C165" s="43"/>
      <c r="D165" s="44"/>
      <c r="E165" s="44"/>
      <c r="F165" s="43"/>
      <c r="G165" s="43"/>
      <c r="H165" s="26"/>
      <c r="I165" s="26"/>
      <c r="J165" s="26"/>
      <c r="K165" s="26"/>
      <c r="L165" s="52"/>
      <c r="M165" s="50"/>
      <c r="N165" s="28" t="s">
        <v>13</v>
      </c>
      <c r="O165" s="28">
        <f>COUNTIF(C155:C174,"묘")</f>
        <v>0</v>
      </c>
      <c r="P165" s="28" t="s">
        <v>2</v>
      </c>
      <c r="Q165" s="28">
        <f>SUMIF(C155:C174,"묘",E155:E174)</f>
        <v>0</v>
      </c>
      <c r="R165" s="28">
        <f>COUNTIF(X155:X174,"묘국")</f>
        <v>0</v>
      </c>
      <c r="S165" s="28" t="s">
        <v>2</v>
      </c>
      <c r="T165" s="28">
        <f>SUMIF(X155:X174,"묘국",E155:E174)</f>
        <v>0</v>
      </c>
      <c r="U165" s="28">
        <f t="shared" si="35"/>
        <v>0</v>
      </c>
      <c r="V165" s="28" t="s">
        <v>2</v>
      </c>
      <c r="W165" s="28">
        <f t="shared" si="36"/>
        <v>0</v>
      </c>
      <c r="X165" s="28" t="str">
        <f t="shared" si="34"/>
        <v/>
      </c>
    </row>
    <row r="166" spans="1:24" ht="28.9" customHeight="1">
      <c r="A166" s="41" t="str">
        <f>IF(OR(ISNUMBER(E166),ISTEXT(C166)),A165+1," ")</f>
        <v xml:space="preserve"> </v>
      </c>
      <c r="B166" s="42"/>
      <c r="C166" s="43"/>
      <c r="D166" s="44"/>
      <c r="E166" s="44"/>
      <c r="F166" s="43"/>
      <c r="G166" s="43"/>
      <c r="H166" s="26"/>
      <c r="I166" s="26"/>
      <c r="J166" s="26"/>
      <c r="K166" s="26"/>
      <c r="L166" s="52"/>
      <c r="M166" s="50"/>
      <c r="N166" s="28" t="s">
        <v>14</v>
      </c>
      <c r="O166" s="28">
        <f>COUNTIF(C155:C174,"목")</f>
        <v>0</v>
      </c>
      <c r="P166" s="28" t="s">
        <v>2</v>
      </c>
      <c r="Q166" s="28">
        <f>SUMIF(C155:C174,"목",E155:E174)</f>
        <v>0</v>
      </c>
      <c r="R166" s="28">
        <f>COUNTIF(X155:X174,"목국")</f>
        <v>0</v>
      </c>
      <c r="S166" s="28" t="s">
        <v>2</v>
      </c>
      <c r="T166" s="28">
        <f>SUMIF(X155:X174,"목국",E155:E174)</f>
        <v>0</v>
      </c>
      <c r="U166" s="28">
        <f t="shared" si="35"/>
        <v>0</v>
      </c>
      <c r="V166" s="28" t="s">
        <v>2</v>
      </c>
      <c r="W166" s="28">
        <f t="shared" si="36"/>
        <v>0</v>
      </c>
      <c r="X166" s="28" t="str">
        <f t="shared" si="34"/>
        <v/>
      </c>
    </row>
    <row r="167" spans="1:24" ht="28.9" customHeight="1">
      <c r="A167" s="41" t="str">
        <f t="shared" ref="A167:A172" si="38">IF(OR(ISNUMBER(E167),ISTEXT(C167)),A166+1," ")</f>
        <v xml:space="preserve"> </v>
      </c>
      <c r="B167" s="42"/>
      <c r="C167" s="43"/>
      <c r="D167" s="44"/>
      <c r="E167" s="44"/>
      <c r="F167" s="43"/>
      <c r="G167" s="43"/>
      <c r="H167" s="26"/>
      <c r="I167" s="26"/>
      <c r="J167" s="26"/>
      <c r="K167" s="26"/>
      <c r="L167" s="52"/>
      <c r="M167" s="50"/>
      <c r="N167" s="28" t="s">
        <v>15</v>
      </c>
      <c r="O167" s="28">
        <f>COUNTIF(C155:C174,"잡")</f>
        <v>0</v>
      </c>
      <c r="P167" s="28" t="s">
        <v>2</v>
      </c>
      <c r="Q167" s="28">
        <f>SUMIF(C155:C174,"잡",E155:E174)</f>
        <v>0</v>
      </c>
      <c r="R167" s="28">
        <f>COUNTIF(X155:X174,"잡국")</f>
        <v>0</v>
      </c>
      <c r="S167" s="28" t="s">
        <v>2</v>
      </c>
      <c r="T167" s="28">
        <f>SUMIF(X155:X174,"잡국",E155:E174)</f>
        <v>0</v>
      </c>
      <c r="U167" s="28">
        <f t="shared" si="35"/>
        <v>0</v>
      </c>
      <c r="V167" s="28" t="s">
        <v>2</v>
      </c>
      <c r="W167" s="28">
        <f t="shared" si="36"/>
        <v>0</v>
      </c>
      <c r="X167" s="28" t="str">
        <f t="shared" si="34"/>
        <v/>
      </c>
    </row>
    <row r="168" spans="1:24" ht="28.9" customHeight="1">
      <c r="A168" s="41" t="str">
        <f t="shared" si="38"/>
        <v xml:space="preserve"> </v>
      </c>
      <c r="B168" s="42"/>
      <c r="C168" s="43"/>
      <c r="D168" s="44"/>
      <c r="E168" s="44"/>
      <c r="F168" s="43"/>
      <c r="G168" s="43"/>
      <c r="H168" s="26"/>
      <c r="I168" s="26"/>
      <c r="J168" s="26"/>
      <c r="K168" s="26"/>
      <c r="L168" s="52"/>
      <c r="M168" s="50"/>
      <c r="N168" s="28" t="s">
        <v>19</v>
      </c>
      <c r="O168" s="28">
        <f>COUNTIF(C155:C174,"학")</f>
        <v>0</v>
      </c>
      <c r="P168" s="28" t="s">
        <v>2</v>
      </c>
      <c r="Q168" s="28">
        <f>SUMIF(C155:C174,"학",E155:E174)</f>
        <v>0</v>
      </c>
      <c r="R168" s="28">
        <f>COUNTIF(X155:X174,"학국")</f>
        <v>0</v>
      </c>
      <c r="S168" s="28" t="s">
        <v>2</v>
      </c>
      <c r="T168" s="28">
        <f>SUMIF(X155:X174,"학국",E155:E174)</f>
        <v>0</v>
      </c>
      <c r="U168" s="28">
        <f t="shared" si="35"/>
        <v>0</v>
      </c>
      <c r="V168" s="28" t="s">
        <v>2</v>
      </c>
      <c r="W168" s="28">
        <f t="shared" si="36"/>
        <v>0</v>
      </c>
      <c r="X168" s="28" t="str">
        <f t="shared" ref="X168:X183" si="39">CONCATENATE(C168,H168)</f>
        <v/>
      </c>
    </row>
    <row r="169" spans="1:24" ht="28.9" customHeight="1">
      <c r="A169" s="41" t="str">
        <f t="shared" si="38"/>
        <v xml:space="preserve"> </v>
      </c>
      <c r="B169" s="42"/>
      <c r="C169" s="43"/>
      <c r="D169" s="44"/>
      <c r="E169" s="44"/>
      <c r="F169" s="43"/>
      <c r="G169" s="43"/>
      <c r="H169" s="26"/>
      <c r="I169" s="26"/>
      <c r="J169" s="26"/>
      <c r="K169" s="26"/>
      <c r="L169" s="52"/>
      <c r="M169" s="50"/>
      <c r="N169" s="28" t="s">
        <v>16</v>
      </c>
      <c r="O169" s="28">
        <f>COUNTIF(C155:C174,"수")</f>
        <v>0</v>
      </c>
      <c r="P169" s="28" t="s">
        <v>2</v>
      </c>
      <c r="Q169" s="28">
        <f>SUMIF(C155:C174,"수",E155:E174)</f>
        <v>0</v>
      </c>
      <c r="R169" s="28">
        <f>COUNTIF(X155:X174,"수국")</f>
        <v>0</v>
      </c>
      <c r="S169" s="28" t="s">
        <v>2</v>
      </c>
      <c r="T169" s="28">
        <f>SUMIF(X155:X174,"수국",E155:E174)</f>
        <v>0</v>
      </c>
      <c r="U169" s="28">
        <f t="shared" si="35"/>
        <v>0</v>
      </c>
      <c r="V169" s="28" t="s">
        <v>2</v>
      </c>
      <c r="W169" s="28">
        <f t="shared" si="36"/>
        <v>0</v>
      </c>
      <c r="X169" s="28" t="str">
        <f t="shared" si="39"/>
        <v/>
      </c>
    </row>
    <row r="170" spans="1:24" ht="28.9" customHeight="1">
      <c r="A170" s="41" t="str">
        <f t="shared" si="38"/>
        <v xml:space="preserve"> </v>
      </c>
      <c r="B170" s="42"/>
      <c r="C170" s="43"/>
      <c r="D170" s="44"/>
      <c r="E170" s="44"/>
      <c r="F170" s="43"/>
      <c r="G170" s="43"/>
      <c r="H170" s="26"/>
      <c r="I170" s="26"/>
      <c r="J170" s="26"/>
      <c r="K170" s="26"/>
      <c r="L170" s="52"/>
      <c r="M170" s="50"/>
      <c r="N170" s="29" t="s">
        <v>17</v>
      </c>
      <c r="O170" s="28">
        <f>COUNTIF(C155:C174,"장")</f>
        <v>0</v>
      </c>
      <c r="P170" s="28" t="s">
        <v>2</v>
      </c>
      <c r="Q170" s="28">
        <f>SUMIF(C155:C174,"장",E155:E174)</f>
        <v>0</v>
      </c>
      <c r="R170" s="28">
        <f>COUNTIF(X155:X174,"장국")</f>
        <v>0</v>
      </c>
      <c r="S170" s="28" t="s">
        <v>2</v>
      </c>
      <c r="T170" s="28">
        <f>SUMIF(X155:X174,"장국",E155:E174)</f>
        <v>0</v>
      </c>
      <c r="U170" s="28">
        <f t="shared" si="35"/>
        <v>0</v>
      </c>
      <c r="V170" s="28" t="s">
        <v>2</v>
      </c>
      <c r="W170" s="28">
        <f t="shared" si="36"/>
        <v>0</v>
      </c>
      <c r="X170" s="30" t="str">
        <f t="shared" si="39"/>
        <v/>
      </c>
    </row>
    <row r="171" spans="1:24" ht="28.9" customHeight="1">
      <c r="A171" s="41" t="str">
        <f t="shared" si="38"/>
        <v xml:space="preserve"> </v>
      </c>
      <c r="B171" s="42"/>
      <c r="C171" s="43"/>
      <c r="D171" s="44"/>
      <c r="E171" s="44"/>
      <c r="F171" s="43"/>
      <c r="G171" s="43"/>
      <c r="H171" s="26"/>
      <c r="I171" s="26"/>
      <c r="J171" s="26"/>
      <c r="K171" s="26"/>
      <c r="L171" s="52"/>
      <c r="M171" s="50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30" t="str">
        <f t="shared" si="39"/>
        <v/>
      </c>
    </row>
    <row r="172" spans="1:24" ht="28.9" customHeight="1">
      <c r="A172" s="41" t="str">
        <f t="shared" si="38"/>
        <v xml:space="preserve"> </v>
      </c>
      <c r="B172" s="42"/>
      <c r="C172" s="43"/>
      <c r="D172" s="44"/>
      <c r="E172" s="44"/>
      <c r="F172" s="43"/>
      <c r="G172" s="43"/>
      <c r="H172" s="26"/>
      <c r="I172" s="26"/>
      <c r="J172" s="26"/>
      <c r="K172" s="26"/>
      <c r="L172" s="52"/>
      <c r="M172" s="50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30" t="str">
        <f t="shared" si="39"/>
        <v/>
      </c>
    </row>
    <row r="173" spans="1:24" ht="28.9" customHeight="1">
      <c r="A173" s="41" t="str">
        <f>IF(OR(ISNUMBER(E173),ISTEXT(C173)),A172+1," ")</f>
        <v xml:space="preserve"> </v>
      </c>
      <c r="B173" s="42"/>
      <c r="C173" s="43"/>
      <c r="D173" s="44"/>
      <c r="E173" s="44"/>
      <c r="F173" s="43"/>
      <c r="G173" s="43"/>
      <c r="H173" s="26"/>
      <c r="I173" s="26"/>
      <c r="J173" s="26"/>
      <c r="K173" s="26"/>
      <c r="L173" s="52"/>
      <c r="M173" s="50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30" t="str">
        <f t="shared" si="39"/>
        <v/>
      </c>
    </row>
    <row r="174" spans="1:24" ht="28.9" customHeight="1">
      <c r="A174" s="41" t="str">
        <f>IF(OR(ISNUMBER(E174),ISTEXT(C174)),A173+1," ")</f>
        <v xml:space="preserve"> </v>
      </c>
      <c r="B174" s="42"/>
      <c r="C174" s="43"/>
      <c r="D174" s="44"/>
      <c r="E174" s="44"/>
      <c r="F174" s="43"/>
      <c r="G174" s="43"/>
      <c r="H174" s="26"/>
      <c r="I174" s="26"/>
      <c r="J174" s="26"/>
      <c r="K174" s="26"/>
      <c r="L174" s="52"/>
      <c r="M174" s="50"/>
      <c r="N174" s="28" t="s">
        <v>20</v>
      </c>
      <c r="O174" s="28">
        <f>COUNTIF(C155:C174," ")</f>
        <v>0</v>
      </c>
      <c r="P174" s="28" t="s">
        <v>2</v>
      </c>
      <c r="Q174" s="28">
        <f>SUMIF(C155:C174," ",E155:E174)</f>
        <v>0</v>
      </c>
      <c r="R174" s="28"/>
      <c r="S174" s="28" t="s">
        <v>2</v>
      </c>
      <c r="T174" s="28"/>
      <c r="U174" s="28">
        <f>O174</f>
        <v>0</v>
      </c>
      <c r="V174" s="28" t="s">
        <v>2</v>
      </c>
      <c r="W174" s="28">
        <f>Q174</f>
        <v>0</v>
      </c>
      <c r="X174" s="28" t="str">
        <f t="shared" si="39"/>
        <v/>
      </c>
    </row>
    <row r="175" spans="1:24" ht="28.9" customHeight="1">
      <c r="A175" s="45" t="s">
        <v>35</v>
      </c>
      <c r="B175" s="46"/>
      <c r="C175" s="47"/>
      <c r="D175" s="48"/>
      <c r="E175" s="49">
        <f>SUM(E155:E174)</f>
        <v>0</v>
      </c>
      <c r="F175" s="47"/>
      <c r="G175" s="47"/>
      <c r="H175" s="31"/>
      <c r="I175" s="31"/>
      <c r="J175" s="31"/>
      <c r="K175" s="31"/>
      <c r="L175" s="33"/>
      <c r="M175" s="51"/>
      <c r="N175" s="29" t="s">
        <v>1</v>
      </c>
      <c r="O175" s="28">
        <f>SUM(O155:O174)</f>
        <v>0</v>
      </c>
      <c r="P175" s="28" t="s">
        <v>2</v>
      </c>
      <c r="Q175" s="28">
        <f>SUM(Q155:Q174)</f>
        <v>0</v>
      </c>
      <c r="R175" s="28">
        <f>SUM(R155:R174)</f>
        <v>0</v>
      </c>
      <c r="S175" s="28" t="s">
        <v>2</v>
      </c>
      <c r="T175" s="28">
        <f>SUM(T155:T174)</f>
        <v>0</v>
      </c>
      <c r="U175" s="28">
        <f>SUM(U155:U174)</f>
        <v>0</v>
      </c>
      <c r="V175" s="28" t="s">
        <v>2</v>
      </c>
      <c r="W175" s="28">
        <f>SUM(W155:W174)</f>
        <v>0</v>
      </c>
      <c r="X175" s="28" t="str">
        <f t="shared" si="39"/>
        <v/>
      </c>
    </row>
    <row r="176" spans="1:24" ht="28.9" customHeight="1">
      <c r="A176" s="41" t="str">
        <f>IF(OR(ISNUMBER(E176),ISTEXT(C176)),A174+1," ")</f>
        <v xml:space="preserve"> </v>
      </c>
      <c r="B176" s="42"/>
      <c r="C176" s="43"/>
      <c r="D176" s="44"/>
      <c r="E176" s="44"/>
      <c r="F176" s="43"/>
      <c r="G176" s="43"/>
      <c r="H176" s="26"/>
      <c r="I176" s="26"/>
      <c r="J176" s="26"/>
      <c r="K176" s="27"/>
      <c r="L176" s="52"/>
      <c r="M176" s="50"/>
      <c r="N176" s="28" t="s">
        <v>3</v>
      </c>
      <c r="O176" s="28">
        <f>COUNTIF(C176:C195,"전")</f>
        <v>0</v>
      </c>
      <c r="P176" s="28" t="s">
        <v>2</v>
      </c>
      <c r="Q176" s="28">
        <f>SUMIF(C176:C195,"전",E176:E195)</f>
        <v>0</v>
      </c>
      <c r="R176" s="28">
        <f>COUNTIF(X176:X195,"전국")</f>
        <v>0</v>
      </c>
      <c r="S176" s="28" t="s">
        <v>2</v>
      </c>
      <c r="T176" s="28">
        <f>SUMIF(X176:X195,"전국",E176:E195)</f>
        <v>0</v>
      </c>
      <c r="U176" s="28">
        <f t="shared" ref="U176:U191" si="40">O176-R176</f>
        <v>0</v>
      </c>
      <c r="V176" s="28" t="s">
        <v>2</v>
      </c>
      <c r="W176" s="28">
        <f t="shared" ref="W176:W191" si="41">Q176-T176</f>
        <v>0</v>
      </c>
      <c r="X176" s="28" t="str">
        <f t="shared" si="39"/>
        <v/>
      </c>
    </row>
    <row r="177" spans="1:24" ht="28.9" customHeight="1">
      <c r="A177" s="41" t="str">
        <f>IF(OR(ISNUMBER(E177),ISTEXT(C177)),A176+1," ")</f>
        <v xml:space="preserve"> </v>
      </c>
      <c r="B177" s="42"/>
      <c r="C177" s="43"/>
      <c r="D177" s="44"/>
      <c r="E177" s="44"/>
      <c r="F177" s="43"/>
      <c r="G177" s="43"/>
      <c r="H177" s="26"/>
      <c r="I177" s="26"/>
      <c r="J177" s="26"/>
      <c r="K177" s="26"/>
      <c r="L177" s="52"/>
      <c r="M177" s="50"/>
      <c r="N177" s="28" t="s">
        <v>4</v>
      </c>
      <c r="O177" s="28">
        <f>COUNTIF(C176:C195,"답")</f>
        <v>0</v>
      </c>
      <c r="P177" s="28" t="s">
        <v>2</v>
      </c>
      <c r="Q177" s="28">
        <f>SUMIF(C176:C195,"답",E176:E195)</f>
        <v>0</v>
      </c>
      <c r="R177" s="28">
        <f>COUNTIF(X176:X195,"답국")</f>
        <v>0</v>
      </c>
      <c r="S177" s="28" t="s">
        <v>2</v>
      </c>
      <c r="T177" s="28">
        <f>SUMIF(X176:X195,"답국",E176:E195)</f>
        <v>0</v>
      </c>
      <c r="U177" s="28">
        <f t="shared" si="40"/>
        <v>0</v>
      </c>
      <c r="V177" s="28" t="s">
        <v>2</v>
      </c>
      <c r="W177" s="28">
        <f t="shared" si="41"/>
        <v>0</v>
      </c>
      <c r="X177" s="28" t="str">
        <f t="shared" si="39"/>
        <v/>
      </c>
    </row>
    <row r="178" spans="1:24" ht="28.9" customHeight="1">
      <c r="A178" s="41" t="str">
        <f t="shared" ref="A178:A184" si="42">IF(OR(ISNUMBER(E178),ISTEXT(C178)),A177+1," ")</f>
        <v xml:space="preserve"> </v>
      </c>
      <c r="B178" s="42"/>
      <c r="C178" s="43"/>
      <c r="D178" s="44"/>
      <c r="E178" s="44"/>
      <c r="F178" s="43"/>
      <c r="G178" s="43"/>
      <c r="H178" s="26"/>
      <c r="I178" s="26"/>
      <c r="J178" s="26"/>
      <c r="K178" s="26"/>
      <c r="L178" s="52"/>
      <c r="M178" s="50"/>
      <c r="N178" s="28" t="s">
        <v>5</v>
      </c>
      <c r="O178" s="28">
        <f>COUNTIF(C176:C195,"임")</f>
        <v>0</v>
      </c>
      <c r="P178" s="28" t="s">
        <v>2</v>
      </c>
      <c r="Q178" s="28">
        <f>SUMIF(C176:C195,"임",E176:E195)</f>
        <v>0</v>
      </c>
      <c r="R178" s="28">
        <f>COUNTIF(X176:X195,"임국")</f>
        <v>0</v>
      </c>
      <c r="S178" s="28" t="s">
        <v>2</v>
      </c>
      <c r="T178" s="28">
        <f>SUMIF(X176:X195,"임국",E176:E195)</f>
        <v>0</v>
      </c>
      <c r="U178" s="28">
        <f t="shared" si="40"/>
        <v>0</v>
      </c>
      <c r="V178" s="28" t="s">
        <v>2</v>
      </c>
      <c r="W178" s="28">
        <f t="shared" si="41"/>
        <v>0</v>
      </c>
      <c r="X178" s="28" t="str">
        <f t="shared" si="39"/>
        <v/>
      </c>
    </row>
    <row r="179" spans="1:24" ht="28.9" customHeight="1">
      <c r="A179" s="41" t="str">
        <f t="shared" si="42"/>
        <v xml:space="preserve"> </v>
      </c>
      <c r="B179" s="42"/>
      <c r="C179" s="43"/>
      <c r="D179" s="44"/>
      <c r="E179" s="44"/>
      <c r="F179" s="43"/>
      <c r="G179" s="43"/>
      <c r="H179" s="26"/>
      <c r="I179" s="26"/>
      <c r="J179" s="26"/>
      <c r="K179" s="26"/>
      <c r="L179" s="52"/>
      <c r="M179" s="50"/>
      <c r="N179" s="28" t="s">
        <v>6</v>
      </c>
      <c r="O179" s="28">
        <f>COUNTIF(C176:C195,"대")</f>
        <v>0</v>
      </c>
      <c r="P179" s="28" t="s">
        <v>2</v>
      </c>
      <c r="Q179" s="28">
        <f>SUMIF(C176:C195,"대",E176:E195)</f>
        <v>0</v>
      </c>
      <c r="R179" s="28">
        <f>COUNTIF(X176:X195,"대국")</f>
        <v>0</v>
      </c>
      <c r="S179" s="28" t="s">
        <v>2</v>
      </c>
      <c r="T179" s="28">
        <f>SUMIF(X176:X195,"대국",E176:E195)</f>
        <v>0</v>
      </c>
      <c r="U179" s="28">
        <f t="shared" si="40"/>
        <v>0</v>
      </c>
      <c r="V179" s="28" t="s">
        <v>2</v>
      </c>
      <c r="W179" s="28">
        <f t="shared" si="41"/>
        <v>0</v>
      </c>
      <c r="X179" s="28" t="str">
        <f t="shared" si="39"/>
        <v/>
      </c>
    </row>
    <row r="180" spans="1:24" ht="28.9" customHeight="1">
      <c r="A180" s="41" t="str">
        <f t="shared" si="42"/>
        <v xml:space="preserve"> </v>
      </c>
      <c r="B180" s="42"/>
      <c r="C180" s="43"/>
      <c r="D180" s="44"/>
      <c r="E180" s="44"/>
      <c r="F180" s="43"/>
      <c r="G180" s="43"/>
      <c r="H180" s="26"/>
      <c r="I180" s="26"/>
      <c r="J180" s="26"/>
      <c r="K180" s="26"/>
      <c r="L180" s="52"/>
      <c r="M180" s="50"/>
      <c r="N180" s="28" t="s">
        <v>7</v>
      </c>
      <c r="O180" s="28">
        <f>COUNTIF(C176:C195,"도")</f>
        <v>0</v>
      </c>
      <c r="P180" s="28" t="s">
        <v>2</v>
      </c>
      <c r="Q180" s="28">
        <f>SUMIF(C176:C195,"도",E176:E195)</f>
        <v>0</v>
      </c>
      <c r="R180" s="28">
        <f>COUNTIF(X176:X195,"도국")</f>
        <v>0</v>
      </c>
      <c r="S180" s="28" t="s">
        <v>2</v>
      </c>
      <c r="T180" s="28">
        <f>SUMIF(X176:X195,"도국",E176:E195)</f>
        <v>0</v>
      </c>
      <c r="U180" s="28">
        <f t="shared" si="40"/>
        <v>0</v>
      </c>
      <c r="V180" s="28" t="s">
        <v>2</v>
      </c>
      <c r="W180" s="28">
        <f t="shared" si="41"/>
        <v>0</v>
      </c>
      <c r="X180" s="28" t="str">
        <f t="shared" si="39"/>
        <v/>
      </c>
    </row>
    <row r="181" spans="1:24" ht="28.9" customHeight="1">
      <c r="A181" s="41" t="str">
        <f t="shared" si="42"/>
        <v xml:space="preserve"> </v>
      </c>
      <c r="B181" s="42"/>
      <c r="C181" s="43"/>
      <c r="D181" s="44"/>
      <c r="E181" s="44"/>
      <c r="F181" s="43"/>
      <c r="G181" s="43"/>
      <c r="H181" s="26"/>
      <c r="I181" s="26"/>
      <c r="J181" s="26"/>
      <c r="K181" s="26"/>
      <c r="L181" s="52"/>
      <c r="M181" s="50"/>
      <c r="N181" s="28" t="s">
        <v>8</v>
      </c>
      <c r="O181" s="28">
        <f>COUNTIF(C176:C195,"천")</f>
        <v>0</v>
      </c>
      <c r="P181" s="28" t="s">
        <v>2</v>
      </c>
      <c r="Q181" s="28">
        <f>SUMIF(C176:C195,"천",E176:E195)</f>
        <v>0</v>
      </c>
      <c r="R181" s="28">
        <f>COUNTIF(X176:X195,"천국")</f>
        <v>0</v>
      </c>
      <c r="S181" s="28" t="s">
        <v>2</v>
      </c>
      <c r="T181" s="28">
        <f>SUMIF(X176:X195,"천국",E176:E195)</f>
        <v>0</v>
      </c>
      <c r="U181" s="28">
        <f t="shared" si="40"/>
        <v>0</v>
      </c>
      <c r="V181" s="28" t="s">
        <v>2</v>
      </c>
      <c r="W181" s="28">
        <f t="shared" si="41"/>
        <v>0</v>
      </c>
      <c r="X181" s="28" t="str">
        <f t="shared" si="39"/>
        <v/>
      </c>
    </row>
    <row r="182" spans="1:24" ht="28.9" customHeight="1">
      <c r="A182" s="41" t="str">
        <f t="shared" si="42"/>
        <v xml:space="preserve"> </v>
      </c>
      <c r="B182" s="42"/>
      <c r="C182" s="43"/>
      <c r="D182" s="44"/>
      <c r="E182" s="44"/>
      <c r="F182" s="43"/>
      <c r="G182" s="43"/>
      <c r="H182" s="26"/>
      <c r="I182" s="26"/>
      <c r="J182" s="26"/>
      <c r="K182" s="26"/>
      <c r="L182" s="52"/>
      <c r="M182" s="50"/>
      <c r="N182" s="28" t="s">
        <v>9</v>
      </c>
      <c r="O182" s="28">
        <f>COUNTIF(C176:C195,"구")</f>
        <v>0</v>
      </c>
      <c r="P182" s="28" t="s">
        <v>2</v>
      </c>
      <c r="Q182" s="28">
        <f>SUMIF(C176:C195,"구",E176:E195)</f>
        <v>0</v>
      </c>
      <c r="R182" s="28">
        <f>COUNTIF(X176:X195,"구국")</f>
        <v>0</v>
      </c>
      <c r="S182" s="28" t="s">
        <v>2</v>
      </c>
      <c r="T182" s="28">
        <f>SUMIF(X176:X195,"구국",E176:E195)</f>
        <v>0</v>
      </c>
      <c r="U182" s="28">
        <f t="shared" si="40"/>
        <v>0</v>
      </c>
      <c r="V182" s="28" t="s">
        <v>2</v>
      </c>
      <c r="W182" s="28">
        <f t="shared" si="41"/>
        <v>0</v>
      </c>
      <c r="X182" s="28" t="str">
        <f t="shared" si="39"/>
        <v/>
      </c>
    </row>
    <row r="183" spans="1:24" ht="28.9" customHeight="1">
      <c r="A183" s="41" t="str">
        <f t="shared" si="42"/>
        <v xml:space="preserve"> </v>
      </c>
      <c r="B183" s="42"/>
      <c r="C183" s="43"/>
      <c r="D183" s="44"/>
      <c r="E183" s="44"/>
      <c r="F183" s="43"/>
      <c r="G183" s="43"/>
      <c r="H183" s="26"/>
      <c r="I183" s="26"/>
      <c r="J183" s="26"/>
      <c r="K183" s="26"/>
      <c r="L183" s="52"/>
      <c r="M183" s="50"/>
      <c r="N183" s="28" t="s">
        <v>10</v>
      </c>
      <c r="O183" s="28">
        <f>COUNTIF(C176:C195,"제")</f>
        <v>0</v>
      </c>
      <c r="P183" s="28" t="s">
        <v>2</v>
      </c>
      <c r="Q183" s="28">
        <f>SUMIF(C176:C195,"제",E176:E195)</f>
        <v>0</v>
      </c>
      <c r="R183" s="28">
        <f>COUNTIF(X176:X195,"제국")</f>
        <v>0</v>
      </c>
      <c r="S183" s="28" t="s">
        <v>2</v>
      </c>
      <c r="T183" s="28">
        <f>SUMIF(X176:X195,"제국",E176:E195)</f>
        <v>0</v>
      </c>
      <c r="U183" s="28">
        <f t="shared" si="40"/>
        <v>0</v>
      </c>
      <c r="V183" s="28" t="s">
        <v>2</v>
      </c>
      <c r="W183" s="28">
        <f t="shared" si="41"/>
        <v>0</v>
      </c>
      <c r="X183" s="28" t="str">
        <f t="shared" si="39"/>
        <v/>
      </c>
    </row>
    <row r="184" spans="1:24" ht="28.9" customHeight="1">
      <c r="A184" s="41" t="str">
        <f t="shared" si="42"/>
        <v xml:space="preserve"> </v>
      </c>
      <c r="B184" s="42"/>
      <c r="C184" s="43"/>
      <c r="D184" s="44"/>
      <c r="E184" s="44"/>
      <c r="F184" s="43"/>
      <c r="G184" s="43"/>
      <c r="H184" s="26"/>
      <c r="I184" s="26"/>
      <c r="J184" s="26"/>
      <c r="K184" s="26"/>
      <c r="L184" s="52"/>
      <c r="M184" s="50"/>
      <c r="N184" s="28" t="s">
        <v>11</v>
      </c>
      <c r="O184" s="28">
        <f>COUNTIF(C176:C195,"유")</f>
        <v>0</v>
      </c>
      <c r="P184" s="28" t="s">
        <v>2</v>
      </c>
      <c r="Q184" s="28">
        <f>SUMIF(C176:C195,"유",E176:E195)</f>
        <v>0</v>
      </c>
      <c r="R184" s="28">
        <f>COUNTIF(X176:X195,"유국")</f>
        <v>0</v>
      </c>
      <c r="S184" s="28" t="s">
        <v>2</v>
      </c>
      <c r="T184" s="28">
        <f>SUMIF(X176:X195,"유국",E176:E195)</f>
        <v>0</v>
      </c>
      <c r="U184" s="28">
        <f t="shared" si="40"/>
        <v>0</v>
      </c>
      <c r="V184" s="28" t="s">
        <v>2</v>
      </c>
      <c r="W184" s="28">
        <f t="shared" si="41"/>
        <v>0</v>
      </c>
      <c r="X184" s="28" t="str">
        <f t="shared" ref="X184:X199" si="43">CONCATENATE(C184,H184)</f>
        <v/>
      </c>
    </row>
    <row r="185" spans="1:24" ht="28.9" customHeight="1">
      <c r="A185" s="41" t="str">
        <f>IF(OR(ISNUMBER(E185),ISTEXT(C185)),A184+1," ")</f>
        <v xml:space="preserve"> </v>
      </c>
      <c r="B185" s="42"/>
      <c r="C185" s="43"/>
      <c r="D185" s="44"/>
      <c r="E185" s="44"/>
      <c r="F185" s="43"/>
      <c r="G185" s="43"/>
      <c r="H185" s="26"/>
      <c r="I185" s="26"/>
      <c r="J185" s="26"/>
      <c r="K185" s="26"/>
      <c r="L185" s="52"/>
      <c r="M185" s="50"/>
      <c r="N185" s="28" t="s">
        <v>12</v>
      </c>
      <c r="O185" s="28">
        <f>COUNTIF(C176:C195,"과")</f>
        <v>0</v>
      </c>
      <c r="P185" s="28" t="s">
        <v>2</v>
      </c>
      <c r="Q185" s="28">
        <f>SUMIF(C176:C195,"과",E176:E195)</f>
        <v>0</v>
      </c>
      <c r="R185" s="28">
        <f>COUNTIF(X176:X195,"과국")</f>
        <v>0</v>
      </c>
      <c r="S185" s="28" t="s">
        <v>2</v>
      </c>
      <c r="T185" s="28">
        <f>SUMIF(X176:X195,"과국",E176:E195)</f>
        <v>0</v>
      </c>
      <c r="U185" s="28">
        <f t="shared" si="40"/>
        <v>0</v>
      </c>
      <c r="V185" s="28" t="s">
        <v>2</v>
      </c>
      <c r="W185" s="28">
        <f t="shared" si="41"/>
        <v>0</v>
      </c>
      <c r="X185" s="28" t="str">
        <f t="shared" si="43"/>
        <v/>
      </c>
    </row>
    <row r="186" spans="1:24" ht="28.9" customHeight="1">
      <c r="A186" s="41" t="str">
        <f>IF(OR(ISNUMBER(E186),ISTEXT(C186)),A185+1," ")</f>
        <v xml:space="preserve"> </v>
      </c>
      <c r="B186" s="42"/>
      <c r="C186" s="43"/>
      <c r="D186" s="44"/>
      <c r="E186" s="44"/>
      <c r="F186" s="43"/>
      <c r="G186" s="43"/>
      <c r="H186" s="26"/>
      <c r="I186" s="26"/>
      <c r="J186" s="26"/>
      <c r="K186" s="26"/>
      <c r="L186" s="52"/>
      <c r="M186" s="50"/>
      <c r="N186" s="28" t="s">
        <v>13</v>
      </c>
      <c r="O186" s="28">
        <f>COUNTIF(C176:C195,"묘")</f>
        <v>0</v>
      </c>
      <c r="P186" s="28" t="s">
        <v>2</v>
      </c>
      <c r="Q186" s="28">
        <f>SUMIF(C176:C195,"묘",E176:E195)</f>
        <v>0</v>
      </c>
      <c r="R186" s="28">
        <f>COUNTIF(X176:X195,"묘국")</f>
        <v>0</v>
      </c>
      <c r="S186" s="28" t="s">
        <v>2</v>
      </c>
      <c r="T186" s="28">
        <f>SUMIF(X176:X195,"묘국",E176:E195)</f>
        <v>0</v>
      </c>
      <c r="U186" s="28">
        <f t="shared" si="40"/>
        <v>0</v>
      </c>
      <c r="V186" s="28" t="s">
        <v>2</v>
      </c>
      <c r="W186" s="28">
        <f t="shared" si="41"/>
        <v>0</v>
      </c>
      <c r="X186" s="28" t="str">
        <f t="shared" si="43"/>
        <v/>
      </c>
    </row>
    <row r="187" spans="1:24" ht="28.9" customHeight="1">
      <c r="A187" s="41" t="str">
        <f t="shared" ref="A187:A193" si="44">IF(OR(ISNUMBER(E187),ISTEXT(C187)),A186+1," ")</f>
        <v xml:space="preserve"> </v>
      </c>
      <c r="B187" s="42"/>
      <c r="C187" s="43"/>
      <c r="D187" s="44"/>
      <c r="E187" s="44"/>
      <c r="F187" s="43"/>
      <c r="G187" s="43"/>
      <c r="H187" s="26"/>
      <c r="I187" s="26"/>
      <c r="J187" s="26"/>
      <c r="K187" s="26"/>
      <c r="L187" s="52"/>
      <c r="M187" s="50"/>
      <c r="N187" s="28" t="s">
        <v>14</v>
      </c>
      <c r="O187" s="28">
        <f>COUNTIF(C176:C195,"목")</f>
        <v>0</v>
      </c>
      <c r="P187" s="28" t="s">
        <v>2</v>
      </c>
      <c r="Q187" s="28">
        <f>SUMIF(C176:C195,"목",E176:E195)</f>
        <v>0</v>
      </c>
      <c r="R187" s="28">
        <f>COUNTIF(X176:X195,"목국")</f>
        <v>0</v>
      </c>
      <c r="S187" s="28" t="s">
        <v>2</v>
      </c>
      <c r="T187" s="28">
        <f>SUMIF(X176:X195,"목국",E176:E195)</f>
        <v>0</v>
      </c>
      <c r="U187" s="28">
        <f t="shared" si="40"/>
        <v>0</v>
      </c>
      <c r="V187" s="28" t="s">
        <v>2</v>
      </c>
      <c r="W187" s="28">
        <f t="shared" si="41"/>
        <v>0</v>
      </c>
      <c r="X187" s="28" t="str">
        <f t="shared" si="43"/>
        <v/>
      </c>
    </row>
    <row r="188" spans="1:24" ht="28.9" customHeight="1">
      <c r="A188" s="41" t="str">
        <f t="shared" si="44"/>
        <v xml:space="preserve"> </v>
      </c>
      <c r="B188" s="42"/>
      <c r="C188" s="43"/>
      <c r="D188" s="44"/>
      <c r="E188" s="44"/>
      <c r="F188" s="43"/>
      <c r="G188" s="43"/>
      <c r="H188" s="26"/>
      <c r="I188" s="26"/>
      <c r="J188" s="26"/>
      <c r="K188" s="26"/>
      <c r="L188" s="52"/>
      <c r="M188" s="50"/>
      <c r="N188" s="28" t="s">
        <v>15</v>
      </c>
      <c r="O188" s="28">
        <f>COUNTIF(C176:C195,"잡")</f>
        <v>0</v>
      </c>
      <c r="P188" s="28" t="s">
        <v>2</v>
      </c>
      <c r="Q188" s="28">
        <f>SUMIF(C176:C195,"잡",E176:E195)</f>
        <v>0</v>
      </c>
      <c r="R188" s="28">
        <f>COUNTIF(X176:X195,"잡국")</f>
        <v>0</v>
      </c>
      <c r="S188" s="28" t="s">
        <v>2</v>
      </c>
      <c r="T188" s="28">
        <f>SUMIF(X176:X195,"잡국",E176:E195)</f>
        <v>0</v>
      </c>
      <c r="U188" s="28">
        <f t="shared" si="40"/>
        <v>0</v>
      </c>
      <c r="V188" s="28" t="s">
        <v>2</v>
      </c>
      <c r="W188" s="28">
        <f t="shared" si="41"/>
        <v>0</v>
      </c>
      <c r="X188" s="28" t="str">
        <f t="shared" si="43"/>
        <v/>
      </c>
    </row>
    <row r="189" spans="1:24" ht="28.9" customHeight="1">
      <c r="A189" s="41" t="str">
        <f t="shared" si="44"/>
        <v xml:space="preserve"> </v>
      </c>
      <c r="B189" s="42"/>
      <c r="C189" s="43"/>
      <c r="D189" s="44"/>
      <c r="E189" s="44"/>
      <c r="F189" s="43"/>
      <c r="G189" s="43"/>
      <c r="H189" s="26"/>
      <c r="I189" s="26"/>
      <c r="J189" s="26"/>
      <c r="K189" s="26"/>
      <c r="L189" s="52"/>
      <c r="M189" s="50"/>
      <c r="N189" s="28" t="s">
        <v>19</v>
      </c>
      <c r="O189" s="28">
        <f>COUNTIF(C176:C195,"학")</f>
        <v>0</v>
      </c>
      <c r="P189" s="28" t="s">
        <v>2</v>
      </c>
      <c r="Q189" s="28">
        <f>SUMIF(C176:C195,"학",E176:E195)</f>
        <v>0</v>
      </c>
      <c r="R189" s="28">
        <f>COUNTIF(X176:X195,"학국")</f>
        <v>0</v>
      </c>
      <c r="S189" s="28" t="s">
        <v>2</v>
      </c>
      <c r="T189" s="28">
        <f>SUMIF(X176:X195,"학국",E176:E195)</f>
        <v>0</v>
      </c>
      <c r="U189" s="28">
        <f t="shared" si="40"/>
        <v>0</v>
      </c>
      <c r="V189" s="28" t="s">
        <v>2</v>
      </c>
      <c r="W189" s="28">
        <f t="shared" si="41"/>
        <v>0</v>
      </c>
      <c r="X189" s="28" t="str">
        <f t="shared" si="43"/>
        <v/>
      </c>
    </row>
    <row r="190" spans="1:24" ht="28.9" customHeight="1">
      <c r="A190" s="41" t="str">
        <f t="shared" si="44"/>
        <v xml:space="preserve"> </v>
      </c>
      <c r="B190" s="42"/>
      <c r="C190" s="43"/>
      <c r="D190" s="44"/>
      <c r="E190" s="44"/>
      <c r="F190" s="43"/>
      <c r="G190" s="43"/>
      <c r="H190" s="26"/>
      <c r="I190" s="26"/>
      <c r="J190" s="26"/>
      <c r="K190" s="26"/>
      <c r="L190" s="52"/>
      <c r="M190" s="50"/>
      <c r="N190" s="28" t="s">
        <v>16</v>
      </c>
      <c r="O190" s="28">
        <f>COUNTIF(C176:C195,"수")</f>
        <v>0</v>
      </c>
      <c r="P190" s="28" t="s">
        <v>2</v>
      </c>
      <c r="Q190" s="28">
        <f>SUMIF(C176:C195,"수",E176:E195)</f>
        <v>0</v>
      </c>
      <c r="R190" s="28">
        <f>COUNTIF(X176:X195,"수국")</f>
        <v>0</v>
      </c>
      <c r="S190" s="28" t="s">
        <v>2</v>
      </c>
      <c r="T190" s="28">
        <f>SUMIF(X176:X195,"수국",E176:E195)</f>
        <v>0</v>
      </c>
      <c r="U190" s="28">
        <f t="shared" si="40"/>
        <v>0</v>
      </c>
      <c r="V190" s="28" t="s">
        <v>2</v>
      </c>
      <c r="W190" s="28">
        <f t="shared" si="41"/>
        <v>0</v>
      </c>
      <c r="X190" s="28" t="str">
        <f t="shared" si="43"/>
        <v/>
      </c>
    </row>
    <row r="191" spans="1:24" ht="28.9" customHeight="1">
      <c r="A191" s="41" t="str">
        <f t="shared" si="44"/>
        <v xml:space="preserve"> </v>
      </c>
      <c r="B191" s="42"/>
      <c r="C191" s="43"/>
      <c r="D191" s="44"/>
      <c r="E191" s="44"/>
      <c r="F191" s="43"/>
      <c r="G191" s="43"/>
      <c r="H191" s="26"/>
      <c r="I191" s="26"/>
      <c r="J191" s="26"/>
      <c r="K191" s="26"/>
      <c r="L191" s="52"/>
      <c r="M191" s="50"/>
      <c r="N191" s="29" t="s">
        <v>17</v>
      </c>
      <c r="O191" s="28">
        <f>COUNTIF(C176:C195,"장")</f>
        <v>0</v>
      </c>
      <c r="P191" s="28" t="s">
        <v>2</v>
      </c>
      <c r="Q191" s="28">
        <f>SUMIF(C176:C195,"장",E176:E195)</f>
        <v>0</v>
      </c>
      <c r="R191" s="28">
        <f>COUNTIF(X176:X195,"장국")</f>
        <v>0</v>
      </c>
      <c r="S191" s="28" t="s">
        <v>2</v>
      </c>
      <c r="T191" s="28">
        <f>SUMIF(X176:X195,"장국",E176:E195)</f>
        <v>0</v>
      </c>
      <c r="U191" s="28">
        <f t="shared" si="40"/>
        <v>0</v>
      </c>
      <c r="V191" s="28" t="s">
        <v>2</v>
      </c>
      <c r="W191" s="28">
        <f t="shared" si="41"/>
        <v>0</v>
      </c>
      <c r="X191" s="30" t="str">
        <f t="shared" si="43"/>
        <v/>
      </c>
    </row>
    <row r="192" spans="1:24" ht="28.9" customHeight="1">
      <c r="A192" s="41" t="str">
        <f t="shared" si="44"/>
        <v xml:space="preserve"> </v>
      </c>
      <c r="B192" s="42"/>
      <c r="C192" s="43"/>
      <c r="D192" s="44"/>
      <c r="E192" s="44"/>
      <c r="F192" s="43"/>
      <c r="G192" s="43"/>
      <c r="H192" s="26"/>
      <c r="I192" s="26"/>
      <c r="J192" s="26"/>
      <c r="K192" s="26"/>
      <c r="L192" s="52"/>
      <c r="M192" s="50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30" t="str">
        <f t="shared" si="43"/>
        <v/>
      </c>
    </row>
    <row r="193" spans="1:24" ht="28.9" customHeight="1">
      <c r="A193" s="41" t="str">
        <f t="shared" si="44"/>
        <v xml:space="preserve"> </v>
      </c>
      <c r="B193" s="42"/>
      <c r="C193" s="43"/>
      <c r="D193" s="44"/>
      <c r="E193" s="44"/>
      <c r="F193" s="43"/>
      <c r="G193" s="43"/>
      <c r="H193" s="26"/>
      <c r="I193" s="26"/>
      <c r="J193" s="26"/>
      <c r="K193" s="26"/>
      <c r="L193" s="52"/>
      <c r="M193" s="50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30" t="str">
        <f t="shared" si="43"/>
        <v/>
      </c>
    </row>
    <row r="194" spans="1:24" ht="28.9" customHeight="1">
      <c r="A194" s="41" t="str">
        <f>IF(OR(ISNUMBER(E194),ISTEXT(C194)),A193+1," ")</f>
        <v xml:space="preserve"> </v>
      </c>
      <c r="B194" s="42"/>
      <c r="C194" s="43"/>
      <c r="D194" s="44"/>
      <c r="E194" s="44"/>
      <c r="F194" s="43"/>
      <c r="G194" s="43"/>
      <c r="H194" s="26"/>
      <c r="I194" s="26"/>
      <c r="J194" s="26"/>
      <c r="K194" s="26"/>
      <c r="L194" s="52"/>
      <c r="M194" s="50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30" t="str">
        <f t="shared" si="43"/>
        <v/>
      </c>
    </row>
    <row r="195" spans="1:24" ht="28.9" customHeight="1">
      <c r="A195" s="41" t="str">
        <f>IF(OR(ISNUMBER(E195),ISTEXT(C195)),A194+1," ")</f>
        <v xml:space="preserve"> </v>
      </c>
      <c r="B195" s="42"/>
      <c r="C195" s="43"/>
      <c r="D195" s="44"/>
      <c r="E195" s="44"/>
      <c r="F195" s="43"/>
      <c r="G195" s="43"/>
      <c r="H195" s="26"/>
      <c r="I195" s="26"/>
      <c r="J195" s="26"/>
      <c r="K195" s="26"/>
      <c r="L195" s="52"/>
      <c r="M195" s="50"/>
      <c r="N195" s="28" t="s">
        <v>20</v>
      </c>
      <c r="O195" s="28">
        <f>COUNTIF(C176:C195," ")</f>
        <v>0</v>
      </c>
      <c r="P195" s="28" t="s">
        <v>2</v>
      </c>
      <c r="Q195" s="28">
        <f>SUMIF(C176:C195," ",E176:E195)</f>
        <v>0</v>
      </c>
      <c r="R195" s="28"/>
      <c r="S195" s="28" t="s">
        <v>2</v>
      </c>
      <c r="T195" s="28"/>
      <c r="U195" s="28">
        <f>O195</f>
        <v>0</v>
      </c>
      <c r="V195" s="28" t="s">
        <v>2</v>
      </c>
      <c r="W195" s="28">
        <f>Q195</f>
        <v>0</v>
      </c>
      <c r="X195" s="28" t="str">
        <f t="shared" si="43"/>
        <v/>
      </c>
    </row>
    <row r="196" spans="1:24" ht="28.9" customHeight="1">
      <c r="A196" s="45" t="s">
        <v>35</v>
      </c>
      <c r="B196" s="46"/>
      <c r="C196" s="47"/>
      <c r="D196" s="48"/>
      <c r="E196" s="49">
        <f>SUM(E176:E195)</f>
        <v>0</v>
      </c>
      <c r="F196" s="47"/>
      <c r="G196" s="47"/>
      <c r="H196" s="31"/>
      <c r="I196" s="31"/>
      <c r="J196" s="31"/>
      <c r="K196" s="31"/>
      <c r="L196" s="33"/>
      <c r="M196" s="51"/>
      <c r="N196" s="29" t="s">
        <v>1</v>
      </c>
      <c r="O196" s="28">
        <f>SUM(O176:O195)</f>
        <v>0</v>
      </c>
      <c r="P196" s="28" t="s">
        <v>2</v>
      </c>
      <c r="Q196" s="28">
        <f>SUM(Q176:Q195)</f>
        <v>0</v>
      </c>
      <c r="R196" s="28">
        <f>SUM(R176:R195)</f>
        <v>0</v>
      </c>
      <c r="S196" s="28" t="s">
        <v>2</v>
      </c>
      <c r="T196" s="28">
        <f>SUM(T176:T195)</f>
        <v>0</v>
      </c>
      <c r="U196" s="28">
        <f>SUM(U176:U195)</f>
        <v>0</v>
      </c>
      <c r="V196" s="28" t="s">
        <v>2</v>
      </c>
      <c r="W196" s="28">
        <f>SUM(W176:W195)</f>
        <v>0</v>
      </c>
      <c r="X196" s="28" t="str">
        <f t="shared" si="43"/>
        <v/>
      </c>
    </row>
    <row r="197" spans="1:24" ht="28.9" customHeight="1">
      <c r="A197" s="41" t="str">
        <f>IF(OR(ISNUMBER(E197),ISTEXT(C197)),A195+1," ")</f>
        <v xml:space="preserve"> </v>
      </c>
      <c r="B197" s="42"/>
      <c r="C197" s="43"/>
      <c r="D197" s="44"/>
      <c r="E197" s="44"/>
      <c r="F197" s="43"/>
      <c r="G197" s="43"/>
      <c r="H197" s="26"/>
      <c r="I197" s="26"/>
      <c r="J197" s="26"/>
      <c r="K197" s="27"/>
      <c r="L197" s="52"/>
      <c r="M197" s="50"/>
      <c r="N197" s="28" t="s">
        <v>3</v>
      </c>
      <c r="O197" s="28">
        <f>COUNTIF(C197:C216,"전")</f>
        <v>0</v>
      </c>
      <c r="P197" s="28" t="s">
        <v>2</v>
      </c>
      <c r="Q197" s="28">
        <f>SUMIF(C197:C216,"전",E197:E216)</f>
        <v>0</v>
      </c>
      <c r="R197" s="28">
        <f>COUNTIF(X197:X216,"전국")</f>
        <v>0</v>
      </c>
      <c r="S197" s="28" t="s">
        <v>2</v>
      </c>
      <c r="T197" s="28">
        <f>SUMIF(X197:X216,"전국",E197:E216)</f>
        <v>0</v>
      </c>
      <c r="U197" s="28">
        <f t="shared" ref="U197:U212" si="45">O197-R197</f>
        <v>0</v>
      </c>
      <c r="V197" s="28" t="s">
        <v>2</v>
      </c>
      <c r="W197" s="28">
        <f t="shared" ref="W197:W212" si="46">Q197-T197</f>
        <v>0</v>
      </c>
      <c r="X197" s="28" t="str">
        <f t="shared" si="43"/>
        <v/>
      </c>
    </row>
    <row r="198" spans="1:24" ht="28.9" customHeight="1">
      <c r="A198" s="41" t="str">
        <f>IF(OR(ISNUMBER(E198),ISTEXT(C198)),A197+1," ")</f>
        <v xml:space="preserve"> </v>
      </c>
      <c r="B198" s="42"/>
      <c r="C198" s="43"/>
      <c r="D198" s="44"/>
      <c r="E198" s="44"/>
      <c r="F198" s="43"/>
      <c r="G198" s="43"/>
      <c r="H198" s="26"/>
      <c r="I198" s="26"/>
      <c r="J198" s="26"/>
      <c r="K198" s="26"/>
      <c r="L198" s="52"/>
      <c r="M198" s="50"/>
      <c r="N198" s="28" t="s">
        <v>4</v>
      </c>
      <c r="O198" s="28">
        <f>COUNTIF(C197:C216,"답")</f>
        <v>0</v>
      </c>
      <c r="P198" s="28" t="s">
        <v>2</v>
      </c>
      <c r="Q198" s="28">
        <f>SUMIF(C197:C216,"답",E197:E216)</f>
        <v>0</v>
      </c>
      <c r="R198" s="28">
        <f>COUNTIF(X197:X216,"답국")</f>
        <v>0</v>
      </c>
      <c r="S198" s="28" t="s">
        <v>2</v>
      </c>
      <c r="T198" s="28">
        <f>SUMIF(X197:X216,"답국",E197:E216)</f>
        <v>0</v>
      </c>
      <c r="U198" s="28">
        <f t="shared" si="45"/>
        <v>0</v>
      </c>
      <c r="V198" s="28" t="s">
        <v>2</v>
      </c>
      <c r="W198" s="28">
        <f t="shared" si="46"/>
        <v>0</v>
      </c>
      <c r="X198" s="28" t="str">
        <f t="shared" si="43"/>
        <v/>
      </c>
    </row>
    <row r="199" spans="1:24" ht="28.9" customHeight="1">
      <c r="A199" s="41" t="str">
        <f t="shared" ref="A199:A204" si="47">IF(OR(ISNUMBER(E199),ISTEXT(C199)),A198+1," ")</f>
        <v xml:space="preserve"> </v>
      </c>
      <c r="B199" s="42"/>
      <c r="C199" s="43"/>
      <c r="D199" s="44"/>
      <c r="E199" s="44"/>
      <c r="F199" s="43"/>
      <c r="G199" s="43"/>
      <c r="H199" s="26"/>
      <c r="I199" s="26"/>
      <c r="J199" s="26"/>
      <c r="K199" s="26"/>
      <c r="L199" s="52"/>
      <c r="M199" s="50"/>
      <c r="N199" s="28" t="s">
        <v>5</v>
      </c>
      <c r="O199" s="28">
        <f>COUNTIF(C197:C216,"임")</f>
        <v>0</v>
      </c>
      <c r="P199" s="28" t="s">
        <v>2</v>
      </c>
      <c r="Q199" s="28">
        <f>SUMIF(C197:C216,"임",E197:E216)</f>
        <v>0</v>
      </c>
      <c r="R199" s="28">
        <f>COUNTIF(X197:X216,"임국")</f>
        <v>0</v>
      </c>
      <c r="S199" s="28" t="s">
        <v>2</v>
      </c>
      <c r="T199" s="28">
        <f>SUMIF(X197:X216,"임국",E197:E216)</f>
        <v>0</v>
      </c>
      <c r="U199" s="28">
        <f t="shared" si="45"/>
        <v>0</v>
      </c>
      <c r="V199" s="28" t="s">
        <v>2</v>
      </c>
      <c r="W199" s="28">
        <f t="shared" si="46"/>
        <v>0</v>
      </c>
      <c r="X199" s="28" t="str">
        <f t="shared" si="43"/>
        <v/>
      </c>
    </row>
    <row r="200" spans="1:24" ht="28.9" customHeight="1">
      <c r="A200" s="41" t="str">
        <f t="shared" si="47"/>
        <v xml:space="preserve"> </v>
      </c>
      <c r="B200" s="42"/>
      <c r="C200" s="43"/>
      <c r="D200" s="44"/>
      <c r="E200" s="44"/>
      <c r="F200" s="43"/>
      <c r="G200" s="43"/>
      <c r="H200" s="26"/>
      <c r="I200" s="26"/>
      <c r="J200" s="26"/>
      <c r="K200" s="26"/>
      <c r="L200" s="52"/>
      <c r="M200" s="50"/>
      <c r="N200" s="28" t="s">
        <v>6</v>
      </c>
      <c r="O200" s="28">
        <f>COUNTIF(C197:C216,"대")</f>
        <v>0</v>
      </c>
      <c r="P200" s="28" t="s">
        <v>2</v>
      </c>
      <c r="Q200" s="28">
        <f>SUMIF(C197:C216,"대",E197:E216)</f>
        <v>0</v>
      </c>
      <c r="R200" s="28">
        <f>COUNTIF(X197:X216,"대국")</f>
        <v>0</v>
      </c>
      <c r="S200" s="28" t="s">
        <v>2</v>
      </c>
      <c r="T200" s="28">
        <f>SUMIF(X197:X216,"대국",E197:E216)</f>
        <v>0</v>
      </c>
      <c r="U200" s="28">
        <f t="shared" si="45"/>
        <v>0</v>
      </c>
      <c r="V200" s="28" t="s">
        <v>2</v>
      </c>
      <c r="W200" s="28">
        <f t="shared" si="46"/>
        <v>0</v>
      </c>
      <c r="X200" s="28" t="str">
        <f t="shared" ref="X200:X215" si="48">CONCATENATE(C200,H200)</f>
        <v/>
      </c>
    </row>
    <row r="201" spans="1:24" ht="28.9" customHeight="1">
      <c r="A201" s="41" t="str">
        <f t="shared" si="47"/>
        <v xml:space="preserve"> </v>
      </c>
      <c r="B201" s="42"/>
      <c r="C201" s="43"/>
      <c r="D201" s="44"/>
      <c r="E201" s="44"/>
      <c r="F201" s="43"/>
      <c r="G201" s="43"/>
      <c r="H201" s="26"/>
      <c r="I201" s="26"/>
      <c r="J201" s="26"/>
      <c r="K201" s="26"/>
      <c r="L201" s="52"/>
      <c r="M201" s="50"/>
      <c r="N201" s="28" t="s">
        <v>7</v>
      </c>
      <c r="O201" s="28">
        <f>COUNTIF(C197:C216,"도")</f>
        <v>0</v>
      </c>
      <c r="P201" s="28" t="s">
        <v>2</v>
      </c>
      <c r="Q201" s="28">
        <f>SUMIF(C197:C216,"도",E197:E216)</f>
        <v>0</v>
      </c>
      <c r="R201" s="28">
        <f>COUNTIF(X197:X216,"도국")</f>
        <v>0</v>
      </c>
      <c r="S201" s="28" t="s">
        <v>2</v>
      </c>
      <c r="T201" s="28">
        <f>SUMIF(X197:X216,"도국",E197:E216)</f>
        <v>0</v>
      </c>
      <c r="U201" s="28">
        <f t="shared" si="45"/>
        <v>0</v>
      </c>
      <c r="V201" s="28" t="s">
        <v>2</v>
      </c>
      <c r="W201" s="28">
        <f t="shared" si="46"/>
        <v>0</v>
      </c>
      <c r="X201" s="28" t="str">
        <f t="shared" si="48"/>
        <v/>
      </c>
    </row>
    <row r="202" spans="1:24" ht="28.9" customHeight="1">
      <c r="A202" s="41" t="str">
        <f t="shared" si="47"/>
        <v xml:space="preserve"> </v>
      </c>
      <c r="B202" s="42"/>
      <c r="C202" s="43"/>
      <c r="D202" s="44"/>
      <c r="E202" s="44"/>
      <c r="F202" s="43"/>
      <c r="G202" s="43"/>
      <c r="H202" s="26"/>
      <c r="I202" s="26"/>
      <c r="J202" s="26"/>
      <c r="K202" s="26"/>
      <c r="L202" s="52"/>
      <c r="M202" s="50"/>
      <c r="N202" s="28" t="s">
        <v>8</v>
      </c>
      <c r="O202" s="28">
        <f>COUNTIF(C197:C216,"천")</f>
        <v>0</v>
      </c>
      <c r="P202" s="28" t="s">
        <v>2</v>
      </c>
      <c r="Q202" s="28">
        <f>SUMIF(C197:C216,"천",E197:E216)</f>
        <v>0</v>
      </c>
      <c r="R202" s="28">
        <f>COUNTIF(X197:X216,"천국")</f>
        <v>0</v>
      </c>
      <c r="S202" s="28" t="s">
        <v>2</v>
      </c>
      <c r="T202" s="28">
        <f>SUMIF(X197:X216,"천국",E197:E216)</f>
        <v>0</v>
      </c>
      <c r="U202" s="28">
        <f t="shared" si="45"/>
        <v>0</v>
      </c>
      <c r="V202" s="28" t="s">
        <v>2</v>
      </c>
      <c r="W202" s="28">
        <f t="shared" si="46"/>
        <v>0</v>
      </c>
      <c r="X202" s="28" t="str">
        <f t="shared" si="48"/>
        <v/>
      </c>
    </row>
    <row r="203" spans="1:24" ht="28.9" customHeight="1">
      <c r="A203" s="41" t="str">
        <f t="shared" si="47"/>
        <v xml:space="preserve"> </v>
      </c>
      <c r="B203" s="42"/>
      <c r="C203" s="43"/>
      <c r="D203" s="44"/>
      <c r="E203" s="44"/>
      <c r="F203" s="43"/>
      <c r="G203" s="43"/>
      <c r="H203" s="26"/>
      <c r="I203" s="26"/>
      <c r="J203" s="26"/>
      <c r="K203" s="26"/>
      <c r="L203" s="52"/>
      <c r="M203" s="50"/>
      <c r="N203" s="28" t="s">
        <v>9</v>
      </c>
      <c r="O203" s="28">
        <f>COUNTIF(C197:C216,"구")</f>
        <v>0</v>
      </c>
      <c r="P203" s="28" t="s">
        <v>2</v>
      </c>
      <c r="Q203" s="28">
        <f>SUMIF(C197:C216,"구",E197:E216)</f>
        <v>0</v>
      </c>
      <c r="R203" s="28">
        <f>COUNTIF(X197:X216,"구국")</f>
        <v>0</v>
      </c>
      <c r="S203" s="28" t="s">
        <v>2</v>
      </c>
      <c r="T203" s="28">
        <f>SUMIF(X197:X216,"구국",E197:E216)</f>
        <v>0</v>
      </c>
      <c r="U203" s="28">
        <f t="shared" si="45"/>
        <v>0</v>
      </c>
      <c r="V203" s="28" t="s">
        <v>2</v>
      </c>
      <c r="W203" s="28">
        <f t="shared" si="46"/>
        <v>0</v>
      </c>
      <c r="X203" s="28" t="str">
        <f t="shared" si="48"/>
        <v/>
      </c>
    </row>
    <row r="204" spans="1:24" ht="28.9" customHeight="1">
      <c r="A204" s="41" t="str">
        <f t="shared" si="47"/>
        <v xml:space="preserve"> </v>
      </c>
      <c r="B204" s="42"/>
      <c r="C204" s="43"/>
      <c r="D204" s="44"/>
      <c r="E204" s="44"/>
      <c r="F204" s="43"/>
      <c r="G204" s="43"/>
      <c r="H204" s="26"/>
      <c r="I204" s="26"/>
      <c r="J204" s="26"/>
      <c r="K204" s="26"/>
      <c r="L204" s="52"/>
      <c r="M204" s="50"/>
      <c r="N204" s="28" t="s">
        <v>10</v>
      </c>
      <c r="O204" s="28">
        <f>COUNTIF(C197:C216,"제")</f>
        <v>0</v>
      </c>
      <c r="P204" s="28" t="s">
        <v>2</v>
      </c>
      <c r="Q204" s="28">
        <f>SUMIF(C197:C216,"제",E197:E216)</f>
        <v>0</v>
      </c>
      <c r="R204" s="28">
        <f>COUNTIF(X197:X216,"제국")</f>
        <v>0</v>
      </c>
      <c r="S204" s="28" t="s">
        <v>2</v>
      </c>
      <c r="T204" s="28">
        <f>SUMIF(X197:X216,"제국",E197:E216)</f>
        <v>0</v>
      </c>
      <c r="U204" s="28">
        <f t="shared" si="45"/>
        <v>0</v>
      </c>
      <c r="V204" s="28" t="s">
        <v>2</v>
      </c>
      <c r="W204" s="28">
        <f t="shared" si="46"/>
        <v>0</v>
      </c>
      <c r="X204" s="28" t="str">
        <f t="shared" si="48"/>
        <v/>
      </c>
    </row>
    <row r="205" spans="1:24" ht="28.9" customHeight="1">
      <c r="A205" s="41" t="str">
        <f>IF(OR(ISNUMBER(E205),ISTEXT(C205)),A204+1," ")</f>
        <v xml:space="preserve"> </v>
      </c>
      <c r="B205" s="42"/>
      <c r="C205" s="43"/>
      <c r="D205" s="44"/>
      <c r="E205" s="44"/>
      <c r="F205" s="43"/>
      <c r="G205" s="43"/>
      <c r="H205" s="26"/>
      <c r="I205" s="26"/>
      <c r="J205" s="26"/>
      <c r="K205" s="26"/>
      <c r="L205" s="52"/>
      <c r="M205" s="50"/>
      <c r="N205" s="28" t="s">
        <v>11</v>
      </c>
      <c r="O205" s="28">
        <f>COUNTIF(C197:C216,"유")</f>
        <v>0</v>
      </c>
      <c r="P205" s="28" t="s">
        <v>2</v>
      </c>
      <c r="Q205" s="28">
        <f>SUMIF(C197:C216,"유",E197:E216)</f>
        <v>0</v>
      </c>
      <c r="R205" s="28">
        <f>COUNTIF(X197:X216,"유국")</f>
        <v>0</v>
      </c>
      <c r="S205" s="28" t="s">
        <v>2</v>
      </c>
      <c r="T205" s="28">
        <f>SUMIF(X197:X216,"유국",E197:E216)</f>
        <v>0</v>
      </c>
      <c r="U205" s="28">
        <f t="shared" si="45"/>
        <v>0</v>
      </c>
      <c r="V205" s="28" t="s">
        <v>2</v>
      </c>
      <c r="W205" s="28">
        <f t="shared" si="46"/>
        <v>0</v>
      </c>
      <c r="X205" s="28" t="str">
        <f t="shared" si="48"/>
        <v/>
      </c>
    </row>
    <row r="206" spans="1:24" ht="28.9" customHeight="1">
      <c r="A206" s="41" t="str">
        <f>IF(OR(ISNUMBER(E206),ISTEXT(C206)),A205+1," ")</f>
        <v xml:space="preserve"> </v>
      </c>
      <c r="B206" s="42"/>
      <c r="C206" s="43"/>
      <c r="D206" s="44"/>
      <c r="E206" s="44"/>
      <c r="F206" s="43"/>
      <c r="G206" s="43"/>
      <c r="H206" s="26"/>
      <c r="I206" s="26"/>
      <c r="J206" s="26"/>
      <c r="K206" s="26"/>
      <c r="L206" s="52"/>
      <c r="M206" s="50"/>
      <c r="N206" s="28" t="s">
        <v>12</v>
      </c>
      <c r="O206" s="28">
        <f>COUNTIF(C197:C216,"과")</f>
        <v>0</v>
      </c>
      <c r="P206" s="28" t="s">
        <v>2</v>
      </c>
      <c r="Q206" s="28">
        <f>SUMIF(C197:C216,"과",E197:E216)</f>
        <v>0</v>
      </c>
      <c r="R206" s="28">
        <f>COUNTIF(X197:X216,"과국")</f>
        <v>0</v>
      </c>
      <c r="S206" s="28" t="s">
        <v>2</v>
      </c>
      <c r="T206" s="28">
        <f>SUMIF(X197:X216,"과국",E197:E216)</f>
        <v>0</v>
      </c>
      <c r="U206" s="28">
        <f t="shared" si="45"/>
        <v>0</v>
      </c>
      <c r="V206" s="28" t="s">
        <v>2</v>
      </c>
      <c r="W206" s="28">
        <f t="shared" si="46"/>
        <v>0</v>
      </c>
      <c r="X206" s="28" t="str">
        <f t="shared" si="48"/>
        <v/>
      </c>
    </row>
    <row r="207" spans="1:24" ht="28.9" customHeight="1">
      <c r="A207" s="41" t="str">
        <f t="shared" ref="A207:A214" si="49">IF(OR(ISNUMBER(E207),ISTEXT(C207)),A206+1," ")</f>
        <v xml:space="preserve"> </v>
      </c>
      <c r="B207" s="42"/>
      <c r="C207" s="43"/>
      <c r="D207" s="44"/>
      <c r="E207" s="44"/>
      <c r="F207" s="43"/>
      <c r="G207" s="43"/>
      <c r="H207" s="26"/>
      <c r="I207" s="26"/>
      <c r="J207" s="26"/>
      <c r="K207" s="26"/>
      <c r="L207" s="52"/>
      <c r="M207" s="50"/>
      <c r="N207" s="28" t="s">
        <v>13</v>
      </c>
      <c r="O207" s="28">
        <f>COUNTIF(C197:C216,"묘")</f>
        <v>0</v>
      </c>
      <c r="P207" s="28" t="s">
        <v>2</v>
      </c>
      <c r="Q207" s="28">
        <f>SUMIF(C197:C216,"묘",E197:E216)</f>
        <v>0</v>
      </c>
      <c r="R207" s="28">
        <f>COUNTIF(X197:X216,"묘국")</f>
        <v>0</v>
      </c>
      <c r="S207" s="28" t="s">
        <v>2</v>
      </c>
      <c r="T207" s="28">
        <f>SUMIF(X197:X216,"묘국",E197:E216)</f>
        <v>0</v>
      </c>
      <c r="U207" s="28">
        <f t="shared" si="45"/>
        <v>0</v>
      </c>
      <c r="V207" s="28" t="s">
        <v>2</v>
      </c>
      <c r="W207" s="28">
        <f t="shared" si="46"/>
        <v>0</v>
      </c>
      <c r="X207" s="28" t="str">
        <f t="shared" si="48"/>
        <v/>
      </c>
    </row>
    <row r="208" spans="1:24" ht="28.9" customHeight="1">
      <c r="A208" s="41" t="str">
        <f t="shared" si="49"/>
        <v xml:space="preserve"> </v>
      </c>
      <c r="B208" s="42"/>
      <c r="C208" s="43"/>
      <c r="D208" s="44"/>
      <c r="E208" s="44"/>
      <c r="F208" s="43"/>
      <c r="G208" s="43"/>
      <c r="H208" s="26"/>
      <c r="I208" s="26"/>
      <c r="J208" s="26"/>
      <c r="K208" s="26"/>
      <c r="L208" s="52"/>
      <c r="M208" s="50"/>
      <c r="N208" s="28" t="s">
        <v>14</v>
      </c>
      <c r="O208" s="28">
        <f>COUNTIF(C197:C216,"목")</f>
        <v>0</v>
      </c>
      <c r="P208" s="28" t="s">
        <v>2</v>
      </c>
      <c r="Q208" s="28">
        <f>SUMIF(C197:C216,"목",E197:E216)</f>
        <v>0</v>
      </c>
      <c r="R208" s="28">
        <f>COUNTIF(X197:X216,"목국")</f>
        <v>0</v>
      </c>
      <c r="S208" s="28" t="s">
        <v>2</v>
      </c>
      <c r="T208" s="28">
        <f>SUMIF(X197:X216,"목국",E197:E216)</f>
        <v>0</v>
      </c>
      <c r="U208" s="28">
        <f t="shared" si="45"/>
        <v>0</v>
      </c>
      <c r="V208" s="28" t="s">
        <v>2</v>
      </c>
      <c r="W208" s="28">
        <f t="shared" si="46"/>
        <v>0</v>
      </c>
      <c r="X208" s="28" t="str">
        <f t="shared" si="48"/>
        <v/>
      </c>
    </row>
    <row r="209" spans="1:24" ht="28.9" customHeight="1">
      <c r="A209" s="41" t="str">
        <f t="shared" si="49"/>
        <v xml:space="preserve"> </v>
      </c>
      <c r="B209" s="42"/>
      <c r="C209" s="43"/>
      <c r="D209" s="44"/>
      <c r="E209" s="44"/>
      <c r="F209" s="43"/>
      <c r="G209" s="43"/>
      <c r="H209" s="26"/>
      <c r="I209" s="26"/>
      <c r="J209" s="26"/>
      <c r="K209" s="26"/>
      <c r="L209" s="52"/>
      <c r="M209" s="50"/>
      <c r="N209" s="28" t="s">
        <v>15</v>
      </c>
      <c r="O209" s="28">
        <f>COUNTIF(C197:C216,"잡")</f>
        <v>0</v>
      </c>
      <c r="P209" s="28" t="s">
        <v>2</v>
      </c>
      <c r="Q209" s="28">
        <f>SUMIF(C197:C216,"잡",E197:E216)</f>
        <v>0</v>
      </c>
      <c r="R209" s="28">
        <f>COUNTIF(X197:X216,"잡국")</f>
        <v>0</v>
      </c>
      <c r="S209" s="28" t="s">
        <v>2</v>
      </c>
      <c r="T209" s="28">
        <f>SUMIF(X197:X216,"잡국",E197:E216)</f>
        <v>0</v>
      </c>
      <c r="U209" s="28">
        <f t="shared" si="45"/>
        <v>0</v>
      </c>
      <c r="V209" s="28" t="s">
        <v>2</v>
      </c>
      <c r="W209" s="28">
        <f t="shared" si="46"/>
        <v>0</v>
      </c>
      <c r="X209" s="28" t="str">
        <f t="shared" si="48"/>
        <v/>
      </c>
    </row>
    <row r="210" spans="1:24" ht="28.9" customHeight="1">
      <c r="A210" s="41" t="str">
        <f t="shared" si="49"/>
        <v xml:space="preserve"> </v>
      </c>
      <c r="B210" s="42"/>
      <c r="C210" s="43"/>
      <c r="D210" s="44"/>
      <c r="E210" s="44"/>
      <c r="F210" s="43"/>
      <c r="G210" s="43"/>
      <c r="H210" s="26"/>
      <c r="I210" s="26"/>
      <c r="J210" s="26"/>
      <c r="K210" s="26"/>
      <c r="L210" s="52"/>
      <c r="M210" s="50"/>
      <c r="N210" s="28" t="s">
        <v>19</v>
      </c>
      <c r="O210" s="28">
        <f>COUNTIF(C197:C216,"학")</f>
        <v>0</v>
      </c>
      <c r="P210" s="28" t="s">
        <v>2</v>
      </c>
      <c r="Q210" s="28">
        <f>SUMIF(C197:C216,"학",E197:E216)</f>
        <v>0</v>
      </c>
      <c r="R210" s="28">
        <f>COUNTIF(X197:X216,"학국")</f>
        <v>0</v>
      </c>
      <c r="S210" s="28" t="s">
        <v>2</v>
      </c>
      <c r="T210" s="28">
        <f>SUMIF(X197:X216,"학국",E197:E216)</f>
        <v>0</v>
      </c>
      <c r="U210" s="28">
        <f t="shared" si="45"/>
        <v>0</v>
      </c>
      <c r="V210" s="28" t="s">
        <v>2</v>
      </c>
      <c r="W210" s="28">
        <f t="shared" si="46"/>
        <v>0</v>
      </c>
      <c r="X210" s="28" t="str">
        <f t="shared" si="48"/>
        <v/>
      </c>
    </row>
    <row r="211" spans="1:24" ht="28.9" customHeight="1">
      <c r="A211" s="41" t="str">
        <f t="shared" si="49"/>
        <v xml:space="preserve"> </v>
      </c>
      <c r="B211" s="42"/>
      <c r="C211" s="43"/>
      <c r="D211" s="44"/>
      <c r="E211" s="44"/>
      <c r="F211" s="43"/>
      <c r="G211" s="43"/>
      <c r="H211" s="26"/>
      <c r="I211" s="26"/>
      <c r="J211" s="26"/>
      <c r="K211" s="26"/>
      <c r="L211" s="52"/>
      <c r="M211" s="50"/>
      <c r="N211" s="28" t="s">
        <v>16</v>
      </c>
      <c r="O211" s="28">
        <f>COUNTIF(C197:C216,"수")</f>
        <v>0</v>
      </c>
      <c r="P211" s="28" t="s">
        <v>2</v>
      </c>
      <c r="Q211" s="28">
        <f>SUMIF(C197:C216,"수",E197:E216)</f>
        <v>0</v>
      </c>
      <c r="R211" s="28">
        <f>COUNTIF(X197:X216,"수국")</f>
        <v>0</v>
      </c>
      <c r="S211" s="28" t="s">
        <v>2</v>
      </c>
      <c r="T211" s="28">
        <f>SUMIF(X197:X216,"수국",E197:E216)</f>
        <v>0</v>
      </c>
      <c r="U211" s="28">
        <f t="shared" si="45"/>
        <v>0</v>
      </c>
      <c r="V211" s="28" t="s">
        <v>2</v>
      </c>
      <c r="W211" s="28">
        <f t="shared" si="46"/>
        <v>0</v>
      </c>
      <c r="X211" s="28" t="str">
        <f t="shared" si="48"/>
        <v/>
      </c>
    </row>
    <row r="212" spans="1:24" ht="28.9" customHeight="1">
      <c r="A212" s="41" t="str">
        <f t="shared" si="49"/>
        <v xml:space="preserve"> </v>
      </c>
      <c r="B212" s="42"/>
      <c r="C212" s="43"/>
      <c r="D212" s="44"/>
      <c r="E212" s="44"/>
      <c r="F212" s="43"/>
      <c r="G212" s="43"/>
      <c r="H212" s="26"/>
      <c r="I212" s="26"/>
      <c r="J212" s="26"/>
      <c r="K212" s="26"/>
      <c r="L212" s="52"/>
      <c r="M212" s="50"/>
      <c r="N212" s="29" t="s">
        <v>17</v>
      </c>
      <c r="O212" s="28">
        <f>COUNTIF(C197:C216,"장")</f>
        <v>0</v>
      </c>
      <c r="P212" s="28" t="s">
        <v>2</v>
      </c>
      <c r="Q212" s="28">
        <f>SUMIF(C197:C216,"장",E197:E216)</f>
        <v>0</v>
      </c>
      <c r="R212" s="28">
        <f>COUNTIF(X197:X216,"장국")</f>
        <v>0</v>
      </c>
      <c r="S212" s="28" t="s">
        <v>2</v>
      </c>
      <c r="T212" s="28">
        <f>SUMIF(X197:X216,"장국",E197:E216)</f>
        <v>0</v>
      </c>
      <c r="U212" s="28">
        <f t="shared" si="45"/>
        <v>0</v>
      </c>
      <c r="V212" s="28" t="s">
        <v>2</v>
      </c>
      <c r="W212" s="28">
        <f t="shared" si="46"/>
        <v>0</v>
      </c>
      <c r="X212" s="30" t="str">
        <f t="shared" si="48"/>
        <v/>
      </c>
    </row>
    <row r="213" spans="1:24" ht="28.9" customHeight="1">
      <c r="A213" s="41" t="str">
        <f t="shared" si="49"/>
        <v xml:space="preserve"> </v>
      </c>
      <c r="B213" s="42"/>
      <c r="C213" s="43"/>
      <c r="D213" s="44"/>
      <c r="E213" s="44"/>
      <c r="F213" s="43"/>
      <c r="G213" s="43"/>
      <c r="H213" s="26"/>
      <c r="I213" s="26"/>
      <c r="J213" s="26"/>
      <c r="K213" s="26"/>
      <c r="L213" s="52"/>
      <c r="M213" s="50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30" t="str">
        <f t="shared" si="48"/>
        <v/>
      </c>
    </row>
    <row r="214" spans="1:24" ht="28.9" customHeight="1">
      <c r="A214" s="41" t="str">
        <f t="shared" si="49"/>
        <v xml:space="preserve"> </v>
      </c>
      <c r="B214" s="42"/>
      <c r="C214" s="43"/>
      <c r="D214" s="44"/>
      <c r="E214" s="44"/>
      <c r="F214" s="43"/>
      <c r="G214" s="43"/>
      <c r="H214" s="26"/>
      <c r="I214" s="26"/>
      <c r="J214" s="26"/>
      <c r="K214" s="26"/>
      <c r="L214" s="52"/>
      <c r="M214" s="50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30" t="str">
        <f t="shared" si="48"/>
        <v/>
      </c>
    </row>
    <row r="215" spans="1:24" ht="28.9" customHeight="1">
      <c r="A215" s="41" t="str">
        <f>IF(OR(ISNUMBER(E215),ISTEXT(C215)),A214+1," ")</f>
        <v xml:space="preserve"> </v>
      </c>
      <c r="B215" s="42"/>
      <c r="C215" s="43"/>
      <c r="D215" s="44"/>
      <c r="E215" s="44"/>
      <c r="F215" s="43"/>
      <c r="G215" s="43"/>
      <c r="H215" s="26"/>
      <c r="I215" s="26"/>
      <c r="J215" s="26"/>
      <c r="K215" s="26"/>
      <c r="L215" s="52"/>
      <c r="M215" s="50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30" t="str">
        <f t="shared" si="48"/>
        <v/>
      </c>
    </row>
    <row r="216" spans="1:24" ht="28.9" customHeight="1">
      <c r="A216" s="41" t="str">
        <f>IF(OR(ISNUMBER(E216),ISTEXT(C216)),A215+1," ")</f>
        <v xml:space="preserve"> </v>
      </c>
      <c r="B216" s="42"/>
      <c r="C216" s="43"/>
      <c r="D216" s="44"/>
      <c r="E216" s="44"/>
      <c r="F216" s="43"/>
      <c r="G216" s="43"/>
      <c r="H216" s="26"/>
      <c r="I216" s="26"/>
      <c r="J216" s="26"/>
      <c r="K216" s="26"/>
      <c r="L216" s="52"/>
      <c r="M216" s="50"/>
      <c r="N216" s="28" t="s">
        <v>20</v>
      </c>
      <c r="O216" s="28">
        <f>COUNTIF(C197:C216," ")</f>
        <v>0</v>
      </c>
      <c r="P216" s="28" t="s">
        <v>2</v>
      </c>
      <c r="Q216" s="28">
        <f>SUMIF(C197:C216," ",E197:E216)</f>
        <v>0</v>
      </c>
      <c r="R216" s="28"/>
      <c r="S216" s="28" t="s">
        <v>2</v>
      </c>
      <c r="T216" s="28"/>
      <c r="U216" s="28">
        <f>O216</f>
        <v>0</v>
      </c>
      <c r="V216" s="28" t="s">
        <v>2</v>
      </c>
      <c r="W216" s="28">
        <f>Q216</f>
        <v>0</v>
      </c>
      <c r="X216" s="28" t="str">
        <f t="shared" ref="X216:X231" si="50">CONCATENATE(C216,H216)</f>
        <v/>
      </c>
    </row>
    <row r="217" spans="1:24" ht="28.9" customHeight="1">
      <c r="A217" s="45" t="s">
        <v>35</v>
      </c>
      <c r="B217" s="46"/>
      <c r="C217" s="47"/>
      <c r="D217" s="48"/>
      <c r="E217" s="49">
        <f>SUM(E197:E216)</f>
        <v>0</v>
      </c>
      <c r="F217" s="47"/>
      <c r="G217" s="47"/>
      <c r="H217" s="31"/>
      <c r="I217" s="31"/>
      <c r="J217" s="31"/>
      <c r="K217" s="31"/>
      <c r="L217" s="33"/>
      <c r="M217" s="51"/>
      <c r="N217" s="29" t="s">
        <v>1</v>
      </c>
      <c r="O217" s="28">
        <f>SUM(O197:O216)</f>
        <v>0</v>
      </c>
      <c r="P217" s="28" t="s">
        <v>2</v>
      </c>
      <c r="Q217" s="28">
        <f>SUM(Q197:Q216)</f>
        <v>0</v>
      </c>
      <c r="R217" s="28">
        <f>SUM(R197:R216)</f>
        <v>0</v>
      </c>
      <c r="S217" s="28" t="s">
        <v>2</v>
      </c>
      <c r="T217" s="28">
        <f>SUM(T197:T216)</f>
        <v>0</v>
      </c>
      <c r="U217" s="28">
        <f>SUM(U197:U216)</f>
        <v>0</v>
      </c>
      <c r="V217" s="28" t="s">
        <v>2</v>
      </c>
      <c r="W217" s="28">
        <f>SUM(W197:W216)</f>
        <v>0</v>
      </c>
      <c r="X217" s="28" t="str">
        <f t="shared" si="50"/>
        <v/>
      </c>
    </row>
    <row r="218" spans="1:24" ht="28.9" customHeight="1">
      <c r="A218" s="41" t="str">
        <f>IF(OR(ISNUMBER(E218),ISTEXT(C218)),A216+1," ")</f>
        <v xml:space="preserve"> </v>
      </c>
      <c r="B218" s="42"/>
      <c r="C218" s="43"/>
      <c r="D218" s="44"/>
      <c r="E218" s="44"/>
      <c r="F218" s="43"/>
      <c r="G218" s="43"/>
      <c r="H218" s="26"/>
      <c r="I218" s="26"/>
      <c r="J218" s="26"/>
      <c r="K218" s="27"/>
      <c r="L218" s="52"/>
      <c r="M218" s="50"/>
      <c r="N218" s="28" t="s">
        <v>3</v>
      </c>
      <c r="O218" s="28">
        <f>COUNTIF(C218:C237,"전")</f>
        <v>0</v>
      </c>
      <c r="P218" s="28" t="s">
        <v>2</v>
      </c>
      <c r="Q218" s="28">
        <f>SUMIF(C218:C237,"전",E218:E237)</f>
        <v>0</v>
      </c>
      <c r="R218" s="28">
        <f>COUNTIF(X218:X237,"전국")</f>
        <v>0</v>
      </c>
      <c r="S218" s="28" t="s">
        <v>2</v>
      </c>
      <c r="T218" s="28">
        <f>SUMIF(X218:X237,"전국",E218:E237)</f>
        <v>0</v>
      </c>
      <c r="U218" s="28">
        <f t="shared" ref="U218:U233" si="51">O218-R218</f>
        <v>0</v>
      </c>
      <c r="V218" s="28" t="s">
        <v>2</v>
      </c>
      <c r="W218" s="28">
        <f t="shared" ref="W218:W233" si="52">Q218-T218</f>
        <v>0</v>
      </c>
      <c r="X218" s="28" t="str">
        <f t="shared" si="50"/>
        <v/>
      </c>
    </row>
    <row r="219" spans="1:24" ht="28.9" customHeight="1">
      <c r="A219" s="41" t="str">
        <f t="shared" ref="A219:A226" si="53">IF(OR(ISNUMBER(E219),ISTEXT(C219)),A218+1," ")</f>
        <v xml:space="preserve"> </v>
      </c>
      <c r="B219" s="42"/>
      <c r="C219" s="43"/>
      <c r="D219" s="44"/>
      <c r="E219" s="44"/>
      <c r="F219" s="43"/>
      <c r="G219" s="43"/>
      <c r="H219" s="26"/>
      <c r="I219" s="26"/>
      <c r="J219" s="26"/>
      <c r="K219" s="26"/>
      <c r="L219" s="52"/>
      <c r="M219" s="50"/>
      <c r="N219" s="28" t="s">
        <v>4</v>
      </c>
      <c r="O219" s="28">
        <f>COUNTIF(C218:C237,"답")</f>
        <v>0</v>
      </c>
      <c r="P219" s="28" t="s">
        <v>2</v>
      </c>
      <c r="Q219" s="28">
        <f>SUMIF(C218:C237,"답",E218:E237)</f>
        <v>0</v>
      </c>
      <c r="R219" s="28">
        <f>COUNTIF(X218:X237,"답국")</f>
        <v>0</v>
      </c>
      <c r="S219" s="28" t="s">
        <v>2</v>
      </c>
      <c r="T219" s="28">
        <f>SUMIF(X218:X237,"답국",E218:E237)</f>
        <v>0</v>
      </c>
      <c r="U219" s="28">
        <f t="shared" si="51"/>
        <v>0</v>
      </c>
      <c r="V219" s="28" t="s">
        <v>2</v>
      </c>
      <c r="W219" s="28">
        <f t="shared" si="52"/>
        <v>0</v>
      </c>
      <c r="X219" s="28" t="str">
        <f t="shared" si="50"/>
        <v/>
      </c>
    </row>
    <row r="220" spans="1:24" ht="28.9" customHeight="1">
      <c r="A220" s="41" t="str">
        <f t="shared" si="53"/>
        <v xml:space="preserve"> </v>
      </c>
      <c r="B220" s="42"/>
      <c r="C220" s="43"/>
      <c r="D220" s="44"/>
      <c r="E220" s="44"/>
      <c r="F220" s="43"/>
      <c r="G220" s="43"/>
      <c r="H220" s="26"/>
      <c r="I220" s="26"/>
      <c r="J220" s="26"/>
      <c r="K220" s="26"/>
      <c r="L220" s="52"/>
      <c r="M220" s="50"/>
      <c r="N220" s="28" t="s">
        <v>5</v>
      </c>
      <c r="O220" s="28">
        <f>COUNTIF(C218:C237,"임")</f>
        <v>0</v>
      </c>
      <c r="P220" s="28" t="s">
        <v>2</v>
      </c>
      <c r="Q220" s="28">
        <f>SUMIF(C218:C237,"임",E218:E237)</f>
        <v>0</v>
      </c>
      <c r="R220" s="28">
        <f>COUNTIF(X218:X237,"임국")</f>
        <v>0</v>
      </c>
      <c r="S220" s="28" t="s">
        <v>2</v>
      </c>
      <c r="T220" s="28">
        <f>SUMIF(X218:X237,"임국",E218:E237)</f>
        <v>0</v>
      </c>
      <c r="U220" s="28">
        <f t="shared" si="51"/>
        <v>0</v>
      </c>
      <c r="V220" s="28" t="s">
        <v>2</v>
      </c>
      <c r="W220" s="28">
        <f t="shared" si="52"/>
        <v>0</v>
      </c>
      <c r="X220" s="28" t="str">
        <f t="shared" si="50"/>
        <v/>
      </c>
    </row>
    <row r="221" spans="1:24" ht="28.9" customHeight="1">
      <c r="A221" s="41" t="str">
        <f t="shared" si="53"/>
        <v xml:space="preserve"> </v>
      </c>
      <c r="B221" s="42"/>
      <c r="C221" s="43"/>
      <c r="D221" s="44"/>
      <c r="E221" s="44"/>
      <c r="F221" s="43"/>
      <c r="G221" s="43"/>
      <c r="H221" s="26"/>
      <c r="I221" s="26"/>
      <c r="J221" s="26"/>
      <c r="K221" s="26"/>
      <c r="L221" s="52"/>
      <c r="M221" s="50"/>
      <c r="N221" s="28" t="s">
        <v>6</v>
      </c>
      <c r="O221" s="28">
        <f>COUNTIF(C218:C237,"대")</f>
        <v>0</v>
      </c>
      <c r="P221" s="28" t="s">
        <v>2</v>
      </c>
      <c r="Q221" s="28">
        <f>SUMIF(C218:C237,"대",E218:E237)</f>
        <v>0</v>
      </c>
      <c r="R221" s="28">
        <f>COUNTIF(X218:X237,"대국")</f>
        <v>0</v>
      </c>
      <c r="S221" s="28" t="s">
        <v>2</v>
      </c>
      <c r="T221" s="28">
        <f>SUMIF(X218:X237,"대국",E218:E237)</f>
        <v>0</v>
      </c>
      <c r="U221" s="28">
        <f t="shared" si="51"/>
        <v>0</v>
      </c>
      <c r="V221" s="28" t="s">
        <v>2</v>
      </c>
      <c r="W221" s="28">
        <f t="shared" si="52"/>
        <v>0</v>
      </c>
      <c r="X221" s="28" t="str">
        <f t="shared" si="50"/>
        <v/>
      </c>
    </row>
    <row r="222" spans="1:24" ht="28.9" customHeight="1">
      <c r="A222" s="41" t="str">
        <f t="shared" si="53"/>
        <v xml:space="preserve"> </v>
      </c>
      <c r="B222" s="42"/>
      <c r="C222" s="43"/>
      <c r="D222" s="44"/>
      <c r="E222" s="44"/>
      <c r="F222" s="43"/>
      <c r="G222" s="43"/>
      <c r="H222" s="26"/>
      <c r="I222" s="26"/>
      <c r="J222" s="26"/>
      <c r="K222" s="26"/>
      <c r="L222" s="52"/>
      <c r="M222" s="50"/>
      <c r="N222" s="28" t="s">
        <v>7</v>
      </c>
      <c r="O222" s="28">
        <f>COUNTIF(C218:C237,"도")</f>
        <v>0</v>
      </c>
      <c r="P222" s="28" t="s">
        <v>2</v>
      </c>
      <c r="Q222" s="28">
        <f>SUMIF(C218:C237,"도",E218:E237)</f>
        <v>0</v>
      </c>
      <c r="R222" s="28">
        <f>COUNTIF(X218:X237,"도국")</f>
        <v>0</v>
      </c>
      <c r="S222" s="28" t="s">
        <v>2</v>
      </c>
      <c r="T222" s="28">
        <f>SUMIF(X218:X237,"도국",E218:E237)</f>
        <v>0</v>
      </c>
      <c r="U222" s="28">
        <f t="shared" si="51"/>
        <v>0</v>
      </c>
      <c r="V222" s="28" t="s">
        <v>2</v>
      </c>
      <c r="W222" s="28">
        <f t="shared" si="52"/>
        <v>0</v>
      </c>
      <c r="X222" s="28" t="str">
        <f t="shared" si="50"/>
        <v/>
      </c>
    </row>
    <row r="223" spans="1:24" ht="28.9" customHeight="1">
      <c r="A223" s="41" t="str">
        <f t="shared" si="53"/>
        <v xml:space="preserve"> </v>
      </c>
      <c r="B223" s="42"/>
      <c r="C223" s="43"/>
      <c r="D223" s="44"/>
      <c r="E223" s="44"/>
      <c r="F223" s="43"/>
      <c r="G223" s="43"/>
      <c r="H223" s="26"/>
      <c r="I223" s="26"/>
      <c r="J223" s="26"/>
      <c r="K223" s="26"/>
      <c r="L223" s="52"/>
      <c r="M223" s="50"/>
      <c r="N223" s="28" t="s">
        <v>8</v>
      </c>
      <c r="O223" s="28">
        <f>COUNTIF(C218:C237,"천")</f>
        <v>0</v>
      </c>
      <c r="P223" s="28" t="s">
        <v>2</v>
      </c>
      <c r="Q223" s="28">
        <f>SUMIF(C218:C237,"천",E218:E237)</f>
        <v>0</v>
      </c>
      <c r="R223" s="28">
        <f>COUNTIF(X218:X237,"천국")</f>
        <v>0</v>
      </c>
      <c r="S223" s="28" t="s">
        <v>2</v>
      </c>
      <c r="T223" s="28">
        <f>SUMIF(X218:X237,"천국",E218:E237)</f>
        <v>0</v>
      </c>
      <c r="U223" s="28">
        <f t="shared" si="51"/>
        <v>0</v>
      </c>
      <c r="V223" s="28" t="s">
        <v>2</v>
      </c>
      <c r="W223" s="28">
        <f t="shared" si="52"/>
        <v>0</v>
      </c>
      <c r="X223" s="28" t="str">
        <f t="shared" si="50"/>
        <v/>
      </c>
    </row>
    <row r="224" spans="1:24" ht="28.9" customHeight="1">
      <c r="A224" s="41" t="str">
        <f t="shared" si="53"/>
        <v xml:space="preserve"> </v>
      </c>
      <c r="B224" s="42"/>
      <c r="C224" s="43"/>
      <c r="D224" s="44"/>
      <c r="E224" s="44"/>
      <c r="F224" s="43"/>
      <c r="G224" s="43"/>
      <c r="H224" s="26"/>
      <c r="I224" s="26"/>
      <c r="J224" s="26"/>
      <c r="K224" s="26"/>
      <c r="L224" s="52"/>
      <c r="M224" s="50"/>
      <c r="N224" s="28" t="s">
        <v>9</v>
      </c>
      <c r="O224" s="28">
        <f>COUNTIF(C218:C237,"구")</f>
        <v>0</v>
      </c>
      <c r="P224" s="28" t="s">
        <v>2</v>
      </c>
      <c r="Q224" s="28">
        <f>SUMIF(C218:C237,"구",E218:E237)</f>
        <v>0</v>
      </c>
      <c r="R224" s="28">
        <f>COUNTIF(X218:X237,"구국")</f>
        <v>0</v>
      </c>
      <c r="S224" s="28" t="s">
        <v>2</v>
      </c>
      <c r="T224" s="28">
        <f>SUMIF(X218:X237,"구국",E218:E237)</f>
        <v>0</v>
      </c>
      <c r="U224" s="28">
        <f t="shared" si="51"/>
        <v>0</v>
      </c>
      <c r="V224" s="28" t="s">
        <v>2</v>
      </c>
      <c r="W224" s="28">
        <f t="shared" si="52"/>
        <v>0</v>
      </c>
      <c r="X224" s="28" t="str">
        <f t="shared" si="50"/>
        <v/>
      </c>
    </row>
    <row r="225" spans="1:24" ht="28.9" customHeight="1">
      <c r="A225" s="41" t="str">
        <f t="shared" si="53"/>
        <v xml:space="preserve"> </v>
      </c>
      <c r="B225" s="42"/>
      <c r="C225" s="43"/>
      <c r="D225" s="44"/>
      <c r="E225" s="44"/>
      <c r="F225" s="43"/>
      <c r="G225" s="43"/>
      <c r="H225" s="26"/>
      <c r="I225" s="26"/>
      <c r="J225" s="26"/>
      <c r="K225" s="26"/>
      <c r="L225" s="52"/>
      <c r="M225" s="50"/>
      <c r="N225" s="28" t="s">
        <v>10</v>
      </c>
      <c r="O225" s="28">
        <f>COUNTIF(C218:C237,"제")</f>
        <v>0</v>
      </c>
      <c r="P225" s="28" t="s">
        <v>2</v>
      </c>
      <c r="Q225" s="28">
        <f>SUMIF(C218:C237,"제",E218:E237)</f>
        <v>0</v>
      </c>
      <c r="R225" s="28">
        <f>COUNTIF(X218:X237,"제국")</f>
        <v>0</v>
      </c>
      <c r="S225" s="28" t="s">
        <v>2</v>
      </c>
      <c r="T225" s="28">
        <f>SUMIF(X218:X237,"제국",E218:E237)</f>
        <v>0</v>
      </c>
      <c r="U225" s="28">
        <f t="shared" si="51"/>
        <v>0</v>
      </c>
      <c r="V225" s="28" t="s">
        <v>2</v>
      </c>
      <c r="W225" s="28">
        <f t="shared" si="52"/>
        <v>0</v>
      </c>
      <c r="X225" s="28" t="str">
        <f t="shared" si="50"/>
        <v/>
      </c>
    </row>
    <row r="226" spans="1:24" ht="28.9" customHeight="1">
      <c r="A226" s="41" t="str">
        <f t="shared" si="53"/>
        <v xml:space="preserve"> </v>
      </c>
      <c r="B226" s="42"/>
      <c r="C226" s="43"/>
      <c r="D226" s="44"/>
      <c r="E226" s="44"/>
      <c r="F226" s="43"/>
      <c r="G226" s="43"/>
      <c r="H226" s="26"/>
      <c r="I226" s="26"/>
      <c r="J226" s="26"/>
      <c r="K226" s="26"/>
      <c r="L226" s="52"/>
      <c r="M226" s="50"/>
      <c r="N226" s="28" t="s">
        <v>11</v>
      </c>
      <c r="O226" s="28">
        <f>COUNTIF(C218:C237,"유")</f>
        <v>0</v>
      </c>
      <c r="P226" s="28" t="s">
        <v>2</v>
      </c>
      <c r="Q226" s="28">
        <f>SUMIF(C218:C237,"유",E218:E237)</f>
        <v>0</v>
      </c>
      <c r="R226" s="28">
        <f>COUNTIF(X218:X237,"유국")</f>
        <v>0</v>
      </c>
      <c r="S226" s="28" t="s">
        <v>2</v>
      </c>
      <c r="T226" s="28">
        <f>SUMIF(X218:X237,"유국",E218:E237)</f>
        <v>0</v>
      </c>
      <c r="U226" s="28">
        <f t="shared" si="51"/>
        <v>0</v>
      </c>
      <c r="V226" s="28" t="s">
        <v>2</v>
      </c>
      <c r="W226" s="28">
        <f t="shared" si="52"/>
        <v>0</v>
      </c>
      <c r="X226" s="28" t="str">
        <f t="shared" si="50"/>
        <v/>
      </c>
    </row>
    <row r="227" spans="1:24" ht="28.9" customHeight="1">
      <c r="A227" s="41" t="str">
        <f t="shared" ref="A227:A235" si="54">IF(OR(ISNUMBER(E227),ISTEXT(C227)),A226+1," ")</f>
        <v xml:space="preserve"> </v>
      </c>
      <c r="B227" s="42"/>
      <c r="C227" s="43"/>
      <c r="D227" s="44"/>
      <c r="E227" s="44"/>
      <c r="F227" s="43"/>
      <c r="G227" s="43"/>
      <c r="H227" s="26"/>
      <c r="I227" s="26"/>
      <c r="J227" s="26"/>
      <c r="K227" s="26"/>
      <c r="L227" s="52"/>
      <c r="M227" s="50"/>
      <c r="N227" s="28" t="s">
        <v>12</v>
      </c>
      <c r="O227" s="28">
        <f>COUNTIF(C218:C237,"과")</f>
        <v>0</v>
      </c>
      <c r="P227" s="28" t="s">
        <v>2</v>
      </c>
      <c r="Q227" s="28">
        <f>SUMIF(C218:C237,"과",E218:E237)</f>
        <v>0</v>
      </c>
      <c r="R227" s="28">
        <f>COUNTIF(X218:X237,"과국")</f>
        <v>0</v>
      </c>
      <c r="S227" s="28" t="s">
        <v>2</v>
      </c>
      <c r="T227" s="28">
        <f>SUMIF(X218:X237,"과국",E218:E237)</f>
        <v>0</v>
      </c>
      <c r="U227" s="28">
        <f t="shared" si="51"/>
        <v>0</v>
      </c>
      <c r="V227" s="28" t="s">
        <v>2</v>
      </c>
      <c r="W227" s="28">
        <f t="shared" si="52"/>
        <v>0</v>
      </c>
      <c r="X227" s="28" t="str">
        <f t="shared" si="50"/>
        <v/>
      </c>
    </row>
    <row r="228" spans="1:24" ht="28.9" customHeight="1">
      <c r="A228" s="41" t="str">
        <f t="shared" si="54"/>
        <v xml:space="preserve"> </v>
      </c>
      <c r="B228" s="42"/>
      <c r="C228" s="43"/>
      <c r="D228" s="44"/>
      <c r="E228" s="44"/>
      <c r="F228" s="43"/>
      <c r="G228" s="43"/>
      <c r="H228" s="26"/>
      <c r="I228" s="26"/>
      <c r="J228" s="26"/>
      <c r="K228" s="26"/>
      <c r="L228" s="52"/>
      <c r="M228" s="50"/>
      <c r="N228" s="28" t="s">
        <v>13</v>
      </c>
      <c r="O228" s="28">
        <f>COUNTIF(C218:C237,"묘")</f>
        <v>0</v>
      </c>
      <c r="P228" s="28" t="s">
        <v>2</v>
      </c>
      <c r="Q228" s="28">
        <f>SUMIF(C218:C237,"묘",E218:E237)</f>
        <v>0</v>
      </c>
      <c r="R228" s="28">
        <f>COUNTIF(X218:X237,"묘국")</f>
        <v>0</v>
      </c>
      <c r="S228" s="28" t="s">
        <v>2</v>
      </c>
      <c r="T228" s="28">
        <f>SUMIF(X218:X237,"묘국",E218:E237)</f>
        <v>0</v>
      </c>
      <c r="U228" s="28">
        <f t="shared" si="51"/>
        <v>0</v>
      </c>
      <c r="V228" s="28" t="s">
        <v>2</v>
      </c>
      <c r="W228" s="28">
        <f t="shared" si="52"/>
        <v>0</v>
      </c>
      <c r="X228" s="28" t="str">
        <f t="shared" si="50"/>
        <v/>
      </c>
    </row>
    <row r="229" spans="1:24" ht="28.9" customHeight="1">
      <c r="A229" s="41" t="str">
        <f t="shared" si="54"/>
        <v xml:space="preserve"> </v>
      </c>
      <c r="B229" s="42"/>
      <c r="C229" s="43"/>
      <c r="D229" s="44"/>
      <c r="E229" s="44"/>
      <c r="F229" s="43"/>
      <c r="G229" s="43"/>
      <c r="H229" s="26"/>
      <c r="I229" s="26"/>
      <c r="J229" s="26"/>
      <c r="K229" s="26"/>
      <c r="L229" s="52"/>
      <c r="M229" s="50"/>
      <c r="N229" s="28" t="s">
        <v>14</v>
      </c>
      <c r="O229" s="28">
        <f>COUNTIF(C218:C237,"목")</f>
        <v>0</v>
      </c>
      <c r="P229" s="28" t="s">
        <v>2</v>
      </c>
      <c r="Q229" s="28">
        <f>SUMIF(C218:C237,"목",E218:E237)</f>
        <v>0</v>
      </c>
      <c r="R229" s="28">
        <f>COUNTIF(X218:X237,"목국")</f>
        <v>0</v>
      </c>
      <c r="S229" s="28" t="s">
        <v>2</v>
      </c>
      <c r="T229" s="28">
        <f>SUMIF(X218:X237,"목국",E218:E237)</f>
        <v>0</v>
      </c>
      <c r="U229" s="28">
        <f t="shared" si="51"/>
        <v>0</v>
      </c>
      <c r="V229" s="28" t="s">
        <v>2</v>
      </c>
      <c r="W229" s="28">
        <f t="shared" si="52"/>
        <v>0</v>
      </c>
      <c r="X229" s="28" t="str">
        <f t="shared" si="50"/>
        <v/>
      </c>
    </row>
    <row r="230" spans="1:24" ht="28.9" customHeight="1">
      <c r="A230" s="41" t="str">
        <f t="shared" si="54"/>
        <v xml:space="preserve"> </v>
      </c>
      <c r="B230" s="42"/>
      <c r="C230" s="43"/>
      <c r="D230" s="44"/>
      <c r="E230" s="44"/>
      <c r="F230" s="43"/>
      <c r="G230" s="43"/>
      <c r="H230" s="26"/>
      <c r="I230" s="26"/>
      <c r="J230" s="26"/>
      <c r="K230" s="26"/>
      <c r="L230" s="52"/>
      <c r="M230" s="50"/>
      <c r="N230" s="28" t="s">
        <v>15</v>
      </c>
      <c r="O230" s="28">
        <f>COUNTIF(C218:C237,"잡")</f>
        <v>0</v>
      </c>
      <c r="P230" s="28" t="s">
        <v>2</v>
      </c>
      <c r="Q230" s="28">
        <f>SUMIF(C218:C237,"잡",E218:E237)</f>
        <v>0</v>
      </c>
      <c r="R230" s="28">
        <f>COUNTIF(X218:X237,"잡국")</f>
        <v>0</v>
      </c>
      <c r="S230" s="28" t="s">
        <v>2</v>
      </c>
      <c r="T230" s="28">
        <f>SUMIF(X218:X237,"잡국",E218:E237)</f>
        <v>0</v>
      </c>
      <c r="U230" s="28">
        <f t="shared" si="51"/>
        <v>0</v>
      </c>
      <c r="V230" s="28" t="s">
        <v>2</v>
      </c>
      <c r="W230" s="28">
        <f t="shared" si="52"/>
        <v>0</v>
      </c>
      <c r="X230" s="28" t="str">
        <f t="shared" si="50"/>
        <v/>
      </c>
    </row>
    <row r="231" spans="1:24" ht="28.9" customHeight="1">
      <c r="A231" s="41" t="str">
        <f t="shared" si="54"/>
        <v xml:space="preserve"> </v>
      </c>
      <c r="B231" s="42"/>
      <c r="C231" s="43"/>
      <c r="D231" s="44"/>
      <c r="E231" s="44"/>
      <c r="F231" s="43"/>
      <c r="G231" s="43"/>
      <c r="H231" s="26"/>
      <c r="I231" s="26"/>
      <c r="J231" s="26"/>
      <c r="K231" s="26"/>
      <c r="L231" s="52"/>
      <c r="M231" s="50"/>
      <c r="N231" s="28" t="s">
        <v>19</v>
      </c>
      <c r="O231" s="28">
        <f>COUNTIF(C218:C237,"학")</f>
        <v>0</v>
      </c>
      <c r="P231" s="28" t="s">
        <v>2</v>
      </c>
      <c r="Q231" s="28">
        <f>SUMIF(C218:C237,"학",E218:E237)</f>
        <v>0</v>
      </c>
      <c r="R231" s="28">
        <f>COUNTIF(X218:X237,"학국")</f>
        <v>0</v>
      </c>
      <c r="S231" s="28" t="s">
        <v>2</v>
      </c>
      <c r="T231" s="28">
        <f>SUMIF(X218:X237,"학국",E218:E237)</f>
        <v>0</v>
      </c>
      <c r="U231" s="28">
        <f t="shared" si="51"/>
        <v>0</v>
      </c>
      <c r="V231" s="28" t="s">
        <v>2</v>
      </c>
      <c r="W231" s="28">
        <f t="shared" si="52"/>
        <v>0</v>
      </c>
      <c r="X231" s="28" t="str">
        <f t="shared" si="50"/>
        <v/>
      </c>
    </row>
    <row r="232" spans="1:24" ht="28.9" customHeight="1">
      <c r="A232" s="41" t="str">
        <f t="shared" si="54"/>
        <v xml:space="preserve"> </v>
      </c>
      <c r="B232" s="42"/>
      <c r="C232" s="43"/>
      <c r="D232" s="44"/>
      <c r="E232" s="44"/>
      <c r="F232" s="43"/>
      <c r="G232" s="43"/>
      <c r="H232" s="26"/>
      <c r="I232" s="26"/>
      <c r="J232" s="26"/>
      <c r="K232" s="26"/>
      <c r="L232" s="52"/>
      <c r="M232" s="50"/>
      <c r="N232" s="28" t="s">
        <v>16</v>
      </c>
      <c r="O232" s="28">
        <f>COUNTIF(C218:C237,"수")</f>
        <v>0</v>
      </c>
      <c r="P232" s="28" t="s">
        <v>2</v>
      </c>
      <c r="Q232" s="28">
        <f>SUMIF(C218:C237,"수",E218:E237)</f>
        <v>0</v>
      </c>
      <c r="R232" s="28">
        <f>COUNTIF(X218:X237,"수국")</f>
        <v>0</v>
      </c>
      <c r="S232" s="28" t="s">
        <v>2</v>
      </c>
      <c r="T232" s="28">
        <f>SUMIF(X218:X237,"수국",E218:E237)</f>
        <v>0</v>
      </c>
      <c r="U232" s="28">
        <f t="shared" si="51"/>
        <v>0</v>
      </c>
      <c r="V232" s="28" t="s">
        <v>2</v>
      </c>
      <c r="W232" s="28">
        <f t="shared" si="52"/>
        <v>0</v>
      </c>
      <c r="X232" s="28" t="str">
        <f t="shared" ref="X232:X247" si="55">CONCATENATE(C232,H232)</f>
        <v/>
      </c>
    </row>
    <row r="233" spans="1:24" ht="28.9" customHeight="1">
      <c r="A233" s="41" t="str">
        <f t="shared" si="54"/>
        <v xml:space="preserve"> </v>
      </c>
      <c r="B233" s="42"/>
      <c r="C233" s="43"/>
      <c r="D233" s="44"/>
      <c r="E233" s="44"/>
      <c r="F233" s="43"/>
      <c r="G233" s="43"/>
      <c r="H233" s="26"/>
      <c r="I233" s="26"/>
      <c r="J233" s="26"/>
      <c r="K233" s="26"/>
      <c r="L233" s="52"/>
      <c r="M233" s="50"/>
      <c r="N233" s="29" t="s">
        <v>17</v>
      </c>
      <c r="O233" s="28">
        <f>COUNTIF(C218:C237,"장")</f>
        <v>0</v>
      </c>
      <c r="P233" s="28" t="s">
        <v>2</v>
      </c>
      <c r="Q233" s="28">
        <f>SUMIF(C218:C237,"장",E218:E237)</f>
        <v>0</v>
      </c>
      <c r="R233" s="28">
        <f>COUNTIF(X218:X237,"장국")</f>
        <v>0</v>
      </c>
      <c r="S233" s="28" t="s">
        <v>2</v>
      </c>
      <c r="T233" s="28">
        <f>SUMIF(X218:X237,"장국",E218:E237)</f>
        <v>0</v>
      </c>
      <c r="U233" s="28">
        <f t="shared" si="51"/>
        <v>0</v>
      </c>
      <c r="V233" s="28" t="s">
        <v>2</v>
      </c>
      <c r="W233" s="28">
        <f t="shared" si="52"/>
        <v>0</v>
      </c>
      <c r="X233" s="30" t="str">
        <f t="shared" si="55"/>
        <v/>
      </c>
    </row>
    <row r="234" spans="1:24" ht="28.9" customHeight="1">
      <c r="A234" s="41" t="str">
        <f t="shared" si="54"/>
        <v xml:space="preserve"> </v>
      </c>
      <c r="B234" s="42"/>
      <c r="C234" s="43"/>
      <c r="D234" s="44"/>
      <c r="E234" s="44"/>
      <c r="F234" s="43"/>
      <c r="G234" s="43"/>
      <c r="H234" s="26"/>
      <c r="I234" s="26"/>
      <c r="J234" s="26"/>
      <c r="K234" s="26"/>
      <c r="L234" s="52"/>
      <c r="M234" s="50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30" t="str">
        <f t="shared" si="55"/>
        <v/>
      </c>
    </row>
    <row r="235" spans="1:24" ht="28.9" customHeight="1">
      <c r="A235" s="41" t="str">
        <f t="shared" si="54"/>
        <v xml:space="preserve"> </v>
      </c>
      <c r="B235" s="42"/>
      <c r="C235" s="43"/>
      <c r="D235" s="44"/>
      <c r="E235" s="44"/>
      <c r="F235" s="43"/>
      <c r="G235" s="43"/>
      <c r="H235" s="26"/>
      <c r="I235" s="26"/>
      <c r="J235" s="26"/>
      <c r="K235" s="26"/>
      <c r="L235" s="52"/>
      <c r="M235" s="50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30" t="str">
        <f t="shared" si="55"/>
        <v/>
      </c>
    </row>
    <row r="236" spans="1:24" ht="28.9" customHeight="1">
      <c r="A236" s="41" t="str">
        <f>IF(OR(ISNUMBER(E236),ISTEXT(C236)),A235+1," ")</f>
        <v xml:space="preserve"> </v>
      </c>
      <c r="B236" s="42"/>
      <c r="C236" s="43"/>
      <c r="D236" s="44"/>
      <c r="E236" s="44"/>
      <c r="F236" s="43"/>
      <c r="G236" s="43"/>
      <c r="H236" s="26"/>
      <c r="I236" s="26"/>
      <c r="J236" s="26"/>
      <c r="K236" s="26"/>
      <c r="L236" s="52"/>
      <c r="M236" s="50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30" t="str">
        <f t="shared" si="55"/>
        <v/>
      </c>
    </row>
    <row r="237" spans="1:24" ht="28.9" customHeight="1">
      <c r="A237" s="41" t="str">
        <f>IF(OR(ISNUMBER(E237),ISTEXT(C237)),A236+1," ")</f>
        <v xml:space="preserve"> </v>
      </c>
      <c r="B237" s="42"/>
      <c r="C237" s="43"/>
      <c r="D237" s="44"/>
      <c r="E237" s="44"/>
      <c r="F237" s="43"/>
      <c r="G237" s="43"/>
      <c r="H237" s="26"/>
      <c r="I237" s="26"/>
      <c r="J237" s="26"/>
      <c r="K237" s="26"/>
      <c r="L237" s="52"/>
      <c r="M237" s="50"/>
      <c r="N237" s="28" t="s">
        <v>20</v>
      </c>
      <c r="O237" s="28">
        <f>COUNTIF(C218:C237," ")</f>
        <v>0</v>
      </c>
      <c r="P237" s="28" t="s">
        <v>2</v>
      </c>
      <c r="Q237" s="28">
        <f>SUMIF(C218:C237," ",E218:E237)</f>
        <v>0</v>
      </c>
      <c r="R237" s="28"/>
      <c r="S237" s="28" t="s">
        <v>2</v>
      </c>
      <c r="T237" s="28"/>
      <c r="U237" s="28">
        <f>O237</f>
        <v>0</v>
      </c>
      <c r="V237" s="28" t="s">
        <v>2</v>
      </c>
      <c r="W237" s="28">
        <f>Q237</f>
        <v>0</v>
      </c>
      <c r="X237" s="28" t="str">
        <f t="shared" si="55"/>
        <v/>
      </c>
    </row>
    <row r="238" spans="1:24" ht="28.9" customHeight="1">
      <c r="A238" s="45" t="s">
        <v>35</v>
      </c>
      <c r="B238" s="46"/>
      <c r="C238" s="47"/>
      <c r="D238" s="48"/>
      <c r="E238" s="49">
        <f>SUM(E218:E237)</f>
        <v>0</v>
      </c>
      <c r="F238" s="47"/>
      <c r="G238" s="47"/>
      <c r="H238" s="31"/>
      <c r="I238" s="31"/>
      <c r="J238" s="31"/>
      <c r="K238" s="31"/>
      <c r="L238" s="33"/>
      <c r="M238" s="51"/>
      <c r="N238" s="29" t="s">
        <v>1</v>
      </c>
      <c r="O238" s="28">
        <f>SUM(O218:O237)</f>
        <v>0</v>
      </c>
      <c r="P238" s="28" t="s">
        <v>2</v>
      </c>
      <c r="Q238" s="28">
        <f>SUM(Q218:Q237)</f>
        <v>0</v>
      </c>
      <c r="R238" s="28">
        <f>SUM(R218:R237)</f>
        <v>0</v>
      </c>
      <c r="S238" s="28" t="s">
        <v>2</v>
      </c>
      <c r="T238" s="28">
        <f>SUM(T218:T237)</f>
        <v>0</v>
      </c>
      <c r="U238" s="28">
        <f>SUM(U218:U237)</f>
        <v>0</v>
      </c>
      <c r="V238" s="28" t="s">
        <v>2</v>
      </c>
      <c r="W238" s="28">
        <f>SUM(W218:W237)</f>
        <v>0</v>
      </c>
      <c r="X238" s="28" t="str">
        <f t="shared" si="55"/>
        <v/>
      </c>
    </row>
    <row r="239" spans="1:24" ht="28.9" customHeight="1">
      <c r="A239" s="41" t="str">
        <f>IF(OR(ISNUMBER(E239),ISTEXT(C239)),A237+1," ")</f>
        <v xml:space="preserve"> </v>
      </c>
      <c r="B239" s="42"/>
      <c r="C239" s="43"/>
      <c r="D239" s="44"/>
      <c r="E239" s="44"/>
      <c r="F239" s="43"/>
      <c r="G239" s="43"/>
      <c r="H239" s="26"/>
      <c r="I239" s="26"/>
      <c r="J239" s="26"/>
      <c r="K239" s="27"/>
      <c r="L239" s="52"/>
      <c r="M239" s="50"/>
      <c r="N239" s="28" t="s">
        <v>3</v>
      </c>
      <c r="O239" s="28">
        <f>COUNTIF(C239:C258,"전")</f>
        <v>0</v>
      </c>
      <c r="P239" s="28" t="s">
        <v>2</v>
      </c>
      <c r="Q239" s="28">
        <f>SUMIF(C239:C258,"전",E239:E258)</f>
        <v>0</v>
      </c>
      <c r="R239" s="28">
        <f>COUNTIF(X239:X258,"전국")</f>
        <v>0</v>
      </c>
      <c r="S239" s="28" t="s">
        <v>2</v>
      </c>
      <c r="T239" s="28">
        <f>SUMIF(X239:X258,"전국",E239:E258)</f>
        <v>0</v>
      </c>
      <c r="U239" s="28">
        <f t="shared" ref="U239:U254" si="56">O239-R239</f>
        <v>0</v>
      </c>
      <c r="V239" s="28" t="s">
        <v>2</v>
      </c>
      <c r="W239" s="28">
        <f t="shared" ref="W239:W254" si="57">Q239-T239</f>
        <v>0</v>
      </c>
      <c r="X239" s="28" t="str">
        <f t="shared" si="55"/>
        <v/>
      </c>
    </row>
    <row r="240" spans="1:24" ht="28.9" customHeight="1">
      <c r="A240" s="41" t="str">
        <f t="shared" ref="A240:A246" si="58">IF(OR(ISNUMBER(E240),ISTEXT(C240)),A239+1," ")</f>
        <v xml:space="preserve"> </v>
      </c>
      <c r="B240" s="42"/>
      <c r="C240" s="43"/>
      <c r="D240" s="44"/>
      <c r="E240" s="44"/>
      <c r="F240" s="43"/>
      <c r="G240" s="43"/>
      <c r="H240" s="26"/>
      <c r="I240" s="26"/>
      <c r="J240" s="26"/>
      <c r="K240" s="26"/>
      <c r="L240" s="52"/>
      <c r="M240" s="50"/>
      <c r="N240" s="28" t="s">
        <v>4</v>
      </c>
      <c r="O240" s="28">
        <f>COUNTIF(C239:C258,"답")</f>
        <v>0</v>
      </c>
      <c r="P240" s="28" t="s">
        <v>2</v>
      </c>
      <c r="Q240" s="28">
        <f>SUMIF(C239:C258,"답",E239:E258)</f>
        <v>0</v>
      </c>
      <c r="R240" s="28">
        <f>COUNTIF(X239:X258,"답국")</f>
        <v>0</v>
      </c>
      <c r="S240" s="28" t="s">
        <v>2</v>
      </c>
      <c r="T240" s="28">
        <f>SUMIF(X239:X258,"답국",E239:E258)</f>
        <v>0</v>
      </c>
      <c r="U240" s="28">
        <f t="shared" si="56"/>
        <v>0</v>
      </c>
      <c r="V240" s="28" t="s">
        <v>2</v>
      </c>
      <c r="W240" s="28">
        <f t="shared" si="57"/>
        <v>0</v>
      </c>
      <c r="X240" s="28" t="str">
        <f t="shared" si="55"/>
        <v/>
      </c>
    </row>
    <row r="241" spans="1:24" ht="28.9" customHeight="1">
      <c r="A241" s="41" t="str">
        <f t="shared" si="58"/>
        <v xml:space="preserve"> </v>
      </c>
      <c r="B241" s="42"/>
      <c r="C241" s="43"/>
      <c r="D241" s="44"/>
      <c r="E241" s="44"/>
      <c r="F241" s="43"/>
      <c r="G241" s="43"/>
      <c r="H241" s="26"/>
      <c r="I241" s="26"/>
      <c r="J241" s="26"/>
      <c r="K241" s="26"/>
      <c r="L241" s="52"/>
      <c r="M241" s="50"/>
      <c r="N241" s="28" t="s">
        <v>5</v>
      </c>
      <c r="O241" s="28">
        <f>COUNTIF(C239:C258,"임")</f>
        <v>0</v>
      </c>
      <c r="P241" s="28" t="s">
        <v>2</v>
      </c>
      <c r="Q241" s="28">
        <f>SUMIF(C239:C258,"임",E239:E258)</f>
        <v>0</v>
      </c>
      <c r="R241" s="28">
        <f>COUNTIF(X239:X258,"임국")</f>
        <v>0</v>
      </c>
      <c r="S241" s="28" t="s">
        <v>2</v>
      </c>
      <c r="T241" s="28">
        <f>SUMIF(X239:X258,"임국",E239:E258)</f>
        <v>0</v>
      </c>
      <c r="U241" s="28">
        <f t="shared" si="56"/>
        <v>0</v>
      </c>
      <c r="V241" s="28" t="s">
        <v>2</v>
      </c>
      <c r="W241" s="28">
        <f t="shared" si="57"/>
        <v>0</v>
      </c>
      <c r="X241" s="28" t="str">
        <f t="shared" si="55"/>
        <v/>
      </c>
    </row>
    <row r="242" spans="1:24" ht="28.9" customHeight="1">
      <c r="A242" s="41" t="str">
        <f t="shared" si="58"/>
        <v xml:space="preserve"> </v>
      </c>
      <c r="B242" s="42"/>
      <c r="C242" s="43"/>
      <c r="D242" s="44"/>
      <c r="E242" s="44"/>
      <c r="F242" s="43"/>
      <c r="G242" s="43"/>
      <c r="H242" s="26"/>
      <c r="I242" s="26"/>
      <c r="J242" s="26"/>
      <c r="K242" s="26"/>
      <c r="L242" s="52"/>
      <c r="M242" s="50"/>
      <c r="N242" s="28" t="s">
        <v>6</v>
      </c>
      <c r="O242" s="28">
        <f>COUNTIF(C239:C258,"대")</f>
        <v>0</v>
      </c>
      <c r="P242" s="28" t="s">
        <v>2</v>
      </c>
      <c r="Q242" s="28">
        <f>SUMIF(C239:C258,"대",E239:E258)</f>
        <v>0</v>
      </c>
      <c r="R242" s="28">
        <f>COUNTIF(X239:X258,"대국")</f>
        <v>0</v>
      </c>
      <c r="S242" s="28" t="s">
        <v>2</v>
      </c>
      <c r="T242" s="28">
        <f>SUMIF(X239:X258,"대국",E239:E258)</f>
        <v>0</v>
      </c>
      <c r="U242" s="28">
        <f t="shared" si="56"/>
        <v>0</v>
      </c>
      <c r="V242" s="28" t="s">
        <v>2</v>
      </c>
      <c r="W242" s="28">
        <f t="shared" si="57"/>
        <v>0</v>
      </c>
      <c r="X242" s="28" t="str">
        <f t="shared" si="55"/>
        <v/>
      </c>
    </row>
    <row r="243" spans="1:24" ht="28.9" customHeight="1">
      <c r="A243" s="41" t="str">
        <f t="shared" si="58"/>
        <v xml:space="preserve"> </v>
      </c>
      <c r="B243" s="42"/>
      <c r="C243" s="43"/>
      <c r="D243" s="44"/>
      <c r="E243" s="44"/>
      <c r="F243" s="43"/>
      <c r="G243" s="43"/>
      <c r="H243" s="26"/>
      <c r="I243" s="26"/>
      <c r="J243" s="26"/>
      <c r="K243" s="26"/>
      <c r="L243" s="52"/>
      <c r="M243" s="50"/>
      <c r="N243" s="28" t="s">
        <v>7</v>
      </c>
      <c r="O243" s="28">
        <f>COUNTIF(C239:C258,"도")</f>
        <v>0</v>
      </c>
      <c r="P243" s="28" t="s">
        <v>2</v>
      </c>
      <c r="Q243" s="28">
        <f>SUMIF(C239:C258,"도",E239:E258)</f>
        <v>0</v>
      </c>
      <c r="R243" s="28">
        <f>COUNTIF(X239:X258,"도국")</f>
        <v>0</v>
      </c>
      <c r="S243" s="28" t="s">
        <v>2</v>
      </c>
      <c r="T243" s="28">
        <f>SUMIF(X239:X258,"도국",E239:E258)</f>
        <v>0</v>
      </c>
      <c r="U243" s="28">
        <f t="shared" si="56"/>
        <v>0</v>
      </c>
      <c r="V243" s="28" t="s">
        <v>2</v>
      </c>
      <c r="W243" s="28">
        <f t="shared" si="57"/>
        <v>0</v>
      </c>
      <c r="X243" s="28" t="str">
        <f t="shared" si="55"/>
        <v/>
      </c>
    </row>
    <row r="244" spans="1:24" ht="28.9" customHeight="1">
      <c r="A244" s="41" t="str">
        <f t="shared" si="58"/>
        <v xml:space="preserve"> </v>
      </c>
      <c r="B244" s="42"/>
      <c r="C244" s="43"/>
      <c r="D244" s="44"/>
      <c r="E244" s="44"/>
      <c r="F244" s="43"/>
      <c r="G244" s="43"/>
      <c r="H244" s="26"/>
      <c r="I244" s="26"/>
      <c r="J244" s="26"/>
      <c r="K244" s="26"/>
      <c r="L244" s="52"/>
      <c r="M244" s="50"/>
      <c r="N244" s="28" t="s">
        <v>8</v>
      </c>
      <c r="O244" s="28">
        <f>COUNTIF(C239:C258,"천")</f>
        <v>0</v>
      </c>
      <c r="P244" s="28" t="s">
        <v>2</v>
      </c>
      <c r="Q244" s="28">
        <f>SUMIF(C239:C258,"천",E239:E258)</f>
        <v>0</v>
      </c>
      <c r="R244" s="28">
        <f>COUNTIF(X239:X258,"천국")</f>
        <v>0</v>
      </c>
      <c r="S244" s="28" t="s">
        <v>2</v>
      </c>
      <c r="T244" s="28">
        <f>SUMIF(X239:X258,"천국",E239:E258)</f>
        <v>0</v>
      </c>
      <c r="U244" s="28">
        <f t="shared" si="56"/>
        <v>0</v>
      </c>
      <c r="V244" s="28" t="s">
        <v>2</v>
      </c>
      <c r="W244" s="28">
        <f t="shared" si="57"/>
        <v>0</v>
      </c>
      <c r="X244" s="28" t="str">
        <f t="shared" si="55"/>
        <v/>
      </c>
    </row>
    <row r="245" spans="1:24" ht="28.9" customHeight="1">
      <c r="A245" s="41" t="str">
        <f t="shared" si="58"/>
        <v xml:space="preserve"> </v>
      </c>
      <c r="B245" s="42"/>
      <c r="C245" s="43"/>
      <c r="D245" s="44"/>
      <c r="E245" s="44"/>
      <c r="F245" s="43"/>
      <c r="G245" s="43"/>
      <c r="H245" s="26"/>
      <c r="I245" s="26"/>
      <c r="J245" s="26"/>
      <c r="K245" s="26"/>
      <c r="L245" s="52"/>
      <c r="M245" s="50"/>
      <c r="N245" s="28" t="s">
        <v>9</v>
      </c>
      <c r="O245" s="28">
        <f>COUNTIF(C239:C258,"구")</f>
        <v>0</v>
      </c>
      <c r="P245" s="28" t="s">
        <v>2</v>
      </c>
      <c r="Q245" s="28">
        <f>SUMIF(C239:C258,"구",E239:E258)</f>
        <v>0</v>
      </c>
      <c r="R245" s="28">
        <f>COUNTIF(X239:X258,"구국")</f>
        <v>0</v>
      </c>
      <c r="S245" s="28" t="s">
        <v>2</v>
      </c>
      <c r="T245" s="28">
        <f>SUMIF(X239:X258,"구국",E239:E258)</f>
        <v>0</v>
      </c>
      <c r="U245" s="28">
        <f t="shared" si="56"/>
        <v>0</v>
      </c>
      <c r="V245" s="28" t="s">
        <v>2</v>
      </c>
      <c r="W245" s="28">
        <f t="shared" si="57"/>
        <v>0</v>
      </c>
      <c r="X245" s="28" t="str">
        <f t="shared" si="55"/>
        <v/>
      </c>
    </row>
    <row r="246" spans="1:24" ht="28.9" customHeight="1">
      <c r="A246" s="41" t="str">
        <f t="shared" si="58"/>
        <v xml:space="preserve"> </v>
      </c>
      <c r="B246" s="42"/>
      <c r="C246" s="43"/>
      <c r="D246" s="44"/>
      <c r="E246" s="44"/>
      <c r="F246" s="43"/>
      <c r="G246" s="43"/>
      <c r="H246" s="26"/>
      <c r="I246" s="26"/>
      <c r="J246" s="26"/>
      <c r="K246" s="26"/>
      <c r="L246" s="52"/>
      <c r="M246" s="50"/>
      <c r="N246" s="28" t="s">
        <v>10</v>
      </c>
      <c r="O246" s="28">
        <f>COUNTIF(C239:C258,"제")</f>
        <v>0</v>
      </c>
      <c r="P246" s="28" t="s">
        <v>2</v>
      </c>
      <c r="Q246" s="28">
        <f>SUMIF(C239:C258,"제",E239:E258)</f>
        <v>0</v>
      </c>
      <c r="R246" s="28">
        <f>COUNTIF(X239:X258,"제국")</f>
        <v>0</v>
      </c>
      <c r="S246" s="28" t="s">
        <v>2</v>
      </c>
      <c r="T246" s="28">
        <f>SUMIF(X239:X258,"제국",E239:E258)</f>
        <v>0</v>
      </c>
      <c r="U246" s="28">
        <f t="shared" si="56"/>
        <v>0</v>
      </c>
      <c r="V246" s="28" t="s">
        <v>2</v>
      </c>
      <c r="W246" s="28">
        <f t="shared" si="57"/>
        <v>0</v>
      </c>
      <c r="X246" s="28" t="str">
        <f t="shared" si="55"/>
        <v/>
      </c>
    </row>
    <row r="247" spans="1:24" ht="28.9" customHeight="1">
      <c r="A247" s="41" t="str">
        <f t="shared" ref="A247:A256" si="59">IF(OR(ISNUMBER(E247),ISTEXT(C247)),A246+1," ")</f>
        <v xml:space="preserve"> </v>
      </c>
      <c r="B247" s="42"/>
      <c r="C247" s="43"/>
      <c r="D247" s="44"/>
      <c r="E247" s="44"/>
      <c r="F247" s="43"/>
      <c r="G247" s="43"/>
      <c r="H247" s="26"/>
      <c r="I247" s="26"/>
      <c r="J247" s="26"/>
      <c r="K247" s="26"/>
      <c r="L247" s="52"/>
      <c r="M247" s="50"/>
      <c r="N247" s="28" t="s">
        <v>11</v>
      </c>
      <c r="O247" s="28">
        <f>COUNTIF(C239:C258,"유")</f>
        <v>0</v>
      </c>
      <c r="P247" s="28" t="s">
        <v>2</v>
      </c>
      <c r="Q247" s="28">
        <f>SUMIF(C239:C258,"유",E239:E258)</f>
        <v>0</v>
      </c>
      <c r="R247" s="28">
        <f>COUNTIF(X239:X258,"유국")</f>
        <v>0</v>
      </c>
      <c r="S247" s="28" t="s">
        <v>2</v>
      </c>
      <c r="T247" s="28">
        <f>SUMIF(X239:X258,"유국",E239:E258)</f>
        <v>0</v>
      </c>
      <c r="U247" s="28">
        <f t="shared" si="56"/>
        <v>0</v>
      </c>
      <c r="V247" s="28" t="s">
        <v>2</v>
      </c>
      <c r="W247" s="28">
        <f t="shared" si="57"/>
        <v>0</v>
      </c>
      <c r="X247" s="28" t="str">
        <f t="shared" si="55"/>
        <v/>
      </c>
    </row>
    <row r="248" spans="1:24" ht="28.9" customHeight="1">
      <c r="A248" s="41" t="str">
        <f t="shared" si="59"/>
        <v xml:space="preserve"> </v>
      </c>
      <c r="B248" s="42"/>
      <c r="C248" s="43"/>
      <c r="D248" s="44"/>
      <c r="E248" s="44"/>
      <c r="F248" s="43"/>
      <c r="G248" s="43"/>
      <c r="H248" s="26"/>
      <c r="I248" s="26"/>
      <c r="J248" s="26"/>
      <c r="K248" s="26"/>
      <c r="L248" s="52"/>
      <c r="M248" s="50"/>
      <c r="N248" s="28" t="s">
        <v>12</v>
      </c>
      <c r="O248" s="28">
        <f>COUNTIF(C239:C258,"과")</f>
        <v>0</v>
      </c>
      <c r="P248" s="28" t="s">
        <v>2</v>
      </c>
      <c r="Q248" s="28">
        <f>SUMIF(C239:C258,"과",E239:E258)</f>
        <v>0</v>
      </c>
      <c r="R248" s="28">
        <f>COUNTIF(X239:X258,"과국")</f>
        <v>0</v>
      </c>
      <c r="S248" s="28" t="s">
        <v>2</v>
      </c>
      <c r="T248" s="28">
        <f>SUMIF(X239:X258,"과국",E239:E258)</f>
        <v>0</v>
      </c>
      <c r="U248" s="28">
        <f t="shared" si="56"/>
        <v>0</v>
      </c>
      <c r="V248" s="28" t="s">
        <v>2</v>
      </c>
      <c r="W248" s="28">
        <f t="shared" si="57"/>
        <v>0</v>
      </c>
      <c r="X248" s="28" t="str">
        <f t="shared" ref="X248:X263" si="60">CONCATENATE(C248,H248)</f>
        <v/>
      </c>
    </row>
    <row r="249" spans="1:24" ht="28.9" customHeight="1">
      <c r="A249" s="41" t="str">
        <f t="shared" si="59"/>
        <v xml:space="preserve"> </v>
      </c>
      <c r="B249" s="42"/>
      <c r="C249" s="43"/>
      <c r="D249" s="44"/>
      <c r="E249" s="44"/>
      <c r="F249" s="43"/>
      <c r="G249" s="43"/>
      <c r="H249" s="26"/>
      <c r="I249" s="26"/>
      <c r="J249" s="26"/>
      <c r="K249" s="26"/>
      <c r="L249" s="52"/>
      <c r="M249" s="50"/>
      <c r="N249" s="28" t="s">
        <v>13</v>
      </c>
      <c r="O249" s="28">
        <f>COUNTIF(C239:C258,"묘")</f>
        <v>0</v>
      </c>
      <c r="P249" s="28" t="s">
        <v>2</v>
      </c>
      <c r="Q249" s="28">
        <f>SUMIF(C239:C258,"묘",E239:E258)</f>
        <v>0</v>
      </c>
      <c r="R249" s="28">
        <f>COUNTIF(X239:X258,"묘국")</f>
        <v>0</v>
      </c>
      <c r="S249" s="28" t="s">
        <v>2</v>
      </c>
      <c r="T249" s="28">
        <f>SUMIF(X239:X258,"묘국",E239:E258)</f>
        <v>0</v>
      </c>
      <c r="U249" s="28">
        <f t="shared" si="56"/>
        <v>0</v>
      </c>
      <c r="V249" s="28" t="s">
        <v>2</v>
      </c>
      <c r="W249" s="28">
        <f t="shared" si="57"/>
        <v>0</v>
      </c>
      <c r="X249" s="28" t="str">
        <f t="shared" si="60"/>
        <v/>
      </c>
    </row>
    <row r="250" spans="1:24" ht="28.9" customHeight="1">
      <c r="A250" s="41" t="str">
        <f t="shared" si="59"/>
        <v xml:space="preserve"> </v>
      </c>
      <c r="B250" s="42"/>
      <c r="C250" s="43"/>
      <c r="D250" s="44"/>
      <c r="E250" s="44"/>
      <c r="F250" s="43"/>
      <c r="G250" s="43"/>
      <c r="H250" s="26"/>
      <c r="I250" s="26"/>
      <c r="J250" s="26"/>
      <c r="K250" s="26"/>
      <c r="L250" s="52"/>
      <c r="M250" s="50"/>
      <c r="N250" s="28" t="s">
        <v>14</v>
      </c>
      <c r="O250" s="28">
        <f>COUNTIF(C239:C258,"목")</f>
        <v>0</v>
      </c>
      <c r="P250" s="28" t="s">
        <v>2</v>
      </c>
      <c r="Q250" s="28">
        <f>SUMIF(C239:C258,"목",E239:E258)</f>
        <v>0</v>
      </c>
      <c r="R250" s="28">
        <f>COUNTIF(X239:X258,"목국")</f>
        <v>0</v>
      </c>
      <c r="S250" s="28" t="s">
        <v>2</v>
      </c>
      <c r="T250" s="28">
        <f>SUMIF(X239:X258,"목국",E239:E258)</f>
        <v>0</v>
      </c>
      <c r="U250" s="28">
        <f t="shared" si="56"/>
        <v>0</v>
      </c>
      <c r="V250" s="28" t="s">
        <v>2</v>
      </c>
      <c r="W250" s="28">
        <f t="shared" si="57"/>
        <v>0</v>
      </c>
      <c r="X250" s="28" t="str">
        <f t="shared" si="60"/>
        <v/>
      </c>
    </row>
    <row r="251" spans="1:24" ht="28.9" customHeight="1">
      <c r="A251" s="41" t="str">
        <f t="shared" si="59"/>
        <v xml:space="preserve"> </v>
      </c>
      <c r="B251" s="42"/>
      <c r="C251" s="43"/>
      <c r="D251" s="44"/>
      <c r="E251" s="44"/>
      <c r="F251" s="43"/>
      <c r="G251" s="43"/>
      <c r="H251" s="26"/>
      <c r="I251" s="26"/>
      <c r="J251" s="26"/>
      <c r="K251" s="26"/>
      <c r="L251" s="52"/>
      <c r="M251" s="50"/>
      <c r="N251" s="28" t="s">
        <v>15</v>
      </c>
      <c r="O251" s="28">
        <f>COUNTIF(C239:C258,"잡")</f>
        <v>0</v>
      </c>
      <c r="P251" s="28" t="s">
        <v>2</v>
      </c>
      <c r="Q251" s="28">
        <f>SUMIF(C239:C258,"잡",E239:E258)</f>
        <v>0</v>
      </c>
      <c r="R251" s="28">
        <f>COUNTIF(X239:X258,"잡국")</f>
        <v>0</v>
      </c>
      <c r="S251" s="28" t="s">
        <v>2</v>
      </c>
      <c r="T251" s="28">
        <f>SUMIF(X239:X258,"잡국",E239:E258)</f>
        <v>0</v>
      </c>
      <c r="U251" s="28">
        <f t="shared" si="56"/>
        <v>0</v>
      </c>
      <c r="V251" s="28" t="s">
        <v>2</v>
      </c>
      <c r="W251" s="28">
        <f t="shared" si="57"/>
        <v>0</v>
      </c>
      <c r="X251" s="28" t="str">
        <f t="shared" si="60"/>
        <v/>
      </c>
    </row>
    <row r="252" spans="1:24" ht="28.9" customHeight="1">
      <c r="A252" s="41" t="str">
        <f t="shared" si="59"/>
        <v xml:space="preserve"> </v>
      </c>
      <c r="B252" s="42"/>
      <c r="C252" s="43"/>
      <c r="D252" s="44"/>
      <c r="E252" s="44"/>
      <c r="F252" s="43"/>
      <c r="G252" s="43"/>
      <c r="H252" s="26"/>
      <c r="I252" s="26"/>
      <c r="J252" s="26"/>
      <c r="K252" s="26"/>
      <c r="L252" s="52"/>
      <c r="M252" s="50"/>
      <c r="N252" s="28" t="s">
        <v>19</v>
      </c>
      <c r="O252" s="28">
        <f>COUNTIF(C239:C258,"학")</f>
        <v>0</v>
      </c>
      <c r="P252" s="28" t="s">
        <v>2</v>
      </c>
      <c r="Q252" s="28">
        <f>SUMIF(C239:C258,"학",E239:E258)</f>
        <v>0</v>
      </c>
      <c r="R252" s="28">
        <f>COUNTIF(X239:X258,"학국")</f>
        <v>0</v>
      </c>
      <c r="S252" s="28" t="s">
        <v>2</v>
      </c>
      <c r="T252" s="28">
        <f>SUMIF(X239:X258,"학국",E239:E258)</f>
        <v>0</v>
      </c>
      <c r="U252" s="28">
        <f t="shared" si="56"/>
        <v>0</v>
      </c>
      <c r="V252" s="28" t="s">
        <v>2</v>
      </c>
      <c r="W252" s="28">
        <f t="shared" si="57"/>
        <v>0</v>
      </c>
      <c r="X252" s="28" t="str">
        <f t="shared" si="60"/>
        <v/>
      </c>
    </row>
    <row r="253" spans="1:24" ht="28.9" customHeight="1">
      <c r="A253" s="41" t="str">
        <f t="shared" si="59"/>
        <v xml:space="preserve"> </v>
      </c>
      <c r="B253" s="42"/>
      <c r="C253" s="43"/>
      <c r="D253" s="44"/>
      <c r="E253" s="44"/>
      <c r="F253" s="43"/>
      <c r="G253" s="43"/>
      <c r="H253" s="26"/>
      <c r="I253" s="26"/>
      <c r="J253" s="26"/>
      <c r="K253" s="26"/>
      <c r="L253" s="52"/>
      <c r="M253" s="50"/>
      <c r="N253" s="28" t="s">
        <v>16</v>
      </c>
      <c r="O253" s="28">
        <f>COUNTIF(C239:C258,"수")</f>
        <v>0</v>
      </c>
      <c r="P253" s="28" t="s">
        <v>2</v>
      </c>
      <c r="Q253" s="28">
        <f>SUMIF(C239:C258,"수",E239:E258)</f>
        <v>0</v>
      </c>
      <c r="R253" s="28">
        <f>COUNTIF(X239:X258,"수국")</f>
        <v>0</v>
      </c>
      <c r="S253" s="28" t="s">
        <v>2</v>
      </c>
      <c r="T253" s="28">
        <f>SUMIF(X239:X258,"수국",E239:E258)</f>
        <v>0</v>
      </c>
      <c r="U253" s="28">
        <f t="shared" si="56"/>
        <v>0</v>
      </c>
      <c r="V253" s="28" t="s">
        <v>2</v>
      </c>
      <c r="W253" s="28">
        <f t="shared" si="57"/>
        <v>0</v>
      </c>
      <c r="X253" s="28" t="str">
        <f t="shared" si="60"/>
        <v/>
      </c>
    </row>
    <row r="254" spans="1:24" ht="28.9" customHeight="1">
      <c r="A254" s="41" t="str">
        <f t="shared" si="59"/>
        <v xml:space="preserve"> </v>
      </c>
      <c r="B254" s="42"/>
      <c r="C254" s="43"/>
      <c r="D254" s="44"/>
      <c r="E254" s="44"/>
      <c r="F254" s="43"/>
      <c r="G254" s="43"/>
      <c r="H254" s="26"/>
      <c r="I254" s="26"/>
      <c r="J254" s="26"/>
      <c r="K254" s="26"/>
      <c r="L254" s="52"/>
      <c r="M254" s="50"/>
      <c r="N254" s="29" t="s">
        <v>17</v>
      </c>
      <c r="O254" s="28">
        <f>COUNTIF(C239:C258,"장")</f>
        <v>0</v>
      </c>
      <c r="P254" s="28" t="s">
        <v>2</v>
      </c>
      <c r="Q254" s="28">
        <f>SUMIF(C239:C258,"장",E239:E258)</f>
        <v>0</v>
      </c>
      <c r="R254" s="28">
        <f>COUNTIF(X239:X258,"장국")</f>
        <v>0</v>
      </c>
      <c r="S254" s="28" t="s">
        <v>2</v>
      </c>
      <c r="T254" s="28">
        <f>SUMIF(X239:X258,"장국",E239:E258)</f>
        <v>0</v>
      </c>
      <c r="U254" s="28">
        <f t="shared" si="56"/>
        <v>0</v>
      </c>
      <c r="V254" s="28" t="s">
        <v>2</v>
      </c>
      <c r="W254" s="28">
        <f t="shared" si="57"/>
        <v>0</v>
      </c>
      <c r="X254" s="30" t="str">
        <f t="shared" si="60"/>
        <v/>
      </c>
    </row>
    <row r="255" spans="1:24" ht="28.9" customHeight="1">
      <c r="A255" s="41" t="str">
        <f t="shared" si="59"/>
        <v xml:space="preserve"> </v>
      </c>
      <c r="B255" s="42"/>
      <c r="C255" s="43"/>
      <c r="D255" s="44"/>
      <c r="E255" s="44"/>
      <c r="F255" s="43"/>
      <c r="G255" s="43"/>
      <c r="H255" s="26"/>
      <c r="I255" s="26"/>
      <c r="J255" s="26"/>
      <c r="K255" s="26"/>
      <c r="L255" s="52"/>
      <c r="M255" s="50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30" t="str">
        <f t="shared" si="60"/>
        <v/>
      </c>
    </row>
    <row r="256" spans="1:24" ht="28.9" customHeight="1">
      <c r="A256" s="41" t="str">
        <f t="shared" si="59"/>
        <v xml:space="preserve"> </v>
      </c>
      <c r="B256" s="42"/>
      <c r="C256" s="43"/>
      <c r="D256" s="44"/>
      <c r="E256" s="44"/>
      <c r="F256" s="43"/>
      <c r="G256" s="43"/>
      <c r="H256" s="26"/>
      <c r="I256" s="26"/>
      <c r="J256" s="26"/>
      <c r="K256" s="26"/>
      <c r="L256" s="52"/>
      <c r="M256" s="50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30" t="str">
        <f t="shared" si="60"/>
        <v/>
      </c>
    </row>
    <row r="257" spans="1:24" ht="28.9" customHeight="1">
      <c r="A257" s="41" t="str">
        <f>IF(OR(ISNUMBER(E257),ISTEXT(C257)),A256+1," ")</f>
        <v xml:space="preserve"> </v>
      </c>
      <c r="B257" s="42"/>
      <c r="C257" s="43"/>
      <c r="D257" s="44"/>
      <c r="E257" s="44"/>
      <c r="F257" s="43"/>
      <c r="G257" s="43"/>
      <c r="H257" s="26"/>
      <c r="I257" s="26"/>
      <c r="J257" s="26"/>
      <c r="K257" s="26"/>
      <c r="L257" s="52"/>
      <c r="M257" s="50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30" t="str">
        <f t="shared" si="60"/>
        <v/>
      </c>
    </row>
    <row r="258" spans="1:24" ht="28.9" customHeight="1">
      <c r="A258" s="41" t="str">
        <f>IF(OR(ISNUMBER(E258),ISTEXT(C258)),A257+1," ")</f>
        <v xml:space="preserve"> </v>
      </c>
      <c r="B258" s="42"/>
      <c r="C258" s="43"/>
      <c r="D258" s="44"/>
      <c r="E258" s="44"/>
      <c r="F258" s="43"/>
      <c r="G258" s="43"/>
      <c r="H258" s="26"/>
      <c r="I258" s="26"/>
      <c r="J258" s="26"/>
      <c r="K258" s="26"/>
      <c r="L258" s="52"/>
      <c r="M258" s="50"/>
      <c r="N258" s="28" t="s">
        <v>20</v>
      </c>
      <c r="O258" s="28">
        <f>COUNTIF(C239:C258," ")</f>
        <v>0</v>
      </c>
      <c r="P258" s="28" t="s">
        <v>2</v>
      </c>
      <c r="Q258" s="28">
        <f>SUMIF(C239:C258," ",E239:E258)</f>
        <v>0</v>
      </c>
      <c r="R258" s="28"/>
      <c r="S258" s="28" t="s">
        <v>2</v>
      </c>
      <c r="T258" s="28"/>
      <c r="U258" s="28">
        <f>O258</f>
        <v>0</v>
      </c>
      <c r="V258" s="28" t="s">
        <v>2</v>
      </c>
      <c r="W258" s="28">
        <f>Q258</f>
        <v>0</v>
      </c>
      <c r="X258" s="28" t="str">
        <f t="shared" si="60"/>
        <v/>
      </c>
    </row>
    <row r="259" spans="1:24" ht="28.9" customHeight="1">
      <c r="A259" s="45" t="s">
        <v>35</v>
      </c>
      <c r="B259" s="46"/>
      <c r="C259" s="47"/>
      <c r="D259" s="48"/>
      <c r="E259" s="49">
        <f>SUM(E239:E258)</f>
        <v>0</v>
      </c>
      <c r="F259" s="47"/>
      <c r="G259" s="47"/>
      <c r="H259" s="31"/>
      <c r="I259" s="31"/>
      <c r="J259" s="31"/>
      <c r="K259" s="31"/>
      <c r="L259" s="33"/>
      <c r="M259" s="51"/>
      <c r="N259" s="29" t="s">
        <v>1</v>
      </c>
      <c r="O259" s="28">
        <f>SUM(O239:O258)</f>
        <v>0</v>
      </c>
      <c r="P259" s="28" t="s">
        <v>2</v>
      </c>
      <c r="Q259" s="28">
        <f>SUM(Q239:Q258)</f>
        <v>0</v>
      </c>
      <c r="R259" s="28">
        <f>SUM(R239:R258)</f>
        <v>0</v>
      </c>
      <c r="S259" s="28" t="s">
        <v>2</v>
      </c>
      <c r="T259" s="28">
        <f>SUM(T239:T258)</f>
        <v>0</v>
      </c>
      <c r="U259" s="28">
        <f>SUM(U239:U258)</f>
        <v>0</v>
      </c>
      <c r="V259" s="28" t="s">
        <v>2</v>
      </c>
      <c r="W259" s="28">
        <f>SUM(W239:W258)</f>
        <v>0</v>
      </c>
      <c r="X259" s="28" t="str">
        <f t="shared" si="60"/>
        <v/>
      </c>
    </row>
    <row r="260" spans="1:24" ht="28.9" customHeight="1">
      <c r="A260" s="41" t="str">
        <f>IF(OR(ISNUMBER(E260),ISTEXT(C260)),A258+1," ")</f>
        <v xml:space="preserve"> </v>
      </c>
      <c r="B260" s="42"/>
      <c r="C260" s="43"/>
      <c r="D260" s="44"/>
      <c r="E260" s="44"/>
      <c r="F260" s="43"/>
      <c r="G260" s="43"/>
      <c r="H260" s="26"/>
      <c r="I260" s="26"/>
      <c r="J260" s="26"/>
      <c r="K260" s="27"/>
      <c r="L260" s="52"/>
      <c r="M260" s="50"/>
      <c r="N260" s="28" t="s">
        <v>3</v>
      </c>
      <c r="O260" s="28">
        <f>COUNTIF(C260:C279,"전")</f>
        <v>0</v>
      </c>
      <c r="P260" s="28" t="s">
        <v>2</v>
      </c>
      <c r="Q260" s="28">
        <f>SUMIF(C260:C279,"전",E260:E279)</f>
        <v>0</v>
      </c>
      <c r="R260" s="28">
        <f>COUNTIF(X260:X279,"전국")</f>
        <v>0</v>
      </c>
      <c r="S260" s="28" t="s">
        <v>2</v>
      </c>
      <c r="T260" s="28">
        <f>SUMIF(X260:X279,"전국",E260:E279)</f>
        <v>0</v>
      </c>
      <c r="U260" s="28">
        <f t="shared" ref="U260:U275" si="61">O260-R260</f>
        <v>0</v>
      </c>
      <c r="V260" s="28" t="s">
        <v>2</v>
      </c>
      <c r="W260" s="28">
        <f t="shared" ref="W260:W275" si="62">Q260-T260</f>
        <v>0</v>
      </c>
      <c r="X260" s="28" t="str">
        <f t="shared" si="60"/>
        <v/>
      </c>
    </row>
    <row r="261" spans="1:24" ht="28.9" customHeight="1">
      <c r="A261" s="41" t="str">
        <f t="shared" ref="A261:A266" si="63">IF(OR(ISNUMBER(E261),ISTEXT(C261)),A260+1," ")</f>
        <v xml:space="preserve"> </v>
      </c>
      <c r="B261" s="42"/>
      <c r="C261" s="43"/>
      <c r="D261" s="44"/>
      <c r="E261" s="44"/>
      <c r="F261" s="43"/>
      <c r="G261" s="43"/>
      <c r="H261" s="26"/>
      <c r="I261" s="26"/>
      <c r="J261" s="26"/>
      <c r="K261" s="26"/>
      <c r="L261" s="52"/>
      <c r="M261" s="50"/>
      <c r="N261" s="28" t="s">
        <v>4</v>
      </c>
      <c r="O261" s="28">
        <f>COUNTIF(C260:C279,"답")</f>
        <v>0</v>
      </c>
      <c r="P261" s="28" t="s">
        <v>2</v>
      </c>
      <c r="Q261" s="28">
        <f>SUMIF(C260:C279,"답",E260:E279)</f>
        <v>0</v>
      </c>
      <c r="R261" s="28">
        <f>COUNTIF(X260:X279,"답국")</f>
        <v>0</v>
      </c>
      <c r="S261" s="28" t="s">
        <v>2</v>
      </c>
      <c r="T261" s="28">
        <f>SUMIF(X260:X279,"답국",E260:E279)</f>
        <v>0</v>
      </c>
      <c r="U261" s="28">
        <f t="shared" si="61"/>
        <v>0</v>
      </c>
      <c r="V261" s="28" t="s">
        <v>2</v>
      </c>
      <c r="W261" s="28">
        <f t="shared" si="62"/>
        <v>0</v>
      </c>
      <c r="X261" s="28" t="str">
        <f t="shared" si="60"/>
        <v/>
      </c>
    </row>
    <row r="262" spans="1:24" ht="28.9" customHeight="1">
      <c r="A262" s="41" t="str">
        <f t="shared" si="63"/>
        <v xml:space="preserve"> </v>
      </c>
      <c r="B262" s="42"/>
      <c r="C262" s="43"/>
      <c r="D262" s="44"/>
      <c r="E262" s="44"/>
      <c r="F262" s="43"/>
      <c r="G262" s="43"/>
      <c r="H262" s="26"/>
      <c r="I262" s="26"/>
      <c r="J262" s="26"/>
      <c r="K262" s="26"/>
      <c r="L262" s="52"/>
      <c r="M262" s="50"/>
      <c r="N262" s="28" t="s">
        <v>5</v>
      </c>
      <c r="O262" s="28">
        <f>COUNTIF(C260:C279,"임")</f>
        <v>0</v>
      </c>
      <c r="P262" s="28" t="s">
        <v>2</v>
      </c>
      <c r="Q262" s="28">
        <f>SUMIF(C260:C279,"임",E260:E279)</f>
        <v>0</v>
      </c>
      <c r="R262" s="28">
        <f>COUNTIF(X260:X279,"임국")</f>
        <v>0</v>
      </c>
      <c r="S262" s="28" t="s">
        <v>2</v>
      </c>
      <c r="T262" s="28">
        <f>SUMIF(X260:X279,"임국",E260:E279)</f>
        <v>0</v>
      </c>
      <c r="U262" s="28">
        <f t="shared" si="61"/>
        <v>0</v>
      </c>
      <c r="V262" s="28" t="s">
        <v>2</v>
      </c>
      <c r="W262" s="28">
        <f t="shared" si="62"/>
        <v>0</v>
      </c>
      <c r="X262" s="28" t="str">
        <f t="shared" si="60"/>
        <v/>
      </c>
    </row>
    <row r="263" spans="1:24" ht="28.9" customHeight="1">
      <c r="A263" s="41" t="str">
        <f t="shared" si="63"/>
        <v xml:space="preserve"> </v>
      </c>
      <c r="B263" s="42"/>
      <c r="C263" s="43"/>
      <c r="D263" s="44"/>
      <c r="E263" s="44"/>
      <c r="F263" s="43"/>
      <c r="G263" s="43"/>
      <c r="H263" s="26"/>
      <c r="I263" s="26"/>
      <c r="J263" s="26"/>
      <c r="K263" s="26"/>
      <c r="L263" s="52"/>
      <c r="M263" s="50"/>
      <c r="N263" s="28" t="s">
        <v>6</v>
      </c>
      <c r="O263" s="28">
        <f>COUNTIF(C260:C279,"대")</f>
        <v>0</v>
      </c>
      <c r="P263" s="28" t="s">
        <v>2</v>
      </c>
      <c r="Q263" s="28">
        <f>SUMIF(C260:C279,"대",E260:E279)</f>
        <v>0</v>
      </c>
      <c r="R263" s="28">
        <f>COUNTIF(X260:X279,"대국")</f>
        <v>0</v>
      </c>
      <c r="S263" s="28" t="s">
        <v>2</v>
      </c>
      <c r="T263" s="28">
        <f>SUMIF(X260:X279,"대국",E260:E279)</f>
        <v>0</v>
      </c>
      <c r="U263" s="28">
        <f t="shared" si="61"/>
        <v>0</v>
      </c>
      <c r="V263" s="28" t="s">
        <v>2</v>
      </c>
      <c r="W263" s="28">
        <f t="shared" si="62"/>
        <v>0</v>
      </c>
      <c r="X263" s="28" t="str">
        <f t="shared" si="60"/>
        <v/>
      </c>
    </row>
    <row r="264" spans="1:24" ht="28.9" customHeight="1">
      <c r="A264" s="41" t="str">
        <f t="shared" si="63"/>
        <v xml:space="preserve"> </v>
      </c>
      <c r="B264" s="42"/>
      <c r="C264" s="43"/>
      <c r="D264" s="44"/>
      <c r="E264" s="44"/>
      <c r="F264" s="43"/>
      <c r="G264" s="43"/>
      <c r="H264" s="26"/>
      <c r="I264" s="26"/>
      <c r="J264" s="26"/>
      <c r="K264" s="26"/>
      <c r="L264" s="52"/>
      <c r="M264" s="50"/>
      <c r="N264" s="28" t="s">
        <v>7</v>
      </c>
      <c r="O264" s="28">
        <f>COUNTIF(C260:C279,"도")</f>
        <v>0</v>
      </c>
      <c r="P264" s="28" t="s">
        <v>2</v>
      </c>
      <c r="Q264" s="28">
        <f>SUMIF(C260:C279,"도",E260:E279)</f>
        <v>0</v>
      </c>
      <c r="R264" s="28">
        <f>COUNTIF(X260:X279,"도국")</f>
        <v>0</v>
      </c>
      <c r="S264" s="28" t="s">
        <v>2</v>
      </c>
      <c r="T264" s="28">
        <f>SUMIF(X260:X279,"도국",E260:E279)</f>
        <v>0</v>
      </c>
      <c r="U264" s="28">
        <f t="shared" si="61"/>
        <v>0</v>
      </c>
      <c r="V264" s="28" t="s">
        <v>2</v>
      </c>
      <c r="W264" s="28">
        <f t="shared" si="62"/>
        <v>0</v>
      </c>
      <c r="X264" s="28" t="str">
        <f t="shared" ref="X264:X279" si="64">CONCATENATE(C264,H264)</f>
        <v/>
      </c>
    </row>
    <row r="265" spans="1:24" ht="28.9" customHeight="1">
      <c r="A265" s="41" t="str">
        <f t="shared" si="63"/>
        <v xml:space="preserve"> </v>
      </c>
      <c r="B265" s="42"/>
      <c r="C265" s="43"/>
      <c r="D265" s="44"/>
      <c r="E265" s="44"/>
      <c r="F265" s="43"/>
      <c r="G265" s="43"/>
      <c r="H265" s="26"/>
      <c r="I265" s="26"/>
      <c r="J265" s="26"/>
      <c r="K265" s="26"/>
      <c r="L265" s="52"/>
      <c r="M265" s="50"/>
      <c r="N265" s="28" t="s">
        <v>8</v>
      </c>
      <c r="O265" s="28">
        <f>COUNTIF(C260:C279,"천")</f>
        <v>0</v>
      </c>
      <c r="P265" s="28" t="s">
        <v>2</v>
      </c>
      <c r="Q265" s="28">
        <f>SUMIF(C260:C279,"천",E260:E279)</f>
        <v>0</v>
      </c>
      <c r="R265" s="28">
        <f>COUNTIF(X260:X279,"천국")</f>
        <v>0</v>
      </c>
      <c r="S265" s="28" t="s">
        <v>2</v>
      </c>
      <c r="T265" s="28">
        <f>SUMIF(X260:X279,"천국",E260:E279)</f>
        <v>0</v>
      </c>
      <c r="U265" s="28">
        <f t="shared" si="61"/>
        <v>0</v>
      </c>
      <c r="V265" s="28" t="s">
        <v>2</v>
      </c>
      <c r="W265" s="28">
        <f t="shared" si="62"/>
        <v>0</v>
      </c>
      <c r="X265" s="28" t="str">
        <f t="shared" si="64"/>
        <v/>
      </c>
    </row>
    <row r="266" spans="1:24" ht="28.9" customHeight="1">
      <c r="A266" s="41" t="str">
        <f t="shared" si="63"/>
        <v xml:space="preserve"> </v>
      </c>
      <c r="B266" s="42"/>
      <c r="C266" s="43"/>
      <c r="D266" s="44"/>
      <c r="E266" s="44"/>
      <c r="F266" s="43"/>
      <c r="G266" s="43"/>
      <c r="H266" s="26"/>
      <c r="I266" s="26"/>
      <c r="J266" s="26"/>
      <c r="K266" s="26"/>
      <c r="L266" s="52"/>
      <c r="M266" s="50"/>
      <c r="N266" s="28" t="s">
        <v>9</v>
      </c>
      <c r="O266" s="28">
        <f>COUNTIF(C260:C279,"구")</f>
        <v>0</v>
      </c>
      <c r="P266" s="28" t="s">
        <v>2</v>
      </c>
      <c r="Q266" s="28">
        <f>SUMIF(C260:C279,"구",E260:E279)</f>
        <v>0</v>
      </c>
      <c r="R266" s="28">
        <f>COUNTIF(X260:X279,"구국")</f>
        <v>0</v>
      </c>
      <c r="S266" s="28" t="s">
        <v>2</v>
      </c>
      <c r="T266" s="28">
        <f>SUMIF(X260:X279,"구국",E260:E279)</f>
        <v>0</v>
      </c>
      <c r="U266" s="28">
        <f t="shared" si="61"/>
        <v>0</v>
      </c>
      <c r="V266" s="28" t="s">
        <v>2</v>
      </c>
      <c r="W266" s="28">
        <f t="shared" si="62"/>
        <v>0</v>
      </c>
      <c r="X266" s="28" t="str">
        <f t="shared" si="64"/>
        <v/>
      </c>
    </row>
    <row r="267" spans="1:24" ht="28.9" customHeight="1">
      <c r="A267" s="41" t="str">
        <f t="shared" ref="A267:A277" si="65">IF(OR(ISNUMBER(E267),ISTEXT(C267)),A266+1," ")</f>
        <v xml:space="preserve"> </v>
      </c>
      <c r="B267" s="42"/>
      <c r="C267" s="43"/>
      <c r="D267" s="44"/>
      <c r="E267" s="44"/>
      <c r="F267" s="43"/>
      <c r="G267" s="43"/>
      <c r="H267" s="26"/>
      <c r="I267" s="26"/>
      <c r="J267" s="26"/>
      <c r="K267" s="26"/>
      <c r="L267" s="52"/>
      <c r="M267" s="50"/>
      <c r="N267" s="28" t="s">
        <v>10</v>
      </c>
      <c r="O267" s="28">
        <f>COUNTIF(C260:C279,"제")</f>
        <v>0</v>
      </c>
      <c r="P267" s="28" t="s">
        <v>2</v>
      </c>
      <c r="Q267" s="28">
        <f>SUMIF(C260:C279,"제",E260:E279)</f>
        <v>0</v>
      </c>
      <c r="R267" s="28">
        <f>COUNTIF(X260:X279,"제국")</f>
        <v>0</v>
      </c>
      <c r="S267" s="28" t="s">
        <v>2</v>
      </c>
      <c r="T267" s="28">
        <f>SUMIF(X260:X279,"제국",E260:E279)</f>
        <v>0</v>
      </c>
      <c r="U267" s="28">
        <f t="shared" si="61"/>
        <v>0</v>
      </c>
      <c r="V267" s="28" t="s">
        <v>2</v>
      </c>
      <c r="W267" s="28">
        <f t="shared" si="62"/>
        <v>0</v>
      </c>
      <c r="X267" s="28" t="str">
        <f t="shared" si="64"/>
        <v/>
      </c>
    </row>
    <row r="268" spans="1:24" ht="28.9" customHeight="1">
      <c r="A268" s="41" t="str">
        <f t="shared" si="65"/>
        <v xml:space="preserve"> </v>
      </c>
      <c r="B268" s="42"/>
      <c r="C268" s="43"/>
      <c r="D268" s="44"/>
      <c r="E268" s="44"/>
      <c r="F268" s="43"/>
      <c r="G268" s="43"/>
      <c r="H268" s="26"/>
      <c r="I268" s="26"/>
      <c r="J268" s="26"/>
      <c r="K268" s="26"/>
      <c r="L268" s="52"/>
      <c r="M268" s="50"/>
      <c r="N268" s="28" t="s">
        <v>11</v>
      </c>
      <c r="O268" s="28">
        <f>COUNTIF(C260:C279,"유")</f>
        <v>0</v>
      </c>
      <c r="P268" s="28" t="s">
        <v>2</v>
      </c>
      <c r="Q268" s="28">
        <f>SUMIF(C260:C279,"유",E260:E279)</f>
        <v>0</v>
      </c>
      <c r="R268" s="28">
        <f>COUNTIF(X260:X279,"유국")</f>
        <v>0</v>
      </c>
      <c r="S268" s="28" t="s">
        <v>2</v>
      </c>
      <c r="T268" s="28">
        <f>SUMIF(X260:X279,"유국",E260:E279)</f>
        <v>0</v>
      </c>
      <c r="U268" s="28">
        <f t="shared" si="61"/>
        <v>0</v>
      </c>
      <c r="V268" s="28" t="s">
        <v>2</v>
      </c>
      <c r="W268" s="28">
        <f t="shared" si="62"/>
        <v>0</v>
      </c>
      <c r="X268" s="28" t="str">
        <f t="shared" si="64"/>
        <v/>
      </c>
    </row>
    <row r="269" spans="1:24" ht="28.9" customHeight="1">
      <c r="A269" s="41" t="str">
        <f t="shared" si="65"/>
        <v xml:space="preserve"> </v>
      </c>
      <c r="B269" s="42"/>
      <c r="C269" s="43"/>
      <c r="D269" s="44"/>
      <c r="E269" s="44"/>
      <c r="F269" s="43"/>
      <c r="G269" s="43"/>
      <c r="H269" s="26"/>
      <c r="I269" s="26"/>
      <c r="J269" s="26"/>
      <c r="K269" s="26"/>
      <c r="L269" s="52"/>
      <c r="M269" s="50"/>
      <c r="N269" s="28" t="s">
        <v>12</v>
      </c>
      <c r="O269" s="28">
        <f>COUNTIF(C260:C279,"과")</f>
        <v>0</v>
      </c>
      <c r="P269" s="28" t="s">
        <v>2</v>
      </c>
      <c r="Q269" s="28">
        <f>SUMIF(C260:C279,"과",E260:E279)</f>
        <v>0</v>
      </c>
      <c r="R269" s="28">
        <f>COUNTIF(X260:X279,"과국")</f>
        <v>0</v>
      </c>
      <c r="S269" s="28" t="s">
        <v>2</v>
      </c>
      <c r="T269" s="28">
        <f>SUMIF(X260:X279,"과국",E260:E279)</f>
        <v>0</v>
      </c>
      <c r="U269" s="28">
        <f t="shared" si="61"/>
        <v>0</v>
      </c>
      <c r="V269" s="28" t="s">
        <v>2</v>
      </c>
      <c r="W269" s="28">
        <f t="shared" si="62"/>
        <v>0</v>
      </c>
      <c r="X269" s="28" t="str">
        <f t="shared" si="64"/>
        <v/>
      </c>
    </row>
    <row r="270" spans="1:24" ht="28.9" customHeight="1">
      <c r="A270" s="41" t="str">
        <f t="shared" si="65"/>
        <v xml:space="preserve"> </v>
      </c>
      <c r="B270" s="42"/>
      <c r="C270" s="43"/>
      <c r="D270" s="44"/>
      <c r="E270" s="44"/>
      <c r="F270" s="43"/>
      <c r="G270" s="43"/>
      <c r="H270" s="26"/>
      <c r="I270" s="26"/>
      <c r="J270" s="26"/>
      <c r="K270" s="26"/>
      <c r="L270" s="52"/>
      <c r="M270" s="50"/>
      <c r="N270" s="28" t="s">
        <v>13</v>
      </c>
      <c r="O270" s="28">
        <f>COUNTIF(C260:C279,"묘")</f>
        <v>0</v>
      </c>
      <c r="P270" s="28" t="s">
        <v>2</v>
      </c>
      <c r="Q270" s="28">
        <f>SUMIF(C260:C279,"묘",E260:E279)</f>
        <v>0</v>
      </c>
      <c r="R270" s="28">
        <f>COUNTIF(X260:X279,"묘국")</f>
        <v>0</v>
      </c>
      <c r="S270" s="28" t="s">
        <v>2</v>
      </c>
      <c r="T270" s="28">
        <f>SUMIF(X260:X279,"묘국",E260:E279)</f>
        <v>0</v>
      </c>
      <c r="U270" s="28">
        <f t="shared" si="61"/>
        <v>0</v>
      </c>
      <c r="V270" s="28" t="s">
        <v>2</v>
      </c>
      <c r="W270" s="28">
        <f t="shared" si="62"/>
        <v>0</v>
      </c>
      <c r="X270" s="28" t="str">
        <f t="shared" si="64"/>
        <v/>
      </c>
    </row>
    <row r="271" spans="1:24" ht="28.9" customHeight="1">
      <c r="A271" s="41" t="str">
        <f t="shared" si="65"/>
        <v xml:space="preserve"> </v>
      </c>
      <c r="B271" s="42"/>
      <c r="C271" s="43"/>
      <c r="D271" s="44"/>
      <c r="E271" s="44"/>
      <c r="F271" s="43"/>
      <c r="G271" s="43"/>
      <c r="H271" s="26"/>
      <c r="I271" s="26"/>
      <c r="J271" s="26"/>
      <c r="K271" s="26"/>
      <c r="L271" s="52"/>
      <c r="M271" s="50"/>
      <c r="N271" s="28" t="s">
        <v>14</v>
      </c>
      <c r="O271" s="28">
        <f>COUNTIF(C260:C279,"목")</f>
        <v>0</v>
      </c>
      <c r="P271" s="28" t="s">
        <v>2</v>
      </c>
      <c r="Q271" s="28">
        <f>SUMIF(C260:C279,"목",E260:E279)</f>
        <v>0</v>
      </c>
      <c r="R271" s="28">
        <f>COUNTIF(X260:X279,"목국")</f>
        <v>0</v>
      </c>
      <c r="S271" s="28" t="s">
        <v>2</v>
      </c>
      <c r="T271" s="28">
        <f>SUMIF(X260:X279,"목국",E260:E279)</f>
        <v>0</v>
      </c>
      <c r="U271" s="28">
        <f t="shared" si="61"/>
        <v>0</v>
      </c>
      <c r="V271" s="28" t="s">
        <v>2</v>
      </c>
      <c r="W271" s="28">
        <f t="shared" si="62"/>
        <v>0</v>
      </c>
      <c r="X271" s="28" t="str">
        <f t="shared" si="64"/>
        <v/>
      </c>
    </row>
    <row r="272" spans="1:24" ht="28.9" customHeight="1">
      <c r="A272" s="41" t="str">
        <f t="shared" si="65"/>
        <v xml:space="preserve"> </v>
      </c>
      <c r="B272" s="42"/>
      <c r="C272" s="43"/>
      <c r="D272" s="44"/>
      <c r="E272" s="44"/>
      <c r="F272" s="43"/>
      <c r="G272" s="43"/>
      <c r="H272" s="26"/>
      <c r="I272" s="26"/>
      <c r="J272" s="26"/>
      <c r="K272" s="26"/>
      <c r="L272" s="52"/>
      <c r="M272" s="50"/>
      <c r="N272" s="28" t="s">
        <v>15</v>
      </c>
      <c r="O272" s="28">
        <f>COUNTIF(C260:C279,"잡")</f>
        <v>0</v>
      </c>
      <c r="P272" s="28" t="s">
        <v>2</v>
      </c>
      <c r="Q272" s="28">
        <f>SUMIF(C260:C279,"잡",E260:E279)</f>
        <v>0</v>
      </c>
      <c r="R272" s="28">
        <f>COUNTIF(X260:X279,"잡국")</f>
        <v>0</v>
      </c>
      <c r="S272" s="28" t="s">
        <v>2</v>
      </c>
      <c r="T272" s="28">
        <f>SUMIF(X260:X279,"잡국",E260:E279)</f>
        <v>0</v>
      </c>
      <c r="U272" s="28">
        <f t="shared" si="61"/>
        <v>0</v>
      </c>
      <c r="V272" s="28" t="s">
        <v>2</v>
      </c>
      <c r="W272" s="28">
        <f t="shared" si="62"/>
        <v>0</v>
      </c>
      <c r="X272" s="28" t="str">
        <f t="shared" si="64"/>
        <v/>
      </c>
    </row>
    <row r="273" spans="1:24" ht="28.9" customHeight="1">
      <c r="A273" s="41" t="str">
        <f t="shared" si="65"/>
        <v xml:space="preserve"> </v>
      </c>
      <c r="B273" s="42"/>
      <c r="C273" s="43"/>
      <c r="D273" s="44"/>
      <c r="E273" s="44"/>
      <c r="F273" s="43"/>
      <c r="G273" s="43"/>
      <c r="H273" s="26"/>
      <c r="I273" s="26"/>
      <c r="J273" s="26"/>
      <c r="K273" s="26"/>
      <c r="L273" s="52"/>
      <c r="M273" s="50"/>
      <c r="N273" s="28" t="s">
        <v>19</v>
      </c>
      <c r="O273" s="28">
        <f>COUNTIF(C260:C279,"학")</f>
        <v>0</v>
      </c>
      <c r="P273" s="28" t="s">
        <v>2</v>
      </c>
      <c r="Q273" s="28">
        <f>SUMIF(C260:C279,"학",E260:E279)</f>
        <v>0</v>
      </c>
      <c r="R273" s="28">
        <f>COUNTIF(X260:X279,"학국")</f>
        <v>0</v>
      </c>
      <c r="S273" s="28" t="s">
        <v>2</v>
      </c>
      <c r="T273" s="28">
        <f>SUMIF(X260:X279,"학국",E260:E279)</f>
        <v>0</v>
      </c>
      <c r="U273" s="28">
        <f t="shared" si="61"/>
        <v>0</v>
      </c>
      <c r="V273" s="28" t="s">
        <v>2</v>
      </c>
      <c r="W273" s="28">
        <f t="shared" si="62"/>
        <v>0</v>
      </c>
      <c r="X273" s="28" t="str">
        <f t="shared" si="64"/>
        <v/>
      </c>
    </row>
    <row r="274" spans="1:24" ht="28.9" customHeight="1">
      <c r="A274" s="41" t="str">
        <f t="shared" si="65"/>
        <v xml:space="preserve"> </v>
      </c>
      <c r="B274" s="42"/>
      <c r="C274" s="43"/>
      <c r="D274" s="44"/>
      <c r="E274" s="44"/>
      <c r="F274" s="43"/>
      <c r="G274" s="43"/>
      <c r="H274" s="26"/>
      <c r="I274" s="26"/>
      <c r="J274" s="26"/>
      <c r="K274" s="26"/>
      <c r="L274" s="52"/>
      <c r="M274" s="50"/>
      <c r="N274" s="28" t="s">
        <v>16</v>
      </c>
      <c r="O274" s="28">
        <f>COUNTIF(C260:C279,"수")</f>
        <v>0</v>
      </c>
      <c r="P274" s="28" t="s">
        <v>2</v>
      </c>
      <c r="Q274" s="28">
        <f>SUMIF(C260:C279,"수",E260:E279)</f>
        <v>0</v>
      </c>
      <c r="R274" s="28">
        <f>COUNTIF(X260:X279,"수국")</f>
        <v>0</v>
      </c>
      <c r="S274" s="28" t="s">
        <v>2</v>
      </c>
      <c r="T274" s="28">
        <f>SUMIF(X260:X279,"수국",E260:E279)</f>
        <v>0</v>
      </c>
      <c r="U274" s="28">
        <f t="shared" si="61"/>
        <v>0</v>
      </c>
      <c r="V274" s="28" t="s">
        <v>2</v>
      </c>
      <c r="W274" s="28">
        <f t="shared" si="62"/>
        <v>0</v>
      </c>
      <c r="X274" s="28" t="str">
        <f t="shared" si="64"/>
        <v/>
      </c>
    </row>
    <row r="275" spans="1:24" ht="28.9" customHeight="1">
      <c r="A275" s="41" t="str">
        <f t="shared" si="65"/>
        <v xml:space="preserve"> </v>
      </c>
      <c r="B275" s="42"/>
      <c r="C275" s="43"/>
      <c r="D275" s="44"/>
      <c r="E275" s="44"/>
      <c r="F275" s="43"/>
      <c r="G275" s="43"/>
      <c r="H275" s="26"/>
      <c r="I275" s="26"/>
      <c r="J275" s="26"/>
      <c r="K275" s="26"/>
      <c r="L275" s="52"/>
      <c r="M275" s="50"/>
      <c r="N275" s="29" t="s">
        <v>17</v>
      </c>
      <c r="O275" s="28">
        <f>COUNTIF(C260:C279,"장")</f>
        <v>0</v>
      </c>
      <c r="P275" s="28" t="s">
        <v>2</v>
      </c>
      <c r="Q275" s="28">
        <f>SUMIF(C260:C279,"장",E260:E279)</f>
        <v>0</v>
      </c>
      <c r="R275" s="28">
        <f>COUNTIF(X260:X279,"장국")</f>
        <v>0</v>
      </c>
      <c r="S275" s="28" t="s">
        <v>2</v>
      </c>
      <c r="T275" s="28">
        <f>SUMIF(X260:X279,"장국",E260:E279)</f>
        <v>0</v>
      </c>
      <c r="U275" s="28">
        <f t="shared" si="61"/>
        <v>0</v>
      </c>
      <c r="V275" s="28" t="s">
        <v>2</v>
      </c>
      <c r="W275" s="28">
        <f t="shared" si="62"/>
        <v>0</v>
      </c>
      <c r="X275" s="30" t="str">
        <f t="shared" si="64"/>
        <v/>
      </c>
    </row>
    <row r="276" spans="1:24" ht="28.9" customHeight="1">
      <c r="A276" s="41" t="str">
        <f t="shared" si="65"/>
        <v xml:space="preserve"> </v>
      </c>
      <c r="B276" s="42"/>
      <c r="C276" s="43"/>
      <c r="D276" s="44"/>
      <c r="E276" s="44"/>
      <c r="F276" s="43"/>
      <c r="G276" s="43"/>
      <c r="H276" s="26"/>
      <c r="I276" s="26"/>
      <c r="J276" s="26"/>
      <c r="K276" s="26"/>
      <c r="L276" s="52"/>
      <c r="M276" s="50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30" t="str">
        <f t="shared" si="64"/>
        <v/>
      </c>
    </row>
    <row r="277" spans="1:24" ht="28.9" customHeight="1">
      <c r="A277" s="41" t="str">
        <f t="shared" si="65"/>
        <v xml:space="preserve"> </v>
      </c>
      <c r="B277" s="42"/>
      <c r="C277" s="43"/>
      <c r="D277" s="44"/>
      <c r="E277" s="44"/>
      <c r="F277" s="43"/>
      <c r="G277" s="43"/>
      <c r="H277" s="26"/>
      <c r="I277" s="26"/>
      <c r="J277" s="26"/>
      <c r="K277" s="26"/>
      <c r="L277" s="52"/>
      <c r="M277" s="50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30" t="str">
        <f t="shared" si="64"/>
        <v/>
      </c>
    </row>
    <row r="278" spans="1:24" ht="28.9" customHeight="1">
      <c r="A278" s="41" t="str">
        <f>IF(OR(ISNUMBER(E278),ISTEXT(C278)),A277+1," ")</f>
        <v xml:space="preserve"> </v>
      </c>
      <c r="B278" s="42"/>
      <c r="C278" s="43"/>
      <c r="D278" s="44"/>
      <c r="E278" s="44"/>
      <c r="F278" s="43"/>
      <c r="G278" s="43"/>
      <c r="H278" s="26"/>
      <c r="I278" s="26"/>
      <c r="J278" s="26"/>
      <c r="K278" s="26"/>
      <c r="L278" s="52"/>
      <c r="M278" s="50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30" t="str">
        <f t="shared" si="64"/>
        <v/>
      </c>
    </row>
    <row r="279" spans="1:24" ht="28.9" customHeight="1">
      <c r="A279" s="41" t="str">
        <f>IF(OR(ISNUMBER(E279),ISTEXT(C279)),A278+1," ")</f>
        <v xml:space="preserve"> </v>
      </c>
      <c r="B279" s="42"/>
      <c r="C279" s="43"/>
      <c r="D279" s="44"/>
      <c r="E279" s="44"/>
      <c r="F279" s="43"/>
      <c r="G279" s="43"/>
      <c r="H279" s="26"/>
      <c r="I279" s="26"/>
      <c r="J279" s="26"/>
      <c r="K279" s="26"/>
      <c r="L279" s="52"/>
      <c r="M279" s="50"/>
      <c r="N279" s="28" t="s">
        <v>20</v>
      </c>
      <c r="O279" s="28">
        <f>COUNTIF(C260:C279," ")</f>
        <v>0</v>
      </c>
      <c r="P279" s="28" t="s">
        <v>2</v>
      </c>
      <c r="Q279" s="28">
        <f>SUMIF(C260:C279," ",E260:E279)</f>
        <v>0</v>
      </c>
      <c r="R279" s="28"/>
      <c r="S279" s="28" t="s">
        <v>2</v>
      </c>
      <c r="T279" s="28"/>
      <c r="U279" s="28">
        <f>O279</f>
        <v>0</v>
      </c>
      <c r="V279" s="28" t="s">
        <v>2</v>
      </c>
      <c r="W279" s="28">
        <f>Q279</f>
        <v>0</v>
      </c>
      <c r="X279" s="28" t="str">
        <f t="shared" si="64"/>
        <v/>
      </c>
    </row>
    <row r="280" spans="1:24" ht="28.9" customHeight="1">
      <c r="A280" s="45" t="s">
        <v>35</v>
      </c>
      <c r="B280" s="46"/>
      <c r="C280" s="47"/>
      <c r="D280" s="48"/>
      <c r="E280" s="49">
        <f>SUM(E260:E279)</f>
        <v>0</v>
      </c>
      <c r="F280" s="47"/>
      <c r="G280" s="47"/>
      <c r="H280" s="31"/>
      <c r="I280" s="31"/>
      <c r="J280" s="31"/>
      <c r="K280" s="31"/>
      <c r="L280" s="33"/>
      <c r="M280" s="51"/>
      <c r="N280" s="29" t="s">
        <v>1</v>
      </c>
      <c r="O280" s="28">
        <f>SUM(O260:O279)</f>
        <v>0</v>
      </c>
      <c r="P280" s="28" t="s">
        <v>2</v>
      </c>
      <c r="Q280" s="28">
        <f>SUM(Q260:Q279)</f>
        <v>0</v>
      </c>
      <c r="R280" s="28">
        <f>SUM(R260:R279)</f>
        <v>0</v>
      </c>
      <c r="S280" s="28" t="s">
        <v>2</v>
      </c>
      <c r="T280" s="28">
        <f>SUM(T260:T279)</f>
        <v>0</v>
      </c>
      <c r="U280" s="28">
        <f>SUM(U260:U279)</f>
        <v>0</v>
      </c>
      <c r="V280" s="28" t="s">
        <v>2</v>
      </c>
      <c r="W280" s="28">
        <f>SUM(W260:W279)</f>
        <v>0</v>
      </c>
      <c r="X280" s="28" t="str">
        <f t="shared" ref="X280:X295" si="66">CONCATENATE(C280,H280)</f>
        <v/>
      </c>
    </row>
    <row r="281" spans="1:24" ht="28.9" customHeight="1">
      <c r="A281" s="41" t="str">
        <f>IF(OR(ISNUMBER(E281),ISTEXT(C281)),A279+1," ")</f>
        <v xml:space="preserve"> </v>
      </c>
      <c r="B281" s="42"/>
      <c r="C281" s="43"/>
      <c r="D281" s="44"/>
      <c r="E281" s="44"/>
      <c r="F281" s="43"/>
      <c r="G281" s="43"/>
      <c r="H281" s="26"/>
      <c r="I281" s="26"/>
      <c r="J281" s="26"/>
      <c r="K281" s="27"/>
      <c r="L281" s="52"/>
      <c r="M281" s="50"/>
      <c r="N281" s="28" t="s">
        <v>3</v>
      </c>
      <c r="O281" s="28">
        <f>COUNTIF(C281:C300,"전")</f>
        <v>0</v>
      </c>
      <c r="P281" s="28" t="s">
        <v>2</v>
      </c>
      <c r="Q281" s="28">
        <f>SUMIF(C281:C300,"전",E281:E300)</f>
        <v>0</v>
      </c>
      <c r="R281" s="28">
        <f>COUNTIF(X281:X300,"전국")</f>
        <v>0</v>
      </c>
      <c r="S281" s="28" t="s">
        <v>2</v>
      </c>
      <c r="T281" s="28">
        <f>SUMIF(X281:X300,"전국",E281:E300)</f>
        <v>0</v>
      </c>
      <c r="U281" s="28">
        <f t="shared" ref="U281:U296" si="67">O281-R281</f>
        <v>0</v>
      </c>
      <c r="V281" s="28" t="s">
        <v>2</v>
      </c>
      <c r="W281" s="28">
        <f t="shared" ref="W281:W296" si="68">Q281-T281</f>
        <v>0</v>
      </c>
      <c r="X281" s="28" t="str">
        <f t="shared" si="66"/>
        <v/>
      </c>
    </row>
    <row r="282" spans="1:24" ht="28.9" customHeight="1">
      <c r="A282" s="41" t="str">
        <f>IF(OR(ISNUMBER(E282),ISTEXT(C282)),A281+1," ")</f>
        <v xml:space="preserve"> </v>
      </c>
      <c r="B282" s="42"/>
      <c r="C282" s="43"/>
      <c r="D282" s="44"/>
      <c r="E282" s="44"/>
      <c r="F282" s="43"/>
      <c r="G282" s="43"/>
      <c r="H282" s="26"/>
      <c r="I282" s="26"/>
      <c r="J282" s="26"/>
      <c r="K282" s="26"/>
      <c r="L282" s="52"/>
      <c r="M282" s="50"/>
      <c r="N282" s="28" t="s">
        <v>4</v>
      </c>
      <c r="O282" s="28">
        <f>COUNTIF(C281:C300,"답")</f>
        <v>0</v>
      </c>
      <c r="P282" s="28" t="s">
        <v>2</v>
      </c>
      <c r="Q282" s="28">
        <f>SUMIF(C281:C300,"답",E281:E300)</f>
        <v>0</v>
      </c>
      <c r="R282" s="28">
        <f>COUNTIF(X281:X300,"답국")</f>
        <v>0</v>
      </c>
      <c r="S282" s="28" t="s">
        <v>2</v>
      </c>
      <c r="T282" s="28">
        <f>SUMIF(X281:X300,"답국",E281:E300)</f>
        <v>0</v>
      </c>
      <c r="U282" s="28">
        <f t="shared" si="67"/>
        <v>0</v>
      </c>
      <c r="V282" s="28" t="s">
        <v>2</v>
      </c>
      <c r="W282" s="28">
        <f t="shared" si="68"/>
        <v>0</v>
      </c>
      <c r="X282" s="28" t="str">
        <f t="shared" si="66"/>
        <v/>
      </c>
    </row>
    <row r="283" spans="1:24" ht="28.9" customHeight="1">
      <c r="A283" s="41" t="str">
        <f>IF(OR(ISNUMBER(E283),ISTEXT(C283)),A282+1," ")</f>
        <v xml:space="preserve"> </v>
      </c>
      <c r="B283" s="42"/>
      <c r="C283" s="43"/>
      <c r="D283" s="44"/>
      <c r="E283" s="44"/>
      <c r="F283" s="43"/>
      <c r="G283" s="43"/>
      <c r="H283" s="26"/>
      <c r="I283" s="26"/>
      <c r="J283" s="26"/>
      <c r="K283" s="26"/>
      <c r="L283" s="52"/>
      <c r="M283" s="50"/>
      <c r="N283" s="28" t="s">
        <v>5</v>
      </c>
      <c r="O283" s="28">
        <f>COUNTIF(C281:C300,"임")</f>
        <v>0</v>
      </c>
      <c r="P283" s="28" t="s">
        <v>2</v>
      </c>
      <c r="Q283" s="28">
        <f>SUMIF(C281:C300,"임",E281:E300)</f>
        <v>0</v>
      </c>
      <c r="R283" s="28">
        <f>COUNTIF(X281:X300,"임국")</f>
        <v>0</v>
      </c>
      <c r="S283" s="28" t="s">
        <v>2</v>
      </c>
      <c r="T283" s="28">
        <f>SUMIF(X281:X300,"임국",E281:E300)</f>
        <v>0</v>
      </c>
      <c r="U283" s="28">
        <f t="shared" si="67"/>
        <v>0</v>
      </c>
      <c r="V283" s="28" t="s">
        <v>2</v>
      </c>
      <c r="W283" s="28">
        <f t="shared" si="68"/>
        <v>0</v>
      </c>
      <c r="X283" s="28" t="str">
        <f t="shared" si="66"/>
        <v/>
      </c>
    </row>
    <row r="284" spans="1:24" ht="28.9" customHeight="1">
      <c r="A284" s="41" t="str">
        <f>IF(OR(ISNUMBER(E284),ISTEXT(C284)),A283+1," ")</f>
        <v xml:space="preserve"> </v>
      </c>
      <c r="B284" s="42"/>
      <c r="C284" s="43"/>
      <c r="D284" s="44"/>
      <c r="E284" s="44"/>
      <c r="F284" s="43"/>
      <c r="G284" s="43"/>
      <c r="H284" s="26"/>
      <c r="I284" s="26"/>
      <c r="J284" s="26"/>
      <c r="K284" s="26"/>
      <c r="L284" s="52"/>
      <c r="M284" s="50"/>
      <c r="N284" s="28" t="s">
        <v>6</v>
      </c>
      <c r="O284" s="28">
        <f>COUNTIF(C281:C300,"대")</f>
        <v>0</v>
      </c>
      <c r="P284" s="28" t="s">
        <v>2</v>
      </c>
      <c r="Q284" s="28">
        <f>SUMIF(C281:C300,"대",E281:E300)</f>
        <v>0</v>
      </c>
      <c r="R284" s="28">
        <f>COUNTIF(X281:X300,"대국")</f>
        <v>0</v>
      </c>
      <c r="S284" s="28" t="s">
        <v>2</v>
      </c>
      <c r="T284" s="28">
        <f>SUMIF(X281:X300,"대국",E281:E300)</f>
        <v>0</v>
      </c>
      <c r="U284" s="28">
        <f t="shared" si="67"/>
        <v>0</v>
      </c>
      <c r="V284" s="28" t="s">
        <v>2</v>
      </c>
      <c r="W284" s="28">
        <f t="shared" si="68"/>
        <v>0</v>
      </c>
      <c r="X284" s="28" t="str">
        <f t="shared" si="66"/>
        <v/>
      </c>
    </row>
    <row r="285" spans="1:24" ht="28.9" customHeight="1">
      <c r="A285" s="41" t="str">
        <f>IF(OR(ISNUMBER(E285),ISTEXT(C285)),A284+1," ")</f>
        <v xml:space="preserve"> </v>
      </c>
      <c r="B285" s="42"/>
      <c r="C285" s="43"/>
      <c r="D285" s="44"/>
      <c r="E285" s="44"/>
      <c r="F285" s="43"/>
      <c r="G285" s="43"/>
      <c r="H285" s="26"/>
      <c r="I285" s="26"/>
      <c r="J285" s="26"/>
      <c r="K285" s="26"/>
      <c r="L285" s="52"/>
      <c r="M285" s="50"/>
      <c r="N285" s="28" t="s">
        <v>7</v>
      </c>
      <c r="O285" s="28">
        <f>COUNTIF(C281:C300,"도")</f>
        <v>0</v>
      </c>
      <c r="P285" s="28" t="s">
        <v>2</v>
      </c>
      <c r="Q285" s="28">
        <f>SUMIF(C281:C300,"도",E281:E300)</f>
        <v>0</v>
      </c>
      <c r="R285" s="28">
        <f>COUNTIF(X281:X300,"도국")</f>
        <v>0</v>
      </c>
      <c r="S285" s="28" t="s">
        <v>2</v>
      </c>
      <c r="T285" s="28">
        <f>SUMIF(X281:X300,"도국",E281:E300)</f>
        <v>0</v>
      </c>
      <c r="U285" s="28">
        <f t="shared" si="67"/>
        <v>0</v>
      </c>
      <c r="V285" s="28" t="s">
        <v>2</v>
      </c>
      <c r="W285" s="28">
        <f t="shared" si="68"/>
        <v>0</v>
      </c>
      <c r="X285" s="28" t="str">
        <f t="shared" si="66"/>
        <v/>
      </c>
    </row>
    <row r="286" spans="1:24" ht="28.9" customHeight="1">
      <c r="A286" s="41" t="str">
        <f>IF(OR(ISNUMBER(E286),ISTEXT(C286)),A285+1," ")</f>
        <v xml:space="preserve"> </v>
      </c>
      <c r="B286" s="42"/>
      <c r="C286" s="43"/>
      <c r="D286" s="44"/>
      <c r="E286" s="44"/>
      <c r="F286" s="43"/>
      <c r="G286" s="43"/>
      <c r="H286" s="26"/>
      <c r="I286" s="26"/>
      <c r="J286" s="26"/>
      <c r="K286" s="26"/>
      <c r="L286" s="52"/>
      <c r="M286" s="50"/>
      <c r="N286" s="28" t="s">
        <v>8</v>
      </c>
      <c r="O286" s="28">
        <f>COUNTIF(C281:C300,"천")</f>
        <v>0</v>
      </c>
      <c r="P286" s="28" t="s">
        <v>2</v>
      </c>
      <c r="Q286" s="28">
        <f>SUMIF(C281:C300,"천",E281:E300)</f>
        <v>0</v>
      </c>
      <c r="R286" s="28">
        <f>COUNTIF(X281:X300,"천국")</f>
        <v>0</v>
      </c>
      <c r="S286" s="28" t="s">
        <v>2</v>
      </c>
      <c r="T286" s="28">
        <f>SUMIF(X281:X300,"천국",E281:E300)</f>
        <v>0</v>
      </c>
      <c r="U286" s="28">
        <f t="shared" si="67"/>
        <v>0</v>
      </c>
      <c r="V286" s="28" t="s">
        <v>2</v>
      </c>
      <c r="W286" s="28">
        <f t="shared" si="68"/>
        <v>0</v>
      </c>
      <c r="X286" s="28" t="str">
        <f t="shared" si="66"/>
        <v/>
      </c>
    </row>
    <row r="287" spans="1:24" ht="28.9" customHeight="1">
      <c r="A287" s="41" t="str">
        <f t="shared" ref="A287:A298" si="69">IF(OR(ISNUMBER(E287),ISTEXT(C287)),A286+1," ")</f>
        <v xml:space="preserve"> </v>
      </c>
      <c r="B287" s="42"/>
      <c r="C287" s="43"/>
      <c r="D287" s="44"/>
      <c r="E287" s="44"/>
      <c r="F287" s="43"/>
      <c r="G287" s="43"/>
      <c r="H287" s="26"/>
      <c r="I287" s="26"/>
      <c r="J287" s="26"/>
      <c r="K287" s="26"/>
      <c r="L287" s="52"/>
      <c r="M287" s="50"/>
      <c r="N287" s="28" t="s">
        <v>9</v>
      </c>
      <c r="O287" s="28">
        <f>COUNTIF(C281:C300,"구")</f>
        <v>0</v>
      </c>
      <c r="P287" s="28" t="s">
        <v>2</v>
      </c>
      <c r="Q287" s="28">
        <f>SUMIF(C281:C300,"구",E281:E300)</f>
        <v>0</v>
      </c>
      <c r="R287" s="28">
        <f>COUNTIF(X281:X300,"구국")</f>
        <v>0</v>
      </c>
      <c r="S287" s="28" t="s">
        <v>2</v>
      </c>
      <c r="T287" s="28">
        <f>SUMIF(X281:X300,"구국",E281:E300)</f>
        <v>0</v>
      </c>
      <c r="U287" s="28">
        <f t="shared" si="67"/>
        <v>0</v>
      </c>
      <c r="V287" s="28" t="s">
        <v>2</v>
      </c>
      <c r="W287" s="28">
        <f t="shared" si="68"/>
        <v>0</v>
      </c>
      <c r="X287" s="28" t="str">
        <f t="shared" si="66"/>
        <v/>
      </c>
    </row>
    <row r="288" spans="1:24" ht="28.9" customHeight="1">
      <c r="A288" s="41" t="str">
        <f t="shared" si="69"/>
        <v xml:space="preserve"> </v>
      </c>
      <c r="B288" s="42"/>
      <c r="C288" s="43"/>
      <c r="D288" s="44"/>
      <c r="E288" s="44"/>
      <c r="F288" s="43"/>
      <c r="G288" s="43"/>
      <c r="H288" s="26"/>
      <c r="I288" s="26"/>
      <c r="J288" s="26"/>
      <c r="K288" s="26"/>
      <c r="L288" s="52"/>
      <c r="M288" s="50"/>
      <c r="N288" s="28" t="s">
        <v>10</v>
      </c>
      <c r="O288" s="28">
        <f>COUNTIF(C281:C300,"제")</f>
        <v>0</v>
      </c>
      <c r="P288" s="28" t="s">
        <v>2</v>
      </c>
      <c r="Q288" s="28">
        <f>SUMIF(C281:C300,"제",E281:E300)</f>
        <v>0</v>
      </c>
      <c r="R288" s="28">
        <f>COUNTIF(X281:X300,"제국")</f>
        <v>0</v>
      </c>
      <c r="S288" s="28" t="s">
        <v>2</v>
      </c>
      <c r="T288" s="28">
        <f>SUMIF(X281:X300,"제국",E281:E300)</f>
        <v>0</v>
      </c>
      <c r="U288" s="28">
        <f t="shared" si="67"/>
        <v>0</v>
      </c>
      <c r="V288" s="28" t="s">
        <v>2</v>
      </c>
      <c r="W288" s="28">
        <f t="shared" si="68"/>
        <v>0</v>
      </c>
      <c r="X288" s="28" t="str">
        <f t="shared" si="66"/>
        <v/>
      </c>
    </row>
    <row r="289" spans="1:24" ht="28.9" customHeight="1">
      <c r="A289" s="41" t="str">
        <f t="shared" si="69"/>
        <v xml:space="preserve"> </v>
      </c>
      <c r="B289" s="42"/>
      <c r="C289" s="43"/>
      <c r="D289" s="44"/>
      <c r="E289" s="44"/>
      <c r="F289" s="43"/>
      <c r="G289" s="43"/>
      <c r="H289" s="26"/>
      <c r="I289" s="26"/>
      <c r="J289" s="26"/>
      <c r="K289" s="26"/>
      <c r="L289" s="52"/>
      <c r="M289" s="50"/>
      <c r="N289" s="28" t="s">
        <v>11</v>
      </c>
      <c r="O289" s="28">
        <f>COUNTIF(C281:C300,"유")</f>
        <v>0</v>
      </c>
      <c r="P289" s="28" t="s">
        <v>2</v>
      </c>
      <c r="Q289" s="28">
        <f>SUMIF(C281:C300,"유",E281:E300)</f>
        <v>0</v>
      </c>
      <c r="R289" s="28">
        <f>COUNTIF(X281:X300,"유국")</f>
        <v>0</v>
      </c>
      <c r="S289" s="28" t="s">
        <v>2</v>
      </c>
      <c r="T289" s="28">
        <f>SUMIF(X281:X300,"유국",E281:E300)</f>
        <v>0</v>
      </c>
      <c r="U289" s="28">
        <f t="shared" si="67"/>
        <v>0</v>
      </c>
      <c r="V289" s="28" t="s">
        <v>2</v>
      </c>
      <c r="W289" s="28">
        <f t="shared" si="68"/>
        <v>0</v>
      </c>
      <c r="X289" s="28" t="str">
        <f t="shared" si="66"/>
        <v/>
      </c>
    </row>
    <row r="290" spans="1:24" ht="28.9" customHeight="1">
      <c r="A290" s="41" t="str">
        <f t="shared" si="69"/>
        <v xml:space="preserve"> </v>
      </c>
      <c r="B290" s="42"/>
      <c r="C290" s="43"/>
      <c r="D290" s="44"/>
      <c r="E290" s="44"/>
      <c r="F290" s="43"/>
      <c r="G290" s="43"/>
      <c r="H290" s="26"/>
      <c r="I290" s="26"/>
      <c r="J290" s="26"/>
      <c r="K290" s="26"/>
      <c r="L290" s="52"/>
      <c r="M290" s="50"/>
      <c r="N290" s="28" t="s">
        <v>12</v>
      </c>
      <c r="O290" s="28">
        <f>COUNTIF(C281:C300,"과")</f>
        <v>0</v>
      </c>
      <c r="P290" s="28" t="s">
        <v>2</v>
      </c>
      <c r="Q290" s="28">
        <f>SUMIF(C281:C300,"과",E281:E300)</f>
        <v>0</v>
      </c>
      <c r="R290" s="28">
        <f>COUNTIF(X281:X300,"과국")</f>
        <v>0</v>
      </c>
      <c r="S290" s="28" t="s">
        <v>2</v>
      </c>
      <c r="T290" s="28">
        <f>SUMIF(X281:X300,"과국",E281:E300)</f>
        <v>0</v>
      </c>
      <c r="U290" s="28">
        <f t="shared" si="67"/>
        <v>0</v>
      </c>
      <c r="V290" s="28" t="s">
        <v>2</v>
      </c>
      <c r="W290" s="28">
        <f t="shared" si="68"/>
        <v>0</v>
      </c>
      <c r="X290" s="28" t="str">
        <f t="shared" si="66"/>
        <v/>
      </c>
    </row>
    <row r="291" spans="1:24" ht="28.9" customHeight="1">
      <c r="A291" s="41" t="str">
        <f t="shared" si="69"/>
        <v xml:space="preserve"> </v>
      </c>
      <c r="B291" s="42"/>
      <c r="C291" s="43"/>
      <c r="D291" s="44"/>
      <c r="E291" s="44"/>
      <c r="F291" s="43"/>
      <c r="G291" s="43"/>
      <c r="H291" s="26"/>
      <c r="I291" s="26"/>
      <c r="J291" s="26"/>
      <c r="K291" s="26"/>
      <c r="L291" s="52"/>
      <c r="M291" s="50"/>
      <c r="N291" s="28" t="s">
        <v>13</v>
      </c>
      <c r="O291" s="28">
        <f>COUNTIF(C281:C300,"묘")</f>
        <v>0</v>
      </c>
      <c r="P291" s="28" t="s">
        <v>2</v>
      </c>
      <c r="Q291" s="28">
        <f>SUMIF(C281:C300,"묘",E281:E300)</f>
        <v>0</v>
      </c>
      <c r="R291" s="28">
        <f>COUNTIF(X281:X300,"묘국")</f>
        <v>0</v>
      </c>
      <c r="S291" s="28" t="s">
        <v>2</v>
      </c>
      <c r="T291" s="28">
        <f>SUMIF(X281:X300,"묘국",E281:E300)</f>
        <v>0</v>
      </c>
      <c r="U291" s="28">
        <f t="shared" si="67"/>
        <v>0</v>
      </c>
      <c r="V291" s="28" t="s">
        <v>2</v>
      </c>
      <c r="W291" s="28">
        <f t="shared" si="68"/>
        <v>0</v>
      </c>
      <c r="X291" s="28" t="str">
        <f t="shared" si="66"/>
        <v/>
      </c>
    </row>
    <row r="292" spans="1:24" ht="28.9" customHeight="1">
      <c r="A292" s="41" t="str">
        <f t="shared" si="69"/>
        <v xml:space="preserve"> </v>
      </c>
      <c r="B292" s="42"/>
      <c r="C292" s="43"/>
      <c r="D292" s="44"/>
      <c r="E292" s="44"/>
      <c r="F292" s="43"/>
      <c r="G292" s="43"/>
      <c r="H292" s="26"/>
      <c r="I292" s="26"/>
      <c r="J292" s="26"/>
      <c r="K292" s="26"/>
      <c r="L292" s="52"/>
      <c r="M292" s="50"/>
      <c r="N292" s="28" t="s">
        <v>14</v>
      </c>
      <c r="O292" s="28">
        <f>COUNTIF(C281:C300,"목")</f>
        <v>0</v>
      </c>
      <c r="P292" s="28" t="s">
        <v>2</v>
      </c>
      <c r="Q292" s="28">
        <f>SUMIF(C281:C300,"목",E281:E300)</f>
        <v>0</v>
      </c>
      <c r="R292" s="28">
        <f>COUNTIF(X281:X300,"목국")</f>
        <v>0</v>
      </c>
      <c r="S292" s="28" t="s">
        <v>2</v>
      </c>
      <c r="T292" s="28">
        <f>SUMIF(X281:X300,"목국",E281:E300)</f>
        <v>0</v>
      </c>
      <c r="U292" s="28">
        <f t="shared" si="67"/>
        <v>0</v>
      </c>
      <c r="V292" s="28" t="s">
        <v>2</v>
      </c>
      <c r="W292" s="28">
        <f t="shared" si="68"/>
        <v>0</v>
      </c>
      <c r="X292" s="28" t="str">
        <f t="shared" si="66"/>
        <v/>
      </c>
    </row>
    <row r="293" spans="1:24" ht="28.9" customHeight="1">
      <c r="A293" s="41" t="str">
        <f t="shared" si="69"/>
        <v xml:space="preserve"> </v>
      </c>
      <c r="B293" s="42"/>
      <c r="C293" s="43"/>
      <c r="D293" s="44"/>
      <c r="E293" s="44"/>
      <c r="F293" s="43"/>
      <c r="G293" s="43"/>
      <c r="H293" s="26"/>
      <c r="I293" s="26"/>
      <c r="J293" s="26"/>
      <c r="K293" s="26"/>
      <c r="L293" s="52"/>
      <c r="M293" s="50"/>
      <c r="N293" s="28" t="s">
        <v>15</v>
      </c>
      <c r="O293" s="28">
        <f>COUNTIF(C281:C300,"잡")</f>
        <v>0</v>
      </c>
      <c r="P293" s="28" t="s">
        <v>2</v>
      </c>
      <c r="Q293" s="28">
        <f>SUMIF(C281:C300,"잡",E281:E300)</f>
        <v>0</v>
      </c>
      <c r="R293" s="28">
        <f>COUNTIF(X281:X300,"잡국")</f>
        <v>0</v>
      </c>
      <c r="S293" s="28" t="s">
        <v>2</v>
      </c>
      <c r="T293" s="28">
        <f>SUMIF(X281:X300,"잡국",E281:E300)</f>
        <v>0</v>
      </c>
      <c r="U293" s="28">
        <f t="shared" si="67"/>
        <v>0</v>
      </c>
      <c r="V293" s="28" t="s">
        <v>2</v>
      </c>
      <c r="W293" s="28">
        <f t="shared" si="68"/>
        <v>0</v>
      </c>
      <c r="X293" s="28" t="str">
        <f t="shared" si="66"/>
        <v/>
      </c>
    </row>
    <row r="294" spans="1:24" ht="28.9" customHeight="1">
      <c r="A294" s="41" t="str">
        <f t="shared" si="69"/>
        <v xml:space="preserve"> </v>
      </c>
      <c r="B294" s="42"/>
      <c r="C294" s="43"/>
      <c r="D294" s="44"/>
      <c r="E294" s="44"/>
      <c r="F294" s="43"/>
      <c r="G294" s="43"/>
      <c r="H294" s="26"/>
      <c r="I294" s="26"/>
      <c r="J294" s="26"/>
      <c r="K294" s="26"/>
      <c r="L294" s="52"/>
      <c r="M294" s="50"/>
      <c r="N294" s="28" t="s">
        <v>19</v>
      </c>
      <c r="O294" s="28">
        <f>COUNTIF(C281:C300,"학")</f>
        <v>0</v>
      </c>
      <c r="P294" s="28" t="s">
        <v>2</v>
      </c>
      <c r="Q294" s="28">
        <f>SUMIF(C281:C300,"학",E281:E300)</f>
        <v>0</v>
      </c>
      <c r="R294" s="28">
        <f>COUNTIF(X281:X300,"학국")</f>
        <v>0</v>
      </c>
      <c r="S294" s="28" t="s">
        <v>2</v>
      </c>
      <c r="T294" s="28">
        <f>SUMIF(X281:X300,"학국",E281:E300)</f>
        <v>0</v>
      </c>
      <c r="U294" s="28">
        <f t="shared" si="67"/>
        <v>0</v>
      </c>
      <c r="V294" s="28" t="s">
        <v>2</v>
      </c>
      <c r="W294" s="28">
        <f t="shared" si="68"/>
        <v>0</v>
      </c>
      <c r="X294" s="28" t="str">
        <f t="shared" si="66"/>
        <v/>
      </c>
    </row>
    <row r="295" spans="1:24" ht="28.9" customHeight="1">
      <c r="A295" s="41" t="str">
        <f t="shared" si="69"/>
        <v xml:space="preserve"> </v>
      </c>
      <c r="B295" s="42"/>
      <c r="C295" s="43"/>
      <c r="D295" s="44"/>
      <c r="E295" s="44"/>
      <c r="F295" s="43"/>
      <c r="G295" s="43"/>
      <c r="H295" s="26"/>
      <c r="I295" s="26"/>
      <c r="J295" s="26"/>
      <c r="K295" s="26"/>
      <c r="L295" s="52"/>
      <c r="M295" s="50"/>
      <c r="N295" s="28" t="s">
        <v>16</v>
      </c>
      <c r="O295" s="28">
        <f>COUNTIF(C281:C300,"수")</f>
        <v>0</v>
      </c>
      <c r="P295" s="28" t="s">
        <v>2</v>
      </c>
      <c r="Q295" s="28">
        <f>SUMIF(C281:C300,"수",E281:E300)</f>
        <v>0</v>
      </c>
      <c r="R295" s="28">
        <f>COUNTIF(X281:X300,"수국")</f>
        <v>0</v>
      </c>
      <c r="S295" s="28" t="s">
        <v>2</v>
      </c>
      <c r="T295" s="28">
        <f>SUMIF(X281:X300,"수국",E281:E300)</f>
        <v>0</v>
      </c>
      <c r="U295" s="28">
        <f t="shared" si="67"/>
        <v>0</v>
      </c>
      <c r="V295" s="28" t="s">
        <v>2</v>
      </c>
      <c r="W295" s="28">
        <f t="shared" si="68"/>
        <v>0</v>
      </c>
      <c r="X295" s="28" t="str">
        <f t="shared" si="66"/>
        <v/>
      </c>
    </row>
    <row r="296" spans="1:24" ht="28.9" customHeight="1">
      <c r="A296" s="41" t="str">
        <f t="shared" si="69"/>
        <v xml:space="preserve"> </v>
      </c>
      <c r="B296" s="42"/>
      <c r="C296" s="43"/>
      <c r="D296" s="44"/>
      <c r="E296" s="44"/>
      <c r="F296" s="43"/>
      <c r="G296" s="43"/>
      <c r="H296" s="26"/>
      <c r="I296" s="26"/>
      <c r="J296" s="26"/>
      <c r="K296" s="26"/>
      <c r="L296" s="52"/>
      <c r="M296" s="50"/>
      <c r="N296" s="29" t="s">
        <v>17</v>
      </c>
      <c r="O296" s="28">
        <f>COUNTIF(C281:C300,"장")</f>
        <v>0</v>
      </c>
      <c r="P296" s="28" t="s">
        <v>2</v>
      </c>
      <c r="Q296" s="28">
        <f>SUMIF(C281:C300,"장",E281:E300)</f>
        <v>0</v>
      </c>
      <c r="R296" s="28">
        <f>COUNTIF(X281:X300,"장국")</f>
        <v>0</v>
      </c>
      <c r="S296" s="28" t="s">
        <v>2</v>
      </c>
      <c r="T296" s="28">
        <f>SUMIF(X281:X300,"장국",E281:E300)</f>
        <v>0</v>
      </c>
      <c r="U296" s="28">
        <f t="shared" si="67"/>
        <v>0</v>
      </c>
      <c r="V296" s="28" t="s">
        <v>2</v>
      </c>
      <c r="W296" s="28">
        <f t="shared" si="68"/>
        <v>0</v>
      </c>
      <c r="X296" s="30" t="str">
        <f t="shared" ref="X296:X311" si="70">CONCATENATE(C296,H296)</f>
        <v/>
      </c>
    </row>
    <row r="297" spans="1:24" ht="28.9" customHeight="1">
      <c r="A297" s="41" t="str">
        <f t="shared" si="69"/>
        <v xml:space="preserve"> </v>
      </c>
      <c r="B297" s="42"/>
      <c r="C297" s="43"/>
      <c r="D297" s="44"/>
      <c r="E297" s="44"/>
      <c r="F297" s="43"/>
      <c r="G297" s="43"/>
      <c r="H297" s="26"/>
      <c r="I297" s="26"/>
      <c r="J297" s="26"/>
      <c r="K297" s="26"/>
      <c r="L297" s="52"/>
      <c r="M297" s="50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30" t="str">
        <f t="shared" si="70"/>
        <v/>
      </c>
    </row>
    <row r="298" spans="1:24" ht="28.9" customHeight="1">
      <c r="A298" s="41" t="str">
        <f t="shared" si="69"/>
        <v xml:space="preserve"> </v>
      </c>
      <c r="B298" s="42"/>
      <c r="C298" s="43"/>
      <c r="D298" s="44"/>
      <c r="E298" s="44"/>
      <c r="F298" s="43"/>
      <c r="G298" s="43"/>
      <c r="H298" s="26"/>
      <c r="I298" s="26"/>
      <c r="J298" s="26"/>
      <c r="K298" s="26"/>
      <c r="L298" s="52"/>
      <c r="M298" s="50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30" t="str">
        <f t="shared" si="70"/>
        <v/>
      </c>
    </row>
    <row r="299" spans="1:24" ht="28.9" customHeight="1">
      <c r="A299" s="41" t="str">
        <f>IF(OR(ISNUMBER(E299),ISTEXT(C299)),A298+1," ")</f>
        <v xml:space="preserve"> </v>
      </c>
      <c r="B299" s="42"/>
      <c r="C299" s="43"/>
      <c r="D299" s="44"/>
      <c r="E299" s="44"/>
      <c r="F299" s="43"/>
      <c r="G299" s="43"/>
      <c r="H299" s="26"/>
      <c r="I299" s="26"/>
      <c r="J299" s="26"/>
      <c r="K299" s="26"/>
      <c r="L299" s="52"/>
      <c r="M299" s="50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30" t="str">
        <f t="shared" si="70"/>
        <v/>
      </c>
    </row>
    <row r="300" spans="1:24" ht="28.9" customHeight="1">
      <c r="A300" s="41" t="str">
        <f>IF(OR(ISNUMBER(E300),ISTEXT(C300)),A299+1," ")</f>
        <v xml:space="preserve"> </v>
      </c>
      <c r="B300" s="42"/>
      <c r="C300" s="43"/>
      <c r="D300" s="44"/>
      <c r="E300" s="44"/>
      <c r="F300" s="43"/>
      <c r="G300" s="43"/>
      <c r="H300" s="26"/>
      <c r="I300" s="26"/>
      <c r="J300" s="26"/>
      <c r="K300" s="26"/>
      <c r="L300" s="52"/>
      <c r="M300" s="50"/>
      <c r="N300" s="28" t="s">
        <v>20</v>
      </c>
      <c r="O300" s="28">
        <f>COUNTIF(C281:C300," ")</f>
        <v>0</v>
      </c>
      <c r="P300" s="28" t="s">
        <v>2</v>
      </c>
      <c r="Q300" s="28">
        <f>SUMIF(C281:C300," ",E281:E300)</f>
        <v>0</v>
      </c>
      <c r="R300" s="28"/>
      <c r="S300" s="28" t="s">
        <v>2</v>
      </c>
      <c r="T300" s="28"/>
      <c r="U300" s="28">
        <f>O300</f>
        <v>0</v>
      </c>
      <c r="V300" s="28" t="s">
        <v>2</v>
      </c>
      <c r="W300" s="28">
        <f>Q300</f>
        <v>0</v>
      </c>
      <c r="X300" s="28" t="str">
        <f t="shared" si="70"/>
        <v/>
      </c>
    </row>
    <row r="301" spans="1:24" ht="28.9" customHeight="1">
      <c r="A301" s="45" t="s">
        <v>35</v>
      </c>
      <c r="B301" s="46"/>
      <c r="C301" s="47"/>
      <c r="D301" s="48"/>
      <c r="E301" s="49">
        <f>SUM(E281:E300)</f>
        <v>0</v>
      </c>
      <c r="F301" s="47"/>
      <c r="G301" s="47"/>
      <c r="H301" s="31"/>
      <c r="I301" s="31"/>
      <c r="J301" s="31"/>
      <c r="K301" s="31"/>
      <c r="L301" s="33"/>
      <c r="M301" s="51"/>
      <c r="N301" s="29" t="s">
        <v>1</v>
      </c>
      <c r="O301" s="28">
        <f>SUM(O281:O300)</f>
        <v>0</v>
      </c>
      <c r="P301" s="28" t="s">
        <v>2</v>
      </c>
      <c r="Q301" s="28">
        <f>SUM(Q281:Q300)</f>
        <v>0</v>
      </c>
      <c r="R301" s="28">
        <f>SUM(R281:R300)</f>
        <v>0</v>
      </c>
      <c r="S301" s="28" t="s">
        <v>2</v>
      </c>
      <c r="T301" s="28">
        <f>SUM(T281:T300)</f>
        <v>0</v>
      </c>
      <c r="U301" s="28">
        <f>SUM(U281:U300)</f>
        <v>0</v>
      </c>
      <c r="V301" s="28" t="s">
        <v>2</v>
      </c>
      <c r="W301" s="28">
        <f>SUM(W281:W300)</f>
        <v>0</v>
      </c>
      <c r="X301" s="28" t="str">
        <f t="shared" si="70"/>
        <v/>
      </c>
    </row>
    <row r="302" spans="1:24" ht="28.9" customHeight="1">
      <c r="A302" s="41" t="str">
        <f>IF(OR(ISNUMBER(E302),ISTEXT(C302)),A300+1," ")</f>
        <v xml:space="preserve"> </v>
      </c>
      <c r="B302" s="42"/>
      <c r="C302" s="43"/>
      <c r="D302" s="44"/>
      <c r="E302" s="44"/>
      <c r="F302" s="43"/>
      <c r="G302" s="43"/>
      <c r="H302" s="26"/>
      <c r="I302" s="26"/>
      <c r="J302" s="26"/>
      <c r="K302" s="27"/>
      <c r="L302" s="52"/>
      <c r="M302" s="50"/>
      <c r="N302" s="28" t="s">
        <v>3</v>
      </c>
      <c r="O302" s="28">
        <f>COUNTIF(C302:C321,"전")</f>
        <v>0</v>
      </c>
      <c r="P302" s="28" t="s">
        <v>2</v>
      </c>
      <c r="Q302" s="28">
        <f>SUMIF(C302:C321,"전",E302:E321)</f>
        <v>0</v>
      </c>
      <c r="R302" s="28">
        <f>COUNTIF(X302:X321,"전국")</f>
        <v>0</v>
      </c>
      <c r="S302" s="28" t="s">
        <v>2</v>
      </c>
      <c r="T302" s="28">
        <f>SUMIF(X302:X321,"전국",E302:E321)</f>
        <v>0</v>
      </c>
      <c r="U302" s="28">
        <f t="shared" ref="U302:U317" si="71">O302-R302</f>
        <v>0</v>
      </c>
      <c r="V302" s="28" t="s">
        <v>2</v>
      </c>
      <c r="W302" s="28">
        <f t="shared" ref="W302:W317" si="72">Q302-T302</f>
        <v>0</v>
      </c>
      <c r="X302" s="28" t="str">
        <f t="shared" si="70"/>
        <v/>
      </c>
    </row>
    <row r="303" spans="1:24" ht="28.9" customHeight="1">
      <c r="A303" s="41" t="str">
        <f>IF(OR(ISNUMBER(E303),ISTEXT(C303)),A302+1," ")</f>
        <v xml:space="preserve"> </v>
      </c>
      <c r="B303" s="42"/>
      <c r="C303" s="43"/>
      <c r="D303" s="44"/>
      <c r="E303" s="44"/>
      <c r="F303" s="43"/>
      <c r="G303" s="43"/>
      <c r="H303" s="26"/>
      <c r="I303" s="26"/>
      <c r="J303" s="26"/>
      <c r="K303" s="26"/>
      <c r="L303" s="52"/>
      <c r="M303" s="50"/>
      <c r="N303" s="28" t="s">
        <v>4</v>
      </c>
      <c r="O303" s="28">
        <f>COUNTIF(C302:C321,"답")</f>
        <v>0</v>
      </c>
      <c r="P303" s="28" t="s">
        <v>2</v>
      </c>
      <c r="Q303" s="28">
        <f>SUMIF(C302:C321,"답",E302:E321)</f>
        <v>0</v>
      </c>
      <c r="R303" s="28">
        <f>COUNTIF(X302:X321,"답국")</f>
        <v>0</v>
      </c>
      <c r="S303" s="28" t="s">
        <v>2</v>
      </c>
      <c r="T303" s="28">
        <f>SUMIF(X302:X321,"답국",E302:E321)</f>
        <v>0</v>
      </c>
      <c r="U303" s="28">
        <f t="shared" si="71"/>
        <v>0</v>
      </c>
      <c r="V303" s="28" t="s">
        <v>2</v>
      </c>
      <c r="W303" s="28">
        <f t="shared" si="72"/>
        <v>0</v>
      </c>
      <c r="X303" s="28" t="str">
        <f t="shared" si="70"/>
        <v/>
      </c>
    </row>
    <row r="304" spans="1:24" ht="28.9" customHeight="1">
      <c r="A304" s="41" t="str">
        <f>IF(OR(ISNUMBER(E304),ISTEXT(C304)),A303+1," ")</f>
        <v xml:space="preserve"> </v>
      </c>
      <c r="B304" s="42"/>
      <c r="C304" s="43"/>
      <c r="D304" s="44"/>
      <c r="E304" s="44"/>
      <c r="F304" s="43"/>
      <c r="G304" s="43"/>
      <c r="H304" s="26"/>
      <c r="I304" s="26"/>
      <c r="J304" s="26"/>
      <c r="K304" s="26"/>
      <c r="L304" s="52"/>
      <c r="M304" s="50"/>
      <c r="N304" s="28" t="s">
        <v>5</v>
      </c>
      <c r="O304" s="28">
        <f>COUNTIF(C302:C321,"임")</f>
        <v>0</v>
      </c>
      <c r="P304" s="28" t="s">
        <v>2</v>
      </c>
      <c r="Q304" s="28">
        <f>SUMIF(C302:C321,"임",E302:E321)</f>
        <v>0</v>
      </c>
      <c r="R304" s="28">
        <f>COUNTIF(X302:X321,"임국")</f>
        <v>0</v>
      </c>
      <c r="S304" s="28" t="s">
        <v>2</v>
      </c>
      <c r="T304" s="28">
        <f>SUMIF(X302:X321,"임국",E302:E321)</f>
        <v>0</v>
      </c>
      <c r="U304" s="28">
        <f t="shared" si="71"/>
        <v>0</v>
      </c>
      <c r="V304" s="28" t="s">
        <v>2</v>
      </c>
      <c r="W304" s="28">
        <f t="shared" si="72"/>
        <v>0</v>
      </c>
      <c r="X304" s="28" t="str">
        <f t="shared" si="70"/>
        <v/>
      </c>
    </row>
    <row r="305" spans="1:24" ht="28.9" customHeight="1">
      <c r="A305" s="41" t="str">
        <f>IF(OR(ISNUMBER(E305),ISTEXT(C305)),A304+1," ")</f>
        <v xml:space="preserve"> </v>
      </c>
      <c r="B305" s="42"/>
      <c r="C305" s="43"/>
      <c r="D305" s="44"/>
      <c r="E305" s="44"/>
      <c r="F305" s="43"/>
      <c r="G305" s="43"/>
      <c r="H305" s="26"/>
      <c r="I305" s="26"/>
      <c r="J305" s="26"/>
      <c r="K305" s="26"/>
      <c r="L305" s="52"/>
      <c r="M305" s="50"/>
      <c r="N305" s="28" t="s">
        <v>6</v>
      </c>
      <c r="O305" s="28">
        <f>COUNTIF(C302:C321,"대")</f>
        <v>0</v>
      </c>
      <c r="P305" s="28" t="s">
        <v>2</v>
      </c>
      <c r="Q305" s="28">
        <f>SUMIF(C302:C321,"대",E302:E321)</f>
        <v>0</v>
      </c>
      <c r="R305" s="28">
        <f>COUNTIF(X302:X321,"대국")</f>
        <v>0</v>
      </c>
      <c r="S305" s="28" t="s">
        <v>2</v>
      </c>
      <c r="T305" s="28">
        <f>SUMIF(X302:X321,"대국",E302:E321)</f>
        <v>0</v>
      </c>
      <c r="U305" s="28">
        <f t="shared" si="71"/>
        <v>0</v>
      </c>
      <c r="V305" s="28" t="s">
        <v>2</v>
      </c>
      <c r="W305" s="28">
        <f t="shared" si="72"/>
        <v>0</v>
      </c>
      <c r="X305" s="28" t="str">
        <f t="shared" si="70"/>
        <v/>
      </c>
    </row>
    <row r="306" spans="1:24" ht="28.9" customHeight="1">
      <c r="A306" s="41" t="str">
        <f>IF(OR(ISNUMBER(E306),ISTEXT(C306)),A305+1," ")</f>
        <v xml:space="preserve"> </v>
      </c>
      <c r="B306" s="42"/>
      <c r="C306" s="43"/>
      <c r="D306" s="44"/>
      <c r="E306" s="44"/>
      <c r="F306" s="43"/>
      <c r="G306" s="43"/>
      <c r="H306" s="26"/>
      <c r="I306" s="26"/>
      <c r="J306" s="26"/>
      <c r="K306" s="26"/>
      <c r="L306" s="52"/>
      <c r="M306" s="50"/>
      <c r="N306" s="28" t="s">
        <v>7</v>
      </c>
      <c r="O306" s="28">
        <f>COUNTIF(C302:C321,"도")</f>
        <v>0</v>
      </c>
      <c r="P306" s="28" t="s">
        <v>2</v>
      </c>
      <c r="Q306" s="28">
        <f>SUMIF(C302:C321,"도",E302:E321)</f>
        <v>0</v>
      </c>
      <c r="R306" s="28">
        <f>COUNTIF(X302:X321,"도국")</f>
        <v>0</v>
      </c>
      <c r="S306" s="28" t="s">
        <v>2</v>
      </c>
      <c r="T306" s="28">
        <f>SUMIF(X302:X321,"도국",E302:E321)</f>
        <v>0</v>
      </c>
      <c r="U306" s="28">
        <f t="shared" si="71"/>
        <v>0</v>
      </c>
      <c r="V306" s="28" t="s">
        <v>2</v>
      </c>
      <c r="W306" s="28">
        <f t="shared" si="72"/>
        <v>0</v>
      </c>
      <c r="X306" s="28" t="str">
        <f t="shared" si="70"/>
        <v/>
      </c>
    </row>
    <row r="307" spans="1:24" ht="28.9" customHeight="1">
      <c r="A307" s="41" t="str">
        <f t="shared" ref="A307:A319" si="73">IF(OR(ISNUMBER(E307),ISTEXT(C307)),A306+1," ")</f>
        <v xml:space="preserve"> </v>
      </c>
      <c r="B307" s="42"/>
      <c r="C307" s="43"/>
      <c r="D307" s="44"/>
      <c r="E307" s="44"/>
      <c r="F307" s="43"/>
      <c r="G307" s="43"/>
      <c r="H307" s="26"/>
      <c r="I307" s="26"/>
      <c r="J307" s="26"/>
      <c r="K307" s="26"/>
      <c r="L307" s="52"/>
      <c r="M307" s="50"/>
      <c r="N307" s="28" t="s">
        <v>8</v>
      </c>
      <c r="O307" s="28">
        <f>COUNTIF(C302:C321,"천")</f>
        <v>0</v>
      </c>
      <c r="P307" s="28" t="s">
        <v>2</v>
      </c>
      <c r="Q307" s="28">
        <f>SUMIF(C302:C321,"천",E302:E321)</f>
        <v>0</v>
      </c>
      <c r="R307" s="28">
        <f>COUNTIF(X302:X321,"천국")</f>
        <v>0</v>
      </c>
      <c r="S307" s="28" t="s">
        <v>2</v>
      </c>
      <c r="T307" s="28">
        <f>SUMIF(X302:X321,"천국",E302:E321)</f>
        <v>0</v>
      </c>
      <c r="U307" s="28">
        <f t="shared" si="71"/>
        <v>0</v>
      </c>
      <c r="V307" s="28" t="s">
        <v>2</v>
      </c>
      <c r="W307" s="28">
        <f t="shared" si="72"/>
        <v>0</v>
      </c>
      <c r="X307" s="28" t="str">
        <f t="shared" si="70"/>
        <v/>
      </c>
    </row>
    <row r="308" spans="1:24" ht="28.9" customHeight="1">
      <c r="A308" s="41" t="str">
        <f t="shared" si="73"/>
        <v xml:space="preserve"> </v>
      </c>
      <c r="B308" s="42"/>
      <c r="C308" s="43"/>
      <c r="D308" s="44"/>
      <c r="E308" s="44"/>
      <c r="F308" s="43"/>
      <c r="G308" s="43"/>
      <c r="H308" s="26"/>
      <c r="I308" s="26"/>
      <c r="J308" s="26"/>
      <c r="K308" s="26"/>
      <c r="L308" s="52"/>
      <c r="M308" s="50"/>
      <c r="N308" s="28" t="s">
        <v>9</v>
      </c>
      <c r="O308" s="28">
        <f>COUNTIF(C302:C321,"구")</f>
        <v>0</v>
      </c>
      <c r="P308" s="28" t="s">
        <v>2</v>
      </c>
      <c r="Q308" s="28">
        <f>SUMIF(C302:C321,"구",E302:E321)</f>
        <v>0</v>
      </c>
      <c r="R308" s="28">
        <f>COUNTIF(X302:X321,"구국")</f>
        <v>0</v>
      </c>
      <c r="S308" s="28" t="s">
        <v>2</v>
      </c>
      <c r="T308" s="28">
        <f>SUMIF(X302:X321,"구국",E302:E321)</f>
        <v>0</v>
      </c>
      <c r="U308" s="28">
        <f t="shared" si="71"/>
        <v>0</v>
      </c>
      <c r="V308" s="28" t="s">
        <v>2</v>
      </c>
      <c r="W308" s="28">
        <f t="shared" si="72"/>
        <v>0</v>
      </c>
      <c r="X308" s="28" t="str">
        <f t="shared" si="70"/>
        <v/>
      </c>
    </row>
    <row r="309" spans="1:24" ht="28.9" customHeight="1">
      <c r="A309" s="41" t="str">
        <f t="shared" si="73"/>
        <v xml:space="preserve"> </v>
      </c>
      <c r="B309" s="42"/>
      <c r="C309" s="43"/>
      <c r="D309" s="44"/>
      <c r="E309" s="44"/>
      <c r="F309" s="43"/>
      <c r="G309" s="43"/>
      <c r="H309" s="26"/>
      <c r="I309" s="26"/>
      <c r="J309" s="26"/>
      <c r="K309" s="26"/>
      <c r="L309" s="52"/>
      <c r="M309" s="50"/>
      <c r="N309" s="28" t="s">
        <v>10</v>
      </c>
      <c r="O309" s="28">
        <f>COUNTIF(C302:C321,"제")</f>
        <v>0</v>
      </c>
      <c r="P309" s="28" t="s">
        <v>2</v>
      </c>
      <c r="Q309" s="28">
        <f>SUMIF(C302:C321,"제",E302:E321)</f>
        <v>0</v>
      </c>
      <c r="R309" s="28">
        <f>COUNTIF(X302:X321,"제국")</f>
        <v>0</v>
      </c>
      <c r="S309" s="28" t="s">
        <v>2</v>
      </c>
      <c r="T309" s="28">
        <f>SUMIF(X302:X321,"제국",E302:E321)</f>
        <v>0</v>
      </c>
      <c r="U309" s="28">
        <f t="shared" si="71"/>
        <v>0</v>
      </c>
      <c r="V309" s="28" t="s">
        <v>2</v>
      </c>
      <c r="W309" s="28">
        <f t="shared" si="72"/>
        <v>0</v>
      </c>
      <c r="X309" s="28" t="str">
        <f t="shared" si="70"/>
        <v/>
      </c>
    </row>
    <row r="310" spans="1:24" ht="28.9" customHeight="1">
      <c r="A310" s="41" t="str">
        <f t="shared" si="73"/>
        <v xml:space="preserve"> </v>
      </c>
      <c r="B310" s="42"/>
      <c r="C310" s="43"/>
      <c r="D310" s="44"/>
      <c r="E310" s="44"/>
      <c r="F310" s="43"/>
      <c r="G310" s="43"/>
      <c r="H310" s="26"/>
      <c r="I310" s="26"/>
      <c r="J310" s="26"/>
      <c r="K310" s="26"/>
      <c r="L310" s="52"/>
      <c r="M310" s="50"/>
      <c r="N310" s="28" t="s">
        <v>11</v>
      </c>
      <c r="O310" s="28">
        <f>COUNTIF(C302:C321,"유")</f>
        <v>0</v>
      </c>
      <c r="P310" s="28" t="s">
        <v>2</v>
      </c>
      <c r="Q310" s="28">
        <f>SUMIF(C302:C321,"유",E302:E321)</f>
        <v>0</v>
      </c>
      <c r="R310" s="28">
        <f>COUNTIF(X302:X321,"유국")</f>
        <v>0</v>
      </c>
      <c r="S310" s="28" t="s">
        <v>2</v>
      </c>
      <c r="T310" s="28">
        <f>SUMIF(X302:X321,"유국",E302:E321)</f>
        <v>0</v>
      </c>
      <c r="U310" s="28">
        <f t="shared" si="71"/>
        <v>0</v>
      </c>
      <c r="V310" s="28" t="s">
        <v>2</v>
      </c>
      <c r="W310" s="28">
        <f t="shared" si="72"/>
        <v>0</v>
      </c>
      <c r="X310" s="28" t="str">
        <f t="shared" si="70"/>
        <v/>
      </c>
    </row>
    <row r="311" spans="1:24" ht="28.9" customHeight="1">
      <c r="A311" s="41" t="str">
        <f t="shared" si="73"/>
        <v xml:space="preserve"> </v>
      </c>
      <c r="B311" s="42"/>
      <c r="C311" s="43"/>
      <c r="D311" s="44"/>
      <c r="E311" s="44"/>
      <c r="F311" s="43"/>
      <c r="G311" s="43"/>
      <c r="H311" s="26"/>
      <c r="I311" s="26"/>
      <c r="J311" s="26"/>
      <c r="K311" s="26"/>
      <c r="L311" s="52"/>
      <c r="M311" s="50"/>
      <c r="N311" s="28" t="s">
        <v>12</v>
      </c>
      <c r="O311" s="28">
        <f>COUNTIF(C302:C321,"과")</f>
        <v>0</v>
      </c>
      <c r="P311" s="28" t="s">
        <v>2</v>
      </c>
      <c r="Q311" s="28">
        <f>SUMIF(C302:C321,"과",E302:E321)</f>
        <v>0</v>
      </c>
      <c r="R311" s="28">
        <f>COUNTIF(X302:X321,"과국")</f>
        <v>0</v>
      </c>
      <c r="S311" s="28" t="s">
        <v>2</v>
      </c>
      <c r="T311" s="28">
        <f>SUMIF(X302:X321,"과국",E302:E321)</f>
        <v>0</v>
      </c>
      <c r="U311" s="28">
        <f t="shared" si="71"/>
        <v>0</v>
      </c>
      <c r="V311" s="28" t="s">
        <v>2</v>
      </c>
      <c r="W311" s="28">
        <f t="shared" si="72"/>
        <v>0</v>
      </c>
      <c r="X311" s="28" t="str">
        <f t="shared" si="70"/>
        <v/>
      </c>
    </row>
    <row r="312" spans="1:24" ht="28.9" customHeight="1">
      <c r="A312" s="41" t="str">
        <f t="shared" si="73"/>
        <v xml:space="preserve"> </v>
      </c>
      <c r="B312" s="42"/>
      <c r="C312" s="43"/>
      <c r="D312" s="44"/>
      <c r="E312" s="44"/>
      <c r="F312" s="43"/>
      <c r="G312" s="43"/>
      <c r="H312" s="26"/>
      <c r="I312" s="26"/>
      <c r="J312" s="26"/>
      <c r="K312" s="26"/>
      <c r="L312" s="52"/>
      <c r="M312" s="50"/>
      <c r="N312" s="28" t="s">
        <v>13</v>
      </c>
      <c r="O312" s="28">
        <f>COUNTIF(C302:C321,"묘")</f>
        <v>0</v>
      </c>
      <c r="P312" s="28" t="s">
        <v>2</v>
      </c>
      <c r="Q312" s="28">
        <f>SUMIF(C302:C321,"묘",E302:E321)</f>
        <v>0</v>
      </c>
      <c r="R312" s="28">
        <f>COUNTIF(X302:X321,"묘국")</f>
        <v>0</v>
      </c>
      <c r="S312" s="28" t="s">
        <v>2</v>
      </c>
      <c r="T312" s="28">
        <f>SUMIF(X302:X321,"묘국",E302:E321)</f>
        <v>0</v>
      </c>
      <c r="U312" s="28">
        <f t="shared" si="71"/>
        <v>0</v>
      </c>
      <c r="V312" s="28" t="s">
        <v>2</v>
      </c>
      <c r="W312" s="28">
        <f t="shared" si="72"/>
        <v>0</v>
      </c>
      <c r="X312" s="28" t="str">
        <f t="shared" ref="X312:X327" si="74">CONCATENATE(C312,H312)</f>
        <v/>
      </c>
    </row>
    <row r="313" spans="1:24" ht="28.9" customHeight="1">
      <c r="A313" s="41" t="str">
        <f t="shared" si="73"/>
        <v xml:space="preserve"> </v>
      </c>
      <c r="B313" s="42"/>
      <c r="C313" s="43"/>
      <c r="D313" s="44"/>
      <c r="E313" s="44"/>
      <c r="F313" s="43"/>
      <c r="G313" s="43"/>
      <c r="H313" s="26"/>
      <c r="I313" s="26"/>
      <c r="J313" s="26"/>
      <c r="K313" s="26"/>
      <c r="L313" s="52"/>
      <c r="M313" s="50"/>
      <c r="N313" s="28" t="s">
        <v>14</v>
      </c>
      <c r="O313" s="28">
        <f>COUNTIF(C302:C321,"목")</f>
        <v>0</v>
      </c>
      <c r="P313" s="28" t="s">
        <v>2</v>
      </c>
      <c r="Q313" s="28">
        <f>SUMIF(C302:C321,"목",E302:E321)</f>
        <v>0</v>
      </c>
      <c r="R313" s="28">
        <f>COUNTIF(X302:X321,"목국")</f>
        <v>0</v>
      </c>
      <c r="S313" s="28" t="s">
        <v>2</v>
      </c>
      <c r="T313" s="28">
        <f>SUMIF(X302:X321,"목국",E302:E321)</f>
        <v>0</v>
      </c>
      <c r="U313" s="28">
        <f t="shared" si="71"/>
        <v>0</v>
      </c>
      <c r="V313" s="28" t="s">
        <v>2</v>
      </c>
      <c r="W313" s="28">
        <f t="shared" si="72"/>
        <v>0</v>
      </c>
      <c r="X313" s="28" t="str">
        <f t="shared" si="74"/>
        <v/>
      </c>
    </row>
    <row r="314" spans="1:24" ht="28.9" customHeight="1">
      <c r="A314" s="41" t="str">
        <f t="shared" si="73"/>
        <v xml:space="preserve"> </v>
      </c>
      <c r="B314" s="42"/>
      <c r="C314" s="43"/>
      <c r="D314" s="44"/>
      <c r="E314" s="44"/>
      <c r="F314" s="43"/>
      <c r="G314" s="43"/>
      <c r="H314" s="26"/>
      <c r="I314" s="26"/>
      <c r="J314" s="26"/>
      <c r="K314" s="26"/>
      <c r="L314" s="52"/>
      <c r="M314" s="50"/>
      <c r="N314" s="28" t="s">
        <v>15</v>
      </c>
      <c r="O314" s="28">
        <f>COUNTIF(C302:C321,"잡")</f>
        <v>0</v>
      </c>
      <c r="P314" s="28" t="s">
        <v>2</v>
      </c>
      <c r="Q314" s="28">
        <f>SUMIF(C302:C321,"잡",E302:E321)</f>
        <v>0</v>
      </c>
      <c r="R314" s="28">
        <f>COUNTIF(X302:X321,"잡국")</f>
        <v>0</v>
      </c>
      <c r="S314" s="28" t="s">
        <v>2</v>
      </c>
      <c r="T314" s="28">
        <f>SUMIF(X302:X321,"잡국",E302:E321)</f>
        <v>0</v>
      </c>
      <c r="U314" s="28">
        <f t="shared" si="71"/>
        <v>0</v>
      </c>
      <c r="V314" s="28" t="s">
        <v>2</v>
      </c>
      <c r="W314" s="28">
        <f t="shared" si="72"/>
        <v>0</v>
      </c>
      <c r="X314" s="28" t="str">
        <f t="shared" si="74"/>
        <v/>
      </c>
    </row>
    <row r="315" spans="1:24" ht="28.9" customHeight="1">
      <c r="A315" s="41" t="str">
        <f t="shared" si="73"/>
        <v xml:space="preserve"> </v>
      </c>
      <c r="B315" s="42"/>
      <c r="C315" s="43"/>
      <c r="D315" s="44"/>
      <c r="E315" s="44"/>
      <c r="F315" s="43"/>
      <c r="G315" s="43"/>
      <c r="H315" s="26"/>
      <c r="I315" s="26"/>
      <c r="J315" s="26"/>
      <c r="K315" s="26"/>
      <c r="L315" s="52"/>
      <c r="M315" s="50"/>
      <c r="N315" s="28" t="s">
        <v>19</v>
      </c>
      <c r="O315" s="28">
        <f>COUNTIF(C302:C321,"학")</f>
        <v>0</v>
      </c>
      <c r="P315" s="28" t="s">
        <v>2</v>
      </c>
      <c r="Q315" s="28">
        <f>SUMIF(C302:C321,"학",E302:E321)</f>
        <v>0</v>
      </c>
      <c r="R315" s="28">
        <f>COUNTIF(X302:X321,"학국")</f>
        <v>0</v>
      </c>
      <c r="S315" s="28" t="s">
        <v>2</v>
      </c>
      <c r="T315" s="28">
        <f>SUMIF(X302:X321,"학국",E302:E321)</f>
        <v>0</v>
      </c>
      <c r="U315" s="28">
        <f t="shared" si="71"/>
        <v>0</v>
      </c>
      <c r="V315" s="28" t="s">
        <v>2</v>
      </c>
      <c r="W315" s="28">
        <f t="shared" si="72"/>
        <v>0</v>
      </c>
      <c r="X315" s="28" t="str">
        <f t="shared" si="74"/>
        <v/>
      </c>
    </row>
    <row r="316" spans="1:24" ht="28.9" customHeight="1">
      <c r="A316" s="41" t="str">
        <f t="shared" si="73"/>
        <v xml:space="preserve"> </v>
      </c>
      <c r="B316" s="42"/>
      <c r="C316" s="43"/>
      <c r="D316" s="44"/>
      <c r="E316" s="44"/>
      <c r="F316" s="43"/>
      <c r="G316" s="43"/>
      <c r="H316" s="26"/>
      <c r="I316" s="26"/>
      <c r="J316" s="26"/>
      <c r="K316" s="26"/>
      <c r="L316" s="52"/>
      <c r="M316" s="50"/>
      <c r="N316" s="28" t="s">
        <v>16</v>
      </c>
      <c r="O316" s="28">
        <f>COUNTIF(C302:C321,"수")</f>
        <v>0</v>
      </c>
      <c r="P316" s="28" t="s">
        <v>2</v>
      </c>
      <c r="Q316" s="28">
        <f>SUMIF(C302:C321,"수",E302:E321)</f>
        <v>0</v>
      </c>
      <c r="R316" s="28">
        <f>COUNTIF(X302:X321,"수국")</f>
        <v>0</v>
      </c>
      <c r="S316" s="28" t="s">
        <v>2</v>
      </c>
      <c r="T316" s="28">
        <f>SUMIF(X302:X321,"수국",E302:E321)</f>
        <v>0</v>
      </c>
      <c r="U316" s="28">
        <f t="shared" si="71"/>
        <v>0</v>
      </c>
      <c r="V316" s="28" t="s">
        <v>2</v>
      </c>
      <c r="W316" s="28">
        <f t="shared" si="72"/>
        <v>0</v>
      </c>
      <c r="X316" s="28" t="str">
        <f t="shared" si="74"/>
        <v/>
      </c>
    </row>
    <row r="317" spans="1:24" ht="28.9" customHeight="1">
      <c r="A317" s="41" t="str">
        <f t="shared" si="73"/>
        <v xml:space="preserve"> </v>
      </c>
      <c r="B317" s="42"/>
      <c r="C317" s="43"/>
      <c r="D317" s="44"/>
      <c r="E317" s="44"/>
      <c r="F317" s="43"/>
      <c r="G317" s="43"/>
      <c r="H317" s="26"/>
      <c r="I317" s="26"/>
      <c r="J317" s="26"/>
      <c r="K317" s="26"/>
      <c r="L317" s="52"/>
      <c r="M317" s="50"/>
      <c r="N317" s="29" t="s">
        <v>17</v>
      </c>
      <c r="O317" s="28">
        <f>COUNTIF(C302:C321,"장")</f>
        <v>0</v>
      </c>
      <c r="P317" s="28" t="s">
        <v>2</v>
      </c>
      <c r="Q317" s="28">
        <f>SUMIF(C302:C321,"장",E302:E321)</f>
        <v>0</v>
      </c>
      <c r="R317" s="28">
        <f>COUNTIF(X302:X321,"장국")</f>
        <v>0</v>
      </c>
      <c r="S317" s="28" t="s">
        <v>2</v>
      </c>
      <c r="T317" s="28">
        <f>SUMIF(X302:X321,"장국",E302:E321)</f>
        <v>0</v>
      </c>
      <c r="U317" s="28">
        <f t="shared" si="71"/>
        <v>0</v>
      </c>
      <c r="V317" s="28" t="s">
        <v>2</v>
      </c>
      <c r="W317" s="28">
        <f t="shared" si="72"/>
        <v>0</v>
      </c>
      <c r="X317" s="30" t="str">
        <f t="shared" si="74"/>
        <v/>
      </c>
    </row>
    <row r="318" spans="1:24" ht="28.9" customHeight="1">
      <c r="A318" s="41" t="str">
        <f t="shared" si="73"/>
        <v xml:space="preserve"> </v>
      </c>
      <c r="B318" s="42"/>
      <c r="C318" s="43"/>
      <c r="D318" s="44"/>
      <c r="E318" s="44"/>
      <c r="F318" s="43"/>
      <c r="G318" s="43"/>
      <c r="H318" s="26"/>
      <c r="I318" s="26"/>
      <c r="J318" s="26"/>
      <c r="K318" s="26"/>
      <c r="L318" s="52"/>
      <c r="M318" s="50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30" t="str">
        <f t="shared" si="74"/>
        <v/>
      </c>
    </row>
    <row r="319" spans="1:24" ht="28.9" customHeight="1">
      <c r="A319" s="41" t="str">
        <f t="shared" si="73"/>
        <v xml:space="preserve"> </v>
      </c>
      <c r="B319" s="42"/>
      <c r="C319" s="43"/>
      <c r="D319" s="44"/>
      <c r="E319" s="44"/>
      <c r="F319" s="43"/>
      <c r="G319" s="43"/>
      <c r="H319" s="26"/>
      <c r="I319" s="26"/>
      <c r="J319" s="26"/>
      <c r="K319" s="26"/>
      <c r="L319" s="52"/>
      <c r="M319" s="50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30" t="str">
        <f t="shared" si="74"/>
        <v/>
      </c>
    </row>
    <row r="320" spans="1:24" ht="28.9" customHeight="1">
      <c r="A320" s="41" t="str">
        <f>IF(OR(ISNUMBER(E320),ISTEXT(C320)),A319+1," ")</f>
        <v xml:space="preserve"> </v>
      </c>
      <c r="B320" s="42"/>
      <c r="C320" s="43"/>
      <c r="D320" s="44"/>
      <c r="E320" s="44"/>
      <c r="F320" s="43"/>
      <c r="G320" s="43"/>
      <c r="H320" s="26"/>
      <c r="I320" s="26"/>
      <c r="J320" s="26"/>
      <c r="K320" s="26"/>
      <c r="L320" s="52"/>
      <c r="M320" s="50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30" t="str">
        <f t="shared" si="74"/>
        <v/>
      </c>
    </row>
    <row r="321" spans="1:24" ht="28.9" customHeight="1">
      <c r="A321" s="41" t="str">
        <f>IF(OR(ISNUMBER(E321),ISTEXT(C321)),A320+1," ")</f>
        <v xml:space="preserve"> </v>
      </c>
      <c r="B321" s="42"/>
      <c r="C321" s="43"/>
      <c r="D321" s="44"/>
      <c r="E321" s="44"/>
      <c r="F321" s="43"/>
      <c r="G321" s="43"/>
      <c r="H321" s="26"/>
      <c r="I321" s="26"/>
      <c r="J321" s="26"/>
      <c r="K321" s="26"/>
      <c r="L321" s="52"/>
      <c r="M321" s="50"/>
      <c r="N321" s="28" t="s">
        <v>20</v>
      </c>
      <c r="O321" s="28">
        <f>COUNTIF(C302:C321," ")</f>
        <v>0</v>
      </c>
      <c r="P321" s="28" t="s">
        <v>2</v>
      </c>
      <c r="Q321" s="28">
        <f>SUMIF(C302:C321," ",E302:E321)</f>
        <v>0</v>
      </c>
      <c r="R321" s="28"/>
      <c r="S321" s="28" t="s">
        <v>2</v>
      </c>
      <c r="T321" s="28"/>
      <c r="U321" s="28">
        <f>O321</f>
        <v>0</v>
      </c>
      <c r="V321" s="28" t="s">
        <v>2</v>
      </c>
      <c r="W321" s="28">
        <f>Q321</f>
        <v>0</v>
      </c>
      <c r="X321" s="28" t="str">
        <f t="shared" si="74"/>
        <v/>
      </c>
    </row>
    <row r="322" spans="1:24" ht="28.9" customHeight="1">
      <c r="A322" s="45" t="s">
        <v>35</v>
      </c>
      <c r="B322" s="46"/>
      <c r="C322" s="47"/>
      <c r="D322" s="48"/>
      <c r="E322" s="49">
        <f>SUM(E302:E321)</f>
        <v>0</v>
      </c>
      <c r="F322" s="47"/>
      <c r="G322" s="47"/>
      <c r="H322" s="31"/>
      <c r="I322" s="31"/>
      <c r="J322" s="31"/>
      <c r="K322" s="31"/>
      <c r="L322" s="33"/>
      <c r="M322" s="51"/>
      <c r="N322" s="29" t="s">
        <v>1</v>
      </c>
      <c r="O322" s="28">
        <f>SUM(O302:O321)</f>
        <v>0</v>
      </c>
      <c r="P322" s="28" t="s">
        <v>2</v>
      </c>
      <c r="Q322" s="28">
        <f>SUM(Q302:Q321)</f>
        <v>0</v>
      </c>
      <c r="R322" s="28">
        <f>SUM(R302:R321)</f>
        <v>0</v>
      </c>
      <c r="S322" s="28" t="s">
        <v>2</v>
      </c>
      <c r="T322" s="28">
        <f>SUM(T302:T321)</f>
        <v>0</v>
      </c>
      <c r="U322" s="28">
        <f>SUM(U302:U321)</f>
        <v>0</v>
      </c>
      <c r="V322" s="28" t="s">
        <v>2</v>
      </c>
      <c r="W322" s="28">
        <f>SUM(W302:W321)</f>
        <v>0</v>
      </c>
      <c r="X322" s="28" t="str">
        <f t="shared" si="74"/>
        <v/>
      </c>
    </row>
    <row r="323" spans="1:24" ht="28.9" customHeight="1">
      <c r="A323" s="41" t="str">
        <f>IF(OR(ISNUMBER(E323),ISTEXT(C323)),A321+1," ")</f>
        <v xml:space="preserve"> </v>
      </c>
      <c r="B323" s="42"/>
      <c r="C323" s="43"/>
      <c r="D323" s="44"/>
      <c r="E323" s="44"/>
      <c r="F323" s="43"/>
      <c r="G323" s="43"/>
      <c r="H323" s="26"/>
      <c r="I323" s="26"/>
      <c r="J323" s="26"/>
      <c r="K323" s="27"/>
      <c r="L323" s="52"/>
      <c r="M323" s="50"/>
      <c r="N323" s="28" t="s">
        <v>3</v>
      </c>
      <c r="O323" s="28">
        <f>COUNTIF(C323:C342,"전")</f>
        <v>0</v>
      </c>
      <c r="P323" s="28" t="s">
        <v>2</v>
      </c>
      <c r="Q323" s="28">
        <f>SUMIF(C323:C342,"전",E323:E342)</f>
        <v>0</v>
      </c>
      <c r="R323" s="28">
        <f>COUNTIF(X323:X342,"전국")</f>
        <v>0</v>
      </c>
      <c r="S323" s="28" t="s">
        <v>2</v>
      </c>
      <c r="T323" s="28">
        <f>SUMIF(X323:X342,"전국",E323:E342)</f>
        <v>0</v>
      </c>
      <c r="U323" s="28">
        <f t="shared" ref="U323:U338" si="75">O323-R323</f>
        <v>0</v>
      </c>
      <c r="V323" s="28" t="s">
        <v>2</v>
      </c>
      <c r="W323" s="28">
        <f t="shared" ref="W323:W338" si="76">Q323-T323</f>
        <v>0</v>
      </c>
      <c r="X323" s="28" t="str">
        <f t="shared" si="74"/>
        <v/>
      </c>
    </row>
    <row r="324" spans="1:24" ht="28.9" customHeight="1">
      <c r="A324" s="41" t="str">
        <f>IF(OR(ISNUMBER(E324),ISTEXT(C324)),A323+1," ")</f>
        <v xml:space="preserve"> </v>
      </c>
      <c r="B324" s="42"/>
      <c r="C324" s="43"/>
      <c r="D324" s="44"/>
      <c r="E324" s="44"/>
      <c r="F324" s="43"/>
      <c r="G324" s="43"/>
      <c r="H324" s="26"/>
      <c r="I324" s="26"/>
      <c r="J324" s="26"/>
      <c r="K324" s="26"/>
      <c r="L324" s="52"/>
      <c r="M324" s="50"/>
      <c r="N324" s="28" t="s">
        <v>4</v>
      </c>
      <c r="O324" s="28">
        <f>COUNTIF(C323:C342,"답")</f>
        <v>0</v>
      </c>
      <c r="P324" s="28" t="s">
        <v>2</v>
      </c>
      <c r="Q324" s="28">
        <f>SUMIF(C323:C342,"답",E323:E342)</f>
        <v>0</v>
      </c>
      <c r="R324" s="28">
        <f>COUNTIF(X323:X342,"답국")</f>
        <v>0</v>
      </c>
      <c r="S324" s="28" t="s">
        <v>2</v>
      </c>
      <c r="T324" s="28">
        <f>SUMIF(X323:X342,"답국",E323:E342)</f>
        <v>0</v>
      </c>
      <c r="U324" s="28">
        <f t="shared" si="75"/>
        <v>0</v>
      </c>
      <c r="V324" s="28" t="s">
        <v>2</v>
      </c>
      <c r="W324" s="28">
        <f t="shared" si="76"/>
        <v>0</v>
      </c>
      <c r="X324" s="28" t="str">
        <f t="shared" si="74"/>
        <v/>
      </c>
    </row>
    <row r="325" spans="1:24" ht="28.9" customHeight="1">
      <c r="A325" s="41" t="str">
        <f>IF(OR(ISNUMBER(E325),ISTEXT(C325)),A324+1," ")</f>
        <v xml:space="preserve"> </v>
      </c>
      <c r="B325" s="42"/>
      <c r="C325" s="43"/>
      <c r="D325" s="44"/>
      <c r="E325" s="44"/>
      <c r="F325" s="43"/>
      <c r="G325" s="43"/>
      <c r="H325" s="26"/>
      <c r="I325" s="26"/>
      <c r="J325" s="26"/>
      <c r="K325" s="26"/>
      <c r="L325" s="52"/>
      <c r="M325" s="50"/>
      <c r="N325" s="28" t="s">
        <v>5</v>
      </c>
      <c r="O325" s="28">
        <f>COUNTIF(C323:C342,"임")</f>
        <v>0</v>
      </c>
      <c r="P325" s="28" t="s">
        <v>2</v>
      </c>
      <c r="Q325" s="28">
        <f>SUMIF(C323:C342,"임",E323:E342)</f>
        <v>0</v>
      </c>
      <c r="R325" s="28">
        <f>COUNTIF(X323:X342,"임국")</f>
        <v>0</v>
      </c>
      <c r="S325" s="28" t="s">
        <v>2</v>
      </c>
      <c r="T325" s="28">
        <f>SUMIF(X323:X342,"임국",E323:E342)</f>
        <v>0</v>
      </c>
      <c r="U325" s="28">
        <f t="shared" si="75"/>
        <v>0</v>
      </c>
      <c r="V325" s="28" t="s">
        <v>2</v>
      </c>
      <c r="W325" s="28">
        <f t="shared" si="76"/>
        <v>0</v>
      </c>
      <c r="X325" s="28" t="str">
        <f t="shared" si="74"/>
        <v/>
      </c>
    </row>
    <row r="326" spans="1:24" ht="28.9" customHeight="1">
      <c r="A326" s="41" t="str">
        <f>IF(OR(ISNUMBER(E326),ISTEXT(C326)),A325+1," ")</f>
        <v xml:space="preserve"> </v>
      </c>
      <c r="B326" s="42"/>
      <c r="C326" s="43"/>
      <c r="D326" s="44"/>
      <c r="E326" s="44"/>
      <c r="F326" s="43"/>
      <c r="G326" s="43"/>
      <c r="H326" s="26"/>
      <c r="I326" s="26"/>
      <c r="J326" s="26"/>
      <c r="K326" s="26"/>
      <c r="L326" s="52"/>
      <c r="M326" s="50"/>
      <c r="N326" s="28" t="s">
        <v>6</v>
      </c>
      <c r="O326" s="28">
        <f>COUNTIF(C323:C342,"대")</f>
        <v>0</v>
      </c>
      <c r="P326" s="28" t="s">
        <v>2</v>
      </c>
      <c r="Q326" s="28">
        <f>SUMIF(C323:C342,"대",E323:E342)</f>
        <v>0</v>
      </c>
      <c r="R326" s="28">
        <f>COUNTIF(X323:X342,"대국")</f>
        <v>0</v>
      </c>
      <c r="S326" s="28" t="s">
        <v>2</v>
      </c>
      <c r="T326" s="28">
        <f>SUMIF(X323:X342,"대국",E323:E342)</f>
        <v>0</v>
      </c>
      <c r="U326" s="28">
        <f t="shared" si="75"/>
        <v>0</v>
      </c>
      <c r="V326" s="28" t="s">
        <v>2</v>
      </c>
      <c r="W326" s="28">
        <f t="shared" si="76"/>
        <v>0</v>
      </c>
      <c r="X326" s="28" t="str">
        <f t="shared" si="74"/>
        <v/>
      </c>
    </row>
    <row r="327" spans="1:24" ht="28.9" customHeight="1">
      <c r="A327" s="41" t="str">
        <f t="shared" ref="A327:A340" si="77">IF(OR(ISNUMBER(E327),ISTEXT(C327)),A326+1," ")</f>
        <v xml:space="preserve"> </v>
      </c>
      <c r="B327" s="42"/>
      <c r="C327" s="43"/>
      <c r="D327" s="44"/>
      <c r="E327" s="44"/>
      <c r="F327" s="43"/>
      <c r="G327" s="43"/>
      <c r="H327" s="26"/>
      <c r="I327" s="26"/>
      <c r="J327" s="26"/>
      <c r="K327" s="26"/>
      <c r="L327" s="52"/>
      <c r="M327" s="50"/>
      <c r="N327" s="28" t="s">
        <v>7</v>
      </c>
      <c r="O327" s="28">
        <f>COUNTIF(C323:C342,"도")</f>
        <v>0</v>
      </c>
      <c r="P327" s="28" t="s">
        <v>2</v>
      </c>
      <c r="Q327" s="28">
        <f>SUMIF(C323:C342,"도",E323:E342)</f>
        <v>0</v>
      </c>
      <c r="R327" s="28">
        <f>COUNTIF(X323:X342,"도국")</f>
        <v>0</v>
      </c>
      <c r="S327" s="28" t="s">
        <v>2</v>
      </c>
      <c r="T327" s="28">
        <f>SUMIF(X323:X342,"도국",E323:E342)</f>
        <v>0</v>
      </c>
      <c r="U327" s="28">
        <f t="shared" si="75"/>
        <v>0</v>
      </c>
      <c r="V327" s="28" t="s">
        <v>2</v>
      </c>
      <c r="W327" s="28">
        <f t="shared" si="76"/>
        <v>0</v>
      </c>
      <c r="X327" s="28" t="str">
        <f t="shared" si="74"/>
        <v/>
      </c>
    </row>
    <row r="328" spans="1:24" ht="28.9" customHeight="1">
      <c r="A328" s="41" t="str">
        <f t="shared" si="77"/>
        <v xml:space="preserve"> </v>
      </c>
      <c r="B328" s="42"/>
      <c r="C328" s="43"/>
      <c r="D328" s="44"/>
      <c r="E328" s="44"/>
      <c r="F328" s="43"/>
      <c r="G328" s="43"/>
      <c r="H328" s="26"/>
      <c r="I328" s="26"/>
      <c r="J328" s="26"/>
      <c r="K328" s="26"/>
      <c r="L328" s="52"/>
      <c r="M328" s="50"/>
      <c r="N328" s="28" t="s">
        <v>8</v>
      </c>
      <c r="O328" s="28">
        <f>COUNTIF(C323:C342,"천")</f>
        <v>0</v>
      </c>
      <c r="P328" s="28" t="s">
        <v>2</v>
      </c>
      <c r="Q328" s="28">
        <f>SUMIF(C323:C342,"천",E323:E342)</f>
        <v>0</v>
      </c>
      <c r="R328" s="28">
        <f>COUNTIF(X323:X342,"천국")</f>
        <v>0</v>
      </c>
      <c r="S328" s="28" t="s">
        <v>2</v>
      </c>
      <c r="T328" s="28">
        <f>SUMIF(X323:X342,"천국",E323:E342)</f>
        <v>0</v>
      </c>
      <c r="U328" s="28">
        <f t="shared" si="75"/>
        <v>0</v>
      </c>
      <c r="V328" s="28" t="s">
        <v>2</v>
      </c>
      <c r="W328" s="28">
        <f t="shared" si="76"/>
        <v>0</v>
      </c>
      <c r="X328" s="28" t="str">
        <f t="shared" ref="X328:X343" si="78">CONCATENATE(C328,H328)</f>
        <v/>
      </c>
    </row>
    <row r="329" spans="1:24" ht="28.9" customHeight="1">
      <c r="A329" s="41" t="str">
        <f t="shared" si="77"/>
        <v xml:space="preserve"> </v>
      </c>
      <c r="B329" s="42"/>
      <c r="C329" s="43"/>
      <c r="D329" s="44"/>
      <c r="E329" s="44"/>
      <c r="F329" s="43"/>
      <c r="G329" s="43"/>
      <c r="H329" s="26"/>
      <c r="I329" s="26"/>
      <c r="J329" s="26"/>
      <c r="K329" s="26"/>
      <c r="L329" s="52"/>
      <c r="M329" s="50"/>
      <c r="N329" s="28" t="s">
        <v>9</v>
      </c>
      <c r="O329" s="28">
        <f>COUNTIF(C323:C342,"구")</f>
        <v>0</v>
      </c>
      <c r="P329" s="28" t="s">
        <v>2</v>
      </c>
      <c r="Q329" s="28">
        <f>SUMIF(C323:C342,"구",E323:E342)</f>
        <v>0</v>
      </c>
      <c r="R329" s="28">
        <f>COUNTIF(X323:X342,"구국")</f>
        <v>0</v>
      </c>
      <c r="S329" s="28" t="s">
        <v>2</v>
      </c>
      <c r="T329" s="28">
        <f>SUMIF(X323:X342,"구국",E323:E342)</f>
        <v>0</v>
      </c>
      <c r="U329" s="28">
        <f t="shared" si="75"/>
        <v>0</v>
      </c>
      <c r="V329" s="28" t="s">
        <v>2</v>
      </c>
      <c r="W329" s="28">
        <f t="shared" si="76"/>
        <v>0</v>
      </c>
      <c r="X329" s="28" t="str">
        <f t="shared" si="78"/>
        <v/>
      </c>
    </row>
    <row r="330" spans="1:24" ht="28.9" customHeight="1">
      <c r="A330" s="41" t="str">
        <f t="shared" si="77"/>
        <v xml:space="preserve"> </v>
      </c>
      <c r="B330" s="42"/>
      <c r="C330" s="43"/>
      <c r="D330" s="44"/>
      <c r="E330" s="44"/>
      <c r="F330" s="43"/>
      <c r="G330" s="43"/>
      <c r="H330" s="26"/>
      <c r="I330" s="26"/>
      <c r="J330" s="26"/>
      <c r="K330" s="26"/>
      <c r="L330" s="52"/>
      <c r="M330" s="50"/>
      <c r="N330" s="28" t="s">
        <v>10</v>
      </c>
      <c r="O330" s="28">
        <f>COUNTIF(C323:C342,"제")</f>
        <v>0</v>
      </c>
      <c r="P330" s="28" t="s">
        <v>2</v>
      </c>
      <c r="Q330" s="28">
        <f>SUMIF(C323:C342,"제",E323:E342)</f>
        <v>0</v>
      </c>
      <c r="R330" s="28">
        <f>COUNTIF(X323:X342,"제국")</f>
        <v>0</v>
      </c>
      <c r="S330" s="28" t="s">
        <v>2</v>
      </c>
      <c r="T330" s="28">
        <f>SUMIF(X323:X342,"제국",E323:E342)</f>
        <v>0</v>
      </c>
      <c r="U330" s="28">
        <f t="shared" si="75"/>
        <v>0</v>
      </c>
      <c r="V330" s="28" t="s">
        <v>2</v>
      </c>
      <c r="W330" s="28">
        <f t="shared" si="76"/>
        <v>0</v>
      </c>
      <c r="X330" s="28" t="str">
        <f t="shared" si="78"/>
        <v/>
      </c>
    </row>
    <row r="331" spans="1:24" ht="28.9" customHeight="1">
      <c r="A331" s="41" t="str">
        <f t="shared" si="77"/>
        <v xml:space="preserve"> </v>
      </c>
      <c r="B331" s="42"/>
      <c r="C331" s="43"/>
      <c r="D331" s="44"/>
      <c r="E331" s="44"/>
      <c r="F331" s="43"/>
      <c r="G331" s="43"/>
      <c r="H331" s="26"/>
      <c r="I331" s="26"/>
      <c r="J331" s="26"/>
      <c r="K331" s="26"/>
      <c r="L331" s="52"/>
      <c r="M331" s="50"/>
      <c r="N331" s="28" t="s">
        <v>11</v>
      </c>
      <c r="O331" s="28">
        <f>COUNTIF(C323:C342,"유")</f>
        <v>0</v>
      </c>
      <c r="P331" s="28" t="s">
        <v>2</v>
      </c>
      <c r="Q331" s="28">
        <f>SUMIF(C323:C342,"유",E323:E342)</f>
        <v>0</v>
      </c>
      <c r="R331" s="28">
        <f>COUNTIF(X323:X342,"유국")</f>
        <v>0</v>
      </c>
      <c r="S331" s="28" t="s">
        <v>2</v>
      </c>
      <c r="T331" s="28">
        <f>SUMIF(X323:X342,"유국",E323:E342)</f>
        <v>0</v>
      </c>
      <c r="U331" s="28">
        <f t="shared" si="75"/>
        <v>0</v>
      </c>
      <c r="V331" s="28" t="s">
        <v>2</v>
      </c>
      <c r="W331" s="28">
        <f t="shared" si="76"/>
        <v>0</v>
      </c>
      <c r="X331" s="28" t="str">
        <f t="shared" si="78"/>
        <v/>
      </c>
    </row>
    <row r="332" spans="1:24" ht="28.9" customHeight="1">
      <c r="A332" s="41" t="str">
        <f t="shared" si="77"/>
        <v xml:space="preserve"> </v>
      </c>
      <c r="B332" s="42"/>
      <c r="C332" s="43"/>
      <c r="D332" s="44"/>
      <c r="E332" s="44"/>
      <c r="F332" s="43"/>
      <c r="G332" s="43"/>
      <c r="H332" s="26"/>
      <c r="I332" s="26"/>
      <c r="J332" s="26"/>
      <c r="K332" s="26"/>
      <c r="L332" s="52"/>
      <c r="M332" s="50"/>
      <c r="N332" s="28" t="s">
        <v>12</v>
      </c>
      <c r="O332" s="28">
        <f>COUNTIF(C323:C342,"과")</f>
        <v>0</v>
      </c>
      <c r="P332" s="28" t="s">
        <v>2</v>
      </c>
      <c r="Q332" s="28">
        <f>SUMIF(C323:C342,"과",E323:E342)</f>
        <v>0</v>
      </c>
      <c r="R332" s="28">
        <f>COUNTIF(X323:X342,"과국")</f>
        <v>0</v>
      </c>
      <c r="S332" s="28" t="s">
        <v>2</v>
      </c>
      <c r="T332" s="28">
        <f>SUMIF(X323:X342,"과국",E323:E342)</f>
        <v>0</v>
      </c>
      <c r="U332" s="28">
        <f t="shared" si="75"/>
        <v>0</v>
      </c>
      <c r="V332" s="28" t="s">
        <v>2</v>
      </c>
      <c r="W332" s="28">
        <f t="shared" si="76"/>
        <v>0</v>
      </c>
      <c r="X332" s="28" t="str">
        <f t="shared" si="78"/>
        <v/>
      </c>
    </row>
    <row r="333" spans="1:24" ht="28.9" customHeight="1">
      <c r="A333" s="41" t="str">
        <f t="shared" si="77"/>
        <v xml:space="preserve"> </v>
      </c>
      <c r="B333" s="42"/>
      <c r="C333" s="43"/>
      <c r="D333" s="44"/>
      <c r="E333" s="44"/>
      <c r="F333" s="43"/>
      <c r="G333" s="43"/>
      <c r="H333" s="26"/>
      <c r="I333" s="26"/>
      <c r="J333" s="26"/>
      <c r="K333" s="26"/>
      <c r="L333" s="52"/>
      <c r="M333" s="50"/>
      <c r="N333" s="28" t="s">
        <v>13</v>
      </c>
      <c r="O333" s="28">
        <f>COUNTIF(C323:C342,"묘")</f>
        <v>0</v>
      </c>
      <c r="P333" s="28" t="s">
        <v>2</v>
      </c>
      <c r="Q333" s="28">
        <f>SUMIF(C323:C342,"묘",E323:E342)</f>
        <v>0</v>
      </c>
      <c r="R333" s="28">
        <f>COUNTIF(X323:X342,"묘국")</f>
        <v>0</v>
      </c>
      <c r="S333" s="28" t="s">
        <v>2</v>
      </c>
      <c r="T333" s="28">
        <f>SUMIF(X323:X342,"묘국",E323:E342)</f>
        <v>0</v>
      </c>
      <c r="U333" s="28">
        <f t="shared" si="75"/>
        <v>0</v>
      </c>
      <c r="V333" s="28" t="s">
        <v>2</v>
      </c>
      <c r="W333" s="28">
        <f t="shared" si="76"/>
        <v>0</v>
      </c>
      <c r="X333" s="28" t="str">
        <f t="shared" si="78"/>
        <v/>
      </c>
    </row>
    <row r="334" spans="1:24" ht="28.9" customHeight="1">
      <c r="A334" s="41" t="str">
        <f t="shared" si="77"/>
        <v xml:space="preserve"> </v>
      </c>
      <c r="B334" s="42"/>
      <c r="C334" s="43"/>
      <c r="D334" s="44"/>
      <c r="E334" s="44"/>
      <c r="F334" s="43"/>
      <c r="G334" s="43"/>
      <c r="H334" s="26"/>
      <c r="I334" s="26"/>
      <c r="J334" s="26"/>
      <c r="K334" s="26"/>
      <c r="L334" s="52"/>
      <c r="M334" s="50"/>
      <c r="N334" s="28" t="s">
        <v>14</v>
      </c>
      <c r="O334" s="28">
        <f>COUNTIF(C323:C342,"목")</f>
        <v>0</v>
      </c>
      <c r="P334" s="28" t="s">
        <v>2</v>
      </c>
      <c r="Q334" s="28">
        <f>SUMIF(C323:C342,"목",E323:E342)</f>
        <v>0</v>
      </c>
      <c r="R334" s="28">
        <f>COUNTIF(X323:X342,"목국")</f>
        <v>0</v>
      </c>
      <c r="S334" s="28" t="s">
        <v>2</v>
      </c>
      <c r="T334" s="28">
        <f>SUMIF(X323:X342,"목국",E323:E342)</f>
        <v>0</v>
      </c>
      <c r="U334" s="28">
        <f t="shared" si="75"/>
        <v>0</v>
      </c>
      <c r="V334" s="28" t="s">
        <v>2</v>
      </c>
      <c r="W334" s="28">
        <f t="shared" si="76"/>
        <v>0</v>
      </c>
      <c r="X334" s="28" t="str">
        <f t="shared" si="78"/>
        <v/>
      </c>
    </row>
    <row r="335" spans="1:24" ht="28.9" customHeight="1">
      <c r="A335" s="41" t="str">
        <f t="shared" si="77"/>
        <v xml:space="preserve"> </v>
      </c>
      <c r="B335" s="42"/>
      <c r="C335" s="43"/>
      <c r="D335" s="44"/>
      <c r="E335" s="44"/>
      <c r="F335" s="43"/>
      <c r="G335" s="43"/>
      <c r="H335" s="26"/>
      <c r="I335" s="26"/>
      <c r="J335" s="26"/>
      <c r="K335" s="26"/>
      <c r="L335" s="52"/>
      <c r="M335" s="50"/>
      <c r="N335" s="28" t="s">
        <v>15</v>
      </c>
      <c r="O335" s="28">
        <f>COUNTIF(C323:C342,"잡")</f>
        <v>0</v>
      </c>
      <c r="P335" s="28" t="s">
        <v>2</v>
      </c>
      <c r="Q335" s="28">
        <f>SUMIF(C323:C342,"잡",E323:E342)</f>
        <v>0</v>
      </c>
      <c r="R335" s="28">
        <f>COUNTIF(X323:X342,"잡국")</f>
        <v>0</v>
      </c>
      <c r="S335" s="28" t="s">
        <v>2</v>
      </c>
      <c r="T335" s="28">
        <f>SUMIF(X323:X342,"잡국",E323:E342)</f>
        <v>0</v>
      </c>
      <c r="U335" s="28">
        <f t="shared" si="75"/>
        <v>0</v>
      </c>
      <c r="V335" s="28" t="s">
        <v>2</v>
      </c>
      <c r="W335" s="28">
        <f t="shared" si="76"/>
        <v>0</v>
      </c>
      <c r="X335" s="28" t="str">
        <f t="shared" si="78"/>
        <v/>
      </c>
    </row>
    <row r="336" spans="1:24" ht="28.9" customHeight="1">
      <c r="A336" s="41" t="str">
        <f t="shared" si="77"/>
        <v xml:space="preserve"> </v>
      </c>
      <c r="B336" s="42"/>
      <c r="C336" s="43"/>
      <c r="D336" s="44"/>
      <c r="E336" s="44"/>
      <c r="F336" s="43"/>
      <c r="G336" s="43"/>
      <c r="H336" s="26"/>
      <c r="I336" s="26"/>
      <c r="J336" s="26"/>
      <c r="K336" s="26"/>
      <c r="L336" s="52"/>
      <c r="M336" s="50"/>
      <c r="N336" s="28" t="s">
        <v>19</v>
      </c>
      <c r="O336" s="28">
        <f>COUNTIF(C323:C342,"학")</f>
        <v>0</v>
      </c>
      <c r="P336" s="28" t="s">
        <v>2</v>
      </c>
      <c r="Q336" s="28">
        <f>SUMIF(C323:C342,"학",E323:E342)</f>
        <v>0</v>
      </c>
      <c r="R336" s="28">
        <f>COUNTIF(X323:X342,"학국")</f>
        <v>0</v>
      </c>
      <c r="S336" s="28" t="s">
        <v>2</v>
      </c>
      <c r="T336" s="28">
        <f>SUMIF(X323:X342,"학국",E323:E342)</f>
        <v>0</v>
      </c>
      <c r="U336" s="28">
        <f t="shared" si="75"/>
        <v>0</v>
      </c>
      <c r="V336" s="28" t="s">
        <v>2</v>
      </c>
      <c r="W336" s="28">
        <f t="shared" si="76"/>
        <v>0</v>
      </c>
      <c r="X336" s="28" t="str">
        <f t="shared" si="78"/>
        <v/>
      </c>
    </row>
    <row r="337" spans="1:24" ht="28.9" customHeight="1">
      <c r="A337" s="41" t="str">
        <f t="shared" si="77"/>
        <v xml:space="preserve"> </v>
      </c>
      <c r="B337" s="42"/>
      <c r="C337" s="43"/>
      <c r="D337" s="44"/>
      <c r="E337" s="44"/>
      <c r="F337" s="43"/>
      <c r="G337" s="43"/>
      <c r="H337" s="26"/>
      <c r="I337" s="26"/>
      <c r="J337" s="26"/>
      <c r="K337" s="26"/>
      <c r="L337" s="52"/>
      <c r="M337" s="50"/>
      <c r="N337" s="28" t="s">
        <v>16</v>
      </c>
      <c r="O337" s="28">
        <f>COUNTIF(C323:C342,"수")</f>
        <v>0</v>
      </c>
      <c r="P337" s="28" t="s">
        <v>2</v>
      </c>
      <c r="Q337" s="28">
        <f>SUMIF(C323:C342,"수",E323:E342)</f>
        <v>0</v>
      </c>
      <c r="R337" s="28">
        <f>COUNTIF(X323:X342,"수국")</f>
        <v>0</v>
      </c>
      <c r="S337" s="28" t="s">
        <v>2</v>
      </c>
      <c r="T337" s="28">
        <f>SUMIF(X323:X342,"수국",E323:E342)</f>
        <v>0</v>
      </c>
      <c r="U337" s="28">
        <f t="shared" si="75"/>
        <v>0</v>
      </c>
      <c r="V337" s="28" t="s">
        <v>2</v>
      </c>
      <c r="W337" s="28">
        <f t="shared" si="76"/>
        <v>0</v>
      </c>
      <c r="X337" s="28" t="str">
        <f t="shared" si="78"/>
        <v/>
      </c>
    </row>
    <row r="338" spans="1:24" ht="28.9" customHeight="1">
      <c r="A338" s="41" t="str">
        <f t="shared" si="77"/>
        <v xml:space="preserve"> </v>
      </c>
      <c r="B338" s="42"/>
      <c r="C338" s="43"/>
      <c r="D338" s="44"/>
      <c r="E338" s="44"/>
      <c r="F338" s="43"/>
      <c r="G338" s="43"/>
      <c r="H338" s="26"/>
      <c r="I338" s="26"/>
      <c r="J338" s="26"/>
      <c r="K338" s="26"/>
      <c r="L338" s="52"/>
      <c r="M338" s="50"/>
      <c r="N338" s="29" t="s">
        <v>17</v>
      </c>
      <c r="O338" s="28">
        <f>COUNTIF(C323:C342,"장")</f>
        <v>0</v>
      </c>
      <c r="P338" s="28" t="s">
        <v>2</v>
      </c>
      <c r="Q338" s="28">
        <f>SUMIF(C323:C342,"장",E323:E342)</f>
        <v>0</v>
      </c>
      <c r="R338" s="28">
        <f>COUNTIF(X323:X342,"장국")</f>
        <v>0</v>
      </c>
      <c r="S338" s="28" t="s">
        <v>2</v>
      </c>
      <c r="T338" s="28">
        <f>SUMIF(X323:X342,"장국",E323:E342)</f>
        <v>0</v>
      </c>
      <c r="U338" s="28">
        <f t="shared" si="75"/>
        <v>0</v>
      </c>
      <c r="V338" s="28" t="s">
        <v>2</v>
      </c>
      <c r="W338" s="28">
        <f t="shared" si="76"/>
        <v>0</v>
      </c>
      <c r="X338" s="30" t="str">
        <f t="shared" si="78"/>
        <v/>
      </c>
    </row>
    <row r="339" spans="1:24" ht="28.9" customHeight="1">
      <c r="A339" s="41" t="str">
        <f t="shared" si="77"/>
        <v xml:space="preserve"> </v>
      </c>
      <c r="B339" s="42"/>
      <c r="C339" s="43"/>
      <c r="D339" s="44"/>
      <c r="E339" s="44"/>
      <c r="F339" s="43"/>
      <c r="G339" s="43"/>
      <c r="H339" s="26"/>
      <c r="I339" s="26"/>
      <c r="J339" s="26"/>
      <c r="K339" s="26"/>
      <c r="L339" s="52"/>
      <c r="M339" s="50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30" t="str">
        <f t="shared" si="78"/>
        <v/>
      </c>
    </row>
    <row r="340" spans="1:24" ht="28.9" customHeight="1">
      <c r="A340" s="41" t="str">
        <f t="shared" si="77"/>
        <v xml:space="preserve"> </v>
      </c>
      <c r="B340" s="42"/>
      <c r="C340" s="43"/>
      <c r="D340" s="44"/>
      <c r="E340" s="44"/>
      <c r="F340" s="43"/>
      <c r="G340" s="43"/>
      <c r="H340" s="26"/>
      <c r="I340" s="26"/>
      <c r="J340" s="26"/>
      <c r="K340" s="26"/>
      <c r="L340" s="52"/>
      <c r="M340" s="50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30" t="str">
        <f t="shared" si="78"/>
        <v/>
      </c>
    </row>
    <row r="341" spans="1:24" ht="28.9" customHeight="1">
      <c r="A341" s="41" t="str">
        <f>IF(OR(ISNUMBER(E341),ISTEXT(C341)),A340+1," ")</f>
        <v xml:space="preserve"> </v>
      </c>
      <c r="B341" s="42"/>
      <c r="C341" s="43"/>
      <c r="D341" s="44"/>
      <c r="E341" s="44"/>
      <c r="F341" s="43"/>
      <c r="G341" s="43"/>
      <c r="H341" s="26"/>
      <c r="I341" s="26"/>
      <c r="J341" s="26"/>
      <c r="K341" s="26"/>
      <c r="L341" s="52"/>
      <c r="M341" s="50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30" t="str">
        <f t="shared" si="78"/>
        <v/>
      </c>
    </row>
    <row r="342" spans="1:24" ht="28.9" customHeight="1">
      <c r="A342" s="41" t="str">
        <f>IF(OR(ISNUMBER(E342),ISTEXT(C342)),A341+1," ")</f>
        <v xml:space="preserve"> </v>
      </c>
      <c r="B342" s="42"/>
      <c r="C342" s="43"/>
      <c r="D342" s="44"/>
      <c r="E342" s="44"/>
      <c r="F342" s="43"/>
      <c r="G342" s="43"/>
      <c r="H342" s="26"/>
      <c r="I342" s="26"/>
      <c r="J342" s="26"/>
      <c r="K342" s="26"/>
      <c r="L342" s="52"/>
      <c r="M342" s="50"/>
      <c r="N342" s="28" t="s">
        <v>20</v>
      </c>
      <c r="O342" s="28">
        <f>COUNTIF(C323:C342," ")</f>
        <v>0</v>
      </c>
      <c r="P342" s="28" t="s">
        <v>2</v>
      </c>
      <c r="Q342" s="28">
        <f>SUMIF(C323:C342," ",E323:E342)</f>
        <v>0</v>
      </c>
      <c r="R342" s="28"/>
      <c r="S342" s="28" t="s">
        <v>2</v>
      </c>
      <c r="T342" s="28"/>
      <c r="U342" s="28">
        <f>O342</f>
        <v>0</v>
      </c>
      <c r="V342" s="28" t="s">
        <v>2</v>
      </c>
      <c r="W342" s="28">
        <f>Q342</f>
        <v>0</v>
      </c>
      <c r="X342" s="28" t="str">
        <f t="shared" si="78"/>
        <v/>
      </c>
    </row>
    <row r="343" spans="1:24" ht="28.9" customHeight="1">
      <c r="A343" s="45" t="s">
        <v>35</v>
      </c>
      <c r="B343" s="46"/>
      <c r="C343" s="47"/>
      <c r="D343" s="48"/>
      <c r="E343" s="49">
        <f>SUM(E323:E342)</f>
        <v>0</v>
      </c>
      <c r="F343" s="47"/>
      <c r="G343" s="47"/>
      <c r="H343" s="31"/>
      <c r="I343" s="31"/>
      <c r="J343" s="31"/>
      <c r="K343" s="31"/>
      <c r="L343" s="33"/>
      <c r="M343" s="51"/>
      <c r="N343" s="29" t="s">
        <v>1</v>
      </c>
      <c r="O343" s="28">
        <f>SUM(O323:O342)</f>
        <v>0</v>
      </c>
      <c r="P343" s="28" t="s">
        <v>2</v>
      </c>
      <c r="Q343" s="28">
        <f>SUM(Q323:Q342)</f>
        <v>0</v>
      </c>
      <c r="R343" s="28">
        <f>SUM(R323:R342)</f>
        <v>0</v>
      </c>
      <c r="S343" s="28" t="s">
        <v>2</v>
      </c>
      <c r="T343" s="28">
        <f>SUM(T323:T342)</f>
        <v>0</v>
      </c>
      <c r="U343" s="28">
        <f>SUM(U323:U342)</f>
        <v>0</v>
      </c>
      <c r="V343" s="28" t="s">
        <v>2</v>
      </c>
      <c r="W343" s="28">
        <f>SUM(W323:W342)</f>
        <v>0</v>
      </c>
      <c r="X343" s="28" t="str">
        <f t="shared" si="78"/>
        <v/>
      </c>
    </row>
    <row r="344" spans="1:24" ht="28.9" customHeight="1">
      <c r="A344" s="41" t="str">
        <f>IF(OR(ISNUMBER(E344),ISTEXT(C344)),A342+1," ")</f>
        <v xml:space="preserve"> </v>
      </c>
      <c r="B344" s="42"/>
      <c r="C344" s="43"/>
      <c r="D344" s="44"/>
      <c r="E344" s="44"/>
      <c r="F344" s="43"/>
      <c r="G344" s="43"/>
      <c r="H344" s="26"/>
      <c r="I344" s="26"/>
      <c r="J344" s="26"/>
      <c r="K344" s="27"/>
      <c r="L344" s="52"/>
      <c r="M344" s="50"/>
      <c r="N344" s="28" t="s">
        <v>3</v>
      </c>
      <c r="O344" s="28">
        <f>COUNTIF(C344:C363,"전")</f>
        <v>0</v>
      </c>
      <c r="P344" s="28" t="s">
        <v>2</v>
      </c>
      <c r="Q344" s="28">
        <f>SUMIF(C344:C363,"전",E344:E363)</f>
        <v>0</v>
      </c>
      <c r="R344" s="28">
        <f>COUNTIF(X344:X363,"전국")</f>
        <v>0</v>
      </c>
      <c r="S344" s="28" t="s">
        <v>2</v>
      </c>
      <c r="T344" s="28">
        <f>SUMIF(X344:X363,"전국",E344:E363)</f>
        <v>0</v>
      </c>
      <c r="U344" s="28">
        <f t="shared" ref="U344:U359" si="79">O344-R344</f>
        <v>0</v>
      </c>
      <c r="V344" s="28" t="s">
        <v>2</v>
      </c>
      <c r="W344" s="28">
        <f t="shared" ref="W344:W359" si="80">Q344-T344</f>
        <v>0</v>
      </c>
      <c r="X344" s="28" t="str">
        <f t="shared" ref="X344:X359" si="81">CONCATENATE(C344,H344)</f>
        <v/>
      </c>
    </row>
    <row r="345" spans="1:24" ht="28.9" customHeight="1">
      <c r="A345" s="41" t="str">
        <f>IF(OR(ISNUMBER(E345),ISTEXT(C345)),A344+1," ")</f>
        <v xml:space="preserve"> </v>
      </c>
      <c r="B345" s="42"/>
      <c r="C345" s="43"/>
      <c r="D345" s="44"/>
      <c r="E345" s="44"/>
      <c r="F345" s="43"/>
      <c r="G345" s="43"/>
      <c r="H345" s="26"/>
      <c r="I345" s="26"/>
      <c r="J345" s="26"/>
      <c r="K345" s="26"/>
      <c r="L345" s="52"/>
      <c r="M345" s="50"/>
      <c r="N345" s="28" t="s">
        <v>4</v>
      </c>
      <c r="O345" s="28">
        <f>COUNTIF(C344:C363,"답")</f>
        <v>0</v>
      </c>
      <c r="P345" s="28" t="s">
        <v>2</v>
      </c>
      <c r="Q345" s="28">
        <f>SUMIF(C344:C363,"답",E344:E363)</f>
        <v>0</v>
      </c>
      <c r="R345" s="28">
        <f>COUNTIF(X344:X363,"답국")</f>
        <v>0</v>
      </c>
      <c r="S345" s="28" t="s">
        <v>2</v>
      </c>
      <c r="T345" s="28">
        <f>SUMIF(X344:X363,"답국",E344:E363)</f>
        <v>0</v>
      </c>
      <c r="U345" s="28">
        <f t="shared" si="79"/>
        <v>0</v>
      </c>
      <c r="V345" s="28" t="s">
        <v>2</v>
      </c>
      <c r="W345" s="28">
        <f t="shared" si="80"/>
        <v>0</v>
      </c>
      <c r="X345" s="28" t="str">
        <f t="shared" si="81"/>
        <v/>
      </c>
    </row>
    <row r="346" spans="1:24" ht="28.9" customHeight="1">
      <c r="A346" s="41" t="str">
        <f>IF(OR(ISNUMBER(E346),ISTEXT(C346)),A345+1," ")</f>
        <v xml:space="preserve"> </v>
      </c>
      <c r="B346" s="42"/>
      <c r="C346" s="43"/>
      <c r="D346" s="44"/>
      <c r="E346" s="44"/>
      <c r="F346" s="43"/>
      <c r="G346" s="43"/>
      <c r="H346" s="26"/>
      <c r="I346" s="26"/>
      <c r="J346" s="26"/>
      <c r="K346" s="26"/>
      <c r="L346" s="52"/>
      <c r="M346" s="50"/>
      <c r="N346" s="28" t="s">
        <v>5</v>
      </c>
      <c r="O346" s="28">
        <f>COUNTIF(C344:C363,"임")</f>
        <v>0</v>
      </c>
      <c r="P346" s="28" t="s">
        <v>2</v>
      </c>
      <c r="Q346" s="28">
        <f>SUMIF(C344:C363,"임",E344:E363)</f>
        <v>0</v>
      </c>
      <c r="R346" s="28">
        <f>COUNTIF(X344:X363,"임국")</f>
        <v>0</v>
      </c>
      <c r="S346" s="28" t="s">
        <v>2</v>
      </c>
      <c r="T346" s="28">
        <f>SUMIF(X344:X363,"임국",E344:E363)</f>
        <v>0</v>
      </c>
      <c r="U346" s="28">
        <f t="shared" si="79"/>
        <v>0</v>
      </c>
      <c r="V346" s="28" t="s">
        <v>2</v>
      </c>
      <c r="W346" s="28">
        <f t="shared" si="80"/>
        <v>0</v>
      </c>
      <c r="X346" s="28" t="str">
        <f t="shared" si="81"/>
        <v/>
      </c>
    </row>
    <row r="347" spans="1:24" ht="28.9" customHeight="1">
      <c r="A347" s="41" t="str">
        <f t="shared" ref="A347:A361" si="82">IF(OR(ISNUMBER(E347),ISTEXT(C347)),A346+1," ")</f>
        <v xml:space="preserve"> </v>
      </c>
      <c r="B347" s="42"/>
      <c r="C347" s="43"/>
      <c r="D347" s="44"/>
      <c r="E347" s="44"/>
      <c r="F347" s="43"/>
      <c r="G347" s="43"/>
      <c r="H347" s="26"/>
      <c r="I347" s="26"/>
      <c r="J347" s="26"/>
      <c r="K347" s="26"/>
      <c r="L347" s="52"/>
      <c r="M347" s="50"/>
      <c r="N347" s="28" t="s">
        <v>6</v>
      </c>
      <c r="O347" s="28">
        <f>COUNTIF(C344:C363,"대")</f>
        <v>0</v>
      </c>
      <c r="P347" s="28" t="s">
        <v>2</v>
      </c>
      <c r="Q347" s="28">
        <f>SUMIF(C344:C363,"대",E344:E363)</f>
        <v>0</v>
      </c>
      <c r="R347" s="28">
        <f>COUNTIF(X344:X363,"대국")</f>
        <v>0</v>
      </c>
      <c r="S347" s="28" t="s">
        <v>2</v>
      </c>
      <c r="T347" s="28">
        <f>SUMIF(X344:X363,"대국",E344:E363)</f>
        <v>0</v>
      </c>
      <c r="U347" s="28">
        <f t="shared" si="79"/>
        <v>0</v>
      </c>
      <c r="V347" s="28" t="s">
        <v>2</v>
      </c>
      <c r="W347" s="28">
        <f t="shared" si="80"/>
        <v>0</v>
      </c>
      <c r="X347" s="28" t="str">
        <f t="shared" si="81"/>
        <v/>
      </c>
    </row>
    <row r="348" spans="1:24" ht="28.9" customHeight="1">
      <c r="A348" s="41" t="str">
        <f t="shared" si="82"/>
        <v xml:space="preserve"> </v>
      </c>
      <c r="B348" s="42"/>
      <c r="C348" s="43"/>
      <c r="D348" s="44"/>
      <c r="E348" s="44"/>
      <c r="F348" s="43"/>
      <c r="G348" s="43"/>
      <c r="H348" s="26"/>
      <c r="I348" s="26"/>
      <c r="J348" s="26"/>
      <c r="K348" s="26"/>
      <c r="L348" s="52"/>
      <c r="M348" s="50"/>
      <c r="N348" s="28" t="s">
        <v>7</v>
      </c>
      <c r="O348" s="28">
        <f>COUNTIF(C344:C363,"도")</f>
        <v>0</v>
      </c>
      <c r="P348" s="28" t="s">
        <v>2</v>
      </c>
      <c r="Q348" s="28">
        <f>SUMIF(C344:C363,"도",E344:E363)</f>
        <v>0</v>
      </c>
      <c r="R348" s="28">
        <f>COUNTIF(X344:X363,"도국")</f>
        <v>0</v>
      </c>
      <c r="S348" s="28" t="s">
        <v>2</v>
      </c>
      <c r="T348" s="28">
        <f>SUMIF(X344:X363,"도국",E344:E363)</f>
        <v>0</v>
      </c>
      <c r="U348" s="28">
        <f t="shared" si="79"/>
        <v>0</v>
      </c>
      <c r="V348" s="28" t="s">
        <v>2</v>
      </c>
      <c r="W348" s="28">
        <f t="shared" si="80"/>
        <v>0</v>
      </c>
      <c r="X348" s="28" t="str">
        <f t="shared" si="81"/>
        <v/>
      </c>
    </row>
    <row r="349" spans="1:24" ht="28.9" customHeight="1">
      <c r="A349" s="41" t="str">
        <f t="shared" si="82"/>
        <v xml:space="preserve"> </v>
      </c>
      <c r="B349" s="42"/>
      <c r="C349" s="43"/>
      <c r="D349" s="44"/>
      <c r="E349" s="44"/>
      <c r="F349" s="43"/>
      <c r="G349" s="43"/>
      <c r="H349" s="26"/>
      <c r="I349" s="26"/>
      <c r="J349" s="26"/>
      <c r="K349" s="26"/>
      <c r="L349" s="52"/>
      <c r="M349" s="50"/>
      <c r="N349" s="28" t="s">
        <v>8</v>
      </c>
      <c r="O349" s="28">
        <f>COUNTIF(C344:C363,"천")</f>
        <v>0</v>
      </c>
      <c r="P349" s="28" t="s">
        <v>2</v>
      </c>
      <c r="Q349" s="28">
        <f>SUMIF(C344:C363,"천",E344:E363)</f>
        <v>0</v>
      </c>
      <c r="R349" s="28">
        <f>COUNTIF(X344:X363,"천국")</f>
        <v>0</v>
      </c>
      <c r="S349" s="28" t="s">
        <v>2</v>
      </c>
      <c r="T349" s="28">
        <f>SUMIF(X344:X363,"천국",E344:E363)</f>
        <v>0</v>
      </c>
      <c r="U349" s="28">
        <f t="shared" si="79"/>
        <v>0</v>
      </c>
      <c r="V349" s="28" t="s">
        <v>2</v>
      </c>
      <c r="W349" s="28">
        <f t="shared" si="80"/>
        <v>0</v>
      </c>
      <c r="X349" s="28" t="str">
        <f t="shared" si="81"/>
        <v/>
      </c>
    </row>
    <row r="350" spans="1:24" ht="28.9" customHeight="1">
      <c r="A350" s="41" t="str">
        <f t="shared" si="82"/>
        <v xml:space="preserve"> </v>
      </c>
      <c r="B350" s="42"/>
      <c r="C350" s="43"/>
      <c r="D350" s="44"/>
      <c r="E350" s="44"/>
      <c r="F350" s="43"/>
      <c r="G350" s="43"/>
      <c r="H350" s="26"/>
      <c r="I350" s="26"/>
      <c r="J350" s="26"/>
      <c r="K350" s="26"/>
      <c r="L350" s="52"/>
      <c r="M350" s="50"/>
      <c r="N350" s="28" t="s">
        <v>9</v>
      </c>
      <c r="O350" s="28">
        <f>COUNTIF(C344:C363,"구")</f>
        <v>0</v>
      </c>
      <c r="P350" s="28" t="s">
        <v>2</v>
      </c>
      <c r="Q350" s="28">
        <f>SUMIF(C344:C363,"구",E344:E363)</f>
        <v>0</v>
      </c>
      <c r="R350" s="28">
        <f>COUNTIF(X344:X363,"구국")</f>
        <v>0</v>
      </c>
      <c r="S350" s="28" t="s">
        <v>2</v>
      </c>
      <c r="T350" s="28">
        <f>SUMIF(X344:X363,"구국",E344:E363)</f>
        <v>0</v>
      </c>
      <c r="U350" s="28">
        <f t="shared" si="79"/>
        <v>0</v>
      </c>
      <c r="V350" s="28" t="s">
        <v>2</v>
      </c>
      <c r="W350" s="28">
        <f t="shared" si="80"/>
        <v>0</v>
      </c>
      <c r="X350" s="28" t="str">
        <f t="shared" si="81"/>
        <v/>
      </c>
    </row>
    <row r="351" spans="1:24" ht="28.9" customHeight="1">
      <c r="A351" s="41" t="str">
        <f t="shared" si="82"/>
        <v xml:space="preserve"> </v>
      </c>
      <c r="B351" s="42"/>
      <c r="C351" s="43"/>
      <c r="D351" s="44"/>
      <c r="E351" s="44"/>
      <c r="F351" s="43"/>
      <c r="G351" s="43"/>
      <c r="H351" s="26"/>
      <c r="I351" s="26"/>
      <c r="J351" s="26"/>
      <c r="K351" s="26"/>
      <c r="L351" s="52"/>
      <c r="M351" s="50"/>
      <c r="N351" s="28" t="s">
        <v>10</v>
      </c>
      <c r="O351" s="28">
        <f>COUNTIF(C344:C363,"제")</f>
        <v>0</v>
      </c>
      <c r="P351" s="28" t="s">
        <v>2</v>
      </c>
      <c r="Q351" s="28">
        <f>SUMIF(C344:C363,"제",E344:E363)</f>
        <v>0</v>
      </c>
      <c r="R351" s="28">
        <f>COUNTIF(X344:X363,"제국")</f>
        <v>0</v>
      </c>
      <c r="S351" s="28" t="s">
        <v>2</v>
      </c>
      <c r="T351" s="28">
        <f>SUMIF(X344:X363,"제국",E344:E363)</f>
        <v>0</v>
      </c>
      <c r="U351" s="28">
        <f t="shared" si="79"/>
        <v>0</v>
      </c>
      <c r="V351" s="28" t="s">
        <v>2</v>
      </c>
      <c r="W351" s="28">
        <f t="shared" si="80"/>
        <v>0</v>
      </c>
      <c r="X351" s="28" t="str">
        <f t="shared" si="81"/>
        <v/>
      </c>
    </row>
    <row r="352" spans="1:24" ht="28.9" customHeight="1">
      <c r="A352" s="41" t="str">
        <f t="shared" si="82"/>
        <v xml:space="preserve"> </v>
      </c>
      <c r="B352" s="42"/>
      <c r="C352" s="43"/>
      <c r="D352" s="44"/>
      <c r="E352" s="44"/>
      <c r="F352" s="43"/>
      <c r="G352" s="43"/>
      <c r="H352" s="26"/>
      <c r="I352" s="26"/>
      <c r="J352" s="26"/>
      <c r="K352" s="26"/>
      <c r="L352" s="52"/>
      <c r="M352" s="50"/>
      <c r="N352" s="28" t="s">
        <v>11</v>
      </c>
      <c r="O352" s="28">
        <f>COUNTIF(C344:C363,"유")</f>
        <v>0</v>
      </c>
      <c r="P352" s="28" t="s">
        <v>2</v>
      </c>
      <c r="Q352" s="28">
        <f>SUMIF(C344:C363,"유",E344:E363)</f>
        <v>0</v>
      </c>
      <c r="R352" s="28">
        <f>COUNTIF(X344:X363,"유국")</f>
        <v>0</v>
      </c>
      <c r="S352" s="28" t="s">
        <v>2</v>
      </c>
      <c r="T352" s="28">
        <f>SUMIF(X344:X363,"유국",E344:E363)</f>
        <v>0</v>
      </c>
      <c r="U352" s="28">
        <f t="shared" si="79"/>
        <v>0</v>
      </c>
      <c r="V352" s="28" t="s">
        <v>2</v>
      </c>
      <c r="W352" s="28">
        <f t="shared" si="80"/>
        <v>0</v>
      </c>
      <c r="X352" s="28" t="str">
        <f t="shared" si="81"/>
        <v/>
      </c>
    </row>
    <row r="353" spans="1:24" ht="28.9" customHeight="1">
      <c r="A353" s="41" t="str">
        <f t="shared" si="82"/>
        <v xml:space="preserve"> </v>
      </c>
      <c r="B353" s="42"/>
      <c r="C353" s="43"/>
      <c r="D353" s="44"/>
      <c r="E353" s="44"/>
      <c r="F353" s="43"/>
      <c r="G353" s="43"/>
      <c r="H353" s="26"/>
      <c r="I353" s="26"/>
      <c r="J353" s="26"/>
      <c r="K353" s="26"/>
      <c r="L353" s="52"/>
      <c r="M353" s="50"/>
      <c r="N353" s="28" t="s">
        <v>12</v>
      </c>
      <c r="O353" s="28">
        <f>COUNTIF(C344:C363,"과")</f>
        <v>0</v>
      </c>
      <c r="P353" s="28" t="s">
        <v>2</v>
      </c>
      <c r="Q353" s="28">
        <f>SUMIF(C344:C363,"과",E344:E363)</f>
        <v>0</v>
      </c>
      <c r="R353" s="28">
        <f>COUNTIF(X344:X363,"과국")</f>
        <v>0</v>
      </c>
      <c r="S353" s="28" t="s">
        <v>2</v>
      </c>
      <c r="T353" s="28">
        <f>SUMIF(X344:X363,"과국",E344:E363)</f>
        <v>0</v>
      </c>
      <c r="U353" s="28">
        <f t="shared" si="79"/>
        <v>0</v>
      </c>
      <c r="V353" s="28" t="s">
        <v>2</v>
      </c>
      <c r="W353" s="28">
        <f t="shared" si="80"/>
        <v>0</v>
      </c>
      <c r="X353" s="28" t="str">
        <f t="shared" si="81"/>
        <v/>
      </c>
    </row>
    <row r="354" spans="1:24" ht="28.9" customHeight="1">
      <c r="A354" s="41" t="str">
        <f t="shared" si="82"/>
        <v xml:space="preserve"> </v>
      </c>
      <c r="B354" s="42"/>
      <c r="C354" s="43"/>
      <c r="D354" s="44"/>
      <c r="E354" s="44"/>
      <c r="F354" s="43"/>
      <c r="G354" s="43"/>
      <c r="H354" s="26"/>
      <c r="I354" s="26"/>
      <c r="J354" s="26"/>
      <c r="K354" s="26"/>
      <c r="L354" s="52"/>
      <c r="M354" s="50"/>
      <c r="N354" s="28" t="s">
        <v>13</v>
      </c>
      <c r="O354" s="28">
        <f>COUNTIF(C344:C363,"묘")</f>
        <v>0</v>
      </c>
      <c r="P354" s="28" t="s">
        <v>2</v>
      </c>
      <c r="Q354" s="28">
        <f>SUMIF(C344:C363,"묘",E344:E363)</f>
        <v>0</v>
      </c>
      <c r="R354" s="28">
        <f>COUNTIF(X344:X363,"묘국")</f>
        <v>0</v>
      </c>
      <c r="S354" s="28" t="s">
        <v>2</v>
      </c>
      <c r="T354" s="28">
        <f>SUMIF(X344:X363,"묘국",E344:E363)</f>
        <v>0</v>
      </c>
      <c r="U354" s="28">
        <f t="shared" si="79"/>
        <v>0</v>
      </c>
      <c r="V354" s="28" t="s">
        <v>2</v>
      </c>
      <c r="W354" s="28">
        <f t="shared" si="80"/>
        <v>0</v>
      </c>
      <c r="X354" s="28" t="str">
        <f t="shared" si="81"/>
        <v/>
      </c>
    </row>
    <row r="355" spans="1:24" ht="28.9" customHeight="1">
      <c r="A355" s="41" t="str">
        <f t="shared" si="82"/>
        <v xml:space="preserve"> </v>
      </c>
      <c r="B355" s="42"/>
      <c r="C355" s="43"/>
      <c r="D355" s="44"/>
      <c r="E355" s="44"/>
      <c r="F355" s="43"/>
      <c r="G355" s="43"/>
      <c r="H355" s="26"/>
      <c r="I355" s="26"/>
      <c r="J355" s="26"/>
      <c r="K355" s="26"/>
      <c r="L355" s="52"/>
      <c r="M355" s="50"/>
      <c r="N355" s="28" t="s">
        <v>14</v>
      </c>
      <c r="O355" s="28">
        <f>COUNTIF(C344:C363,"목")</f>
        <v>0</v>
      </c>
      <c r="P355" s="28" t="s">
        <v>2</v>
      </c>
      <c r="Q355" s="28">
        <f>SUMIF(C344:C363,"목",E344:E363)</f>
        <v>0</v>
      </c>
      <c r="R355" s="28">
        <f>COUNTIF(X344:X363,"목국")</f>
        <v>0</v>
      </c>
      <c r="S355" s="28" t="s">
        <v>2</v>
      </c>
      <c r="T355" s="28">
        <f>SUMIF(X344:X363,"목국",E344:E363)</f>
        <v>0</v>
      </c>
      <c r="U355" s="28">
        <f t="shared" si="79"/>
        <v>0</v>
      </c>
      <c r="V355" s="28" t="s">
        <v>2</v>
      </c>
      <c r="W355" s="28">
        <f t="shared" si="80"/>
        <v>0</v>
      </c>
      <c r="X355" s="28" t="str">
        <f t="shared" si="81"/>
        <v/>
      </c>
    </row>
    <row r="356" spans="1:24" ht="28.9" customHeight="1">
      <c r="A356" s="41" t="str">
        <f t="shared" si="82"/>
        <v xml:space="preserve"> </v>
      </c>
      <c r="B356" s="42"/>
      <c r="C356" s="43"/>
      <c r="D356" s="44"/>
      <c r="E356" s="44"/>
      <c r="F356" s="43"/>
      <c r="G356" s="43"/>
      <c r="H356" s="26"/>
      <c r="I356" s="26"/>
      <c r="J356" s="26"/>
      <c r="K356" s="26"/>
      <c r="L356" s="52"/>
      <c r="M356" s="50"/>
      <c r="N356" s="28" t="s">
        <v>15</v>
      </c>
      <c r="O356" s="28">
        <f>COUNTIF(C344:C363,"잡")</f>
        <v>0</v>
      </c>
      <c r="P356" s="28" t="s">
        <v>2</v>
      </c>
      <c r="Q356" s="28">
        <f>SUMIF(C344:C363,"잡",E344:E363)</f>
        <v>0</v>
      </c>
      <c r="R356" s="28">
        <f>COUNTIF(X344:X363,"잡국")</f>
        <v>0</v>
      </c>
      <c r="S356" s="28" t="s">
        <v>2</v>
      </c>
      <c r="T356" s="28">
        <f>SUMIF(X344:X363,"잡국",E344:E363)</f>
        <v>0</v>
      </c>
      <c r="U356" s="28">
        <f t="shared" si="79"/>
        <v>0</v>
      </c>
      <c r="V356" s="28" t="s">
        <v>2</v>
      </c>
      <c r="W356" s="28">
        <f t="shared" si="80"/>
        <v>0</v>
      </c>
      <c r="X356" s="28" t="str">
        <f t="shared" si="81"/>
        <v/>
      </c>
    </row>
    <row r="357" spans="1:24" ht="28.9" customHeight="1">
      <c r="A357" s="41" t="str">
        <f t="shared" si="82"/>
        <v xml:space="preserve"> </v>
      </c>
      <c r="B357" s="42"/>
      <c r="C357" s="43"/>
      <c r="D357" s="44"/>
      <c r="E357" s="44"/>
      <c r="F357" s="43"/>
      <c r="G357" s="43"/>
      <c r="H357" s="26"/>
      <c r="I357" s="26"/>
      <c r="J357" s="26"/>
      <c r="K357" s="26"/>
      <c r="L357" s="52"/>
      <c r="M357" s="50"/>
      <c r="N357" s="28" t="s">
        <v>19</v>
      </c>
      <c r="O357" s="28">
        <f>COUNTIF(C344:C363,"학")</f>
        <v>0</v>
      </c>
      <c r="P357" s="28" t="s">
        <v>2</v>
      </c>
      <c r="Q357" s="28">
        <f>SUMIF(C344:C363,"학",E344:E363)</f>
        <v>0</v>
      </c>
      <c r="R357" s="28">
        <f>COUNTIF(X344:X363,"학국")</f>
        <v>0</v>
      </c>
      <c r="S357" s="28" t="s">
        <v>2</v>
      </c>
      <c r="T357" s="28">
        <f>SUMIF(X344:X363,"학국",E344:E363)</f>
        <v>0</v>
      </c>
      <c r="U357" s="28">
        <f t="shared" si="79"/>
        <v>0</v>
      </c>
      <c r="V357" s="28" t="s">
        <v>2</v>
      </c>
      <c r="W357" s="28">
        <f t="shared" si="80"/>
        <v>0</v>
      </c>
      <c r="X357" s="28" t="str">
        <f t="shared" si="81"/>
        <v/>
      </c>
    </row>
    <row r="358" spans="1:24" ht="28.9" customHeight="1">
      <c r="A358" s="41" t="str">
        <f t="shared" si="82"/>
        <v xml:space="preserve"> </v>
      </c>
      <c r="B358" s="42"/>
      <c r="C358" s="43"/>
      <c r="D358" s="44"/>
      <c r="E358" s="44"/>
      <c r="F358" s="43"/>
      <c r="G358" s="43"/>
      <c r="H358" s="26"/>
      <c r="I358" s="26"/>
      <c r="J358" s="26"/>
      <c r="K358" s="26"/>
      <c r="L358" s="52"/>
      <c r="M358" s="50"/>
      <c r="N358" s="28" t="s">
        <v>16</v>
      </c>
      <c r="O358" s="28">
        <f>COUNTIF(C344:C363,"수")</f>
        <v>0</v>
      </c>
      <c r="P358" s="28" t="s">
        <v>2</v>
      </c>
      <c r="Q358" s="28">
        <f>SUMIF(C344:C363,"수",E344:E363)</f>
        <v>0</v>
      </c>
      <c r="R358" s="28">
        <f>COUNTIF(X344:X363,"수국")</f>
        <v>0</v>
      </c>
      <c r="S358" s="28" t="s">
        <v>2</v>
      </c>
      <c r="T358" s="28">
        <f>SUMIF(X344:X363,"수국",E344:E363)</f>
        <v>0</v>
      </c>
      <c r="U358" s="28">
        <f t="shared" si="79"/>
        <v>0</v>
      </c>
      <c r="V358" s="28" t="s">
        <v>2</v>
      </c>
      <c r="W358" s="28">
        <f t="shared" si="80"/>
        <v>0</v>
      </c>
      <c r="X358" s="28" t="str">
        <f t="shared" si="81"/>
        <v/>
      </c>
    </row>
    <row r="359" spans="1:24" ht="28.9" customHeight="1">
      <c r="A359" s="41" t="str">
        <f t="shared" si="82"/>
        <v xml:space="preserve"> </v>
      </c>
      <c r="B359" s="42"/>
      <c r="C359" s="43"/>
      <c r="D359" s="44"/>
      <c r="E359" s="44"/>
      <c r="F359" s="43"/>
      <c r="G359" s="43"/>
      <c r="H359" s="26"/>
      <c r="I359" s="26"/>
      <c r="J359" s="26"/>
      <c r="K359" s="26"/>
      <c r="L359" s="52"/>
      <c r="M359" s="50"/>
      <c r="N359" s="29" t="s">
        <v>17</v>
      </c>
      <c r="O359" s="28">
        <f>COUNTIF(C344:C363,"장")</f>
        <v>0</v>
      </c>
      <c r="P359" s="28" t="s">
        <v>2</v>
      </c>
      <c r="Q359" s="28">
        <f>SUMIF(C344:C363,"장",E344:E363)</f>
        <v>0</v>
      </c>
      <c r="R359" s="28">
        <f>COUNTIF(X344:X363,"장국")</f>
        <v>0</v>
      </c>
      <c r="S359" s="28" t="s">
        <v>2</v>
      </c>
      <c r="T359" s="28">
        <f>SUMIF(X344:X363,"장국",E344:E363)</f>
        <v>0</v>
      </c>
      <c r="U359" s="28">
        <f t="shared" si="79"/>
        <v>0</v>
      </c>
      <c r="V359" s="28" t="s">
        <v>2</v>
      </c>
      <c r="W359" s="28">
        <f t="shared" si="80"/>
        <v>0</v>
      </c>
      <c r="X359" s="30" t="str">
        <f t="shared" si="81"/>
        <v/>
      </c>
    </row>
    <row r="360" spans="1:24" ht="28.9" customHeight="1">
      <c r="A360" s="41" t="str">
        <f t="shared" si="82"/>
        <v xml:space="preserve"> </v>
      </c>
      <c r="B360" s="42"/>
      <c r="C360" s="43"/>
      <c r="D360" s="44"/>
      <c r="E360" s="44"/>
      <c r="F360" s="43"/>
      <c r="G360" s="43"/>
      <c r="H360" s="26"/>
      <c r="I360" s="26"/>
      <c r="J360" s="26"/>
      <c r="K360" s="26"/>
      <c r="L360" s="52"/>
      <c r="M360" s="50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30" t="str">
        <f t="shared" ref="X360:X375" si="83">CONCATENATE(C360,H360)</f>
        <v/>
      </c>
    </row>
    <row r="361" spans="1:24" ht="28.9" customHeight="1">
      <c r="A361" s="41" t="str">
        <f t="shared" si="82"/>
        <v xml:space="preserve"> </v>
      </c>
      <c r="B361" s="42"/>
      <c r="C361" s="43"/>
      <c r="D361" s="44"/>
      <c r="E361" s="44"/>
      <c r="F361" s="43"/>
      <c r="G361" s="43"/>
      <c r="H361" s="26"/>
      <c r="I361" s="26"/>
      <c r="J361" s="26"/>
      <c r="K361" s="26"/>
      <c r="L361" s="52"/>
      <c r="M361" s="50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30" t="str">
        <f t="shared" si="83"/>
        <v/>
      </c>
    </row>
    <row r="362" spans="1:24" ht="28.9" customHeight="1">
      <c r="A362" s="41" t="str">
        <f>IF(OR(ISNUMBER(E362),ISTEXT(C362)),A361+1," ")</f>
        <v xml:space="preserve"> </v>
      </c>
      <c r="B362" s="42"/>
      <c r="C362" s="43"/>
      <c r="D362" s="44"/>
      <c r="E362" s="44"/>
      <c r="F362" s="43"/>
      <c r="G362" s="43"/>
      <c r="H362" s="26"/>
      <c r="I362" s="26"/>
      <c r="J362" s="26"/>
      <c r="K362" s="26"/>
      <c r="L362" s="52"/>
      <c r="M362" s="50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30" t="str">
        <f t="shared" si="83"/>
        <v/>
      </c>
    </row>
    <row r="363" spans="1:24" ht="28.9" customHeight="1">
      <c r="A363" s="41" t="str">
        <f>IF(OR(ISNUMBER(E363),ISTEXT(C363)),A362+1," ")</f>
        <v xml:space="preserve"> </v>
      </c>
      <c r="B363" s="42"/>
      <c r="C363" s="43"/>
      <c r="D363" s="44"/>
      <c r="E363" s="44"/>
      <c r="F363" s="43"/>
      <c r="G363" s="43"/>
      <c r="H363" s="26"/>
      <c r="I363" s="26"/>
      <c r="J363" s="26"/>
      <c r="K363" s="26"/>
      <c r="L363" s="52"/>
      <c r="M363" s="50"/>
      <c r="N363" s="28" t="s">
        <v>20</v>
      </c>
      <c r="O363" s="28">
        <f>COUNTIF(C344:C363," ")</f>
        <v>0</v>
      </c>
      <c r="P363" s="28" t="s">
        <v>2</v>
      </c>
      <c r="Q363" s="28">
        <f>SUMIF(C344:C363," ",E344:E363)</f>
        <v>0</v>
      </c>
      <c r="R363" s="28"/>
      <c r="S363" s="28" t="s">
        <v>2</v>
      </c>
      <c r="T363" s="28"/>
      <c r="U363" s="28">
        <f>O363</f>
        <v>0</v>
      </c>
      <c r="V363" s="28" t="s">
        <v>2</v>
      </c>
      <c r="W363" s="28">
        <f>Q363</f>
        <v>0</v>
      </c>
      <c r="X363" s="28" t="str">
        <f t="shared" si="83"/>
        <v/>
      </c>
    </row>
    <row r="364" spans="1:24" ht="28.9" customHeight="1">
      <c r="A364" s="45" t="s">
        <v>35</v>
      </c>
      <c r="B364" s="46"/>
      <c r="C364" s="47"/>
      <c r="D364" s="48"/>
      <c r="E364" s="49">
        <f>SUM(E344:E363)</f>
        <v>0</v>
      </c>
      <c r="F364" s="47"/>
      <c r="G364" s="47"/>
      <c r="H364" s="31"/>
      <c r="I364" s="31"/>
      <c r="J364" s="31"/>
      <c r="K364" s="31"/>
      <c r="L364" s="33"/>
      <c r="M364" s="51"/>
      <c r="N364" s="29" t="s">
        <v>1</v>
      </c>
      <c r="O364" s="28">
        <f>SUM(O344:O363)</f>
        <v>0</v>
      </c>
      <c r="P364" s="28" t="s">
        <v>2</v>
      </c>
      <c r="Q364" s="28">
        <f>SUM(Q344:Q363)</f>
        <v>0</v>
      </c>
      <c r="R364" s="28">
        <f>SUM(R344:R363)</f>
        <v>0</v>
      </c>
      <c r="S364" s="28" t="s">
        <v>2</v>
      </c>
      <c r="T364" s="28">
        <f>SUM(T344:T363)</f>
        <v>0</v>
      </c>
      <c r="U364" s="28">
        <f>SUM(U344:U363)</f>
        <v>0</v>
      </c>
      <c r="V364" s="28" t="s">
        <v>2</v>
      </c>
      <c r="W364" s="28">
        <f>SUM(W344:W363)</f>
        <v>0</v>
      </c>
      <c r="X364" s="28" t="str">
        <f t="shared" si="83"/>
        <v/>
      </c>
    </row>
    <row r="365" spans="1:24" ht="28.9" customHeight="1">
      <c r="A365" s="41" t="str">
        <f>IF(OR(ISNUMBER(E365),ISTEXT(C365)),A363+1," ")</f>
        <v xml:space="preserve"> </v>
      </c>
      <c r="B365" s="42"/>
      <c r="C365" s="43"/>
      <c r="D365" s="44"/>
      <c r="E365" s="44"/>
      <c r="F365" s="43"/>
      <c r="G365" s="43"/>
      <c r="H365" s="26"/>
      <c r="I365" s="26"/>
      <c r="J365" s="26"/>
      <c r="K365" s="27"/>
      <c r="L365" s="52"/>
      <c r="M365" s="50"/>
      <c r="N365" s="28" t="s">
        <v>3</v>
      </c>
      <c r="O365" s="28">
        <f>COUNTIF(C365:C384,"전")</f>
        <v>0</v>
      </c>
      <c r="P365" s="28" t="s">
        <v>2</v>
      </c>
      <c r="Q365" s="28">
        <f>SUMIF(C365:C384,"전",E365:E384)</f>
        <v>0</v>
      </c>
      <c r="R365" s="28">
        <f>COUNTIF(X365:X384,"전국")</f>
        <v>0</v>
      </c>
      <c r="S365" s="28" t="s">
        <v>2</v>
      </c>
      <c r="T365" s="28">
        <f>SUMIF(X365:X384,"전국",E365:E384)</f>
        <v>0</v>
      </c>
      <c r="U365" s="28">
        <f t="shared" ref="U365:U380" si="84">O365-R365</f>
        <v>0</v>
      </c>
      <c r="V365" s="28" t="s">
        <v>2</v>
      </c>
      <c r="W365" s="28">
        <f t="shared" ref="W365:W380" si="85">Q365-T365</f>
        <v>0</v>
      </c>
      <c r="X365" s="28" t="str">
        <f t="shared" si="83"/>
        <v/>
      </c>
    </row>
    <row r="366" spans="1:24" ht="28.9" customHeight="1">
      <c r="A366" s="41" t="str">
        <f>IF(OR(ISNUMBER(E366),ISTEXT(C366)),A365+1," ")</f>
        <v xml:space="preserve"> </v>
      </c>
      <c r="B366" s="42"/>
      <c r="C366" s="43"/>
      <c r="D366" s="44"/>
      <c r="E366" s="44"/>
      <c r="F366" s="43"/>
      <c r="G366" s="43"/>
      <c r="H366" s="26"/>
      <c r="I366" s="26"/>
      <c r="J366" s="26"/>
      <c r="K366" s="26"/>
      <c r="L366" s="52"/>
      <c r="M366" s="50"/>
      <c r="N366" s="28" t="s">
        <v>4</v>
      </c>
      <c r="O366" s="28">
        <f>COUNTIF(C365:C384,"답")</f>
        <v>0</v>
      </c>
      <c r="P366" s="28" t="s">
        <v>2</v>
      </c>
      <c r="Q366" s="28">
        <f>SUMIF(C365:C384,"답",E365:E384)</f>
        <v>0</v>
      </c>
      <c r="R366" s="28">
        <f>COUNTIF(X365:X384,"답국")</f>
        <v>0</v>
      </c>
      <c r="S366" s="28" t="s">
        <v>2</v>
      </c>
      <c r="T366" s="28">
        <f>SUMIF(X365:X384,"답국",E365:E384)</f>
        <v>0</v>
      </c>
      <c r="U366" s="28">
        <f t="shared" si="84"/>
        <v>0</v>
      </c>
      <c r="V366" s="28" t="s">
        <v>2</v>
      </c>
      <c r="W366" s="28">
        <f t="shared" si="85"/>
        <v>0</v>
      </c>
      <c r="X366" s="28" t="str">
        <f t="shared" si="83"/>
        <v/>
      </c>
    </row>
    <row r="367" spans="1:24" ht="28.9" customHeight="1">
      <c r="A367" s="41" t="str">
        <f t="shared" ref="A367:A382" si="86">IF(OR(ISNUMBER(E367),ISTEXT(C367)),A366+1," ")</f>
        <v xml:space="preserve"> </v>
      </c>
      <c r="B367" s="42"/>
      <c r="C367" s="43"/>
      <c r="D367" s="44"/>
      <c r="E367" s="44"/>
      <c r="F367" s="43"/>
      <c r="G367" s="43"/>
      <c r="H367" s="26"/>
      <c r="I367" s="26"/>
      <c r="J367" s="26"/>
      <c r="K367" s="26"/>
      <c r="L367" s="52"/>
      <c r="M367" s="50"/>
      <c r="N367" s="28" t="s">
        <v>5</v>
      </c>
      <c r="O367" s="28">
        <f>COUNTIF(C365:C384,"임")</f>
        <v>0</v>
      </c>
      <c r="P367" s="28" t="s">
        <v>2</v>
      </c>
      <c r="Q367" s="28">
        <f>SUMIF(C365:C384,"임",E365:E384)</f>
        <v>0</v>
      </c>
      <c r="R367" s="28">
        <f>COUNTIF(X365:X384,"임국")</f>
        <v>0</v>
      </c>
      <c r="S367" s="28" t="s">
        <v>2</v>
      </c>
      <c r="T367" s="28">
        <f>SUMIF(X365:X384,"임국",E365:E384)</f>
        <v>0</v>
      </c>
      <c r="U367" s="28">
        <f t="shared" si="84"/>
        <v>0</v>
      </c>
      <c r="V367" s="28" t="s">
        <v>2</v>
      </c>
      <c r="W367" s="28">
        <f t="shared" si="85"/>
        <v>0</v>
      </c>
      <c r="X367" s="28" t="str">
        <f t="shared" si="83"/>
        <v/>
      </c>
    </row>
    <row r="368" spans="1:24" ht="28.9" customHeight="1">
      <c r="A368" s="41" t="str">
        <f t="shared" si="86"/>
        <v xml:space="preserve"> </v>
      </c>
      <c r="B368" s="42"/>
      <c r="C368" s="43"/>
      <c r="D368" s="44"/>
      <c r="E368" s="44"/>
      <c r="F368" s="43"/>
      <c r="G368" s="43"/>
      <c r="H368" s="26"/>
      <c r="I368" s="26"/>
      <c r="J368" s="26"/>
      <c r="K368" s="26"/>
      <c r="L368" s="52"/>
      <c r="M368" s="50"/>
      <c r="N368" s="28" t="s">
        <v>6</v>
      </c>
      <c r="O368" s="28">
        <f>COUNTIF(C365:C384,"대")</f>
        <v>0</v>
      </c>
      <c r="P368" s="28" t="s">
        <v>2</v>
      </c>
      <c r="Q368" s="28">
        <f>SUMIF(C365:C384,"대",E365:E384)</f>
        <v>0</v>
      </c>
      <c r="R368" s="28">
        <f>COUNTIF(X365:X384,"대국")</f>
        <v>0</v>
      </c>
      <c r="S368" s="28" t="s">
        <v>2</v>
      </c>
      <c r="T368" s="28">
        <f>SUMIF(X365:X384,"대국",E365:E384)</f>
        <v>0</v>
      </c>
      <c r="U368" s="28">
        <f t="shared" si="84"/>
        <v>0</v>
      </c>
      <c r="V368" s="28" t="s">
        <v>2</v>
      </c>
      <c r="W368" s="28">
        <f t="shared" si="85"/>
        <v>0</v>
      </c>
      <c r="X368" s="28" t="str">
        <f t="shared" si="83"/>
        <v/>
      </c>
    </row>
    <row r="369" spans="1:24" ht="28.9" customHeight="1">
      <c r="A369" s="41" t="str">
        <f t="shared" si="86"/>
        <v xml:space="preserve"> </v>
      </c>
      <c r="B369" s="42"/>
      <c r="C369" s="43"/>
      <c r="D369" s="44"/>
      <c r="E369" s="44"/>
      <c r="F369" s="43"/>
      <c r="G369" s="43"/>
      <c r="H369" s="26"/>
      <c r="I369" s="26"/>
      <c r="J369" s="26"/>
      <c r="K369" s="26"/>
      <c r="L369" s="52"/>
      <c r="M369" s="50"/>
      <c r="N369" s="28" t="s">
        <v>7</v>
      </c>
      <c r="O369" s="28">
        <f>COUNTIF(C365:C384,"도")</f>
        <v>0</v>
      </c>
      <c r="P369" s="28" t="s">
        <v>2</v>
      </c>
      <c r="Q369" s="28">
        <f>SUMIF(C365:C384,"도",E365:E384)</f>
        <v>0</v>
      </c>
      <c r="R369" s="28">
        <f>COUNTIF(X365:X384,"도국")</f>
        <v>0</v>
      </c>
      <c r="S369" s="28" t="s">
        <v>2</v>
      </c>
      <c r="T369" s="28">
        <f>SUMIF(X365:X384,"도국",E365:E384)</f>
        <v>0</v>
      </c>
      <c r="U369" s="28">
        <f t="shared" si="84"/>
        <v>0</v>
      </c>
      <c r="V369" s="28" t="s">
        <v>2</v>
      </c>
      <c r="W369" s="28">
        <f t="shared" si="85"/>
        <v>0</v>
      </c>
      <c r="X369" s="28" t="str">
        <f t="shared" si="83"/>
        <v/>
      </c>
    </row>
    <row r="370" spans="1:24" ht="28.9" customHeight="1">
      <c r="A370" s="41" t="str">
        <f t="shared" si="86"/>
        <v xml:space="preserve"> </v>
      </c>
      <c r="B370" s="42"/>
      <c r="C370" s="43"/>
      <c r="D370" s="44"/>
      <c r="E370" s="44"/>
      <c r="F370" s="43"/>
      <c r="G370" s="43"/>
      <c r="H370" s="26"/>
      <c r="I370" s="26"/>
      <c r="J370" s="26"/>
      <c r="K370" s="26"/>
      <c r="L370" s="52"/>
      <c r="M370" s="50"/>
      <c r="N370" s="28" t="s">
        <v>8</v>
      </c>
      <c r="O370" s="28">
        <f>COUNTIF(C365:C384,"천")</f>
        <v>0</v>
      </c>
      <c r="P370" s="28" t="s">
        <v>2</v>
      </c>
      <c r="Q370" s="28">
        <f>SUMIF(C365:C384,"천",E365:E384)</f>
        <v>0</v>
      </c>
      <c r="R370" s="28">
        <f>COUNTIF(X365:X384,"천국")</f>
        <v>0</v>
      </c>
      <c r="S370" s="28" t="s">
        <v>2</v>
      </c>
      <c r="T370" s="28">
        <f>SUMIF(X365:X384,"천국",E365:E384)</f>
        <v>0</v>
      </c>
      <c r="U370" s="28">
        <f t="shared" si="84"/>
        <v>0</v>
      </c>
      <c r="V370" s="28" t="s">
        <v>2</v>
      </c>
      <c r="W370" s="28">
        <f t="shared" si="85"/>
        <v>0</v>
      </c>
      <c r="X370" s="28" t="str">
        <f t="shared" si="83"/>
        <v/>
      </c>
    </row>
    <row r="371" spans="1:24" ht="28.9" customHeight="1">
      <c r="A371" s="41" t="str">
        <f t="shared" si="86"/>
        <v xml:space="preserve"> </v>
      </c>
      <c r="B371" s="42"/>
      <c r="C371" s="43"/>
      <c r="D371" s="44"/>
      <c r="E371" s="44"/>
      <c r="F371" s="43"/>
      <c r="G371" s="43"/>
      <c r="H371" s="26"/>
      <c r="I371" s="26"/>
      <c r="J371" s="26"/>
      <c r="K371" s="26"/>
      <c r="L371" s="52"/>
      <c r="M371" s="50"/>
      <c r="N371" s="28" t="s">
        <v>9</v>
      </c>
      <c r="O371" s="28">
        <f>COUNTIF(C365:C384,"구")</f>
        <v>0</v>
      </c>
      <c r="P371" s="28" t="s">
        <v>2</v>
      </c>
      <c r="Q371" s="28">
        <f>SUMIF(C365:C384,"구",E365:E384)</f>
        <v>0</v>
      </c>
      <c r="R371" s="28">
        <f>COUNTIF(X365:X384,"구국")</f>
        <v>0</v>
      </c>
      <c r="S371" s="28" t="s">
        <v>2</v>
      </c>
      <c r="T371" s="28">
        <f>SUMIF(X365:X384,"구국",E365:E384)</f>
        <v>0</v>
      </c>
      <c r="U371" s="28">
        <f t="shared" si="84"/>
        <v>0</v>
      </c>
      <c r="V371" s="28" t="s">
        <v>2</v>
      </c>
      <c r="W371" s="28">
        <f t="shared" si="85"/>
        <v>0</v>
      </c>
      <c r="X371" s="28" t="str">
        <f t="shared" si="83"/>
        <v/>
      </c>
    </row>
    <row r="372" spans="1:24" ht="28.9" customHeight="1">
      <c r="A372" s="41" t="str">
        <f t="shared" si="86"/>
        <v xml:space="preserve"> </v>
      </c>
      <c r="B372" s="42"/>
      <c r="C372" s="43"/>
      <c r="D372" s="44"/>
      <c r="E372" s="44"/>
      <c r="F372" s="43"/>
      <c r="G372" s="43"/>
      <c r="H372" s="26"/>
      <c r="I372" s="26"/>
      <c r="J372" s="26"/>
      <c r="K372" s="26"/>
      <c r="L372" s="52"/>
      <c r="M372" s="50"/>
      <c r="N372" s="28" t="s">
        <v>10</v>
      </c>
      <c r="O372" s="28">
        <f>COUNTIF(C365:C384,"제")</f>
        <v>0</v>
      </c>
      <c r="P372" s="28" t="s">
        <v>2</v>
      </c>
      <c r="Q372" s="28">
        <f>SUMIF(C365:C384,"제",E365:E384)</f>
        <v>0</v>
      </c>
      <c r="R372" s="28">
        <f>COUNTIF(X365:X384,"제국")</f>
        <v>0</v>
      </c>
      <c r="S372" s="28" t="s">
        <v>2</v>
      </c>
      <c r="T372" s="28">
        <f>SUMIF(X365:X384,"제국",E365:E384)</f>
        <v>0</v>
      </c>
      <c r="U372" s="28">
        <f t="shared" si="84"/>
        <v>0</v>
      </c>
      <c r="V372" s="28" t="s">
        <v>2</v>
      </c>
      <c r="W372" s="28">
        <f t="shared" si="85"/>
        <v>0</v>
      </c>
      <c r="X372" s="28" t="str">
        <f t="shared" si="83"/>
        <v/>
      </c>
    </row>
    <row r="373" spans="1:24" ht="28.9" customHeight="1">
      <c r="A373" s="41" t="str">
        <f t="shared" si="86"/>
        <v xml:space="preserve"> </v>
      </c>
      <c r="B373" s="42"/>
      <c r="C373" s="43"/>
      <c r="D373" s="44"/>
      <c r="E373" s="44"/>
      <c r="F373" s="43"/>
      <c r="G373" s="43"/>
      <c r="H373" s="26"/>
      <c r="I373" s="26"/>
      <c r="J373" s="26"/>
      <c r="K373" s="26"/>
      <c r="L373" s="52"/>
      <c r="M373" s="50"/>
      <c r="N373" s="28" t="s">
        <v>11</v>
      </c>
      <c r="O373" s="28">
        <f>COUNTIF(C365:C384,"유")</f>
        <v>0</v>
      </c>
      <c r="P373" s="28" t="s">
        <v>2</v>
      </c>
      <c r="Q373" s="28">
        <f>SUMIF(C365:C384,"유",E365:E384)</f>
        <v>0</v>
      </c>
      <c r="R373" s="28">
        <f>COUNTIF(X365:X384,"유국")</f>
        <v>0</v>
      </c>
      <c r="S373" s="28" t="s">
        <v>2</v>
      </c>
      <c r="T373" s="28">
        <f>SUMIF(X365:X384,"유국",E365:E384)</f>
        <v>0</v>
      </c>
      <c r="U373" s="28">
        <f t="shared" si="84"/>
        <v>0</v>
      </c>
      <c r="V373" s="28" t="s">
        <v>2</v>
      </c>
      <c r="W373" s="28">
        <f t="shared" si="85"/>
        <v>0</v>
      </c>
      <c r="X373" s="28" t="str">
        <f t="shared" si="83"/>
        <v/>
      </c>
    </row>
    <row r="374" spans="1:24" ht="28.9" customHeight="1">
      <c r="A374" s="41" t="str">
        <f t="shared" si="86"/>
        <v xml:space="preserve"> </v>
      </c>
      <c r="B374" s="42"/>
      <c r="C374" s="43"/>
      <c r="D374" s="44"/>
      <c r="E374" s="44"/>
      <c r="F374" s="43"/>
      <c r="G374" s="43"/>
      <c r="H374" s="26"/>
      <c r="I374" s="26"/>
      <c r="J374" s="26"/>
      <c r="K374" s="26"/>
      <c r="L374" s="52"/>
      <c r="M374" s="50"/>
      <c r="N374" s="28" t="s">
        <v>12</v>
      </c>
      <c r="O374" s="28">
        <f>COUNTIF(C365:C384,"과")</f>
        <v>0</v>
      </c>
      <c r="P374" s="28" t="s">
        <v>2</v>
      </c>
      <c r="Q374" s="28">
        <f>SUMIF(C365:C384,"과",E365:E384)</f>
        <v>0</v>
      </c>
      <c r="R374" s="28">
        <f>COUNTIF(X365:X384,"과국")</f>
        <v>0</v>
      </c>
      <c r="S374" s="28" t="s">
        <v>2</v>
      </c>
      <c r="T374" s="28">
        <f>SUMIF(X365:X384,"과국",E365:E384)</f>
        <v>0</v>
      </c>
      <c r="U374" s="28">
        <f t="shared" si="84"/>
        <v>0</v>
      </c>
      <c r="V374" s="28" t="s">
        <v>2</v>
      </c>
      <c r="W374" s="28">
        <f t="shared" si="85"/>
        <v>0</v>
      </c>
      <c r="X374" s="28" t="str">
        <f t="shared" si="83"/>
        <v/>
      </c>
    </row>
    <row r="375" spans="1:24" ht="28.9" customHeight="1">
      <c r="A375" s="41" t="str">
        <f t="shared" si="86"/>
        <v xml:space="preserve"> </v>
      </c>
      <c r="B375" s="42"/>
      <c r="C375" s="43"/>
      <c r="D375" s="44"/>
      <c r="E375" s="44"/>
      <c r="F375" s="43"/>
      <c r="G375" s="43"/>
      <c r="H375" s="26"/>
      <c r="I375" s="26"/>
      <c r="J375" s="26"/>
      <c r="K375" s="26"/>
      <c r="L375" s="52"/>
      <c r="M375" s="50"/>
      <c r="N375" s="28" t="s">
        <v>13</v>
      </c>
      <c r="O375" s="28">
        <f>COUNTIF(C365:C384,"묘")</f>
        <v>0</v>
      </c>
      <c r="P375" s="28" t="s">
        <v>2</v>
      </c>
      <c r="Q375" s="28">
        <f>SUMIF(C365:C384,"묘",E365:E384)</f>
        <v>0</v>
      </c>
      <c r="R375" s="28">
        <f>COUNTIF(X365:X384,"묘국")</f>
        <v>0</v>
      </c>
      <c r="S375" s="28" t="s">
        <v>2</v>
      </c>
      <c r="T375" s="28">
        <f>SUMIF(X365:X384,"묘국",E365:E384)</f>
        <v>0</v>
      </c>
      <c r="U375" s="28">
        <f t="shared" si="84"/>
        <v>0</v>
      </c>
      <c r="V375" s="28" t="s">
        <v>2</v>
      </c>
      <c r="W375" s="28">
        <f t="shared" si="85"/>
        <v>0</v>
      </c>
      <c r="X375" s="28" t="str">
        <f t="shared" si="83"/>
        <v/>
      </c>
    </row>
    <row r="376" spans="1:24" ht="28.9" customHeight="1">
      <c r="A376" s="41" t="str">
        <f t="shared" si="86"/>
        <v xml:space="preserve"> </v>
      </c>
      <c r="B376" s="42"/>
      <c r="C376" s="43"/>
      <c r="D376" s="44"/>
      <c r="E376" s="44"/>
      <c r="F376" s="43"/>
      <c r="G376" s="43"/>
      <c r="H376" s="26"/>
      <c r="I376" s="26"/>
      <c r="J376" s="26"/>
      <c r="K376" s="26"/>
      <c r="L376" s="52"/>
      <c r="M376" s="50"/>
      <c r="N376" s="28" t="s">
        <v>14</v>
      </c>
      <c r="O376" s="28">
        <f>COUNTIF(C365:C384,"목")</f>
        <v>0</v>
      </c>
      <c r="P376" s="28" t="s">
        <v>2</v>
      </c>
      <c r="Q376" s="28">
        <f>SUMIF(C365:C384,"목",E365:E384)</f>
        <v>0</v>
      </c>
      <c r="R376" s="28">
        <f>COUNTIF(X365:X384,"목국")</f>
        <v>0</v>
      </c>
      <c r="S376" s="28" t="s">
        <v>2</v>
      </c>
      <c r="T376" s="28">
        <f>SUMIF(X365:X384,"목국",E365:E384)</f>
        <v>0</v>
      </c>
      <c r="U376" s="28">
        <f t="shared" si="84"/>
        <v>0</v>
      </c>
      <c r="V376" s="28" t="s">
        <v>2</v>
      </c>
      <c r="W376" s="28">
        <f t="shared" si="85"/>
        <v>0</v>
      </c>
      <c r="X376" s="28" t="str">
        <f t="shared" ref="X376:X391" si="87">CONCATENATE(C376,H376)</f>
        <v/>
      </c>
    </row>
    <row r="377" spans="1:24" ht="28.9" customHeight="1">
      <c r="A377" s="41" t="str">
        <f t="shared" si="86"/>
        <v xml:space="preserve"> </v>
      </c>
      <c r="B377" s="42"/>
      <c r="C377" s="43"/>
      <c r="D377" s="44"/>
      <c r="E377" s="44"/>
      <c r="F377" s="43"/>
      <c r="G377" s="43"/>
      <c r="H377" s="26"/>
      <c r="I377" s="26"/>
      <c r="J377" s="26"/>
      <c r="K377" s="26"/>
      <c r="L377" s="52"/>
      <c r="M377" s="50"/>
      <c r="N377" s="28" t="s">
        <v>15</v>
      </c>
      <c r="O377" s="28">
        <f>COUNTIF(C365:C384,"잡")</f>
        <v>0</v>
      </c>
      <c r="P377" s="28" t="s">
        <v>2</v>
      </c>
      <c r="Q377" s="28">
        <f>SUMIF(C365:C384,"잡",E365:E384)</f>
        <v>0</v>
      </c>
      <c r="R377" s="28">
        <f>COUNTIF(X365:X384,"잡국")</f>
        <v>0</v>
      </c>
      <c r="S377" s="28" t="s">
        <v>2</v>
      </c>
      <c r="T377" s="28">
        <f>SUMIF(X365:X384,"잡국",E365:E384)</f>
        <v>0</v>
      </c>
      <c r="U377" s="28">
        <f t="shared" si="84"/>
        <v>0</v>
      </c>
      <c r="V377" s="28" t="s">
        <v>2</v>
      </c>
      <c r="W377" s="28">
        <f t="shared" si="85"/>
        <v>0</v>
      </c>
      <c r="X377" s="28" t="str">
        <f t="shared" si="87"/>
        <v/>
      </c>
    </row>
    <row r="378" spans="1:24" ht="28.9" customHeight="1">
      <c r="A378" s="41" t="str">
        <f t="shared" si="86"/>
        <v xml:space="preserve"> </v>
      </c>
      <c r="B378" s="42"/>
      <c r="C378" s="43"/>
      <c r="D378" s="44"/>
      <c r="E378" s="44"/>
      <c r="F378" s="43"/>
      <c r="G378" s="43"/>
      <c r="H378" s="26"/>
      <c r="I378" s="26"/>
      <c r="J378" s="26"/>
      <c r="K378" s="26"/>
      <c r="L378" s="52"/>
      <c r="M378" s="50"/>
      <c r="N378" s="28" t="s">
        <v>19</v>
      </c>
      <c r="O378" s="28">
        <f>COUNTIF(C365:C384,"학")</f>
        <v>0</v>
      </c>
      <c r="P378" s="28" t="s">
        <v>2</v>
      </c>
      <c r="Q378" s="28">
        <f>SUMIF(C365:C384,"학",E365:E384)</f>
        <v>0</v>
      </c>
      <c r="R378" s="28">
        <f>COUNTIF(X365:X384,"학국")</f>
        <v>0</v>
      </c>
      <c r="S378" s="28" t="s">
        <v>2</v>
      </c>
      <c r="T378" s="28">
        <f>SUMIF(X365:X384,"학국",E365:E384)</f>
        <v>0</v>
      </c>
      <c r="U378" s="28">
        <f t="shared" si="84"/>
        <v>0</v>
      </c>
      <c r="V378" s="28" t="s">
        <v>2</v>
      </c>
      <c r="W378" s="28">
        <f t="shared" si="85"/>
        <v>0</v>
      </c>
      <c r="X378" s="28" t="str">
        <f t="shared" si="87"/>
        <v/>
      </c>
    </row>
    <row r="379" spans="1:24" ht="28.9" customHeight="1">
      <c r="A379" s="41" t="str">
        <f t="shared" si="86"/>
        <v xml:space="preserve"> </v>
      </c>
      <c r="B379" s="42"/>
      <c r="C379" s="43"/>
      <c r="D379" s="44"/>
      <c r="E379" s="44"/>
      <c r="F379" s="43"/>
      <c r="G379" s="43"/>
      <c r="H379" s="26"/>
      <c r="I379" s="26"/>
      <c r="J379" s="26"/>
      <c r="K379" s="26"/>
      <c r="L379" s="52"/>
      <c r="M379" s="50"/>
      <c r="N379" s="28" t="s">
        <v>16</v>
      </c>
      <c r="O379" s="28">
        <f>COUNTIF(C365:C384,"수")</f>
        <v>0</v>
      </c>
      <c r="P379" s="28" t="s">
        <v>2</v>
      </c>
      <c r="Q379" s="28">
        <f>SUMIF(C365:C384,"수",E365:E384)</f>
        <v>0</v>
      </c>
      <c r="R379" s="28">
        <f>COUNTIF(X365:X384,"수국")</f>
        <v>0</v>
      </c>
      <c r="S379" s="28" t="s">
        <v>2</v>
      </c>
      <c r="T379" s="28">
        <f>SUMIF(X365:X384,"수국",E365:E384)</f>
        <v>0</v>
      </c>
      <c r="U379" s="28">
        <f t="shared" si="84"/>
        <v>0</v>
      </c>
      <c r="V379" s="28" t="s">
        <v>2</v>
      </c>
      <c r="W379" s="28">
        <f t="shared" si="85"/>
        <v>0</v>
      </c>
      <c r="X379" s="28" t="str">
        <f t="shared" si="87"/>
        <v/>
      </c>
    </row>
    <row r="380" spans="1:24" ht="28.9" customHeight="1">
      <c r="A380" s="41" t="str">
        <f t="shared" si="86"/>
        <v xml:space="preserve"> </v>
      </c>
      <c r="B380" s="42"/>
      <c r="C380" s="43"/>
      <c r="D380" s="44"/>
      <c r="E380" s="44"/>
      <c r="F380" s="43"/>
      <c r="G380" s="43"/>
      <c r="H380" s="26"/>
      <c r="I380" s="26"/>
      <c r="J380" s="26"/>
      <c r="K380" s="26"/>
      <c r="L380" s="52"/>
      <c r="M380" s="50"/>
      <c r="N380" s="29" t="s">
        <v>17</v>
      </c>
      <c r="O380" s="28">
        <f>COUNTIF(C365:C384,"장")</f>
        <v>0</v>
      </c>
      <c r="P380" s="28" t="s">
        <v>2</v>
      </c>
      <c r="Q380" s="28">
        <f>SUMIF(C365:C384,"장",E365:E384)</f>
        <v>0</v>
      </c>
      <c r="R380" s="28">
        <f>COUNTIF(X365:X384,"장국")</f>
        <v>0</v>
      </c>
      <c r="S380" s="28" t="s">
        <v>2</v>
      </c>
      <c r="T380" s="28">
        <f>SUMIF(X365:X384,"장국",E365:E384)</f>
        <v>0</v>
      </c>
      <c r="U380" s="28">
        <f t="shared" si="84"/>
        <v>0</v>
      </c>
      <c r="V380" s="28" t="s">
        <v>2</v>
      </c>
      <c r="W380" s="28">
        <f t="shared" si="85"/>
        <v>0</v>
      </c>
      <c r="X380" s="30" t="str">
        <f t="shared" si="87"/>
        <v/>
      </c>
    </row>
    <row r="381" spans="1:24" ht="28.9" customHeight="1">
      <c r="A381" s="41" t="str">
        <f t="shared" si="86"/>
        <v xml:space="preserve"> </v>
      </c>
      <c r="B381" s="42"/>
      <c r="C381" s="43"/>
      <c r="D381" s="44"/>
      <c r="E381" s="44"/>
      <c r="F381" s="43"/>
      <c r="G381" s="43"/>
      <c r="H381" s="26"/>
      <c r="I381" s="26"/>
      <c r="J381" s="26"/>
      <c r="K381" s="26"/>
      <c r="L381" s="52"/>
      <c r="M381" s="50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30" t="str">
        <f t="shared" si="87"/>
        <v/>
      </c>
    </row>
    <row r="382" spans="1:24" ht="28.9" customHeight="1">
      <c r="A382" s="41" t="str">
        <f t="shared" si="86"/>
        <v xml:space="preserve"> </v>
      </c>
      <c r="B382" s="42"/>
      <c r="C382" s="43"/>
      <c r="D382" s="44"/>
      <c r="E382" s="44"/>
      <c r="F382" s="43"/>
      <c r="G382" s="43"/>
      <c r="H382" s="26"/>
      <c r="I382" s="26"/>
      <c r="J382" s="26"/>
      <c r="K382" s="26"/>
      <c r="L382" s="52"/>
      <c r="M382" s="50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30" t="str">
        <f t="shared" si="87"/>
        <v/>
      </c>
    </row>
    <row r="383" spans="1:24" ht="28.9" customHeight="1">
      <c r="A383" s="41" t="str">
        <f>IF(OR(ISNUMBER(E383),ISTEXT(C383)),A382+1," ")</f>
        <v xml:space="preserve"> </v>
      </c>
      <c r="B383" s="42"/>
      <c r="C383" s="43"/>
      <c r="D383" s="44"/>
      <c r="E383" s="44"/>
      <c r="F383" s="43"/>
      <c r="G383" s="43"/>
      <c r="H383" s="26"/>
      <c r="I383" s="26"/>
      <c r="J383" s="26"/>
      <c r="K383" s="26"/>
      <c r="L383" s="52"/>
      <c r="M383" s="50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30" t="str">
        <f t="shared" si="87"/>
        <v/>
      </c>
    </row>
    <row r="384" spans="1:24" ht="28.9" customHeight="1">
      <c r="A384" s="41" t="str">
        <f>IF(OR(ISNUMBER(E384),ISTEXT(C384)),A383+1," ")</f>
        <v xml:space="preserve"> </v>
      </c>
      <c r="B384" s="42"/>
      <c r="C384" s="43"/>
      <c r="D384" s="44"/>
      <c r="E384" s="44"/>
      <c r="F384" s="43"/>
      <c r="G384" s="43"/>
      <c r="H384" s="26"/>
      <c r="I384" s="26"/>
      <c r="J384" s="26"/>
      <c r="K384" s="26"/>
      <c r="L384" s="52"/>
      <c r="M384" s="50"/>
      <c r="N384" s="28" t="s">
        <v>20</v>
      </c>
      <c r="O384" s="28">
        <f>COUNTIF(C365:C384," ")</f>
        <v>0</v>
      </c>
      <c r="P384" s="28" t="s">
        <v>2</v>
      </c>
      <c r="Q384" s="28">
        <f>SUMIF(C365:C384," ",E365:E384)</f>
        <v>0</v>
      </c>
      <c r="R384" s="28"/>
      <c r="S384" s="28" t="s">
        <v>2</v>
      </c>
      <c r="T384" s="28"/>
      <c r="U384" s="28">
        <f>O384</f>
        <v>0</v>
      </c>
      <c r="V384" s="28" t="s">
        <v>2</v>
      </c>
      <c r="W384" s="28">
        <f>Q384</f>
        <v>0</v>
      </c>
      <c r="X384" s="28" t="str">
        <f t="shared" si="87"/>
        <v/>
      </c>
    </row>
    <row r="385" spans="1:24" ht="28.9" customHeight="1">
      <c r="A385" s="45" t="s">
        <v>35</v>
      </c>
      <c r="B385" s="46"/>
      <c r="C385" s="47"/>
      <c r="D385" s="48"/>
      <c r="E385" s="49">
        <f>SUM(E365:E384)</f>
        <v>0</v>
      </c>
      <c r="F385" s="47"/>
      <c r="G385" s="47"/>
      <c r="H385" s="31"/>
      <c r="I385" s="31"/>
      <c r="J385" s="31"/>
      <c r="K385" s="31"/>
      <c r="L385" s="33"/>
      <c r="M385" s="51"/>
      <c r="N385" s="29" t="s">
        <v>1</v>
      </c>
      <c r="O385" s="28">
        <f>SUM(O365:O384)</f>
        <v>0</v>
      </c>
      <c r="P385" s="28" t="s">
        <v>2</v>
      </c>
      <c r="Q385" s="28">
        <f>SUM(Q365:Q384)</f>
        <v>0</v>
      </c>
      <c r="R385" s="28">
        <f>SUM(R365:R384)</f>
        <v>0</v>
      </c>
      <c r="S385" s="28" t="s">
        <v>2</v>
      </c>
      <c r="T385" s="28">
        <f>SUM(T365:T384)</f>
        <v>0</v>
      </c>
      <c r="U385" s="28">
        <f>SUM(U365:U384)</f>
        <v>0</v>
      </c>
      <c r="V385" s="28" t="s">
        <v>2</v>
      </c>
      <c r="W385" s="28">
        <f>SUM(W365:W384)</f>
        <v>0</v>
      </c>
      <c r="X385" s="28" t="str">
        <f t="shared" si="87"/>
        <v/>
      </c>
    </row>
    <row r="386" spans="1:24" ht="28.9" customHeight="1">
      <c r="A386" s="41" t="str">
        <f>IF(OR(ISNUMBER(E386),ISTEXT(C386)),A384+1," ")</f>
        <v xml:space="preserve"> </v>
      </c>
      <c r="B386" s="42"/>
      <c r="C386" s="43"/>
      <c r="D386" s="44"/>
      <c r="E386" s="44"/>
      <c r="F386" s="43"/>
      <c r="G386" s="43"/>
      <c r="H386" s="26"/>
      <c r="I386" s="26"/>
      <c r="J386" s="26"/>
      <c r="K386" s="27"/>
      <c r="L386" s="52"/>
      <c r="M386" s="50"/>
      <c r="N386" s="28" t="s">
        <v>3</v>
      </c>
      <c r="O386" s="28">
        <f>COUNTIF(C386:C405,"전")</f>
        <v>0</v>
      </c>
      <c r="P386" s="28" t="s">
        <v>2</v>
      </c>
      <c r="Q386" s="28">
        <f>SUMIF(C386:C405,"전",E386:E405)</f>
        <v>0</v>
      </c>
      <c r="R386" s="28">
        <f>COUNTIF(X386:X405,"전국")</f>
        <v>0</v>
      </c>
      <c r="S386" s="28" t="s">
        <v>2</v>
      </c>
      <c r="T386" s="28">
        <f>SUMIF(X386:X405,"전국",E386:E405)</f>
        <v>0</v>
      </c>
      <c r="U386" s="28">
        <f t="shared" ref="U386:U401" si="88">O386-R386</f>
        <v>0</v>
      </c>
      <c r="V386" s="28" t="s">
        <v>2</v>
      </c>
      <c r="W386" s="28">
        <f t="shared" ref="W386:W401" si="89">Q386-T386</f>
        <v>0</v>
      </c>
      <c r="X386" s="28" t="str">
        <f t="shared" si="87"/>
        <v/>
      </c>
    </row>
    <row r="387" spans="1:24" ht="28.9" customHeight="1">
      <c r="A387" s="41" t="str">
        <f>IF(OR(ISNUMBER(E387),ISTEXT(C387)),A386+1," ")</f>
        <v xml:space="preserve"> </v>
      </c>
      <c r="B387" s="42"/>
      <c r="C387" s="43"/>
      <c r="D387" s="44"/>
      <c r="E387" s="44"/>
      <c r="F387" s="43"/>
      <c r="G387" s="43"/>
      <c r="H387" s="26"/>
      <c r="I387" s="26"/>
      <c r="J387" s="26"/>
      <c r="K387" s="26"/>
      <c r="L387" s="52"/>
      <c r="M387" s="50"/>
      <c r="N387" s="28" t="s">
        <v>4</v>
      </c>
      <c r="O387" s="28">
        <f>COUNTIF(C386:C405,"답")</f>
        <v>0</v>
      </c>
      <c r="P387" s="28" t="s">
        <v>2</v>
      </c>
      <c r="Q387" s="28">
        <f>SUMIF(C386:C405,"답",E386:E405)</f>
        <v>0</v>
      </c>
      <c r="R387" s="28">
        <f>COUNTIF(X386:X405,"답국")</f>
        <v>0</v>
      </c>
      <c r="S387" s="28" t="s">
        <v>2</v>
      </c>
      <c r="T387" s="28">
        <f>SUMIF(X386:X405,"답국",E386:E405)</f>
        <v>0</v>
      </c>
      <c r="U387" s="28">
        <f t="shared" si="88"/>
        <v>0</v>
      </c>
      <c r="V387" s="28" t="s">
        <v>2</v>
      </c>
      <c r="W387" s="28">
        <f t="shared" si="89"/>
        <v>0</v>
      </c>
      <c r="X387" s="28" t="str">
        <f t="shared" si="87"/>
        <v/>
      </c>
    </row>
    <row r="388" spans="1:24" ht="28.9" customHeight="1">
      <c r="A388" s="41" t="str">
        <f t="shared" ref="A388:A403" si="90">IF(OR(ISNUMBER(E388),ISTEXT(C388)),A387+1," ")</f>
        <v xml:space="preserve"> </v>
      </c>
      <c r="B388" s="42"/>
      <c r="C388" s="43"/>
      <c r="D388" s="44"/>
      <c r="E388" s="44"/>
      <c r="F388" s="43"/>
      <c r="G388" s="43"/>
      <c r="H388" s="26"/>
      <c r="I388" s="26"/>
      <c r="J388" s="26"/>
      <c r="K388" s="26"/>
      <c r="L388" s="52"/>
      <c r="M388" s="50"/>
      <c r="N388" s="28" t="s">
        <v>5</v>
      </c>
      <c r="O388" s="28">
        <f>COUNTIF(C386:C405,"임")</f>
        <v>0</v>
      </c>
      <c r="P388" s="28" t="s">
        <v>2</v>
      </c>
      <c r="Q388" s="28">
        <f>SUMIF(C386:C405,"임",E386:E405)</f>
        <v>0</v>
      </c>
      <c r="R388" s="28">
        <f>COUNTIF(X386:X405,"임국")</f>
        <v>0</v>
      </c>
      <c r="S388" s="28" t="s">
        <v>2</v>
      </c>
      <c r="T388" s="28">
        <f>SUMIF(X386:X405,"임국",E386:E405)</f>
        <v>0</v>
      </c>
      <c r="U388" s="28">
        <f t="shared" si="88"/>
        <v>0</v>
      </c>
      <c r="V388" s="28" t="s">
        <v>2</v>
      </c>
      <c r="W388" s="28">
        <f t="shared" si="89"/>
        <v>0</v>
      </c>
      <c r="X388" s="28" t="str">
        <f t="shared" si="87"/>
        <v/>
      </c>
    </row>
    <row r="389" spans="1:24" ht="28.9" customHeight="1">
      <c r="A389" s="41" t="str">
        <f t="shared" si="90"/>
        <v xml:space="preserve"> </v>
      </c>
      <c r="B389" s="42"/>
      <c r="C389" s="43"/>
      <c r="D389" s="44"/>
      <c r="E389" s="44"/>
      <c r="F389" s="43"/>
      <c r="G389" s="43"/>
      <c r="H389" s="26"/>
      <c r="I389" s="26"/>
      <c r="J389" s="26"/>
      <c r="K389" s="26"/>
      <c r="L389" s="52"/>
      <c r="M389" s="50"/>
      <c r="N389" s="28" t="s">
        <v>6</v>
      </c>
      <c r="O389" s="28">
        <f>COUNTIF(C386:C405,"대")</f>
        <v>0</v>
      </c>
      <c r="P389" s="28" t="s">
        <v>2</v>
      </c>
      <c r="Q389" s="28">
        <f>SUMIF(C386:C405,"대",E386:E405)</f>
        <v>0</v>
      </c>
      <c r="R389" s="28">
        <f>COUNTIF(X386:X405,"대국")</f>
        <v>0</v>
      </c>
      <c r="S389" s="28" t="s">
        <v>2</v>
      </c>
      <c r="T389" s="28">
        <f>SUMIF(X386:X405,"대국",E386:E405)</f>
        <v>0</v>
      </c>
      <c r="U389" s="28">
        <f t="shared" si="88"/>
        <v>0</v>
      </c>
      <c r="V389" s="28" t="s">
        <v>2</v>
      </c>
      <c r="W389" s="28">
        <f t="shared" si="89"/>
        <v>0</v>
      </c>
      <c r="X389" s="28" t="str">
        <f t="shared" si="87"/>
        <v/>
      </c>
    </row>
    <row r="390" spans="1:24" ht="28.9" customHeight="1">
      <c r="A390" s="41" t="str">
        <f t="shared" si="90"/>
        <v xml:space="preserve"> </v>
      </c>
      <c r="B390" s="42"/>
      <c r="C390" s="43"/>
      <c r="D390" s="44"/>
      <c r="E390" s="44"/>
      <c r="F390" s="43"/>
      <c r="G390" s="43"/>
      <c r="H390" s="26"/>
      <c r="I390" s="26"/>
      <c r="J390" s="26"/>
      <c r="K390" s="26"/>
      <c r="L390" s="52"/>
      <c r="M390" s="50"/>
      <c r="N390" s="28" t="s">
        <v>7</v>
      </c>
      <c r="O390" s="28">
        <f>COUNTIF(C386:C405,"도")</f>
        <v>0</v>
      </c>
      <c r="P390" s="28" t="s">
        <v>2</v>
      </c>
      <c r="Q390" s="28">
        <f>SUMIF(C386:C405,"도",E386:E405)</f>
        <v>0</v>
      </c>
      <c r="R390" s="28">
        <f>COUNTIF(X386:X405,"도국")</f>
        <v>0</v>
      </c>
      <c r="S390" s="28" t="s">
        <v>2</v>
      </c>
      <c r="T390" s="28">
        <f>SUMIF(X386:X405,"도국",E386:E405)</f>
        <v>0</v>
      </c>
      <c r="U390" s="28">
        <f t="shared" si="88"/>
        <v>0</v>
      </c>
      <c r="V390" s="28" t="s">
        <v>2</v>
      </c>
      <c r="W390" s="28">
        <f t="shared" si="89"/>
        <v>0</v>
      </c>
      <c r="X390" s="28" t="str">
        <f t="shared" si="87"/>
        <v/>
      </c>
    </row>
    <row r="391" spans="1:24" ht="28.9" customHeight="1">
      <c r="A391" s="41" t="str">
        <f t="shared" si="90"/>
        <v xml:space="preserve"> </v>
      </c>
      <c r="B391" s="42"/>
      <c r="C391" s="43"/>
      <c r="D391" s="44"/>
      <c r="E391" s="44"/>
      <c r="F391" s="43"/>
      <c r="G391" s="43"/>
      <c r="H391" s="26"/>
      <c r="I391" s="26"/>
      <c r="J391" s="26"/>
      <c r="K391" s="26"/>
      <c r="L391" s="52"/>
      <c r="M391" s="50"/>
      <c r="N391" s="28" t="s">
        <v>8</v>
      </c>
      <c r="O391" s="28">
        <f>COUNTIF(C386:C405,"천")</f>
        <v>0</v>
      </c>
      <c r="P391" s="28" t="s">
        <v>2</v>
      </c>
      <c r="Q391" s="28">
        <f>SUMIF(C386:C405,"천",E386:E405)</f>
        <v>0</v>
      </c>
      <c r="R391" s="28">
        <f>COUNTIF(X386:X405,"천국")</f>
        <v>0</v>
      </c>
      <c r="S391" s="28" t="s">
        <v>2</v>
      </c>
      <c r="T391" s="28">
        <f>SUMIF(X386:X405,"천국",E386:E405)</f>
        <v>0</v>
      </c>
      <c r="U391" s="28">
        <f t="shared" si="88"/>
        <v>0</v>
      </c>
      <c r="V391" s="28" t="s">
        <v>2</v>
      </c>
      <c r="W391" s="28">
        <f t="shared" si="89"/>
        <v>0</v>
      </c>
      <c r="X391" s="28" t="str">
        <f t="shared" si="87"/>
        <v/>
      </c>
    </row>
    <row r="392" spans="1:24" ht="28.9" customHeight="1">
      <c r="A392" s="41" t="str">
        <f t="shared" si="90"/>
        <v xml:space="preserve"> </v>
      </c>
      <c r="B392" s="42"/>
      <c r="C392" s="43"/>
      <c r="D392" s="44"/>
      <c r="E392" s="44"/>
      <c r="F392" s="43"/>
      <c r="G392" s="43"/>
      <c r="H392" s="26"/>
      <c r="I392" s="26"/>
      <c r="J392" s="26"/>
      <c r="K392" s="26"/>
      <c r="L392" s="52"/>
      <c r="M392" s="50"/>
      <c r="N392" s="28" t="s">
        <v>9</v>
      </c>
      <c r="O392" s="28">
        <f>COUNTIF(C386:C405,"구")</f>
        <v>0</v>
      </c>
      <c r="P392" s="28" t="s">
        <v>2</v>
      </c>
      <c r="Q392" s="28">
        <f>SUMIF(C386:C405,"구",E386:E405)</f>
        <v>0</v>
      </c>
      <c r="R392" s="28">
        <f>COUNTIF(X386:X405,"구국")</f>
        <v>0</v>
      </c>
      <c r="S392" s="28" t="s">
        <v>2</v>
      </c>
      <c r="T392" s="28">
        <f>SUMIF(X386:X405,"구국",E386:E405)</f>
        <v>0</v>
      </c>
      <c r="U392" s="28">
        <f t="shared" si="88"/>
        <v>0</v>
      </c>
      <c r="V392" s="28" t="s">
        <v>2</v>
      </c>
      <c r="W392" s="28">
        <f t="shared" si="89"/>
        <v>0</v>
      </c>
      <c r="X392" s="28" t="str">
        <f t="shared" ref="X392:X407" si="91">CONCATENATE(C392,H392)</f>
        <v/>
      </c>
    </row>
    <row r="393" spans="1:24" ht="28.9" customHeight="1">
      <c r="A393" s="41" t="str">
        <f t="shared" si="90"/>
        <v xml:space="preserve"> </v>
      </c>
      <c r="B393" s="42"/>
      <c r="C393" s="43"/>
      <c r="D393" s="44"/>
      <c r="E393" s="44"/>
      <c r="F393" s="43"/>
      <c r="G393" s="43"/>
      <c r="H393" s="26"/>
      <c r="I393" s="26"/>
      <c r="J393" s="26"/>
      <c r="K393" s="26"/>
      <c r="L393" s="52"/>
      <c r="M393" s="50"/>
      <c r="N393" s="28" t="s">
        <v>10</v>
      </c>
      <c r="O393" s="28">
        <f>COUNTIF(C386:C405,"제")</f>
        <v>0</v>
      </c>
      <c r="P393" s="28" t="s">
        <v>2</v>
      </c>
      <c r="Q393" s="28">
        <f>SUMIF(C386:C405,"제",E386:E405)</f>
        <v>0</v>
      </c>
      <c r="R393" s="28">
        <f>COUNTIF(X386:X405,"제국")</f>
        <v>0</v>
      </c>
      <c r="S393" s="28" t="s">
        <v>2</v>
      </c>
      <c r="T393" s="28">
        <f>SUMIF(X386:X405,"제국",E386:E405)</f>
        <v>0</v>
      </c>
      <c r="U393" s="28">
        <f t="shared" si="88"/>
        <v>0</v>
      </c>
      <c r="V393" s="28" t="s">
        <v>2</v>
      </c>
      <c r="W393" s="28">
        <f t="shared" si="89"/>
        <v>0</v>
      </c>
      <c r="X393" s="28" t="str">
        <f t="shared" si="91"/>
        <v/>
      </c>
    </row>
    <row r="394" spans="1:24" ht="28.9" customHeight="1">
      <c r="A394" s="41" t="str">
        <f t="shared" si="90"/>
        <v xml:space="preserve"> </v>
      </c>
      <c r="B394" s="42"/>
      <c r="C394" s="43"/>
      <c r="D394" s="44"/>
      <c r="E394" s="44"/>
      <c r="F394" s="43"/>
      <c r="G394" s="43"/>
      <c r="H394" s="26"/>
      <c r="I394" s="26"/>
      <c r="J394" s="26"/>
      <c r="K394" s="26"/>
      <c r="L394" s="52"/>
      <c r="M394" s="50"/>
      <c r="N394" s="28" t="s">
        <v>11</v>
      </c>
      <c r="O394" s="28">
        <f>COUNTIF(C386:C405,"유")</f>
        <v>0</v>
      </c>
      <c r="P394" s="28" t="s">
        <v>2</v>
      </c>
      <c r="Q394" s="28">
        <f>SUMIF(C386:C405,"유",E386:E405)</f>
        <v>0</v>
      </c>
      <c r="R394" s="28">
        <f>COUNTIF(X386:X405,"유국")</f>
        <v>0</v>
      </c>
      <c r="S394" s="28" t="s">
        <v>2</v>
      </c>
      <c r="T394" s="28">
        <f>SUMIF(X386:X405,"유국",E386:E405)</f>
        <v>0</v>
      </c>
      <c r="U394" s="28">
        <f t="shared" si="88"/>
        <v>0</v>
      </c>
      <c r="V394" s="28" t="s">
        <v>2</v>
      </c>
      <c r="W394" s="28">
        <f t="shared" si="89"/>
        <v>0</v>
      </c>
      <c r="X394" s="28" t="str">
        <f t="shared" si="91"/>
        <v/>
      </c>
    </row>
    <row r="395" spans="1:24" ht="28.9" customHeight="1">
      <c r="A395" s="41" t="str">
        <f t="shared" si="90"/>
        <v xml:space="preserve"> </v>
      </c>
      <c r="B395" s="42"/>
      <c r="C395" s="43"/>
      <c r="D395" s="44"/>
      <c r="E395" s="44"/>
      <c r="F395" s="43"/>
      <c r="G395" s="43"/>
      <c r="H395" s="26"/>
      <c r="I395" s="26"/>
      <c r="J395" s="26"/>
      <c r="K395" s="26"/>
      <c r="L395" s="52"/>
      <c r="M395" s="50"/>
      <c r="N395" s="28" t="s">
        <v>12</v>
      </c>
      <c r="O395" s="28">
        <f>COUNTIF(C386:C405,"과")</f>
        <v>0</v>
      </c>
      <c r="P395" s="28" t="s">
        <v>2</v>
      </c>
      <c r="Q395" s="28">
        <f>SUMIF(C386:C405,"과",E386:E405)</f>
        <v>0</v>
      </c>
      <c r="R395" s="28">
        <f>COUNTIF(X386:X405,"과국")</f>
        <v>0</v>
      </c>
      <c r="S395" s="28" t="s">
        <v>2</v>
      </c>
      <c r="T395" s="28">
        <f>SUMIF(X386:X405,"과국",E386:E405)</f>
        <v>0</v>
      </c>
      <c r="U395" s="28">
        <f t="shared" si="88"/>
        <v>0</v>
      </c>
      <c r="V395" s="28" t="s">
        <v>2</v>
      </c>
      <c r="W395" s="28">
        <f t="shared" si="89"/>
        <v>0</v>
      </c>
      <c r="X395" s="28" t="str">
        <f t="shared" si="91"/>
        <v/>
      </c>
    </row>
    <row r="396" spans="1:24" ht="28.9" customHeight="1">
      <c r="A396" s="41" t="str">
        <f t="shared" si="90"/>
        <v xml:space="preserve"> </v>
      </c>
      <c r="B396" s="42"/>
      <c r="C396" s="43"/>
      <c r="D396" s="44"/>
      <c r="E396" s="44"/>
      <c r="F396" s="43"/>
      <c r="G396" s="43"/>
      <c r="H396" s="26"/>
      <c r="I396" s="26"/>
      <c r="J396" s="26"/>
      <c r="K396" s="26"/>
      <c r="L396" s="52"/>
      <c r="M396" s="50"/>
      <c r="N396" s="28" t="s">
        <v>13</v>
      </c>
      <c r="O396" s="28">
        <f>COUNTIF(C386:C405,"묘")</f>
        <v>0</v>
      </c>
      <c r="P396" s="28" t="s">
        <v>2</v>
      </c>
      <c r="Q396" s="28">
        <f>SUMIF(C386:C405,"묘",E386:E405)</f>
        <v>0</v>
      </c>
      <c r="R396" s="28">
        <f>COUNTIF(X386:X405,"묘국")</f>
        <v>0</v>
      </c>
      <c r="S396" s="28" t="s">
        <v>2</v>
      </c>
      <c r="T396" s="28">
        <f>SUMIF(X386:X405,"묘국",E386:E405)</f>
        <v>0</v>
      </c>
      <c r="U396" s="28">
        <f t="shared" si="88"/>
        <v>0</v>
      </c>
      <c r="V396" s="28" t="s">
        <v>2</v>
      </c>
      <c r="W396" s="28">
        <f t="shared" si="89"/>
        <v>0</v>
      </c>
      <c r="X396" s="28" t="str">
        <f t="shared" si="91"/>
        <v/>
      </c>
    </row>
    <row r="397" spans="1:24" ht="28.9" customHeight="1">
      <c r="A397" s="41" t="str">
        <f t="shared" si="90"/>
        <v xml:space="preserve"> </v>
      </c>
      <c r="B397" s="42"/>
      <c r="C397" s="43"/>
      <c r="D397" s="44"/>
      <c r="E397" s="44"/>
      <c r="F397" s="43"/>
      <c r="G397" s="43"/>
      <c r="H397" s="26"/>
      <c r="I397" s="26"/>
      <c r="J397" s="26"/>
      <c r="K397" s="26"/>
      <c r="L397" s="52"/>
      <c r="M397" s="50"/>
      <c r="N397" s="28" t="s">
        <v>14</v>
      </c>
      <c r="O397" s="28">
        <f>COUNTIF(C386:C405,"목")</f>
        <v>0</v>
      </c>
      <c r="P397" s="28" t="s">
        <v>2</v>
      </c>
      <c r="Q397" s="28">
        <f>SUMIF(C386:C405,"목",E386:E405)</f>
        <v>0</v>
      </c>
      <c r="R397" s="28">
        <f>COUNTIF(X386:X405,"목국")</f>
        <v>0</v>
      </c>
      <c r="S397" s="28" t="s">
        <v>2</v>
      </c>
      <c r="T397" s="28">
        <f>SUMIF(X386:X405,"목국",E386:E405)</f>
        <v>0</v>
      </c>
      <c r="U397" s="28">
        <f t="shared" si="88"/>
        <v>0</v>
      </c>
      <c r="V397" s="28" t="s">
        <v>2</v>
      </c>
      <c r="W397" s="28">
        <f t="shared" si="89"/>
        <v>0</v>
      </c>
      <c r="X397" s="28" t="str">
        <f t="shared" si="91"/>
        <v/>
      </c>
    </row>
    <row r="398" spans="1:24" ht="28.9" customHeight="1">
      <c r="A398" s="41" t="str">
        <f t="shared" si="90"/>
        <v xml:space="preserve"> </v>
      </c>
      <c r="B398" s="42"/>
      <c r="C398" s="43"/>
      <c r="D398" s="44"/>
      <c r="E398" s="44"/>
      <c r="F398" s="43"/>
      <c r="G398" s="43"/>
      <c r="H398" s="26"/>
      <c r="I398" s="26"/>
      <c r="J398" s="26"/>
      <c r="K398" s="26"/>
      <c r="L398" s="52"/>
      <c r="M398" s="50"/>
      <c r="N398" s="28" t="s">
        <v>15</v>
      </c>
      <c r="O398" s="28">
        <f>COUNTIF(C386:C405,"잡")</f>
        <v>0</v>
      </c>
      <c r="P398" s="28" t="s">
        <v>2</v>
      </c>
      <c r="Q398" s="28">
        <f>SUMIF(C386:C405,"잡",E386:E405)</f>
        <v>0</v>
      </c>
      <c r="R398" s="28">
        <f>COUNTIF(X386:X405,"잡국")</f>
        <v>0</v>
      </c>
      <c r="S398" s="28" t="s">
        <v>2</v>
      </c>
      <c r="T398" s="28">
        <f>SUMIF(X386:X405,"잡국",E386:E405)</f>
        <v>0</v>
      </c>
      <c r="U398" s="28">
        <f t="shared" si="88"/>
        <v>0</v>
      </c>
      <c r="V398" s="28" t="s">
        <v>2</v>
      </c>
      <c r="W398" s="28">
        <f t="shared" si="89"/>
        <v>0</v>
      </c>
      <c r="X398" s="28" t="str">
        <f t="shared" si="91"/>
        <v/>
      </c>
    </row>
    <row r="399" spans="1:24" ht="28.9" customHeight="1">
      <c r="A399" s="41" t="str">
        <f t="shared" si="90"/>
        <v xml:space="preserve"> </v>
      </c>
      <c r="B399" s="42"/>
      <c r="C399" s="43"/>
      <c r="D399" s="44"/>
      <c r="E399" s="44"/>
      <c r="F399" s="43"/>
      <c r="G399" s="43"/>
      <c r="H399" s="26"/>
      <c r="I399" s="26"/>
      <c r="J399" s="26"/>
      <c r="K399" s="26"/>
      <c r="L399" s="52"/>
      <c r="M399" s="50"/>
      <c r="N399" s="28" t="s">
        <v>19</v>
      </c>
      <c r="O399" s="28">
        <f>COUNTIF(C386:C405,"학")</f>
        <v>0</v>
      </c>
      <c r="P399" s="28" t="s">
        <v>2</v>
      </c>
      <c r="Q399" s="28">
        <f>SUMIF(C386:C405,"학",E386:E405)</f>
        <v>0</v>
      </c>
      <c r="R399" s="28">
        <f>COUNTIF(X386:X405,"학국")</f>
        <v>0</v>
      </c>
      <c r="S399" s="28" t="s">
        <v>2</v>
      </c>
      <c r="T399" s="28">
        <f>SUMIF(X386:X405,"학국",E386:E405)</f>
        <v>0</v>
      </c>
      <c r="U399" s="28">
        <f t="shared" si="88"/>
        <v>0</v>
      </c>
      <c r="V399" s="28" t="s">
        <v>2</v>
      </c>
      <c r="W399" s="28">
        <f t="shared" si="89"/>
        <v>0</v>
      </c>
      <c r="X399" s="28" t="str">
        <f t="shared" si="91"/>
        <v/>
      </c>
    </row>
    <row r="400" spans="1:24" ht="28.9" customHeight="1">
      <c r="A400" s="41" t="str">
        <f t="shared" si="90"/>
        <v xml:space="preserve"> </v>
      </c>
      <c r="B400" s="42"/>
      <c r="C400" s="43"/>
      <c r="D400" s="44"/>
      <c r="E400" s="44"/>
      <c r="F400" s="43"/>
      <c r="G400" s="43"/>
      <c r="H400" s="26"/>
      <c r="I400" s="26"/>
      <c r="J400" s="26"/>
      <c r="K400" s="26"/>
      <c r="L400" s="52"/>
      <c r="M400" s="50"/>
      <c r="N400" s="28" t="s">
        <v>16</v>
      </c>
      <c r="O400" s="28">
        <f>COUNTIF(C386:C405,"수")</f>
        <v>0</v>
      </c>
      <c r="P400" s="28" t="s">
        <v>2</v>
      </c>
      <c r="Q400" s="28">
        <f>SUMIF(C386:C405,"수",E386:E405)</f>
        <v>0</v>
      </c>
      <c r="R400" s="28">
        <f>COUNTIF(X386:X405,"수국")</f>
        <v>0</v>
      </c>
      <c r="S400" s="28" t="s">
        <v>2</v>
      </c>
      <c r="T400" s="28">
        <f>SUMIF(X386:X405,"수국",E386:E405)</f>
        <v>0</v>
      </c>
      <c r="U400" s="28">
        <f t="shared" si="88"/>
        <v>0</v>
      </c>
      <c r="V400" s="28" t="s">
        <v>2</v>
      </c>
      <c r="W400" s="28">
        <f t="shared" si="89"/>
        <v>0</v>
      </c>
      <c r="X400" s="28" t="str">
        <f t="shared" si="91"/>
        <v/>
      </c>
    </row>
    <row r="401" spans="1:24" ht="28.9" customHeight="1">
      <c r="A401" s="41" t="str">
        <f t="shared" si="90"/>
        <v xml:space="preserve"> </v>
      </c>
      <c r="B401" s="42"/>
      <c r="C401" s="43"/>
      <c r="D401" s="44"/>
      <c r="E401" s="44"/>
      <c r="F401" s="43"/>
      <c r="G401" s="43"/>
      <c r="H401" s="26"/>
      <c r="I401" s="26"/>
      <c r="J401" s="26"/>
      <c r="K401" s="26"/>
      <c r="L401" s="52"/>
      <c r="M401" s="50"/>
      <c r="N401" s="29" t="s">
        <v>17</v>
      </c>
      <c r="O401" s="28">
        <f>COUNTIF(C386:C405,"장")</f>
        <v>0</v>
      </c>
      <c r="P401" s="28" t="s">
        <v>2</v>
      </c>
      <c r="Q401" s="28">
        <f>SUMIF(C386:C405,"장",E386:E405)</f>
        <v>0</v>
      </c>
      <c r="R401" s="28">
        <f>COUNTIF(X386:X405,"장국")</f>
        <v>0</v>
      </c>
      <c r="S401" s="28" t="s">
        <v>2</v>
      </c>
      <c r="T401" s="28">
        <f>SUMIF(X386:X405,"장국",E386:E405)</f>
        <v>0</v>
      </c>
      <c r="U401" s="28">
        <f t="shared" si="88"/>
        <v>0</v>
      </c>
      <c r="V401" s="28" t="s">
        <v>2</v>
      </c>
      <c r="W401" s="28">
        <f t="shared" si="89"/>
        <v>0</v>
      </c>
      <c r="X401" s="30" t="str">
        <f t="shared" si="91"/>
        <v/>
      </c>
    </row>
    <row r="402" spans="1:24" ht="28.9" customHeight="1">
      <c r="A402" s="41" t="str">
        <f t="shared" si="90"/>
        <v xml:space="preserve"> </v>
      </c>
      <c r="B402" s="42"/>
      <c r="C402" s="43"/>
      <c r="D402" s="44"/>
      <c r="E402" s="44"/>
      <c r="F402" s="43"/>
      <c r="G402" s="43"/>
      <c r="H402" s="26"/>
      <c r="I402" s="26"/>
      <c r="J402" s="26"/>
      <c r="K402" s="26"/>
      <c r="L402" s="52"/>
      <c r="M402" s="50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30" t="str">
        <f t="shared" si="91"/>
        <v/>
      </c>
    </row>
    <row r="403" spans="1:24" ht="28.9" customHeight="1">
      <c r="A403" s="41" t="str">
        <f t="shared" si="90"/>
        <v xml:space="preserve"> </v>
      </c>
      <c r="B403" s="42"/>
      <c r="C403" s="43"/>
      <c r="D403" s="44"/>
      <c r="E403" s="44"/>
      <c r="F403" s="43"/>
      <c r="G403" s="43"/>
      <c r="H403" s="26"/>
      <c r="I403" s="26"/>
      <c r="J403" s="26"/>
      <c r="K403" s="26"/>
      <c r="L403" s="52"/>
      <c r="M403" s="50"/>
      <c r="N403" s="29"/>
      <c r="O403" s="29"/>
      <c r="P403" s="29"/>
      <c r="Q403" s="29"/>
      <c r="R403" s="29"/>
      <c r="S403" s="29"/>
      <c r="T403" s="29"/>
      <c r="U403" s="29"/>
      <c r="V403" s="29"/>
      <c r="W403" s="29"/>
      <c r="X403" s="30" t="str">
        <f t="shared" si="91"/>
        <v/>
      </c>
    </row>
    <row r="404" spans="1:24" ht="28.9" customHeight="1">
      <c r="A404" s="41" t="str">
        <f>IF(OR(ISNUMBER(E404),ISTEXT(C404)),A403+1," ")</f>
        <v xml:space="preserve"> </v>
      </c>
      <c r="B404" s="42"/>
      <c r="C404" s="43"/>
      <c r="D404" s="44"/>
      <c r="E404" s="44"/>
      <c r="F404" s="43"/>
      <c r="G404" s="43"/>
      <c r="H404" s="26"/>
      <c r="I404" s="26"/>
      <c r="J404" s="26"/>
      <c r="K404" s="26"/>
      <c r="L404" s="52"/>
      <c r="M404" s="50"/>
      <c r="N404" s="29"/>
      <c r="O404" s="29"/>
      <c r="P404" s="29"/>
      <c r="Q404" s="29"/>
      <c r="R404" s="29"/>
      <c r="S404" s="29"/>
      <c r="T404" s="29"/>
      <c r="U404" s="29"/>
      <c r="V404" s="29"/>
      <c r="W404" s="29"/>
      <c r="X404" s="30" t="str">
        <f t="shared" si="91"/>
        <v/>
      </c>
    </row>
    <row r="405" spans="1:24" ht="28.9" customHeight="1">
      <c r="A405" s="41" t="str">
        <f>IF(OR(ISNUMBER(E405),ISTEXT(C405)),A404+1," ")</f>
        <v xml:space="preserve"> </v>
      </c>
      <c r="B405" s="42"/>
      <c r="C405" s="43"/>
      <c r="D405" s="44"/>
      <c r="E405" s="44"/>
      <c r="F405" s="43"/>
      <c r="G405" s="43"/>
      <c r="H405" s="26"/>
      <c r="I405" s="26"/>
      <c r="J405" s="26"/>
      <c r="K405" s="26"/>
      <c r="L405" s="52"/>
      <c r="M405" s="50"/>
      <c r="N405" s="28" t="s">
        <v>20</v>
      </c>
      <c r="O405" s="28">
        <f>COUNTIF(C386:C405," ")</f>
        <v>0</v>
      </c>
      <c r="P405" s="28" t="s">
        <v>2</v>
      </c>
      <c r="Q405" s="28">
        <f>SUMIF(C386:C405," ",E386:E405)</f>
        <v>0</v>
      </c>
      <c r="R405" s="28"/>
      <c r="S405" s="28" t="s">
        <v>2</v>
      </c>
      <c r="T405" s="28"/>
      <c r="U405" s="28">
        <f>O405</f>
        <v>0</v>
      </c>
      <c r="V405" s="28" t="s">
        <v>2</v>
      </c>
      <c r="W405" s="28">
        <f>Q405</f>
        <v>0</v>
      </c>
      <c r="X405" s="28" t="str">
        <f t="shared" si="91"/>
        <v/>
      </c>
    </row>
    <row r="406" spans="1:24" ht="28.9" customHeight="1">
      <c r="A406" s="45" t="s">
        <v>35</v>
      </c>
      <c r="B406" s="46"/>
      <c r="C406" s="47"/>
      <c r="D406" s="48"/>
      <c r="E406" s="49">
        <f>SUM(E386:E405)</f>
        <v>0</v>
      </c>
      <c r="F406" s="47"/>
      <c r="G406" s="47"/>
      <c r="H406" s="31"/>
      <c r="I406" s="31"/>
      <c r="J406" s="31"/>
      <c r="K406" s="31"/>
      <c r="L406" s="33"/>
      <c r="M406" s="51"/>
      <c r="N406" s="29" t="s">
        <v>1</v>
      </c>
      <c r="O406" s="28">
        <f>SUM(O386:O405)</f>
        <v>0</v>
      </c>
      <c r="P406" s="28" t="s">
        <v>2</v>
      </c>
      <c r="Q406" s="28">
        <f>SUM(Q386:Q405)</f>
        <v>0</v>
      </c>
      <c r="R406" s="28">
        <f>SUM(R386:R405)</f>
        <v>0</v>
      </c>
      <c r="S406" s="28" t="s">
        <v>2</v>
      </c>
      <c r="T406" s="28">
        <f>SUM(T386:T405)</f>
        <v>0</v>
      </c>
      <c r="U406" s="28">
        <f>SUM(U386:U405)</f>
        <v>0</v>
      </c>
      <c r="V406" s="28" t="s">
        <v>2</v>
      </c>
      <c r="W406" s="28">
        <f>SUM(W386:W405)</f>
        <v>0</v>
      </c>
      <c r="X406" s="28" t="str">
        <f t="shared" si="91"/>
        <v/>
      </c>
    </row>
    <row r="407" spans="1:24" ht="28.9" customHeight="1">
      <c r="A407" s="41" t="str">
        <f>IF(OR(ISNUMBER(E407),ISTEXT(C407)),A405+1," ")</f>
        <v xml:space="preserve"> </v>
      </c>
      <c r="B407" s="42"/>
      <c r="C407" s="43"/>
      <c r="D407" s="44"/>
      <c r="E407" s="44"/>
      <c r="F407" s="43"/>
      <c r="G407" s="43"/>
      <c r="H407" s="26"/>
      <c r="I407" s="26"/>
      <c r="J407" s="26"/>
      <c r="K407" s="27"/>
      <c r="L407" s="52"/>
      <c r="M407" s="50"/>
      <c r="N407" s="28" t="s">
        <v>3</v>
      </c>
      <c r="O407" s="28">
        <f>COUNTIF(C407:C426,"전")</f>
        <v>0</v>
      </c>
      <c r="P407" s="28" t="s">
        <v>2</v>
      </c>
      <c r="Q407" s="28">
        <f>SUMIF(C407:C426,"전",E407:E426)</f>
        <v>0</v>
      </c>
      <c r="R407" s="28">
        <f>COUNTIF(X407:X426,"전국")</f>
        <v>0</v>
      </c>
      <c r="S407" s="28" t="s">
        <v>2</v>
      </c>
      <c r="T407" s="28">
        <f>SUMIF(X407:X426,"전국",E407:E426)</f>
        <v>0</v>
      </c>
      <c r="U407" s="28">
        <f t="shared" ref="U407:U422" si="92">O407-R407</f>
        <v>0</v>
      </c>
      <c r="V407" s="28" t="s">
        <v>2</v>
      </c>
      <c r="W407" s="28">
        <f t="shared" ref="W407:W422" si="93">Q407-T407</f>
        <v>0</v>
      </c>
      <c r="X407" s="28" t="str">
        <f t="shared" si="91"/>
        <v/>
      </c>
    </row>
    <row r="408" spans="1:24" ht="28.9" customHeight="1">
      <c r="A408" s="41" t="str">
        <f>IF(OR(ISNUMBER(E408),ISTEXT(C408)),A407+1," ")</f>
        <v xml:space="preserve"> </v>
      </c>
      <c r="B408" s="42"/>
      <c r="C408" s="43"/>
      <c r="D408" s="44"/>
      <c r="E408" s="44"/>
      <c r="F408" s="43"/>
      <c r="G408" s="43"/>
      <c r="H408" s="26"/>
      <c r="I408" s="26"/>
      <c r="J408" s="26"/>
      <c r="K408" s="26"/>
      <c r="L408" s="52"/>
      <c r="M408" s="50"/>
      <c r="N408" s="28" t="s">
        <v>4</v>
      </c>
      <c r="O408" s="28">
        <f>COUNTIF(C407:C426,"답")</f>
        <v>0</v>
      </c>
      <c r="P408" s="28" t="s">
        <v>2</v>
      </c>
      <c r="Q408" s="28">
        <f>SUMIF(C407:C426,"답",E407:E426)</f>
        <v>0</v>
      </c>
      <c r="R408" s="28">
        <f>COUNTIF(X407:X426,"답국")</f>
        <v>0</v>
      </c>
      <c r="S408" s="28" t="s">
        <v>2</v>
      </c>
      <c r="T408" s="28">
        <f>SUMIF(X407:X426,"답국",E407:E426)</f>
        <v>0</v>
      </c>
      <c r="U408" s="28">
        <f t="shared" si="92"/>
        <v>0</v>
      </c>
      <c r="V408" s="28" t="s">
        <v>2</v>
      </c>
      <c r="W408" s="28">
        <f t="shared" si="93"/>
        <v>0</v>
      </c>
      <c r="X408" s="28" t="str">
        <f t="shared" ref="X408:X423" si="94">CONCATENATE(C408,H408)</f>
        <v/>
      </c>
    </row>
    <row r="409" spans="1:24" ht="28.9" customHeight="1">
      <c r="A409" s="41" t="str">
        <f t="shared" ref="A409:A424" si="95">IF(OR(ISNUMBER(E409),ISTEXT(C409)),A408+1," ")</f>
        <v xml:space="preserve"> </v>
      </c>
      <c r="B409" s="42"/>
      <c r="C409" s="43"/>
      <c r="D409" s="44"/>
      <c r="E409" s="44"/>
      <c r="F409" s="43"/>
      <c r="G409" s="43"/>
      <c r="H409" s="26"/>
      <c r="I409" s="26"/>
      <c r="J409" s="26"/>
      <c r="K409" s="26"/>
      <c r="L409" s="52"/>
      <c r="M409" s="50"/>
      <c r="N409" s="28" t="s">
        <v>5</v>
      </c>
      <c r="O409" s="28">
        <f>COUNTIF(C407:C426,"임")</f>
        <v>0</v>
      </c>
      <c r="P409" s="28" t="s">
        <v>2</v>
      </c>
      <c r="Q409" s="28">
        <f>SUMIF(C407:C426,"임",E407:E426)</f>
        <v>0</v>
      </c>
      <c r="R409" s="28">
        <f>COUNTIF(X407:X426,"임국")</f>
        <v>0</v>
      </c>
      <c r="S409" s="28" t="s">
        <v>2</v>
      </c>
      <c r="T409" s="28">
        <f>SUMIF(X407:X426,"임국",E407:E426)</f>
        <v>0</v>
      </c>
      <c r="U409" s="28">
        <f t="shared" si="92"/>
        <v>0</v>
      </c>
      <c r="V409" s="28" t="s">
        <v>2</v>
      </c>
      <c r="W409" s="28">
        <f t="shared" si="93"/>
        <v>0</v>
      </c>
      <c r="X409" s="28" t="str">
        <f t="shared" si="94"/>
        <v/>
      </c>
    </row>
    <row r="410" spans="1:24" ht="28.9" customHeight="1">
      <c r="A410" s="41" t="str">
        <f t="shared" si="95"/>
        <v xml:space="preserve"> </v>
      </c>
      <c r="B410" s="42"/>
      <c r="C410" s="43"/>
      <c r="D410" s="44"/>
      <c r="E410" s="44"/>
      <c r="F410" s="43"/>
      <c r="G410" s="43"/>
      <c r="H410" s="26"/>
      <c r="I410" s="26"/>
      <c r="J410" s="26"/>
      <c r="K410" s="26"/>
      <c r="L410" s="52"/>
      <c r="M410" s="50"/>
      <c r="N410" s="28" t="s">
        <v>6</v>
      </c>
      <c r="O410" s="28">
        <f>COUNTIF(C407:C426,"대")</f>
        <v>0</v>
      </c>
      <c r="P410" s="28" t="s">
        <v>2</v>
      </c>
      <c r="Q410" s="28">
        <f>SUMIF(C407:C426,"대",E407:E426)</f>
        <v>0</v>
      </c>
      <c r="R410" s="28">
        <f>COUNTIF(X407:X426,"대국")</f>
        <v>0</v>
      </c>
      <c r="S410" s="28" t="s">
        <v>2</v>
      </c>
      <c r="T410" s="28">
        <f>SUMIF(X407:X426,"대국",E407:E426)</f>
        <v>0</v>
      </c>
      <c r="U410" s="28">
        <f t="shared" si="92"/>
        <v>0</v>
      </c>
      <c r="V410" s="28" t="s">
        <v>2</v>
      </c>
      <c r="W410" s="28">
        <f t="shared" si="93"/>
        <v>0</v>
      </c>
      <c r="X410" s="28" t="str">
        <f t="shared" si="94"/>
        <v/>
      </c>
    </row>
    <row r="411" spans="1:24" ht="28.9" customHeight="1">
      <c r="A411" s="41" t="str">
        <f t="shared" si="95"/>
        <v xml:space="preserve"> </v>
      </c>
      <c r="B411" s="42"/>
      <c r="C411" s="43"/>
      <c r="D411" s="44"/>
      <c r="E411" s="44"/>
      <c r="F411" s="43"/>
      <c r="G411" s="43"/>
      <c r="H411" s="26"/>
      <c r="I411" s="26"/>
      <c r="J411" s="26"/>
      <c r="K411" s="26"/>
      <c r="L411" s="52"/>
      <c r="M411" s="50"/>
      <c r="N411" s="28" t="s">
        <v>7</v>
      </c>
      <c r="O411" s="28">
        <f>COUNTIF(C407:C426,"도")</f>
        <v>0</v>
      </c>
      <c r="P411" s="28" t="s">
        <v>2</v>
      </c>
      <c r="Q411" s="28">
        <f>SUMIF(C407:C426,"도",E407:E426)</f>
        <v>0</v>
      </c>
      <c r="R411" s="28">
        <f>COUNTIF(X407:X426,"도국")</f>
        <v>0</v>
      </c>
      <c r="S411" s="28" t="s">
        <v>2</v>
      </c>
      <c r="T411" s="28">
        <f>SUMIF(X407:X426,"도국",E407:E426)</f>
        <v>0</v>
      </c>
      <c r="U411" s="28">
        <f t="shared" si="92"/>
        <v>0</v>
      </c>
      <c r="V411" s="28" t="s">
        <v>2</v>
      </c>
      <c r="W411" s="28">
        <f t="shared" si="93"/>
        <v>0</v>
      </c>
      <c r="X411" s="28" t="str">
        <f t="shared" si="94"/>
        <v/>
      </c>
    </row>
    <row r="412" spans="1:24" ht="28.9" customHeight="1">
      <c r="A412" s="41" t="str">
        <f t="shared" si="95"/>
        <v xml:space="preserve"> </v>
      </c>
      <c r="B412" s="42"/>
      <c r="C412" s="43"/>
      <c r="D412" s="44"/>
      <c r="E412" s="44"/>
      <c r="F412" s="43"/>
      <c r="G412" s="43"/>
      <c r="H412" s="26"/>
      <c r="I412" s="26"/>
      <c r="J412" s="26"/>
      <c r="K412" s="26"/>
      <c r="L412" s="52"/>
      <c r="M412" s="50"/>
      <c r="N412" s="28" t="s">
        <v>8</v>
      </c>
      <c r="O412" s="28">
        <f>COUNTIF(C407:C426,"천")</f>
        <v>0</v>
      </c>
      <c r="P412" s="28" t="s">
        <v>2</v>
      </c>
      <c r="Q412" s="28">
        <f>SUMIF(C407:C426,"천",E407:E426)</f>
        <v>0</v>
      </c>
      <c r="R412" s="28">
        <f>COUNTIF(X407:X426,"천국")</f>
        <v>0</v>
      </c>
      <c r="S412" s="28" t="s">
        <v>2</v>
      </c>
      <c r="T412" s="28">
        <f>SUMIF(X407:X426,"천국",E407:E426)</f>
        <v>0</v>
      </c>
      <c r="U412" s="28">
        <f t="shared" si="92"/>
        <v>0</v>
      </c>
      <c r="V412" s="28" t="s">
        <v>2</v>
      </c>
      <c r="W412" s="28">
        <f t="shared" si="93"/>
        <v>0</v>
      </c>
      <c r="X412" s="28" t="str">
        <f t="shared" si="94"/>
        <v/>
      </c>
    </row>
    <row r="413" spans="1:24" ht="28.9" customHeight="1">
      <c r="A413" s="41" t="str">
        <f t="shared" si="95"/>
        <v xml:space="preserve"> </v>
      </c>
      <c r="B413" s="42"/>
      <c r="C413" s="43"/>
      <c r="D413" s="44"/>
      <c r="E413" s="44"/>
      <c r="F413" s="43"/>
      <c r="G413" s="43"/>
      <c r="H413" s="26"/>
      <c r="I413" s="26"/>
      <c r="J413" s="26"/>
      <c r="K413" s="26"/>
      <c r="L413" s="52"/>
      <c r="M413" s="50"/>
      <c r="N413" s="28" t="s">
        <v>9</v>
      </c>
      <c r="O413" s="28">
        <f>COUNTIF(C407:C426,"구")</f>
        <v>0</v>
      </c>
      <c r="P413" s="28" t="s">
        <v>2</v>
      </c>
      <c r="Q413" s="28">
        <f>SUMIF(C407:C426,"구",E407:E426)</f>
        <v>0</v>
      </c>
      <c r="R413" s="28">
        <f>COUNTIF(X407:X426,"구국")</f>
        <v>0</v>
      </c>
      <c r="S413" s="28" t="s">
        <v>2</v>
      </c>
      <c r="T413" s="28">
        <f>SUMIF(X407:X426,"구국",E407:E426)</f>
        <v>0</v>
      </c>
      <c r="U413" s="28">
        <f t="shared" si="92"/>
        <v>0</v>
      </c>
      <c r="V413" s="28" t="s">
        <v>2</v>
      </c>
      <c r="W413" s="28">
        <f t="shared" si="93"/>
        <v>0</v>
      </c>
      <c r="X413" s="28" t="str">
        <f t="shared" si="94"/>
        <v/>
      </c>
    </row>
    <row r="414" spans="1:24" ht="28.9" customHeight="1">
      <c r="A414" s="41" t="str">
        <f t="shared" si="95"/>
        <v xml:space="preserve"> </v>
      </c>
      <c r="B414" s="42"/>
      <c r="C414" s="43"/>
      <c r="D414" s="44"/>
      <c r="E414" s="44"/>
      <c r="F414" s="43"/>
      <c r="G414" s="43"/>
      <c r="H414" s="26"/>
      <c r="I414" s="26"/>
      <c r="J414" s="26"/>
      <c r="K414" s="26"/>
      <c r="L414" s="52"/>
      <c r="M414" s="50"/>
      <c r="N414" s="28" t="s">
        <v>10</v>
      </c>
      <c r="O414" s="28">
        <f>COUNTIF(C407:C426,"제")</f>
        <v>0</v>
      </c>
      <c r="P414" s="28" t="s">
        <v>2</v>
      </c>
      <c r="Q414" s="28">
        <f>SUMIF(C407:C426,"제",E407:E426)</f>
        <v>0</v>
      </c>
      <c r="R414" s="28">
        <f>COUNTIF(X407:X426,"제국")</f>
        <v>0</v>
      </c>
      <c r="S414" s="28" t="s">
        <v>2</v>
      </c>
      <c r="T414" s="28">
        <f>SUMIF(X407:X426,"제국",E407:E426)</f>
        <v>0</v>
      </c>
      <c r="U414" s="28">
        <f t="shared" si="92"/>
        <v>0</v>
      </c>
      <c r="V414" s="28" t="s">
        <v>2</v>
      </c>
      <c r="W414" s="28">
        <f t="shared" si="93"/>
        <v>0</v>
      </c>
      <c r="X414" s="28" t="str">
        <f t="shared" si="94"/>
        <v/>
      </c>
    </row>
    <row r="415" spans="1:24" ht="28.9" customHeight="1">
      <c r="A415" s="41" t="str">
        <f t="shared" si="95"/>
        <v xml:space="preserve"> </v>
      </c>
      <c r="B415" s="42"/>
      <c r="C415" s="43"/>
      <c r="D415" s="44"/>
      <c r="E415" s="44"/>
      <c r="F415" s="43"/>
      <c r="G415" s="43"/>
      <c r="H415" s="26"/>
      <c r="I415" s="26"/>
      <c r="J415" s="26"/>
      <c r="K415" s="26"/>
      <c r="L415" s="52"/>
      <c r="M415" s="50"/>
      <c r="N415" s="28" t="s">
        <v>11</v>
      </c>
      <c r="O415" s="28">
        <f>COUNTIF(C407:C426,"유")</f>
        <v>0</v>
      </c>
      <c r="P415" s="28" t="s">
        <v>2</v>
      </c>
      <c r="Q415" s="28">
        <f>SUMIF(C407:C426,"유",E407:E426)</f>
        <v>0</v>
      </c>
      <c r="R415" s="28">
        <f>COUNTIF(X407:X426,"유국")</f>
        <v>0</v>
      </c>
      <c r="S415" s="28" t="s">
        <v>2</v>
      </c>
      <c r="T415" s="28">
        <f>SUMIF(X407:X426,"유국",E407:E426)</f>
        <v>0</v>
      </c>
      <c r="U415" s="28">
        <f t="shared" si="92"/>
        <v>0</v>
      </c>
      <c r="V415" s="28" t="s">
        <v>2</v>
      </c>
      <c r="W415" s="28">
        <f t="shared" si="93"/>
        <v>0</v>
      </c>
      <c r="X415" s="28" t="str">
        <f t="shared" si="94"/>
        <v/>
      </c>
    </row>
    <row r="416" spans="1:24" ht="28.9" customHeight="1">
      <c r="A416" s="41" t="str">
        <f t="shared" si="95"/>
        <v xml:space="preserve"> </v>
      </c>
      <c r="B416" s="42"/>
      <c r="C416" s="43"/>
      <c r="D416" s="44"/>
      <c r="E416" s="44"/>
      <c r="F416" s="43"/>
      <c r="G416" s="43"/>
      <c r="H416" s="26"/>
      <c r="I416" s="26"/>
      <c r="J416" s="26"/>
      <c r="K416" s="26"/>
      <c r="L416" s="52"/>
      <c r="M416" s="50"/>
      <c r="N416" s="28" t="s">
        <v>12</v>
      </c>
      <c r="O416" s="28">
        <f>COUNTIF(C407:C426,"과")</f>
        <v>0</v>
      </c>
      <c r="P416" s="28" t="s">
        <v>2</v>
      </c>
      <c r="Q416" s="28">
        <f>SUMIF(C407:C426,"과",E407:E426)</f>
        <v>0</v>
      </c>
      <c r="R416" s="28">
        <f>COUNTIF(X407:X426,"과국")</f>
        <v>0</v>
      </c>
      <c r="S416" s="28" t="s">
        <v>2</v>
      </c>
      <c r="T416" s="28">
        <f>SUMIF(X407:X426,"과국",E407:E426)</f>
        <v>0</v>
      </c>
      <c r="U416" s="28">
        <f t="shared" si="92"/>
        <v>0</v>
      </c>
      <c r="V416" s="28" t="s">
        <v>2</v>
      </c>
      <c r="W416" s="28">
        <f t="shared" si="93"/>
        <v>0</v>
      </c>
      <c r="X416" s="28" t="str">
        <f t="shared" si="94"/>
        <v/>
      </c>
    </row>
    <row r="417" spans="1:24" ht="28.9" customHeight="1">
      <c r="A417" s="41" t="str">
        <f t="shared" si="95"/>
        <v xml:space="preserve"> </v>
      </c>
      <c r="B417" s="42"/>
      <c r="C417" s="43"/>
      <c r="D417" s="44"/>
      <c r="E417" s="44"/>
      <c r="F417" s="43"/>
      <c r="G417" s="43"/>
      <c r="H417" s="26"/>
      <c r="I417" s="26"/>
      <c r="J417" s="26"/>
      <c r="K417" s="26"/>
      <c r="L417" s="52"/>
      <c r="M417" s="50"/>
      <c r="N417" s="28" t="s">
        <v>13</v>
      </c>
      <c r="O417" s="28">
        <f>COUNTIF(C407:C426,"묘")</f>
        <v>0</v>
      </c>
      <c r="P417" s="28" t="s">
        <v>2</v>
      </c>
      <c r="Q417" s="28">
        <f>SUMIF(C407:C426,"묘",E407:E426)</f>
        <v>0</v>
      </c>
      <c r="R417" s="28">
        <f>COUNTIF(X407:X426,"묘국")</f>
        <v>0</v>
      </c>
      <c r="S417" s="28" t="s">
        <v>2</v>
      </c>
      <c r="T417" s="28">
        <f>SUMIF(X407:X426,"묘국",E407:E426)</f>
        <v>0</v>
      </c>
      <c r="U417" s="28">
        <f t="shared" si="92"/>
        <v>0</v>
      </c>
      <c r="V417" s="28" t="s">
        <v>2</v>
      </c>
      <c r="W417" s="28">
        <f t="shared" si="93"/>
        <v>0</v>
      </c>
      <c r="X417" s="28" t="str">
        <f t="shared" si="94"/>
        <v/>
      </c>
    </row>
    <row r="418" spans="1:24" ht="28.9" customHeight="1">
      <c r="A418" s="41" t="str">
        <f t="shared" si="95"/>
        <v xml:space="preserve"> </v>
      </c>
      <c r="B418" s="42"/>
      <c r="C418" s="43"/>
      <c r="D418" s="44"/>
      <c r="E418" s="44"/>
      <c r="F418" s="43"/>
      <c r="G418" s="43"/>
      <c r="H418" s="26"/>
      <c r="I418" s="26"/>
      <c r="J418" s="26"/>
      <c r="K418" s="26"/>
      <c r="L418" s="52"/>
      <c r="M418" s="50"/>
      <c r="N418" s="28" t="s">
        <v>14</v>
      </c>
      <c r="O418" s="28">
        <f>COUNTIF(C407:C426,"목")</f>
        <v>0</v>
      </c>
      <c r="P418" s="28" t="s">
        <v>2</v>
      </c>
      <c r="Q418" s="28">
        <f>SUMIF(C407:C426,"목",E407:E426)</f>
        <v>0</v>
      </c>
      <c r="R418" s="28">
        <f>COUNTIF(X407:X426,"목국")</f>
        <v>0</v>
      </c>
      <c r="S418" s="28" t="s">
        <v>2</v>
      </c>
      <c r="T418" s="28">
        <f>SUMIF(X407:X426,"목국",E407:E426)</f>
        <v>0</v>
      </c>
      <c r="U418" s="28">
        <f t="shared" si="92"/>
        <v>0</v>
      </c>
      <c r="V418" s="28" t="s">
        <v>2</v>
      </c>
      <c r="W418" s="28">
        <f t="shared" si="93"/>
        <v>0</v>
      </c>
      <c r="X418" s="28" t="str">
        <f t="shared" si="94"/>
        <v/>
      </c>
    </row>
    <row r="419" spans="1:24" ht="28.9" customHeight="1">
      <c r="A419" s="41" t="str">
        <f t="shared" si="95"/>
        <v xml:space="preserve"> </v>
      </c>
      <c r="B419" s="42"/>
      <c r="C419" s="43"/>
      <c r="D419" s="44"/>
      <c r="E419" s="44"/>
      <c r="F419" s="43"/>
      <c r="G419" s="43"/>
      <c r="H419" s="26"/>
      <c r="I419" s="26"/>
      <c r="J419" s="26"/>
      <c r="K419" s="26"/>
      <c r="L419" s="52"/>
      <c r="M419" s="50"/>
      <c r="N419" s="28" t="s">
        <v>15</v>
      </c>
      <c r="O419" s="28">
        <f>COUNTIF(C407:C426,"잡")</f>
        <v>0</v>
      </c>
      <c r="P419" s="28" t="s">
        <v>2</v>
      </c>
      <c r="Q419" s="28">
        <f>SUMIF(C407:C426,"잡",E407:E426)</f>
        <v>0</v>
      </c>
      <c r="R419" s="28">
        <f>COUNTIF(X407:X426,"잡국")</f>
        <v>0</v>
      </c>
      <c r="S419" s="28" t="s">
        <v>2</v>
      </c>
      <c r="T419" s="28">
        <f>SUMIF(X407:X426,"잡국",E407:E426)</f>
        <v>0</v>
      </c>
      <c r="U419" s="28">
        <f t="shared" si="92"/>
        <v>0</v>
      </c>
      <c r="V419" s="28" t="s">
        <v>2</v>
      </c>
      <c r="W419" s="28">
        <f t="shared" si="93"/>
        <v>0</v>
      </c>
      <c r="X419" s="28" t="str">
        <f t="shared" si="94"/>
        <v/>
      </c>
    </row>
    <row r="420" spans="1:24" ht="28.9" customHeight="1">
      <c r="A420" s="41" t="str">
        <f t="shared" si="95"/>
        <v xml:space="preserve"> </v>
      </c>
      <c r="B420" s="42"/>
      <c r="C420" s="43"/>
      <c r="D420" s="44"/>
      <c r="E420" s="44"/>
      <c r="F420" s="43"/>
      <c r="G420" s="43"/>
      <c r="H420" s="26"/>
      <c r="I420" s="26"/>
      <c r="J420" s="26"/>
      <c r="K420" s="26"/>
      <c r="L420" s="52"/>
      <c r="M420" s="50"/>
      <c r="N420" s="28" t="s">
        <v>19</v>
      </c>
      <c r="O420" s="28">
        <f>COUNTIF(C407:C426,"학")</f>
        <v>0</v>
      </c>
      <c r="P420" s="28" t="s">
        <v>2</v>
      </c>
      <c r="Q420" s="28">
        <f>SUMIF(C407:C426,"학",E407:E426)</f>
        <v>0</v>
      </c>
      <c r="R420" s="28">
        <f>COUNTIF(X407:X426,"학국")</f>
        <v>0</v>
      </c>
      <c r="S420" s="28" t="s">
        <v>2</v>
      </c>
      <c r="T420" s="28">
        <f>SUMIF(X407:X426,"학국",E407:E426)</f>
        <v>0</v>
      </c>
      <c r="U420" s="28">
        <f t="shared" si="92"/>
        <v>0</v>
      </c>
      <c r="V420" s="28" t="s">
        <v>2</v>
      </c>
      <c r="W420" s="28">
        <f t="shared" si="93"/>
        <v>0</v>
      </c>
      <c r="X420" s="28" t="str">
        <f t="shared" si="94"/>
        <v/>
      </c>
    </row>
    <row r="421" spans="1:24" ht="28.9" customHeight="1">
      <c r="A421" s="41" t="str">
        <f t="shared" si="95"/>
        <v xml:space="preserve"> </v>
      </c>
      <c r="B421" s="42"/>
      <c r="C421" s="43"/>
      <c r="D421" s="44"/>
      <c r="E421" s="44"/>
      <c r="F421" s="43"/>
      <c r="G421" s="43"/>
      <c r="H421" s="26"/>
      <c r="I421" s="26"/>
      <c r="J421" s="26"/>
      <c r="K421" s="26"/>
      <c r="L421" s="52"/>
      <c r="M421" s="50"/>
      <c r="N421" s="28" t="s">
        <v>16</v>
      </c>
      <c r="O421" s="28">
        <f>COUNTIF(C407:C426,"수")</f>
        <v>0</v>
      </c>
      <c r="P421" s="28" t="s">
        <v>2</v>
      </c>
      <c r="Q421" s="28">
        <f>SUMIF(C407:C426,"수",E407:E426)</f>
        <v>0</v>
      </c>
      <c r="R421" s="28">
        <f>COUNTIF(X407:X426,"수국")</f>
        <v>0</v>
      </c>
      <c r="S421" s="28" t="s">
        <v>2</v>
      </c>
      <c r="T421" s="28">
        <f>SUMIF(X407:X426,"수국",E407:E426)</f>
        <v>0</v>
      </c>
      <c r="U421" s="28">
        <f t="shared" si="92"/>
        <v>0</v>
      </c>
      <c r="V421" s="28" t="s">
        <v>2</v>
      </c>
      <c r="W421" s="28">
        <f t="shared" si="93"/>
        <v>0</v>
      </c>
      <c r="X421" s="28" t="str">
        <f t="shared" si="94"/>
        <v/>
      </c>
    </row>
    <row r="422" spans="1:24" ht="28.9" customHeight="1">
      <c r="A422" s="41" t="str">
        <f t="shared" si="95"/>
        <v xml:space="preserve"> </v>
      </c>
      <c r="B422" s="42"/>
      <c r="C422" s="43"/>
      <c r="D422" s="44"/>
      <c r="E422" s="44"/>
      <c r="F422" s="43"/>
      <c r="G422" s="43"/>
      <c r="H422" s="26"/>
      <c r="I422" s="26"/>
      <c r="J422" s="26"/>
      <c r="K422" s="26"/>
      <c r="L422" s="52"/>
      <c r="M422" s="50"/>
      <c r="N422" s="29" t="s">
        <v>17</v>
      </c>
      <c r="O422" s="28">
        <f>COUNTIF(C407:C426,"장")</f>
        <v>0</v>
      </c>
      <c r="P422" s="28" t="s">
        <v>2</v>
      </c>
      <c r="Q422" s="28">
        <f>SUMIF(C407:C426,"장",E407:E426)</f>
        <v>0</v>
      </c>
      <c r="R422" s="28">
        <f>COUNTIF(X407:X426,"장국")</f>
        <v>0</v>
      </c>
      <c r="S422" s="28" t="s">
        <v>2</v>
      </c>
      <c r="T422" s="28">
        <f>SUMIF(X407:X426,"장국",E407:E426)</f>
        <v>0</v>
      </c>
      <c r="U422" s="28">
        <f t="shared" si="92"/>
        <v>0</v>
      </c>
      <c r="V422" s="28" t="s">
        <v>2</v>
      </c>
      <c r="W422" s="28">
        <f t="shared" si="93"/>
        <v>0</v>
      </c>
      <c r="X422" s="30" t="str">
        <f t="shared" si="94"/>
        <v/>
      </c>
    </row>
    <row r="423" spans="1:24" ht="28.9" customHeight="1">
      <c r="A423" s="41" t="str">
        <f t="shared" si="95"/>
        <v xml:space="preserve"> </v>
      </c>
      <c r="B423" s="42"/>
      <c r="C423" s="43"/>
      <c r="D423" s="44"/>
      <c r="E423" s="44"/>
      <c r="F423" s="43"/>
      <c r="G423" s="43"/>
      <c r="H423" s="26"/>
      <c r="I423" s="26"/>
      <c r="J423" s="26"/>
      <c r="K423" s="26"/>
      <c r="L423" s="52"/>
      <c r="M423" s="50"/>
      <c r="N423" s="29"/>
      <c r="O423" s="29"/>
      <c r="P423" s="29"/>
      <c r="Q423" s="29"/>
      <c r="R423" s="29"/>
      <c r="S423" s="29"/>
      <c r="T423" s="29"/>
      <c r="U423" s="29"/>
      <c r="V423" s="29"/>
      <c r="W423" s="29"/>
      <c r="X423" s="30" t="str">
        <f t="shared" si="94"/>
        <v/>
      </c>
    </row>
    <row r="424" spans="1:24" ht="28.9" customHeight="1">
      <c r="A424" s="41" t="str">
        <f t="shared" si="95"/>
        <v xml:space="preserve"> </v>
      </c>
      <c r="B424" s="42"/>
      <c r="C424" s="43"/>
      <c r="D424" s="44"/>
      <c r="E424" s="44"/>
      <c r="F424" s="43"/>
      <c r="G424" s="43"/>
      <c r="H424" s="26"/>
      <c r="I424" s="26"/>
      <c r="J424" s="26"/>
      <c r="K424" s="26"/>
      <c r="L424" s="52"/>
      <c r="M424" s="50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30" t="str">
        <f>CONCATENATE(C424,H424)</f>
        <v/>
      </c>
    </row>
    <row r="425" spans="1:24" ht="28.9" customHeight="1">
      <c r="A425" s="41" t="str">
        <f>IF(OR(ISNUMBER(E425),ISTEXT(C425)),A424+1," ")</f>
        <v xml:space="preserve"> </v>
      </c>
      <c r="B425" s="42"/>
      <c r="C425" s="43"/>
      <c r="D425" s="44"/>
      <c r="E425" s="44"/>
      <c r="F425" s="43"/>
      <c r="G425" s="43"/>
      <c r="H425" s="26"/>
      <c r="I425" s="26"/>
      <c r="J425" s="26"/>
      <c r="K425" s="26"/>
      <c r="L425" s="52"/>
      <c r="M425" s="50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30" t="str">
        <f>CONCATENATE(C425,H425)</f>
        <v/>
      </c>
    </row>
    <row r="426" spans="1:24" ht="28.9" customHeight="1">
      <c r="A426" s="41" t="str">
        <f>IF(OR(ISNUMBER(E426),ISTEXT(C426)),A425+1," ")</f>
        <v xml:space="preserve"> </v>
      </c>
      <c r="B426" s="42"/>
      <c r="C426" s="43"/>
      <c r="D426" s="44"/>
      <c r="E426" s="44"/>
      <c r="F426" s="43"/>
      <c r="G426" s="43"/>
      <c r="H426" s="26"/>
      <c r="I426" s="26"/>
      <c r="J426" s="26"/>
      <c r="K426" s="26"/>
      <c r="L426" s="52"/>
      <c r="M426" s="50"/>
      <c r="N426" s="28" t="s">
        <v>20</v>
      </c>
      <c r="O426" s="28">
        <f>COUNTIF(C407:C426," ")</f>
        <v>0</v>
      </c>
      <c r="P426" s="28" t="s">
        <v>2</v>
      </c>
      <c r="Q426" s="28">
        <f>SUMIF(C407:C426," ",E407:E426)</f>
        <v>0</v>
      </c>
      <c r="R426" s="28"/>
      <c r="S426" s="28" t="s">
        <v>2</v>
      </c>
      <c r="T426" s="28"/>
      <c r="U426" s="28">
        <f>O426</f>
        <v>0</v>
      </c>
      <c r="V426" s="28" t="s">
        <v>2</v>
      </c>
      <c r="W426" s="28">
        <f>Q426</f>
        <v>0</v>
      </c>
      <c r="X426" s="28" t="str">
        <f>CONCATENATE(C426,H426)</f>
        <v/>
      </c>
    </row>
    <row r="427" spans="1:24" ht="28.9" customHeight="1">
      <c r="A427" s="45" t="s">
        <v>35</v>
      </c>
      <c r="B427" s="46"/>
      <c r="C427" s="47"/>
      <c r="D427" s="48"/>
      <c r="E427" s="49">
        <f>SUM(E407:E426)</f>
        <v>0</v>
      </c>
      <c r="F427" s="47"/>
      <c r="G427" s="47"/>
      <c r="H427" s="31"/>
      <c r="I427" s="31"/>
      <c r="J427" s="31"/>
      <c r="K427" s="31"/>
      <c r="L427" s="33"/>
      <c r="M427" s="51"/>
      <c r="N427" s="29" t="s">
        <v>1</v>
      </c>
      <c r="O427" s="28">
        <f>SUM(O407:O426)</f>
        <v>0</v>
      </c>
      <c r="P427" s="28" t="s">
        <v>2</v>
      </c>
      <c r="Q427" s="28">
        <f>SUM(Q407:Q426)</f>
        <v>0</v>
      </c>
      <c r="R427" s="28">
        <f>SUM(R407:R426)</f>
        <v>0</v>
      </c>
      <c r="S427" s="28" t="s">
        <v>2</v>
      </c>
      <c r="T427" s="28">
        <f>SUM(T407:T426)</f>
        <v>0</v>
      </c>
      <c r="U427" s="28">
        <f>SUM(U407:U426)</f>
        <v>0</v>
      </c>
      <c r="V427" s="28" t="s">
        <v>2</v>
      </c>
      <c r="W427" s="28">
        <f>SUM(W407:W426)</f>
        <v>0</v>
      </c>
      <c r="X427" s="28" t="str">
        <f>CONCATENATE(C427,H427)</f>
        <v/>
      </c>
    </row>
    <row r="428" spans="1:24" hidden="1">
      <c r="N428" s="32"/>
      <c r="O428" s="32"/>
      <c r="P428" s="32"/>
      <c r="Q428" s="32"/>
      <c r="R428" s="32"/>
      <c r="S428" s="32"/>
      <c r="T428" s="32"/>
      <c r="U428" s="32"/>
      <c r="V428" s="32"/>
      <c r="W428" s="32"/>
      <c r="X428" s="32"/>
    </row>
    <row r="429" spans="1:24" hidden="1">
      <c r="N429" s="32"/>
      <c r="O429" s="32"/>
      <c r="P429" s="32"/>
      <c r="Q429" s="32"/>
      <c r="R429" s="32"/>
      <c r="S429" s="32"/>
      <c r="T429" s="32"/>
      <c r="U429" s="32"/>
      <c r="V429" s="32"/>
      <c r="W429" s="32"/>
      <c r="X429" s="32"/>
    </row>
  </sheetData>
  <phoneticPr fontId="12" type="noConversion"/>
  <printOptions horizontalCentered="1"/>
  <pageMargins left="0.39370078740157483" right="0.39370078740157483" top="0.59055118110236227" bottom="0.59055118110236227" header="0" footer="0"/>
  <pageSetup paperSize="9" orientation="portrait" horizontalDpi="300" verticalDpi="300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X429"/>
  <sheetViews>
    <sheetView showZeros="0" workbookViewId="0">
      <selection activeCell="C10" sqref="C10"/>
    </sheetView>
  </sheetViews>
  <sheetFormatPr defaultRowHeight="11.25" zeroHeight="1"/>
  <cols>
    <col min="1" max="1" width="3.6640625" style="5" customWidth="1"/>
    <col min="2" max="2" width="6" style="40" customWidth="1"/>
    <col min="3" max="3" width="3.6640625" style="5" customWidth="1"/>
    <col min="4" max="4" width="7.109375" style="5" customWidth="1"/>
    <col min="5" max="5" width="6" style="5" customWidth="1"/>
    <col min="6" max="6" width="3.6640625" style="5" customWidth="1"/>
    <col min="7" max="8" width="6" style="5" customWidth="1"/>
    <col min="9" max="9" width="11.44140625" style="5" customWidth="1"/>
    <col min="10" max="10" width="6" style="5" customWidth="1"/>
    <col min="11" max="11" width="11.44140625" style="5" customWidth="1"/>
    <col min="12" max="12" width="6.77734375" style="5" customWidth="1"/>
    <col min="13" max="13" width="4.44140625" style="5" customWidth="1"/>
    <col min="14" max="14" width="6.77734375" style="5" hidden="1" customWidth="1"/>
    <col min="15" max="15" width="8.33203125" style="5" hidden="1" customWidth="1"/>
    <col min="16" max="16" width="1.33203125" style="5" hidden="1" customWidth="1"/>
    <col min="17" max="17" width="10.6640625" style="5" hidden="1" customWidth="1"/>
    <col min="18" max="18" width="8.33203125" style="5" hidden="1" customWidth="1"/>
    <col min="19" max="19" width="1.33203125" style="5" hidden="1" customWidth="1"/>
    <col min="20" max="20" width="10.6640625" style="5" hidden="1" customWidth="1"/>
    <col min="21" max="21" width="8.33203125" style="5" hidden="1" customWidth="1"/>
    <col min="22" max="22" width="1.33203125" style="5" hidden="1" customWidth="1"/>
    <col min="23" max="24" width="10.6640625" style="5" hidden="1" customWidth="1"/>
    <col min="25" max="16384" width="8.88671875" style="5"/>
  </cols>
  <sheetData>
    <row r="1" spans="1:24" ht="33" customHeight="1">
      <c r="A1" s="1" t="s">
        <v>21</v>
      </c>
      <c r="B1" s="35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24" ht="15" customHeight="1">
      <c r="A2" s="6"/>
      <c r="B2" s="3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24" ht="19.899999999999999" customHeight="1">
      <c r="A3" s="6"/>
      <c r="B3" s="36"/>
      <c r="C3" s="6"/>
      <c r="D3" s="6"/>
      <c r="E3" s="6"/>
      <c r="F3" s="6"/>
      <c r="G3" s="6"/>
      <c r="H3" s="6"/>
      <c r="I3" s="6"/>
      <c r="J3" s="6"/>
      <c r="K3" s="34"/>
      <c r="L3" s="6"/>
      <c r="M3" s="7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24" ht="10.15" customHeight="1">
      <c r="A4" s="6"/>
      <c r="B4" s="3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"/>
      <c r="O4" s="4"/>
      <c r="P4" s="4"/>
      <c r="Q4" s="4"/>
      <c r="R4" s="4"/>
      <c r="S4" s="4"/>
      <c r="T4" s="4"/>
      <c r="U4" s="4"/>
      <c r="V4" s="4"/>
      <c r="W4" s="4"/>
      <c r="X4" s="4"/>
    </row>
    <row r="5" spans="1:24" ht="13.15" customHeight="1">
      <c r="A5" s="8"/>
      <c r="B5" s="37"/>
      <c r="C5" s="9"/>
      <c r="D5" s="9"/>
      <c r="E5" s="9"/>
      <c r="F5" s="10"/>
      <c r="G5" s="10"/>
      <c r="H5" s="11"/>
      <c r="I5" s="10"/>
      <c r="J5" s="11"/>
      <c r="K5" s="10"/>
      <c r="L5" s="10"/>
      <c r="M5" s="12"/>
      <c r="N5" s="4"/>
      <c r="O5" s="4"/>
      <c r="P5" s="4"/>
      <c r="Q5" s="4"/>
      <c r="R5" s="4"/>
      <c r="S5" s="4"/>
      <c r="T5" s="4"/>
      <c r="U5" s="4"/>
      <c r="V5" s="4"/>
      <c r="W5" s="4"/>
      <c r="X5" s="4"/>
    </row>
    <row r="6" spans="1:24" ht="19.899999999999999" customHeight="1">
      <c r="A6" s="13" t="s">
        <v>22</v>
      </c>
      <c r="B6" s="38" t="s">
        <v>23</v>
      </c>
      <c r="C6" s="14" t="s">
        <v>24</v>
      </c>
      <c r="D6" s="14" t="s">
        <v>25</v>
      </c>
      <c r="E6" s="15" t="s">
        <v>26</v>
      </c>
      <c r="F6" s="16" t="s">
        <v>27</v>
      </c>
      <c r="G6" s="16"/>
      <c r="H6" s="17" t="s">
        <v>28</v>
      </c>
      <c r="I6" s="18"/>
      <c r="J6" s="17" t="s">
        <v>29</v>
      </c>
      <c r="K6" s="16"/>
      <c r="L6" s="19"/>
      <c r="M6" s="20" t="s">
        <v>18</v>
      </c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25.15" customHeight="1">
      <c r="A7" s="21" t="s">
        <v>30</v>
      </c>
      <c r="B7" s="39"/>
      <c r="C7" s="22"/>
      <c r="D7" s="23" t="s">
        <v>36</v>
      </c>
      <c r="E7" s="23" t="s">
        <v>36</v>
      </c>
      <c r="F7" s="2" t="s">
        <v>24</v>
      </c>
      <c r="G7" s="24" t="s">
        <v>31</v>
      </c>
      <c r="H7" s="24" t="s">
        <v>32</v>
      </c>
      <c r="I7" s="24" t="s">
        <v>33</v>
      </c>
      <c r="J7" s="24" t="s">
        <v>32</v>
      </c>
      <c r="K7" s="24" t="s">
        <v>33</v>
      </c>
      <c r="L7" s="2" t="s">
        <v>34</v>
      </c>
      <c r="M7" s="25"/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spans="1:24" ht="28.9" customHeight="1">
      <c r="A8" s="41" t="str">
        <f>IF(OR(ISNUMBER(E8),ISTEXT(C8)),1," ")</f>
        <v xml:space="preserve"> </v>
      </c>
      <c r="B8" s="42"/>
      <c r="C8" s="43"/>
      <c r="D8" s="44"/>
      <c r="E8" s="44"/>
      <c r="F8" s="43"/>
      <c r="G8" s="43"/>
      <c r="H8" s="26"/>
      <c r="I8" s="26"/>
      <c r="J8" s="26"/>
      <c r="K8" s="27"/>
      <c r="L8" s="52"/>
      <c r="M8" s="50"/>
      <c r="N8" s="28" t="s">
        <v>3</v>
      </c>
      <c r="O8" s="28">
        <f>COUNTIF(C8:C27,"전")</f>
        <v>0</v>
      </c>
      <c r="P8" s="28" t="s">
        <v>2</v>
      </c>
      <c r="Q8" s="28">
        <f>SUMIF(C8:C27,"전",E8:E27)</f>
        <v>0</v>
      </c>
      <c r="R8" s="28">
        <f>COUNTIF(X8:X27,"전국")</f>
        <v>0</v>
      </c>
      <c r="S8" s="28" t="s">
        <v>2</v>
      </c>
      <c r="T8" s="28">
        <f>SUMIF(X8:X27,"전국",E8:E27)</f>
        <v>0</v>
      </c>
      <c r="U8" s="28">
        <f t="shared" ref="U8:U23" si="0">O8-R8</f>
        <v>0</v>
      </c>
      <c r="V8" s="28" t="s">
        <v>2</v>
      </c>
      <c r="W8" s="28">
        <f t="shared" ref="W8:W23" si="1">Q8-T8</f>
        <v>0</v>
      </c>
      <c r="X8" s="28" t="str">
        <f t="shared" ref="X8:X23" si="2">CONCATENATE(C8,H8)</f>
        <v/>
      </c>
    </row>
    <row r="9" spans="1:24" ht="28.9" customHeight="1">
      <c r="A9" s="41" t="str">
        <f>IF(OR(ISNUMBER(E9),ISTEXT(C9)),A8+1," ")</f>
        <v xml:space="preserve"> </v>
      </c>
      <c r="B9" s="42"/>
      <c r="C9" s="43"/>
      <c r="D9" s="44"/>
      <c r="E9" s="44"/>
      <c r="F9" s="43"/>
      <c r="G9" s="43"/>
      <c r="H9" s="26"/>
      <c r="I9" s="26"/>
      <c r="J9" s="26"/>
      <c r="K9" s="26"/>
      <c r="L9" s="52"/>
      <c r="M9" s="50"/>
      <c r="N9" s="28" t="s">
        <v>4</v>
      </c>
      <c r="O9" s="28">
        <f>COUNTIF(C8:C27,"답")</f>
        <v>0</v>
      </c>
      <c r="P9" s="28" t="s">
        <v>2</v>
      </c>
      <c r="Q9" s="28">
        <f>SUMIF(C8:C27,"답",E8:E27)</f>
        <v>0</v>
      </c>
      <c r="R9" s="28">
        <f>COUNTIF(X8:X27,"답국")</f>
        <v>0</v>
      </c>
      <c r="S9" s="28" t="s">
        <v>2</v>
      </c>
      <c r="T9" s="28">
        <f>SUMIF(X8:X27,"답국",E8:E27)</f>
        <v>0</v>
      </c>
      <c r="U9" s="28">
        <f t="shared" si="0"/>
        <v>0</v>
      </c>
      <c r="V9" s="28" t="s">
        <v>2</v>
      </c>
      <c r="W9" s="28">
        <f t="shared" si="1"/>
        <v>0</v>
      </c>
      <c r="X9" s="28" t="str">
        <f t="shared" si="2"/>
        <v/>
      </c>
    </row>
    <row r="10" spans="1:24" ht="28.9" customHeight="1">
      <c r="A10" s="41" t="str">
        <f>IF(OR(ISNUMBER(E10),ISTEXT(C10)),A9+1," ")</f>
        <v xml:space="preserve"> </v>
      </c>
      <c r="B10" s="42"/>
      <c r="C10" s="43"/>
      <c r="D10" s="44"/>
      <c r="E10" s="44"/>
      <c r="F10" s="43"/>
      <c r="G10" s="43"/>
      <c r="H10" s="26"/>
      <c r="I10" s="26"/>
      <c r="J10" s="26"/>
      <c r="K10" s="26"/>
      <c r="L10" s="52"/>
      <c r="M10" s="50"/>
      <c r="N10" s="28" t="s">
        <v>5</v>
      </c>
      <c r="O10" s="28">
        <f>COUNTIF(C8:C27,"임")</f>
        <v>0</v>
      </c>
      <c r="P10" s="28" t="s">
        <v>2</v>
      </c>
      <c r="Q10" s="28">
        <f>SUMIF(C8:C27,"임",E8:E27)</f>
        <v>0</v>
      </c>
      <c r="R10" s="28">
        <f>COUNTIF(X8:X27,"임국")</f>
        <v>0</v>
      </c>
      <c r="S10" s="28" t="s">
        <v>2</v>
      </c>
      <c r="T10" s="28">
        <f>SUMIF(X8:X27,"임국",E8:E27)</f>
        <v>0</v>
      </c>
      <c r="U10" s="28">
        <f t="shared" si="0"/>
        <v>0</v>
      </c>
      <c r="V10" s="28" t="s">
        <v>2</v>
      </c>
      <c r="W10" s="28">
        <f t="shared" si="1"/>
        <v>0</v>
      </c>
      <c r="X10" s="28" t="str">
        <f t="shared" si="2"/>
        <v/>
      </c>
    </row>
    <row r="11" spans="1:24" ht="28.9" customHeight="1">
      <c r="A11" s="41" t="str">
        <f t="shared" ref="A11:A25" si="3">IF(OR(ISNUMBER(E11),ISTEXT(C11)),A10+1," ")</f>
        <v xml:space="preserve"> </v>
      </c>
      <c r="B11" s="42"/>
      <c r="C11" s="43"/>
      <c r="D11" s="44"/>
      <c r="E11" s="44"/>
      <c r="F11" s="43"/>
      <c r="G11" s="43"/>
      <c r="H11" s="26"/>
      <c r="I11" s="26"/>
      <c r="J11" s="26"/>
      <c r="K11" s="26"/>
      <c r="L11" s="52"/>
      <c r="M11" s="50"/>
      <c r="N11" s="28" t="s">
        <v>6</v>
      </c>
      <c r="O11" s="28">
        <f>COUNTIF(C8:C27,"대")</f>
        <v>0</v>
      </c>
      <c r="P11" s="28" t="s">
        <v>2</v>
      </c>
      <c r="Q11" s="28">
        <f>SUMIF(C8:C27,"대",E8:E27)</f>
        <v>0</v>
      </c>
      <c r="R11" s="28">
        <f>COUNTIF(X8:X27,"대국")</f>
        <v>0</v>
      </c>
      <c r="S11" s="28" t="s">
        <v>2</v>
      </c>
      <c r="T11" s="28">
        <f>SUMIF(X8:X27,"대국",E8:E27)</f>
        <v>0</v>
      </c>
      <c r="U11" s="28">
        <f t="shared" si="0"/>
        <v>0</v>
      </c>
      <c r="V11" s="28" t="s">
        <v>2</v>
      </c>
      <c r="W11" s="28">
        <f t="shared" si="1"/>
        <v>0</v>
      </c>
      <c r="X11" s="28" t="str">
        <f t="shared" si="2"/>
        <v/>
      </c>
    </row>
    <row r="12" spans="1:24" ht="28.9" customHeight="1">
      <c r="A12" s="41" t="str">
        <f t="shared" si="3"/>
        <v xml:space="preserve"> </v>
      </c>
      <c r="B12" s="42"/>
      <c r="C12" s="43"/>
      <c r="D12" s="44"/>
      <c r="E12" s="44"/>
      <c r="F12" s="43"/>
      <c r="G12" s="43"/>
      <c r="H12" s="26"/>
      <c r="I12" s="26"/>
      <c r="J12" s="26"/>
      <c r="K12" s="26"/>
      <c r="L12" s="52"/>
      <c r="M12" s="50"/>
      <c r="N12" s="28" t="s">
        <v>7</v>
      </c>
      <c r="O12" s="28">
        <f>COUNTIF(C8:C27,"도")</f>
        <v>0</v>
      </c>
      <c r="P12" s="28" t="s">
        <v>2</v>
      </c>
      <c r="Q12" s="28">
        <f>SUMIF(C8:C27,"도",E8:E27)</f>
        <v>0</v>
      </c>
      <c r="R12" s="28">
        <f>COUNTIF(X8:X27,"도국")</f>
        <v>0</v>
      </c>
      <c r="S12" s="28" t="s">
        <v>2</v>
      </c>
      <c r="T12" s="28">
        <f>SUMIF(X8:X27,"도국",E8:E27)</f>
        <v>0</v>
      </c>
      <c r="U12" s="28">
        <f t="shared" si="0"/>
        <v>0</v>
      </c>
      <c r="V12" s="28" t="s">
        <v>2</v>
      </c>
      <c r="W12" s="28">
        <f t="shared" si="1"/>
        <v>0</v>
      </c>
      <c r="X12" s="28" t="str">
        <f t="shared" si="2"/>
        <v/>
      </c>
    </row>
    <row r="13" spans="1:24" ht="28.9" customHeight="1">
      <c r="A13" s="41" t="str">
        <f t="shared" si="3"/>
        <v xml:space="preserve"> </v>
      </c>
      <c r="B13" s="42"/>
      <c r="C13" s="43"/>
      <c r="D13" s="44"/>
      <c r="E13" s="44"/>
      <c r="F13" s="43"/>
      <c r="G13" s="43"/>
      <c r="H13" s="26"/>
      <c r="I13" s="26"/>
      <c r="J13" s="26"/>
      <c r="K13" s="26"/>
      <c r="L13" s="52"/>
      <c r="M13" s="50"/>
      <c r="N13" s="28" t="s">
        <v>8</v>
      </c>
      <c r="O13" s="28">
        <f>COUNTIF(C8:C27,"천")</f>
        <v>0</v>
      </c>
      <c r="P13" s="28" t="s">
        <v>2</v>
      </c>
      <c r="Q13" s="28">
        <f>SUMIF(C8:C27,"천",E8:E27)</f>
        <v>0</v>
      </c>
      <c r="R13" s="28">
        <f>COUNTIF(X8:X27,"천국")</f>
        <v>0</v>
      </c>
      <c r="S13" s="28" t="s">
        <v>2</v>
      </c>
      <c r="T13" s="28">
        <f>SUMIF(X8:X27,"천국",E8:E27)</f>
        <v>0</v>
      </c>
      <c r="U13" s="28">
        <f t="shared" si="0"/>
        <v>0</v>
      </c>
      <c r="V13" s="28" t="s">
        <v>2</v>
      </c>
      <c r="W13" s="28">
        <f t="shared" si="1"/>
        <v>0</v>
      </c>
      <c r="X13" s="28" t="str">
        <f t="shared" si="2"/>
        <v/>
      </c>
    </row>
    <row r="14" spans="1:24" ht="28.9" customHeight="1">
      <c r="A14" s="41" t="str">
        <f t="shared" si="3"/>
        <v xml:space="preserve"> </v>
      </c>
      <c r="B14" s="42"/>
      <c r="C14" s="43"/>
      <c r="D14" s="44"/>
      <c r="E14" s="44"/>
      <c r="F14" s="43"/>
      <c r="G14" s="43"/>
      <c r="H14" s="26"/>
      <c r="I14" s="26"/>
      <c r="J14" s="26"/>
      <c r="K14" s="26"/>
      <c r="L14" s="52"/>
      <c r="M14" s="50"/>
      <c r="N14" s="28" t="s">
        <v>9</v>
      </c>
      <c r="O14" s="28">
        <f>COUNTIF(C8:C27,"구")</f>
        <v>0</v>
      </c>
      <c r="P14" s="28" t="s">
        <v>2</v>
      </c>
      <c r="Q14" s="28">
        <f>SUMIF(C8:C27,"구",E8:E27)</f>
        <v>0</v>
      </c>
      <c r="R14" s="28">
        <f>COUNTIF(X8:X27,"구국")</f>
        <v>0</v>
      </c>
      <c r="S14" s="28" t="s">
        <v>2</v>
      </c>
      <c r="T14" s="28">
        <f>SUMIF(X8:X27,"구국",E8:E27)</f>
        <v>0</v>
      </c>
      <c r="U14" s="28">
        <f t="shared" si="0"/>
        <v>0</v>
      </c>
      <c r="V14" s="28" t="s">
        <v>2</v>
      </c>
      <c r="W14" s="28">
        <f t="shared" si="1"/>
        <v>0</v>
      </c>
      <c r="X14" s="28" t="str">
        <f t="shared" si="2"/>
        <v/>
      </c>
    </row>
    <row r="15" spans="1:24" ht="28.9" customHeight="1">
      <c r="A15" s="41" t="str">
        <f t="shared" si="3"/>
        <v xml:space="preserve"> </v>
      </c>
      <c r="B15" s="42"/>
      <c r="C15" s="43"/>
      <c r="D15" s="44"/>
      <c r="E15" s="44"/>
      <c r="F15" s="43"/>
      <c r="G15" s="43"/>
      <c r="H15" s="26"/>
      <c r="I15" s="26"/>
      <c r="J15" s="26"/>
      <c r="K15" s="26"/>
      <c r="L15" s="52"/>
      <c r="M15" s="50"/>
      <c r="N15" s="28" t="s">
        <v>10</v>
      </c>
      <c r="O15" s="28">
        <f>COUNTIF(C8:C27,"제")</f>
        <v>0</v>
      </c>
      <c r="P15" s="28" t="s">
        <v>2</v>
      </c>
      <c r="Q15" s="28">
        <f>SUMIF(C8:C27,"제",E8:E27)</f>
        <v>0</v>
      </c>
      <c r="R15" s="28">
        <f>COUNTIF(X8:X27,"제국")</f>
        <v>0</v>
      </c>
      <c r="S15" s="28" t="s">
        <v>2</v>
      </c>
      <c r="T15" s="28">
        <f>SUMIF(X8:X27,"제국",E8:E27)</f>
        <v>0</v>
      </c>
      <c r="U15" s="28">
        <f t="shared" si="0"/>
        <v>0</v>
      </c>
      <c r="V15" s="28" t="s">
        <v>2</v>
      </c>
      <c r="W15" s="28">
        <f t="shared" si="1"/>
        <v>0</v>
      </c>
      <c r="X15" s="28" t="str">
        <f t="shared" si="2"/>
        <v/>
      </c>
    </row>
    <row r="16" spans="1:24" ht="28.9" customHeight="1">
      <c r="A16" s="41" t="str">
        <f t="shared" si="3"/>
        <v xml:space="preserve"> </v>
      </c>
      <c r="B16" s="42"/>
      <c r="C16" s="43"/>
      <c r="D16" s="44"/>
      <c r="E16" s="44"/>
      <c r="F16" s="43"/>
      <c r="G16" s="43"/>
      <c r="H16" s="26"/>
      <c r="I16" s="26"/>
      <c r="J16" s="26"/>
      <c r="K16" s="26"/>
      <c r="L16" s="52"/>
      <c r="M16" s="50"/>
      <c r="N16" s="28" t="s">
        <v>11</v>
      </c>
      <c r="O16" s="28">
        <f>COUNTIF(C8:C27,"유")</f>
        <v>0</v>
      </c>
      <c r="P16" s="28" t="s">
        <v>2</v>
      </c>
      <c r="Q16" s="28">
        <f>SUMIF(C8:C27,"유",E8:E27)</f>
        <v>0</v>
      </c>
      <c r="R16" s="28">
        <f>COUNTIF(X8:X27,"유국")</f>
        <v>0</v>
      </c>
      <c r="S16" s="28" t="s">
        <v>2</v>
      </c>
      <c r="T16" s="28">
        <f>SUMIF(X8:X27,"유국",E8:E27)</f>
        <v>0</v>
      </c>
      <c r="U16" s="28">
        <f t="shared" si="0"/>
        <v>0</v>
      </c>
      <c r="V16" s="28" t="s">
        <v>2</v>
      </c>
      <c r="W16" s="28">
        <f t="shared" si="1"/>
        <v>0</v>
      </c>
      <c r="X16" s="28" t="str">
        <f t="shared" si="2"/>
        <v/>
      </c>
    </row>
    <row r="17" spans="1:24" ht="28.9" customHeight="1">
      <c r="A17" s="41" t="str">
        <f t="shared" si="3"/>
        <v xml:space="preserve"> </v>
      </c>
      <c r="B17" s="42"/>
      <c r="C17" s="43"/>
      <c r="D17" s="44"/>
      <c r="E17" s="44"/>
      <c r="F17" s="43"/>
      <c r="G17" s="43"/>
      <c r="H17" s="26"/>
      <c r="I17" s="26"/>
      <c r="J17" s="26"/>
      <c r="K17" s="26"/>
      <c r="L17" s="52"/>
      <c r="M17" s="50"/>
      <c r="N17" s="28" t="s">
        <v>12</v>
      </c>
      <c r="O17" s="28">
        <f>COUNTIF(C8:C27,"과")</f>
        <v>0</v>
      </c>
      <c r="P17" s="28" t="s">
        <v>2</v>
      </c>
      <c r="Q17" s="28">
        <f>SUMIF(C8:C27,"과",E8:E27)</f>
        <v>0</v>
      </c>
      <c r="R17" s="28">
        <f>COUNTIF(X8:X27,"과국")</f>
        <v>0</v>
      </c>
      <c r="S17" s="28" t="s">
        <v>2</v>
      </c>
      <c r="T17" s="28">
        <f>SUMIF(X8:X27,"과국",E8:E27)</f>
        <v>0</v>
      </c>
      <c r="U17" s="28">
        <f t="shared" si="0"/>
        <v>0</v>
      </c>
      <c r="V17" s="28" t="s">
        <v>2</v>
      </c>
      <c r="W17" s="28">
        <f t="shared" si="1"/>
        <v>0</v>
      </c>
      <c r="X17" s="28" t="str">
        <f t="shared" si="2"/>
        <v/>
      </c>
    </row>
    <row r="18" spans="1:24" ht="28.9" customHeight="1">
      <c r="A18" s="41" t="str">
        <f t="shared" si="3"/>
        <v xml:space="preserve"> </v>
      </c>
      <c r="B18" s="42"/>
      <c r="C18" s="43"/>
      <c r="D18" s="44"/>
      <c r="E18" s="44"/>
      <c r="F18" s="43"/>
      <c r="G18" s="43"/>
      <c r="H18" s="26"/>
      <c r="I18" s="26"/>
      <c r="J18" s="26"/>
      <c r="K18" s="26"/>
      <c r="L18" s="52"/>
      <c r="M18" s="50"/>
      <c r="N18" s="28" t="s">
        <v>13</v>
      </c>
      <c r="O18" s="28">
        <f>COUNTIF(C8:C27,"묘")</f>
        <v>0</v>
      </c>
      <c r="P18" s="28" t="s">
        <v>2</v>
      </c>
      <c r="Q18" s="28">
        <f>SUMIF(C8:C27,"묘",E8:E27)</f>
        <v>0</v>
      </c>
      <c r="R18" s="28">
        <f>COUNTIF(X8:X27,"묘국")</f>
        <v>0</v>
      </c>
      <c r="S18" s="28" t="s">
        <v>2</v>
      </c>
      <c r="T18" s="28">
        <f>SUMIF(X8:X27,"묘국",E8:E27)</f>
        <v>0</v>
      </c>
      <c r="U18" s="28">
        <f t="shared" si="0"/>
        <v>0</v>
      </c>
      <c r="V18" s="28" t="s">
        <v>2</v>
      </c>
      <c r="W18" s="28">
        <f t="shared" si="1"/>
        <v>0</v>
      </c>
      <c r="X18" s="28" t="str">
        <f t="shared" si="2"/>
        <v/>
      </c>
    </row>
    <row r="19" spans="1:24" ht="28.9" customHeight="1">
      <c r="A19" s="41" t="str">
        <f t="shared" si="3"/>
        <v xml:space="preserve"> </v>
      </c>
      <c r="B19" s="42"/>
      <c r="C19" s="43"/>
      <c r="D19" s="44"/>
      <c r="E19" s="44"/>
      <c r="F19" s="43"/>
      <c r="G19" s="43"/>
      <c r="H19" s="26"/>
      <c r="I19" s="26"/>
      <c r="J19" s="26"/>
      <c r="K19" s="26"/>
      <c r="L19" s="52"/>
      <c r="M19" s="50"/>
      <c r="N19" s="28" t="s">
        <v>14</v>
      </c>
      <c r="O19" s="28">
        <f>COUNTIF(C8:C27,"목")</f>
        <v>0</v>
      </c>
      <c r="P19" s="28" t="s">
        <v>2</v>
      </c>
      <c r="Q19" s="28">
        <f>SUMIF(C8:C27,"목",E8:E27)</f>
        <v>0</v>
      </c>
      <c r="R19" s="28">
        <f>COUNTIF(X8:X27,"목국")</f>
        <v>0</v>
      </c>
      <c r="S19" s="28" t="s">
        <v>2</v>
      </c>
      <c r="T19" s="28">
        <f>SUMIF(X8:X27,"목국",E8:E27)</f>
        <v>0</v>
      </c>
      <c r="U19" s="28">
        <f t="shared" si="0"/>
        <v>0</v>
      </c>
      <c r="V19" s="28" t="s">
        <v>2</v>
      </c>
      <c r="W19" s="28">
        <f t="shared" si="1"/>
        <v>0</v>
      </c>
      <c r="X19" s="28" t="str">
        <f t="shared" si="2"/>
        <v/>
      </c>
    </row>
    <row r="20" spans="1:24" ht="28.9" customHeight="1">
      <c r="A20" s="41" t="str">
        <f t="shared" si="3"/>
        <v xml:space="preserve"> </v>
      </c>
      <c r="B20" s="42"/>
      <c r="C20" s="43"/>
      <c r="D20" s="44"/>
      <c r="E20" s="44"/>
      <c r="F20" s="43"/>
      <c r="G20" s="43"/>
      <c r="H20" s="26"/>
      <c r="I20" s="26"/>
      <c r="J20" s="26"/>
      <c r="K20" s="26"/>
      <c r="L20" s="52"/>
      <c r="M20" s="50"/>
      <c r="N20" s="28" t="s">
        <v>15</v>
      </c>
      <c r="O20" s="28">
        <f>COUNTIF(C8:C27,"잡")</f>
        <v>0</v>
      </c>
      <c r="P20" s="28" t="s">
        <v>2</v>
      </c>
      <c r="Q20" s="28">
        <f>SUMIF(C8:C27,"잡",E8:E27)</f>
        <v>0</v>
      </c>
      <c r="R20" s="28">
        <f>COUNTIF(X8:X27,"잡국")</f>
        <v>0</v>
      </c>
      <c r="S20" s="28" t="s">
        <v>2</v>
      </c>
      <c r="T20" s="28">
        <f>SUMIF(X8:X27,"잡국",E8:E27)</f>
        <v>0</v>
      </c>
      <c r="U20" s="28">
        <f t="shared" si="0"/>
        <v>0</v>
      </c>
      <c r="V20" s="28" t="s">
        <v>2</v>
      </c>
      <c r="W20" s="28">
        <f t="shared" si="1"/>
        <v>0</v>
      </c>
      <c r="X20" s="28" t="str">
        <f t="shared" si="2"/>
        <v/>
      </c>
    </row>
    <row r="21" spans="1:24" ht="28.9" customHeight="1">
      <c r="A21" s="41" t="str">
        <f t="shared" si="3"/>
        <v xml:space="preserve"> </v>
      </c>
      <c r="B21" s="42"/>
      <c r="C21" s="43"/>
      <c r="D21" s="44"/>
      <c r="E21" s="44"/>
      <c r="F21" s="43"/>
      <c r="G21" s="43"/>
      <c r="H21" s="26"/>
      <c r="I21" s="26"/>
      <c r="J21" s="26"/>
      <c r="K21" s="26"/>
      <c r="L21" s="52"/>
      <c r="M21" s="50"/>
      <c r="N21" s="28" t="s">
        <v>19</v>
      </c>
      <c r="O21" s="28">
        <f>COUNTIF(C8:C27,"학")</f>
        <v>0</v>
      </c>
      <c r="P21" s="28" t="s">
        <v>2</v>
      </c>
      <c r="Q21" s="28">
        <f>SUMIF(C8:C27,"학",E8:E27)</f>
        <v>0</v>
      </c>
      <c r="R21" s="28">
        <f>COUNTIF(X8:X27,"학국")</f>
        <v>0</v>
      </c>
      <c r="S21" s="28" t="s">
        <v>2</v>
      </c>
      <c r="T21" s="28">
        <f>SUMIF(X8:X27,"학국",E8:E27)</f>
        <v>0</v>
      </c>
      <c r="U21" s="28">
        <f t="shared" si="0"/>
        <v>0</v>
      </c>
      <c r="V21" s="28" t="s">
        <v>2</v>
      </c>
      <c r="W21" s="28">
        <f t="shared" si="1"/>
        <v>0</v>
      </c>
      <c r="X21" s="28" t="str">
        <f t="shared" si="2"/>
        <v/>
      </c>
    </row>
    <row r="22" spans="1:24" ht="28.9" customHeight="1">
      <c r="A22" s="41" t="str">
        <f t="shared" si="3"/>
        <v xml:space="preserve"> </v>
      </c>
      <c r="B22" s="42"/>
      <c r="C22" s="43"/>
      <c r="D22" s="44"/>
      <c r="E22" s="44"/>
      <c r="F22" s="43"/>
      <c r="G22" s="43"/>
      <c r="H22" s="26"/>
      <c r="I22" s="26"/>
      <c r="J22" s="26"/>
      <c r="K22" s="26"/>
      <c r="L22" s="52"/>
      <c r="M22" s="50"/>
      <c r="N22" s="28" t="s">
        <v>16</v>
      </c>
      <c r="O22" s="28">
        <f>COUNTIF(C8:C27,"수")</f>
        <v>0</v>
      </c>
      <c r="P22" s="28" t="s">
        <v>2</v>
      </c>
      <c r="Q22" s="28">
        <f>SUMIF(C8:C27,"수",E8:E27)</f>
        <v>0</v>
      </c>
      <c r="R22" s="28">
        <f>COUNTIF(X8:X27,"수국")</f>
        <v>0</v>
      </c>
      <c r="S22" s="28" t="s">
        <v>2</v>
      </c>
      <c r="T22" s="28">
        <f>SUMIF(X8:X27,"수국",E8:E27)</f>
        <v>0</v>
      </c>
      <c r="U22" s="28">
        <f t="shared" si="0"/>
        <v>0</v>
      </c>
      <c r="V22" s="28" t="s">
        <v>2</v>
      </c>
      <c r="W22" s="28">
        <f t="shared" si="1"/>
        <v>0</v>
      </c>
      <c r="X22" s="28" t="str">
        <f t="shared" si="2"/>
        <v/>
      </c>
    </row>
    <row r="23" spans="1:24" ht="28.9" customHeight="1">
      <c r="A23" s="41" t="str">
        <f t="shared" si="3"/>
        <v xml:space="preserve"> </v>
      </c>
      <c r="B23" s="42"/>
      <c r="C23" s="43"/>
      <c r="D23" s="44"/>
      <c r="E23" s="44"/>
      <c r="F23" s="43"/>
      <c r="G23" s="43"/>
      <c r="H23" s="26"/>
      <c r="I23" s="26"/>
      <c r="J23" s="26"/>
      <c r="K23" s="26"/>
      <c r="L23" s="52"/>
      <c r="M23" s="50"/>
      <c r="N23" s="29" t="s">
        <v>17</v>
      </c>
      <c r="O23" s="28">
        <f>COUNTIF(C8:C27,"장")</f>
        <v>0</v>
      </c>
      <c r="P23" s="28" t="s">
        <v>2</v>
      </c>
      <c r="Q23" s="28">
        <f>SUMIF(C8:C27,"장",E8:E27)</f>
        <v>0</v>
      </c>
      <c r="R23" s="28">
        <f>COUNTIF(X8:X27,"장국")</f>
        <v>0</v>
      </c>
      <c r="S23" s="28" t="s">
        <v>2</v>
      </c>
      <c r="T23" s="28">
        <f>SUMIF(X8:X27,"장국",E8:E27)</f>
        <v>0</v>
      </c>
      <c r="U23" s="28">
        <f t="shared" si="0"/>
        <v>0</v>
      </c>
      <c r="V23" s="28" t="s">
        <v>2</v>
      </c>
      <c r="W23" s="28">
        <f t="shared" si="1"/>
        <v>0</v>
      </c>
      <c r="X23" s="30" t="str">
        <f t="shared" si="2"/>
        <v/>
      </c>
    </row>
    <row r="24" spans="1:24" ht="28.9" customHeight="1">
      <c r="A24" s="41" t="str">
        <f t="shared" si="3"/>
        <v xml:space="preserve"> </v>
      </c>
      <c r="B24" s="42"/>
      <c r="C24" s="43"/>
      <c r="D24" s="44"/>
      <c r="E24" s="44"/>
      <c r="F24" s="43"/>
      <c r="G24" s="43"/>
      <c r="H24" s="26"/>
      <c r="I24" s="26"/>
      <c r="J24" s="26"/>
      <c r="K24" s="26"/>
      <c r="L24" s="52"/>
      <c r="M24" s="50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30" t="str">
        <f t="shared" ref="X24:X39" si="4">CONCATENATE(C24,H24)</f>
        <v/>
      </c>
    </row>
    <row r="25" spans="1:24" ht="28.9" customHeight="1">
      <c r="A25" s="41" t="str">
        <f t="shared" si="3"/>
        <v xml:space="preserve"> </v>
      </c>
      <c r="B25" s="42"/>
      <c r="C25" s="43"/>
      <c r="D25" s="44"/>
      <c r="E25" s="44"/>
      <c r="F25" s="43"/>
      <c r="G25" s="43"/>
      <c r="H25" s="26"/>
      <c r="I25" s="26"/>
      <c r="J25" s="26"/>
      <c r="K25" s="26"/>
      <c r="L25" s="52"/>
      <c r="M25" s="50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30" t="str">
        <f t="shared" si="4"/>
        <v/>
      </c>
    </row>
    <row r="26" spans="1:24" ht="28.9" customHeight="1">
      <c r="A26" s="41" t="str">
        <f>IF(OR(ISNUMBER(E26),ISTEXT(C26)),A25+1," ")</f>
        <v xml:space="preserve"> </v>
      </c>
      <c r="B26" s="42"/>
      <c r="C26" s="43"/>
      <c r="D26" s="44"/>
      <c r="E26" s="44"/>
      <c r="F26" s="43"/>
      <c r="G26" s="43"/>
      <c r="H26" s="26"/>
      <c r="I26" s="26"/>
      <c r="J26" s="26"/>
      <c r="K26" s="26"/>
      <c r="L26" s="52"/>
      <c r="M26" s="50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30" t="str">
        <f t="shared" si="4"/>
        <v/>
      </c>
    </row>
    <row r="27" spans="1:24" ht="28.9" customHeight="1">
      <c r="A27" s="41" t="str">
        <f>IF(OR(ISNUMBER(E27),ISTEXT(C27)),A26+1," ")</f>
        <v xml:space="preserve"> </v>
      </c>
      <c r="B27" s="42"/>
      <c r="C27" s="43"/>
      <c r="D27" s="44"/>
      <c r="E27" s="44"/>
      <c r="F27" s="43"/>
      <c r="G27" s="43"/>
      <c r="H27" s="26"/>
      <c r="I27" s="26"/>
      <c r="J27" s="26"/>
      <c r="K27" s="26"/>
      <c r="L27" s="52"/>
      <c r="M27" s="50"/>
      <c r="N27" s="28" t="s">
        <v>20</v>
      </c>
      <c r="O27" s="28">
        <f>COUNTIF(C8:C27," ")</f>
        <v>0</v>
      </c>
      <c r="P27" s="28" t="s">
        <v>2</v>
      </c>
      <c r="Q27" s="28">
        <f>SUMIF(C8:C27," ",E8:E27)</f>
        <v>0</v>
      </c>
      <c r="R27" s="28"/>
      <c r="S27" s="28" t="s">
        <v>2</v>
      </c>
      <c r="T27" s="28"/>
      <c r="U27" s="28">
        <f>O27</f>
        <v>0</v>
      </c>
      <c r="V27" s="28" t="s">
        <v>2</v>
      </c>
      <c r="W27" s="28">
        <f>Q27</f>
        <v>0</v>
      </c>
      <c r="X27" s="28" t="str">
        <f t="shared" si="4"/>
        <v/>
      </c>
    </row>
    <row r="28" spans="1:24" ht="28.9" customHeight="1">
      <c r="A28" s="45" t="s">
        <v>35</v>
      </c>
      <c r="B28" s="46"/>
      <c r="C28" s="47"/>
      <c r="D28" s="48"/>
      <c r="E28" s="49">
        <f>SUM(E8:E27)</f>
        <v>0</v>
      </c>
      <c r="F28" s="47"/>
      <c r="G28" s="47"/>
      <c r="H28" s="31"/>
      <c r="I28" s="31"/>
      <c r="J28" s="31"/>
      <c r="K28" s="31"/>
      <c r="L28" s="33"/>
      <c r="M28" s="51"/>
      <c r="N28" s="29" t="s">
        <v>1</v>
      </c>
      <c r="O28" s="28">
        <f>SUM(O8:O27)</f>
        <v>0</v>
      </c>
      <c r="P28" s="28" t="s">
        <v>2</v>
      </c>
      <c r="Q28" s="28">
        <f>SUM(Q8:Q27)</f>
        <v>0</v>
      </c>
      <c r="R28" s="28">
        <f>SUM(R8:R27)</f>
        <v>0</v>
      </c>
      <c r="S28" s="28" t="s">
        <v>2</v>
      </c>
      <c r="T28" s="28">
        <f>SUM(T8:T27)</f>
        <v>0</v>
      </c>
      <c r="U28" s="28">
        <f>SUM(U8:U27)</f>
        <v>0</v>
      </c>
      <c r="V28" s="28" t="s">
        <v>2</v>
      </c>
      <c r="W28" s="28">
        <f>SUM(W8:W27)</f>
        <v>0</v>
      </c>
      <c r="X28" s="28" t="str">
        <f t="shared" si="4"/>
        <v/>
      </c>
    </row>
    <row r="29" spans="1:24" ht="28.9" customHeight="1">
      <c r="A29" s="41" t="str">
        <f>IF(OR(ISNUMBER(E29),ISTEXT(C29)),A27+1," ")</f>
        <v xml:space="preserve"> </v>
      </c>
      <c r="B29" s="42"/>
      <c r="C29" s="43"/>
      <c r="D29" s="44"/>
      <c r="E29" s="44"/>
      <c r="F29" s="43"/>
      <c r="G29" s="43"/>
      <c r="H29" s="26"/>
      <c r="I29" s="26"/>
      <c r="J29" s="26"/>
      <c r="K29" s="27"/>
      <c r="L29" s="52"/>
      <c r="M29" s="50"/>
      <c r="N29" s="28" t="s">
        <v>3</v>
      </c>
      <c r="O29" s="28">
        <f>COUNTIF(C29:C48,"전")</f>
        <v>0</v>
      </c>
      <c r="P29" s="28" t="s">
        <v>2</v>
      </c>
      <c r="Q29" s="28">
        <f>SUMIF(C29:C48,"전",E29:E48)</f>
        <v>0</v>
      </c>
      <c r="R29" s="28">
        <f>COUNTIF(X29:X48,"전국")</f>
        <v>0</v>
      </c>
      <c r="S29" s="28" t="s">
        <v>2</v>
      </c>
      <c r="T29" s="28">
        <f>SUMIF(X29:X48,"전국",E29:E48)</f>
        <v>0</v>
      </c>
      <c r="U29" s="28">
        <f t="shared" ref="U29:U44" si="5">O29-R29</f>
        <v>0</v>
      </c>
      <c r="V29" s="28" t="s">
        <v>2</v>
      </c>
      <c r="W29" s="28">
        <f t="shared" ref="W29:W44" si="6">Q29-T29</f>
        <v>0</v>
      </c>
      <c r="X29" s="28" t="str">
        <f t="shared" si="4"/>
        <v/>
      </c>
    </row>
    <row r="30" spans="1:24" ht="28.9" customHeight="1">
      <c r="A30" s="41" t="str">
        <f>IF(OR(ISNUMBER(E30),ISTEXT(C30)),A29+1," ")</f>
        <v xml:space="preserve"> </v>
      </c>
      <c r="B30" s="42"/>
      <c r="C30" s="43"/>
      <c r="D30" s="44"/>
      <c r="E30" s="44"/>
      <c r="F30" s="43"/>
      <c r="G30" s="43"/>
      <c r="H30" s="26"/>
      <c r="I30" s="26"/>
      <c r="J30" s="26"/>
      <c r="K30" s="26"/>
      <c r="L30" s="52"/>
      <c r="M30" s="50"/>
      <c r="N30" s="28" t="s">
        <v>4</v>
      </c>
      <c r="O30" s="28">
        <f>COUNTIF(C29:C48,"답")</f>
        <v>0</v>
      </c>
      <c r="P30" s="28" t="s">
        <v>2</v>
      </c>
      <c r="Q30" s="28">
        <f>SUMIF(C29:C48,"답",E29:E48)</f>
        <v>0</v>
      </c>
      <c r="R30" s="28">
        <f>COUNTIF(X29:X48,"답국")</f>
        <v>0</v>
      </c>
      <c r="S30" s="28" t="s">
        <v>2</v>
      </c>
      <c r="T30" s="28">
        <f>SUMIF(X29:X48,"답국",E29:E48)</f>
        <v>0</v>
      </c>
      <c r="U30" s="28">
        <f t="shared" si="5"/>
        <v>0</v>
      </c>
      <c r="V30" s="28" t="s">
        <v>2</v>
      </c>
      <c r="W30" s="28">
        <f t="shared" si="6"/>
        <v>0</v>
      </c>
      <c r="X30" s="28" t="str">
        <f t="shared" si="4"/>
        <v/>
      </c>
    </row>
    <row r="31" spans="1:24" ht="28.9" customHeight="1">
      <c r="A31" s="41" t="str">
        <f t="shared" ref="A31:A45" si="7">IF(OR(ISNUMBER(E31),ISTEXT(C31)),A30+1," ")</f>
        <v xml:space="preserve"> </v>
      </c>
      <c r="B31" s="42"/>
      <c r="C31" s="43"/>
      <c r="D31" s="44"/>
      <c r="E31" s="44"/>
      <c r="F31" s="43"/>
      <c r="G31" s="43"/>
      <c r="H31" s="26"/>
      <c r="I31" s="26"/>
      <c r="J31" s="26"/>
      <c r="K31" s="26"/>
      <c r="L31" s="52"/>
      <c r="M31" s="50"/>
      <c r="N31" s="28" t="s">
        <v>5</v>
      </c>
      <c r="O31" s="28">
        <f>COUNTIF(C29:C48,"임")</f>
        <v>0</v>
      </c>
      <c r="P31" s="28" t="s">
        <v>2</v>
      </c>
      <c r="Q31" s="28">
        <f>SUMIF(C29:C48,"임",E29:E48)</f>
        <v>0</v>
      </c>
      <c r="R31" s="28">
        <f>COUNTIF(X29:X48,"임국")</f>
        <v>0</v>
      </c>
      <c r="S31" s="28" t="s">
        <v>2</v>
      </c>
      <c r="T31" s="28">
        <f>SUMIF(X29:X48,"임국",E29:E48)</f>
        <v>0</v>
      </c>
      <c r="U31" s="28">
        <f t="shared" si="5"/>
        <v>0</v>
      </c>
      <c r="V31" s="28" t="s">
        <v>2</v>
      </c>
      <c r="W31" s="28">
        <f t="shared" si="6"/>
        <v>0</v>
      </c>
      <c r="X31" s="28" t="str">
        <f t="shared" si="4"/>
        <v/>
      </c>
    </row>
    <row r="32" spans="1:24" ht="28.9" customHeight="1">
      <c r="A32" s="41" t="str">
        <f t="shared" si="7"/>
        <v xml:space="preserve"> </v>
      </c>
      <c r="B32" s="42"/>
      <c r="C32" s="43"/>
      <c r="D32" s="44"/>
      <c r="E32" s="44"/>
      <c r="F32" s="43"/>
      <c r="G32" s="43"/>
      <c r="H32" s="26"/>
      <c r="I32" s="26"/>
      <c r="J32" s="26"/>
      <c r="K32" s="26"/>
      <c r="L32" s="52"/>
      <c r="M32" s="50"/>
      <c r="N32" s="28" t="s">
        <v>6</v>
      </c>
      <c r="O32" s="28">
        <f>COUNTIF(C29:C48,"대")</f>
        <v>0</v>
      </c>
      <c r="P32" s="28" t="s">
        <v>2</v>
      </c>
      <c r="Q32" s="28">
        <f>SUMIF(C29:C48,"대",E29:E48)</f>
        <v>0</v>
      </c>
      <c r="R32" s="28">
        <f>COUNTIF(X29:X48,"대국")</f>
        <v>0</v>
      </c>
      <c r="S32" s="28" t="s">
        <v>2</v>
      </c>
      <c r="T32" s="28">
        <f>SUMIF(X29:X48,"대국",E29:E48)</f>
        <v>0</v>
      </c>
      <c r="U32" s="28">
        <f t="shared" si="5"/>
        <v>0</v>
      </c>
      <c r="V32" s="28" t="s">
        <v>2</v>
      </c>
      <c r="W32" s="28">
        <f t="shared" si="6"/>
        <v>0</v>
      </c>
      <c r="X32" s="28" t="str">
        <f t="shared" si="4"/>
        <v/>
      </c>
    </row>
    <row r="33" spans="1:24" ht="28.9" customHeight="1">
      <c r="A33" s="41" t="str">
        <f t="shared" si="7"/>
        <v xml:space="preserve"> </v>
      </c>
      <c r="B33" s="42"/>
      <c r="C33" s="43"/>
      <c r="D33" s="44"/>
      <c r="E33" s="44"/>
      <c r="F33" s="43"/>
      <c r="G33" s="43"/>
      <c r="H33" s="26"/>
      <c r="I33" s="26"/>
      <c r="J33" s="26"/>
      <c r="K33" s="26"/>
      <c r="L33" s="52"/>
      <c r="M33" s="50"/>
      <c r="N33" s="28" t="s">
        <v>7</v>
      </c>
      <c r="O33" s="28">
        <f>COUNTIF(C29:C48,"도")</f>
        <v>0</v>
      </c>
      <c r="P33" s="28" t="s">
        <v>2</v>
      </c>
      <c r="Q33" s="28">
        <f>SUMIF(C29:C48,"도",E29:E48)</f>
        <v>0</v>
      </c>
      <c r="R33" s="28">
        <f>COUNTIF(X29:X48,"도국")</f>
        <v>0</v>
      </c>
      <c r="S33" s="28" t="s">
        <v>2</v>
      </c>
      <c r="T33" s="28">
        <f>SUMIF(X29:X48,"도국",E29:E48)</f>
        <v>0</v>
      </c>
      <c r="U33" s="28">
        <f t="shared" si="5"/>
        <v>0</v>
      </c>
      <c r="V33" s="28" t="s">
        <v>2</v>
      </c>
      <c r="W33" s="28">
        <f t="shared" si="6"/>
        <v>0</v>
      </c>
      <c r="X33" s="28" t="str">
        <f t="shared" si="4"/>
        <v/>
      </c>
    </row>
    <row r="34" spans="1:24" ht="28.9" customHeight="1">
      <c r="A34" s="41" t="str">
        <f t="shared" si="7"/>
        <v xml:space="preserve"> </v>
      </c>
      <c r="B34" s="42"/>
      <c r="C34" s="43"/>
      <c r="D34" s="44"/>
      <c r="E34" s="44"/>
      <c r="F34" s="43"/>
      <c r="G34" s="43"/>
      <c r="H34" s="26"/>
      <c r="I34" s="26"/>
      <c r="J34" s="26"/>
      <c r="K34" s="26"/>
      <c r="L34" s="52"/>
      <c r="M34" s="50"/>
      <c r="N34" s="28" t="s">
        <v>8</v>
      </c>
      <c r="O34" s="28">
        <f>COUNTIF(C29:C48,"천")</f>
        <v>0</v>
      </c>
      <c r="P34" s="28" t="s">
        <v>2</v>
      </c>
      <c r="Q34" s="28">
        <f>SUMIF(C29:C48,"천",E29:E48)</f>
        <v>0</v>
      </c>
      <c r="R34" s="28">
        <f>COUNTIF(X29:X48,"천국")</f>
        <v>0</v>
      </c>
      <c r="S34" s="28" t="s">
        <v>2</v>
      </c>
      <c r="T34" s="28">
        <f>SUMIF(X29:X48,"천국",E29:E48)</f>
        <v>0</v>
      </c>
      <c r="U34" s="28">
        <f t="shared" si="5"/>
        <v>0</v>
      </c>
      <c r="V34" s="28" t="s">
        <v>2</v>
      </c>
      <c r="W34" s="28">
        <f t="shared" si="6"/>
        <v>0</v>
      </c>
      <c r="X34" s="28" t="str">
        <f t="shared" si="4"/>
        <v/>
      </c>
    </row>
    <row r="35" spans="1:24" ht="28.9" customHeight="1">
      <c r="A35" s="41" t="str">
        <f t="shared" si="7"/>
        <v xml:space="preserve"> </v>
      </c>
      <c r="B35" s="42"/>
      <c r="C35" s="43"/>
      <c r="D35" s="44"/>
      <c r="E35" s="44"/>
      <c r="F35" s="43"/>
      <c r="G35" s="43"/>
      <c r="H35" s="26"/>
      <c r="I35" s="26"/>
      <c r="J35" s="26"/>
      <c r="K35" s="26"/>
      <c r="L35" s="52"/>
      <c r="M35" s="50"/>
      <c r="N35" s="28" t="s">
        <v>9</v>
      </c>
      <c r="O35" s="28">
        <f>COUNTIF(C29:C48,"구")</f>
        <v>0</v>
      </c>
      <c r="P35" s="28" t="s">
        <v>2</v>
      </c>
      <c r="Q35" s="28">
        <f>SUMIF(C29:C48,"구",E29:E48)</f>
        <v>0</v>
      </c>
      <c r="R35" s="28">
        <f>COUNTIF(X29:X48,"구국")</f>
        <v>0</v>
      </c>
      <c r="S35" s="28" t="s">
        <v>2</v>
      </c>
      <c r="T35" s="28">
        <f>SUMIF(X29:X48,"구국",E29:E48)</f>
        <v>0</v>
      </c>
      <c r="U35" s="28">
        <f t="shared" si="5"/>
        <v>0</v>
      </c>
      <c r="V35" s="28" t="s">
        <v>2</v>
      </c>
      <c r="W35" s="28">
        <f t="shared" si="6"/>
        <v>0</v>
      </c>
      <c r="X35" s="28" t="str">
        <f t="shared" si="4"/>
        <v/>
      </c>
    </row>
    <row r="36" spans="1:24" ht="28.9" customHeight="1">
      <c r="A36" s="41" t="str">
        <f t="shared" si="7"/>
        <v xml:space="preserve"> </v>
      </c>
      <c r="B36" s="42"/>
      <c r="C36" s="43"/>
      <c r="D36" s="44"/>
      <c r="E36" s="44"/>
      <c r="F36" s="43"/>
      <c r="G36" s="43"/>
      <c r="H36" s="26"/>
      <c r="I36" s="26"/>
      <c r="J36" s="26"/>
      <c r="K36" s="26"/>
      <c r="L36" s="52"/>
      <c r="M36" s="50"/>
      <c r="N36" s="28" t="s">
        <v>10</v>
      </c>
      <c r="O36" s="28">
        <f>COUNTIF(C29:C48,"제")</f>
        <v>0</v>
      </c>
      <c r="P36" s="28" t="s">
        <v>2</v>
      </c>
      <c r="Q36" s="28">
        <f>SUMIF(C29:C48,"제",E29:E48)</f>
        <v>0</v>
      </c>
      <c r="R36" s="28">
        <f>COUNTIF(X29:X48,"제국")</f>
        <v>0</v>
      </c>
      <c r="S36" s="28" t="s">
        <v>2</v>
      </c>
      <c r="T36" s="28">
        <f>SUMIF(X29:X48,"제국",E29:E48)</f>
        <v>0</v>
      </c>
      <c r="U36" s="28">
        <f t="shared" si="5"/>
        <v>0</v>
      </c>
      <c r="V36" s="28" t="s">
        <v>2</v>
      </c>
      <c r="W36" s="28">
        <f t="shared" si="6"/>
        <v>0</v>
      </c>
      <c r="X36" s="28" t="str">
        <f t="shared" si="4"/>
        <v/>
      </c>
    </row>
    <row r="37" spans="1:24" ht="28.9" customHeight="1">
      <c r="A37" s="41" t="str">
        <f t="shared" si="7"/>
        <v xml:space="preserve"> </v>
      </c>
      <c r="B37" s="42"/>
      <c r="C37" s="43"/>
      <c r="D37" s="44"/>
      <c r="E37" s="44"/>
      <c r="F37" s="43"/>
      <c r="G37" s="43"/>
      <c r="H37" s="26"/>
      <c r="I37" s="26"/>
      <c r="J37" s="26"/>
      <c r="K37" s="26"/>
      <c r="L37" s="52"/>
      <c r="M37" s="50"/>
      <c r="N37" s="28" t="s">
        <v>11</v>
      </c>
      <c r="O37" s="28">
        <f>COUNTIF(C29:C48,"유")</f>
        <v>0</v>
      </c>
      <c r="P37" s="28" t="s">
        <v>2</v>
      </c>
      <c r="Q37" s="28">
        <f>SUMIF(C29:C48,"유",E29:E48)</f>
        <v>0</v>
      </c>
      <c r="R37" s="28">
        <f>COUNTIF(X29:X48,"유국")</f>
        <v>0</v>
      </c>
      <c r="S37" s="28" t="s">
        <v>2</v>
      </c>
      <c r="T37" s="28">
        <f>SUMIF(X29:X48,"유국",E29:E48)</f>
        <v>0</v>
      </c>
      <c r="U37" s="28">
        <f t="shared" si="5"/>
        <v>0</v>
      </c>
      <c r="V37" s="28" t="s">
        <v>2</v>
      </c>
      <c r="W37" s="28">
        <f t="shared" si="6"/>
        <v>0</v>
      </c>
      <c r="X37" s="28" t="str">
        <f t="shared" si="4"/>
        <v/>
      </c>
    </row>
    <row r="38" spans="1:24" ht="28.9" customHeight="1">
      <c r="A38" s="41" t="str">
        <f t="shared" si="7"/>
        <v xml:space="preserve"> </v>
      </c>
      <c r="B38" s="42"/>
      <c r="C38" s="43"/>
      <c r="D38" s="44"/>
      <c r="E38" s="44"/>
      <c r="F38" s="43"/>
      <c r="G38" s="43"/>
      <c r="H38" s="26"/>
      <c r="I38" s="26"/>
      <c r="J38" s="26"/>
      <c r="K38" s="26"/>
      <c r="L38" s="52"/>
      <c r="M38" s="50"/>
      <c r="N38" s="28" t="s">
        <v>12</v>
      </c>
      <c r="O38" s="28">
        <f>COUNTIF(C29:C48,"과")</f>
        <v>0</v>
      </c>
      <c r="P38" s="28" t="s">
        <v>2</v>
      </c>
      <c r="Q38" s="28">
        <f>SUMIF(C29:C48,"과",E29:E48)</f>
        <v>0</v>
      </c>
      <c r="R38" s="28">
        <f>COUNTIF(X29:X48,"과국")</f>
        <v>0</v>
      </c>
      <c r="S38" s="28" t="s">
        <v>2</v>
      </c>
      <c r="T38" s="28">
        <f>SUMIF(X29:X48,"과국",E29:E48)</f>
        <v>0</v>
      </c>
      <c r="U38" s="28">
        <f t="shared" si="5"/>
        <v>0</v>
      </c>
      <c r="V38" s="28" t="s">
        <v>2</v>
      </c>
      <c r="W38" s="28">
        <f t="shared" si="6"/>
        <v>0</v>
      </c>
      <c r="X38" s="28" t="str">
        <f t="shared" si="4"/>
        <v/>
      </c>
    </row>
    <row r="39" spans="1:24" ht="28.9" customHeight="1">
      <c r="A39" s="41" t="str">
        <f t="shared" si="7"/>
        <v xml:space="preserve"> </v>
      </c>
      <c r="B39" s="42"/>
      <c r="C39" s="43"/>
      <c r="D39" s="44"/>
      <c r="E39" s="44"/>
      <c r="F39" s="43"/>
      <c r="G39" s="43"/>
      <c r="H39" s="26"/>
      <c r="I39" s="26"/>
      <c r="J39" s="26"/>
      <c r="K39" s="26"/>
      <c r="L39" s="52"/>
      <c r="M39" s="50"/>
      <c r="N39" s="28" t="s">
        <v>13</v>
      </c>
      <c r="O39" s="28">
        <f>COUNTIF(C29:C48,"묘")</f>
        <v>0</v>
      </c>
      <c r="P39" s="28" t="s">
        <v>2</v>
      </c>
      <c r="Q39" s="28">
        <f>SUMIF(C29:C48,"묘",E29:E48)</f>
        <v>0</v>
      </c>
      <c r="R39" s="28">
        <f>COUNTIF(X29:X48,"묘국")</f>
        <v>0</v>
      </c>
      <c r="S39" s="28" t="s">
        <v>2</v>
      </c>
      <c r="T39" s="28">
        <f>SUMIF(X29:X48,"묘국",E29:E48)</f>
        <v>0</v>
      </c>
      <c r="U39" s="28">
        <f t="shared" si="5"/>
        <v>0</v>
      </c>
      <c r="V39" s="28" t="s">
        <v>2</v>
      </c>
      <c r="W39" s="28">
        <f t="shared" si="6"/>
        <v>0</v>
      </c>
      <c r="X39" s="28" t="str">
        <f t="shared" si="4"/>
        <v/>
      </c>
    </row>
    <row r="40" spans="1:24" ht="28.9" customHeight="1">
      <c r="A40" s="41" t="str">
        <f t="shared" si="7"/>
        <v xml:space="preserve"> </v>
      </c>
      <c r="B40" s="42"/>
      <c r="C40" s="43"/>
      <c r="D40" s="44"/>
      <c r="E40" s="44"/>
      <c r="F40" s="43"/>
      <c r="G40" s="43"/>
      <c r="H40" s="26"/>
      <c r="I40" s="26"/>
      <c r="J40" s="26"/>
      <c r="K40" s="26"/>
      <c r="L40" s="52"/>
      <c r="M40" s="50"/>
      <c r="N40" s="28" t="s">
        <v>14</v>
      </c>
      <c r="O40" s="28">
        <f>COUNTIF(C29:C48,"목")</f>
        <v>0</v>
      </c>
      <c r="P40" s="28" t="s">
        <v>2</v>
      </c>
      <c r="Q40" s="28">
        <f>SUMIF(C29:C48,"목",E29:E48)</f>
        <v>0</v>
      </c>
      <c r="R40" s="28">
        <f>COUNTIF(X29:X48,"목국")</f>
        <v>0</v>
      </c>
      <c r="S40" s="28" t="s">
        <v>2</v>
      </c>
      <c r="T40" s="28">
        <f>SUMIF(X29:X48,"목국",E29:E48)</f>
        <v>0</v>
      </c>
      <c r="U40" s="28">
        <f t="shared" si="5"/>
        <v>0</v>
      </c>
      <c r="V40" s="28" t="s">
        <v>2</v>
      </c>
      <c r="W40" s="28">
        <f t="shared" si="6"/>
        <v>0</v>
      </c>
      <c r="X40" s="28" t="str">
        <f t="shared" ref="X40:X55" si="8">CONCATENATE(C40,H40)</f>
        <v/>
      </c>
    </row>
    <row r="41" spans="1:24" ht="28.9" customHeight="1">
      <c r="A41" s="41" t="str">
        <f t="shared" si="7"/>
        <v xml:space="preserve"> </v>
      </c>
      <c r="B41" s="42"/>
      <c r="C41" s="43"/>
      <c r="D41" s="44"/>
      <c r="E41" s="44"/>
      <c r="F41" s="43"/>
      <c r="G41" s="43"/>
      <c r="H41" s="26"/>
      <c r="I41" s="26"/>
      <c r="J41" s="26"/>
      <c r="K41" s="26"/>
      <c r="L41" s="52"/>
      <c r="M41" s="50"/>
      <c r="N41" s="28" t="s">
        <v>15</v>
      </c>
      <c r="O41" s="28">
        <f>COUNTIF(C29:C48,"잡")</f>
        <v>0</v>
      </c>
      <c r="P41" s="28" t="s">
        <v>2</v>
      </c>
      <c r="Q41" s="28">
        <f>SUMIF(C29:C48,"잡",E29:E48)</f>
        <v>0</v>
      </c>
      <c r="R41" s="28">
        <f>COUNTIF(X29:X48,"잡국")</f>
        <v>0</v>
      </c>
      <c r="S41" s="28" t="s">
        <v>2</v>
      </c>
      <c r="T41" s="28">
        <f>SUMIF(X29:X48,"잡국",E29:E48)</f>
        <v>0</v>
      </c>
      <c r="U41" s="28">
        <f t="shared" si="5"/>
        <v>0</v>
      </c>
      <c r="V41" s="28" t="s">
        <v>2</v>
      </c>
      <c r="W41" s="28">
        <f t="shared" si="6"/>
        <v>0</v>
      </c>
      <c r="X41" s="28" t="str">
        <f t="shared" si="8"/>
        <v/>
      </c>
    </row>
    <row r="42" spans="1:24" ht="28.9" customHeight="1">
      <c r="A42" s="41" t="str">
        <f t="shared" si="7"/>
        <v xml:space="preserve"> </v>
      </c>
      <c r="B42" s="42"/>
      <c r="C42" s="43"/>
      <c r="D42" s="44"/>
      <c r="E42" s="44"/>
      <c r="F42" s="43"/>
      <c r="G42" s="43"/>
      <c r="H42" s="26"/>
      <c r="I42" s="26"/>
      <c r="J42" s="26"/>
      <c r="K42" s="26"/>
      <c r="L42" s="52"/>
      <c r="M42" s="50"/>
      <c r="N42" s="28" t="s">
        <v>19</v>
      </c>
      <c r="O42" s="28">
        <f>COUNTIF(C29:C48,"학")</f>
        <v>0</v>
      </c>
      <c r="P42" s="28" t="s">
        <v>2</v>
      </c>
      <c r="Q42" s="28">
        <f>SUMIF(C29:C48,"학",E29:E48)</f>
        <v>0</v>
      </c>
      <c r="R42" s="28">
        <f>COUNTIF(X29:X48,"학국")</f>
        <v>0</v>
      </c>
      <c r="S42" s="28" t="s">
        <v>2</v>
      </c>
      <c r="T42" s="28">
        <f>SUMIF(X29:X48,"학국",E29:E48)</f>
        <v>0</v>
      </c>
      <c r="U42" s="28">
        <f t="shared" si="5"/>
        <v>0</v>
      </c>
      <c r="V42" s="28" t="s">
        <v>2</v>
      </c>
      <c r="W42" s="28">
        <f t="shared" si="6"/>
        <v>0</v>
      </c>
      <c r="X42" s="28" t="str">
        <f t="shared" si="8"/>
        <v/>
      </c>
    </row>
    <row r="43" spans="1:24" ht="28.9" customHeight="1">
      <c r="A43" s="41" t="str">
        <f t="shared" si="7"/>
        <v xml:space="preserve"> </v>
      </c>
      <c r="B43" s="42"/>
      <c r="C43" s="43"/>
      <c r="D43" s="44"/>
      <c r="E43" s="44"/>
      <c r="F43" s="43"/>
      <c r="G43" s="43"/>
      <c r="H43" s="26"/>
      <c r="I43" s="26"/>
      <c r="J43" s="26"/>
      <c r="K43" s="26"/>
      <c r="L43" s="52"/>
      <c r="M43" s="50"/>
      <c r="N43" s="28" t="s">
        <v>16</v>
      </c>
      <c r="O43" s="28">
        <f>COUNTIF(C29:C48,"수")</f>
        <v>0</v>
      </c>
      <c r="P43" s="28" t="s">
        <v>2</v>
      </c>
      <c r="Q43" s="28">
        <f>SUMIF(C29:C48,"수",E29:E48)</f>
        <v>0</v>
      </c>
      <c r="R43" s="28">
        <f>COUNTIF(X29:X48,"수국")</f>
        <v>0</v>
      </c>
      <c r="S43" s="28" t="s">
        <v>2</v>
      </c>
      <c r="T43" s="28">
        <f>SUMIF(X29:X48,"수국",E29:E48)</f>
        <v>0</v>
      </c>
      <c r="U43" s="28">
        <f t="shared" si="5"/>
        <v>0</v>
      </c>
      <c r="V43" s="28" t="s">
        <v>2</v>
      </c>
      <c r="W43" s="28">
        <f t="shared" si="6"/>
        <v>0</v>
      </c>
      <c r="X43" s="28" t="str">
        <f t="shared" si="8"/>
        <v/>
      </c>
    </row>
    <row r="44" spans="1:24" ht="28.9" customHeight="1">
      <c r="A44" s="41" t="str">
        <f t="shared" si="7"/>
        <v xml:space="preserve"> </v>
      </c>
      <c r="B44" s="42"/>
      <c r="C44" s="43"/>
      <c r="D44" s="44"/>
      <c r="E44" s="44"/>
      <c r="F44" s="43"/>
      <c r="G44" s="43"/>
      <c r="H44" s="26"/>
      <c r="I44" s="26"/>
      <c r="J44" s="26"/>
      <c r="K44" s="26"/>
      <c r="L44" s="52"/>
      <c r="M44" s="50"/>
      <c r="N44" s="29" t="s">
        <v>17</v>
      </c>
      <c r="O44" s="28">
        <f>COUNTIF(C29:C48,"장")</f>
        <v>0</v>
      </c>
      <c r="P44" s="28" t="s">
        <v>2</v>
      </c>
      <c r="Q44" s="28">
        <f>SUMIF(C29:C48,"장",E29:E48)</f>
        <v>0</v>
      </c>
      <c r="R44" s="28">
        <f>COUNTIF(X29:X48,"장국")</f>
        <v>0</v>
      </c>
      <c r="S44" s="28" t="s">
        <v>2</v>
      </c>
      <c r="T44" s="28">
        <f>SUMIF(X29:X48,"장국",E29:E48)</f>
        <v>0</v>
      </c>
      <c r="U44" s="28">
        <f t="shared" si="5"/>
        <v>0</v>
      </c>
      <c r="V44" s="28" t="s">
        <v>2</v>
      </c>
      <c r="W44" s="28">
        <f t="shared" si="6"/>
        <v>0</v>
      </c>
      <c r="X44" s="30" t="str">
        <f t="shared" si="8"/>
        <v/>
      </c>
    </row>
    <row r="45" spans="1:24" ht="28.9" customHeight="1">
      <c r="A45" s="41" t="str">
        <f t="shared" si="7"/>
        <v xml:space="preserve"> </v>
      </c>
      <c r="B45" s="42"/>
      <c r="C45" s="43"/>
      <c r="D45" s="44"/>
      <c r="E45" s="44"/>
      <c r="F45" s="43"/>
      <c r="G45" s="43"/>
      <c r="H45" s="26"/>
      <c r="I45" s="26"/>
      <c r="J45" s="26"/>
      <c r="K45" s="26"/>
      <c r="L45" s="52"/>
      <c r="M45" s="50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30" t="str">
        <f t="shared" si="8"/>
        <v/>
      </c>
    </row>
    <row r="46" spans="1:24" ht="28.9" customHeight="1">
      <c r="A46" s="41" t="str">
        <f>IF(OR(ISNUMBER(E46),ISTEXT(C46)),A45+1," ")</f>
        <v xml:space="preserve"> </v>
      </c>
      <c r="B46" s="42"/>
      <c r="C46" s="43"/>
      <c r="D46" s="44"/>
      <c r="E46" s="44"/>
      <c r="F46" s="43"/>
      <c r="G46" s="43"/>
      <c r="H46" s="26"/>
      <c r="I46" s="26"/>
      <c r="J46" s="26"/>
      <c r="K46" s="26"/>
      <c r="L46" s="52"/>
      <c r="M46" s="50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30" t="str">
        <f t="shared" si="8"/>
        <v/>
      </c>
    </row>
    <row r="47" spans="1:24" ht="28.9" customHeight="1">
      <c r="A47" s="41" t="str">
        <f>IF(OR(ISNUMBER(E47),ISTEXT(C47)),A46+1," ")</f>
        <v xml:space="preserve"> </v>
      </c>
      <c r="B47" s="42"/>
      <c r="C47" s="43"/>
      <c r="D47" s="44"/>
      <c r="E47" s="44"/>
      <c r="F47" s="43"/>
      <c r="G47" s="43"/>
      <c r="H47" s="26"/>
      <c r="I47" s="26"/>
      <c r="J47" s="26"/>
      <c r="K47" s="26"/>
      <c r="L47" s="52"/>
      <c r="M47" s="50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30" t="str">
        <f t="shared" si="8"/>
        <v/>
      </c>
    </row>
    <row r="48" spans="1:24" ht="28.9" customHeight="1">
      <c r="A48" s="41" t="str">
        <f>IF(OR(ISNUMBER(E48),ISTEXT(C48)),A47+1," ")</f>
        <v xml:space="preserve"> </v>
      </c>
      <c r="B48" s="42"/>
      <c r="C48" s="43"/>
      <c r="D48" s="44"/>
      <c r="E48" s="44"/>
      <c r="F48" s="43"/>
      <c r="G48" s="43"/>
      <c r="H48" s="26"/>
      <c r="I48" s="26"/>
      <c r="J48" s="26"/>
      <c r="K48" s="26"/>
      <c r="L48" s="52"/>
      <c r="M48" s="50"/>
      <c r="N48" s="28" t="s">
        <v>20</v>
      </c>
      <c r="O48" s="28">
        <f>COUNTIF(C29:C48," ")</f>
        <v>0</v>
      </c>
      <c r="P48" s="28" t="s">
        <v>2</v>
      </c>
      <c r="Q48" s="28">
        <f>SUMIF(C29:C48," ",E29:E48)</f>
        <v>0</v>
      </c>
      <c r="R48" s="28"/>
      <c r="S48" s="28" t="s">
        <v>2</v>
      </c>
      <c r="T48" s="28"/>
      <c r="U48" s="28">
        <f>O48</f>
        <v>0</v>
      </c>
      <c r="V48" s="28" t="s">
        <v>2</v>
      </c>
      <c r="W48" s="28">
        <f>Q48</f>
        <v>0</v>
      </c>
      <c r="X48" s="28" t="str">
        <f t="shared" si="8"/>
        <v/>
      </c>
    </row>
    <row r="49" spans="1:24" ht="28.9" customHeight="1">
      <c r="A49" s="45" t="s">
        <v>35</v>
      </c>
      <c r="B49" s="46"/>
      <c r="C49" s="47"/>
      <c r="D49" s="48"/>
      <c r="E49" s="49">
        <f>SUM(E29:E48)</f>
        <v>0</v>
      </c>
      <c r="F49" s="47"/>
      <c r="G49" s="47"/>
      <c r="H49" s="31"/>
      <c r="I49" s="31"/>
      <c r="J49" s="31"/>
      <c r="K49" s="31"/>
      <c r="L49" s="33"/>
      <c r="M49" s="51"/>
      <c r="N49" s="29" t="s">
        <v>1</v>
      </c>
      <c r="O49" s="28">
        <f>SUM(O29:O48)</f>
        <v>0</v>
      </c>
      <c r="P49" s="28" t="s">
        <v>2</v>
      </c>
      <c r="Q49" s="28">
        <f>SUM(Q29:Q48)</f>
        <v>0</v>
      </c>
      <c r="R49" s="28">
        <f>SUM(R29:R48)</f>
        <v>0</v>
      </c>
      <c r="S49" s="28" t="s">
        <v>2</v>
      </c>
      <c r="T49" s="28">
        <f>SUM(T29:T48)</f>
        <v>0</v>
      </c>
      <c r="U49" s="28">
        <f>SUM(U29:U48)</f>
        <v>0</v>
      </c>
      <c r="V49" s="28" t="s">
        <v>2</v>
      </c>
      <c r="W49" s="28">
        <f>SUM(W29:W48)</f>
        <v>0</v>
      </c>
      <c r="X49" s="28" t="str">
        <f t="shared" si="8"/>
        <v/>
      </c>
    </row>
    <row r="50" spans="1:24" ht="28.9" customHeight="1">
      <c r="A50" s="41" t="str">
        <f>IF(OR(ISNUMBER(E50),ISTEXT(C50)),A48+1," ")</f>
        <v xml:space="preserve"> </v>
      </c>
      <c r="B50" s="42"/>
      <c r="C50" s="43"/>
      <c r="D50" s="44"/>
      <c r="E50" s="44"/>
      <c r="F50" s="43"/>
      <c r="G50" s="43"/>
      <c r="H50" s="26"/>
      <c r="I50" s="26"/>
      <c r="J50" s="26"/>
      <c r="K50" s="27"/>
      <c r="L50" s="52"/>
      <c r="M50" s="50"/>
      <c r="N50" s="28" t="s">
        <v>3</v>
      </c>
      <c r="O50" s="28">
        <f>COUNTIF(C50:C69,"전")</f>
        <v>0</v>
      </c>
      <c r="P50" s="28" t="s">
        <v>2</v>
      </c>
      <c r="Q50" s="28">
        <f>SUMIF(C50:C69,"전",E50:E69)</f>
        <v>0</v>
      </c>
      <c r="R50" s="28">
        <f>COUNTIF(X50:X69,"전국")</f>
        <v>0</v>
      </c>
      <c r="S50" s="28" t="s">
        <v>2</v>
      </c>
      <c r="T50" s="28">
        <f>SUMIF(X50:X69,"전국",E50:E69)</f>
        <v>0</v>
      </c>
      <c r="U50" s="28">
        <f t="shared" ref="U50:U65" si="9">O50-R50</f>
        <v>0</v>
      </c>
      <c r="V50" s="28" t="s">
        <v>2</v>
      </c>
      <c r="W50" s="28">
        <f t="shared" ref="W50:W65" si="10">Q50-T50</f>
        <v>0</v>
      </c>
      <c r="X50" s="28" t="str">
        <f t="shared" si="8"/>
        <v/>
      </c>
    </row>
    <row r="51" spans="1:24" ht="28.9" customHeight="1">
      <c r="A51" s="41" t="str">
        <f>IF(OR(ISNUMBER(E51),ISTEXT(C51)),A50+1," ")</f>
        <v xml:space="preserve"> </v>
      </c>
      <c r="B51" s="42"/>
      <c r="C51" s="43"/>
      <c r="D51" s="44"/>
      <c r="E51" s="44"/>
      <c r="F51" s="43"/>
      <c r="G51" s="43"/>
      <c r="H51" s="26"/>
      <c r="I51" s="26"/>
      <c r="J51" s="26"/>
      <c r="K51" s="26"/>
      <c r="L51" s="52"/>
      <c r="M51" s="50"/>
      <c r="N51" s="28" t="s">
        <v>4</v>
      </c>
      <c r="O51" s="28">
        <f>COUNTIF(C50:C69,"답")</f>
        <v>0</v>
      </c>
      <c r="P51" s="28" t="s">
        <v>2</v>
      </c>
      <c r="Q51" s="28">
        <f>SUMIF(C50:C69,"답",E50:E69)</f>
        <v>0</v>
      </c>
      <c r="R51" s="28">
        <f>COUNTIF(X50:X69,"답국")</f>
        <v>0</v>
      </c>
      <c r="S51" s="28" t="s">
        <v>2</v>
      </c>
      <c r="T51" s="28">
        <f>SUMIF(X50:X69,"답국",E50:E69)</f>
        <v>0</v>
      </c>
      <c r="U51" s="28">
        <f t="shared" si="9"/>
        <v>0</v>
      </c>
      <c r="V51" s="28" t="s">
        <v>2</v>
      </c>
      <c r="W51" s="28">
        <f t="shared" si="10"/>
        <v>0</v>
      </c>
      <c r="X51" s="28" t="str">
        <f t="shared" si="8"/>
        <v/>
      </c>
    </row>
    <row r="52" spans="1:24" ht="28.9" customHeight="1">
      <c r="A52" s="41" t="str">
        <f t="shared" ref="A52:A64" si="11">IF(OR(ISNUMBER(E52),ISTEXT(C52)),A51+1," ")</f>
        <v xml:space="preserve"> </v>
      </c>
      <c r="B52" s="42"/>
      <c r="C52" s="43"/>
      <c r="D52" s="44"/>
      <c r="E52" s="44"/>
      <c r="F52" s="43"/>
      <c r="G52" s="43"/>
      <c r="H52" s="26"/>
      <c r="I52" s="26"/>
      <c r="J52" s="26"/>
      <c r="K52" s="26"/>
      <c r="L52" s="52"/>
      <c r="M52" s="50"/>
      <c r="N52" s="28" t="s">
        <v>5</v>
      </c>
      <c r="O52" s="28">
        <f>COUNTIF(C50:C69,"임")</f>
        <v>0</v>
      </c>
      <c r="P52" s="28" t="s">
        <v>2</v>
      </c>
      <c r="Q52" s="28">
        <f>SUMIF(C50:C69,"임",E50:E69)</f>
        <v>0</v>
      </c>
      <c r="R52" s="28">
        <f>COUNTIF(X50:X69,"임국")</f>
        <v>0</v>
      </c>
      <c r="S52" s="28" t="s">
        <v>2</v>
      </c>
      <c r="T52" s="28">
        <f>SUMIF(X50:X69,"임국",E50:E69)</f>
        <v>0</v>
      </c>
      <c r="U52" s="28">
        <f t="shared" si="9"/>
        <v>0</v>
      </c>
      <c r="V52" s="28" t="s">
        <v>2</v>
      </c>
      <c r="W52" s="28">
        <f t="shared" si="10"/>
        <v>0</v>
      </c>
      <c r="X52" s="28" t="str">
        <f t="shared" si="8"/>
        <v/>
      </c>
    </row>
    <row r="53" spans="1:24" ht="28.9" customHeight="1">
      <c r="A53" s="41" t="str">
        <f t="shared" si="11"/>
        <v xml:space="preserve"> </v>
      </c>
      <c r="B53" s="42"/>
      <c r="C53" s="43"/>
      <c r="D53" s="44"/>
      <c r="E53" s="44"/>
      <c r="F53" s="43"/>
      <c r="G53" s="43"/>
      <c r="H53" s="26"/>
      <c r="I53" s="26"/>
      <c r="J53" s="26"/>
      <c r="K53" s="26"/>
      <c r="L53" s="52"/>
      <c r="M53" s="50"/>
      <c r="N53" s="28" t="s">
        <v>6</v>
      </c>
      <c r="O53" s="28">
        <f>COUNTIF(C50:C69,"대")</f>
        <v>0</v>
      </c>
      <c r="P53" s="28" t="s">
        <v>2</v>
      </c>
      <c r="Q53" s="28">
        <f>SUMIF(C50:C69,"대",E50:E69)</f>
        <v>0</v>
      </c>
      <c r="R53" s="28">
        <f>COUNTIF(X50:X69,"대국")</f>
        <v>0</v>
      </c>
      <c r="S53" s="28" t="s">
        <v>2</v>
      </c>
      <c r="T53" s="28">
        <f>SUMIF(X50:X69,"대국",E50:E69)</f>
        <v>0</v>
      </c>
      <c r="U53" s="28">
        <f t="shared" si="9"/>
        <v>0</v>
      </c>
      <c r="V53" s="28" t="s">
        <v>2</v>
      </c>
      <c r="W53" s="28">
        <f t="shared" si="10"/>
        <v>0</v>
      </c>
      <c r="X53" s="28" t="str">
        <f t="shared" si="8"/>
        <v/>
      </c>
    </row>
    <row r="54" spans="1:24" ht="28.9" customHeight="1">
      <c r="A54" s="41" t="str">
        <f t="shared" si="11"/>
        <v xml:space="preserve"> </v>
      </c>
      <c r="B54" s="42"/>
      <c r="C54" s="43"/>
      <c r="D54" s="44"/>
      <c r="E54" s="44"/>
      <c r="F54" s="43"/>
      <c r="G54" s="43"/>
      <c r="H54" s="26"/>
      <c r="I54" s="26"/>
      <c r="J54" s="26"/>
      <c r="K54" s="26"/>
      <c r="L54" s="52"/>
      <c r="M54" s="50"/>
      <c r="N54" s="28" t="s">
        <v>7</v>
      </c>
      <c r="O54" s="28">
        <f>COUNTIF(C50:C69,"도")</f>
        <v>0</v>
      </c>
      <c r="P54" s="28" t="s">
        <v>2</v>
      </c>
      <c r="Q54" s="28">
        <f>SUMIF(C50:C69,"도",E50:E69)</f>
        <v>0</v>
      </c>
      <c r="R54" s="28">
        <f>COUNTIF(X50:X69,"도국")</f>
        <v>0</v>
      </c>
      <c r="S54" s="28" t="s">
        <v>2</v>
      </c>
      <c r="T54" s="28">
        <f>SUMIF(X50:X69,"도국",E50:E69)</f>
        <v>0</v>
      </c>
      <c r="U54" s="28">
        <f t="shared" si="9"/>
        <v>0</v>
      </c>
      <c r="V54" s="28" t="s">
        <v>2</v>
      </c>
      <c r="W54" s="28">
        <f t="shared" si="10"/>
        <v>0</v>
      </c>
      <c r="X54" s="28" t="str">
        <f t="shared" si="8"/>
        <v/>
      </c>
    </row>
    <row r="55" spans="1:24" ht="28.9" customHeight="1">
      <c r="A55" s="41" t="str">
        <f t="shared" si="11"/>
        <v xml:space="preserve"> </v>
      </c>
      <c r="B55" s="42"/>
      <c r="C55" s="43"/>
      <c r="D55" s="44"/>
      <c r="E55" s="44"/>
      <c r="F55" s="43"/>
      <c r="G55" s="43"/>
      <c r="H55" s="26"/>
      <c r="I55" s="26"/>
      <c r="J55" s="26"/>
      <c r="K55" s="26"/>
      <c r="L55" s="52"/>
      <c r="M55" s="50"/>
      <c r="N55" s="28" t="s">
        <v>8</v>
      </c>
      <c r="O55" s="28">
        <f>COUNTIF(C50:C69,"천")</f>
        <v>0</v>
      </c>
      <c r="P55" s="28" t="s">
        <v>2</v>
      </c>
      <c r="Q55" s="28">
        <f>SUMIF(C50:C69,"천",E50:E69)</f>
        <v>0</v>
      </c>
      <c r="R55" s="28">
        <f>COUNTIF(X50:X69,"천국")</f>
        <v>0</v>
      </c>
      <c r="S55" s="28" t="s">
        <v>2</v>
      </c>
      <c r="T55" s="28">
        <f>SUMIF(X50:X69,"천국",E50:E69)</f>
        <v>0</v>
      </c>
      <c r="U55" s="28">
        <f t="shared" si="9"/>
        <v>0</v>
      </c>
      <c r="V55" s="28" t="s">
        <v>2</v>
      </c>
      <c r="W55" s="28">
        <f t="shared" si="10"/>
        <v>0</v>
      </c>
      <c r="X55" s="28" t="str">
        <f t="shared" si="8"/>
        <v/>
      </c>
    </row>
    <row r="56" spans="1:24" ht="28.9" customHeight="1">
      <c r="A56" s="41" t="str">
        <f t="shared" si="11"/>
        <v xml:space="preserve"> </v>
      </c>
      <c r="B56" s="42"/>
      <c r="C56" s="43"/>
      <c r="D56" s="44"/>
      <c r="E56" s="44"/>
      <c r="F56" s="43"/>
      <c r="G56" s="43"/>
      <c r="H56" s="26"/>
      <c r="I56" s="26"/>
      <c r="J56" s="26"/>
      <c r="K56" s="26"/>
      <c r="L56" s="52"/>
      <c r="M56" s="50"/>
      <c r="N56" s="28" t="s">
        <v>9</v>
      </c>
      <c r="O56" s="28">
        <f>COUNTIF(C50:C69,"구")</f>
        <v>0</v>
      </c>
      <c r="P56" s="28" t="s">
        <v>2</v>
      </c>
      <c r="Q56" s="28">
        <f>SUMIF(C50:C69,"구",E50:E69)</f>
        <v>0</v>
      </c>
      <c r="R56" s="28">
        <f>COUNTIF(X50:X69,"구국")</f>
        <v>0</v>
      </c>
      <c r="S56" s="28" t="s">
        <v>2</v>
      </c>
      <c r="T56" s="28">
        <f>SUMIF(X50:X69,"구국",E50:E69)</f>
        <v>0</v>
      </c>
      <c r="U56" s="28">
        <f t="shared" si="9"/>
        <v>0</v>
      </c>
      <c r="V56" s="28" t="s">
        <v>2</v>
      </c>
      <c r="W56" s="28">
        <f t="shared" si="10"/>
        <v>0</v>
      </c>
      <c r="X56" s="28" t="str">
        <f t="shared" ref="X56:X71" si="12">CONCATENATE(C56,H56)</f>
        <v/>
      </c>
    </row>
    <row r="57" spans="1:24" ht="28.9" customHeight="1">
      <c r="A57" s="41" t="str">
        <f t="shared" si="11"/>
        <v xml:space="preserve"> </v>
      </c>
      <c r="B57" s="42"/>
      <c r="C57" s="43"/>
      <c r="D57" s="44"/>
      <c r="E57" s="44"/>
      <c r="F57" s="43"/>
      <c r="G57" s="43"/>
      <c r="H57" s="26"/>
      <c r="I57" s="26"/>
      <c r="J57" s="26"/>
      <c r="K57" s="26"/>
      <c r="L57" s="52"/>
      <c r="M57" s="50"/>
      <c r="N57" s="28" t="s">
        <v>10</v>
      </c>
      <c r="O57" s="28">
        <f>COUNTIF(C50:C69,"제")</f>
        <v>0</v>
      </c>
      <c r="P57" s="28" t="s">
        <v>2</v>
      </c>
      <c r="Q57" s="28">
        <f>SUMIF(C50:C69,"제",E50:E69)</f>
        <v>0</v>
      </c>
      <c r="R57" s="28">
        <f>COUNTIF(X50:X69,"제국")</f>
        <v>0</v>
      </c>
      <c r="S57" s="28" t="s">
        <v>2</v>
      </c>
      <c r="T57" s="28">
        <f>SUMIF(X50:X69,"제국",E50:E69)</f>
        <v>0</v>
      </c>
      <c r="U57" s="28">
        <f t="shared" si="9"/>
        <v>0</v>
      </c>
      <c r="V57" s="28" t="s">
        <v>2</v>
      </c>
      <c r="W57" s="28">
        <f t="shared" si="10"/>
        <v>0</v>
      </c>
      <c r="X57" s="28" t="str">
        <f t="shared" si="12"/>
        <v/>
      </c>
    </row>
    <row r="58" spans="1:24" ht="28.9" customHeight="1">
      <c r="A58" s="41" t="str">
        <f t="shared" si="11"/>
        <v xml:space="preserve"> </v>
      </c>
      <c r="B58" s="42"/>
      <c r="C58" s="43"/>
      <c r="D58" s="44"/>
      <c r="E58" s="44"/>
      <c r="F58" s="43"/>
      <c r="G58" s="43"/>
      <c r="H58" s="26"/>
      <c r="I58" s="26"/>
      <c r="J58" s="26"/>
      <c r="K58" s="26"/>
      <c r="L58" s="52"/>
      <c r="M58" s="50"/>
      <c r="N58" s="28" t="s">
        <v>11</v>
      </c>
      <c r="O58" s="28">
        <f>COUNTIF(C50:C69,"유")</f>
        <v>0</v>
      </c>
      <c r="P58" s="28" t="s">
        <v>2</v>
      </c>
      <c r="Q58" s="28">
        <f>SUMIF(C50:C69,"유",E50:E69)</f>
        <v>0</v>
      </c>
      <c r="R58" s="28">
        <f>COUNTIF(X50:X69,"유국")</f>
        <v>0</v>
      </c>
      <c r="S58" s="28" t="s">
        <v>2</v>
      </c>
      <c r="T58" s="28">
        <f>SUMIF(X50:X69,"유국",E50:E69)</f>
        <v>0</v>
      </c>
      <c r="U58" s="28">
        <f t="shared" si="9"/>
        <v>0</v>
      </c>
      <c r="V58" s="28" t="s">
        <v>2</v>
      </c>
      <c r="W58" s="28">
        <f t="shared" si="10"/>
        <v>0</v>
      </c>
      <c r="X58" s="28" t="str">
        <f t="shared" si="12"/>
        <v/>
      </c>
    </row>
    <row r="59" spans="1:24" ht="28.9" customHeight="1">
      <c r="A59" s="41" t="str">
        <f t="shared" si="11"/>
        <v xml:space="preserve"> </v>
      </c>
      <c r="B59" s="42"/>
      <c r="C59" s="43"/>
      <c r="D59" s="44"/>
      <c r="E59" s="44"/>
      <c r="F59" s="43"/>
      <c r="G59" s="43"/>
      <c r="H59" s="26"/>
      <c r="I59" s="26"/>
      <c r="J59" s="26"/>
      <c r="K59" s="26"/>
      <c r="L59" s="52"/>
      <c r="M59" s="50"/>
      <c r="N59" s="28" t="s">
        <v>12</v>
      </c>
      <c r="O59" s="28">
        <f>COUNTIF(C50:C69,"과")</f>
        <v>0</v>
      </c>
      <c r="P59" s="28" t="s">
        <v>2</v>
      </c>
      <c r="Q59" s="28">
        <f>SUMIF(C50:C69,"과",E50:E69)</f>
        <v>0</v>
      </c>
      <c r="R59" s="28">
        <f>COUNTIF(X50:X69,"과국")</f>
        <v>0</v>
      </c>
      <c r="S59" s="28" t="s">
        <v>2</v>
      </c>
      <c r="T59" s="28">
        <f>SUMIF(X50:X69,"과국",E50:E69)</f>
        <v>0</v>
      </c>
      <c r="U59" s="28">
        <f t="shared" si="9"/>
        <v>0</v>
      </c>
      <c r="V59" s="28" t="s">
        <v>2</v>
      </c>
      <c r="W59" s="28">
        <f t="shared" si="10"/>
        <v>0</v>
      </c>
      <c r="X59" s="28" t="str">
        <f t="shared" si="12"/>
        <v/>
      </c>
    </row>
    <row r="60" spans="1:24" ht="28.9" customHeight="1">
      <c r="A60" s="41" t="str">
        <f t="shared" si="11"/>
        <v xml:space="preserve"> </v>
      </c>
      <c r="B60" s="42"/>
      <c r="C60" s="43"/>
      <c r="D60" s="44"/>
      <c r="E60" s="44"/>
      <c r="F60" s="43"/>
      <c r="G60" s="43"/>
      <c r="H60" s="26"/>
      <c r="I60" s="26"/>
      <c r="J60" s="26"/>
      <c r="K60" s="26"/>
      <c r="L60" s="52"/>
      <c r="M60" s="50"/>
      <c r="N60" s="28" t="s">
        <v>13</v>
      </c>
      <c r="O60" s="28">
        <f>COUNTIF(C50:C69,"묘")</f>
        <v>0</v>
      </c>
      <c r="P60" s="28" t="s">
        <v>2</v>
      </c>
      <c r="Q60" s="28">
        <f>SUMIF(C50:C69,"묘",E50:E69)</f>
        <v>0</v>
      </c>
      <c r="R60" s="28">
        <f>COUNTIF(X50:X69,"묘국")</f>
        <v>0</v>
      </c>
      <c r="S60" s="28" t="s">
        <v>2</v>
      </c>
      <c r="T60" s="28">
        <f>SUMIF(X50:X69,"묘국",E50:E69)</f>
        <v>0</v>
      </c>
      <c r="U60" s="28">
        <f t="shared" si="9"/>
        <v>0</v>
      </c>
      <c r="V60" s="28" t="s">
        <v>2</v>
      </c>
      <c r="W60" s="28">
        <f t="shared" si="10"/>
        <v>0</v>
      </c>
      <c r="X60" s="28" t="str">
        <f t="shared" si="12"/>
        <v/>
      </c>
    </row>
    <row r="61" spans="1:24" ht="28.9" customHeight="1">
      <c r="A61" s="41" t="str">
        <f t="shared" si="11"/>
        <v xml:space="preserve"> </v>
      </c>
      <c r="B61" s="42"/>
      <c r="C61" s="43"/>
      <c r="D61" s="44"/>
      <c r="E61" s="44"/>
      <c r="F61" s="43"/>
      <c r="G61" s="43"/>
      <c r="H61" s="26"/>
      <c r="I61" s="26"/>
      <c r="J61" s="26"/>
      <c r="K61" s="26"/>
      <c r="L61" s="52"/>
      <c r="M61" s="50"/>
      <c r="N61" s="28" t="s">
        <v>14</v>
      </c>
      <c r="O61" s="28">
        <f>COUNTIF(C50:C69,"목")</f>
        <v>0</v>
      </c>
      <c r="P61" s="28" t="s">
        <v>2</v>
      </c>
      <c r="Q61" s="28">
        <f>SUMIF(C50:C69,"목",E50:E69)</f>
        <v>0</v>
      </c>
      <c r="R61" s="28">
        <f>COUNTIF(X50:X69,"목국")</f>
        <v>0</v>
      </c>
      <c r="S61" s="28" t="s">
        <v>2</v>
      </c>
      <c r="T61" s="28">
        <f>SUMIF(X50:X69,"목국",E50:E69)</f>
        <v>0</v>
      </c>
      <c r="U61" s="28">
        <f t="shared" si="9"/>
        <v>0</v>
      </c>
      <c r="V61" s="28" t="s">
        <v>2</v>
      </c>
      <c r="W61" s="28">
        <f t="shared" si="10"/>
        <v>0</v>
      </c>
      <c r="X61" s="28" t="str">
        <f t="shared" si="12"/>
        <v/>
      </c>
    </row>
    <row r="62" spans="1:24" ht="28.9" customHeight="1">
      <c r="A62" s="41" t="str">
        <f t="shared" si="11"/>
        <v xml:space="preserve"> </v>
      </c>
      <c r="B62" s="42"/>
      <c r="C62" s="43"/>
      <c r="D62" s="44"/>
      <c r="E62" s="44"/>
      <c r="F62" s="43"/>
      <c r="G62" s="43"/>
      <c r="H62" s="26"/>
      <c r="I62" s="26"/>
      <c r="J62" s="26"/>
      <c r="K62" s="26"/>
      <c r="L62" s="52"/>
      <c r="M62" s="50"/>
      <c r="N62" s="28" t="s">
        <v>15</v>
      </c>
      <c r="O62" s="28">
        <f>COUNTIF(C50:C69,"잡")</f>
        <v>0</v>
      </c>
      <c r="P62" s="28" t="s">
        <v>2</v>
      </c>
      <c r="Q62" s="28">
        <f>SUMIF(C50:C69,"잡",E50:E69)</f>
        <v>0</v>
      </c>
      <c r="R62" s="28">
        <f>COUNTIF(X50:X69,"잡국")</f>
        <v>0</v>
      </c>
      <c r="S62" s="28" t="s">
        <v>2</v>
      </c>
      <c r="T62" s="28">
        <f>SUMIF(X50:X69,"잡국",E50:E69)</f>
        <v>0</v>
      </c>
      <c r="U62" s="28">
        <f t="shared" si="9"/>
        <v>0</v>
      </c>
      <c r="V62" s="28" t="s">
        <v>2</v>
      </c>
      <c r="W62" s="28">
        <f t="shared" si="10"/>
        <v>0</v>
      </c>
      <c r="X62" s="28" t="str">
        <f t="shared" si="12"/>
        <v/>
      </c>
    </row>
    <row r="63" spans="1:24" ht="28.9" customHeight="1">
      <c r="A63" s="41" t="str">
        <f t="shared" si="11"/>
        <v xml:space="preserve"> </v>
      </c>
      <c r="B63" s="42"/>
      <c r="C63" s="43"/>
      <c r="D63" s="44"/>
      <c r="E63" s="44"/>
      <c r="F63" s="43"/>
      <c r="G63" s="43"/>
      <c r="H63" s="26"/>
      <c r="I63" s="26"/>
      <c r="J63" s="26"/>
      <c r="K63" s="26"/>
      <c r="L63" s="52"/>
      <c r="M63" s="50"/>
      <c r="N63" s="28" t="s">
        <v>19</v>
      </c>
      <c r="O63" s="28">
        <f>COUNTIF(C50:C69,"학")</f>
        <v>0</v>
      </c>
      <c r="P63" s="28" t="s">
        <v>2</v>
      </c>
      <c r="Q63" s="28">
        <f>SUMIF(C50:C69,"학",E50:E69)</f>
        <v>0</v>
      </c>
      <c r="R63" s="28">
        <f>COUNTIF(X50:X69,"학국")</f>
        <v>0</v>
      </c>
      <c r="S63" s="28" t="s">
        <v>2</v>
      </c>
      <c r="T63" s="28">
        <f>SUMIF(X50:X69,"학국",E50:E69)</f>
        <v>0</v>
      </c>
      <c r="U63" s="28">
        <f t="shared" si="9"/>
        <v>0</v>
      </c>
      <c r="V63" s="28" t="s">
        <v>2</v>
      </c>
      <c r="W63" s="28">
        <f t="shared" si="10"/>
        <v>0</v>
      </c>
      <c r="X63" s="28" t="str">
        <f t="shared" si="12"/>
        <v/>
      </c>
    </row>
    <row r="64" spans="1:24" ht="28.9" customHeight="1">
      <c r="A64" s="41" t="str">
        <f t="shared" si="11"/>
        <v xml:space="preserve"> </v>
      </c>
      <c r="B64" s="42"/>
      <c r="C64" s="43"/>
      <c r="D64" s="44"/>
      <c r="E64" s="44"/>
      <c r="F64" s="43"/>
      <c r="G64" s="43"/>
      <c r="H64" s="26"/>
      <c r="I64" s="26"/>
      <c r="J64" s="26"/>
      <c r="K64" s="26"/>
      <c r="L64" s="52"/>
      <c r="M64" s="50"/>
      <c r="N64" s="28" t="s">
        <v>16</v>
      </c>
      <c r="O64" s="28">
        <f>COUNTIF(C50:C69,"수")</f>
        <v>0</v>
      </c>
      <c r="P64" s="28" t="s">
        <v>2</v>
      </c>
      <c r="Q64" s="28">
        <f>SUMIF(C50:C69,"수",E50:E69)</f>
        <v>0</v>
      </c>
      <c r="R64" s="28">
        <f>COUNTIF(X50:X69,"수국")</f>
        <v>0</v>
      </c>
      <c r="S64" s="28" t="s">
        <v>2</v>
      </c>
      <c r="T64" s="28">
        <f>SUMIF(X50:X69,"수국",E50:E69)</f>
        <v>0</v>
      </c>
      <c r="U64" s="28">
        <f t="shared" si="9"/>
        <v>0</v>
      </c>
      <c r="V64" s="28" t="s">
        <v>2</v>
      </c>
      <c r="W64" s="28">
        <f t="shared" si="10"/>
        <v>0</v>
      </c>
      <c r="X64" s="28" t="str">
        <f t="shared" si="12"/>
        <v/>
      </c>
    </row>
    <row r="65" spans="1:24" ht="28.9" customHeight="1">
      <c r="A65" s="41" t="str">
        <f>IF(OR(ISNUMBER(E65),ISTEXT(C65)),A64+1," ")</f>
        <v xml:space="preserve"> </v>
      </c>
      <c r="B65" s="42"/>
      <c r="C65" s="43"/>
      <c r="D65" s="44"/>
      <c r="E65" s="44"/>
      <c r="F65" s="43"/>
      <c r="G65" s="43"/>
      <c r="H65" s="26"/>
      <c r="I65" s="26"/>
      <c r="J65" s="26"/>
      <c r="K65" s="26"/>
      <c r="L65" s="52"/>
      <c r="M65" s="50"/>
      <c r="N65" s="29" t="s">
        <v>17</v>
      </c>
      <c r="O65" s="28">
        <f>COUNTIF(C50:C69,"장")</f>
        <v>0</v>
      </c>
      <c r="P65" s="28" t="s">
        <v>2</v>
      </c>
      <c r="Q65" s="28">
        <f>SUMIF(C50:C69,"장",E50:E69)</f>
        <v>0</v>
      </c>
      <c r="R65" s="28">
        <f>COUNTIF(X50:X69,"장국")</f>
        <v>0</v>
      </c>
      <c r="S65" s="28" t="s">
        <v>2</v>
      </c>
      <c r="T65" s="28">
        <f>SUMIF(X50:X69,"장국",E50:E69)</f>
        <v>0</v>
      </c>
      <c r="U65" s="28">
        <f t="shared" si="9"/>
        <v>0</v>
      </c>
      <c r="V65" s="28" t="s">
        <v>2</v>
      </c>
      <c r="W65" s="28">
        <f t="shared" si="10"/>
        <v>0</v>
      </c>
      <c r="X65" s="30" t="str">
        <f t="shared" si="12"/>
        <v/>
      </c>
    </row>
    <row r="66" spans="1:24" ht="28.9" customHeight="1">
      <c r="A66" s="41" t="str">
        <f>IF(OR(ISNUMBER(E66),ISTEXT(C66)),A65+1," ")</f>
        <v xml:space="preserve"> </v>
      </c>
      <c r="B66" s="42"/>
      <c r="C66" s="43"/>
      <c r="D66" s="44"/>
      <c r="E66" s="44"/>
      <c r="F66" s="43"/>
      <c r="G66" s="43"/>
      <c r="H66" s="26"/>
      <c r="I66" s="26"/>
      <c r="J66" s="26"/>
      <c r="K66" s="26"/>
      <c r="L66" s="52"/>
      <c r="M66" s="50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30" t="str">
        <f t="shared" si="12"/>
        <v/>
      </c>
    </row>
    <row r="67" spans="1:24" ht="28.9" customHeight="1">
      <c r="A67" s="41" t="str">
        <f>IF(OR(ISNUMBER(E67),ISTEXT(C67)),A66+1," ")</f>
        <v xml:space="preserve"> </v>
      </c>
      <c r="B67" s="42"/>
      <c r="C67" s="43"/>
      <c r="D67" s="44"/>
      <c r="E67" s="44"/>
      <c r="F67" s="43"/>
      <c r="G67" s="43"/>
      <c r="H67" s="26"/>
      <c r="I67" s="26"/>
      <c r="J67" s="26"/>
      <c r="K67" s="26"/>
      <c r="L67" s="52"/>
      <c r="M67" s="50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30" t="str">
        <f t="shared" si="12"/>
        <v/>
      </c>
    </row>
    <row r="68" spans="1:24" ht="28.9" customHeight="1">
      <c r="A68" s="41" t="str">
        <f>IF(OR(ISNUMBER(E68),ISTEXT(C68)),A67+1," ")</f>
        <v xml:space="preserve"> </v>
      </c>
      <c r="B68" s="42"/>
      <c r="C68" s="43"/>
      <c r="D68" s="44"/>
      <c r="E68" s="44"/>
      <c r="F68" s="43"/>
      <c r="G68" s="43"/>
      <c r="H68" s="26"/>
      <c r="I68" s="26"/>
      <c r="J68" s="26"/>
      <c r="K68" s="26"/>
      <c r="L68" s="52"/>
      <c r="M68" s="50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30" t="str">
        <f t="shared" si="12"/>
        <v/>
      </c>
    </row>
    <row r="69" spans="1:24" ht="28.9" customHeight="1">
      <c r="A69" s="41" t="str">
        <f>IF(OR(ISNUMBER(E69),ISTEXT(C69)),A68+1," ")</f>
        <v xml:space="preserve"> </v>
      </c>
      <c r="B69" s="42"/>
      <c r="C69" s="43"/>
      <c r="D69" s="44"/>
      <c r="E69" s="44"/>
      <c r="F69" s="43"/>
      <c r="G69" s="43"/>
      <c r="H69" s="26"/>
      <c r="I69" s="26"/>
      <c r="J69" s="26"/>
      <c r="K69" s="26"/>
      <c r="L69" s="52"/>
      <c r="M69" s="50"/>
      <c r="N69" s="28" t="s">
        <v>20</v>
      </c>
      <c r="O69" s="28">
        <f>COUNTIF(C50:C69," ")</f>
        <v>0</v>
      </c>
      <c r="P69" s="28" t="s">
        <v>2</v>
      </c>
      <c r="Q69" s="28">
        <f>SUMIF(C50:C69," ",E50:E69)</f>
        <v>0</v>
      </c>
      <c r="R69" s="28"/>
      <c r="S69" s="28" t="s">
        <v>2</v>
      </c>
      <c r="T69" s="28"/>
      <c r="U69" s="28">
        <f>O69</f>
        <v>0</v>
      </c>
      <c r="V69" s="28" t="s">
        <v>2</v>
      </c>
      <c r="W69" s="28">
        <f>Q69</f>
        <v>0</v>
      </c>
      <c r="X69" s="28" t="str">
        <f t="shared" si="12"/>
        <v/>
      </c>
    </row>
    <row r="70" spans="1:24" ht="28.9" customHeight="1">
      <c r="A70" s="45" t="s">
        <v>35</v>
      </c>
      <c r="B70" s="46"/>
      <c r="C70" s="47"/>
      <c r="D70" s="48"/>
      <c r="E70" s="49">
        <f>SUM(E50:E69)</f>
        <v>0</v>
      </c>
      <c r="F70" s="47"/>
      <c r="G70" s="47"/>
      <c r="H70" s="31"/>
      <c r="I70" s="31"/>
      <c r="J70" s="31"/>
      <c r="K70" s="31"/>
      <c r="L70" s="33"/>
      <c r="M70" s="51"/>
      <c r="N70" s="29" t="s">
        <v>1</v>
      </c>
      <c r="O70" s="28">
        <f>SUM(O50:O69)</f>
        <v>0</v>
      </c>
      <c r="P70" s="28" t="s">
        <v>2</v>
      </c>
      <c r="Q70" s="28">
        <f>SUM(Q50:Q69)</f>
        <v>0</v>
      </c>
      <c r="R70" s="28">
        <f>SUM(R50:R69)</f>
        <v>0</v>
      </c>
      <c r="S70" s="28" t="s">
        <v>2</v>
      </c>
      <c r="T70" s="28">
        <f>SUM(T50:T69)</f>
        <v>0</v>
      </c>
      <c r="U70" s="28">
        <f>SUM(U50:U69)</f>
        <v>0</v>
      </c>
      <c r="V70" s="28" t="s">
        <v>2</v>
      </c>
      <c r="W70" s="28">
        <f>SUM(W50:W69)</f>
        <v>0</v>
      </c>
      <c r="X70" s="28" t="str">
        <f t="shared" si="12"/>
        <v/>
      </c>
    </row>
    <row r="71" spans="1:24" ht="28.9" customHeight="1">
      <c r="A71" s="41" t="str">
        <f>IF(OR(ISNUMBER(E71),ISTEXT(C71)),A69+1," ")</f>
        <v xml:space="preserve"> </v>
      </c>
      <c r="B71" s="42"/>
      <c r="C71" s="43"/>
      <c r="D71" s="44"/>
      <c r="E71" s="44"/>
      <c r="F71" s="43"/>
      <c r="G71" s="43"/>
      <c r="H71" s="26"/>
      <c r="I71" s="26"/>
      <c r="J71" s="26"/>
      <c r="K71" s="27"/>
      <c r="L71" s="52"/>
      <c r="M71" s="50"/>
      <c r="N71" s="28" t="s">
        <v>3</v>
      </c>
      <c r="O71" s="28">
        <f>COUNTIF(C71:C90,"전")</f>
        <v>0</v>
      </c>
      <c r="P71" s="28" t="s">
        <v>2</v>
      </c>
      <c r="Q71" s="28">
        <f>SUMIF(C71:C90,"전",E71:E90)</f>
        <v>0</v>
      </c>
      <c r="R71" s="28">
        <f>COUNTIF(X71:X90,"전국")</f>
        <v>0</v>
      </c>
      <c r="S71" s="28" t="s">
        <v>2</v>
      </c>
      <c r="T71" s="28">
        <f>SUMIF(X71:X90,"전국",E71:E90)</f>
        <v>0</v>
      </c>
      <c r="U71" s="28">
        <f t="shared" ref="U71:U86" si="13">O71-R71</f>
        <v>0</v>
      </c>
      <c r="V71" s="28" t="s">
        <v>2</v>
      </c>
      <c r="W71" s="28">
        <f t="shared" ref="W71:W86" si="14">Q71-T71</f>
        <v>0</v>
      </c>
      <c r="X71" s="28" t="str">
        <f t="shared" si="12"/>
        <v/>
      </c>
    </row>
    <row r="72" spans="1:24" ht="28.9" customHeight="1">
      <c r="A72" s="41" t="str">
        <f>IF(OR(ISNUMBER(E72),ISTEXT(C72)),A71+1," ")</f>
        <v xml:space="preserve"> </v>
      </c>
      <c r="B72" s="42"/>
      <c r="C72" s="43"/>
      <c r="D72" s="44"/>
      <c r="E72" s="44"/>
      <c r="F72" s="43"/>
      <c r="G72" s="43"/>
      <c r="H72" s="26"/>
      <c r="I72" s="26"/>
      <c r="J72" s="26"/>
      <c r="K72" s="26"/>
      <c r="L72" s="52"/>
      <c r="M72" s="50"/>
      <c r="N72" s="28" t="s">
        <v>4</v>
      </c>
      <c r="O72" s="28">
        <f>COUNTIF(C71:C90,"답")</f>
        <v>0</v>
      </c>
      <c r="P72" s="28" t="s">
        <v>2</v>
      </c>
      <c r="Q72" s="28">
        <f>SUMIF(C71:C90,"답",E71:E90)</f>
        <v>0</v>
      </c>
      <c r="R72" s="28">
        <f>COUNTIF(X71:X90,"답국")</f>
        <v>0</v>
      </c>
      <c r="S72" s="28" t="s">
        <v>2</v>
      </c>
      <c r="T72" s="28">
        <f>SUMIF(X71:X90,"답국",E71:E90)</f>
        <v>0</v>
      </c>
      <c r="U72" s="28">
        <f t="shared" si="13"/>
        <v>0</v>
      </c>
      <c r="V72" s="28" t="s">
        <v>2</v>
      </c>
      <c r="W72" s="28">
        <f t="shared" si="14"/>
        <v>0</v>
      </c>
      <c r="X72" s="28" t="str">
        <f t="shared" ref="X72:X87" si="15">CONCATENATE(C72,H72)</f>
        <v/>
      </c>
    </row>
    <row r="73" spans="1:24" ht="28.9" customHeight="1">
      <c r="A73" s="41" t="str">
        <f t="shared" ref="A73:A84" si="16">IF(OR(ISNUMBER(E73),ISTEXT(C73)),A72+1," ")</f>
        <v xml:space="preserve"> </v>
      </c>
      <c r="B73" s="42"/>
      <c r="C73" s="43"/>
      <c r="D73" s="44"/>
      <c r="E73" s="44"/>
      <c r="F73" s="43"/>
      <c r="G73" s="43"/>
      <c r="H73" s="26"/>
      <c r="I73" s="26"/>
      <c r="J73" s="26"/>
      <c r="K73" s="26"/>
      <c r="L73" s="52"/>
      <c r="M73" s="50"/>
      <c r="N73" s="28" t="s">
        <v>5</v>
      </c>
      <c r="O73" s="28">
        <f>COUNTIF(C71:C90,"임")</f>
        <v>0</v>
      </c>
      <c r="P73" s="28" t="s">
        <v>2</v>
      </c>
      <c r="Q73" s="28">
        <f>SUMIF(C71:C90,"임",E71:E90)</f>
        <v>0</v>
      </c>
      <c r="R73" s="28">
        <f>COUNTIF(X71:X90,"임국")</f>
        <v>0</v>
      </c>
      <c r="S73" s="28" t="s">
        <v>2</v>
      </c>
      <c r="T73" s="28">
        <f>SUMIF(X71:X90,"임국",E71:E90)</f>
        <v>0</v>
      </c>
      <c r="U73" s="28">
        <f t="shared" si="13"/>
        <v>0</v>
      </c>
      <c r="V73" s="28" t="s">
        <v>2</v>
      </c>
      <c r="W73" s="28">
        <f t="shared" si="14"/>
        <v>0</v>
      </c>
      <c r="X73" s="28" t="str">
        <f t="shared" si="15"/>
        <v/>
      </c>
    </row>
    <row r="74" spans="1:24" ht="28.9" customHeight="1">
      <c r="A74" s="41" t="str">
        <f t="shared" si="16"/>
        <v xml:space="preserve"> </v>
      </c>
      <c r="B74" s="42"/>
      <c r="C74" s="43"/>
      <c r="D74" s="44"/>
      <c r="E74" s="44"/>
      <c r="F74" s="43"/>
      <c r="G74" s="43"/>
      <c r="H74" s="26"/>
      <c r="I74" s="26"/>
      <c r="J74" s="26"/>
      <c r="K74" s="26"/>
      <c r="L74" s="52"/>
      <c r="M74" s="50"/>
      <c r="N74" s="28" t="s">
        <v>6</v>
      </c>
      <c r="O74" s="28">
        <f>COUNTIF(C71:C90,"대")</f>
        <v>0</v>
      </c>
      <c r="P74" s="28" t="s">
        <v>2</v>
      </c>
      <c r="Q74" s="28">
        <f>SUMIF(C71:C90,"대",E71:E90)</f>
        <v>0</v>
      </c>
      <c r="R74" s="28">
        <f>COUNTIF(X71:X90,"대국")</f>
        <v>0</v>
      </c>
      <c r="S74" s="28" t="s">
        <v>2</v>
      </c>
      <c r="T74" s="28">
        <f>SUMIF(X71:X90,"대국",E71:E90)</f>
        <v>0</v>
      </c>
      <c r="U74" s="28">
        <f t="shared" si="13"/>
        <v>0</v>
      </c>
      <c r="V74" s="28" t="s">
        <v>2</v>
      </c>
      <c r="W74" s="28">
        <f t="shared" si="14"/>
        <v>0</v>
      </c>
      <c r="X74" s="28" t="str">
        <f t="shared" si="15"/>
        <v/>
      </c>
    </row>
    <row r="75" spans="1:24" ht="28.9" customHeight="1">
      <c r="A75" s="41" t="str">
        <f t="shared" si="16"/>
        <v xml:space="preserve"> </v>
      </c>
      <c r="B75" s="42"/>
      <c r="C75" s="43"/>
      <c r="D75" s="44"/>
      <c r="E75" s="44"/>
      <c r="F75" s="43"/>
      <c r="G75" s="43"/>
      <c r="H75" s="26"/>
      <c r="I75" s="26"/>
      <c r="J75" s="26"/>
      <c r="K75" s="26"/>
      <c r="L75" s="52"/>
      <c r="M75" s="50"/>
      <c r="N75" s="28" t="s">
        <v>7</v>
      </c>
      <c r="O75" s="28">
        <f>COUNTIF(C71:C90,"도")</f>
        <v>0</v>
      </c>
      <c r="P75" s="28" t="s">
        <v>2</v>
      </c>
      <c r="Q75" s="28">
        <f>SUMIF(C71:C90,"도",E71:E90)</f>
        <v>0</v>
      </c>
      <c r="R75" s="28">
        <f>COUNTIF(X71:X90,"도국")</f>
        <v>0</v>
      </c>
      <c r="S75" s="28" t="s">
        <v>2</v>
      </c>
      <c r="T75" s="28">
        <f>SUMIF(X71:X90,"도국",E71:E90)</f>
        <v>0</v>
      </c>
      <c r="U75" s="28">
        <f t="shared" si="13"/>
        <v>0</v>
      </c>
      <c r="V75" s="28" t="s">
        <v>2</v>
      </c>
      <c r="W75" s="28">
        <f t="shared" si="14"/>
        <v>0</v>
      </c>
      <c r="X75" s="28" t="str">
        <f t="shared" si="15"/>
        <v/>
      </c>
    </row>
    <row r="76" spans="1:24" ht="28.9" customHeight="1">
      <c r="A76" s="41" t="str">
        <f t="shared" si="16"/>
        <v xml:space="preserve"> </v>
      </c>
      <c r="B76" s="42"/>
      <c r="C76" s="43"/>
      <c r="D76" s="44"/>
      <c r="E76" s="44"/>
      <c r="F76" s="43"/>
      <c r="G76" s="43"/>
      <c r="H76" s="26"/>
      <c r="I76" s="26"/>
      <c r="J76" s="26"/>
      <c r="K76" s="26"/>
      <c r="L76" s="52"/>
      <c r="M76" s="50"/>
      <c r="N76" s="28" t="s">
        <v>8</v>
      </c>
      <c r="O76" s="28">
        <f>COUNTIF(C71:C90,"천")</f>
        <v>0</v>
      </c>
      <c r="P76" s="28" t="s">
        <v>2</v>
      </c>
      <c r="Q76" s="28">
        <f>SUMIF(C71:C90,"천",E71:E90)</f>
        <v>0</v>
      </c>
      <c r="R76" s="28">
        <f>COUNTIF(X71:X90,"천국")</f>
        <v>0</v>
      </c>
      <c r="S76" s="28" t="s">
        <v>2</v>
      </c>
      <c r="T76" s="28">
        <f>SUMIF(X71:X90,"천국",E71:E90)</f>
        <v>0</v>
      </c>
      <c r="U76" s="28">
        <f t="shared" si="13"/>
        <v>0</v>
      </c>
      <c r="V76" s="28" t="s">
        <v>2</v>
      </c>
      <c r="W76" s="28">
        <f t="shared" si="14"/>
        <v>0</v>
      </c>
      <c r="X76" s="28" t="str">
        <f t="shared" si="15"/>
        <v/>
      </c>
    </row>
    <row r="77" spans="1:24" ht="28.9" customHeight="1">
      <c r="A77" s="41" t="str">
        <f t="shared" si="16"/>
        <v xml:space="preserve"> </v>
      </c>
      <c r="B77" s="42"/>
      <c r="C77" s="43"/>
      <c r="D77" s="44"/>
      <c r="E77" s="44"/>
      <c r="F77" s="43"/>
      <c r="G77" s="43"/>
      <c r="H77" s="26"/>
      <c r="I77" s="26"/>
      <c r="J77" s="26"/>
      <c r="K77" s="26"/>
      <c r="L77" s="52"/>
      <c r="M77" s="50"/>
      <c r="N77" s="28" t="s">
        <v>9</v>
      </c>
      <c r="O77" s="28">
        <f>COUNTIF(C71:C90,"구")</f>
        <v>0</v>
      </c>
      <c r="P77" s="28" t="s">
        <v>2</v>
      </c>
      <c r="Q77" s="28">
        <f>SUMIF(C71:C90,"구",E71:E90)</f>
        <v>0</v>
      </c>
      <c r="R77" s="28">
        <f>COUNTIF(X71:X90,"구국")</f>
        <v>0</v>
      </c>
      <c r="S77" s="28" t="s">
        <v>2</v>
      </c>
      <c r="T77" s="28">
        <f>SUMIF(X71:X90,"구국",E71:E90)</f>
        <v>0</v>
      </c>
      <c r="U77" s="28">
        <f t="shared" si="13"/>
        <v>0</v>
      </c>
      <c r="V77" s="28" t="s">
        <v>2</v>
      </c>
      <c r="W77" s="28">
        <f t="shared" si="14"/>
        <v>0</v>
      </c>
      <c r="X77" s="28" t="str">
        <f t="shared" si="15"/>
        <v/>
      </c>
    </row>
    <row r="78" spans="1:24" ht="28.9" customHeight="1">
      <c r="A78" s="41" t="str">
        <f t="shared" si="16"/>
        <v xml:space="preserve"> </v>
      </c>
      <c r="B78" s="42"/>
      <c r="C78" s="43"/>
      <c r="D78" s="44"/>
      <c r="E78" s="44"/>
      <c r="F78" s="43"/>
      <c r="G78" s="43"/>
      <c r="H78" s="26"/>
      <c r="I78" s="26"/>
      <c r="J78" s="26"/>
      <c r="K78" s="26"/>
      <c r="L78" s="52"/>
      <c r="M78" s="50"/>
      <c r="N78" s="28" t="s">
        <v>10</v>
      </c>
      <c r="O78" s="28">
        <f>COUNTIF(C71:C90,"제")</f>
        <v>0</v>
      </c>
      <c r="P78" s="28" t="s">
        <v>2</v>
      </c>
      <c r="Q78" s="28">
        <f>SUMIF(C71:C90,"제",E71:E90)</f>
        <v>0</v>
      </c>
      <c r="R78" s="28">
        <f>COUNTIF(X71:X90,"제국")</f>
        <v>0</v>
      </c>
      <c r="S78" s="28" t="s">
        <v>2</v>
      </c>
      <c r="T78" s="28">
        <f>SUMIF(X71:X90,"제국",E71:E90)</f>
        <v>0</v>
      </c>
      <c r="U78" s="28">
        <f t="shared" si="13"/>
        <v>0</v>
      </c>
      <c r="V78" s="28" t="s">
        <v>2</v>
      </c>
      <c r="W78" s="28">
        <f t="shared" si="14"/>
        <v>0</v>
      </c>
      <c r="X78" s="28" t="str">
        <f t="shared" si="15"/>
        <v/>
      </c>
    </row>
    <row r="79" spans="1:24" ht="28.9" customHeight="1">
      <c r="A79" s="41" t="str">
        <f t="shared" si="16"/>
        <v xml:space="preserve"> </v>
      </c>
      <c r="B79" s="42"/>
      <c r="C79" s="43"/>
      <c r="D79" s="44"/>
      <c r="E79" s="44"/>
      <c r="F79" s="43"/>
      <c r="G79" s="43"/>
      <c r="H79" s="26"/>
      <c r="I79" s="26"/>
      <c r="J79" s="26"/>
      <c r="K79" s="26"/>
      <c r="L79" s="52"/>
      <c r="M79" s="50"/>
      <c r="N79" s="28" t="s">
        <v>11</v>
      </c>
      <c r="O79" s="28">
        <f>COUNTIF(C71:C90,"유")</f>
        <v>0</v>
      </c>
      <c r="P79" s="28" t="s">
        <v>2</v>
      </c>
      <c r="Q79" s="28">
        <f>SUMIF(C71:C90,"유",E71:E90)</f>
        <v>0</v>
      </c>
      <c r="R79" s="28">
        <f>COUNTIF(X71:X90,"유국")</f>
        <v>0</v>
      </c>
      <c r="S79" s="28" t="s">
        <v>2</v>
      </c>
      <c r="T79" s="28">
        <f>SUMIF(X71:X90,"유국",E71:E90)</f>
        <v>0</v>
      </c>
      <c r="U79" s="28">
        <f t="shared" si="13"/>
        <v>0</v>
      </c>
      <c r="V79" s="28" t="s">
        <v>2</v>
      </c>
      <c r="W79" s="28">
        <f t="shared" si="14"/>
        <v>0</v>
      </c>
      <c r="X79" s="28" t="str">
        <f t="shared" si="15"/>
        <v/>
      </c>
    </row>
    <row r="80" spans="1:24" ht="28.9" customHeight="1">
      <c r="A80" s="41" t="str">
        <f t="shared" si="16"/>
        <v xml:space="preserve"> </v>
      </c>
      <c r="B80" s="42"/>
      <c r="C80" s="43"/>
      <c r="D80" s="44"/>
      <c r="E80" s="44"/>
      <c r="F80" s="43"/>
      <c r="G80" s="43"/>
      <c r="H80" s="26"/>
      <c r="I80" s="26"/>
      <c r="J80" s="26"/>
      <c r="K80" s="26"/>
      <c r="L80" s="52"/>
      <c r="M80" s="50"/>
      <c r="N80" s="28" t="s">
        <v>12</v>
      </c>
      <c r="O80" s="28">
        <f>COUNTIF(C71:C90,"과")</f>
        <v>0</v>
      </c>
      <c r="P80" s="28" t="s">
        <v>2</v>
      </c>
      <c r="Q80" s="28">
        <f>SUMIF(C71:C90,"과",E71:E90)</f>
        <v>0</v>
      </c>
      <c r="R80" s="28">
        <f>COUNTIF(X71:X90,"과국")</f>
        <v>0</v>
      </c>
      <c r="S80" s="28" t="s">
        <v>2</v>
      </c>
      <c r="T80" s="28">
        <f>SUMIF(X71:X90,"과국",E71:E90)</f>
        <v>0</v>
      </c>
      <c r="U80" s="28">
        <f t="shared" si="13"/>
        <v>0</v>
      </c>
      <c r="V80" s="28" t="s">
        <v>2</v>
      </c>
      <c r="W80" s="28">
        <f t="shared" si="14"/>
        <v>0</v>
      </c>
      <c r="X80" s="28" t="str">
        <f t="shared" si="15"/>
        <v/>
      </c>
    </row>
    <row r="81" spans="1:24" ht="28.9" customHeight="1">
      <c r="A81" s="41" t="str">
        <f t="shared" si="16"/>
        <v xml:space="preserve"> </v>
      </c>
      <c r="B81" s="42"/>
      <c r="C81" s="43"/>
      <c r="D81" s="44"/>
      <c r="E81" s="44"/>
      <c r="F81" s="43"/>
      <c r="G81" s="43"/>
      <c r="H81" s="26"/>
      <c r="I81" s="26"/>
      <c r="J81" s="26"/>
      <c r="K81" s="26"/>
      <c r="L81" s="52"/>
      <c r="M81" s="50"/>
      <c r="N81" s="28" t="s">
        <v>13</v>
      </c>
      <c r="O81" s="28">
        <f>COUNTIF(C71:C90,"묘")</f>
        <v>0</v>
      </c>
      <c r="P81" s="28" t="s">
        <v>2</v>
      </c>
      <c r="Q81" s="28">
        <f>SUMIF(C71:C90,"묘",E71:E90)</f>
        <v>0</v>
      </c>
      <c r="R81" s="28">
        <f>COUNTIF(X71:X90,"묘국")</f>
        <v>0</v>
      </c>
      <c r="S81" s="28" t="s">
        <v>2</v>
      </c>
      <c r="T81" s="28">
        <f>SUMIF(X71:X90,"묘국",E71:E90)</f>
        <v>0</v>
      </c>
      <c r="U81" s="28">
        <f t="shared" si="13"/>
        <v>0</v>
      </c>
      <c r="V81" s="28" t="s">
        <v>2</v>
      </c>
      <c r="W81" s="28">
        <f t="shared" si="14"/>
        <v>0</v>
      </c>
      <c r="X81" s="28" t="str">
        <f t="shared" si="15"/>
        <v/>
      </c>
    </row>
    <row r="82" spans="1:24" ht="28.9" customHeight="1">
      <c r="A82" s="41" t="str">
        <f t="shared" si="16"/>
        <v xml:space="preserve"> </v>
      </c>
      <c r="B82" s="42"/>
      <c r="C82" s="43"/>
      <c r="D82" s="44"/>
      <c r="E82" s="44"/>
      <c r="F82" s="43"/>
      <c r="G82" s="43"/>
      <c r="H82" s="26"/>
      <c r="I82" s="26"/>
      <c r="J82" s="26"/>
      <c r="K82" s="26"/>
      <c r="L82" s="52"/>
      <c r="M82" s="50"/>
      <c r="N82" s="28" t="s">
        <v>14</v>
      </c>
      <c r="O82" s="28">
        <f>COUNTIF(C71:C90,"목")</f>
        <v>0</v>
      </c>
      <c r="P82" s="28" t="s">
        <v>2</v>
      </c>
      <c r="Q82" s="28">
        <f>SUMIF(C71:C90,"목",E71:E90)</f>
        <v>0</v>
      </c>
      <c r="R82" s="28">
        <f>COUNTIF(X71:X90,"목국")</f>
        <v>0</v>
      </c>
      <c r="S82" s="28" t="s">
        <v>2</v>
      </c>
      <c r="T82" s="28">
        <f>SUMIF(X71:X90,"목국",E71:E90)</f>
        <v>0</v>
      </c>
      <c r="U82" s="28">
        <f t="shared" si="13"/>
        <v>0</v>
      </c>
      <c r="V82" s="28" t="s">
        <v>2</v>
      </c>
      <c r="W82" s="28">
        <f t="shared" si="14"/>
        <v>0</v>
      </c>
      <c r="X82" s="28" t="str">
        <f t="shared" si="15"/>
        <v/>
      </c>
    </row>
    <row r="83" spans="1:24" ht="28.9" customHeight="1">
      <c r="A83" s="41" t="str">
        <f t="shared" si="16"/>
        <v xml:space="preserve"> </v>
      </c>
      <c r="B83" s="42"/>
      <c r="C83" s="43"/>
      <c r="D83" s="44"/>
      <c r="E83" s="44"/>
      <c r="F83" s="43"/>
      <c r="G83" s="43"/>
      <c r="H83" s="26"/>
      <c r="I83" s="26"/>
      <c r="J83" s="26"/>
      <c r="K83" s="26"/>
      <c r="L83" s="52"/>
      <c r="M83" s="50"/>
      <c r="N83" s="28" t="s">
        <v>15</v>
      </c>
      <c r="O83" s="28">
        <f>COUNTIF(C71:C90,"잡")</f>
        <v>0</v>
      </c>
      <c r="P83" s="28" t="s">
        <v>2</v>
      </c>
      <c r="Q83" s="28">
        <f>SUMIF(C71:C90,"잡",E71:E90)</f>
        <v>0</v>
      </c>
      <c r="R83" s="28">
        <f>COUNTIF(X71:X90,"잡국")</f>
        <v>0</v>
      </c>
      <c r="S83" s="28" t="s">
        <v>2</v>
      </c>
      <c r="T83" s="28">
        <f>SUMIF(X71:X90,"잡국",E71:E90)</f>
        <v>0</v>
      </c>
      <c r="U83" s="28">
        <f t="shared" si="13"/>
        <v>0</v>
      </c>
      <c r="V83" s="28" t="s">
        <v>2</v>
      </c>
      <c r="W83" s="28">
        <f t="shared" si="14"/>
        <v>0</v>
      </c>
      <c r="X83" s="28" t="str">
        <f t="shared" si="15"/>
        <v/>
      </c>
    </row>
    <row r="84" spans="1:24" ht="28.9" customHeight="1">
      <c r="A84" s="41" t="str">
        <f t="shared" si="16"/>
        <v xml:space="preserve"> </v>
      </c>
      <c r="B84" s="42"/>
      <c r="C84" s="43"/>
      <c r="D84" s="44"/>
      <c r="E84" s="44"/>
      <c r="F84" s="43"/>
      <c r="G84" s="43"/>
      <c r="H84" s="26"/>
      <c r="I84" s="26"/>
      <c r="J84" s="26"/>
      <c r="K84" s="26"/>
      <c r="L84" s="52"/>
      <c r="M84" s="50"/>
      <c r="N84" s="28" t="s">
        <v>19</v>
      </c>
      <c r="O84" s="28">
        <f>COUNTIF(C71:C90,"학")</f>
        <v>0</v>
      </c>
      <c r="P84" s="28" t="s">
        <v>2</v>
      </c>
      <c r="Q84" s="28">
        <f>SUMIF(C71:C90,"학",E71:E90)</f>
        <v>0</v>
      </c>
      <c r="R84" s="28">
        <f>COUNTIF(X71:X90,"학국")</f>
        <v>0</v>
      </c>
      <c r="S84" s="28" t="s">
        <v>2</v>
      </c>
      <c r="T84" s="28">
        <f>SUMIF(X71:X90,"학국",E71:E90)</f>
        <v>0</v>
      </c>
      <c r="U84" s="28">
        <f t="shared" si="13"/>
        <v>0</v>
      </c>
      <c r="V84" s="28" t="s">
        <v>2</v>
      </c>
      <c r="W84" s="28">
        <f t="shared" si="14"/>
        <v>0</v>
      </c>
      <c r="X84" s="28" t="str">
        <f t="shared" si="15"/>
        <v/>
      </c>
    </row>
    <row r="85" spans="1:24" ht="28.9" customHeight="1">
      <c r="A85" s="41" t="str">
        <f t="shared" ref="A85:A90" si="17">IF(OR(ISNUMBER(E85),ISTEXT(C85)),A84+1," ")</f>
        <v xml:space="preserve"> </v>
      </c>
      <c r="B85" s="42"/>
      <c r="C85" s="43"/>
      <c r="D85" s="44"/>
      <c r="E85" s="44"/>
      <c r="F85" s="43"/>
      <c r="G85" s="43"/>
      <c r="H85" s="26"/>
      <c r="I85" s="26"/>
      <c r="J85" s="26"/>
      <c r="K85" s="26"/>
      <c r="L85" s="52"/>
      <c r="M85" s="50"/>
      <c r="N85" s="28" t="s">
        <v>16</v>
      </c>
      <c r="O85" s="28">
        <f>COUNTIF(C71:C90,"수")</f>
        <v>0</v>
      </c>
      <c r="P85" s="28" t="s">
        <v>2</v>
      </c>
      <c r="Q85" s="28">
        <f>SUMIF(C71:C90,"수",E71:E90)</f>
        <v>0</v>
      </c>
      <c r="R85" s="28">
        <f>COUNTIF(X71:X90,"수국")</f>
        <v>0</v>
      </c>
      <c r="S85" s="28" t="s">
        <v>2</v>
      </c>
      <c r="T85" s="28">
        <f>SUMIF(X71:X90,"수국",E71:E90)</f>
        <v>0</v>
      </c>
      <c r="U85" s="28">
        <f t="shared" si="13"/>
        <v>0</v>
      </c>
      <c r="V85" s="28" t="s">
        <v>2</v>
      </c>
      <c r="W85" s="28">
        <f t="shared" si="14"/>
        <v>0</v>
      </c>
      <c r="X85" s="28" t="str">
        <f t="shared" si="15"/>
        <v/>
      </c>
    </row>
    <row r="86" spans="1:24" ht="28.9" customHeight="1">
      <c r="A86" s="41" t="str">
        <f t="shared" si="17"/>
        <v xml:space="preserve"> </v>
      </c>
      <c r="B86" s="42"/>
      <c r="C86" s="43"/>
      <c r="D86" s="44"/>
      <c r="E86" s="44"/>
      <c r="F86" s="43"/>
      <c r="G86" s="43"/>
      <c r="H86" s="26"/>
      <c r="I86" s="26"/>
      <c r="J86" s="26"/>
      <c r="K86" s="26"/>
      <c r="L86" s="52"/>
      <c r="M86" s="50"/>
      <c r="N86" s="29" t="s">
        <v>17</v>
      </c>
      <c r="O86" s="28">
        <f>COUNTIF(C71:C90,"장")</f>
        <v>0</v>
      </c>
      <c r="P86" s="28" t="s">
        <v>2</v>
      </c>
      <c r="Q86" s="28">
        <f>SUMIF(C71:C90,"장",E71:E90)</f>
        <v>0</v>
      </c>
      <c r="R86" s="28">
        <f>COUNTIF(X71:X90,"장국")</f>
        <v>0</v>
      </c>
      <c r="S86" s="28" t="s">
        <v>2</v>
      </c>
      <c r="T86" s="28">
        <f>SUMIF(X71:X90,"장국",E71:E90)</f>
        <v>0</v>
      </c>
      <c r="U86" s="28">
        <f t="shared" si="13"/>
        <v>0</v>
      </c>
      <c r="V86" s="28" t="s">
        <v>2</v>
      </c>
      <c r="W86" s="28">
        <f t="shared" si="14"/>
        <v>0</v>
      </c>
      <c r="X86" s="30" t="str">
        <f t="shared" si="15"/>
        <v/>
      </c>
    </row>
    <row r="87" spans="1:24" ht="28.9" customHeight="1">
      <c r="A87" s="41" t="str">
        <f t="shared" si="17"/>
        <v xml:space="preserve"> </v>
      </c>
      <c r="B87" s="42"/>
      <c r="C87" s="43"/>
      <c r="D87" s="44"/>
      <c r="E87" s="44"/>
      <c r="F87" s="43"/>
      <c r="G87" s="43"/>
      <c r="H87" s="26"/>
      <c r="I87" s="26"/>
      <c r="J87" s="26"/>
      <c r="K87" s="26"/>
      <c r="L87" s="52"/>
      <c r="M87" s="50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30" t="str">
        <f t="shared" si="15"/>
        <v/>
      </c>
    </row>
    <row r="88" spans="1:24" ht="28.9" customHeight="1">
      <c r="A88" s="41" t="str">
        <f t="shared" si="17"/>
        <v xml:space="preserve"> </v>
      </c>
      <c r="B88" s="42"/>
      <c r="C88" s="43"/>
      <c r="D88" s="44"/>
      <c r="E88" s="44"/>
      <c r="F88" s="43"/>
      <c r="G88" s="43"/>
      <c r="H88" s="26"/>
      <c r="I88" s="26"/>
      <c r="J88" s="26"/>
      <c r="K88" s="26"/>
      <c r="L88" s="52"/>
      <c r="M88" s="50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30" t="str">
        <f t="shared" ref="X88:X103" si="18">CONCATENATE(C88,H88)</f>
        <v/>
      </c>
    </row>
    <row r="89" spans="1:24" ht="28.9" customHeight="1">
      <c r="A89" s="41" t="str">
        <f t="shared" si="17"/>
        <v xml:space="preserve"> </v>
      </c>
      <c r="B89" s="42"/>
      <c r="C89" s="43"/>
      <c r="D89" s="44"/>
      <c r="E89" s="44"/>
      <c r="F89" s="43"/>
      <c r="G89" s="43"/>
      <c r="H89" s="26"/>
      <c r="I89" s="26"/>
      <c r="J89" s="26"/>
      <c r="K89" s="26"/>
      <c r="L89" s="52"/>
      <c r="M89" s="50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30" t="str">
        <f t="shared" si="18"/>
        <v/>
      </c>
    </row>
    <row r="90" spans="1:24" ht="28.9" customHeight="1">
      <c r="A90" s="41" t="str">
        <f t="shared" si="17"/>
        <v xml:space="preserve"> </v>
      </c>
      <c r="B90" s="42"/>
      <c r="C90" s="43"/>
      <c r="D90" s="44"/>
      <c r="E90" s="44"/>
      <c r="F90" s="43"/>
      <c r="G90" s="43"/>
      <c r="H90" s="26"/>
      <c r="I90" s="26"/>
      <c r="J90" s="26"/>
      <c r="K90" s="26"/>
      <c r="L90" s="52"/>
      <c r="M90" s="50"/>
      <c r="N90" s="28" t="s">
        <v>20</v>
      </c>
      <c r="O90" s="28">
        <f>COUNTIF(C71:C90," ")</f>
        <v>0</v>
      </c>
      <c r="P90" s="28" t="s">
        <v>2</v>
      </c>
      <c r="Q90" s="28">
        <f>SUMIF(C71:C90," ",E71:E90)</f>
        <v>0</v>
      </c>
      <c r="R90" s="28"/>
      <c r="S90" s="28" t="s">
        <v>2</v>
      </c>
      <c r="T90" s="28"/>
      <c r="U90" s="28">
        <f>O90</f>
        <v>0</v>
      </c>
      <c r="V90" s="28" t="s">
        <v>2</v>
      </c>
      <c r="W90" s="28">
        <f>Q90</f>
        <v>0</v>
      </c>
      <c r="X90" s="28" t="str">
        <f t="shared" si="18"/>
        <v/>
      </c>
    </row>
    <row r="91" spans="1:24" ht="28.9" customHeight="1">
      <c r="A91" s="45" t="s">
        <v>35</v>
      </c>
      <c r="B91" s="46"/>
      <c r="C91" s="47"/>
      <c r="D91" s="48"/>
      <c r="E91" s="49">
        <f>SUM(E71:E90)</f>
        <v>0</v>
      </c>
      <c r="F91" s="47"/>
      <c r="G91" s="47"/>
      <c r="H91" s="31"/>
      <c r="I91" s="31"/>
      <c r="J91" s="31"/>
      <c r="K91" s="31"/>
      <c r="L91" s="33"/>
      <c r="M91" s="51"/>
      <c r="N91" s="29" t="s">
        <v>1</v>
      </c>
      <c r="O91" s="28">
        <f>SUM(O71:O90)</f>
        <v>0</v>
      </c>
      <c r="P91" s="28" t="s">
        <v>2</v>
      </c>
      <c r="Q91" s="28">
        <f>SUM(Q71:Q90)</f>
        <v>0</v>
      </c>
      <c r="R91" s="28">
        <f>SUM(R71:R90)</f>
        <v>0</v>
      </c>
      <c r="S91" s="28" t="s">
        <v>2</v>
      </c>
      <c r="T91" s="28">
        <f>SUM(T71:T90)</f>
        <v>0</v>
      </c>
      <c r="U91" s="28">
        <f>SUM(U71:U90)</f>
        <v>0</v>
      </c>
      <c r="V91" s="28" t="s">
        <v>2</v>
      </c>
      <c r="W91" s="28">
        <f>SUM(W71:W90)</f>
        <v>0</v>
      </c>
      <c r="X91" s="28" t="str">
        <f t="shared" si="18"/>
        <v/>
      </c>
    </row>
    <row r="92" spans="1:24" ht="28.9" customHeight="1">
      <c r="A92" s="41" t="str">
        <f>IF(OR(ISNUMBER(E92),ISTEXT(C92)),A90+1," ")</f>
        <v xml:space="preserve"> </v>
      </c>
      <c r="B92" s="42"/>
      <c r="C92" s="43"/>
      <c r="D92" s="44"/>
      <c r="E92" s="44"/>
      <c r="F92" s="43"/>
      <c r="G92" s="43"/>
      <c r="H92" s="26"/>
      <c r="I92" s="26"/>
      <c r="J92" s="26"/>
      <c r="K92" s="27"/>
      <c r="L92" s="52"/>
      <c r="M92" s="50"/>
      <c r="N92" s="28" t="s">
        <v>3</v>
      </c>
      <c r="O92" s="28">
        <f>COUNTIF(C92:C111,"전")</f>
        <v>0</v>
      </c>
      <c r="P92" s="28" t="s">
        <v>2</v>
      </c>
      <c r="Q92" s="28">
        <f>SUMIF(C92:C111,"전",E92:E111)</f>
        <v>0</v>
      </c>
      <c r="R92" s="28">
        <f>COUNTIF(X92:X111,"전국")</f>
        <v>0</v>
      </c>
      <c r="S92" s="28" t="s">
        <v>2</v>
      </c>
      <c r="T92" s="28">
        <f>SUMIF(X92:X111,"전국",E92:E111)</f>
        <v>0</v>
      </c>
      <c r="U92" s="28">
        <f t="shared" ref="U92:U107" si="19">O92-R92</f>
        <v>0</v>
      </c>
      <c r="V92" s="28" t="s">
        <v>2</v>
      </c>
      <c r="W92" s="28">
        <f t="shared" ref="W92:W107" si="20">Q92-T92</f>
        <v>0</v>
      </c>
      <c r="X92" s="28" t="str">
        <f t="shared" si="18"/>
        <v/>
      </c>
    </row>
    <row r="93" spans="1:24" ht="28.9" customHeight="1">
      <c r="A93" s="41" t="str">
        <f>IF(OR(ISNUMBER(E93),ISTEXT(C93)),A92+1," ")</f>
        <v xml:space="preserve"> </v>
      </c>
      <c r="B93" s="42"/>
      <c r="C93" s="43"/>
      <c r="D93" s="44"/>
      <c r="E93" s="44"/>
      <c r="F93" s="43"/>
      <c r="G93" s="43"/>
      <c r="H93" s="26"/>
      <c r="I93" s="26"/>
      <c r="J93" s="26"/>
      <c r="K93" s="26"/>
      <c r="L93" s="52"/>
      <c r="M93" s="50"/>
      <c r="N93" s="28" t="s">
        <v>4</v>
      </c>
      <c r="O93" s="28">
        <f>COUNTIF(C92:C111,"답")</f>
        <v>0</v>
      </c>
      <c r="P93" s="28" t="s">
        <v>2</v>
      </c>
      <c r="Q93" s="28">
        <f>SUMIF(C92:C111,"답",E92:E111)</f>
        <v>0</v>
      </c>
      <c r="R93" s="28">
        <f>COUNTIF(X92:X111,"답국")</f>
        <v>0</v>
      </c>
      <c r="S93" s="28" t="s">
        <v>2</v>
      </c>
      <c r="T93" s="28">
        <f>SUMIF(X92:X111,"답국",E92:E111)</f>
        <v>0</v>
      </c>
      <c r="U93" s="28">
        <f t="shared" si="19"/>
        <v>0</v>
      </c>
      <c r="V93" s="28" t="s">
        <v>2</v>
      </c>
      <c r="W93" s="28">
        <f t="shared" si="20"/>
        <v>0</v>
      </c>
      <c r="X93" s="28" t="str">
        <f t="shared" si="18"/>
        <v/>
      </c>
    </row>
    <row r="94" spans="1:24" ht="28.9" customHeight="1">
      <c r="A94" s="41" t="str">
        <f t="shared" ref="A94:A104" si="21">IF(OR(ISNUMBER(E94),ISTEXT(C94)),A93+1," ")</f>
        <v xml:space="preserve"> </v>
      </c>
      <c r="B94" s="42"/>
      <c r="C94" s="43"/>
      <c r="D94" s="44"/>
      <c r="E94" s="44"/>
      <c r="F94" s="43"/>
      <c r="G94" s="43"/>
      <c r="H94" s="26"/>
      <c r="I94" s="26"/>
      <c r="J94" s="26"/>
      <c r="K94" s="26"/>
      <c r="L94" s="52"/>
      <c r="M94" s="50"/>
      <c r="N94" s="28" t="s">
        <v>5</v>
      </c>
      <c r="O94" s="28">
        <f>COUNTIF(C92:C111,"임")</f>
        <v>0</v>
      </c>
      <c r="P94" s="28" t="s">
        <v>2</v>
      </c>
      <c r="Q94" s="28">
        <f>SUMIF(C92:C111,"임",E92:E111)</f>
        <v>0</v>
      </c>
      <c r="R94" s="28">
        <f>COUNTIF(X92:X111,"임국")</f>
        <v>0</v>
      </c>
      <c r="S94" s="28" t="s">
        <v>2</v>
      </c>
      <c r="T94" s="28">
        <f>SUMIF(X92:X111,"임국",E92:E111)</f>
        <v>0</v>
      </c>
      <c r="U94" s="28">
        <f t="shared" si="19"/>
        <v>0</v>
      </c>
      <c r="V94" s="28" t="s">
        <v>2</v>
      </c>
      <c r="W94" s="28">
        <f t="shared" si="20"/>
        <v>0</v>
      </c>
      <c r="X94" s="28" t="str">
        <f t="shared" si="18"/>
        <v/>
      </c>
    </row>
    <row r="95" spans="1:24" ht="28.9" customHeight="1">
      <c r="A95" s="41" t="str">
        <f t="shared" si="21"/>
        <v xml:space="preserve"> </v>
      </c>
      <c r="B95" s="42"/>
      <c r="C95" s="43"/>
      <c r="D95" s="44"/>
      <c r="E95" s="44"/>
      <c r="F95" s="43"/>
      <c r="G95" s="43"/>
      <c r="H95" s="26"/>
      <c r="I95" s="26"/>
      <c r="J95" s="26"/>
      <c r="K95" s="26"/>
      <c r="L95" s="52"/>
      <c r="M95" s="50"/>
      <c r="N95" s="28" t="s">
        <v>6</v>
      </c>
      <c r="O95" s="28">
        <f>COUNTIF(C92:C111,"대")</f>
        <v>0</v>
      </c>
      <c r="P95" s="28" t="s">
        <v>2</v>
      </c>
      <c r="Q95" s="28">
        <f>SUMIF(C92:C111,"대",E92:E111)</f>
        <v>0</v>
      </c>
      <c r="R95" s="28">
        <f>COUNTIF(X92:X111,"대국")</f>
        <v>0</v>
      </c>
      <c r="S95" s="28" t="s">
        <v>2</v>
      </c>
      <c r="T95" s="28">
        <f>SUMIF(X92:X111,"대국",E92:E111)</f>
        <v>0</v>
      </c>
      <c r="U95" s="28">
        <f t="shared" si="19"/>
        <v>0</v>
      </c>
      <c r="V95" s="28" t="s">
        <v>2</v>
      </c>
      <c r="W95" s="28">
        <f t="shared" si="20"/>
        <v>0</v>
      </c>
      <c r="X95" s="28" t="str">
        <f t="shared" si="18"/>
        <v/>
      </c>
    </row>
    <row r="96" spans="1:24" ht="28.9" customHeight="1">
      <c r="A96" s="41" t="str">
        <f t="shared" si="21"/>
        <v xml:space="preserve"> </v>
      </c>
      <c r="B96" s="42"/>
      <c r="C96" s="43"/>
      <c r="D96" s="44"/>
      <c r="E96" s="44"/>
      <c r="F96" s="43"/>
      <c r="G96" s="43"/>
      <c r="H96" s="26"/>
      <c r="I96" s="26"/>
      <c r="J96" s="26"/>
      <c r="K96" s="26"/>
      <c r="L96" s="52"/>
      <c r="M96" s="50"/>
      <c r="N96" s="28" t="s">
        <v>7</v>
      </c>
      <c r="O96" s="28">
        <f>COUNTIF(C92:C111,"도")</f>
        <v>0</v>
      </c>
      <c r="P96" s="28" t="s">
        <v>2</v>
      </c>
      <c r="Q96" s="28">
        <f>SUMIF(C92:C111,"도",E92:E111)</f>
        <v>0</v>
      </c>
      <c r="R96" s="28">
        <f>COUNTIF(X92:X111,"도국")</f>
        <v>0</v>
      </c>
      <c r="S96" s="28" t="s">
        <v>2</v>
      </c>
      <c r="T96" s="28">
        <f>SUMIF(X92:X111,"도국",E92:E111)</f>
        <v>0</v>
      </c>
      <c r="U96" s="28">
        <f t="shared" si="19"/>
        <v>0</v>
      </c>
      <c r="V96" s="28" t="s">
        <v>2</v>
      </c>
      <c r="W96" s="28">
        <f t="shared" si="20"/>
        <v>0</v>
      </c>
      <c r="X96" s="28" t="str">
        <f t="shared" si="18"/>
        <v/>
      </c>
    </row>
    <row r="97" spans="1:24" ht="28.9" customHeight="1">
      <c r="A97" s="41" t="str">
        <f t="shared" si="21"/>
        <v xml:space="preserve"> </v>
      </c>
      <c r="B97" s="42"/>
      <c r="C97" s="43"/>
      <c r="D97" s="44"/>
      <c r="E97" s="44"/>
      <c r="F97" s="43"/>
      <c r="G97" s="43"/>
      <c r="H97" s="26"/>
      <c r="I97" s="26"/>
      <c r="J97" s="26"/>
      <c r="K97" s="26"/>
      <c r="L97" s="52"/>
      <c r="M97" s="50"/>
      <c r="N97" s="28" t="s">
        <v>8</v>
      </c>
      <c r="O97" s="28">
        <f>COUNTIF(C92:C111,"천")</f>
        <v>0</v>
      </c>
      <c r="P97" s="28" t="s">
        <v>2</v>
      </c>
      <c r="Q97" s="28">
        <f>SUMIF(C92:C111,"천",E92:E111)</f>
        <v>0</v>
      </c>
      <c r="R97" s="28">
        <f>COUNTIF(X92:X111,"천국")</f>
        <v>0</v>
      </c>
      <c r="S97" s="28" t="s">
        <v>2</v>
      </c>
      <c r="T97" s="28">
        <f>SUMIF(X92:X111,"천국",E92:E111)</f>
        <v>0</v>
      </c>
      <c r="U97" s="28">
        <f t="shared" si="19"/>
        <v>0</v>
      </c>
      <c r="V97" s="28" t="s">
        <v>2</v>
      </c>
      <c r="W97" s="28">
        <f t="shared" si="20"/>
        <v>0</v>
      </c>
      <c r="X97" s="28" t="str">
        <f t="shared" si="18"/>
        <v/>
      </c>
    </row>
    <row r="98" spans="1:24" ht="28.9" customHeight="1">
      <c r="A98" s="41" t="str">
        <f t="shared" si="21"/>
        <v xml:space="preserve"> </v>
      </c>
      <c r="B98" s="42"/>
      <c r="C98" s="43"/>
      <c r="D98" s="44"/>
      <c r="E98" s="44"/>
      <c r="F98" s="43"/>
      <c r="G98" s="43"/>
      <c r="H98" s="26"/>
      <c r="I98" s="26"/>
      <c r="J98" s="26"/>
      <c r="K98" s="26"/>
      <c r="L98" s="52"/>
      <c r="M98" s="50"/>
      <c r="N98" s="28" t="s">
        <v>9</v>
      </c>
      <c r="O98" s="28">
        <f>COUNTIF(C92:C111,"구")</f>
        <v>0</v>
      </c>
      <c r="P98" s="28" t="s">
        <v>2</v>
      </c>
      <c r="Q98" s="28">
        <f>SUMIF(C92:C111,"구",E92:E111)</f>
        <v>0</v>
      </c>
      <c r="R98" s="28">
        <f>COUNTIF(X92:X111,"구국")</f>
        <v>0</v>
      </c>
      <c r="S98" s="28" t="s">
        <v>2</v>
      </c>
      <c r="T98" s="28">
        <f>SUMIF(X92:X111,"구국",E92:E111)</f>
        <v>0</v>
      </c>
      <c r="U98" s="28">
        <f t="shared" si="19"/>
        <v>0</v>
      </c>
      <c r="V98" s="28" t="s">
        <v>2</v>
      </c>
      <c r="W98" s="28">
        <f t="shared" si="20"/>
        <v>0</v>
      </c>
      <c r="X98" s="28" t="str">
        <f t="shared" si="18"/>
        <v/>
      </c>
    </row>
    <row r="99" spans="1:24" ht="28.9" customHeight="1">
      <c r="A99" s="41" t="str">
        <f t="shared" si="21"/>
        <v xml:space="preserve"> </v>
      </c>
      <c r="B99" s="42"/>
      <c r="C99" s="43"/>
      <c r="D99" s="44"/>
      <c r="E99" s="44"/>
      <c r="F99" s="43"/>
      <c r="G99" s="43"/>
      <c r="H99" s="26"/>
      <c r="I99" s="26"/>
      <c r="J99" s="26"/>
      <c r="K99" s="26"/>
      <c r="L99" s="52"/>
      <c r="M99" s="50"/>
      <c r="N99" s="28" t="s">
        <v>10</v>
      </c>
      <c r="O99" s="28">
        <f>COUNTIF(C92:C111,"제")</f>
        <v>0</v>
      </c>
      <c r="P99" s="28" t="s">
        <v>2</v>
      </c>
      <c r="Q99" s="28">
        <f>SUMIF(C92:C111,"제",E92:E111)</f>
        <v>0</v>
      </c>
      <c r="R99" s="28">
        <f>COUNTIF(X92:X111,"제국")</f>
        <v>0</v>
      </c>
      <c r="S99" s="28" t="s">
        <v>2</v>
      </c>
      <c r="T99" s="28">
        <f>SUMIF(X92:X111,"제국",E92:E111)</f>
        <v>0</v>
      </c>
      <c r="U99" s="28">
        <f t="shared" si="19"/>
        <v>0</v>
      </c>
      <c r="V99" s="28" t="s">
        <v>2</v>
      </c>
      <c r="W99" s="28">
        <f t="shared" si="20"/>
        <v>0</v>
      </c>
      <c r="X99" s="28" t="str">
        <f t="shared" si="18"/>
        <v/>
      </c>
    </row>
    <row r="100" spans="1:24" ht="28.9" customHeight="1">
      <c r="A100" s="41" t="str">
        <f t="shared" si="21"/>
        <v xml:space="preserve"> </v>
      </c>
      <c r="B100" s="42"/>
      <c r="C100" s="43"/>
      <c r="D100" s="44"/>
      <c r="E100" s="44"/>
      <c r="F100" s="43"/>
      <c r="G100" s="43"/>
      <c r="H100" s="26"/>
      <c r="I100" s="26"/>
      <c r="J100" s="26"/>
      <c r="K100" s="26"/>
      <c r="L100" s="52"/>
      <c r="M100" s="50"/>
      <c r="N100" s="28" t="s">
        <v>11</v>
      </c>
      <c r="O100" s="28">
        <f>COUNTIF(C92:C111,"유")</f>
        <v>0</v>
      </c>
      <c r="P100" s="28" t="s">
        <v>2</v>
      </c>
      <c r="Q100" s="28">
        <f>SUMIF(C92:C111,"유",E92:E111)</f>
        <v>0</v>
      </c>
      <c r="R100" s="28">
        <f>COUNTIF(X92:X111,"유국")</f>
        <v>0</v>
      </c>
      <c r="S100" s="28" t="s">
        <v>2</v>
      </c>
      <c r="T100" s="28">
        <f>SUMIF(X92:X111,"유국",E92:E111)</f>
        <v>0</v>
      </c>
      <c r="U100" s="28">
        <f t="shared" si="19"/>
        <v>0</v>
      </c>
      <c r="V100" s="28" t="s">
        <v>2</v>
      </c>
      <c r="W100" s="28">
        <f t="shared" si="20"/>
        <v>0</v>
      </c>
      <c r="X100" s="28" t="str">
        <f t="shared" si="18"/>
        <v/>
      </c>
    </row>
    <row r="101" spans="1:24" ht="28.9" customHeight="1">
      <c r="A101" s="41" t="str">
        <f t="shared" si="21"/>
        <v xml:space="preserve"> </v>
      </c>
      <c r="B101" s="42"/>
      <c r="C101" s="43"/>
      <c r="D101" s="44"/>
      <c r="E101" s="44"/>
      <c r="F101" s="43"/>
      <c r="G101" s="43"/>
      <c r="H101" s="26"/>
      <c r="I101" s="26"/>
      <c r="J101" s="26"/>
      <c r="K101" s="26"/>
      <c r="L101" s="52"/>
      <c r="M101" s="50"/>
      <c r="N101" s="28" t="s">
        <v>12</v>
      </c>
      <c r="O101" s="28">
        <f>COUNTIF(C92:C111,"과")</f>
        <v>0</v>
      </c>
      <c r="P101" s="28" t="s">
        <v>2</v>
      </c>
      <c r="Q101" s="28">
        <f>SUMIF(C92:C111,"과",E92:E111)</f>
        <v>0</v>
      </c>
      <c r="R101" s="28">
        <f>COUNTIF(X92:X111,"과국")</f>
        <v>0</v>
      </c>
      <c r="S101" s="28" t="s">
        <v>2</v>
      </c>
      <c r="T101" s="28">
        <f>SUMIF(X92:X111,"과국",E92:E111)</f>
        <v>0</v>
      </c>
      <c r="U101" s="28">
        <f t="shared" si="19"/>
        <v>0</v>
      </c>
      <c r="V101" s="28" t="s">
        <v>2</v>
      </c>
      <c r="W101" s="28">
        <f t="shared" si="20"/>
        <v>0</v>
      </c>
      <c r="X101" s="28" t="str">
        <f t="shared" si="18"/>
        <v/>
      </c>
    </row>
    <row r="102" spans="1:24" ht="28.9" customHeight="1">
      <c r="A102" s="41" t="str">
        <f t="shared" si="21"/>
        <v xml:space="preserve"> </v>
      </c>
      <c r="B102" s="42"/>
      <c r="C102" s="43"/>
      <c r="D102" s="44"/>
      <c r="E102" s="44"/>
      <c r="F102" s="43"/>
      <c r="G102" s="43"/>
      <c r="H102" s="26"/>
      <c r="I102" s="26"/>
      <c r="J102" s="26"/>
      <c r="K102" s="26"/>
      <c r="L102" s="52"/>
      <c r="M102" s="50"/>
      <c r="N102" s="28" t="s">
        <v>13</v>
      </c>
      <c r="O102" s="28">
        <f>COUNTIF(C92:C111,"묘")</f>
        <v>0</v>
      </c>
      <c r="P102" s="28" t="s">
        <v>2</v>
      </c>
      <c r="Q102" s="28">
        <f>SUMIF(C92:C111,"묘",E92:E111)</f>
        <v>0</v>
      </c>
      <c r="R102" s="28">
        <f>COUNTIF(X92:X111,"묘국")</f>
        <v>0</v>
      </c>
      <c r="S102" s="28" t="s">
        <v>2</v>
      </c>
      <c r="T102" s="28">
        <f>SUMIF(X92:X111,"묘국",E92:E111)</f>
        <v>0</v>
      </c>
      <c r="U102" s="28">
        <f t="shared" si="19"/>
        <v>0</v>
      </c>
      <c r="V102" s="28" t="s">
        <v>2</v>
      </c>
      <c r="W102" s="28">
        <f t="shared" si="20"/>
        <v>0</v>
      </c>
      <c r="X102" s="28" t="str">
        <f t="shared" si="18"/>
        <v/>
      </c>
    </row>
    <row r="103" spans="1:24" ht="28.9" customHeight="1">
      <c r="A103" s="41" t="str">
        <f t="shared" si="21"/>
        <v xml:space="preserve"> </v>
      </c>
      <c r="B103" s="42"/>
      <c r="C103" s="43"/>
      <c r="D103" s="44"/>
      <c r="E103" s="44"/>
      <c r="F103" s="43"/>
      <c r="G103" s="43"/>
      <c r="H103" s="26"/>
      <c r="I103" s="26"/>
      <c r="J103" s="26"/>
      <c r="K103" s="26"/>
      <c r="L103" s="52"/>
      <c r="M103" s="50"/>
      <c r="N103" s="28" t="s">
        <v>14</v>
      </c>
      <c r="O103" s="28">
        <f>COUNTIF(C92:C111,"목")</f>
        <v>0</v>
      </c>
      <c r="P103" s="28" t="s">
        <v>2</v>
      </c>
      <c r="Q103" s="28">
        <f>SUMIF(C92:C111,"목",E92:E111)</f>
        <v>0</v>
      </c>
      <c r="R103" s="28">
        <f>COUNTIF(X92:X111,"목국")</f>
        <v>0</v>
      </c>
      <c r="S103" s="28" t="s">
        <v>2</v>
      </c>
      <c r="T103" s="28">
        <f>SUMIF(X92:X111,"목국",E92:E111)</f>
        <v>0</v>
      </c>
      <c r="U103" s="28">
        <f t="shared" si="19"/>
        <v>0</v>
      </c>
      <c r="V103" s="28" t="s">
        <v>2</v>
      </c>
      <c r="W103" s="28">
        <f t="shared" si="20"/>
        <v>0</v>
      </c>
      <c r="X103" s="28" t="str">
        <f t="shared" si="18"/>
        <v/>
      </c>
    </row>
    <row r="104" spans="1:24" ht="28.9" customHeight="1">
      <c r="A104" s="41" t="str">
        <f t="shared" si="21"/>
        <v xml:space="preserve"> </v>
      </c>
      <c r="B104" s="42"/>
      <c r="C104" s="43"/>
      <c r="D104" s="44"/>
      <c r="E104" s="44"/>
      <c r="F104" s="43"/>
      <c r="G104" s="43"/>
      <c r="H104" s="26"/>
      <c r="I104" s="26"/>
      <c r="J104" s="26"/>
      <c r="K104" s="26"/>
      <c r="L104" s="52"/>
      <c r="M104" s="50"/>
      <c r="N104" s="28" t="s">
        <v>15</v>
      </c>
      <c r="O104" s="28">
        <f>COUNTIF(C92:C111,"잡")</f>
        <v>0</v>
      </c>
      <c r="P104" s="28" t="s">
        <v>2</v>
      </c>
      <c r="Q104" s="28">
        <f>SUMIF(C92:C111,"잡",E92:E111)</f>
        <v>0</v>
      </c>
      <c r="R104" s="28">
        <f>COUNTIF(X92:X111,"잡국")</f>
        <v>0</v>
      </c>
      <c r="S104" s="28" t="s">
        <v>2</v>
      </c>
      <c r="T104" s="28">
        <f>SUMIF(X92:X111,"잡국",E92:E111)</f>
        <v>0</v>
      </c>
      <c r="U104" s="28">
        <f t="shared" si="19"/>
        <v>0</v>
      </c>
      <c r="V104" s="28" t="s">
        <v>2</v>
      </c>
      <c r="W104" s="28">
        <f t="shared" si="20"/>
        <v>0</v>
      </c>
      <c r="X104" s="28" t="str">
        <f t="shared" ref="X104:X119" si="22">CONCATENATE(C104,H104)</f>
        <v/>
      </c>
    </row>
    <row r="105" spans="1:24" ht="28.9" customHeight="1">
      <c r="A105" s="41" t="str">
        <f t="shared" ref="A105:A111" si="23">IF(OR(ISNUMBER(E105),ISTEXT(C105)),A104+1," ")</f>
        <v xml:space="preserve"> </v>
      </c>
      <c r="B105" s="42"/>
      <c r="C105" s="43"/>
      <c r="D105" s="44"/>
      <c r="E105" s="44"/>
      <c r="F105" s="43"/>
      <c r="G105" s="43"/>
      <c r="H105" s="26"/>
      <c r="I105" s="26"/>
      <c r="J105" s="26"/>
      <c r="K105" s="26"/>
      <c r="L105" s="52"/>
      <c r="M105" s="50"/>
      <c r="N105" s="28" t="s">
        <v>19</v>
      </c>
      <c r="O105" s="28">
        <f>COUNTIF(C92:C111,"학")</f>
        <v>0</v>
      </c>
      <c r="P105" s="28" t="s">
        <v>2</v>
      </c>
      <c r="Q105" s="28">
        <f>SUMIF(C92:C111,"학",E92:E111)</f>
        <v>0</v>
      </c>
      <c r="R105" s="28">
        <f>COUNTIF(X92:X111,"학국")</f>
        <v>0</v>
      </c>
      <c r="S105" s="28" t="s">
        <v>2</v>
      </c>
      <c r="T105" s="28">
        <f>SUMIF(X92:X111,"학국",E92:E111)</f>
        <v>0</v>
      </c>
      <c r="U105" s="28">
        <f t="shared" si="19"/>
        <v>0</v>
      </c>
      <c r="V105" s="28" t="s">
        <v>2</v>
      </c>
      <c r="W105" s="28">
        <f t="shared" si="20"/>
        <v>0</v>
      </c>
      <c r="X105" s="28" t="str">
        <f t="shared" si="22"/>
        <v/>
      </c>
    </row>
    <row r="106" spans="1:24" ht="28.9" customHeight="1">
      <c r="A106" s="41" t="str">
        <f t="shared" si="23"/>
        <v xml:space="preserve"> </v>
      </c>
      <c r="B106" s="42"/>
      <c r="C106" s="43"/>
      <c r="D106" s="44"/>
      <c r="E106" s="44"/>
      <c r="F106" s="43"/>
      <c r="G106" s="43"/>
      <c r="H106" s="26"/>
      <c r="I106" s="26"/>
      <c r="J106" s="26"/>
      <c r="K106" s="26"/>
      <c r="L106" s="52"/>
      <c r="M106" s="50"/>
      <c r="N106" s="28" t="s">
        <v>16</v>
      </c>
      <c r="O106" s="28">
        <f>COUNTIF(C92:C111,"수")</f>
        <v>0</v>
      </c>
      <c r="P106" s="28" t="s">
        <v>2</v>
      </c>
      <c r="Q106" s="28">
        <f>SUMIF(C92:C111,"수",E92:E111)</f>
        <v>0</v>
      </c>
      <c r="R106" s="28">
        <f>COUNTIF(X92:X111,"수국")</f>
        <v>0</v>
      </c>
      <c r="S106" s="28" t="s">
        <v>2</v>
      </c>
      <c r="T106" s="28">
        <f>SUMIF(X92:X111,"수국",E92:E111)</f>
        <v>0</v>
      </c>
      <c r="U106" s="28">
        <f t="shared" si="19"/>
        <v>0</v>
      </c>
      <c r="V106" s="28" t="s">
        <v>2</v>
      </c>
      <c r="W106" s="28">
        <f t="shared" si="20"/>
        <v>0</v>
      </c>
      <c r="X106" s="28" t="str">
        <f t="shared" si="22"/>
        <v/>
      </c>
    </row>
    <row r="107" spans="1:24" ht="28.9" customHeight="1">
      <c r="A107" s="41" t="str">
        <f t="shared" si="23"/>
        <v xml:space="preserve"> </v>
      </c>
      <c r="B107" s="42"/>
      <c r="C107" s="43"/>
      <c r="D107" s="44"/>
      <c r="E107" s="44"/>
      <c r="F107" s="43"/>
      <c r="G107" s="43"/>
      <c r="H107" s="26"/>
      <c r="I107" s="26"/>
      <c r="J107" s="26"/>
      <c r="K107" s="26"/>
      <c r="L107" s="52"/>
      <c r="M107" s="50"/>
      <c r="N107" s="29" t="s">
        <v>17</v>
      </c>
      <c r="O107" s="28">
        <f>COUNTIF(C92:C111,"장")</f>
        <v>0</v>
      </c>
      <c r="P107" s="28" t="s">
        <v>2</v>
      </c>
      <c r="Q107" s="28">
        <f>SUMIF(C92:C111,"장",E92:E111)</f>
        <v>0</v>
      </c>
      <c r="R107" s="28">
        <f>COUNTIF(X92:X111,"장국")</f>
        <v>0</v>
      </c>
      <c r="S107" s="28" t="s">
        <v>2</v>
      </c>
      <c r="T107" s="28">
        <f>SUMIF(X92:X111,"장국",E92:E111)</f>
        <v>0</v>
      </c>
      <c r="U107" s="28">
        <f t="shared" si="19"/>
        <v>0</v>
      </c>
      <c r="V107" s="28" t="s">
        <v>2</v>
      </c>
      <c r="W107" s="28">
        <f t="shared" si="20"/>
        <v>0</v>
      </c>
      <c r="X107" s="30" t="str">
        <f t="shared" si="22"/>
        <v/>
      </c>
    </row>
    <row r="108" spans="1:24" ht="28.9" customHeight="1">
      <c r="A108" s="41" t="str">
        <f t="shared" si="23"/>
        <v xml:space="preserve"> </v>
      </c>
      <c r="B108" s="42"/>
      <c r="C108" s="43"/>
      <c r="D108" s="44"/>
      <c r="E108" s="44"/>
      <c r="F108" s="43"/>
      <c r="G108" s="43"/>
      <c r="H108" s="26"/>
      <c r="I108" s="26"/>
      <c r="J108" s="26"/>
      <c r="K108" s="26"/>
      <c r="L108" s="52"/>
      <c r="M108" s="50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30" t="str">
        <f t="shared" si="22"/>
        <v/>
      </c>
    </row>
    <row r="109" spans="1:24" ht="28.9" customHeight="1">
      <c r="A109" s="41" t="str">
        <f t="shared" si="23"/>
        <v xml:space="preserve"> </v>
      </c>
      <c r="B109" s="42"/>
      <c r="C109" s="43"/>
      <c r="D109" s="44"/>
      <c r="E109" s="44"/>
      <c r="F109" s="43"/>
      <c r="G109" s="43"/>
      <c r="H109" s="26"/>
      <c r="I109" s="26"/>
      <c r="J109" s="26"/>
      <c r="K109" s="26"/>
      <c r="L109" s="52"/>
      <c r="M109" s="50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30" t="str">
        <f t="shared" si="22"/>
        <v/>
      </c>
    </row>
    <row r="110" spans="1:24" ht="28.9" customHeight="1">
      <c r="A110" s="41" t="str">
        <f t="shared" si="23"/>
        <v xml:space="preserve"> </v>
      </c>
      <c r="B110" s="42"/>
      <c r="C110" s="43"/>
      <c r="D110" s="44"/>
      <c r="E110" s="44"/>
      <c r="F110" s="43"/>
      <c r="G110" s="43"/>
      <c r="H110" s="26"/>
      <c r="I110" s="26"/>
      <c r="J110" s="26"/>
      <c r="K110" s="26"/>
      <c r="L110" s="52"/>
      <c r="M110" s="50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30" t="str">
        <f t="shared" si="22"/>
        <v/>
      </c>
    </row>
    <row r="111" spans="1:24" ht="28.9" customHeight="1">
      <c r="A111" s="41" t="str">
        <f t="shared" si="23"/>
        <v xml:space="preserve"> </v>
      </c>
      <c r="B111" s="42"/>
      <c r="C111" s="43"/>
      <c r="D111" s="44"/>
      <c r="E111" s="44"/>
      <c r="F111" s="43"/>
      <c r="G111" s="43"/>
      <c r="H111" s="26"/>
      <c r="I111" s="26"/>
      <c r="J111" s="26"/>
      <c r="K111" s="26"/>
      <c r="L111" s="52"/>
      <c r="M111" s="50"/>
      <c r="N111" s="28" t="s">
        <v>20</v>
      </c>
      <c r="O111" s="28">
        <f>COUNTIF(C92:C111," ")</f>
        <v>0</v>
      </c>
      <c r="P111" s="28" t="s">
        <v>2</v>
      </c>
      <c r="Q111" s="28">
        <f>SUMIF(C92:C111," ",E92:E111)</f>
        <v>0</v>
      </c>
      <c r="R111" s="28"/>
      <c r="S111" s="28" t="s">
        <v>2</v>
      </c>
      <c r="T111" s="28"/>
      <c r="U111" s="28">
        <f>O111</f>
        <v>0</v>
      </c>
      <c r="V111" s="28" t="s">
        <v>2</v>
      </c>
      <c r="W111" s="28">
        <f>Q111</f>
        <v>0</v>
      </c>
      <c r="X111" s="28" t="str">
        <f t="shared" si="22"/>
        <v/>
      </c>
    </row>
    <row r="112" spans="1:24" ht="28.9" customHeight="1">
      <c r="A112" s="45" t="s">
        <v>35</v>
      </c>
      <c r="B112" s="46"/>
      <c r="C112" s="47"/>
      <c r="D112" s="48"/>
      <c r="E112" s="49">
        <f>SUM(E92:E111)</f>
        <v>0</v>
      </c>
      <c r="F112" s="47"/>
      <c r="G112" s="47"/>
      <c r="H112" s="31"/>
      <c r="I112" s="31"/>
      <c r="J112" s="31"/>
      <c r="K112" s="31"/>
      <c r="L112" s="33"/>
      <c r="M112" s="51"/>
      <c r="N112" s="29" t="s">
        <v>1</v>
      </c>
      <c r="O112" s="28">
        <f>SUM(O92:O111)</f>
        <v>0</v>
      </c>
      <c r="P112" s="28" t="s">
        <v>2</v>
      </c>
      <c r="Q112" s="28">
        <f>SUM(Q92:Q111)</f>
        <v>0</v>
      </c>
      <c r="R112" s="28">
        <f>SUM(R92:R111)</f>
        <v>0</v>
      </c>
      <c r="S112" s="28" t="s">
        <v>2</v>
      </c>
      <c r="T112" s="28">
        <f>SUM(T92:T111)</f>
        <v>0</v>
      </c>
      <c r="U112" s="28">
        <f>SUM(U92:U111)</f>
        <v>0</v>
      </c>
      <c r="V112" s="28" t="s">
        <v>2</v>
      </c>
      <c r="W112" s="28">
        <f>SUM(W92:W111)</f>
        <v>0</v>
      </c>
      <c r="X112" s="28" t="str">
        <f t="shared" si="22"/>
        <v/>
      </c>
    </row>
    <row r="113" spans="1:24" ht="28.9" customHeight="1">
      <c r="A113" s="41" t="str">
        <f>IF(OR(ISNUMBER(E113),ISTEXT(C113)),A111+1," ")</f>
        <v xml:space="preserve"> </v>
      </c>
      <c r="B113" s="42"/>
      <c r="C113" s="43"/>
      <c r="D113" s="44"/>
      <c r="E113" s="44"/>
      <c r="F113" s="43"/>
      <c r="G113" s="43"/>
      <c r="H113" s="26"/>
      <c r="I113" s="26"/>
      <c r="J113" s="26"/>
      <c r="K113" s="27"/>
      <c r="L113" s="52"/>
      <c r="M113" s="50"/>
      <c r="N113" s="28" t="s">
        <v>3</v>
      </c>
      <c r="O113" s="28">
        <f>COUNTIF(C113:C132,"전")</f>
        <v>0</v>
      </c>
      <c r="P113" s="28" t="s">
        <v>2</v>
      </c>
      <c r="Q113" s="28">
        <f>SUMIF(C113:C132,"전",E113:E132)</f>
        <v>0</v>
      </c>
      <c r="R113" s="28">
        <f>COUNTIF(X113:X132,"전국")</f>
        <v>0</v>
      </c>
      <c r="S113" s="28" t="s">
        <v>2</v>
      </c>
      <c r="T113" s="28">
        <f>SUMIF(X113:X132,"전국",E113:E132)</f>
        <v>0</v>
      </c>
      <c r="U113" s="28">
        <f t="shared" ref="U113:U128" si="24">O113-R113</f>
        <v>0</v>
      </c>
      <c r="V113" s="28" t="s">
        <v>2</v>
      </c>
      <c r="W113" s="28">
        <f t="shared" ref="W113:W128" si="25">Q113-T113</f>
        <v>0</v>
      </c>
      <c r="X113" s="28" t="str">
        <f t="shared" si="22"/>
        <v/>
      </c>
    </row>
    <row r="114" spans="1:24" ht="28.9" customHeight="1">
      <c r="A114" s="41" t="str">
        <f>IF(OR(ISNUMBER(E114),ISTEXT(C114)),A113+1," ")</f>
        <v xml:space="preserve"> </v>
      </c>
      <c r="B114" s="42"/>
      <c r="C114" s="43"/>
      <c r="D114" s="44"/>
      <c r="E114" s="44"/>
      <c r="F114" s="43"/>
      <c r="G114" s="43"/>
      <c r="H114" s="26"/>
      <c r="I114" s="26"/>
      <c r="J114" s="26"/>
      <c r="K114" s="26"/>
      <c r="L114" s="52"/>
      <c r="M114" s="50"/>
      <c r="N114" s="28" t="s">
        <v>4</v>
      </c>
      <c r="O114" s="28">
        <f>COUNTIF(C113:C132,"답")</f>
        <v>0</v>
      </c>
      <c r="P114" s="28" t="s">
        <v>2</v>
      </c>
      <c r="Q114" s="28">
        <f>SUMIF(C113:C132,"답",E113:E132)</f>
        <v>0</v>
      </c>
      <c r="R114" s="28">
        <f>COUNTIF(X113:X132,"답국")</f>
        <v>0</v>
      </c>
      <c r="S114" s="28" t="s">
        <v>2</v>
      </c>
      <c r="T114" s="28">
        <f>SUMIF(X113:X132,"답국",E113:E132)</f>
        <v>0</v>
      </c>
      <c r="U114" s="28">
        <f t="shared" si="24"/>
        <v>0</v>
      </c>
      <c r="V114" s="28" t="s">
        <v>2</v>
      </c>
      <c r="W114" s="28">
        <f t="shared" si="25"/>
        <v>0</v>
      </c>
      <c r="X114" s="28" t="str">
        <f t="shared" si="22"/>
        <v/>
      </c>
    </row>
    <row r="115" spans="1:24" ht="28.9" customHeight="1">
      <c r="A115" s="41" t="str">
        <f t="shared" ref="A115:A124" si="26">IF(OR(ISNUMBER(E115),ISTEXT(C115)),A114+1," ")</f>
        <v xml:space="preserve"> </v>
      </c>
      <c r="B115" s="42"/>
      <c r="C115" s="43"/>
      <c r="D115" s="44"/>
      <c r="E115" s="44"/>
      <c r="F115" s="43"/>
      <c r="G115" s="43"/>
      <c r="H115" s="26"/>
      <c r="I115" s="26"/>
      <c r="J115" s="26"/>
      <c r="K115" s="26"/>
      <c r="L115" s="52"/>
      <c r="M115" s="50"/>
      <c r="N115" s="28" t="s">
        <v>5</v>
      </c>
      <c r="O115" s="28">
        <f>COUNTIF(C113:C132,"임")</f>
        <v>0</v>
      </c>
      <c r="P115" s="28" t="s">
        <v>2</v>
      </c>
      <c r="Q115" s="28">
        <f>SUMIF(C113:C132,"임",E113:E132)</f>
        <v>0</v>
      </c>
      <c r="R115" s="28">
        <f>COUNTIF(X113:X132,"임국")</f>
        <v>0</v>
      </c>
      <c r="S115" s="28" t="s">
        <v>2</v>
      </c>
      <c r="T115" s="28">
        <f>SUMIF(X113:X132,"임국",E113:E132)</f>
        <v>0</v>
      </c>
      <c r="U115" s="28">
        <f t="shared" si="24"/>
        <v>0</v>
      </c>
      <c r="V115" s="28" t="s">
        <v>2</v>
      </c>
      <c r="W115" s="28">
        <f t="shared" si="25"/>
        <v>0</v>
      </c>
      <c r="X115" s="28" t="str">
        <f t="shared" si="22"/>
        <v/>
      </c>
    </row>
    <row r="116" spans="1:24" ht="28.9" customHeight="1">
      <c r="A116" s="41" t="str">
        <f t="shared" si="26"/>
        <v xml:space="preserve"> </v>
      </c>
      <c r="B116" s="42"/>
      <c r="C116" s="43"/>
      <c r="D116" s="44"/>
      <c r="E116" s="44"/>
      <c r="F116" s="43"/>
      <c r="G116" s="43"/>
      <c r="H116" s="26"/>
      <c r="I116" s="26"/>
      <c r="J116" s="26"/>
      <c r="K116" s="26"/>
      <c r="L116" s="52"/>
      <c r="M116" s="50"/>
      <c r="N116" s="28" t="s">
        <v>6</v>
      </c>
      <c r="O116" s="28">
        <f>COUNTIF(C113:C132,"대")</f>
        <v>0</v>
      </c>
      <c r="P116" s="28" t="s">
        <v>2</v>
      </c>
      <c r="Q116" s="28">
        <f>SUMIF(C113:C132,"대",E113:E132)</f>
        <v>0</v>
      </c>
      <c r="R116" s="28">
        <f>COUNTIF(X113:X132,"대국")</f>
        <v>0</v>
      </c>
      <c r="S116" s="28" t="s">
        <v>2</v>
      </c>
      <c r="T116" s="28">
        <f>SUMIF(X113:X132,"대국",E113:E132)</f>
        <v>0</v>
      </c>
      <c r="U116" s="28">
        <f t="shared" si="24"/>
        <v>0</v>
      </c>
      <c r="V116" s="28" t="s">
        <v>2</v>
      </c>
      <c r="W116" s="28">
        <f t="shared" si="25"/>
        <v>0</v>
      </c>
      <c r="X116" s="28" t="str">
        <f t="shared" si="22"/>
        <v/>
      </c>
    </row>
    <row r="117" spans="1:24" ht="28.9" customHeight="1">
      <c r="A117" s="41" t="str">
        <f t="shared" si="26"/>
        <v xml:space="preserve"> </v>
      </c>
      <c r="B117" s="42"/>
      <c r="C117" s="43"/>
      <c r="D117" s="44"/>
      <c r="E117" s="44"/>
      <c r="F117" s="43"/>
      <c r="G117" s="43"/>
      <c r="H117" s="26"/>
      <c r="I117" s="26"/>
      <c r="J117" s="26"/>
      <c r="K117" s="26"/>
      <c r="L117" s="52"/>
      <c r="M117" s="50"/>
      <c r="N117" s="28" t="s">
        <v>7</v>
      </c>
      <c r="O117" s="28">
        <f>COUNTIF(C113:C132,"도")</f>
        <v>0</v>
      </c>
      <c r="P117" s="28" t="s">
        <v>2</v>
      </c>
      <c r="Q117" s="28">
        <f>SUMIF(C113:C132,"도",E113:E132)</f>
        <v>0</v>
      </c>
      <c r="R117" s="28">
        <f>COUNTIF(X113:X132,"도국")</f>
        <v>0</v>
      </c>
      <c r="S117" s="28" t="s">
        <v>2</v>
      </c>
      <c r="T117" s="28">
        <f>SUMIF(X113:X132,"도국",E113:E132)</f>
        <v>0</v>
      </c>
      <c r="U117" s="28">
        <f t="shared" si="24"/>
        <v>0</v>
      </c>
      <c r="V117" s="28" t="s">
        <v>2</v>
      </c>
      <c r="W117" s="28">
        <f t="shared" si="25"/>
        <v>0</v>
      </c>
      <c r="X117" s="28" t="str">
        <f t="shared" si="22"/>
        <v/>
      </c>
    </row>
    <row r="118" spans="1:24" ht="28.9" customHeight="1">
      <c r="A118" s="41" t="str">
        <f t="shared" si="26"/>
        <v xml:space="preserve"> </v>
      </c>
      <c r="B118" s="42"/>
      <c r="C118" s="43"/>
      <c r="D118" s="44"/>
      <c r="E118" s="44"/>
      <c r="F118" s="43"/>
      <c r="G118" s="43"/>
      <c r="H118" s="26"/>
      <c r="I118" s="26"/>
      <c r="J118" s="26"/>
      <c r="K118" s="26"/>
      <c r="L118" s="52"/>
      <c r="M118" s="50"/>
      <c r="N118" s="28" t="s">
        <v>8</v>
      </c>
      <c r="O118" s="28">
        <f>COUNTIF(C113:C132,"천")</f>
        <v>0</v>
      </c>
      <c r="P118" s="28" t="s">
        <v>2</v>
      </c>
      <c r="Q118" s="28">
        <f>SUMIF(C113:C132,"천",E113:E132)</f>
        <v>0</v>
      </c>
      <c r="R118" s="28">
        <f>COUNTIF(X113:X132,"천국")</f>
        <v>0</v>
      </c>
      <c r="S118" s="28" t="s">
        <v>2</v>
      </c>
      <c r="T118" s="28">
        <f>SUMIF(X113:X132,"천국",E113:E132)</f>
        <v>0</v>
      </c>
      <c r="U118" s="28">
        <f t="shared" si="24"/>
        <v>0</v>
      </c>
      <c r="V118" s="28" t="s">
        <v>2</v>
      </c>
      <c r="W118" s="28">
        <f t="shared" si="25"/>
        <v>0</v>
      </c>
      <c r="X118" s="28" t="str">
        <f t="shared" si="22"/>
        <v/>
      </c>
    </row>
    <row r="119" spans="1:24" ht="28.9" customHeight="1">
      <c r="A119" s="41" t="str">
        <f t="shared" si="26"/>
        <v xml:space="preserve"> </v>
      </c>
      <c r="B119" s="42"/>
      <c r="C119" s="43"/>
      <c r="D119" s="44"/>
      <c r="E119" s="44"/>
      <c r="F119" s="43"/>
      <c r="G119" s="43"/>
      <c r="H119" s="26"/>
      <c r="I119" s="26"/>
      <c r="J119" s="26"/>
      <c r="K119" s="26"/>
      <c r="L119" s="52"/>
      <c r="M119" s="50"/>
      <c r="N119" s="28" t="s">
        <v>9</v>
      </c>
      <c r="O119" s="28">
        <f>COUNTIF(C113:C132,"구")</f>
        <v>0</v>
      </c>
      <c r="P119" s="28" t="s">
        <v>2</v>
      </c>
      <c r="Q119" s="28">
        <f>SUMIF(C113:C132,"구",E113:E132)</f>
        <v>0</v>
      </c>
      <c r="R119" s="28">
        <f>COUNTIF(X113:X132,"구국")</f>
        <v>0</v>
      </c>
      <c r="S119" s="28" t="s">
        <v>2</v>
      </c>
      <c r="T119" s="28">
        <f>SUMIF(X113:X132,"구국",E113:E132)</f>
        <v>0</v>
      </c>
      <c r="U119" s="28">
        <f t="shared" si="24"/>
        <v>0</v>
      </c>
      <c r="V119" s="28" t="s">
        <v>2</v>
      </c>
      <c r="W119" s="28">
        <f t="shared" si="25"/>
        <v>0</v>
      </c>
      <c r="X119" s="28" t="str">
        <f t="shared" si="22"/>
        <v/>
      </c>
    </row>
    <row r="120" spans="1:24" ht="28.9" customHeight="1">
      <c r="A120" s="41" t="str">
        <f t="shared" si="26"/>
        <v xml:space="preserve"> </v>
      </c>
      <c r="B120" s="42"/>
      <c r="C120" s="43"/>
      <c r="D120" s="44"/>
      <c r="E120" s="44"/>
      <c r="F120" s="43"/>
      <c r="G120" s="43"/>
      <c r="H120" s="26"/>
      <c r="I120" s="26"/>
      <c r="J120" s="26"/>
      <c r="K120" s="26"/>
      <c r="L120" s="52"/>
      <c r="M120" s="50"/>
      <c r="N120" s="28" t="s">
        <v>10</v>
      </c>
      <c r="O120" s="28">
        <f>COUNTIF(C113:C132,"제")</f>
        <v>0</v>
      </c>
      <c r="P120" s="28" t="s">
        <v>2</v>
      </c>
      <c r="Q120" s="28">
        <f>SUMIF(C113:C132,"제",E113:E132)</f>
        <v>0</v>
      </c>
      <c r="R120" s="28">
        <f>COUNTIF(X113:X132,"제국")</f>
        <v>0</v>
      </c>
      <c r="S120" s="28" t="s">
        <v>2</v>
      </c>
      <c r="T120" s="28">
        <f>SUMIF(X113:X132,"제국",E113:E132)</f>
        <v>0</v>
      </c>
      <c r="U120" s="28">
        <f t="shared" si="24"/>
        <v>0</v>
      </c>
      <c r="V120" s="28" t="s">
        <v>2</v>
      </c>
      <c r="W120" s="28">
        <f t="shared" si="25"/>
        <v>0</v>
      </c>
      <c r="X120" s="28" t="str">
        <f t="shared" ref="X120:X135" si="27">CONCATENATE(C120,H120)</f>
        <v/>
      </c>
    </row>
    <row r="121" spans="1:24" ht="28.9" customHeight="1">
      <c r="A121" s="41" t="str">
        <f t="shared" si="26"/>
        <v xml:space="preserve"> </v>
      </c>
      <c r="B121" s="42"/>
      <c r="C121" s="43"/>
      <c r="D121" s="44"/>
      <c r="E121" s="44"/>
      <c r="F121" s="43"/>
      <c r="G121" s="43"/>
      <c r="H121" s="26"/>
      <c r="I121" s="26"/>
      <c r="J121" s="26"/>
      <c r="K121" s="26"/>
      <c r="L121" s="52"/>
      <c r="M121" s="50"/>
      <c r="N121" s="28" t="s">
        <v>11</v>
      </c>
      <c r="O121" s="28">
        <f>COUNTIF(C113:C132,"유")</f>
        <v>0</v>
      </c>
      <c r="P121" s="28" t="s">
        <v>2</v>
      </c>
      <c r="Q121" s="28">
        <f>SUMIF(C113:C132,"유",E113:E132)</f>
        <v>0</v>
      </c>
      <c r="R121" s="28">
        <f>COUNTIF(X113:X132,"유국")</f>
        <v>0</v>
      </c>
      <c r="S121" s="28" t="s">
        <v>2</v>
      </c>
      <c r="T121" s="28">
        <f>SUMIF(X113:X132,"유국",E113:E132)</f>
        <v>0</v>
      </c>
      <c r="U121" s="28">
        <f t="shared" si="24"/>
        <v>0</v>
      </c>
      <c r="V121" s="28" t="s">
        <v>2</v>
      </c>
      <c r="W121" s="28">
        <f t="shared" si="25"/>
        <v>0</v>
      </c>
      <c r="X121" s="28" t="str">
        <f t="shared" si="27"/>
        <v/>
      </c>
    </row>
    <row r="122" spans="1:24" ht="28.9" customHeight="1">
      <c r="A122" s="41" t="str">
        <f t="shared" si="26"/>
        <v xml:space="preserve"> </v>
      </c>
      <c r="B122" s="42"/>
      <c r="C122" s="43"/>
      <c r="D122" s="44"/>
      <c r="E122" s="44"/>
      <c r="F122" s="43"/>
      <c r="G122" s="43"/>
      <c r="H122" s="26"/>
      <c r="I122" s="26"/>
      <c r="J122" s="26"/>
      <c r="K122" s="26"/>
      <c r="L122" s="52"/>
      <c r="M122" s="50"/>
      <c r="N122" s="28" t="s">
        <v>12</v>
      </c>
      <c r="O122" s="28">
        <f>COUNTIF(C113:C132,"과")</f>
        <v>0</v>
      </c>
      <c r="P122" s="28" t="s">
        <v>2</v>
      </c>
      <c r="Q122" s="28">
        <f>SUMIF(C113:C132,"과",E113:E132)</f>
        <v>0</v>
      </c>
      <c r="R122" s="28">
        <f>COUNTIF(X113:X132,"과국")</f>
        <v>0</v>
      </c>
      <c r="S122" s="28" t="s">
        <v>2</v>
      </c>
      <c r="T122" s="28">
        <f>SUMIF(X113:X132,"과국",E113:E132)</f>
        <v>0</v>
      </c>
      <c r="U122" s="28">
        <f t="shared" si="24"/>
        <v>0</v>
      </c>
      <c r="V122" s="28" t="s">
        <v>2</v>
      </c>
      <c r="W122" s="28">
        <f t="shared" si="25"/>
        <v>0</v>
      </c>
      <c r="X122" s="28" t="str">
        <f t="shared" si="27"/>
        <v/>
      </c>
    </row>
    <row r="123" spans="1:24" ht="28.9" customHeight="1">
      <c r="A123" s="41" t="str">
        <f t="shared" si="26"/>
        <v xml:space="preserve"> </v>
      </c>
      <c r="B123" s="42"/>
      <c r="C123" s="43"/>
      <c r="D123" s="44"/>
      <c r="E123" s="44"/>
      <c r="F123" s="43"/>
      <c r="G123" s="43"/>
      <c r="H123" s="26"/>
      <c r="I123" s="26"/>
      <c r="J123" s="26"/>
      <c r="K123" s="26"/>
      <c r="L123" s="52"/>
      <c r="M123" s="50"/>
      <c r="N123" s="28" t="s">
        <v>13</v>
      </c>
      <c r="O123" s="28">
        <f>COUNTIF(C113:C132,"묘")</f>
        <v>0</v>
      </c>
      <c r="P123" s="28" t="s">
        <v>2</v>
      </c>
      <c r="Q123" s="28">
        <f>SUMIF(C113:C132,"묘",E113:E132)</f>
        <v>0</v>
      </c>
      <c r="R123" s="28">
        <f>COUNTIF(X113:X132,"묘국")</f>
        <v>0</v>
      </c>
      <c r="S123" s="28" t="s">
        <v>2</v>
      </c>
      <c r="T123" s="28">
        <f>SUMIF(X113:X132,"묘국",E113:E132)</f>
        <v>0</v>
      </c>
      <c r="U123" s="28">
        <f t="shared" si="24"/>
        <v>0</v>
      </c>
      <c r="V123" s="28" t="s">
        <v>2</v>
      </c>
      <c r="W123" s="28">
        <f t="shared" si="25"/>
        <v>0</v>
      </c>
      <c r="X123" s="28" t="str">
        <f t="shared" si="27"/>
        <v/>
      </c>
    </row>
    <row r="124" spans="1:24" ht="28.9" customHeight="1">
      <c r="A124" s="41" t="str">
        <f t="shared" si="26"/>
        <v xml:space="preserve"> </v>
      </c>
      <c r="B124" s="42"/>
      <c r="C124" s="43"/>
      <c r="D124" s="44"/>
      <c r="E124" s="44"/>
      <c r="F124" s="43"/>
      <c r="G124" s="43"/>
      <c r="H124" s="26"/>
      <c r="I124" s="26"/>
      <c r="J124" s="26"/>
      <c r="K124" s="26"/>
      <c r="L124" s="52"/>
      <c r="M124" s="50"/>
      <c r="N124" s="28" t="s">
        <v>14</v>
      </c>
      <c r="O124" s="28">
        <f>COUNTIF(C113:C132,"목")</f>
        <v>0</v>
      </c>
      <c r="P124" s="28" t="s">
        <v>2</v>
      </c>
      <c r="Q124" s="28">
        <f>SUMIF(C113:C132,"목",E113:E132)</f>
        <v>0</v>
      </c>
      <c r="R124" s="28">
        <f>COUNTIF(X113:X132,"목국")</f>
        <v>0</v>
      </c>
      <c r="S124" s="28" t="s">
        <v>2</v>
      </c>
      <c r="T124" s="28">
        <f>SUMIF(X113:X132,"목국",E113:E132)</f>
        <v>0</v>
      </c>
      <c r="U124" s="28">
        <f t="shared" si="24"/>
        <v>0</v>
      </c>
      <c r="V124" s="28" t="s">
        <v>2</v>
      </c>
      <c r="W124" s="28">
        <f t="shared" si="25"/>
        <v>0</v>
      </c>
      <c r="X124" s="28" t="str">
        <f t="shared" si="27"/>
        <v/>
      </c>
    </row>
    <row r="125" spans="1:24" ht="28.9" customHeight="1">
      <c r="A125" s="41" t="str">
        <f t="shared" ref="A125:A132" si="28">IF(OR(ISNUMBER(E125),ISTEXT(C125)),A124+1," ")</f>
        <v xml:space="preserve"> </v>
      </c>
      <c r="B125" s="42"/>
      <c r="C125" s="43"/>
      <c r="D125" s="44"/>
      <c r="E125" s="44"/>
      <c r="F125" s="43"/>
      <c r="G125" s="43"/>
      <c r="H125" s="26"/>
      <c r="I125" s="26"/>
      <c r="J125" s="26"/>
      <c r="K125" s="26"/>
      <c r="L125" s="52"/>
      <c r="M125" s="50"/>
      <c r="N125" s="28" t="s">
        <v>15</v>
      </c>
      <c r="O125" s="28">
        <f>COUNTIF(C113:C132,"잡")</f>
        <v>0</v>
      </c>
      <c r="P125" s="28" t="s">
        <v>2</v>
      </c>
      <c r="Q125" s="28">
        <f>SUMIF(C113:C132,"잡",E113:E132)</f>
        <v>0</v>
      </c>
      <c r="R125" s="28">
        <f>COUNTIF(X113:X132,"잡국")</f>
        <v>0</v>
      </c>
      <c r="S125" s="28" t="s">
        <v>2</v>
      </c>
      <c r="T125" s="28">
        <f>SUMIF(X113:X132,"잡국",E113:E132)</f>
        <v>0</v>
      </c>
      <c r="U125" s="28">
        <f t="shared" si="24"/>
        <v>0</v>
      </c>
      <c r="V125" s="28" t="s">
        <v>2</v>
      </c>
      <c r="W125" s="28">
        <f t="shared" si="25"/>
        <v>0</v>
      </c>
      <c r="X125" s="28" t="str">
        <f t="shared" si="27"/>
        <v/>
      </c>
    </row>
    <row r="126" spans="1:24" ht="28.9" customHeight="1">
      <c r="A126" s="41" t="str">
        <f t="shared" si="28"/>
        <v xml:space="preserve"> </v>
      </c>
      <c r="B126" s="42"/>
      <c r="C126" s="43"/>
      <c r="D126" s="44"/>
      <c r="E126" s="44"/>
      <c r="F126" s="43"/>
      <c r="G126" s="43"/>
      <c r="H126" s="26"/>
      <c r="I126" s="26"/>
      <c r="J126" s="26"/>
      <c r="K126" s="26"/>
      <c r="L126" s="52"/>
      <c r="M126" s="50"/>
      <c r="N126" s="28" t="s">
        <v>19</v>
      </c>
      <c r="O126" s="28">
        <f>COUNTIF(C113:C132,"학")</f>
        <v>0</v>
      </c>
      <c r="P126" s="28" t="s">
        <v>2</v>
      </c>
      <c r="Q126" s="28">
        <f>SUMIF(C113:C132,"학",E113:E132)</f>
        <v>0</v>
      </c>
      <c r="R126" s="28">
        <f>COUNTIF(X113:X132,"학국")</f>
        <v>0</v>
      </c>
      <c r="S126" s="28" t="s">
        <v>2</v>
      </c>
      <c r="T126" s="28">
        <f>SUMIF(X113:X132,"학국",E113:E132)</f>
        <v>0</v>
      </c>
      <c r="U126" s="28">
        <f t="shared" si="24"/>
        <v>0</v>
      </c>
      <c r="V126" s="28" t="s">
        <v>2</v>
      </c>
      <c r="W126" s="28">
        <f t="shared" si="25"/>
        <v>0</v>
      </c>
      <c r="X126" s="28" t="str">
        <f t="shared" si="27"/>
        <v/>
      </c>
    </row>
    <row r="127" spans="1:24" ht="28.9" customHeight="1">
      <c r="A127" s="41" t="str">
        <f t="shared" si="28"/>
        <v xml:space="preserve"> </v>
      </c>
      <c r="B127" s="42"/>
      <c r="C127" s="43"/>
      <c r="D127" s="44"/>
      <c r="E127" s="44"/>
      <c r="F127" s="43"/>
      <c r="G127" s="43"/>
      <c r="H127" s="26"/>
      <c r="I127" s="26"/>
      <c r="J127" s="26"/>
      <c r="K127" s="26"/>
      <c r="L127" s="52"/>
      <c r="M127" s="50"/>
      <c r="N127" s="28" t="s">
        <v>16</v>
      </c>
      <c r="O127" s="28">
        <f>COUNTIF(C113:C132,"수")</f>
        <v>0</v>
      </c>
      <c r="P127" s="28" t="s">
        <v>2</v>
      </c>
      <c r="Q127" s="28">
        <f>SUMIF(C113:C132,"수",E113:E132)</f>
        <v>0</v>
      </c>
      <c r="R127" s="28">
        <f>COUNTIF(X113:X132,"수국")</f>
        <v>0</v>
      </c>
      <c r="S127" s="28" t="s">
        <v>2</v>
      </c>
      <c r="T127" s="28">
        <f>SUMIF(X113:X132,"수국",E113:E132)</f>
        <v>0</v>
      </c>
      <c r="U127" s="28">
        <f t="shared" si="24"/>
        <v>0</v>
      </c>
      <c r="V127" s="28" t="s">
        <v>2</v>
      </c>
      <c r="W127" s="28">
        <f t="shared" si="25"/>
        <v>0</v>
      </c>
      <c r="X127" s="28" t="str">
        <f t="shared" si="27"/>
        <v/>
      </c>
    </row>
    <row r="128" spans="1:24" ht="28.9" customHeight="1">
      <c r="A128" s="41" t="str">
        <f t="shared" si="28"/>
        <v xml:space="preserve"> </v>
      </c>
      <c r="B128" s="42"/>
      <c r="C128" s="43"/>
      <c r="D128" s="44"/>
      <c r="E128" s="44"/>
      <c r="F128" s="43"/>
      <c r="G128" s="43"/>
      <c r="H128" s="26"/>
      <c r="I128" s="26"/>
      <c r="J128" s="26"/>
      <c r="K128" s="26"/>
      <c r="L128" s="52"/>
      <c r="M128" s="50"/>
      <c r="N128" s="29" t="s">
        <v>17</v>
      </c>
      <c r="O128" s="28">
        <f>COUNTIF(C113:C132,"장")</f>
        <v>0</v>
      </c>
      <c r="P128" s="28" t="s">
        <v>2</v>
      </c>
      <c r="Q128" s="28">
        <f>SUMIF(C113:C132,"장",E113:E132)</f>
        <v>0</v>
      </c>
      <c r="R128" s="28">
        <f>COUNTIF(X113:X132,"장국")</f>
        <v>0</v>
      </c>
      <c r="S128" s="28" t="s">
        <v>2</v>
      </c>
      <c r="T128" s="28">
        <f>SUMIF(X113:X132,"장국",E113:E132)</f>
        <v>0</v>
      </c>
      <c r="U128" s="28">
        <f t="shared" si="24"/>
        <v>0</v>
      </c>
      <c r="V128" s="28" t="s">
        <v>2</v>
      </c>
      <c r="W128" s="28">
        <f t="shared" si="25"/>
        <v>0</v>
      </c>
      <c r="X128" s="30" t="str">
        <f t="shared" si="27"/>
        <v/>
      </c>
    </row>
    <row r="129" spans="1:24" ht="28.9" customHeight="1">
      <c r="A129" s="41" t="str">
        <f t="shared" si="28"/>
        <v xml:space="preserve"> </v>
      </c>
      <c r="B129" s="42"/>
      <c r="C129" s="43"/>
      <c r="D129" s="44"/>
      <c r="E129" s="44"/>
      <c r="F129" s="43"/>
      <c r="G129" s="43"/>
      <c r="H129" s="26"/>
      <c r="I129" s="26"/>
      <c r="J129" s="26"/>
      <c r="K129" s="26"/>
      <c r="L129" s="52"/>
      <c r="M129" s="50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30" t="str">
        <f t="shared" si="27"/>
        <v/>
      </c>
    </row>
    <row r="130" spans="1:24" ht="28.9" customHeight="1">
      <c r="A130" s="41" t="str">
        <f t="shared" si="28"/>
        <v xml:space="preserve"> </v>
      </c>
      <c r="B130" s="42"/>
      <c r="C130" s="43"/>
      <c r="D130" s="44"/>
      <c r="E130" s="44"/>
      <c r="F130" s="43"/>
      <c r="G130" s="43"/>
      <c r="H130" s="26"/>
      <c r="I130" s="26"/>
      <c r="J130" s="26"/>
      <c r="K130" s="26"/>
      <c r="L130" s="52"/>
      <c r="M130" s="50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30" t="str">
        <f t="shared" si="27"/>
        <v/>
      </c>
    </row>
    <row r="131" spans="1:24" ht="28.9" customHeight="1">
      <c r="A131" s="41" t="str">
        <f t="shared" si="28"/>
        <v xml:space="preserve"> </v>
      </c>
      <c r="B131" s="42"/>
      <c r="C131" s="43"/>
      <c r="D131" s="44"/>
      <c r="E131" s="44"/>
      <c r="F131" s="43"/>
      <c r="G131" s="43"/>
      <c r="H131" s="26"/>
      <c r="I131" s="26"/>
      <c r="J131" s="26"/>
      <c r="K131" s="26"/>
      <c r="L131" s="52"/>
      <c r="M131" s="50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30" t="str">
        <f t="shared" si="27"/>
        <v/>
      </c>
    </row>
    <row r="132" spans="1:24" ht="28.9" customHeight="1">
      <c r="A132" s="41" t="str">
        <f t="shared" si="28"/>
        <v xml:space="preserve"> </v>
      </c>
      <c r="B132" s="42"/>
      <c r="C132" s="43"/>
      <c r="D132" s="44"/>
      <c r="E132" s="44"/>
      <c r="F132" s="43"/>
      <c r="G132" s="43"/>
      <c r="H132" s="26"/>
      <c r="I132" s="26"/>
      <c r="J132" s="26"/>
      <c r="K132" s="26"/>
      <c r="L132" s="52"/>
      <c r="M132" s="50"/>
      <c r="N132" s="28" t="s">
        <v>20</v>
      </c>
      <c r="O132" s="28">
        <f>COUNTIF(C113:C132," ")</f>
        <v>0</v>
      </c>
      <c r="P132" s="28" t="s">
        <v>2</v>
      </c>
      <c r="Q132" s="28">
        <f>SUMIF(C113:C132," ",E113:E132)</f>
        <v>0</v>
      </c>
      <c r="R132" s="28"/>
      <c r="S132" s="28" t="s">
        <v>2</v>
      </c>
      <c r="T132" s="28"/>
      <c r="U132" s="28">
        <f>O132</f>
        <v>0</v>
      </c>
      <c r="V132" s="28" t="s">
        <v>2</v>
      </c>
      <c r="W132" s="28">
        <f>Q132</f>
        <v>0</v>
      </c>
      <c r="X132" s="28" t="str">
        <f t="shared" si="27"/>
        <v/>
      </c>
    </row>
    <row r="133" spans="1:24" ht="28.9" customHeight="1">
      <c r="A133" s="45" t="s">
        <v>35</v>
      </c>
      <c r="B133" s="46"/>
      <c r="C133" s="47"/>
      <c r="D133" s="48"/>
      <c r="E133" s="49">
        <f>SUM(E113:E132)</f>
        <v>0</v>
      </c>
      <c r="F133" s="47"/>
      <c r="G133" s="47"/>
      <c r="H133" s="31"/>
      <c r="I133" s="31"/>
      <c r="J133" s="31"/>
      <c r="K133" s="31"/>
      <c r="L133" s="33"/>
      <c r="M133" s="51"/>
      <c r="N133" s="29" t="s">
        <v>1</v>
      </c>
      <c r="O133" s="28">
        <f>SUM(O113:O132)</f>
        <v>0</v>
      </c>
      <c r="P133" s="28" t="s">
        <v>2</v>
      </c>
      <c r="Q133" s="28">
        <f>SUM(Q113:Q132)</f>
        <v>0</v>
      </c>
      <c r="R133" s="28">
        <f>SUM(R113:R132)</f>
        <v>0</v>
      </c>
      <c r="S133" s="28" t="s">
        <v>2</v>
      </c>
      <c r="T133" s="28">
        <f>SUM(T113:T132)</f>
        <v>0</v>
      </c>
      <c r="U133" s="28">
        <f>SUM(U113:U132)</f>
        <v>0</v>
      </c>
      <c r="V133" s="28" t="s">
        <v>2</v>
      </c>
      <c r="W133" s="28">
        <f>SUM(W113:W132)</f>
        <v>0</v>
      </c>
      <c r="X133" s="28" t="str">
        <f t="shared" si="27"/>
        <v/>
      </c>
    </row>
    <row r="134" spans="1:24" ht="28.9" customHeight="1">
      <c r="A134" s="41" t="str">
        <f>IF(OR(ISNUMBER(E134),ISTEXT(C134)),A132+1," ")</f>
        <v xml:space="preserve"> </v>
      </c>
      <c r="B134" s="42"/>
      <c r="C134" s="43"/>
      <c r="D134" s="44"/>
      <c r="E134" s="44"/>
      <c r="F134" s="43"/>
      <c r="G134" s="43"/>
      <c r="H134" s="26"/>
      <c r="I134" s="26"/>
      <c r="J134" s="26"/>
      <c r="K134" s="27"/>
      <c r="L134" s="52"/>
      <c r="M134" s="50"/>
      <c r="N134" s="28" t="s">
        <v>3</v>
      </c>
      <c r="O134" s="28">
        <f>COUNTIF(C134:C153,"전")</f>
        <v>0</v>
      </c>
      <c r="P134" s="28" t="s">
        <v>2</v>
      </c>
      <c r="Q134" s="28">
        <f>SUMIF(C134:C153,"전",E134:E153)</f>
        <v>0</v>
      </c>
      <c r="R134" s="28">
        <f>COUNTIF(X134:X153,"전국")</f>
        <v>0</v>
      </c>
      <c r="S134" s="28" t="s">
        <v>2</v>
      </c>
      <c r="T134" s="28">
        <f>SUMIF(X134:X153,"전국",E134:E153)</f>
        <v>0</v>
      </c>
      <c r="U134" s="28">
        <f t="shared" ref="U134:U149" si="29">O134-R134</f>
        <v>0</v>
      </c>
      <c r="V134" s="28" t="s">
        <v>2</v>
      </c>
      <c r="W134" s="28">
        <f t="shared" ref="W134:W149" si="30">Q134-T134</f>
        <v>0</v>
      </c>
      <c r="X134" s="28" t="str">
        <f t="shared" si="27"/>
        <v/>
      </c>
    </row>
    <row r="135" spans="1:24" ht="28.9" customHeight="1">
      <c r="A135" s="41" t="str">
        <f>IF(OR(ISNUMBER(E135),ISTEXT(C135)),A134+1," ")</f>
        <v xml:space="preserve"> </v>
      </c>
      <c r="B135" s="42"/>
      <c r="C135" s="43"/>
      <c r="D135" s="44"/>
      <c r="E135" s="44"/>
      <c r="F135" s="43"/>
      <c r="G135" s="43"/>
      <c r="H135" s="26"/>
      <c r="I135" s="26"/>
      <c r="J135" s="26"/>
      <c r="K135" s="26"/>
      <c r="L135" s="52"/>
      <c r="M135" s="50"/>
      <c r="N135" s="28" t="s">
        <v>4</v>
      </c>
      <c r="O135" s="28">
        <f>COUNTIF(C134:C153,"답")</f>
        <v>0</v>
      </c>
      <c r="P135" s="28" t="s">
        <v>2</v>
      </c>
      <c r="Q135" s="28">
        <f>SUMIF(C134:C153,"답",E134:E153)</f>
        <v>0</v>
      </c>
      <c r="R135" s="28">
        <f>COUNTIF(X134:X153,"답국")</f>
        <v>0</v>
      </c>
      <c r="S135" s="28" t="s">
        <v>2</v>
      </c>
      <c r="T135" s="28">
        <f>SUMIF(X134:X153,"답국",E134:E153)</f>
        <v>0</v>
      </c>
      <c r="U135" s="28">
        <f t="shared" si="29"/>
        <v>0</v>
      </c>
      <c r="V135" s="28" t="s">
        <v>2</v>
      </c>
      <c r="W135" s="28">
        <f t="shared" si="30"/>
        <v>0</v>
      </c>
      <c r="X135" s="28" t="str">
        <f t="shared" si="27"/>
        <v/>
      </c>
    </row>
    <row r="136" spans="1:24" ht="28.9" customHeight="1">
      <c r="A136" s="41" t="str">
        <f t="shared" ref="A136:A144" si="31">IF(OR(ISNUMBER(E136),ISTEXT(C136)),A135+1," ")</f>
        <v xml:space="preserve"> </v>
      </c>
      <c r="B136" s="42"/>
      <c r="C136" s="43"/>
      <c r="D136" s="44"/>
      <c r="E136" s="44"/>
      <c r="F136" s="43"/>
      <c r="G136" s="43"/>
      <c r="H136" s="26"/>
      <c r="I136" s="26"/>
      <c r="J136" s="26"/>
      <c r="K136" s="26"/>
      <c r="L136" s="52"/>
      <c r="M136" s="50"/>
      <c r="N136" s="28" t="s">
        <v>5</v>
      </c>
      <c r="O136" s="28">
        <f>COUNTIF(C134:C153,"임")</f>
        <v>0</v>
      </c>
      <c r="P136" s="28" t="s">
        <v>2</v>
      </c>
      <c r="Q136" s="28">
        <f>SUMIF(C134:C153,"임",E134:E153)</f>
        <v>0</v>
      </c>
      <c r="R136" s="28">
        <f>COUNTIF(X134:X153,"임국")</f>
        <v>0</v>
      </c>
      <c r="S136" s="28" t="s">
        <v>2</v>
      </c>
      <c r="T136" s="28">
        <f>SUMIF(X134:X153,"임국",E134:E153)</f>
        <v>0</v>
      </c>
      <c r="U136" s="28">
        <f t="shared" si="29"/>
        <v>0</v>
      </c>
      <c r="V136" s="28" t="s">
        <v>2</v>
      </c>
      <c r="W136" s="28">
        <f t="shared" si="30"/>
        <v>0</v>
      </c>
      <c r="X136" s="28" t="str">
        <f t="shared" ref="X136:X151" si="32">CONCATENATE(C136,H136)</f>
        <v/>
      </c>
    </row>
    <row r="137" spans="1:24" ht="28.9" customHeight="1">
      <c r="A137" s="41" t="str">
        <f t="shared" si="31"/>
        <v xml:space="preserve"> </v>
      </c>
      <c r="B137" s="42"/>
      <c r="C137" s="43"/>
      <c r="D137" s="44"/>
      <c r="E137" s="44"/>
      <c r="F137" s="43"/>
      <c r="G137" s="43"/>
      <c r="H137" s="26"/>
      <c r="I137" s="26"/>
      <c r="J137" s="26"/>
      <c r="K137" s="26"/>
      <c r="L137" s="52"/>
      <c r="M137" s="50"/>
      <c r="N137" s="28" t="s">
        <v>6</v>
      </c>
      <c r="O137" s="28">
        <f>COUNTIF(C134:C153,"대")</f>
        <v>0</v>
      </c>
      <c r="P137" s="28" t="s">
        <v>2</v>
      </c>
      <c r="Q137" s="28">
        <f>SUMIF(C134:C153,"대",E134:E153)</f>
        <v>0</v>
      </c>
      <c r="R137" s="28">
        <f>COUNTIF(X134:X153,"대국")</f>
        <v>0</v>
      </c>
      <c r="S137" s="28" t="s">
        <v>2</v>
      </c>
      <c r="T137" s="28">
        <f>SUMIF(X134:X153,"대국",E134:E153)</f>
        <v>0</v>
      </c>
      <c r="U137" s="28">
        <f t="shared" si="29"/>
        <v>0</v>
      </c>
      <c r="V137" s="28" t="s">
        <v>2</v>
      </c>
      <c r="W137" s="28">
        <f t="shared" si="30"/>
        <v>0</v>
      </c>
      <c r="X137" s="28" t="str">
        <f t="shared" si="32"/>
        <v/>
      </c>
    </row>
    <row r="138" spans="1:24" ht="28.9" customHeight="1">
      <c r="A138" s="41" t="str">
        <f t="shared" si="31"/>
        <v xml:space="preserve"> </v>
      </c>
      <c r="B138" s="42"/>
      <c r="C138" s="43"/>
      <c r="D138" s="44"/>
      <c r="E138" s="44"/>
      <c r="F138" s="43"/>
      <c r="G138" s="43"/>
      <c r="H138" s="26"/>
      <c r="I138" s="26"/>
      <c r="J138" s="26"/>
      <c r="K138" s="26"/>
      <c r="L138" s="52"/>
      <c r="M138" s="50"/>
      <c r="N138" s="28" t="s">
        <v>7</v>
      </c>
      <c r="O138" s="28">
        <f>COUNTIF(C134:C153,"도")</f>
        <v>0</v>
      </c>
      <c r="P138" s="28" t="s">
        <v>2</v>
      </c>
      <c r="Q138" s="28">
        <f>SUMIF(C134:C153,"도",E134:E153)</f>
        <v>0</v>
      </c>
      <c r="R138" s="28">
        <f>COUNTIF(X134:X153,"도국")</f>
        <v>0</v>
      </c>
      <c r="S138" s="28" t="s">
        <v>2</v>
      </c>
      <c r="T138" s="28">
        <f>SUMIF(X134:X153,"도국",E134:E153)</f>
        <v>0</v>
      </c>
      <c r="U138" s="28">
        <f t="shared" si="29"/>
        <v>0</v>
      </c>
      <c r="V138" s="28" t="s">
        <v>2</v>
      </c>
      <c r="W138" s="28">
        <f t="shared" si="30"/>
        <v>0</v>
      </c>
      <c r="X138" s="28" t="str">
        <f t="shared" si="32"/>
        <v/>
      </c>
    </row>
    <row r="139" spans="1:24" ht="28.9" customHeight="1">
      <c r="A139" s="41" t="str">
        <f t="shared" si="31"/>
        <v xml:space="preserve"> </v>
      </c>
      <c r="B139" s="42"/>
      <c r="C139" s="43"/>
      <c r="D139" s="44"/>
      <c r="E139" s="44"/>
      <c r="F139" s="43"/>
      <c r="G139" s="43"/>
      <c r="H139" s="26"/>
      <c r="I139" s="26"/>
      <c r="J139" s="26"/>
      <c r="K139" s="26"/>
      <c r="L139" s="52"/>
      <c r="M139" s="50"/>
      <c r="N139" s="28" t="s">
        <v>8</v>
      </c>
      <c r="O139" s="28">
        <f>COUNTIF(C134:C153,"천")</f>
        <v>0</v>
      </c>
      <c r="P139" s="28" t="s">
        <v>2</v>
      </c>
      <c r="Q139" s="28">
        <f>SUMIF(C134:C153,"천",E134:E153)</f>
        <v>0</v>
      </c>
      <c r="R139" s="28">
        <f>COUNTIF(X134:X153,"천국")</f>
        <v>0</v>
      </c>
      <c r="S139" s="28" t="s">
        <v>2</v>
      </c>
      <c r="T139" s="28">
        <f>SUMIF(X134:X153,"천국",E134:E153)</f>
        <v>0</v>
      </c>
      <c r="U139" s="28">
        <f t="shared" si="29"/>
        <v>0</v>
      </c>
      <c r="V139" s="28" t="s">
        <v>2</v>
      </c>
      <c r="W139" s="28">
        <f t="shared" si="30"/>
        <v>0</v>
      </c>
      <c r="X139" s="28" t="str">
        <f t="shared" si="32"/>
        <v/>
      </c>
    </row>
    <row r="140" spans="1:24" ht="28.9" customHeight="1">
      <c r="A140" s="41" t="str">
        <f t="shared" si="31"/>
        <v xml:space="preserve"> </v>
      </c>
      <c r="B140" s="42"/>
      <c r="C140" s="43"/>
      <c r="D140" s="44"/>
      <c r="E140" s="44"/>
      <c r="F140" s="43"/>
      <c r="G140" s="43"/>
      <c r="H140" s="26"/>
      <c r="I140" s="26"/>
      <c r="J140" s="26"/>
      <c r="K140" s="26"/>
      <c r="L140" s="52"/>
      <c r="M140" s="50"/>
      <c r="N140" s="28" t="s">
        <v>9</v>
      </c>
      <c r="O140" s="28">
        <f>COUNTIF(C134:C153,"구")</f>
        <v>0</v>
      </c>
      <c r="P140" s="28" t="s">
        <v>2</v>
      </c>
      <c r="Q140" s="28">
        <f>SUMIF(C134:C153,"구",E134:E153)</f>
        <v>0</v>
      </c>
      <c r="R140" s="28">
        <f>COUNTIF(X134:X153,"구국")</f>
        <v>0</v>
      </c>
      <c r="S140" s="28" t="s">
        <v>2</v>
      </c>
      <c r="T140" s="28">
        <f>SUMIF(X134:X153,"구국",E134:E153)</f>
        <v>0</v>
      </c>
      <c r="U140" s="28">
        <f t="shared" si="29"/>
        <v>0</v>
      </c>
      <c r="V140" s="28" t="s">
        <v>2</v>
      </c>
      <c r="W140" s="28">
        <f t="shared" si="30"/>
        <v>0</v>
      </c>
      <c r="X140" s="28" t="str">
        <f t="shared" si="32"/>
        <v/>
      </c>
    </row>
    <row r="141" spans="1:24" ht="28.9" customHeight="1">
      <c r="A141" s="41" t="str">
        <f t="shared" si="31"/>
        <v xml:space="preserve"> </v>
      </c>
      <c r="B141" s="42"/>
      <c r="C141" s="43"/>
      <c r="D141" s="44"/>
      <c r="E141" s="44"/>
      <c r="F141" s="43"/>
      <c r="G141" s="43"/>
      <c r="H141" s="26"/>
      <c r="I141" s="26"/>
      <c r="J141" s="26"/>
      <c r="K141" s="26"/>
      <c r="L141" s="52"/>
      <c r="M141" s="50"/>
      <c r="N141" s="28" t="s">
        <v>10</v>
      </c>
      <c r="O141" s="28">
        <f>COUNTIF(C134:C153,"제")</f>
        <v>0</v>
      </c>
      <c r="P141" s="28" t="s">
        <v>2</v>
      </c>
      <c r="Q141" s="28">
        <f>SUMIF(C134:C153,"제",E134:E153)</f>
        <v>0</v>
      </c>
      <c r="R141" s="28">
        <f>COUNTIF(X134:X153,"제국")</f>
        <v>0</v>
      </c>
      <c r="S141" s="28" t="s">
        <v>2</v>
      </c>
      <c r="T141" s="28">
        <f>SUMIF(X134:X153,"제국",E134:E153)</f>
        <v>0</v>
      </c>
      <c r="U141" s="28">
        <f t="shared" si="29"/>
        <v>0</v>
      </c>
      <c r="V141" s="28" t="s">
        <v>2</v>
      </c>
      <c r="W141" s="28">
        <f t="shared" si="30"/>
        <v>0</v>
      </c>
      <c r="X141" s="28" t="str">
        <f t="shared" si="32"/>
        <v/>
      </c>
    </row>
    <row r="142" spans="1:24" ht="28.9" customHeight="1">
      <c r="A142" s="41" t="str">
        <f t="shared" si="31"/>
        <v xml:space="preserve"> </v>
      </c>
      <c r="B142" s="42"/>
      <c r="C142" s="43"/>
      <c r="D142" s="44"/>
      <c r="E142" s="44"/>
      <c r="F142" s="43"/>
      <c r="G142" s="43"/>
      <c r="H142" s="26"/>
      <c r="I142" s="26"/>
      <c r="J142" s="26"/>
      <c r="K142" s="26"/>
      <c r="L142" s="52"/>
      <c r="M142" s="50"/>
      <c r="N142" s="28" t="s">
        <v>11</v>
      </c>
      <c r="O142" s="28">
        <f>COUNTIF(C134:C153,"유")</f>
        <v>0</v>
      </c>
      <c r="P142" s="28" t="s">
        <v>2</v>
      </c>
      <c r="Q142" s="28">
        <f>SUMIF(C134:C153,"유",E134:E153)</f>
        <v>0</v>
      </c>
      <c r="R142" s="28">
        <f>COUNTIF(X134:X153,"유국")</f>
        <v>0</v>
      </c>
      <c r="S142" s="28" t="s">
        <v>2</v>
      </c>
      <c r="T142" s="28">
        <f>SUMIF(X134:X153,"유국",E134:E153)</f>
        <v>0</v>
      </c>
      <c r="U142" s="28">
        <f t="shared" si="29"/>
        <v>0</v>
      </c>
      <c r="V142" s="28" t="s">
        <v>2</v>
      </c>
      <c r="W142" s="28">
        <f t="shared" si="30"/>
        <v>0</v>
      </c>
      <c r="X142" s="28" t="str">
        <f t="shared" si="32"/>
        <v/>
      </c>
    </row>
    <row r="143" spans="1:24" ht="28.9" customHeight="1">
      <c r="A143" s="41" t="str">
        <f t="shared" si="31"/>
        <v xml:space="preserve"> </v>
      </c>
      <c r="B143" s="42"/>
      <c r="C143" s="43"/>
      <c r="D143" s="44"/>
      <c r="E143" s="44"/>
      <c r="F143" s="43"/>
      <c r="G143" s="43"/>
      <c r="H143" s="26"/>
      <c r="I143" s="26"/>
      <c r="J143" s="26"/>
      <c r="K143" s="26"/>
      <c r="L143" s="52"/>
      <c r="M143" s="50"/>
      <c r="N143" s="28" t="s">
        <v>12</v>
      </c>
      <c r="O143" s="28">
        <f>COUNTIF(C134:C153,"과")</f>
        <v>0</v>
      </c>
      <c r="P143" s="28" t="s">
        <v>2</v>
      </c>
      <c r="Q143" s="28">
        <f>SUMIF(C134:C153,"과",E134:E153)</f>
        <v>0</v>
      </c>
      <c r="R143" s="28">
        <f>COUNTIF(X134:X153,"과국")</f>
        <v>0</v>
      </c>
      <c r="S143" s="28" t="s">
        <v>2</v>
      </c>
      <c r="T143" s="28">
        <f>SUMIF(X134:X153,"과국",E134:E153)</f>
        <v>0</v>
      </c>
      <c r="U143" s="28">
        <f t="shared" si="29"/>
        <v>0</v>
      </c>
      <c r="V143" s="28" t="s">
        <v>2</v>
      </c>
      <c r="W143" s="28">
        <f t="shared" si="30"/>
        <v>0</v>
      </c>
      <c r="X143" s="28" t="str">
        <f t="shared" si="32"/>
        <v/>
      </c>
    </row>
    <row r="144" spans="1:24" ht="28.9" customHeight="1">
      <c r="A144" s="41" t="str">
        <f t="shared" si="31"/>
        <v xml:space="preserve"> </v>
      </c>
      <c r="B144" s="42"/>
      <c r="C144" s="43"/>
      <c r="D144" s="44"/>
      <c r="E144" s="44"/>
      <c r="F144" s="43"/>
      <c r="G144" s="43"/>
      <c r="H144" s="26"/>
      <c r="I144" s="26"/>
      <c r="J144" s="26"/>
      <c r="K144" s="26"/>
      <c r="L144" s="52"/>
      <c r="M144" s="50"/>
      <c r="N144" s="28" t="s">
        <v>13</v>
      </c>
      <c r="O144" s="28">
        <f>COUNTIF(C134:C153,"묘")</f>
        <v>0</v>
      </c>
      <c r="P144" s="28" t="s">
        <v>2</v>
      </c>
      <c r="Q144" s="28">
        <f>SUMIF(C134:C153,"묘",E134:E153)</f>
        <v>0</v>
      </c>
      <c r="R144" s="28">
        <f>COUNTIF(X134:X153,"묘국")</f>
        <v>0</v>
      </c>
      <c r="S144" s="28" t="s">
        <v>2</v>
      </c>
      <c r="T144" s="28">
        <f>SUMIF(X134:X153,"묘국",E134:E153)</f>
        <v>0</v>
      </c>
      <c r="U144" s="28">
        <f t="shared" si="29"/>
        <v>0</v>
      </c>
      <c r="V144" s="28" t="s">
        <v>2</v>
      </c>
      <c r="W144" s="28">
        <f t="shared" si="30"/>
        <v>0</v>
      </c>
      <c r="X144" s="28" t="str">
        <f t="shared" si="32"/>
        <v/>
      </c>
    </row>
    <row r="145" spans="1:24" ht="28.9" customHeight="1">
      <c r="A145" s="41" t="str">
        <f t="shared" ref="A145:A153" si="33">IF(OR(ISNUMBER(E145),ISTEXT(C145)),A144+1," ")</f>
        <v xml:space="preserve"> </v>
      </c>
      <c r="B145" s="42"/>
      <c r="C145" s="43"/>
      <c r="D145" s="44"/>
      <c r="E145" s="44"/>
      <c r="F145" s="43"/>
      <c r="G145" s="43"/>
      <c r="H145" s="26"/>
      <c r="I145" s="26"/>
      <c r="J145" s="26"/>
      <c r="K145" s="26"/>
      <c r="L145" s="52"/>
      <c r="M145" s="50"/>
      <c r="N145" s="28" t="s">
        <v>14</v>
      </c>
      <c r="O145" s="28">
        <f>COUNTIF(C134:C153,"목")</f>
        <v>0</v>
      </c>
      <c r="P145" s="28" t="s">
        <v>2</v>
      </c>
      <c r="Q145" s="28">
        <f>SUMIF(C134:C153,"목",E134:E153)</f>
        <v>0</v>
      </c>
      <c r="R145" s="28">
        <f>COUNTIF(X134:X153,"목국")</f>
        <v>0</v>
      </c>
      <c r="S145" s="28" t="s">
        <v>2</v>
      </c>
      <c r="T145" s="28">
        <f>SUMIF(X134:X153,"목국",E134:E153)</f>
        <v>0</v>
      </c>
      <c r="U145" s="28">
        <f t="shared" si="29"/>
        <v>0</v>
      </c>
      <c r="V145" s="28" t="s">
        <v>2</v>
      </c>
      <c r="W145" s="28">
        <f t="shared" si="30"/>
        <v>0</v>
      </c>
      <c r="X145" s="28" t="str">
        <f t="shared" si="32"/>
        <v/>
      </c>
    </row>
    <row r="146" spans="1:24" ht="28.9" customHeight="1">
      <c r="A146" s="41" t="str">
        <f t="shared" si="33"/>
        <v xml:space="preserve"> </v>
      </c>
      <c r="B146" s="42"/>
      <c r="C146" s="43"/>
      <c r="D146" s="44"/>
      <c r="E146" s="44"/>
      <c r="F146" s="43"/>
      <c r="G146" s="43"/>
      <c r="H146" s="26"/>
      <c r="I146" s="26"/>
      <c r="J146" s="26"/>
      <c r="K146" s="26"/>
      <c r="L146" s="52"/>
      <c r="M146" s="50"/>
      <c r="N146" s="28" t="s">
        <v>15</v>
      </c>
      <c r="O146" s="28">
        <f>COUNTIF(C134:C153,"잡")</f>
        <v>0</v>
      </c>
      <c r="P146" s="28" t="s">
        <v>2</v>
      </c>
      <c r="Q146" s="28">
        <f>SUMIF(C134:C153,"잡",E134:E153)</f>
        <v>0</v>
      </c>
      <c r="R146" s="28">
        <f>COUNTIF(X134:X153,"잡국")</f>
        <v>0</v>
      </c>
      <c r="S146" s="28" t="s">
        <v>2</v>
      </c>
      <c r="T146" s="28">
        <f>SUMIF(X134:X153,"잡국",E134:E153)</f>
        <v>0</v>
      </c>
      <c r="U146" s="28">
        <f t="shared" si="29"/>
        <v>0</v>
      </c>
      <c r="V146" s="28" t="s">
        <v>2</v>
      </c>
      <c r="W146" s="28">
        <f t="shared" si="30"/>
        <v>0</v>
      </c>
      <c r="X146" s="28" t="str">
        <f t="shared" si="32"/>
        <v/>
      </c>
    </row>
    <row r="147" spans="1:24" ht="28.9" customHeight="1">
      <c r="A147" s="41" t="str">
        <f t="shared" si="33"/>
        <v xml:space="preserve"> </v>
      </c>
      <c r="B147" s="42"/>
      <c r="C147" s="43"/>
      <c r="D147" s="44"/>
      <c r="E147" s="44"/>
      <c r="F147" s="43"/>
      <c r="G147" s="43"/>
      <c r="H147" s="26"/>
      <c r="I147" s="26"/>
      <c r="J147" s="26"/>
      <c r="K147" s="26"/>
      <c r="L147" s="52"/>
      <c r="M147" s="50"/>
      <c r="N147" s="28" t="s">
        <v>19</v>
      </c>
      <c r="O147" s="28">
        <f>COUNTIF(C134:C153,"학")</f>
        <v>0</v>
      </c>
      <c r="P147" s="28" t="s">
        <v>2</v>
      </c>
      <c r="Q147" s="28">
        <f>SUMIF(C134:C153,"학",E134:E153)</f>
        <v>0</v>
      </c>
      <c r="R147" s="28">
        <f>COUNTIF(X134:X153,"학국")</f>
        <v>0</v>
      </c>
      <c r="S147" s="28" t="s">
        <v>2</v>
      </c>
      <c r="T147" s="28">
        <f>SUMIF(X134:X153,"학국",E134:E153)</f>
        <v>0</v>
      </c>
      <c r="U147" s="28">
        <f t="shared" si="29"/>
        <v>0</v>
      </c>
      <c r="V147" s="28" t="s">
        <v>2</v>
      </c>
      <c r="W147" s="28">
        <f t="shared" si="30"/>
        <v>0</v>
      </c>
      <c r="X147" s="28" t="str">
        <f t="shared" si="32"/>
        <v/>
      </c>
    </row>
    <row r="148" spans="1:24" ht="28.9" customHeight="1">
      <c r="A148" s="41" t="str">
        <f t="shared" si="33"/>
        <v xml:space="preserve"> </v>
      </c>
      <c r="B148" s="42"/>
      <c r="C148" s="43"/>
      <c r="D148" s="44"/>
      <c r="E148" s="44"/>
      <c r="F148" s="43"/>
      <c r="G148" s="43"/>
      <c r="H148" s="26"/>
      <c r="I148" s="26"/>
      <c r="J148" s="26"/>
      <c r="K148" s="26"/>
      <c r="L148" s="52"/>
      <c r="M148" s="50"/>
      <c r="N148" s="28" t="s">
        <v>16</v>
      </c>
      <c r="O148" s="28">
        <f>COUNTIF(C134:C153,"수")</f>
        <v>0</v>
      </c>
      <c r="P148" s="28" t="s">
        <v>2</v>
      </c>
      <c r="Q148" s="28">
        <f>SUMIF(C134:C153,"수",E134:E153)</f>
        <v>0</v>
      </c>
      <c r="R148" s="28">
        <f>COUNTIF(X134:X153,"수국")</f>
        <v>0</v>
      </c>
      <c r="S148" s="28" t="s">
        <v>2</v>
      </c>
      <c r="T148" s="28">
        <f>SUMIF(X134:X153,"수국",E134:E153)</f>
        <v>0</v>
      </c>
      <c r="U148" s="28">
        <f t="shared" si="29"/>
        <v>0</v>
      </c>
      <c r="V148" s="28" t="s">
        <v>2</v>
      </c>
      <c r="W148" s="28">
        <f t="shared" si="30"/>
        <v>0</v>
      </c>
      <c r="X148" s="28" t="str">
        <f t="shared" si="32"/>
        <v/>
      </c>
    </row>
    <row r="149" spans="1:24" ht="28.9" customHeight="1">
      <c r="A149" s="41" t="str">
        <f t="shared" si="33"/>
        <v xml:space="preserve"> </v>
      </c>
      <c r="B149" s="42"/>
      <c r="C149" s="43"/>
      <c r="D149" s="44"/>
      <c r="E149" s="44"/>
      <c r="F149" s="43"/>
      <c r="G149" s="43"/>
      <c r="H149" s="26"/>
      <c r="I149" s="26"/>
      <c r="J149" s="26"/>
      <c r="K149" s="26"/>
      <c r="L149" s="52"/>
      <c r="M149" s="50"/>
      <c r="N149" s="29" t="s">
        <v>17</v>
      </c>
      <c r="O149" s="28">
        <f>COUNTIF(C134:C153,"장")</f>
        <v>0</v>
      </c>
      <c r="P149" s="28" t="s">
        <v>2</v>
      </c>
      <c r="Q149" s="28">
        <f>SUMIF(C134:C153,"장",E134:E153)</f>
        <v>0</v>
      </c>
      <c r="R149" s="28">
        <f>COUNTIF(X134:X153,"장국")</f>
        <v>0</v>
      </c>
      <c r="S149" s="28" t="s">
        <v>2</v>
      </c>
      <c r="T149" s="28">
        <f>SUMIF(X134:X153,"장국",E134:E153)</f>
        <v>0</v>
      </c>
      <c r="U149" s="28">
        <f t="shared" si="29"/>
        <v>0</v>
      </c>
      <c r="V149" s="28" t="s">
        <v>2</v>
      </c>
      <c r="W149" s="28">
        <f t="shared" si="30"/>
        <v>0</v>
      </c>
      <c r="X149" s="30" t="str">
        <f t="shared" si="32"/>
        <v/>
      </c>
    </row>
    <row r="150" spans="1:24" ht="28.9" customHeight="1">
      <c r="A150" s="41" t="str">
        <f t="shared" si="33"/>
        <v xml:space="preserve"> </v>
      </c>
      <c r="B150" s="42"/>
      <c r="C150" s="43"/>
      <c r="D150" s="44"/>
      <c r="E150" s="44"/>
      <c r="F150" s="43"/>
      <c r="G150" s="43"/>
      <c r="H150" s="26"/>
      <c r="I150" s="26"/>
      <c r="J150" s="26"/>
      <c r="K150" s="26"/>
      <c r="L150" s="52"/>
      <c r="M150" s="50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30" t="str">
        <f t="shared" si="32"/>
        <v/>
      </c>
    </row>
    <row r="151" spans="1:24" ht="28.9" customHeight="1">
      <c r="A151" s="41" t="str">
        <f t="shared" si="33"/>
        <v xml:space="preserve"> </v>
      </c>
      <c r="B151" s="42"/>
      <c r="C151" s="43"/>
      <c r="D151" s="44"/>
      <c r="E151" s="44"/>
      <c r="F151" s="43"/>
      <c r="G151" s="43"/>
      <c r="H151" s="26"/>
      <c r="I151" s="26"/>
      <c r="J151" s="26"/>
      <c r="K151" s="26"/>
      <c r="L151" s="52"/>
      <c r="M151" s="50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30" t="str">
        <f t="shared" si="32"/>
        <v/>
      </c>
    </row>
    <row r="152" spans="1:24" ht="28.9" customHeight="1">
      <c r="A152" s="41" t="str">
        <f t="shared" si="33"/>
        <v xml:space="preserve"> </v>
      </c>
      <c r="B152" s="42"/>
      <c r="C152" s="43"/>
      <c r="D152" s="44"/>
      <c r="E152" s="44"/>
      <c r="F152" s="43"/>
      <c r="G152" s="43"/>
      <c r="H152" s="26"/>
      <c r="I152" s="26"/>
      <c r="J152" s="26"/>
      <c r="K152" s="26"/>
      <c r="L152" s="52"/>
      <c r="M152" s="50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30" t="str">
        <f t="shared" ref="X152:X167" si="34">CONCATENATE(C152,H152)</f>
        <v/>
      </c>
    </row>
    <row r="153" spans="1:24" ht="28.9" customHeight="1">
      <c r="A153" s="41" t="str">
        <f t="shared" si="33"/>
        <v xml:space="preserve"> </v>
      </c>
      <c r="B153" s="42"/>
      <c r="C153" s="43"/>
      <c r="D153" s="44"/>
      <c r="E153" s="44"/>
      <c r="F153" s="43"/>
      <c r="G153" s="43"/>
      <c r="H153" s="26"/>
      <c r="I153" s="26"/>
      <c r="J153" s="26"/>
      <c r="K153" s="26"/>
      <c r="L153" s="52"/>
      <c r="M153" s="50"/>
      <c r="N153" s="28" t="s">
        <v>20</v>
      </c>
      <c r="O153" s="28">
        <f>COUNTIF(C134:C153," ")</f>
        <v>0</v>
      </c>
      <c r="P153" s="28" t="s">
        <v>2</v>
      </c>
      <c r="Q153" s="28">
        <f>SUMIF(C134:C153," ",E134:E153)</f>
        <v>0</v>
      </c>
      <c r="R153" s="28"/>
      <c r="S153" s="28" t="s">
        <v>2</v>
      </c>
      <c r="T153" s="28"/>
      <c r="U153" s="28">
        <f>O153</f>
        <v>0</v>
      </c>
      <c r="V153" s="28" t="s">
        <v>2</v>
      </c>
      <c r="W153" s="28">
        <f>Q153</f>
        <v>0</v>
      </c>
      <c r="X153" s="28" t="str">
        <f t="shared" si="34"/>
        <v/>
      </c>
    </row>
    <row r="154" spans="1:24" ht="28.9" customHeight="1">
      <c r="A154" s="45" t="s">
        <v>35</v>
      </c>
      <c r="B154" s="46"/>
      <c r="C154" s="47"/>
      <c r="D154" s="48"/>
      <c r="E154" s="49">
        <f>SUM(E134:E153)</f>
        <v>0</v>
      </c>
      <c r="F154" s="47"/>
      <c r="G154" s="47"/>
      <c r="H154" s="31"/>
      <c r="I154" s="31"/>
      <c r="J154" s="31"/>
      <c r="K154" s="31"/>
      <c r="L154" s="33"/>
      <c r="M154" s="51"/>
      <c r="N154" s="29" t="s">
        <v>1</v>
      </c>
      <c r="O154" s="28">
        <f>SUM(O134:O153)</f>
        <v>0</v>
      </c>
      <c r="P154" s="28" t="s">
        <v>2</v>
      </c>
      <c r="Q154" s="28">
        <f>SUM(Q134:Q153)</f>
        <v>0</v>
      </c>
      <c r="R154" s="28">
        <f>SUM(R134:R153)</f>
        <v>0</v>
      </c>
      <c r="S154" s="28" t="s">
        <v>2</v>
      </c>
      <c r="T154" s="28">
        <f>SUM(T134:T153)</f>
        <v>0</v>
      </c>
      <c r="U154" s="28">
        <f>SUM(U134:U153)</f>
        <v>0</v>
      </c>
      <c r="V154" s="28" t="s">
        <v>2</v>
      </c>
      <c r="W154" s="28">
        <f>SUM(W134:W153)</f>
        <v>0</v>
      </c>
      <c r="X154" s="28" t="str">
        <f t="shared" si="34"/>
        <v/>
      </c>
    </row>
    <row r="155" spans="1:24" ht="28.9" customHeight="1">
      <c r="A155" s="41" t="str">
        <f>IF(OR(ISNUMBER(E155),ISTEXT(C155)),A153+1," ")</f>
        <v xml:space="preserve"> </v>
      </c>
      <c r="B155" s="42"/>
      <c r="C155" s="43"/>
      <c r="D155" s="44"/>
      <c r="E155" s="44"/>
      <c r="F155" s="43"/>
      <c r="G155" s="43"/>
      <c r="H155" s="26"/>
      <c r="I155" s="26"/>
      <c r="J155" s="26"/>
      <c r="K155" s="27"/>
      <c r="L155" s="52"/>
      <c r="M155" s="50"/>
      <c r="N155" s="28" t="s">
        <v>3</v>
      </c>
      <c r="O155" s="28">
        <f>COUNTIF(C155:C174,"전")</f>
        <v>0</v>
      </c>
      <c r="P155" s="28" t="s">
        <v>2</v>
      </c>
      <c r="Q155" s="28">
        <f>SUMIF(C155:C174,"전",E155:E174)</f>
        <v>0</v>
      </c>
      <c r="R155" s="28">
        <f>COUNTIF(X155:X174,"전국")</f>
        <v>0</v>
      </c>
      <c r="S155" s="28" t="s">
        <v>2</v>
      </c>
      <c r="T155" s="28">
        <f>SUMIF(X155:X174,"전국",E155:E174)</f>
        <v>0</v>
      </c>
      <c r="U155" s="28">
        <f t="shared" ref="U155:U170" si="35">O155-R155</f>
        <v>0</v>
      </c>
      <c r="V155" s="28" t="s">
        <v>2</v>
      </c>
      <c r="W155" s="28">
        <f t="shared" ref="W155:W170" si="36">Q155-T155</f>
        <v>0</v>
      </c>
      <c r="X155" s="28" t="str">
        <f t="shared" si="34"/>
        <v/>
      </c>
    </row>
    <row r="156" spans="1:24" ht="28.9" customHeight="1">
      <c r="A156" s="41" t="str">
        <f>IF(OR(ISNUMBER(E156),ISTEXT(C156)),A155+1," ")</f>
        <v xml:space="preserve"> </v>
      </c>
      <c r="B156" s="42"/>
      <c r="C156" s="43"/>
      <c r="D156" s="44"/>
      <c r="E156" s="44"/>
      <c r="F156" s="43"/>
      <c r="G156" s="43"/>
      <c r="H156" s="26"/>
      <c r="I156" s="26"/>
      <c r="J156" s="26"/>
      <c r="K156" s="26"/>
      <c r="L156" s="52"/>
      <c r="M156" s="50"/>
      <c r="N156" s="28" t="s">
        <v>4</v>
      </c>
      <c r="O156" s="28">
        <f>COUNTIF(C155:C174,"답")</f>
        <v>0</v>
      </c>
      <c r="P156" s="28" t="s">
        <v>2</v>
      </c>
      <c r="Q156" s="28">
        <f>SUMIF(C155:C174,"답",E155:E174)</f>
        <v>0</v>
      </c>
      <c r="R156" s="28">
        <f>COUNTIF(X155:X174,"답국")</f>
        <v>0</v>
      </c>
      <c r="S156" s="28" t="s">
        <v>2</v>
      </c>
      <c r="T156" s="28">
        <f>SUMIF(X155:X174,"답국",E155:E174)</f>
        <v>0</v>
      </c>
      <c r="U156" s="28">
        <f t="shared" si="35"/>
        <v>0</v>
      </c>
      <c r="V156" s="28" t="s">
        <v>2</v>
      </c>
      <c r="W156" s="28">
        <f t="shared" si="36"/>
        <v>0</v>
      </c>
      <c r="X156" s="28" t="str">
        <f t="shared" si="34"/>
        <v/>
      </c>
    </row>
    <row r="157" spans="1:24" ht="28.9" customHeight="1">
      <c r="A157" s="41" t="str">
        <f t="shared" ref="A157:A164" si="37">IF(OR(ISNUMBER(E157),ISTEXT(C157)),A156+1," ")</f>
        <v xml:space="preserve"> </v>
      </c>
      <c r="B157" s="42"/>
      <c r="C157" s="43"/>
      <c r="D157" s="44"/>
      <c r="E157" s="44"/>
      <c r="F157" s="43"/>
      <c r="G157" s="43"/>
      <c r="H157" s="26"/>
      <c r="I157" s="26"/>
      <c r="J157" s="26"/>
      <c r="K157" s="26"/>
      <c r="L157" s="52"/>
      <c r="M157" s="50"/>
      <c r="N157" s="28" t="s">
        <v>5</v>
      </c>
      <c r="O157" s="28">
        <f>COUNTIF(C155:C174,"임")</f>
        <v>0</v>
      </c>
      <c r="P157" s="28" t="s">
        <v>2</v>
      </c>
      <c r="Q157" s="28">
        <f>SUMIF(C155:C174,"임",E155:E174)</f>
        <v>0</v>
      </c>
      <c r="R157" s="28">
        <f>COUNTIF(X155:X174,"임국")</f>
        <v>0</v>
      </c>
      <c r="S157" s="28" t="s">
        <v>2</v>
      </c>
      <c r="T157" s="28">
        <f>SUMIF(X155:X174,"임국",E155:E174)</f>
        <v>0</v>
      </c>
      <c r="U157" s="28">
        <f t="shared" si="35"/>
        <v>0</v>
      </c>
      <c r="V157" s="28" t="s">
        <v>2</v>
      </c>
      <c r="W157" s="28">
        <f t="shared" si="36"/>
        <v>0</v>
      </c>
      <c r="X157" s="28" t="str">
        <f t="shared" si="34"/>
        <v/>
      </c>
    </row>
    <row r="158" spans="1:24" ht="28.9" customHeight="1">
      <c r="A158" s="41" t="str">
        <f t="shared" si="37"/>
        <v xml:space="preserve"> </v>
      </c>
      <c r="B158" s="42"/>
      <c r="C158" s="43"/>
      <c r="D158" s="44"/>
      <c r="E158" s="44"/>
      <c r="F158" s="43"/>
      <c r="G158" s="43"/>
      <c r="H158" s="26"/>
      <c r="I158" s="26"/>
      <c r="J158" s="26"/>
      <c r="K158" s="26"/>
      <c r="L158" s="52"/>
      <c r="M158" s="50"/>
      <c r="N158" s="28" t="s">
        <v>6</v>
      </c>
      <c r="O158" s="28">
        <f>COUNTIF(C155:C174,"대")</f>
        <v>0</v>
      </c>
      <c r="P158" s="28" t="s">
        <v>2</v>
      </c>
      <c r="Q158" s="28">
        <f>SUMIF(C155:C174,"대",E155:E174)</f>
        <v>0</v>
      </c>
      <c r="R158" s="28">
        <f>COUNTIF(X155:X174,"대국")</f>
        <v>0</v>
      </c>
      <c r="S158" s="28" t="s">
        <v>2</v>
      </c>
      <c r="T158" s="28">
        <f>SUMIF(X155:X174,"대국",E155:E174)</f>
        <v>0</v>
      </c>
      <c r="U158" s="28">
        <f t="shared" si="35"/>
        <v>0</v>
      </c>
      <c r="V158" s="28" t="s">
        <v>2</v>
      </c>
      <c r="W158" s="28">
        <f t="shared" si="36"/>
        <v>0</v>
      </c>
      <c r="X158" s="28" t="str">
        <f t="shared" si="34"/>
        <v/>
      </c>
    </row>
    <row r="159" spans="1:24" ht="28.9" customHeight="1">
      <c r="A159" s="41" t="str">
        <f t="shared" si="37"/>
        <v xml:space="preserve"> </v>
      </c>
      <c r="B159" s="42"/>
      <c r="C159" s="43"/>
      <c r="D159" s="44"/>
      <c r="E159" s="44"/>
      <c r="F159" s="43"/>
      <c r="G159" s="43"/>
      <c r="H159" s="26"/>
      <c r="I159" s="26"/>
      <c r="J159" s="26"/>
      <c r="K159" s="26"/>
      <c r="L159" s="52"/>
      <c r="M159" s="50"/>
      <c r="N159" s="28" t="s">
        <v>7</v>
      </c>
      <c r="O159" s="28">
        <f>COUNTIF(C155:C174,"도")</f>
        <v>0</v>
      </c>
      <c r="P159" s="28" t="s">
        <v>2</v>
      </c>
      <c r="Q159" s="28">
        <f>SUMIF(C155:C174,"도",E155:E174)</f>
        <v>0</v>
      </c>
      <c r="R159" s="28">
        <f>COUNTIF(X155:X174,"도국")</f>
        <v>0</v>
      </c>
      <c r="S159" s="28" t="s">
        <v>2</v>
      </c>
      <c r="T159" s="28">
        <f>SUMIF(X155:X174,"도국",E155:E174)</f>
        <v>0</v>
      </c>
      <c r="U159" s="28">
        <f t="shared" si="35"/>
        <v>0</v>
      </c>
      <c r="V159" s="28" t="s">
        <v>2</v>
      </c>
      <c r="W159" s="28">
        <f t="shared" si="36"/>
        <v>0</v>
      </c>
      <c r="X159" s="28" t="str">
        <f t="shared" si="34"/>
        <v/>
      </c>
    </row>
    <row r="160" spans="1:24" ht="28.9" customHeight="1">
      <c r="A160" s="41" t="str">
        <f t="shared" si="37"/>
        <v xml:space="preserve"> </v>
      </c>
      <c r="B160" s="42"/>
      <c r="C160" s="43"/>
      <c r="D160" s="44"/>
      <c r="E160" s="44"/>
      <c r="F160" s="43"/>
      <c r="G160" s="43"/>
      <c r="H160" s="26"/>
      <c r="I160" s="26"/>
      <c r="J160" s="26"/>
      <c r="K160" s="26"/>
      <c r="L160" s="52"/>
      <c r="M160" s="50"/>
      <c r="N160" s="28" t="s">
        <v>8</v>
      </c>
      <c r="O160" s="28">
        <f>COUNTIF(C155:C174,"천")</f>
        <v>0</v>
      </c>
      <c r="P160" s="28" t="s">
        <v>2</v>
      </c>
      <c r="Q160" s="28">
        <f>SUMIF(C155:C174,"천",E155:E174)</f>
        <v>0</v>
      </c>
      <c r="R160" s="28">
        <f>COUNTIF(X155:X174,"천국")</f>
        <v>0</v>
      </c>
      <c r="S160" s="28" t="s">
        <v>2</v>
      </c>
      <c r="T160" s="28">
        <f>SUMIF(X155:X174,"천국",E155:E174)</f>
        <v>0</v>
      </c>
      <c r="U160" s="28">
        <f t="shared" si="35"/>
        <v>0</v>
      </c>
      <c r="V160" s="28" t="s">
        <v>2</v>
      </c>
      <c r="W160" s="28">
        <f t="shared" si="36"/>
        <v>0</v>
      </c>
      <c r="X160" s="28" t="str">
        <f t="shared" si="34"/>
        <v/>
      </c>
    </row>
    <row r="161" spans="1:24" ht="28.9" customHeight="1">
      <c r="A161" s="41" t="str">
        <f t="shared" si="37"/>
        <v xml:space="preserve"> </v>
      </c>
      <c r="B161" s="42"/>
      <c r="C161" s="43"/>
      <c r="D161" s="44"/>
      <c r="E161" s="44"/>
      <c r="F161" s="43"/>
      <c r="G161" s="43"/>
      <c r="H161" s="26"/>
      <c r="I161" s="26"/>
      <c r="J161" s="26"/>
      <c r="K161" s="26"/>
      <c r="L161" s="52"/>
      <c r="M161" s="50"/>
      <c r="N161" s="28" t="s">
        <v>9</v>
      </c>
      <c r="O161" s="28">
        <f>COUNTIF(C155:C174,"구")</f>
        <v>0</v>
      </c>
      <c r="P161" s="28" t="s">
        <v>2</v>
      </c>
      <c r="Q161" s="28">
        <f>SUMIF(C155:C174,"구",E155:E174)</f>
        <v>0</v>
      </c>
      <c r="R161" s="28">
        <f>COUNTIF(X155:X174,"구국")</f>
        <v>0</v>
      </c>
      <c r="S161" s="28" t="s">
        <v>2</v>
      </c>
      <c r="T161" s="28">
        <f>SUMIF(X155:X174,"구국",E155:E174)</f>
        <v>0</v>
      </c>
      <c r="U161" s="28">
        <f t="shared" si="35"/>
        <v>0</v>
      </c>
      <c r="V161" s="28" t="s">
        <v>2</v>
      </c>
      <c r="W161" s="28">
        <f t="shared" si="36"/>
        <v>0</v>
      </c>
      <c r="X161" s="28" t="str">
        <f t="shared" si="34"/>
        <v/>
      </c>
    </row>
    <row r="162" spans="1:24" ht="28.9" customHeight="1">
      <c r="A162" s="41" t="str">
        <f t="shared" si="37"/>
        <v xml:space="preserve"> </v>
      </c>
      <c r="B162" s="42"/>
      <c r="C162" s="43"/>
      <c r="D162" s="44"/>
      <c r="E162" s="44"/>
      <c r="F162" s="43"/>
      <c r="G162" s="43"/>
      <c r="H162" s="26"/>
      <c r="I162" s="26"/>
      <c r="J162" s="26"/>
      <c r="K162" s="26"/>
      <c r="L162" s="52"/>
      <c r="M162" s="50"/>
      <c r="N162" s="28" t="s">
        <v>10</v>
      </c>
      <c r="O162" s="28">
        <f>COUNTIF(C155:C174,"제")</f>
        <v>0</v>
      </c>
      <c r="P162" s="28" t="s">
        <v>2</v>
      </c>
      <c r="Q162" s="28">
        <f>SUMIF(C155:C174,"제",E155:E174)</f>
        <v>0</v>
      </c>
      <c r="R162" s="28">
        <f>COUNTIF(X155:X174,"제국")</f>
        <v>0</v>
      </c>
      <c r="S162" s="28" t="s">
        <v>2</v>
      </c>
      <c r="T162" s="28">
        <f>SUMIF(X155:X174,"제국",E155:E174)</f>
        <v>0</v>
      </c>
      <c r="U162" s="28">
        <f t="shared" si="35"/>
        <v>0</v>
      </c>
      <c r="V162" s="28" t="s">
        <v>2</v>
      </c>
      <c r="W162" s="28">
        <f t="shared" si="36"/>
        <v>0</v>
      </c>
      <c r="X162" s="28" t="str">
        <f t="shared" si="34"/>
        <v/>
      </c>
    </row>
    <row r="163" spans="1:24" ht="28.9" customHeight="1">
      <c r="A163" s="41" t="str">
        <f t="shared" si="37"/>
        <v xml:space="preserve"> </v>
      </c>
      <c r="B163" s="42"/>
      <c r="C163" s="43"/>
      <c r="D163" s="44"/>
      <c r="E163" s="44"/>
      <c r="F163" s="43"/>
      <c r="G163" s="43"/>
      <c r="H163" s="26"/>
      <c r="I163" s="26"/>
      <c r="J163" s="26"/>
      <c r="K163" s="26"/>
      <c r="L163" s="52"/>
      <c r="M163" s="50"/>
      <c r="N163" s="28" t="s">
        <v>11</v>
      </c>
      <c r="O163" s="28">
        <f>COUNTIF(C155:C174,"유")</f>
        <v>0</v>
      </c>
      <c r="P163" s="28" t="s">
        <v>2</v>
      </c>
      <c r="Q163" s="28">
        <f>SUMIF(C155:C174,"유",E155:E174)</f>
        <v>0</v>
      </c>
      <c r="R163" s="28">
        <f>COUNTIF(X155:X174,"유국")</f>
        <v>0</v>
      </c>
      <c r="S163" s="28" t="s">
        <v>2</v>
      </c>
      <c r="T163" s="28">
        <f>SUMIF(X155:X174,"유국",E155:E174)</f>
        <v>0</v>
      </c>
      <c r="U163" s="28">
        <f t="shared" si="35"/>
        <v>0</v>
      </c>
      <c r="V163" s="28" t="s">
        <v>2</v>
      </c>
      <c r="W163" s="28">
        <f t="shared" si="36"/>
        <v>0</v>
      </c>
      <c r="X163" s="28" t="str">
        <f t="shared" si="34"/>
        <v/>
      </c>
    </row>
    <row r="164" spans="1:24" ht="28.9" customHeight="1">
      <c r="A164" s="41" t="str">
        <f t="shared" si="37"/>
        <v xml:space="preserve"> </v>
      </c>
      <c r="B164" s="42"/>
      <c r="C164" s="43"/>
      <c r="D164" s="44"/>
      <c r="E164" s="44"/>
      <c r="F164" s="43"/>
      <c r="G164" s="43"/>
      <c r="H164" s="26"/>
      <c r="I164" s="26"/>
      <c r="J164" s="26"/>
      <c r="K164" s="26"/>
      <c r="L164" s="52"/>
      <c r="M164" s="50"/>
      <c r="N164" s="28" t="s">
        <v>12</v>
      </c>
      <c r="O164" s="28">
        <f>COUNTIF(C155:C174,"과")</f>
        <v>0</v>
      </c>
      <c r="P164" s="28" t="s">
        <v>2</v>
      </c>
      <c r="Q164" s="28">
        <f>SUMIF(C155:C174,"과",E155:E174)</f>
        <v>0</v>
      </c>
      <c r="R164" s="28">
        <f>COUNTIF(X155:X174,"과국")</f>
        <v>0</v>
      </c>
      <c r="S164" s="28" t="s">
        <v>2</v>
      </c>
      <c r="T164" s="28">
        <f>SUMIF(X155:X174,"과국",E155:E174)</f>
        <v>0</v>
      </c>
      <c r="U164" s="28">
        <f t="shared" si="35"/>
        <v>0</v>
      </c>
      <c r="V164" s="28" t="s">
        <v>2</v>
      </c>
      <c r="W164" s="28">
        <f t="shared" si="36"/>
        <v>0</v>
      </c>
      <c r="X164" s="28" t="str">
        <f t="shared" si="34"/>
        <v/>
      </c>
    </row>
    <row r="165" spans="1:24" ht="28.9" customHeight="1">
      <c r="A165" s="41" t="str">
        <f>IF(OR(ISNUMBER(E165),ISTEXT(C165)),A164+1," ")</f>
        <v xml:space="preserve"> </v>
      </c>
      <c r="B165" s="42"/>
      <c r="C165" s="43"/>
      <c r="D165" s="44"/>
      <c r="E165" s="44"/>
      <c r="F165" s="43"/>
      <c r="G165" s="43"/>
      <c r="H165" s="26"/>
      <c r="I165" s="26"/>
      <c r="J165" s="26"/>
      <c r="K165" s="26"/>
      <c r="L165" s="52"/>
      <c r="M165" s="50"/>
      <c r="N165" s="28" t="s">
        <v>13</v>
      </c>
      <c r="O165" s="28">
        <f>COUNTIF(C155:C174,"묘")</f>
        <v>0</v>
      </c>
      <c r="P165" s="28" t="s">
        <v>2</v>
      </c>
      <c r="Q165" s="28">
        <f>SUMIF(C155:C174,"묘",E155:E174)</f>
        <v>0</v>
      </c>
      <c r="R165" s="28">
        <f>COUNTIF(X155:X174,"묘국")</f>
        <v>0</v>
      </c>
      <c r="S165" s="28" t="s">
        <v>2</v>
      </c>
      <c r="T165" s="28">
        <f>SUMIF(X155:X174,"묘국",E155:E174)</f>
        <v>0</v>
      </c>
      <c r="U165" s="28">
        <f t="shared" si="35"/>
        <v>0</v>
      </c>
      <c r="V165" s="28" t="s">
        <v>2</v>
      </c>
      <c r="W165" s="28">
        <f t="shared" si="36"/>
        <v>0</v>
      </c>
      <c r="X165" s="28" t="str">
        <f t="shared" si="34"/>
        <v/>
      </c>
    </row>
    <row r="166" spans="1:24" ht="28.9" customHeight="1">
      <c r="A166" s="41" t="str">
        <f>IF(OR(ISNUMBER(E166),ISTEXT(C166)),A165+1," ")</f>
        <v xml:space="preserve"> </v>
      </c>
      <c r="B166" s="42"/>
      <c r="C166" s="43"/>
      <c r="D166" s="44"/>
      <c r="E166" s="44"/>
      <c r="F166" s="43"/>
      <c r="G166" s="43"/>
      <c r="H166" s="26"/>
      <c r="I166" s="26"/>
      <c r="J166" s="26"/>
      <c r="K166" s="26"/>
      <c r="L166" s="52"/>
      <c r="M166" s="50"/>
      <c r="N166" s="28" t="s">
        <v>14</v>
      </c>
      <c r="O166" s="28">
        <f>COUNTIF(C155:C174,"목")</f>
        <v>0</v>
      </c>
      <c r="P166" s="28" t="s">
        <v>2</v>
      </c>
      <c r="Q166" s="28">
        <f>SUMIF(C155:C174,"목",E155:E174)</f>
        <v>0</v>
      </c>
      <c r="R166" s="28">
        <f>COUNTIF(X155:X174,"목국")</f>
        <v>0</v>
      </c>
      <c r="S166" s="28" t="s">
        <v>2</v>
      </c>
      <c r="T166" s="28">
        <f>SUMIF(X155:X174,"목국",E155:E174)</f>
        <v>0</v>
      </c>
      <c r="U166" s="28">
        <f t="shared" si="35"/>
        <v>0</v>
      </c>
      <c r="V166" s="28" t="s">
        <v>2</v>
      </c>
      <c r="W166" s="28">
        <f t="shared" si="36"/>
        <v>0</v>
      </c>
      <c r="X166" s="28" t="str">
        <f t="shared" si="34"/>
        <v/>
      </c>
    </row>
    <row r="167" spans="1:24" ht="28.9" customHeight="1">
      <c r="A167" s="41" t="str">
        <f t="shared" ref="A167:A172" si="38">IF(OR(ISNUMBER(E167),ISTEXT(C167)),A166+1," ")</f>
        <v xml:space="preserve"> </v>
      </c>
      <c r="B167" s="42"/>
      <c r="C167" s="43"/>
      <c r="D167" s="44"/>
      <c r="E167" s="44"/>
      <c r="F167" s="43"/>
      <c r="G167" s="43"/>
      <c r="H167" s="26"/>
      <c r="I167" s="26"/>
      <c r="J167" s="26"/>
      <c r="K167" s="26"/>
      <c r="L167" s="52"/>
      <c r="M167" s="50"/>
      <c r="N167" s="28" t="s">
        <v>15</v>
      </c>
      <c r="O167" s="28">
        <f>COUNTIF(C155:C174,"잡")</f>
        <v>0</v>
      </c>
      <c r="P167" s="28" t="s">
        <v>2</v>
      </c>
      <c r="Q167" s="28">
        <f>SUMIF(C155:C174,"잡",E155:E174)</f>
        <v>0</v>
      </c>
      <c r="R167" s="28">
        <f>COUNTIF(X155:X174,"잡국")</f>
        <v>0</v>
      </c>
      <c r="S167" s="28" t="s">
        <v>2</v>
      </c>
      <c r="T167" s="28">
        <f>SUMIF(X155:X174,"잡국",E155:E174)</f>
        <v>0</v>
      </c>
      <c r="U167" s="28">
        <f t="shared" si="35"/>
        <v>0</v>
      </c>
      <c r="V167" s="28" t="s">
        <v>2</v>
      </c>
      <c r="W167" s="28">
        <f t="shared" si="36"/>
        <v>0</v>
      </c>
      <c r="X167" s="28" t="str">
        <f t="shared" si="34"/>
        <v/>
      </c>
    </row>
    <row r="168" spans="1:24" ht="28.9" customHeight="1">
      <c r="A168" s="41" t="str">
        <f t="shared" si="38"/>
        <v xml:space="preserve"> </v>
      </c>
      <c r="B168" s="42"/>
      <c r="C168" s="43"/>
      <c r="D168" s="44"/>
      <c r="E168" s="44"/>
      <c r="F168" s="43"/>
      <c r="G168" s="43"/>
      <c r="H168" s="26"/>
      <c r="I168" s="26"/>
      <c r="J168" s="26"/>
      <c r="K168" s="26"/>
      <c r="L168" s="52"/>
      <c r="M168" s="50"/>
      <c r="N168" s="28" t="s">
        <v>19</v>
      </c>
      <c r="O168" s="28">
        <f>COUNTIF(C155:C174,"학")</f>
        <v>0</v>
      </c>
      <c r="P168" s="28" t="s">
        <v>2</v>
      </c>
      <c r="Q168" s="28">
        <f>SUMIF(C155:C174,"학",E155:E174)</f>
        <v>0</v>
      </c>
      <c r="R168" s="28">
        <f>COUNTIF(X155:X174,"학국")</f>
        <v>0</v>
      </c>
      <c r="S168" s="28" t="s">
        <v>2</v>
      </c>
      <c r="T168" s="28">
        <f>SUMIF(X155:X174,"학국",E155:E174)</f>
        <v>0</v>
      </c>
      <c r="U168" s="28">
        <f t="shared" si="35"/>
        <v>0</v>
      </c>
      <c r="V168" s="28" t="s">
        <v>2</v>
      </c>
      <c r="W168" s="28">
        <f t="shared" si="36"/>
        <v>0</v>
      </c>
      <c r="X168" s="28" t="str">
        <f t="shared" ref="X168:X183" si="39">CONCATENATE(C168,H168)</f>
        <v/>
      </c>
    </row>
    <row r="169" spans="1:24" ht="28.9" customHeight="1">
      <c r="A169" s="41" t="str">
        <f t="shared" si="38"/>
        <v xml:space="preserve"> </v>
      </c>
      <c r="B169" s="42"/>
      <c r="C169" s="43"/>
      <c r="D169" s="44"/>
      <c r="E169" s="44"/>
      <c r="F169" s="43"/>
      <c r="G169" s="43"/>
      <c r="H169" s="26"/>
      <c r="I169" s="26"/>
      <c r="J169" s="26"/>
      <c r="K169" s="26"/>
      <c r="L169" s="52"/>
      <c r="M169" s="50"/>
      <c r="N169" s="28" t="s">
        <v>16</v>
      </c>
      <c r="O169" s="28">
        <f>COUNTIF(C155:C174,"수")</f>
        <v>0</v>
      </c>
      <c r="P169" s="28" t="s">
        <v>2</v>
      </c>
      <c r="Q169" s="28">
        <f>SUMIF(C155:C174,"수",E155:E174)</f>
        <v>0</v>
      </c>
      <c r="R169" s="28">
        <f>COUNTIF(X155:X174,"수국")</f>
        <v>0</v>
      </c>
      <c r="S169" s="28" t="s">
        <v>2</v>
      </c>
      <c r="T169" s="28">
        <f>SUMIF(X155:X174,"수국",E155:E174)</f>
        <v>0</v>
      </c>
      <c r="U169" s="28">
        <f t="shared" si="35"/>
        <v>0</v>
      </c>
      <c r="V169" s="28" t="s">
        <v>2</v>
      </c>
      <c r="W169" s="28">
        <f t="shared" si="36"/>
        <v>0</v>
      </c>
      <c r="X169" s="28" t="str">
        <f t="shared" si="39"/>
        <v/>
      </c>
    </row>
    <row r="170" spans="1:24" ht="28.9" customHeight="1">
      <c r="A170" s="41" t="str">
        <f t="shared" si="38"/>
        <v xml:space="preserve"> </v>
      </c>
      <c r="B170" s="42"/>
      <c r="C170" s="43"/>
      <c r="D170" s="44"/>
      <c r="E170" s="44"/>
      <c r="F170" s="43"/>
      <c r="G170" s="43"/>
      <c r="H170" s="26"/>
      <c r="I170" s="26"/>
      <c r="J170" s="26"/>
      <c r="K170" s="26"/>
      <c r="L170" s="52"/>
      <c r="M170" s="50"/>
      <c r="N170" s="29" t="s">
        <v>17</v>
      </c>
      <c r="O170" s="28">
        <f>COUNTIF(C155:C174,"장")</f>
        <v>0</v>
      </c>
      <c r="P170" s="28" t="s">
        <v>2</v>
      </c>
      <c r="Q170" s="28">
        <f>SUMIF(C155:C174,"장",E155:E174)</f>
        <v>0</v>
      </c>
      <c r="R170" s="28">
        <f>COUNTIF(X155:X174,"장국")</f>
        <v>0</v>
      </c>
      <c r="S170" s="28" t="s">
        <v>2</v>
      </c>
      <c r="T170" s="28">
        <f>SUMIF(X155:X174,"장국",E155:E174)</f>
        <v>0</v>
      </c>
      <c r="U170" s="28">
        <f t="shared" si="35"/>
        <v>0</v>
      </c>
      <c r="V170" s="28" t="s">
        <v>2</v>
      </c>
      <c r="W170" s="28">
        <f t="shared" si="36"/>
        <v>0</v>
      </c>
      <c r="X170" s="30" t="str">
        <f t="shared" si="39"/>
        <v/>
      </c>
    </row>
    <row r="171" spans="1:24" ht="28.9" customHeight="1">
      <c r="A171" s="41" t="str">
        <f t="shared" si="38"/>
        <v xml:space="preserve"> </v>
      </c>
      <c r="B171" s="42"/>
      <c r="C171" s="43"/>
      <c r="D171" s="44"/>
      <c r="E171" s="44"/>
      <c r="F171" s="43"/>
      <c r="G171" s="43"/>
      <c r="H171" s="26"/>
      <c r="I171" s="26"/>
      <c r="J171" s="26"/>
      <c r="K171" s="26"/>
      <c r="L171" s="52"/>
      <c r="M171" s="50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30" t="str">
        <f t="shared" si="39"/>
        <v/>
      </c>
    </row>
    <row r="172" spans="1:24" ht="28.9" customHeight="1">
      <c r="A172" s="41" t="str">
        <f t="shared" si="38"/>
        <v xml:space="preserve"> </v>
      </c>
      <c r="B172" s="42"/>
      <c r="C172" s="43"/>
      <c r="D172" s="44"/>
      <c r="E172" s="44"/>
      <c r="F172" s="43"/>
      <c r="G172" s="43"/>
      <c r="H172" s="26"/>
      <c r="I172" s="26"/>
      <c r="J172" s="26"/>
      <c r="K172" s="26"/>
      <c r="L172" s="52"/>
      <c r="M172" s="50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30" t="str">
        <f t="shared" si="39"/>
        <v/>
      </c>
    </row>
    <row r="173" spans="1:24" ht="28.9" customHeight="1">
      <c r="A173" s="41" t="str">
        <f>IF(OR(ISNUMBER(E173),ISTEXT(C173)),A172+1," ")</f>
        <v xml:space="preserve"> </v>
      </c>
      <c r="B173" s="42"/>
      <c r="C173" s="43"/>
      <c r="D173" s="44"/>
      <c r="E173" s="44"/>
      <c r="F173" s="43"/>
      <c r="G173" s="43"/>
      <c r="H173" s="26"/>
      <c r="I173" s="26"/>
      <c r="J173" s="26"/>
      <c r="K173" s="26"/>
      <c r="L173" s="52"/>
      <c r="M173" s="50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30" t="str">
        <f t="shared" si="39"/>
        <v/>
      </c>
    </row>
    <row r="174" spans="1:24" ht="28.9" customHeight="1">
      <c r="A174" s="41" t="str">
        <f>IF(OR(ISNUMBER(E174),ISTEXT(C174)),A173+1," ")</f>
        <v xml:space="preserve"> </v>
      </c>
      <c r="B174" s="42"/>
      <c r="C174" s="43"/>
      <c r="D174" s="44"/>
      <c r="E174" s="44"/>
      <c r="F174" s="43"/>
      <c r="G174" s="43"/>
      <c r="H174" s="26"/>
      <c r="I174" s="26"/>
      <c r="J174" s="26"/>
      <c r="K174" s="26"/>
      <c r="L174" s="52"/>
      <c r="M174" s="50"/>
      <c r="N174" s="28" t="s">
        <v>20</v>
      </c>
      <c r="O174" s="28">
        <f>COUNTIF(C155:C174," ")</f>
        <v>0</v>
      </c>
      <c r="P174" s="28" t="s">
        <v>2</v>
      </c>
      <c r="Q174" s="28">
        <f>SUMIF(C155:C174," ",E155:E174)</f>
        <v>0</v>
      </c>
      <c r="R174" s="28"/>
      <c r="S174" s="28" t="s">
        <v>2</v>
      </c>
      <c r="T174" s="28"/>
      <c r="U174" s="28">
        <f>O174</f>
        <v>0</v>
      </c>
      <c r="V174" s="28" t="s">
        <v>2</v>
      </c>
      <c r="W174" s="28">
        <f>Q174</f>
        <v>0</v>
      </c>
      <c r="X174" s="28" t="str">
        <f t="shared" si="39"/>
        <v/>
      </c>
    </row>
    <row r="175" spans="1:24" ht="28.9" customHeight="1">
      <c r="A175" s="45" t="s">
        <v>35</v>
      </c>
      <c r="B175" s="46"/>
      <c r="C175" s="47"/>
      <c r="D175" s="48"/>
      <c r="E175" s="49">
        <f>SUM(E155:E174)</f>
        <v>0</v>
      </c>
      <c r="F175" s="47"/>
      <c r="G175" s="47"/>
      <c r="H175" s="31"/>
      <c r="I175" s="31"/>
      <c r="J175" s="31"/>
      <c r="K175" s="31"/>
      <c r="L175" s="33"/>
      <c r="M175" s="51"/>
      <c r="N175" s="29" t="s">
        <v>1</v>
      </c>
      <c r="O175" s="28">
        <f>SUM(O155:O174)</f>
        <v>0</v>
      </c>
      <c r="P175" s="28" t="s">
        <v>2</v>
      </c>
      <c r="Q175" s="28">
        <f>SUM(Q155:Q174)</f>
        <v>0</v>
      </c>
      <c r="R175" s="28">
        <f>SUM(R155:R174)</f>
        <v>0</v>
      </c>
      <c r="S175" s="28" t="s">
        <v>2</v>
      </c>
      <c r="T175" s="28">
        <f>SUM(T155:T174)</f>
        <v>0</v>
      </c>
      <c r="U175" s="28">
        <f>SUM(U155:U174)</f>
        <v>0</v>
      </c>
      <c r="V175" s="28" t="s">
        <v>2</v>
      </c>
      <c r="W175" s="28">
        <f>SUM(W155:W174)</f>
        <v>0</v>
      </c>
      <c r="X175" s="28" t="str">
        <f t="shared" si="39"/>
        <v/>
      </c>
    </row>
    <row r="176" spans="1:24" ht="28.9" customHeight="1">
      <c r="A176" s="41" t="str">
        <f>IF(OR(ISNUMBER(E176),ISTEXT(C176)),A174+1," ")</f>
        <v xml:space="preserve"> </v>
      </c>
      <c r="B176" s="42"/>
      <c r="C176" s="43"/>
      <c r="D176" s="44"/>
      <c r="E176" s="44"/>
      <c r="F176" s="43"/>
      <c r="G176" s="43"/>
      <c r="H176" s="26"/>
      <c r="I176" s="26"/>
      <c r="J176" s="26"/>
      <c r="K176" s="27"/>
      <c r="L176" s="52"/>
      <c r="M176" s="50"/>
      <c r="N176" s="28" t="s">
        <v>3</v>
      </c>
      <c r="O176" s="28">
        <f>COUNTIF(C176:C195,"전")</f>
        <v>0</v>
      </c>
      <c r="P176" s="28" t="s">
        <v>2</v>
      </c>
      <c r="Q176" s="28">
        <f>SUMIF(C176:C195,"전",E176:E195)</f>
        <v>0</v>
      </c>
      <c r="R176" s="28">
        <f>COUNTIF(X176:X195,"전국")</f>
        <v>0</v>
      </c>
      <c r="S176" s="28" t="s">
        <v>2</v>
      </c>
      <c r="T176" s="28">
        <f>SUMIF(X176:X195,"전국",E176:E195)</f>
        <v>0</v>
      </c>
      <c r="U176" s="28">
        <f t="shared" ref="U176:U191" si="40">O176-R176</f>
        <v>0</v>
      </c>
      <c r="V176" s="28" t="s">
        <v>2</v>
      </c>
      <c r="W176" s="28">
        <f t="shared" ref="W176:W191" si="41">Q176-T176</f>
        <v>0</v>
      </c>
      <c r="X176" s="28" t="str">
        <f t="shared" si="39"/>
        <v/>
      </c>
    </row>
    <row r="177" spans="1:24" ht="28.9" customHeight="1">
      <c r="A177" s="41" t="str">
        <f>IF(OR(ISNUMBER(E177),ISTEXT(C177)),A176+1," ")</f>
        <v xml:space="preserve"> </v>
      </c>
      <c r="B177" s="42"/>
      <c r="C177" s="43"/>
      <c r="D177" s="44"/>
      <c r="E177" s="44"/>
      <c r="F177" s="43"/>
      <c r="G177" s="43"/>
      <c r="H177" s="26"/>
      <c r="I177" s="26"/>
      <c r="J177" s="26"/>
      <c r="K177" s="26"/>
      <c r="L177" s="52"/>
      <c r="M177" s="50"/>
      <c r="N177" s="28" t="s">
        <v>4</v>
      </c>
      <c r="O177" s="28">
        <f>COUNTIF(C176:C195,"답")</f>
        <v>0</v>
      </c>
      <c r="P177" s="28" t="s">
        <v>2</v>
      </c>
      <c r="Q177" s="28">
        <f>SUMIF(C176:C195,"답",E176:E195)</f>
        <v>0</v>
      </c>
      <c r="R177" s="28">
        <f>COUNTIF(X176:X195,"답국")</f>
        <v>0</v>
      </c>
      <c r="S177" s="28" t="s">
        <v>2</v>
      </c>
      <c r="T177" s="28">
        <f>SUMIF(X176:X195,"답국",E176:E195)</f>
        <v>0</v>
      </c>
      <c r="U177" s="28">
        <f t="shared" si="40"/>
        <v>0</v>
      </c>
      <c r="V177" s="28" t="s">
        <v>2</v>
      </c>
      <c r="W177" s="28">
        <f t="shared" si="41"/>
        <v>0</v>
      </c>
      <c r="X177" s="28" t="str">
        <f t="shared" si="39"/>
        <v/>
      </c>
    </row>
    <row r="178" spans="1:24" ht="28.9" customHeight="1">
      <c r="A178" s="41" t="str">
        <f t="shared" ref="A178:A184" si="42">IF(OR(ISNUMBER(E178),ISTEXT(C178)),A177+1," ")</f>
        <v xml:space="preserve"> </v>
      </c>
      <c r="B178" s="42"/>
      <c r="C178" s="43"/>
      <c r="D178" s="44"/>
      <c r="E178" s="44"/>
      <c r="F178" s="43"/>
      <c r="G178" s="43"/>
      <c r="H178" s="26"/>
      <c r="I178" s="26"/>
      <c r="J178" s="26"/>
      <c r="K178" s="26"/>
      <c r="L178" s="52"/>
      <c r="M178" s="50"/>
      <c r="N178" s="28" t="s">
        <v>5</v>
      </c>
      <c r="O178" s="28">
        <f>COUNTIF(C176:C195,"임")</f>
        <v>0</v>
      </c>
      <c r="P178" s="28" t="s">
        <v>2</v>
      </c>
      <c r="Q178" s="28">
        <f>SUMIF(C176:C195,"임",E176:E195)</f>
        <v>0</v>
      </c>
      <c r="R178" s="28">
        <f>COUNTIF(X176:X195,"임국")</f>
        <v>0</v>
      </c>
      <c r="S178" s="28" t="s">
        <v>2</v>
      </c>
      <c r="T178" s="28">
        <f>SUMIF(X176:X195,"임국",E176:E195)</f>
        <v>0</v>
      </c>
      <c r="U178" s="28">
        <f t="shared" si="40"/>
        <v>0</v>
      </c>
      <c r="V178" s="28" t="s">
        <v>2</v>
      </c>
      <c r="W178" s="28">
        <f t="shared" si="41"/>
        <v>0</v>
      </c>
      <c r="X178" s="28" t="str">
        <f t="shared" si="39"/>
        <v/>
      </c>
    </row>
    <row r="179" spans="1:24" ht="28.9" customHeight="1">
      <c r="A179" s="41" t="str">
        <f t="shared" si="42"/>
        <v xml:space="preserve"> </v>
      </c>
      <c r="B179" s="42"/>
      <c r="C179" s="43"/>
      <c r="D179" s="44"/>
      <c r="E179" s="44"/>
      <c r="F179" s="43"/>
      <c r="G179" s="43"/>
      <c r="H179" s="26"/>
      <c r="I179" s="26"/>
      <c r="J179" s="26"/>
      <c r="K179" s="26"/>
      <c r="L179" s="52"/>
      <c r="M179" s="50"/>
      <c r="N179" s="28" t="s">
        <v>6</v>
      </c>
      <c r="O179" s="28">
        <f>COUNTIF(C176:C195,"대")</f>
        <v>0</v>
      </c>
      <c r="P179" s="28" t="s">
        <v>2</v>
      </c>
      <c r="Q179" s="28">
        <f>SUMIF(C176:C195,"대",E176:E195)</f>
        <v>0</v>
      </c>
      <c r="R179" s="28">
        <f>COUNTIF(X176:X195,"대국")</f>
        <v>0</v>
      </c>
      <c r="S179" s="28" t="s">
        <v>2</v>
      </c>
      <c r="T179" s="28">
        <f>SUMIF(X176:X195,"대국",E176:E195)</f>
        <v>0</v>
      </c>
      <c r="U179" s="28">
        <f t="shared" si="40"/>
        <v>0</v>
      </c>
      <c r="V179" s="28" t="s">
        <v>2</v>
      </c>
      <c r="W179" s="28">
        <f t="shared" si="41"/>
        <v>0</v>
      </c>
      <c r="X179" s="28" t="str">
        <f t="shared" si="39"/>
        <v/>
      </c>
    </row>
    <row r="180" spans="1:24" ht="28.9" customHeight="1">
      <c r="A180" s="41" t="str">
        <f t="shared" si="42"/>
        <v xml:space="preserve"> </v>
      </c>
      <c r="B180" s="42"/>
      <c r="C180" s="43"/>
      <c r="D180" s="44"/>
      <c r="E180" s="44"/>
      <c r="F180" s="43"/>
      <c r="G180" s="43"/>
      <c r="H180" s="26"/>
      <c r="I180" s="26"/>
      <c r="J180" s="26"/>
      <c r="K180" s="26"/>
      <c r="L180" s="52"/>
      <c r="M180" s="50"/>
      <c r="N180" s="28" t="s">
        <v>7</v>
      </c>
      <c r="O180" s="28">
        <f>COUNTIF(C176:C195,"도")</f>
        <v>0</v>
      </c>
      <c r="P180" s="28" t="s">
        <v>2</v>
      </c>
      <c r="Q180" s="28">
        <f>SUMIF(C176:C195,"도",E176:E195)</f>
        <v>0</v>
      </c>
      <c r="R180" s="28">
        <f>COUNTIF(X176:X195,"도국")</f>
        <v>0</v>
      </c>
      <c r="S180" s="28" t="s">
        <v>2</v>
      </c>
      <c r="T180" s="28">
        <f>SUMIF(X176:X195,"도국",E176:E195)</f>
        <v>0</v>
      </c>
      <c r="U180" s="28">
        <f t="shared" si="40"/>
        <v>0</v>
      </c>
      <c r="V180" s="28" t="s">
        <v>2</v>
      </c>
      <c r="W180" s="28">
        <f t="shared" si="41"/>
        <v>0</v>
      </c>
      <c r="X180" s="28" t="str">
        <f t="shared" si="39"/>
        <v/>
      </c>
    </row>
    <row r="181" spans="1:24" ht="28.9" customHeight="1">
      <c r="A181" s="41" t="str">
        <f t="shared" si="42"/>
        <v xml:space="preserve"> </v>
      </c>
      <c r="B181" s="42"/>
      <c r="C181" s="43"/>
      <c r="D181" s="44"/>
      <c r="E181" s="44"/>
      <c r="F181" s="43"/>
      <c r="G181" s="43"/>
      <c r="H181" s="26"/>
      <c r="I181" s="26"/>
      <c r="J181" s="26"/>
      <c r="K181" s="26"/>
      <c r="L181" s="52"/>
      <c r="M181" s="50"/>
      <c r="N181" s="28" t="s">
        <v>8</v>
      </c>
      <c r="O181" s="28">
        <f>COUNTIF(C176:C195,"천")</f>
        <v>0</v>
      </c>
      <c r="P181" s="28" t="s">
        <v>2</v>
      </c>
      <c r="Q181" s="28">
        <f>SUMIF(C176:C195,"천",E176:E195)</f>
        <v>0</v>
      </c>
      <c r="R181" s="28">
        <f>COUNTIF(X176:X195,"천국")</f>
        <v>0</v>
      </c>
      <c r="S181" s="28" t="s">
        <v>2</v>
      </c>
      <c r="T181" s="28">
        <f>SUMIF(X176:X195,"천국",E176:E195)</f>
        <v>0</v>
      </c>
      <c r="U181" s="28">
        <f t="shared" si="40"/>
        <v>0</v>
      </c>
      <c r="V181" s="28" t="s">
        <v>2</v>
      </c>
      <c r="W181" s="28">
        <f t="shared" si="41"/>
        <v>0</v>
      </c>
      <c r="X181" s="28" t="str">
        <f t="shared" si="39"/>
        <v/>
      </c>
    </row>
    <row r="182" spans="1:24" ht="28.9" customHeight="1">
      <c r="A182" s="41" t="str">
        <f t="shared" si="42"/>
        <v xml:space="preserve"> </v>
      </c>
      <c r="B182" s="42"/>
      <c r="C182" s="43"/>
      <c r="D182" s="44"/>
      <c r="E182" s="44"/>
      <c r="F182" s="43"/>
      <c r="G182" s="43"/>
      <c r="H182" s="26"/>
      <c r="I182" s="26"/>
      <c r="J182" s="26"/>
      <c r="K182" s="26"/>
      <c r="L182" s="52"/>
      <c r="M182" s="50"/>
      <c r="N182" s="28" t="s">
        <v>9</v>
      </c>
      <c r="O182" s="28">
        <f>COUNTIF(C176:C195,"구")</f>
        <v>0</v>
      </c>
      <c r="P182" s="28" t="s">
        <v>2</v>
      </c>
      <c r="Q182" s="28">
        <f>SUMIF(C176:C195,"구",E176:E195)</f>
        <v>0</v>
      </c>
      <c r="R182" s="28">
        <f>COUNTIF(X176:X195,"구국")</f>
        <v>0</v>
      </c>
      <c r="S182" s="28" t="s">
        <v>2</v>
      </c>
      <c r="T182" s="28">
        <f>SUMIF(X176:X195,"구국",E176:E195)</f>
        <v>0</v>
      </c>
      <c r="U182" s="28">
        <f t="shared" si="40"/>
        <v>0</v>
      </c>
      <c r="V182" s="28" t="s">
        <v>2</v>
      </c>
      <c r="W182" s="28">
        <f t="shared" si="41"/>
        <v>0</v>
      </c>
      <c r="X182" s="28" t="str">
        <f t="shared" si="39"/>
        <v/>
      </c>
    </row>
    <row r="183" spans="1:24" ht="28.9" customHeight="1">
      <c r="A183" s="41" t="str">
        <f t="shared" si="42"/>
        <v xml:space="preserve"> </v>
      </c>
      <c r="B183" s="42"/>
      <c r="C183" s="43"/>
      <c r="D183" s="44"/>
      <c r="E183" s="44"/>
      <c r="F183" s="43"/>
      <c r="G183" s="43"/>
      <c r="H183" s="26"/>
      <c r="I183" s="26"/>
      <c r="J183" s="26"/>
      <c r="K183" s="26"/>
      <c r="L183" s="52"/>
      <c r="M183" s="50"/>
      <c r="N183" s="28" t="s">
        <v>10</v>
      </c>
      <c r="O183" s="28">
        <f>COUNTIF(C176:C195,"제")</f>
        <v>0</v>
      </c>
      <c r="P183" s="28" t="s">
        <v>2</v>
      </c>
      <c r="Q183" s="28">
        <f>SUMIF(C176:C195,"제",E176:E195)</f>
        <v>0</v>
      </c>
      <c r="R183" s="28">
        <f>COUNTIF(X176:X195,"제국")</f>
        <v>0</v>
      </c>
      <c r="S183" s="28" t="s">
        <v>2</v>
      </c>
      <c r="T183" s="28">
        <f>SUMIF(X176:X195,"제국",E176:E195)</f>
        <v>0</v>
      </c>
      <c r="U183" s="28">
        <f t="shared" si="40"/>
        <v>0</v>
      </c>
      <c r="V183" s="28" t="s">
        <v>2</v>
      </c>
      <c r="W183" s="28">
        <f t="shared" si="41"/>
        <v>0</v>
      </c>
      <c r="X183" s="28" t="str">
        <f t="shared" si="39"/>
        <v/>
      </c>
    </row>
    <row r="184" spans="1:24" ht="28.9" customHeight="1">
      <c r="A184" s="41" t="str">
        <f t="shared" si="42"/>
        <v xml:space="preserve"> </v>
      </c>
      <c r="B184" s="42"/>
      <c r="C184" s="43"/>
      <c r="D184" s="44"/>
      <c r="E184" s="44"/>
      <c r="F184" s="43"/>
      <c r="G184" s="43"/>
      <c r="H184" s="26"/>
      <c r="I184" s="26"/>
      <c r="J184" s="26"/>
      <c r="K184" s="26"/>
      <c r="L184" s="52"/>
      <c r="M184" s="50"/>
      <c r="N184" s="28" t="s">
        <v>11</v>
      </c>
      <c r="O184" s="28">
        <f>COUNTIF(C176:C195,"유")</f>
        <v>0</v>
      </c>
      <c r="P184" s="28" t="s">
        <v>2</v>
      </c>
      <c r="Q184" s="28">
        <f>SUMIF(C176:C195,"유",E176:E195)</f>
        <v>0</v>
      </c>
      <c r="R184" s="28">
        <f>COUNTIF(X176:X195,"유국")</f>
        <v>0</v>
      </c>
      <c r="S184" s="28" t="s">
        <v>2</v>
      </c>
      <c r="T184" s="28">
        <f>SUMIF(X176:X195,"유국",E176:E195)</f>
        <v>0</v>
      </c>
      <c r="U184" s="28">
        <f t="shared" si="40"/>
        <v>0</v>
      </c>
      <c r="V184" s="28" t="s">
        <v>2</v>
      </c>
      <c r="W184" s="28">
        <f t="shared" si="41"/>
        <v>0</v>
      </c>
      <c r="X184" s="28" t="str">
        <f t="shared" ref="X184:X199" si="43">CONCATENATE(C184,H184)</f>
        <v/>
      </c>
    </row>
    <row r="185" spans="1:24" ht="28.9" customHeight="1">
      <c r="A185" s="41" t="str">
        <f>IF(OR(ISNUMBER(E185),ISTEXT(C185)),A184+1," ")</f>
        <v xml:space="preserve"> </v>
      </c>
      <c r="B185" s="42"/>
      <c r="C185" s="43"/>
      <c r="D185" s="44"/>
      <c r="E185" s="44"/>
      <c r="F185" s="43"/>
      <c r="G185" s="43"/>
      <c r="H185" s="26"/>
      <c r="I185" s="26"/>
      <c r="J185" s="26"/>
      <c r="K185" s="26"/>
      <c r="L185" s="52"/>
      <c r="M185" s="50"/>
      <c r="N185" s="28" t="s">
        <v>12</v>
      </c>
      <c r="O185" s="28">
        <f>COUNTIF(C176:C195,"과")</f>
        <v>0</v>
      </c>
      <c r="P185" s="28" t="s">
        <v>2</v>
      </c>
      <c r="Q185" s="28">
        <f>SUMIF(C176:C195,"과",E176:E195)</f>
        <v>0</v>
      </c>
      <c r="R185" s="28">
        <f>COUNTIF(X176:X195,"과국")</f>
        <v>0</v>
      </c>
      <c r="S185" s="28" t="s">
        <v>2</v>
      </c>
      <c r="T185" s="28">
        <f>SUMIF(X176:X195,"과국",E176:E195)</f>
        <v>0</v>
      </c>
      <c r="U185" s="28">
        <f t="shared" si="40"/>
        <v>0</v>
      </c>
      <c r="V185" s="28" t="s">
        <v>2</v>
      </c>
      <c r="W185" s="28">
        <f t="shared" si="41"/>
        <v>0</v>
      </c>
      <c r="X185" s="28" t="str">
        <f t="shared" si="43"/>
        <v/>
      </c>
    </row>
    <row r="186" spans="1:24" ht="28.9" customHeight="1">
      <c r="A186" s="41" t="str">
        <f>IF(OR(ISNUMBER(E186),ISTEXT(C186)),A185+1," ")</f>
        <v xml:space="preserve"> </v>
      </c>
      <c r="B186" s="42"/>
      <c r="C186" s="43"/>
      <c r="D186" s="44"/>
      <c r="E186" s="44"/>
      <c r="F186" s="43"/>
      <c r="G186" s="43"/>
      <c r="H186" s="26"/>
      <c r="I186" s="26"/>
      <c r="J186" s="26"/>
      <c r="K186" s="26"/>
      <c r="L186" s="52"/>
      <c r="M186" s="50"/>
      <c r="N186" s="28" t="s">
        <v>13</v>
      </c>
      <c r="O186" s="28">
        <f>COUNTIF(C176:C195,"묘")</f>
        <v>0</v>
      </c>
      <c r="P186" s="28" t="s">
        <v>2</v>
      </c>
      <c r="Q186" s="28">
        <f>SUMIF(C176:C195,"묘",E176:E195)</f>
        <v>0</v>
      </c>
      <c r="R186" s="28">
        <f>COUNTIF(X176:X195,"묘국")</f>
        <v>0</v>
      </c>
      <c r="S186" s="28" t="s">
        <v>2</v>
      </c>
      <c r="T186" s="28">
        <f>SUMIF(X176:X195,"묘국",E176:E195)</f>
        <v>0</v>
      </c>
      <c r="U186" s="28">
        <f t="shared" si="40"/>
        <v>0</v>
      </c>
      <c r="V186" s="28" t="s">
        <v>2</v>
      </c>
      <c r="W186" s="28">
        <f t="shared" si="41"/>
        <v>0</v>
      </c>
      <c r="X186" s="28" t="str">
        <f t="shared" si="43"/>
        <v/>
      </c>
    </row>
    <row r="187" spans="1:24" ht="28.9" customHeight="1">
      <c r="A187" s="41" t="str">
        <f t="shared" ref="A187:A193" si="44">IF(OR(ISNUMBER(E187),ISTEXT(C187)),A186+1," ")</f>
        <v xml:space="preserve"> </v>
      </c>
      <c r="B187" s="42"/>
      <c r="C187" s="43"/>
      <c r="D187" s="44"/>
      <c r="E187" s="44"/>
      <c r="F187" s="43"/>
      <c r="G187" s="43"/>
      <c r="H187" s="26"/>
      <c r="I187" s="26"/>
      <c r="J187" s="26"/>
      <c r="K187" s="26"/>
      <c r="L187" s="52"/>
      <c r="M187" s="50"/>
      <c r="N187" s="28" t="s">
        <v>14</v>
      </c>
      <c r="O187" s="28">
        <f>COUNTIF(C176:C195,"목")</f>
        <v>0</v>
      </c>
      <c r="P187" s="28" t="s">
        <v>2</v>
      </c>
      <c r="Q187" s="28">
        <f>SUMIF(C176:C195,"목",E176:E195)</f>
        <v>0</v>
      </c>
      <c r="R187" s="28">
        <f>COUNTIF(X176:X195,"목국")</f>
        <v>0</v>
      </c>
      <c r="S187" s="28" t="s">
        <v>2</v>
      </c>
      <c r="T187" s="28">
        <f>SUMIF(X176:X195,"목국",E176:E195)</f>
        <v>0</v>
      </c>
      <c r="U187" s="28">
        <f t="shared" si="40"/>
        <v>0</v>
      </c>
      <c r="V187" s="28" t="s">
        <v>2</v>
      </c>
      <c r="W187" s="28">
        <f t="shared" si="41"/>
        <v>0</v>
      </c>
      <c r="X187" s="28" t="str">
        <f t="shared" si="43"/>
        <v/>
      </c>
    </row>
    <row r="188" spans="1:24" ht="28.9" customHeight="1">
      <c r="A188" s="41" t="str">
        <f t="shared" si="44"/>
        <v xml:space="preserve"> </v>
      </c>
      <c r="B188" s="42"/>
      <c r="C188" s="43"/>
      <c r="D188" s="44"/>
      <c r="E188" s="44"/>
      <c r="F188" s="43"/>
      <c r="G188" s="43"/>
      <c r="H188" s="26"/>
      <c r="I188" s="26"/>
      <c r="J188" s="26"/>
      <c r="K188" s="26"/>
      <c r="L188" s="52"/>
      <c r="M188" s="50"/>
      <c r="N188" s="28" t="s">
        <v>15</v>
      </c>
      <c r="O188" s="28">
        <f>COUNTIF(C176:C195,"잡")</f>
        <v>0</v>
      </c>
      <c r="P188" s="28" t="s">
        <v>2</v>
      </c>
      <c r="Q188" s="28">
        <f>SUMIF(C176:C195,"잡",E176:E195)</f>
        <v>0</v>
      </c>
      <c r="R188" s="28">
        <f>COUNTIF(X176:X195,"잡국")</f>
        <v>0</v>
      </c>
      <c r="S188" s="28" t="s">
        <v>2</v>
      </c>
      <c r="T188" s="28">
        <f>SUMIF(X176:X195,"잡국",E176:E195)</f>
        <v>0</v>
      </c>
      <c r="U188" s="28">
        <f t="shared" si="40"/>
        <v>0</v>
      </c>
      <c r="V188" s="28" t="s">
        <v>2</v>
      </c>
      <c r="W188" s="28">
        <f t="shared" si="41"/>
        <v>0</v>
      </c>
      <c r="X188" s="28" t="str">
        <f t="shared" si="43"/>
        <v/>
      </c>
    </row>
    <row r="189" spans="1:24" ht="28.9" customHeight="1">
      <c r="A189" s="41" t="str">
        <f t="shared" si="44"/>
        <v xml:space="preserve"> </v>
      </c>
      <c r="B189" s="42"/>
      <c r="C189" s="43"/>
      <c r="D189" s="44"/>
      <c r="E189" s="44"/>
      <c r="F189" s="43"/>
      <c r="G189" s="43"/>
      <c r="H189" s="26"/>
      <c r="I189" s="26"/>
      <c r="J189" s="26"/>
      <c r="K189" s="26"/>
      <c r="L189" s="52"/>
      <c r="M189" s="50"/>
      <c r="N189" s="28" t="s">
        <v>19</v>
      </c>
      <c r="O189" s="28">
        <f>COUNTIF(C176:C195,"학")</f>
        <v>0</v>
      </c>
      <c r="P189" s="28" t="s">
        <v>2</v>
      </c>
      <c r="Q189" s="28">
        <f>SUMIF(C176:C195,"학",E176:E195)</f>
        <v>0</v>
      </c>
      <c r="R189" s="28">
        <f>COUNTIF(X176:X195,"학국")</f>
        <v>0</v>
      </c>
      <c r="S189" s="28" t="s">
        <v>2</v>
      </c>
      <c r="T189" s="28">
        <f>SUMIF(X176:X195,"학국",E176:E195)</f>
        <v>0</v>
      </c>
      <c r="U189" s="28">
        <f t="shared" si="40"/>
        <v>0</v>
      </c>
      <c r="V189" s="28" t="s">
        <v>2</v>
      </c>
      <c r="W189" s="28">
        <f t="shared" si="41"/>
        <v>0</v>
      </c>
      <c r="X189" s="28" t="str">
        <f t="shared" si="43"/>
        <v/>
      </c>
    </row>
    <row r="190" spans="1:24" ht="28.9" customHeight="1">
      <c r="A190" s="41" t="str">
        <f t="shared" si="44"/>
        <v xml:space="preserve"> </v>
      </c>
      <c r="B190" s="42"/>
      <c r="C190" s="43"/>
      <c r="D190" s="44"/>
      <c r="E190" s="44"/>
      <c r="F190" s="43"/>
      <c r="G190" s="43"/>
      <c r="H190" s="26"/>
      <c r="I190" s="26"/>
      <c r="J190" s="26"/>
      <c r="K190" s="26"/>
      <c r="L190" s="52"/>
      <c r="M190" s="50"/>
      <c r="N190" s="28" t="s">
        <v>16</v>
      </c>
      <c r="O190" s="28">
        <f>COUNTIF(C176:C195,"수")</f>
        <v>0</v>
      </c>
      <c r="P190" s="28" t="s">
        <v>2</v>
      </c>
      <c r="Q190" s="28">
        <f>SUMIF(C176:C195,"수",E176:E195)</f>
        <v>0</v>
      </c>
      <c r="R190" s="28">
        <f>COUNTIF(X176:X195,"수국")</f>
        <v>0</v>
      </c>
      <c r="S190" s="28" t="s">
        <v>2</v>
      </c>
      <c r="T190" s="28">
        <f>SUMIF(X176:X195,"수국",E176:E195)</f>
        <v>0</v>
      </c>
      <c r="U190" s="28">
        <f t="shared" si="40"/>
        <v>0</v>
      </c>
      <c r="V190" s="28" t="s">
        <v>2</v>
      </c>
      <c r="W190" s="28">
        <f t="shared" si="41"/>
        <v>0</v>
      </c>
      <c r="X190" s="28" t="str">
        <f t="shared" si="43"/>
        <v/>
      </c>
    </row>
    <row r="191" spans="1:24" ht="28.9" customHeight="1">
      <c r="A191" s="41" t="str">
        <f t="shared" si="44"/>
        <v xml:space="preserve"> </v>
      </c>
      <c r="B191" s="42"/>
      <c r="C191" s="43"/>
      <c r="D191" s="44"/>
      <c r="E191" s="44"/>
      <c r="F191" s="43"/>
      <c r="G191" s="43"/>
      <c r="H191" s="26"/>
      <c r="I191" s="26"/>
      <c r="J191" s="26"/>
      <c r="K191" s="26"/>
      <c r="L191" s="52"/>
      <c r="M191" s="50"/>
      <c r="N191" s="29" t="s">
        <v>17</v>
      </c>
      <c r="O191" s="28">
        <f>COUNTIF(C176:C195,"장")</f>
        <v>0</v>
      </c>
      <c r="P191" s="28" t="s">
        <v>2</v>
      </c>
      <c r="Q191" s="28">
        <f>SUMIF(C176:C195,"장",E176:E195)</f>
        <v>0</v>
      </c>
      <c r="R191" s="28">
        <f>COUNTIF(X176:X195,"장국")</f>
        <v>0</v>
      </c>
      <c r="S191" s="28" t="s">
        <v>2</v>
      </c>
      <c r="T191" s="28">
        <f>SUMIF(X176:X195,"장국",E176:E195)</f>
        <v>0</v>
      </c>
      <c r="U191" s="28">
        <f t="shared" si="40"/>
        <v>0</v>
      </c>
      <c r="V191" s="28" t="s">
        <v>2</v>
      </c>
      <c r="W191" s="28">
        <f t="shared" si="41"/>
        <v>0</v>
      </c>
      <c r="X191" s="30" t="str">
        <f t="shared" si="43"/>
        <v/>
      </c>
    </row>
    <row r="192" spans="1:24" ht="28.9" customHeight="1">
      <c r="A192" s="41" t="str">
        <f t="shared" si="44"/>
        <v xml:space="preserve"> </v>
      </c>
      <c r="B192" s="42"/>
      <c r="C192" s="43"/>
      <c r="D192" s="44"/>
      <c r="E192" s="44"/>
      <c r="F192" s="43"/>
      <c r="G192" s="43"/>
      <c r="H192" s="26"/>
      <c r="I192" s="26"/>
      <c r="J192" s="26"/>
      <c r="K192" s="26"/>
      <c r="L192" s="52"/>
      <c r="M192" s="50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30" t="str">
        <f t="shared" si="43"/>
        <v/>
      </c>
    </row>
    <row r="193" spans="1:24" ht="28.9" customHeight="1">
      <c r="A193" s="41" t="str">
        <f t="shared" si="44"/>
        <v xml:space="preserve"> </v>
      </c>
      <c r="B193" s="42"/>
      <c r="C193" s="43"/>
      <c r="D193" s="44"/>
      <c r="E193" s="44"/>
      <c r="F193" s="43"/>
      <c r="G193" s="43"/>
      <c r="H193" s="26"/>
      <c r="I193" s="26"/>
      <c r="J193" s="26"/>
      <c r="K193" s="26"/>
      <c r="L193" s="52"/>
      <c r="M193" s="50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30" t="str">
        <f t="shared" si="43"/>
        <v/>
      </c>
    </row>
    <row r="194" spans="1:24" ht="28.9" customHeight="1">
      <c r="A194" s="41" t="str">
        <f>IF(OR(ISNUMBER(E194),ISTEXT(C194)),A193+1," ")</f>
        <v xml:space="preserve"> </v>
      </c>
      <c r="B194" s="42"/>
      <c r="C194" s="43"/>
      <c r="D194" s="44"/>
      <c r="E194" s="44"/>
      <c r="F194" s="43"/>
      <c r="G194" s="43"/>
      <c r="H194" s="26"/>
      <c r="I194" s="26"/>
      <c r="J194" s="26"/>
      <c r="K194" s="26"/>
      <c r="L194" s="52"/>
      <c r="M194" s="50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30" t="str">
        <f t="shared" si="43"/>
        <v/>
      </c>
    </row>
    <row r="195" spans="1:24" ht="28.9" customHeight="1">
      <c r="A195" s="41" t="str">
        <f>IF(OR(ISNUMBER(E195),ISTEXT(C195)),A194+1," ")</f>
        <v xml:space="preserve"> </v>
      </c>
      <c r="B195" s="42"/>
      <c r="C195" s="43"/>
      <c r="D195" s="44"/>
      <c r="E195" s="44"/>
      <c r="F195" s="43"/>
      <c r="G195" s="43"/>
      <c r="H195" s="26"/>
      <c r="I195" s="26"/>
      <c r="J195" s="26"/>
      <c r="K195" s="26"/>
      <c r="L195" s="52"/>
      <c r="M195" s="50"/>
      <c r="N195" s="28" t="s">
        <v>20</v>
      </c>
      <c r="O195" s="28">
        <f>COUNTIF(C176:C195," ")</f>
        <v>0</v>
      </c>
      <c r="P195" s="28" t="s">
        <v>2</v>
      </c>
      <c r="Q195" s="28">
        <f>SUMIF(C176:C195," ",E176:E195)</f>
        <v>0</v>
      </c>
      <c r="R195" s="28"/>
      <c r="S195" s="28" t="s">
        <v>2</v>
      </c>
      <c r="T195" s="28"/>
      <c r="U195" s="28">
        <f>O195</f>
        <v>0</v>
      </c>
      <c r="V195" s="28" t="s">
        <v>2</v>
      </c>
      <c r="W195" s="28">
        <f>Q195</f>
        <v>0</v>
      </c>
      <c r="X195" s="28" t="str">
        <f t="shared" si="43"/>
        <v/>
      </c>
    </row>
    <row r="196" spans="1:24" ht="28.9" customHeight="1">
      <c r="A196" s="45" t="s">
        <v>35</v>
      </c>
      <c r="B196" s="46"/>
      <c r="C196" s="47"/>
      <c r="D196" s="48"/>
      <c r="E196" s="49">
        <f>SUM(E176:E195)</f>
        <v>0</v>
      </c>
      <c r="F196" s="47"/>
      <c r="G196" s="47"/>
      <c r="H196" s="31"/>
      <c r="I196" s="31"/>
      <c r="J196" s="31"/>
      <c r="K196" s="31"/>
      <c r="L196" s="33"/>
      <c r="M196" s="51"/>
      <c r="N196" s="29" t="s">
        <v>1</v>
      </c>
      <c r="O196" s="28">
        <f>SUM(O176:O195)</f>
        <v>0</v>
      </c>
      <c r="P196" s="28" t="s">
        <v>2</v>
      </c>
      <c r="Q196" s="28">
        <f>SUM(Q176:Q195)</f>
        <v>0</v>
      </c>
      <c r="R196" s="28">
        <f>SUM(R176:R195)</f>
        <v>0</v>
      </c>
      <c r="S196" s="28" t="s">
        <v>2</v>
      </c>
      <c r="T196" s="28">
        <f>SUM(T176:T195)</f>
        <v>0</v>
      </c>
      <c r="U196" s="28">
        <f>SUM(U176:U195)</f>
        <v>0</v>
      </c>
      <c r="V196" s="28" t="s">
        <v>2</v>
      </c>
      <c r="W196" s="28">
        <f>SUM(W176:W195)</f>
        <v>0</v>
      </c>
      <c r="X196" s="28" t="str">
        <f t="shared" si="43"/>
        <v/>
      </c>
    </row>
    <row r="197" spans="1:24" ht="28.9" customHeight="1">
      <c r="A197" s="41" t="str">
        <f>IF(OR(ISNUMBER(E197),ISTEXT(C197)),A195+1," ")</f>
        <v xml:space="preserve"> </v>
      </c>
      <c r="B197" s="42"/>
      <c r="C197" s="43"/>
      <c r="D197" s="44"/>
      <c r="E197" s="44"/>
      <c r="F197" s="43"/>
      <c r="G197" s="43"/>
      <c r="H197" s="26"/>
      <c r="I197" s="26"/>
      <c r="J197" s="26"/>
      <c r="K197" s="27"/>
      <c r="L197" s="52"/>
      <c r="M197" s="50"/>
      <c r="N197" s="28" t="s">
        <v>3</v>
      </c>
      <c r="O197" s="28">
        <f>COUNTIF(C197:C216,"전")</f>
        <v>0</v>
      </c>
      <c r="P197" s="28" t="s">
        <v>2</v>
      </c>
      <c r="Q197" s="28">
        <f>SUMIF(C197:C216,"전",E197:E216)</f>
        <v>0</v>
      </c>
      <c r="R197" s="28">
        <f>COUNTIF(X197:X216,"전국")</f>
        <v>0</v>
      </c>
      <c r="S197" s="28" t="s">
        <v>2</v>
      </c>
      <c r="T197" s="28">
        <f>SUMIF(X197:X216,"전국",E197:E216)</f>
        <v>0</v>
      </c>
      <c r="U197" s="28">
        <f t="shared" ref="U197:U212" si="45">O197-R197</f>
        <v>0</v>
      </c>
      <c r="V197" s="28" t="s">
        <v>2</v>
      </c>
      <c r="W197" s="28">
        <f t="shared" ref="W197:W212" si="46">Q197-T197</f>
        <v>0</v>
      </c>
      <c r="X197" s="28" t="str">
        <f t="shared" si="43"/>
        <v/>
      </c>
    </row>
    <row r="198" spans="1:24" ht="28.9" customHeight="1">
      <c r="A198" s="41" t="str">
        <f>IF(OR(ISNUMBER(E198),ISTEXT(C198)),A197+1," ")</f>
        <v xml:space="preserve"> </v>
      </c>
      <c r="B198" s="42"/>
      <c r="C198" s="43"/>
      <c r="D198" s="44"/>
      <c r="E198" s="44"/>
      <c r="F198" s="43"/>
      <c r="G198" s="43"/>
      <c r="H198" s="26"/>
      <c r="I198" s="26"/>
      <c r="J198" s="26"/>
      <c r="K198" s="26"/>
      <c r="L198" s="52"/>
      <c r="M198" s="50"/>
      <c r="N198" s="28" t="s">
        <v>4</v>
      </c>
      <c r="O198" s="28">
        <f>COUNTIF(C197:C216,"답")</f>
        <v>0</v>
      </c>
      <c r="P198" s="28" t="s">
        <v>2</v>
      </c>
      <c r="Q198" s="28">
        <f>SUMIF(C197:C216,"답",E197:E216)</f>
        <v>0</v>
      </c>
      <c r="R198" s="28">
        <f>COUNTIF(X197:X216,"답국")</f>
        <v>0</v>
      </c>
      <c r="S198" s="28" t="s">
        <v>2</v>
      </c>
      <c r="T198" s="28">
        <f>SUMIF(X197:X216,"답국",E197:E216)</f>
        <v>0</v>
      </c>
      <c r="U198" s="28">
        <f t="shared" si="45"/>
        <v>0</v>
      </c>
      <c r="V198" s="28" t="s">
        <v>2</v>
      </c>
      <c r="W198" s="28">
        <f t="shared" si="46"/>
        <v>0</v>
      </c>
      <c r="X198" s="28" t="str">
        <f t="shared" si="43"/>
        <v/>
      </c>
    </row>
    <row r="199" spans="1:24" ht="28.9" customHeight="1">
      <c r="A199" s="41" t="str">
        <f t="shared" ref="A199:A204" si="47">IF(OR(ISNUMBER(E199),ISTEXT(C199)),A198+1," ")</f>
        <v xml:space="preserve"> </v>
      </c>
      <c r="B199" s="42"/>
      <c r="C199" s="43"/>
      <c r="D199" s="44"/>
      <c r="E199" s="44"/>
      <c r="F199" s="43"/>
      <c r="G199" s="43"/>
      <c r="H199" s="26"/>
      <c r="I199" s="26"/>
      <c r="J199" s="26"/>
      <c r="K199" s="26"/>
      <c r="L199" s="52"/>
      <c r="M199" s="50"/>
      <c r="N199" s="28" t="s">
        <v>5</v>
      </c>
      <c r="O199" s="28">
        <f>COUNTIF(C197:C216,"임")</f>
        <v>0</v>
      </c>
      <c r="P199" s="28" t="s">
        <v>2</v>
      </c>
      <c r="Q199" s="28">
        <f>SUMIF(C197:C216,"임",E197:E216)</f>
        <v>0</v>
      </c>
      <c r="R199" s="28">
        <f>COUNTIF(X197:X216,"임국")</f>
        <v>0</v>
      </c>
      <c r="S199" s="28" t="s">
        <v>2</v>
      </c>
      <c r="T199" s="28">
        <f>SUMIF(X197:X216,"임국",E197:E216)</f>
        <v>0</v>
      </c>
      <c r="U199" s="28">
        <f t="shared" si="45"/>
        <v>0</v>
      </c>
      <c r="V199" s="28" t="s">
        <v>2</v>
      </c>
      <c r="W199" s="28">
        <f t="shared" si="46"/>
        <v>0</v>
      </c>
      <c r="X199" s="28" t="str">
        <f t="shared" si="43"/>
        <v/>
      </c>
    </row>
    <row r="200" spans="1:24" ht="28.9" customHeight="1">
      <c r="A200" s="41" t="str">
        <f t="shared" si="47"/>
        <v xml:space="preserve"> </v>
      </c>
      <c r="B200" s="42"/>
      <c r="C200" s="43"/>
      <c r="D200" s="44"/>
      <c r="E200" s="44"/>
      <c r="F200" s="43"/>
      <c r="G200" s="43"/>
      <c r="H200" s="26"/>
      <c r="I200" s="26"/>
      <c r="J200" s="26"/>
      <c r="K200" s="26"/>
      <c r="L200" s="52"/>
      <c r="M200" s="50"/>
      <c r="N200" s="28" t="s">
        <v>6</v>
      </c>
      <c r="O200" s="28">
        <f>COUNTIF(C197:C216,"대")</f>
        <v>0</v>
      </c>
      <c r="P200" s="28" t="s">
        <v>2</v>
      </c>
      <c r="Q200" s="28">
        <f>SUMIF(C197:C216,"대",E197:E216)</f>
        <v>0</v>
      </c>
      <c r="R200" s="28">
        <f>COUNTIF(X197:X216,"대국")</f>
        <v>0</v>
      </c>
      <c r="S200" s="28" t="s">
        <v>2</v>
      </c>
      <c r="T200" s="28">
        <f>SUMIF(X197:X216,"대국",E197:E216)</f>
        <v>0</v>
      </c>
      <c r="U200" s="28">
        <f t="shared" si="45"/>
        <v>0</v>
      </c>
      <c r="V200" s="28" t="s">
        <v>2</v>
      </c>
      <c r="W200" s="28">
        <f t="shared" si="46"/>
        <v>0</v>
      </c>
      <c r="X200" s="28" t="str">
        <f t="shared" ref="X200:X215" si="48">CONCATENATE(C200,H200)</f>
        <v/>
      </c>
    </row>
    <row r="201" spans="1:24" ht="28.9" customHeight="1">
      <c r="A201" s="41" t="str">
        <f t="shared" si="47"/>
        <v xml:space="preserve"> </v>
      </c>
      <c r="B201" s="42"/>
      <c r="C201" s="43"/>
      <c r="D201" s="44"/>
      <c r="E201" s="44"/>
      <c r="F201" s="43"/>
      <c r="G201" s="43"/>
      <c r="H201" s="26"/>
      <c r="I201" s="26"/>
      <c r="J201" s="26"/>
      <c r="K201" s="26"/>
      <c r="L201" s="52"/>
      <c r="M201" s="50"/>
      <c r="N201" s="28" t="s">
        <v>7</v>
      </c>
      <c r="O201" s="28">
        <f>COUNTIF(C197:C216,"도")</f>
        <v>0</v>
      </c>
      <c r="P201" s="28" t="s">
        <v>2</v>
      </c>
      <c r="Q201" s="28">
        <f>SUMIF(C197:C216,"도",E197:E216)</f>
        <v>0</v>
      </c>
      <c r="R201" s="28">
        <f>COUNTIF(X197:X216,"도국")</f>
        <v>0</v>
      </c>
      <c r="S201" s="28" t="s">
        <v>2</v>
      </c>
      <c r="T201" s="28">
        <f>SUMIF(X197:X216,"도국",E197:E216)</f>
        <v>0</v>
      </c>
      <c r="U201" s="28">
        <f t="shared" si="45"/>
        <v>0</v>
      </c>
      <c r="V201" s="28" t="s">
        <v>2</v>
      </c>
      <c r="W201" s="28">
        <f t="shared" si="46"/>
        <v>0</v>
      </c>
      <c r="X201" s="28" t="str">
        <f t="shared" si="48"/>
        <v/>
      </c>
    </row>
    <row r="202" spans="1:24" ht="28.9" customHeight="1">
      <c r="A202" s="41" t="str">
        <f t="shared" si="47"/>
        <v xml:space="preserve"> </v>
      </c>
      <c r="B202" s="42"/>
      <c r="C202" s="43"/>
      <c r="D202" s="44"/>
      <c r="E202" s="44"/>
      <c r="F202" s="43"/>
      <c r="G202" s="43"/>
      <c r="H202" s="26"/>
      <c r="I202" s="26"/>
      <c r="J202" s="26"/>
      <c r="K202" s="26"/>
      <c r="L202" s="52"/>
      <c r="M202" s="50"/>
      <c r="N202" s="28" t="s">
        <v>8</v>
      </c>
      <c r="O202" s="28">
        <f>COUNTIF(C197:C216,"천")</f>
        <v>0</v>
      </c>
      <c r="P202" s="28" t="s">
        <v>2</v>
      </c>
      <c r="Q202" s="28">
        <f>SUMIF(C197:C216,"천",E197:E216)</f>
        <v>0</v>
      </c>
      <c r="R202" s="28">
        <f>COUNTIF(X197:X216,"천국")</f>
        <v>0</v>
      </c>
      <c r="S202" s="28" t="s">
        <v>2</v>
      </c>
      <c r="T202" s="28">
        <f>SUMIF(X197:X216,"천국",E197:E216)</f>
        <v>0</v>
      </c>
      <c r="U202" s="28">
        <f t="shared" si="45"/>
        <v>0</v>
      </c>
      <c r="V202" s="28" t="s">
        <v>2</v>
      </c>
      <c r="W202" s="28">
        <f t="shared" si="46"/>
        <v>0</v>
      </c>
      <c r="X202" s="28" t="str">
        <f t="shared" si="48"/>
        <v/>
      </c>
    </row>
    <row r="203" spans="1:24" ht="28.9" customHeight="1">
      <c r="A203" s="41" t="str">
        <f t="shared" si="47"/>
        <v xml:space="preserve"> </v>
      </c>
      <c r="B203" s="42"/>
      <c r="C203" s="43"/>
      <c r="D203" s="44"/>
      <c r="E203" s="44"/>
      <c r="F203" s="43"/>
      <c r="G203" s="43"/>
      <c r="H203" s="26"/>
      <c r="I203" s="26"/>
      <c r="J203" s="26"/>
      <c r="K203" s="26"/>
      <c r="L203" s="52"/>
      <c r="M203" s="50"/>
      <c r="N203" s="28" t="s">
        <v>9</v>
      </c>
      <c r="O203" s="28">
        <f>COUNTIF(C197:C216,"구")</f>
        <v>0</v>
      </c>
      <c r="P203" s="28" t="s">
        <v>2</v>
      </c>
      <c r="Q203" s="28">
        <f>SUMIF(C197:C216,"구",E197:E216)</f>
        <v>0</v>
      </c>
      <c r="R203" s="28">
        <f>COUNTIF(X197:X216,"구국")</f>
        <v>0</v>
      </c>
      <c r="S203" s="28" t="s">
        <v>2</v>
      </c>
      <c r="T203" s="28">
        <f>SUMIF(X197:X216,"구국",E197:E216)</f>
        <v>0</v>
      </c>
      <c r="U203" s="28">
        <f t="shared" si="45"/>
        <v>0</v>
      </c>
      <c r="V203" s="28" t="s">
        <v>2</v>
      </c>
      <c r="W203" s="28">
        <f t="shared" si="46"/>
        <v>0</v>
      </c>
      <c r="X203" s="28" t="str">
        <f t="shared" si="48"/>
        <v/>
      </c>
    </row>
    <row r="204" spans="1:24" ht="28.9" customHeight="1">
      <c r="A204" s="41" t="str">
        <f t="shared" si="47"/>
        <v xml:space="preserve"> </v>
      </c>
      <c r="B204" s="42"/>
      <c r="C204" s="43"/>
      <c r="D204" s="44"/>
      <c r="E204" s="44"/>
      <c r="F204" s="43"/>
      <c r="G204" s="43"/>
      <c r="H204" s="26"/>
      <c r="I204" s="26"/>
      <c r="J204" s="26"/>
      <c r="K204" s="26"/>
      <c r="L204" s="52"/>
      <c r="M204" s="50"/>
      <c r="N204" s="28" t="s">
        <v>10</v>
      </c>
      <c r="O204" s="28">
        <f>COUNTIF(C197:C216,"제")</f>
        <v>0</v>
      </c>
      <c r="P204" s="28" t="s">
        <v>2</v>
      </c>
      <c r="Q204" s="28">
        <f>SUMIF(C197:C216,"제",E197:E216)</f>
        <v>0</v>
      </c>
      <c r="R204" s="28">
        <f>COUNTIF(X197:X216,"제국")</f>
        <v>0</v>
      </c>
      <c r="S204" s="28" t="s">
        <v>2</v>
      </c>
      <c r="T204" s="28">
        <f>SUMIF(X197:X216,"제국",E197:E216)</f>
        <v>0</v>
      </c>
      <c r="U204" s="28">
        <f t="shared" si="45"/>
        <v>0</v>
      </c>
      <c r="V204" s="28" t="s">
        <v>2</v>
      </c>
      <c r="W204" s="28">
        <f t="shared" si="46"/>
        <v>0</v>
      </c>
      <c r="X204" s="28" t="str">
        <f t="shared" si="48"/>
        <v/>
      </c>
    </row>
    <row r="205" spans="1:24" ht="28.9" customHeight="1">
      <c r="A205" s="41" t="str">
        <f>IF(OR(ISNUMBER(E205),ISTEXT(C205)),A204+1," ")</f>
        <v xml:space="preserve"> </v>
      </c>
      <c r="B205" s="42"/>
      <c r="C205" s="43"/>
      <c r="D205" s="44"/>
      <c r="E205" s="44"/>
      <c r="F205" s="43"/>
      <c r="G205" s="43"/>
      <c r="H205" s="26"/>
      <c r="I205" s="26"/>
      <c r="J205" s="26"/>
      <c r="K205" s="26"/>
      <c r="L205" s="52"/>
      <c r="M205" s="50"/>
      <c r="N205" s="28" t="s">
        <v>11</v>
      </c>
      <c r="O205" s="28">
        <f>COUNTIF(C197:C216,"유")</f>
        <v>0</v>
      </c>
      <c r="P205" s="28" t="s">
        <v>2</v>
      </c>
      <c r="Q205" s="28">
        <f>SUMIF(C197:C216,"유",E197:E216)</f>
        <v>0</v>
      </c>
      <c r="R205" s="28">
        <f>COUNTIF(X197:X216,"유국")</f>
        <v>0</v>
      </c>
      <c r="S205" s="28" t="s">
        <v>2</v>
      </c>
      <c r="T205" s="28">
        <f>SUMIF(X197:X216,"유국",E197:E216)</f>
        <v>0</v>
      </c>
      <c r="U205" s="28">
        <f t="shared" si="45"/>
        <v>0</v>
      </c>
      <c r="V205" s="28" t="s">
        <v>2</v>
      </c>
      <c r="W205" s="28">
        <f t="shared" si="46"/>
        <v>0</v>
      </c>
      <c r="X205" s="28" t="str">
        <f t="shared" si="48"/>
        <v/>
      </c>
    </row>
    <row r="206" spans="1:24" ht="28.9" customHeight="1">
      <c r="A206" s="41" t="str">
        <f>IF(OR(ISNUMBER(E206),ISTEXT(C206)),A205+1," ")</f>
        <v xml:space="preserve"> </v>
      </c>
      <c r="B206" s="42"/>
      <c r="C206" s="43"/>
      <c r="D206" s="44"/>
      <c r="E206" s="44"/>
      <c r="F206" s="43"/>
      <c r="G206" s="43"/>
      <c r="H206" s="26"/>
      <c r="I206" s="26"/>
      <c r="J206" s="26"/>
      <c r="K206" s="26"/>
      <c r="L206" s="52"/>
      <c r="M206" s="50"/>
      <c r="N206" s="28" t="s">
        <v>12</v>
      </c>
      <c r="O206" s="28">
        <f>COUNTIF(C197:C216,"과")</f>
        <v>0</v>
      </c>
      <c r="P206" s="28" t="s">
        <v>2</v>
      </c>
      <c r="Q206" s="28">
        <f>SUMIF(C197:C216,"과",E197:E216)</f>
        <v>0</v>
      </c>
      <c r="R206" s="28">
        <f>COUNTIF(X197:X216,"과국")</f>
        <v>0</v>
      </c>
      <c r="S206" s="28" t="s">
        <v>2</v>
      </c>
      <c r="T206" s="28">
        <f>SUMIF(X197:X216,"과국",E197:E216)</f>
        <v>0</v>
      </c>
      <c r="U206" s="28">
        <f t="shared" si="45"/>
        <v>0</v>
      </c>
      <c r="V206" s="28" t="s">
        <v>2</v>
      </c>
      <c r="W206" s="28">
        <f t="shared" si="46"/>
        <v>0</v>
      </c>
      <c r="X206" s="28" t="str">
        <f t="shared" si="48"/>
        <v/>
      </c>
    </row>
    <row r="207" spans="1:24" ht="28.9" customHeight="1">
      <c r="A207" s="41" t="str">
        <f t="shared" ref="A207:A214" si="49">IF(OR(ISNUMBER(E207),ISTEXT(C207)),A206+1," ")</f>
        <v xml:space="preserve"> </v>
      </c>
      <c r="B207" s="42"/>
      <c r="C207" s="43"/>
      <c r="D207" s="44"/>
      <c r="E207" s="44"/>
      <c r="F207" s="43"/>
      <c r="G207" s="43"/>
      <c r="H207" s="26"/>
      <c r="I207" s="26"/>
      <c r="J207" s="26"/>
      <c r="K207" s="26"/>
      <c r="L207" s="52"/>
      <c r="M207" s="50"/>
      <c r="N207" s="28" t="s">
        <v>13</v>
      </c>
      <c r="O207" s="28">
        <f>COUNTIF(C197:C216,"묘")</f>
        <v>0</v>
      </c>
      <c r="P207" s="28" t="s">
        <v>2</v>
      </c>
      <c r="Q207" s="28">
        <f>SUMIF(C197:C216,"묘",E197:E216)</f>
        <v>0</v>
      </c>
      <c r="R207" s="28">
        <f>COUNTIF(X197:X216,"묘국")</f>
        <v>0</v>
      </c>
      <c r="S207" s="28" t="s">
        <v>2</v>
      </c>
      <c r="T207" s="28">
        <f>SUMIF(X197:X216,"묘국",E197:E216)</f>
        <v>0</v>
      </c>
      <c r="U207" s="28">
        <f t="shared" si="45"/>
        <v>0</v>
      </c>
      <c r="V207" s="28" t="s">
        <v>2</v>
      </c>
      <c r="W207" s="28">
        <f t="shared" si="46"/>
        <v>0</v>
      </c>
      <c r="X207" s="28" t="str">
        <f t="shared" si="48"/>
        <v/>
      </c>
    </row>
    <row r="208" spans="1:24" ht="28.9" customHeight="1">
      <c r="A208" s="41" t="str">
        <f t="shared" si="49"/>
        <v xml:space="preserve"> </v>
      </c>
      <c r="B208" s="42"/>
      <c r="C208" s="43"/>
      <c r="D208" s="44"/>
      <c r="E208" s="44"/>
      <c r="F208" s="43"/>
      <c r="G208" s="43"/>
      <c r="H208" s="26"/>
      <c r="I208" s="26"/>
      <c r="J208" s="26"/>
      <c r="K208" s="26"/>
      <c r="L208" s="52"/>
      <c r="M208" s="50"/>
      <c r="N208" s="28" t="s">
        <v>14</v>
      </c>
      <c r="O208" s="28">
        <f>COUNTIF(C197:C216,"목")</f>
        <v>0</v>
      </c>
      <c r="P208" s="28" t="s">
        <v>2</v>
      </c>
      <c r="Q208" s="28">
        <f>SUMIF(C197:C216,"목",E197:E216)</f>
        <v>0</v>
      </c>
      <c r="R208" s="28">
        <f>COUNTIF(X197:X216,"목국")</f>
        <v>0</v>
      </c>
      <c r="S208" s="28" t="s">
        <v>2</v>
      </c>
      <c r="T208" s="28">
        <f>SUMIF(X197:X216,"목국",E197:E216)</f>
        <v>0</v>
      </c>
      <c r="U208" s="28">
        <f t="shared" si="45"/>
        <v>0</v>
      </c>
      <c r="V208" s="28" t="s">
        <v>2</v>
      </c>
      <c r="W208" s="28">
        <f t="shared" si="46"/>
        <v>0</v>
      </c>
      <c r="X208" s="28" t="str">
        <f t="shared" si="48"/>
        <v/>
      </c>
    </row>
    <row r="209" spans="1:24" ht="28.9" customHeight="1">
      <c r="A209" s="41" t="str">
        <f t="shared" si="49"/>
        <v xml:space="preserve"> </v>
      </c>
      <c r="B209" s="42"/>
      <c r="C209" s="43"/>
      <c r="D209" s="44"/>
      <c r="E209" s="44"/>
      <c r="F209" s="43"/>
      <c r="G209" s="43"/>
      <c r="H209" s="26"/>
      <c r="I209" s="26"/>
      <c r="J209" s="26"/>
      <c r="K209" s="26"/>
      <c r="L209" s="52"/>
      <c r="M209" s="50"/>
      <c r="N209" s="28" t="s">
        <v>15</v>
      </c>
      <c r="O209" s="28">
        <f>COUNTIF(C197:C216,"잡")</f>
        <v>0</v>
      </c>
      <c r="P209" s="28" t="s">
        <v>2</v>
      </c>
      <c r="Q209" s="28">
        <f>SUMIF(C197:C216,"잡",E197:E216)</f>
        <v>0</v>
      </c>
      <c r="R209" s="28">
        <f>COUNTIF(X197:X216,"잡국")</f>
        <v>0</v>
      </c>
      <c r="S209" s="28" t="s">
        <v>2</v>
      </c>
      <c r="T209" s="28">
        <f>SUMIF(X197:X216,"잡국",E197:E216)</f>
        <v>0</v>
      </c>
      <c r="U209" s="28">
        <f t="shared" si="45"/>
        <v>0</v>
      </c>
      <c r="V209" s="28" t="s">
        <v>2</v>
      </c>
      <c r="W209" s="28">
        <f t="shared" si="46"/>
        <v>0</v>
      </c>
      <c r="X209" s="28" t="str">
        <f t="shared" si="48"/>
        <v/>
      </c>
    </row>
    <row r="210" spans="1:24" ht="28.9" customHeight="1">
      <c r="A210" s="41" t="str">
        <f t="shared" si="49"/>
        <v xml:space="preserve"> </v>
      </c>
      <c r="B210" s="42"/>
      <c r="C210" s="43"/>
      <c r="D210" s="44"/>
      <c r="E210" s="44"/>
      <c r="F210" s="43"/>
      <c r="G210" s="43"/>
      <c r="H210" s="26"/>
      <c r="I210" s="26"/>
      <c r="J210" s="26"/>
      <c r="K210" s="26"/>
      <c r="L210" s="52"/>
      <c r="M210" s="50"/>
      <c r="N210" s="28" t="s">
        <v>19</v>
      </c>
      <c r="O210" s="28">
        <f>COUNTIF(C197:C216,"학")</f>
        <v>0</v>
      </c>
      <c r="P210" s="28" t="s">
        <v>2</v>
      </c>
      <c r="Q210" s="28">
        <f>SUMIF(C197:C216,"학",E197:E216)</f>
        <v>0</v>
      </c>
      <c r="R210" s="28">
        <f>COUNTIF(X197:X216,"학국")</f>
        <v>0</v>
      </c>
      <c r="S210" s="28" t="s">
        <v>2</v>
      </c>
      <c r="T210" s="28">
        <f>SUMIF(X197:X216,"학국",E197:E216)</f>
        <v>0</v>
      </c>
      <c r="U210" s="28">
        <f t="shared" si="45"/>
        <v>0</v>
      </c>
      <c r="V210" s="28" t="s">
        <v>2</v>
      </c>
      <c r="W210" s="28">
        <f t="shared" si="46"/>
        <v>0</v>
      </c>
      <c r="X210" s="28" t="str">
        <f t="shared" si="48"/>
        <v/>
      </c>
    </row>
    <row r="211" spans="1:24" ht="28.9" customHeight="1">
      <c r="A211" s="41" t="str">
        <f t="shared" si="49"/>
        <v xml:space="preserve"> </v>
      </c>
      <c r="B211" s="42"/>
      <c r="C211" s="43"/>
      <c r="D211" s="44"/>
      <c r="E211" s="44"/>
      <c r="F211" s="43"/>
      <c r="G211" s="43"/>
      <c r="H211" s="26"/>
      <c r="I211" s="26"/>
      <c r="J211" s="26"/>
      <c r="K211" s="26"/>
      <c r="L211" s="52"/>
      <c r="M211" s="50"/>
      <c r="N211" s="28" t="s">
        <v>16</v>
      </c>
      <c r="O211" s="28">
        <f>COUNTIF(C197:C216,"수")</f>
        <v>0</v>
      </c>
      <c r="P211" s="28" t="s">
        <v>2</v>
      </c>
      <c r="Q211" s="28">
        <f>SUMIF(C197:C216,"수",E197:E216)</f>
        <v>0</v>
      </c>
      <c r="R211" s="28">
        <f>COUNTIF(X197:X216,"수국")</f>
        <v>0</v>
      </c>
      <c r="S211" s="28" t="s">
        <v>2</v>
      </c>
      <c r="T211" s="28">
        <f>SUMIF(X197:X216,"수국",E197:E216)</f>
        <v>0</v>
      </c>
      <c r="U211" s="28">
        <f t="shared" si="45"/>
        <v>0</v>
      </c>
      <c r="V211" s="28" t="s">
        <v>2</v>
      </c>
      <c r="W211" s="28">
        <f t="shared" si="46"/>
        <v>0</v>
      </c>
      <c r="X211" s="28" t="str">
        <f t="shared" si="48"/>
        <v/>
      </c>
    </row>
    <row r="212" spans="1:24" ht="28.9" customHeight="1">
      <c r="A212" s="41" t="str">
        <f t="shared" si="49"/>
        <v xml:space="preserve"> </v>
      </c>
      <c r="B212" s="42"/>
      <c r="C212" s="43"/>
      <c r="D212" s="44"/>
      <c r="E212" s="44"/>
      <c r="F212" s="43"/>
      <c r="G212" s="43"/>
      <c r="H212" s="26"/>
      <c r="I212" s="26"/>
      <c r="J212" s="26"/>
      <c r="K212" s="26"/>
      <c r="L212" s="52"/>
      <c r="M212" s="50"/>
      <c r="N212" s="29" t="s">
        <v>17</v>
      </c>
      <c r="O212" s="28">
        <f>COUNTIF(C197:C216,"장")</f>
        <v>0</v>
      </c>
      <c r="P212" s="28" t="s">
        <v>2</v>
      </c>
      <c r="Q212" s="28">
        <f>SUMIF(C197:C216,"장",E197:E216)</f>
        <v>0</v>
      </c>
      <c r="R212" s="28">
        <f>COUNTIF(X197:X216,"장국")</f>
        <v>0</v>
      </c>
      <c r="S212" s="28" t="s">
        <v>2</v>
      </c>
      <c r="T212" s="28">
        <f>SUMIF(X197:X216,"장국",E197:E216)</f>
        <v>0</v>
      </c>
      <c r="U212" s="28">
        <f t="shared" si="45"/>
        <v>0</v>
      </c>
      <c r="V212" s="28" t="s">
        <v>2</v>
      </c>
      <c r="W212" s="28">
        <f t="shared" si="46"/>
        <v>0</v>
      </c>
      <c r="X212" s="30" t="str">
        <f t="shared" si="48"/>
        <v/>
      </c>
    </row>
    <row r="213" spans="1:24" ht="28.9" customHeight="1">
      <c r="A213" s="41" t="str">
        <f t="shared" si="49"/>
        <v xml:space="preserve"> </v>
      </c>
      <c r="B213" s="42"/>
      <c r="C213" s="43"/>
      <c r="D213" s="44"/>
      <c r="E213" s="44"/>
      <c r="F213" s="43"/>
      <c r="G213" s="43"/>
      <c r="H213" s="26"/>
      <c r="I213" s="26"/>
      <c r="J213" s="26"/>
      <c r="K213" s="26"/>
      <c r="L213" s="52"/>
      <c r="M213" s="50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30" t="str">
        <f t="shared" si="48"/>
        <v/>
      </c>
    </row>
    <row r="214" spans="1:24" ht="28.9" customHeight="1">
      <c r="A214" s="41" t="str">
        <f t="shared" si="49"/>
        <v xml:space="preserve"> </v>
      </c>
      <c r="B214" s="42"/>
      <c r="C214" s="43"/>
      <c r="D214" s="44"/>
      <c r="E214" s="44"/>
      <c r="F214" s="43"/>
      <c r="G214" s="43"/>
      <c r="H214" s="26"/>
      <c r="I214" s="26"/>
      <c r="J214" s="26"/>
      <c r="K214" s="26"/>
      <c r="L214" s="52"/>
      <c r="M214" s="50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30" t="str">
        <f t="shared" si="48"/>
        <v/>
      </c>
    </row>
    <row r="215" spans="1:24" ht="28.9" customHeight="1">
      <c r="A215" s="41" t="str">
        <f>IF(OR(ISNUMBER(E215),ISTEXT(C215)),A214+1," ")</f>
        <v xml:space="preserve"> </v>
      </c>
      <c r="B215" s="42"/>
      <c r="C215" s="43"/>
      <c r="D215" s="44"/>
      <c r="E215" s="44"/>
      <c r="F215" s="43"/>
      <c r="G215" s="43"/>
      <c r="H215" s="26"/>
      <c r="I215" s="26"/>
      <c r="J215" s="26"/>
      <c r="K215" s="26"/>
      <c r="L215" s="52"/>
      <c r="M215" s="50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30" t="str">
        <f t="shared" si="48"/>
        <v/>
      </c>
    </row>
    <row r="216" spans="1:24" ht="28.9" customHeight="1">
      <c r="A216" s="41" t="str">
        <f>IF(OR(ISNUMBER(E216),ISTEXT(C216)),A215+1," ")</f>
        <v xml:space="preserve"> </v>
      </c>
      <c r="B216" s="42"/>
      <c r="C216" s="43"/>
      <c r="D216" s="44"/>
      <c r="E216" s="44"/>
      <c r="F216" s="43"/>
      <c r="G216" s="43"/>
      <c r="H216" s="26"/>
      <c r="I216" s="26"/>
      <c r="J216" s="26"/>
      <c r="K216" s="26"/>
      <c r="L216" s="52"/>
      <c r="M216" s="50"/>
      <c r="N216" s="28" t="s">
        <v>20</v>
      </c>
      <c r="O216" s="28">
        <f>COUNTIF(C197:C216," ")</f>
        <v>0</v>
      </c>
      <c r="P216" s="28" t="s">
        <v>2</v>
      </c>
      <c r="Q216" s="28">
        <f>SUMIF(C197:C216," ",E197:E216)</f>
        <v>0</v>
      </c>
      <c r="R216" s="28"/>
      <c r="S216" s="28" t="s">
        <v>2</v>
      </c>
      <c r="T216" s="28"/>
      <c r="U216" s="28">
        <f>O216</f>
        <v>0</v>
      </c>
      <c r="V216" s="28" t="s">
        <v>2</v>
      </c>
      <c r="W216" s="28">
        <f>Q216</f>
        <v>0</v>
      </c>
      <c r="X216" s="28" t="str">
        <f t="shared" ref="X216:X231" si="50">CONCATENATE(C216,H216)</f>
        <v/>
      </c>
    </row>
    <row r="217" spans="1:24" ht="28.9" customHeight="1">
      <c r="A217" s="45" t="s">
        <v>35</v>
      </c>
      <c r="B217" s="46"/>
      <c r="C217" s="47"/>
      <c r="D217" s="48"/>
      <c r="E217" s="49">
        <f>SUM(E197:E216)</f>
        <v>0</v>
      </c>
      <c r="F217" s="47"/>
      <c r="G217" s="47"/>
      <c r="H217" s="31"/>
      <c r="I217" s="31"/>
      <c r="J217" s="31"/>
      <c r="K217" s="31"/>
      <c r="L217" s="33"/>
      <c r="M217" s="51"/>
      <c r="N217" s="29" t="s">
        <v>1</v>
      </c>
      <c r="O217" s="28">
        <f>SUM(O197:O216)</f>
        <v>0</v>
      </c>
      <c r="P217" s="28" t="s">
        <v>2</v>
      </c>
      <c r="Q217" s="28">
        <f>SUM(Q197:Q216)</f>
        <v>0</v>
      </c>
      <c r="R217" s="28">
        <f>SUM(R197:R216)</f>
        <v>0</v>
      </c>
      <c r="S217" s="28" t="s">
        <v>2</v>
      </c>
      <c r="T217" s="28">
        <f>SUM(T197:T216)</f>
        <v>0</v>
      </c>
      <c r="U217" s="28">
        <f>SUM(U197:U216)</f>
        <v>0</v>
      </c>
      <c r="V217" s="28" t="s">
        <v>2</v>
      </c>
      <c r="W217" s="28">
        <f>SUM(W197:W216)</f>
        <v>0</v>
      </c>
      <c r="X217" s="28" t="str">
        <f t="shared" si="50"/>
        <v/>
      </c>
    </row>
    <row r="218" spans="1:24" ht="28.9" customHeight="1">
      <c r="A218" s="41" t="str">
        <f>IF(OR(ISNUMBER(E218),ISTEXT(C218)),A216+1," ")</f>
        <v xml:space="preserve"> </v>
      </c>
      <c r="B218" s="42"/>
      <c r="C218" s="43"/>
      <c r="D218" s="44"/>
      <c r="E218" s="44"/>
      <c r="F218" s="43"/>
      <c r="G218" s="43"/>
      <c r="H218" s="26"/>
      <c r="I218" s="26"/>
      <c r="J218" s="26"/>
      <c r="K218" s="27"/>
      <c r="L218" s="52"/>
      <c r="M218" s="50"/>
      <c r="N218" s="28" t="s">
        <v>3</v>
      </c>
      <c r="O218" s="28">
        <f>COUNTIF(C218:C237,"전")</f>
        <v>0</v>
      </c>
      <c r="P218" s="28" t="s">
        <v>2</v>
      </c>
      <c r="Q218" s="28">
        <f>SUMIF(C218:C237,"전",E218:E237)</f>
        <v>0</v>
      </c>
      <c r="R218" s="28">
        <f>COUNTIF(X218:X237,"전국")</f>
        <v>0</v>
      </c>
      <c r="S218" s="28" t="s">
        <v>2</v>
      </c>
      <c r="T218" s="28">
        <f>SUMIF(X218:X237,"전국",E218:E237)</f>
        <v>0</v>
      </c>
      <c r="U218" s="28">
        <f t="shared" ref="U218:U233" si="51">O218-R218</f>
        <v>0</v>
      </c>
      <c r="V218" s="28" t="s">
        <v>2</v>
      </c>
      <c r="W218" s="28">
        <f t="shared" ref="W218:W233" si="52">Q218-T218</f>
        <v>0</v>
      </c>
      <c r="X218" s="28" t="str">
        <f t="shared" si="50"/>
        <v/>
      </c>
    </row>
    <row r="219" spans="1:24" ht="28.9" customHeight="1">
      <c r="A219" s="41" t="str">
        <f t="shared" ref="A219:A226" si="53">IF(OR(ISNUMBER(E219),ISTEXT(C219)),A218+1," ")</f>
        <v xml:space="preserve"> </v>
      </c>
      <c r="B219" s="42"/>
      <c r="C219" s="43"/>
      <c r="D219" s="44"/>
      <c r="E219" s="44"/>
      <c r="F219" s="43"/>
      <c r="G219" s="43"/>
      <c r="H219" s="26"/>
      <c r="I219" s="26"/>
      <c r="J219" s="26"/>
      <c r="K219" s="26"/>
      <c r="L219" s="52"/>
      <c r="M219" s="50"/>
      <c r="N219" s="28" t="s">
        <v>4</v>
      </c>
      <c r="O219" s="28">
        <f>COUNTIF(C218:C237,"답")</f>
        <v>0</v>
      </c>
      <c r="P219" s="28" t="s">
        <v>2</v>
      </c>
      <c r="Q219" s="28">
        <f>SUMIF(C218:C237,"답",E218:E237)</f>
        <v>0</v>
      </c>
      <c r="R219" s="28">
        <f>COUNTIF(X218:X237,"답국")</f>
        <v>0</v>
      </c>
      <c r="S219" s="28" t="s">
        <v>2</v>
      </c>
      <c r="T219" s="28">
        <f>SUMIF(X218:X237,"답국",E218:E237)</f>
        <v>0</v>
      </c>
      <c r="U219" s="28">
        <f t="shared" si="51"/>
        <v>0</v>
      </c>
      <c r="V219" s="28" t="s">
        <v>2</v>
      </c>
      <c r="W219" s="28">
        <f t="shared" si="52"/>
        <v>0</v>
      </c>
      <c r="X219" s="28" t="str">
        <f t="shared" si="50"/>
        <v/>
      </c>
    </row>
    <row r="220" spans="1:24" ht="28.9" customHeight="1">
      <c r="A220" s="41" t="str">
        <f t="shared" si="53"/>
        <v xml:space="preserve"> </v>
      </c>
      <c r="B220" s="42"/>
      <c r="C220" s="43"/>
      <c r="D220" s="44"/>
      <c r="E220" s="44"/>
      <c r="F220" s="43"/>
      <c r="G220" s="43"/>
      <c r="H220" s="26"/>
      <c r="I220" s="26"/>
      <c r="J220" s="26"/>
      <c r="K220" s="26"/>
      <c r="L220" s="52"/>
      <c r="M220" s="50"/>
      <c r="N220" s="28" t="s">
        <v>5</v>
      </c>
      <c r="O220" s="28">
        <f>COUNTIF(C218:C237,"임")</f>
        <v>0</v>
      </c>
      <c r="P220" s="28" t="s">
        <v>2</v>
      </c>
      <c r="Q220" s="28">
        <f>SUMIF(C218:C237,"임",E218:E237)</f>
        <v>0</v>
      </c>
      <c r="R220" s="28">
        <f>COUNTIF(X218:X237,"임국")</f>
        <v>0</v>
      </c>
      <c r="S220" s="28" t="s">
        <v>2</v>
      </c>
      <c r="T220" s="28">
        <f>SUMIF(X218:X237,"임국",E218:E237)</f>
        <v>0</v>
      </c>
      <c r="U220" s="28">
        <f t="shared" si="51"/>
        <v>0</v>
      </c>
      <c r="V220" s="28" t="s">
        <v>2</v>
      </c>
      <c r="W220" s="28">
        <f t="shared" si="52"/>
        <v>0</v>
      </c>
      <c r="X220" s="28" t="str">
        <f t="shared" si="50"/>
        <v/>
      </c>
    </row>
    <row r="221" spans="1:24" ht="28.9" customHeight="1">
      <c r="A221" s="41" t="str">
        <f t="shared" si="53"/>
        <v xml:space="preserve"> </v>
      </c>
      <c r="B221" s="42"/>
      <c r="C221" s="43"/>
      <c r="D221" s="44"/>
      <c r="E221" s="44"/>
      <c r="F221" s="43"/>
      <c r="G221" s="43"/>
      <c r="H221" s="26"/>
      <c r="I221" s="26"/>
      <c r="J221" s="26"/>
      <c r="K221" s="26"/>
      <c r="L221" s="52"/>
      <c r="M221" s="50"/>
      <c r="N221" s="28" t="s">
        <v>6</v>
      </c>
      <c r="O221" s="28">
        <f>COUNTIF(C218:C237,"대")</f>
        <v>0</v>
      </c>
      <c r="P221" s="28" t="s">
        <v>2</v>
      </c>
      <c r="Q221" s="28">
        <f>SUMIF(C218:C237,"대",E218:E237)</f>
        <v>0</v>
      </c>
      <c r="R221" s="28">
        <f>COUNTIF(X218:X237,"대국")</f>
        <v>0</v>
      </c>
      <c r="S221" s="28" t="s">
        <v>2</v>
      </c>
      <c r="T221" s="28">
        <f>SUMIF(X218:X237,"대국",E218:E237)</f>
        <v>0</v>
      </c>
      <c r="U221" s="28">
        <f t="shared" si="51"/>
        <v>0</v>
      </c>
      <c r="V221" s="28" t="s">
        <v>2</v>
      </c>
      <c r="W221" s="28">
        <f t="shared" si="52"/>
        <v>0</v>
      </c>
      <c r="X221" s="28" t="str">
        <f t="shared" si="50"/>
        <v/>
      </c>
    </row>
    <row r="222" spans="1:24" ht="28.9" customHeight="1">
      <c r="A222" s="41" t="str">
        <f t="shared" si="53"/>
        <v xml:space="preserve"> </v>
      </c>
      <c r="B222" s="42"/>
      <c r="C222" s="43"/>
      <c r="D222" s="44"/>
      <c r="E222" s="44"/>
      <c r="F222" s="43"/>
      <c r="G222" s="43"/>
      <c r="H222" s="26"/>
      <c r="I222" s="26"/>
      <c r="J222" s="26"/>
      <c r="K222" s="26"/>
      <c r="L222" s="52"/>
      <c r="M222" s="50"/>
      <c r="N222" s="28" t="s">
        <v>7</v>
      </c>
      <c r="O222" s="28">
        <f>COUNTIF(C218:C237,"도")</f>
        <v>0</v>
      </c>
      <c r="P222" s="28" t="s">
        <v>2</v>
      </c>
      <c r="Q222" s="28">
        <f>SUMIF(C218:C237,"도",E218:E237)</f>
        <v>0</v>
      </c>
      <c r="R222" s="28">
        <f>COUNTIF(X218:X237,"도국")</f>
        <v>0</v>
      </c>
      <c r="S222" s="28" t="s">
        <v>2</v>
      </c>
      <c r="T222" s="28">
        <f>SUMIF(X218:X237,"도국",E218:E237)</f>
        <v>0</v>
      </c>
      <c r="U222" s="28">
        <f t="shared" si="51"/>
        <v>0</v>
      </c>
      <c r="V222" s="28" t="s">
        <v>2</v>
      </c>
      <c r="W222" s="28">
        <f t="shared" si="52"/>
        <v>0</v>
      </c>
      <c r="X222" s="28" t="str">
        <f t="shared" si="50"/>
        <v/>
      </c>
    </row>
    <row r="223" spans="1:24" ht="28.9" customHeight="1">
      <c r="A223" s="41" t="str">
        <f t="shared" si="53"/>
        <v xml:space="preserve"> </v>
      </c>
      <c r="B223" s="42"/>
      <c r="C223" s="43"/>
      <c r="D223" s="44"/>
      <c r="E223" s="44"/>
      <c r="F223" s="43"/>
      <c r="G223" s="43"/>
      <c r="H223" s="26"/>
      <c r="I223" s="26"/>
      <c r="J223" s="26"/>
      <c r="K223" s="26"/>
      <c r="L223" s="52"/>
      <c r="M223" s="50"/>
      <c r="N223" s="28" t="s">
        <v>8</v>
      </c>
      <c r="O223" s="28">
        <f>COUNTIF(C218:C237,"천")</f>
        <v>0</v>
      </c>
      <c r="P223" s="28" t="s">
        <v>2</v>
      </c>
      <c r="Q223" s="28">
        <f>SUMIF(C218:C237,"천",E218:E237)</f>
        <v>0</v>
      </c>
      <c r="R223" s="28">
        <f>COUNTIF(X218:X237,"천국")</f>
        <v>0</v>
      </c>
      <c r="S223" s="28" t="s">
        <v>2</v>
      </c>
      <c r="T223" s="28">
        <f>SUMIF(X218:X237,"천국",E218:E237)</f>
        <v>0</v>
      </c>
      <c r="U223" s="28">
        <f t="shared" si="51"/>
        <v>0</v>
      </c>
      <c r="V223" s="28" t="s">
        <v>2</v>
      </c>
      <c r="W223" s="28">
        <f t="shared" si="52"/>
        <v>0</v>
      </c>
      <c r="X223" s="28" t="str">
        <f t="shared" si="50"/>
        <v/>
      </c>
    </row>
    <row r="224" spans="1:24" ht="28.9" customHeight="1">
      <c r="A224" s="41" t="str">
        <f t="shared" si="53"/>
        <v xml:space="preserve"> </v>
      </c>
      <c r="B224" s="42"/>
      <c r="C224" s="43"/>
      <c r="D224" s="44"/>
      <c r="E224" s="44"/>
      <c r="F224" s="43"/>
      <c r="G224" s="43"/>
      <c r="H224" s="26"/>
      <c r="I224" s="26"/>
      <c r="J224" s="26"/>
      <c r="K224" s="26"/>
      <c r="L224" s="52"/>
      <c r="M224" s="50"/>
      <c r="N224" s="28" t="s">
        <v>9</v>
      </c>
      <c r="O224" s="28">
        <f>COUNTIF(C218:C237,"구")</f>
        <v>0</v>
      </c>
      <c r="P224" s="28" t="s">
        <v>2</v>
      </c>
      <c r="Q224" s="28">
        <f>SUMIF(C218:C237,"구",E218:E237)</f>
        <v>0</v>
      </c>
      <c r="R224" s="28">
        <f>COUNTIF(X218:X237,"구국")</f>
        <v>0</v>
      </c>
      <c r="S224" s="28" t="s">
        <v>2</v>
      </c>
      <c r="T224" s="28">
        <f>SUMIF(X218:X237,"구국",E218:E237)</f>
        <v>0</v>
      </c>
      <c r="U224" s="28">
        <f t="shared" si="51"/>
        <v>0</v>
      </c>
      <c r="V224" s="28" t="s">
        <v>2</v>
      </c>
      <c r="W224" s="28">
        <f t="shared" si="52"/>
        <v>0</v>
      </c>
      <c r="X224" s="28" t="str">
        <f t="shared" si="50"/>
        <v/>
      </c>
    </row>
    <row r="225" spans="1:24" ht="28.9" customHeight="1">
      <c r="A225" s="41" t="str">
        <f t="shared" si="53"/>
        <v xml:space="preserve"> </v>
      </c>
      <c r="B225" s="42"/>
      <c r="C225" s="43"/>
      <c r="D225" s="44"/>
      <c r="E225" s="44"/>
      <c r="F225" s="43"/>
      <c r="G225" s="43"/>
      <c r="H225" s="26"/>
      <c r="I225" s="26"/>
      <c r="J225" s="26"/>
      <c r="K225" s="26"/>
      <c r="L225" s="52"/>
      <c r="M225" s="50"/>
      <c r="N225" s="28" t="s">
        <v>10</v>
      </c>
      <c r="O225" s="28">
        <f>COUNTIF(C218:C237,"제")</f>
        <v>0</v>
      </c>
      <c r="P225" s="28" t="s">
        <v>2</v>
      </c>
      <c r="Q225" s="28">
        <f>SUMIF(C218:C237,"제",E218:E237)</f>
        <v>0</v>
      </c>
      <c r="R225" s="28">
        <f>COUNTIF(X218:X237,"제국")</f>
        <v>0</v>
      </c>
      <c r="S225" s="28" t="s">
        <v>2</v>
      </c>
      <c r="T225" s="28">
        <f>SUMIF(X218:X237,"제국",E218:E237)</f>
        <v>0</v>
      </c>
      <c r="U225" s="28">
        <f t="shared" si="51"/>
        <v>0</v>
      </c>
      <c r="V225" s="28" t="s">
        <v>2</v>
      </c>
      <c r="W225" s="28">
        <f t="shared" si="52"/>
        <v>0</v>
      </c>
      <c r="X225" s="28" t="str">
        <f t="shared" si="50"/>
        <v/>
      </c>
    </row>
    <row r="226" spans="1:24" ht="28.9" customHeight="1">
      <c r="A226" s="41" t="str">
        <f t="shared" si="53"/>
        <v xml:space="preserve"> </v>
      </c>
      <c r="B226" s="42"/>
      <c r="C226" s="43"/>
      <c r="D226" s="44"/>
      <c r="E226" s="44"/>
      <c r="F226" s="43"/>
      <c r="G226" s="43"/>
      <c r="H226" s="26"/>
      <c r="I226" s="26"/>
      <c r="J226" s="26"/>
      <c r="K226" s="26"/>
      <c r="L226" s="52"/>
      <c r="M226" s="50"/>
      <c r="N226" s="28" t="s">
        <v>11</v>
      </c>
      <c r="O226" s="28">
        <f>COUNTIF(C218:C237,"유")</f>
        <v>0</v>
      </c>
      <c r="P226" s="28" t="s">
        <v>2</v>
      </c>
      <c r="Q226" s="28">
        <f>SUMIF(C218:C237,"유",E218:E237)</f>
        <v>0</v>
      </c>
      <c r="R226" s="28">
        <f>COUNTIF(X218:X237,"유국")</f>
        <v>0</v>
      </c>
      <c r="S226" s="28" t="s">
        <v>2</v>
      </c>
      <c r="T226" s="28">
        <f>SUMIF(X218:X237,"유국",E218:E237)</f>
        <v>0</v>
      </c>
      <c r="U226" s="28">
        <f t="shared" si="51"/>
        <v>0</v>
      </c>
      <c r="V226" s="28" t="s">
        <v>2</v>
      </c>
      <c r="W226" s="28">
        <f t="shared" si="52"/>
        <v>0</v>
      </c>
      <c r="X226" s="28" t="str">
        <f t="shared" si="50"/>
        <v/>
      </c>
    </row>
    <row r="227" spans="1:24" ht="28.9" customHeight="1">
      <c r="A227" s="41" t="str">
        <f t="shared" ref="A227:A235" si="54">IF(OR(ISNUMBER(E227),ISTEXT(C227)),A226+1," ")</f>
        <v xml:space="preserve"> </v>
      </c>
      <c r="B227" s="42"/>
      <c r="C227" s="43"/>
      <c r="D227" s="44"/>
      <c r="E227" s="44"/>
      <c r="F227" s="43"/>
      <c r="G227" s="43"/>
      <c r="H227" s="26"/>
      <c r="I227" s="26"/>
      <c r="J227" s="26"/>
      <c r="K227" s="26"/>
      <c r="L227" s="52"/>
      <c r="M227" s="50"/>
      <c r="N227" s="28" t="s">
        <v>12</v>
      </c>
      <c r="O227" s="28">
        <f>COUNTIF(C218:C237,"과")</f>
        <v>0</v>
      </c>
      <c r="P227" s="28" t="s">
        <v>2</v>
      </c>
      <c r="Q227" s="28">
        <f>SUMIF(C218:C237,"과",E218:E237)</f>
        <v>0</v>
      </c>
      <c r="R227" s="28">
        <f>COUNTIF(X218:X237,"과국")</f>
        <v>0</v>
      </c>
      <c r="S227" s="28" t="s">
        <v>2</v>
      </c>
      <c r="T227" s="28">
        <f>SUMIF(X218:X237,"과국",E218:E237)</f>
        <v>0</v>
      </c>
      <c r="U227" s="28">
        <f t="shared" si="51"/>
        <v>0</v>
      </c>
      <c r="V227" s="28" t="s">
        <v>2</v>
      </c>
      <c r="W227" s="28">
        <f t="shared" si="52"/>
        <v>0</v>
      </c>
      <c r="X227" s="28" t="str">
        <f t="shared" si="50"/>
        <v/>
      </c>
    </row>
    <row r="228" spans="1:24" ht="28.9" customHeight="1">
      <c r="A228" s="41" t="str">
        <f t="shared" si="54"/>
        <v xml:space="preserve"> </v>
      </c>
      <c r="B228" s="42"/>
      <c r="C228" s="43"/>
      <c r="D228" s="44"/>
      <c r="E228" s="44"/>
      <c r="F228" s="43"/>
      <c r="G228" s="43"/>
      <c r="H228" s="26"/>
      <c r="I228" s="26"/>
      <c r="J228" s="26"/>
      <c r="K228" s="26"/>
      <c r="L228" s="52"/>
      <c r="M228" s="50"/>
      <c r="N228" s="28" t="s">
        <v>13</v>
      </c>
      <c r="O228" s="28">
        <f>COUNTIF(C218:C237,"묘")</f>
        <v>0</v>
      </c>
      <c r="P228" s="28" t="s">
        <v>2</v>
      </c>
      <c r="Q228" s="28">
        <f>SUMIF(C218:C237,"묘",E218:E237)</f>
        <v>0</v>
      </c>
      <c r="R228" s="28">
        <f>COUNTIF(X218:X237,"묘국")</f>
        <v>0</v>
      </c>
      <c r="S228" s="28" t="s">
        <v>2</v>
      </c>
      <c r="T228" s="28">
        <f>SUMIF(X218:X237,"묘국",E218:E237)</f>
        <v>0</v>
      </c>
      <c r="U228" s="28">
        <f t="shared" si="51"/>
        <v>0</v>
      </c>
      <c r="V228" s="28" t="s">
        <v>2</v>
      </c>
      <c r="W228" s="28">
        <f t="shared" si="52"/>
        <v>0</v>
      </c>
      <c r="X228" s="28" t="str">
        <f t="shared" si="50"/>
        <v/>
      </c>
    </row>
    <row r="229" spans="1:24" ht="28.9" customHeight="1">
      <c r="A229" s="41" t="str">
        <f t="shared" si="54"/>
        <v xml:space="preserve"> </v>
      </c>
      <c r="B229" s="42"/>
      <c r="C229" s="43"/>
      <c r="D229" s="44"/>
      <c r="E229" s="44"/>
      <c r="F229" s="43"/>
      <c r="G229" s="43"/>
      <c r="H229" s="26"/>
      <c r="I229" s="26"/>
      <c r="J229" s="26"/>
      <c r="K229" s="26"/>
      <c r="L229" s="52"/>
      <c r="M229" s="50"/>
      <c r="N229" s="28" t="s">
        <v>14</v>
      </c>
      <c r="O229" s="28">
        <f>COUNTIF(C218:C237,"목")</f>
        <v>0</v>
      </c>
      <c r="P229" s="28" t="s">
        <v>2</v>
      </c>
      <c r="Q229" s="28">
        <f>SUMIF(C218:C237,"목",E218:E237)</f>
        <v>0</v>
      </c>
      <c r="R229" s="28">
        <f>COUNTIF(X218:X237,"목국")</f>
        <v>0</v>
      </c>
      <c r="S229" s="28" t="s">
        <v>2</v>
      </c>
      <c r="T229" s="28">
        <f>SUMIF(X218:X237,"목국",E218:E237)</f>
        <v>0</v>
      </c>
      <c r="U229" s="28">
        <f t="shared" si="51"/>
        <v>0</v>
      </c>
      <c r="V229" s="28" t="s">
        <v>2</v>
      </c>
      <c r="W229" s="28">
        <f t="shared" si="52"/>
        <v>0</v>
      </c>
      <c r="X229" s="28" t="str">
        <f t="shared" si="50"/>
        <v/>
      </c>
    </row>
    <row r="230" spans="1:24" ht="28.9" customHeight="1">
      <c r="A230" s="41" t="str">
        <f t="shared" si="54"/>
        <v xml:space="preserve"> </v>
      </c>
      <c r="B230" s="42"/>
      <c r="C230" s="43"/>
      <c r="D230" s="44"/>
      <c r="E230" s="44"/>
      <c r="F230" s="43"/>
      <c r="G230" s="43"/>
      <c r="H230" s="26"/>
      <c r="I230" s="26"/>
      <c r="J230" s="26"/>
      <c r="K230" s="26"/>
      <c r="L230" s="52"/>
      <c r="M230" s="50"/>
      <c r="N230" s="28" t="s">
        <v>15</v>
      </c>
      <c r="O230" s="28">
        <f>COUNTIF(C218:C237,"잡")</f>
        <v>0</v>
      </c>
      <c r="P230" s="28" t="s">
        <v>2</v>
      </c>
      <c r="Q230" s="28">
        <f>SUMIF(C218:C237,"잡",E218:E237)</f>
        <v>0</v>
      </c>
      <c r="R230" s="28">
        <f>COUNTIF(X218:X237,"잡국")</f>
        <v>0</v>
      </c>
      <c r="S230" s="28" t="s">
        <v>2</v>
      </c>
      <c r="T230" s="28">
        <f>SUMIF(X218:X237,"잡국",E218:E237)</f>
        <v>0</v>
      </c>
      <c r="U230" s="28">
        <f t="shared" si="51"/>
        <v>0</v>
      </c>
      <c r="V230" s="28" t="s">
        <v>2</v>
      </c>
      <c r="W230" s="28">
        <f t="shared" si="52"/>
        <v>0</v>
      </c>
      <c r="X230" s="28" t="str">
        <f t="shared" si="50"/>
        <v/>
      </c>
    </row>
    <row r="231" spans="1:24" ht="28.9" customHeight="1">
      <c r="A231" s="41" t="str">
        <f t="shared" si="54"/>
        <v xml:space="preserve"> </v>
      </c>
      <c r="B231" s="42"/>
      <c r="C231" s="43"/>
      <c r="D231" s="44"/>
      <c r="E231" s="44"/>
      <c r="F231" s="43"/>
      <c r="G231" s="43"/>
      <c r="H231" s="26"/>
      <c r="I231" s="26"/>
      <c r="J231" s="26"/>
      <c r="K231" s="26"/>
      <c r="L231" s="52"/>
      <c r="M231" s="50"/>
      <c r="N231" s="28" t="s">
        <v>19</v>
      </c>
      <c r="O231" s="28">
        <f>COUNTIF(C218:C237,"학")</f>
        <v>0</v>
      </c>
      <c r="P231" s="28" t="s">
        <v>2</v>
      </c>
      <c r="Q231" s="28">
        <f>SUMIF(C218:C237,"학",E218:E237)</f>
        <v>0</v>
      </c>
      <c r="R231" s="28">
        <f>COUNTIF(X218:X237,"학국")</f>
        <v>0</v>
      </c>
      <c r="S231" s="28" t="s">
        <v>2</v>
      </c>
      <c r="T231" s="28">
        <f>SUMIF(X218:X237,"학국",E218:E237)</f>
        <v>0</v>
      </c>
      <c r="U231" s="28">
        <f t="shared" si="51"/>
        <v>0</v>
      </c>
      <c r="V231" s="28" t="s">
        <v>2</v>
      </c>
      <c r="W231" s="28">
        <f t="shared" si="52"/>
        <v>0</v>
      </c>
      <c r="X231" s="28" t="str">
        <f t="shared" si="50"/>
        <v/>
      </c>
    </row>
    <row r="232" spans="1:24" ht="28.9" customHeight="1">
      <c r="A232" s="41" t="str">
        <f t="shared" si="54"/>
        <v xml:space="preserve"> </v>
      </c>
      <c r="B232" s="42"/>
      <c r="C232" s="43"/>
      <c r="D232" s="44"/>
      <c r="E232" s="44"/>
      <c r="F232" s="43"/>
      <c r="G232" s="43"/>
      <c r="H232" s="26"/>
      <c r="I232" s="26"/>
      <c r="J232" s="26"/>
      <c r="K232" s="26"/>
      <c r="L232" s="52"/>
      <c r="M232" s="50"/>
      <c r="N232" s="28" t="s">
        <v>16</v>
      </c>
      <c r="O232" s="28">
        <f>COUNTIF(C218:C237,"수")</f>
        <v>0</v>
      </c>
      <c r="P232" s="28" t="s">
        <v>2</v>
      </c>
      <c r="Q232" s="28">
        <f>SUMIF(C218:C237,"수",E218:E237)</f>
        <v>0</v>
      </c>
      <c r="R232" s="28">
        <f>COUNTIF(X218:X237,"수국")</f>
        <v>0</v>
      </c>
      <c r="S232" s="28" t="s">
        <v>2</v>
      </c>
      <c r="T232" s="28">
        <f>SUMIF(X218:X237,"수국",E218:E237)</f>
        <v>0</v>
      </c>
      <c r="U232" s="28">
        <f t="shared" si="51"/>
        <v>0</v>
      </c>
      <c r="V232" s="28" t="s">
        <v>2</v>
      </c>
      <c r="W232" s="28">
        <f t="shared" si="52"/>
        <v>0</v>
      </c>
      <c r="X232" s="28" t="str">
        <f t="shared" ref="X232:X247" si="55">CONCATENATE(C232,H232)</f>
        <v/>
      </c>
    </row>
    <row r="233" spans="1:24" ht="28.9" customHeight="1">
      <c r="A233" s="41" t="str">
        <f t="shared" si="54"/>
        <v xml:space="preserve"> </v>
      </c>
      <c r="B233" s="42"/>
      <c r="C233" s="43"/>
      <c r="D233" s="44"/>
      <c r="E233" s="44"/>
      <c r="F233" s="43"/>
      <c r="G233" s="43"/>
      <c r="H233" s="26"/>
      <c r="I233" s="26"/>
      <c r="J233" s="26"/>
      <c r="K233" s="26"/>
      <c r="L233" s="52"/>
      <c r="M233" s="50"/>
      <c r="N233" s="29" t="s">
        <v>17</v>
      </c>
      <c r="O233" s="28">
        <f>COUNTIF(C218:C237,"장")</f>
        <v>0</v>
      </c>
      <c r="P233" s="28" t="s">
        <v>2</v>
      </c>
      <c r="Q233" s="28">
        <f>SUMIF(C218:C237,"장",E218:E237)</f>
        <v>0</v>
      </c>
      <c r="R233" s="28">
        <f>COUNTIF(X218:X237,"장국")</f>
        <v>0</v>
      </c>
      <c r="S233" s="28" t="s">
        <v>2</v>
      </c>
      <c r="T233" s="28">
        <f>SUMIF(X218:X237,"장국",E218:E237)</f>
        <v>0</v>
      </c>
      <c r="U233" s="28">
        <f t="shared" si="51"/>
        <v>0</v>
      </c>
      <c r="V233" s="28" t="s">
        <v>2</v>
      </c>
      <c r="W233" s="28">
        <f t="shared" si="52"/>
        <v>0</v>
      </c>
      <c r="X233" s="30" t="str">
        <f t="shared" si="55"/>
        <v/>
      </c>
    </row>
    <row r="234" spans="1:24" ht="28.9" customHeight="1">
      <c r="A234" s="41" t="str">
        <f t="shared" si="54"/>
        <v xml:space="preserve"> </v>
      </c>
      <c r="B234" s="42"/>
      <c r="C234" s="43"/>
      <c r="D234" s="44"/>
      <c r="E234" s="44"/>
      <c r="F234" s="43"/>
      <c r="G234" s="43"/>
      <c r="H234" s="26"/>
      <c r="I234" s="26"/>
      <c r="J234" s="26"/>
      <c r="K234" s="26"/>
      <c r="L234" s="52"/>
      <c r="M234" s="50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30" t="str">
        <f t="shared" si="55"/>
        <v/>
      </c>
    </row>
    <row r="235" spans="1:24" ht="28.9" customHeight="1">
      <c r="A235" s="41" t="str">
        <f t="shared" si="54"/>
        <v xml:space="preserve"> </v>
      </c>
      <c r="B235" s="42"/>
      <c r="C235" s="43"/>
      <c r="D235" s="44"/>
      <c r="E235" s="44"/>
      <c r="F235" s="43"/>
      <c r="G235" s="43"/>
      <c r="H235" s="26"/>
      <c r="I235" s="26"/>
      <c r="J235" s="26"/>
      <c r="K235" s="26"/>
      <c r="L235" s="52"/>
      <c r="M235" s="50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30" t="str">
        <f t="shared" si="55"/>
        <v/>
      </c>
    </row>
    <row r="236" spans="1:24" ht="28.9" customHeight="1">
      <c r="A236" s="41" t="str">
        <f>IF(OR(ISNUMBER(E236),ISTEXT(C236)),A235+1," ")</f>
        <v xml:space="preserve"> </v>
      </c>
      <c r="B236" s="42"/>
      <c r="C236" s="43"/>
      <c r="D236" s="44"/>
      <c r="E236" s="44"/>
      <c r="F236" s="43"/>
      <c r="G236" s="43"/>
      <c r="H236" s="26"/>
      <c r="I236" s="26"/>
      <c r="J236" s="26"/>
      <c r="K236" s="26"/>
      <c r="L236" s="52"/>
      <c r="M236" s="50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30" t="str">
        <f t="shared" si="55"/>
        <v/>
      </c>
    </row>
    <row r="237" spans="1:24" ht="28.9" customHeight="1">
      <c r="A237" s="41" t="str">
        <f>IF(OR(ISNUMBER(E237),ISTEXT(C237)),A236+1," ")</f>
        <v xml:space="preserve"> </v>
      </c>
      <c r="B237" s="42"/>
      <c r="C237" s="43"/>
      <c r="D237" s="44"/>
      <c r="E237" s="44"/>
      <c r="F237" s="43"/>
      <c r="G237" s="43"/>
      <c r="H237" s="26"/>
      <c r="I237" s="26"/>
      <c r="J237" s="26"/>
      <c r="K237" s="26"/>
      <c r="L237" s="52"/>
      <c r="M237" s="50"/>
      <c r="N237" s="28" t="s">
        <v>20</v>
      </c>
      <c r="O237" s="28">
        <f>COUNTIF(C218:C237," ")</f>
        <v>0</v>
      </c>
      <c r="P237" s="28" t="s">
        <v>2</v>
      </c>
      <c r="Q237" s="28">
        <f>SUMIF(C218:C237," ",E218:E237)</f>
        <v>0</v>
      </c>
      <c r="R237" s="28"/>
      <c r="S237" s="28" t="s">
        <v>2</v>
      </c>
      <c r="T237" s="28"/>
      <c r="U237" s="28">
        <f>O237</f>
        <v>0</v>
      </c>
      <c r="V237" s="28" t="s">
        <v>2</v>
      </c>
      <c r="W237" s="28">
        <f>Q237</f>
        <v>0</v>
      </c>
      <c r="X237" s="28" t="str">
        <f t="shared" si="55"/>
        <v/>
      </c>
    </row>
    <row r="238" spans="1:24" ht="28.9" customHeight="1">
      <c r="A238" s="45" t="s">
        <v>35</v>
      </c>
      <c r="B238" s="46"/>
      <c r="C238" s="47"/>
      <c r="D238" s="48"/>
      <c r="E238" s="49">
        <f>SUM(E218:E237)</f>
        <v>0</v>
      </c>
      <c r="F238" s="47"/>
      <c r="G238" s="47"/>
      <c r="H238" s="31"/>
      <c r="I238" s="31"/>
      <c r="J238" s="31"/>
      <c r="K238" s="31"/>
      <c r="L238" s="33"/>
      <c r="M238" s="51"/>
      <c r="N238" s="29" t="s">
        <v>1</v>
      </c>
      <c r="O238" s="28">
        <f>SUM(O218:O237)</f>
        <v>0</v>
      </c>
      <c r="P238" s="28" t="s">
        <v>2</v>
      </c>
      <c r="Q238" s="28">
        <f>SUM(Q218:Q237)</f>
        <v>0</v>
      </c>
      <c r="R238" s="28">
        <f>SUM(R218:R237)</f>
        <v>0</v>
      </c>
      <c r="S238" s="28" t="s">
        <v>2</v>
      </c>
      <c r="T238" s="28">
        <f>SUM(T218:T237)</f>
        <v>0</v>
      </c>
      <c r="U238" s="28">
        <f>SUM(U218:U237)</f>
        <v>0</v>
      </c>
      <c r="V238" s="28" t="s">
        <v>2</v>
      </c>
      <c r="W238" s="28">
        <f>SUM(W218:W237)</f>
        <v>0</v>
      </c>
      <c r="X238" s="28" t="str">
        <f t="shared" si="55"/>
        <v/>
      </c>
    </row>
    <row r="239" spans="1:24" ht="28.9" customHeight="1">
      <c r="A239" s="41" t="str">
        <f>IF(OR(ISNUMBER(E239),ISTEXT(C239)),A237+1," ")</f>
        <v xml:space="preserve"> </v>
      </c>
      <c r="B239" s="42"/>
      <c r="C239" s="43"/>
      <c r="D239" s="44"/>
      <c r="E239" s="44"/>
      <c r="F239" s="43"/>
      <c r="G239" s="43"/>
      <c r="H239" s="26"/>
      <c r="I239" s="26"/>
      <c r="J239" s="26"/>
      <c r="K239" s="27"/>
      <c r="L239" s="52"/>
      <c r="M239" s="50"/>
      <c r="N239" s="28" t="s">
        <v>3</v>
      </c>
      <c r="O239" s="28">
        <f>COUNTIF(C239:C258,"전")</f>
        <v>0</v>
      </c>
      <c r="P239" s="28" t="s">
        <v>2</v>
      </c>
      <c r="Q239" s="28">
        <f>SUMIF(C239:C258,"전",E239:E258)</f>
        <v>0</v>
      </c>
      <c r="R239" s="28">
        <f>COUNTIF(X239:X258,"전국")</f>
        <v>0</v>
      </c>
      <c r="S239" s="28" t="s">
        <v>2</v>
      </c>
      <c r="T239" s="28">
        <f>SUMIF(X239:X258,"전국",E239:E258)</f>
        <v>0</v>
      </c>
      <c r="U239" s="28">
        <f t="shared" ref="U239:U254" si="56">O239-R239</f>
        <v>0</v>
      </c>
      <c r="V239" s="28" t="s">
        <v>2</v>
      </c>
      <c r="W239" s="28">
        <f t="shared" ref="W239:W254" si="57">Q239-T239</f>
        <v>0</v>
      </c>
      <c r="X239" s="28" t="str">
        <f t="shared" si="55"/>
        <v/>
      </c>
    </row>
    <row r="240" spans="1:24" ht="28.9" customHeight="1">
      <c r="A240" s="41" t="str">
        <f t="shared" ref="A240:A246" si="58">IF(OR(ISNUMBER(E240),ISTEXT(C240)),A239+1," ")</f>
        <v xml:space="preserve"> </v>
      </c>
      <c r="B240" s="42"/>
      <c r="C240" s="43"/>
      <c r="D240" s="44"/>
      <c r="E240" s="44"/>
      <c r="F240" s="43"/>
      <c r="G240" s="43"/>
      <c r="H240" s="26"/>
      <c r="I240" s="26"/>
      <c r="J240" s="26"/>
      <c r="K240" s="26"/>
      <c r="L240" s="52"/>
      <c r="M240" s="50"/>
      <c r="N240" s="28" t="s">
        <v>4</v>
      </c>
      <c r="O240" s="28">
        <f>COUNTIF(C239:C258,"답")</f>
        <v>0</v>
      </c>
      <c r="P240" s="28" t="s">
        <v>2</v>
      </c>
      <c r="Q240" s="28">
        <f>SUMIF(C239:C258,"답",E239:E258)</f>
        <v>0</v>
      </c>
      <c r="R240" s="28">
        <f>COUNTIF(X239:X258,"답국")</f>
        <v>0</v>
      </c>
      <c r="S240" s="28" t="s">
        <v>2</v>
      </c>
      <c r="T240" s="28">
        <f>SUMIF(X239:X258,"답국",E239:E258)</f>
        <v>0</v>
      </c>
      <c r="U240" s="28">
        <f t="shared" si="56"/>
        <v>0</v>
      </c>
      <c r="V240" s="28" t="s">
        <v>2</v>
      </c>
      <c r="W240" s="28">
        <f t="shared" si="57"/>
        <v>0</v>
      </c>
      <c r="X240" s="28" t="str">
        <f t="shared" si="55"/>
        <v/>
      </c>
    </row>
    <row r="241" spans="1:24" ht="28.9" customHeight="1">
      <c r="A241" s="41" t="str">
        <f t="shared" si="58"/>
        <v xml:space="preserve"> </v>
      </c>
      <c r="B241" s="42"/>
      <c r="C241" s="43"/>
      <c r="D241" s="44"/>
      <c r="E241" s="44"/>
      <c r="F241" s="43"/>
      <c r="G241" s="43"/>
      <c r="H241" s="26"/>
      <c r="I241" s="26"/>
      <c r="J241" s="26"/>
      <c r="K241" s="26"/>
      <c r="L241" s="52"/>
      <c r="M241" s="50"/>
      <c r="N241" s="28" t="s">
        <v>5</v>
      </c>
      <c r="O241" s="28">
        <f>COUNTIF(C239:C258,"임")</f>
        <v>0</v>
      </c>
      <c r="P241" s="28" t="s">
        <v>2</v>
      </c>
      <c r="Q241" s="28">
        <f>SUMIF(C239:C258,"임",E239:E258)</f>
        <v>0</v>
      </c>
      <c r="R241" s="28">
        <f>COUNTIF(X239:X258,"임국")</f>
        <v>0</v>
      </c>
      <c r="S241" s="28" t="s">
        <v>2</v>
      </c>
      <c r="T241" s="28">
        <f>SUMIF(X239:X258,"임국",E239:E258)</f>
        <v>0</v>
      </c>
      <c r="U241" s="28">
        <f t="shared" si="56"/>
        <v>0</v>
      </c>
      <c r="V241" s="28" t="s">
        <v>2</v>
      </c>
      <c r="W241" s="28">
        <f t="shared" si="57"/>
        <v>0</v>
      </c>
      <c r="X241" s="28" t="str">
        <f t="shared" si="55"/>
        <v/>
      </c>
    </row>
    <row r="242" spans="1:24" ht="28.9" customHeight="1">
      <c r="A242" s="41" t="str">
        <f t="shared" si="58"/>
        <v xml:space="preserve"> </v>
      </c>
      <c r="B242" s="42"/>
      <c r="C242" s="43"/>
      <c r="D242" s="44"/>
      <c r="E242" s="44"/>
      <c r="F242" s="43"/>
      <c r="G242" s="43"/>
      <c r="H242" s="26"/>
      <c r="I242" s="26"/>
      <c r="J242" s="26"/>
      <c r="K242" s="26"/>
      <c r="L242" s="52"/>
      <c r="M242" s="50"/>
      <c r="N242" s="28" t="s">
        <v>6</v>
      </c>
      <c r="O242" s="28">
        <f>COUNTIF(C239:C258,"대")</f>
        <v>0</v>
      </c>
      <c r="P242" s="28" t="s">
        <v>2</v>
      </c>
      <c r="Q242" s="28">
        <f>SUMIF(C239:C258,"대",E239:E258)</f>
        <v>0</v>
      </c>
      <c r="R242" s="28">
        <f>COUNTIF(X239:X258,"대국")</f>
        <v>0</v>
      </c>
      <c r="S242" s="28" t="s">
        <v>2</v>
      </c>
      <c r="T242" s="28">
        <f>SUMIF(X239:X258,"대국",E239:E258)</f>
        <v>0</v>
      </c>
      <c r="U242" s="28">
        <f t="shared" si="56"/>
        <v>0</v>
      </c>
      <c r="V242" s="28" t="s">
        <v>2</v>
      </c>
      <c r="W242" s="28">
        <f t="shared" si="57"/>
        <v>0</v>
      </c>
      <c r="X242" s="28" t="str">
        <f t="shared" si="55"/>
        <v/>
      </c>
    </row>
    <row r="243" spans="1:24" ht="28.9" customHeight="1">
      <c r="A243" s="41" t="str">
        <f t="shared" si="58"/>
        <v xml:space="preserve"> </v>
      </c>
      <c r="B243" s="42"/>
      <c r="C243" s="43"/>
      <c r="D243" s="44"/>
      <c r="E243" s="44"/>
      <c r="F243" s="43"/>
      <c r="G243" s="43"/>
      <c r="H243" s="26"/>
      <c r="I243" s="26"/>
      <c r="J243" s="26"/>
      <c r="K243" s="26"/>
      <c r="L243" s="52"/>
      <c r="M243" s="50"/>
      <c r="N243" s="28" t="s">
        <v>7</v>
      </c>
      <c r="O243" s="28">
        <f>COUNTIF(C239:C258,"도")</f>
        <v>0</v>
      </c>
      <c r="P243" s="28" t="s">
        <v>2</v>
      </c>
      <c r="Q243" s="28">
        <f>SUMIF(C239:C258,"도",E239:E258)</f>
        <v>0</v>
      </c>
      <c r="R243" s="28">
        <f>COUNTIF(X239:X258,"도국")</f>
        <v>0</v>
      </c>
      <c r="S243" s="28" t="s">
        <v>2</v>
      </c>
      <c r="T243" s="28">
        <f>SUMIF(X239:X258,"도국",E239:E258)</f>
        <v>0</v>
      </c>
      <c r="U243" s="28">
        <f t="shared" si="56"/>
        <v>0</v>
      </c>
      <c r="V243" s="28" t="s">
        <v>2</v>
      </c>
      <c r="W243" s="28">
        <f t="shared" si="57"/>
        <v>0</v>
      </c>
      <c r="X243" s="28" t="str">
        <f t="shared" si="55"/>
        <v/>
      </c>
    </row>
    <row r="244" spans="1:24" ht="28.9" customHeight="1">
      <c r="A244" s="41" t="str">
        <f t="shared" si="58"/>
        <v xml:space="preserve"> </v>
      </c>
      <c r="B244" s="42"/>
      <c r="C244" s="43"/>
      <c r="D244" s="44"/>
      <c r="E244" s="44"/>
      <c r="F244" s="43"/>
      <c r="G244" s="43"/>
      <c r="H244" s="26"/>
      <c r="I244" s="26"/>
      <c r="J244" s="26"/>
      <c r="K244" s="26"/>
      <c r="L244" s="52"/>
      <c r="M244" s="50"/>
      <c r="N244" s="28" t="s">
        <v>8</v>
      </c>
      <c r="O244" s="28">
        <f>COUNTIF(C239:C258,"천")</f>
        <v>0</v>
      </c>
      <c r="P244" s="28" t="s">
        <v>2</v>
      </c>
      <c r="Q244" s="28">
        <f>SUMIF(C239:C258,"천",E239:E258)</f>
        <v>0</v>
      </c>
      <c r="R244" s="28">
        <f>COUNTIF(X239:X258,"천국")</f>
        <v>0</v>
      </c>
      <c r="S244" s="28" t="s">
        <v>2</v>
      </c>
      <c r="T244" s="28">
        <f>SUMIF(X239:X258,"천국",E239:E258)</f>
        <v>0</v>
      </c>
      <c r="U244" s="28">
        <f t="shared" si="56"/>
        <v>0</v>
      </c>
      <c r="V244" s="28" t="s">
        <v>2</v>
      </c>
      <c r="W244" s="28">
        <f t="shared" si="57"/>
        <v>0</v>
      </c>
      <c r="X244" s="28" t="str">
        <f t="shared" si="55"/>
        <v/>
      </c>
    </row>
    <row r="245" spans="1:24" ht="28.9" customHeight="1">
      <c r="A245" s="41" t="str">
        <f t="shared" si="58"/>
        <v xml:space="preserve"> </v>
      </c>
      <c r="B245" s="42"/>
      <c r="C245" s="43"/>
      <c r="D245" s="44"/>
      <c r="E245" s="44"/>
      <c r="F245" s="43"/>
      <c r="G245" s="43"/>
      <c r="H245" s="26"/>
      <c r="I245" s="26"/>
      <c r="J245" s="26"/>
      <c r="K245" s="26"/>
      <c r="L245" s="52"/>
      <c r="M245" s="50"/>
      <c r="N245" s="28" t="s">
        <v>9</v>
      </c>
      <c r="O245" s="28">
        <f>COUNTIF(C239:C258,"구")</f>
        <v>0</v>
      </c>
      <c r="P245" s="28" t="s">
        <v>2</v>
      </c>
      <c r="Q245" s="28">
        <f>SUMIF(C239:C258,"구",E239:E258)</f>
        <v>0</v>
      </c>
      <c r="R245" s="28">
        <f>COUNTIF(X239:X258,"구국")</f>
        <v>0</v>
      </c>
      <c r="S245" s="28" t="s">
        <v>2</v>
      </c>
      <c r="T245" s="28">
        <f>SUMIF(X239:X258,"구국",E239:E258)</f>
        <v>0</v>
      </c>
      <c r="U245" s="28">
        <f t="shared" si="56"/>
        <v>0</v>
      </c>
      <c r="V245" s="28" t="s">
        <v>2</v>
      </c>
      <c r="W245" s="28">
        <f t="shared" si="57"/>
        <v>0</v>
      </c>
      <c r="X245" s="28" t="str">
        <f t="shared" si="55"/>
        <v/>
      </c>
    </row>
    <row r="246" spans="1:24" ht="28.9" customHeight="1">
      <c r="A246" s="41" t="str">
        <f t="shared" si="58"/>
        <v xml:space="preserve"> </v>
      </c>
      <c r="B246" s="42"/>
      <c r="C246" s="43"/>
      <c r="D246" s="44"/>
      <c r="E246" s="44"/>
      <c r="F246" s="43"/>
      <c r="G246" s="43"/>
      <c r="H246" s="26"/>
      <c r="I246" s="26"/>
      <c r="J246" s="26"/>
      <c r="K246" s="26"/>
      <c r="L246" s="52"/>
      <c r="M246" s="50"/>
      <c r="N246" s="28" t="s">
        <v>10</v>
      </c>
      <c r="O246" s="28">
        <f>COUNTIF(C239:C258,"제")</f>
        <v>0</v>
      </c>
      <c r="P246" s="28" t="s">
        <v>2</v>
      </c>
      <c r="Q246" s="28">
        <f>SUMIF(C239:C258,"제",E239:E258)</f>
        <v>0</v>
      </c>
      <c r="R246" s="28">
        <f>COUNTIF(X239:X258,"제국")</f>
        <v>0</v>
      </c>
      <c r="S246" s="28" t="s">
        <v>2</v>
      </c>
      <c r="T246" s="28">
        <f>SUMIF(X239:X258,"제국",E239:E258)</f>
        <v>0</v>
      </c>
      <c r="U246" s="28">
        <f t="shared" si="56"/>
        <v>0</v>
      </c>
      <c r="V246" s="28" t="s">
        <v>2</v>
      </c>
      <c r="W246" s="28">
        <f t="shared" si="57"/>
        <v>0</v>
      </c>
      <c r="X246" s="28" t="str">
        <f t="shared" si="55"/>
        <v/>
      </c>
    </row>
    <row r="247" spans="1:24" ht="28.9" customHeight="1">
      <c r="A247" s="41" t="str">
        <f t="shared" ref="A247:A256" si="59">IF(OR(ISNUMBER(E247),ISTEXT(C247)),A246+1," ")</f>
        <v xml:space="preserve"> </v>
      </c>
      <c r="B247" s="42"/>
      <c r="C247" s="43"/>
      <c r="D247" s="44"/>
      <c r="E247" s="44"/>
      <c r="F247" s="43"/>
      <c r="G247" s="43"/>
      <c r="H247" s="26"/>
      <c r="I247" s="26"/>
      <c r="J247" s="26"/>
      <c r="K247" s="26"/>
      <c r="L247" s="52"/>
      <c r="M247" s="50"/>
      <c r="N247" s="28" t="s">
        <v>11</v>
      </c>
      <c r="O247" s="28">
        <f>COUNTIF(C239:C258,"유")</f>
        <v>0</v>
      </c>
      <c r="P247" s="28" t="s">
        <v>2</v>
      </c>
      <c r="Q247" s="28">
        <f>SUMIF(C239:C258,"유",E239:E258)</f>
        <v>0</v>
      </c>
      <c r="R247" s="28">
        <f>COUNTIF(X239:X258,"유국")</f>
        <v>0</v>
      </c>
      <c r="S247" s="28" t="s">
        <v>2</v>
      </c>
      <c r="T247" s="28">
        <f>SUMIF(X239:X258,"유국",E239:E258)</f>
        <v>0</v>
      </c>
      <c r="U247" s="28">
        <f t="shared" si="56"/>
        <v>0</v>
      </c>
      <c r="V247" s="28" t="s">
        <v>2</v>
      </c>
      <c r="W247" s="28">
        <f t="shared" si="57"/>
        <v>0</v>
      </c>
      <c r="X247" s="28" t="str">
        <f t="shared" si="55"/>
        <v/>
      </c>
    </row>
    <row r="248" spans="1:24" ht="28.9" customHeight="1">
      <c r="A248" s="41" t="str">
        <f t="shared" si="59"/>
        <v xml:space="preserve"> </v>
      </c>
      <c r="B248" s="42"/>
      <c r="C248" s="43"/>
      <c r="D248" s="44"/>
      <c r="E248" s="44"/>
      <c r="F248" s="43"/>
      <c r="G248" s="43"/>
      <c r="H248" s="26"/>
      <c r="I248" s="26"/>
      <c r="J248" s="26"/>
      <c r="K248" s="26"/>
      <c r="L248" s="52"/>
      <c r="M248" s="50"/>
      <c r="N248" s="28" t="s">
        <v>12</v>
      </c>
      <c r="O248" s="28">
        <f>COUNTIF(C239:C258,"과")</f>
        <v>0</v>
      </c>
      <c r="P248" s="28" t="s">
        <v>2</v>
      </c>
      <c r="Q248" s="28">
        <f>SUMIF(C239:C258,"과",E239:E258)</f>
        <v>0</v>
      </c>
      <c r="R248" s="28">
        <f>COUNTIF(X239:X258,"과국")</f>
        <v>0</v>
      </c>
      <c r="S248" s="28" t="s">
        <v>2</v>
      </c>
      <c r="T248" s="28">
        <f>SUMIF(X239:X258,"과국",E239:E258)</f>
        <v>0</v>
      </c>
      <c r="U248" s="28">
        <f t="shared" si="56"/>
        <v>0</v>
      </c>
      <c r="V248" s="28" t="s">
        <v>2</v>
      </c>
      <c r="W248" s="28">
        <f t="shared" si="57"/>
        <v>0</v>
      </c>
      <c r="X248" s="28" t="str">
        <f t="shared" ref="X248:X263" si="60">CONCATENATE(C248,H248)</f>
        <v/>
      </c>
    </row>
    <row r="249" spans="1:24" ht="28.9" customHeight="1">
      <c r="A249" s="41" t="str">
        <f t="shared" si="59"/>
        <v xml:space="preserve"> </v>
      </c>
      <c r="B249" s="42"/>
      <c r="C249" s="43"/>
      <c r="D249" s="44"/>
      <c r="E249" s="44"/>
      <c r="F249" s="43"/>
      <c r="G249" s="43"/>
      <c r="H249" s="26"/>
      <c r="I249" s="26"/>
      <c r="J249" s="26"/>
      <c r="K249" s="26"/>
      <c r="L249" s="52"/>
      <c r="M249" s="50"/>
      <c r="N249" s="28" t="s">
        <v>13</v>
      </c>
      <c r="O249" s="28">
        <f>COUNTIF(C239:C258,"묘")</f>
        <v>0</v>
      </c>
      <c r="P249" s="28" t="s">
        <v>2</v>
      </c>
      <c r="Q249" s="28">
        <f>SUMIF(C239:C258,"묘",E239:E258)</f>
        <v>0</v>
      </c>
      <c r="R249" s="28">
        <f>COUNTIF(X239:X258,"묘국")</f>
        <v>0</v>
      </c>
      <c r="S249" s="28" t="s">
        <v>2</v>
      </c>
      <c r="T249" s="28">
        <f>SUMIF(X239:X258,"묘국",E239:E258)</f>
        <v>0</v>
      </c>
      <c r="U249" s="28">
        <f t="shared" si="56"/>
        <v>0</v>
      </c>
      <c r="V249" s="28" t="s">
        <v>2</v>
      </c>
      <c r="W249" s="28">
        <f t="shared" si="57"/>
        <v>0</v>
      </c>
      <c r="X249" s="28" t="str">
        <f t="shared" si="60"/>
        <v/>
      </c>
    </row>
    <row r="250" spans="1:24" ht="28.9" customHeight="1">
      <c r="A250" s="41" t="str">
        <f t="shared" si="59"/>
        <v xml:space="preserve"> </v>
      </c>
      <c r="B250" s="42"/>
      <c r="C250" s="43"/>
      <c r="D250" s="44"/>
      <c r="E250" s="44"/>
      <c r="F250" s="43"/>
      <c r="G250" s="43"/>
      <c r="H250" s="26"/>
      <c r="I250" s="26"/>
      <c r="J250" s="26"/>
      <c r="K250" s="26"/>
      <c r="L250" s="52"/>
      <c r="M250" s="50"/>
      <c r="N250" s="28" t="s">
        <v>14</v>
      </c>
      <c r="O250" s="28">
        <f>COUNTIF(C239:C258,"목")</f>
        <v>0</v>
      </c>
      <c r="P250" s="28" t="s">
        <v>2</v>
      </c>
      <c r="Q250" s="28">
        <f>SUMIF(C239:C258,"목",E239:E258)</f>
        <v>0</v>
      </c>
      <c r="R250" s="28">
        <f>COUNTIF(X239:X258,"목국")</f>
        <v>0</v>
      </c>
      <c r="S250" s="28" t="s">
        <v>2</v>
      </c>
      <c r="T250" s="28">
        <f>SUMIF(X239:X258,"목국",E239:E258)</f>
        <v>0</v>
      </c>
      <c r="U250" s="28">
        <f t="shared" si="56"/>
        <v>0</v>
      </c>
      <c r="V250" s="28" t="s">
        <v>2</v>
      </c>
      <c r="W250" s="28">
        <f t="shared" si="57"/>
        <v>0</v>
      </c>
      <c r="X250" s="28" t="str">
        <f t="shared" si="60"/>
        <v/>
      </c>
    </row>
    <row r="251" spans="1:24" ht="28.9" customHeight="1">
      <c r="A251" s="41" t="str">
        <f t="shared" si="59"/>
        <v xml:space="preserve"> </v>
      </c>
      <c r="B251" s="42"/>
      <c r="C251" s="43"/>
      <c r="D251" s="44"/>
      <c r="E251" s="44"/>
      <c r="F251" s="43"/>
      <c r="G251" s="43"/>
      <c r="H251" s="26"/>
      <c r="I251" s="26"/>
      <c r="J251" s="26"/>
      <c r="K251" s="26"/>
      <c r="L251" s="52"/>
      <c r="M251" s="50"/>
      <c r="N251" s="28" t="s">
        <v>15</v>
      </c>
      <c r="O251" s="28">
        <f>COUNTIF(C239:C258,"잡")</f>
        <v>0</v>
      </c>
      <c r="P251" s="28" t="s">
        <v>2</v>
      </c>
      <c r="Q251" s="28">
        <f>SUMIF(C239:C258,"잡",E239:E258)</f>
        <v>0</v>
      </c>
      <c r="R251" s="28">
        <f>COUNTIF(X239:X258,"잡국")</f>
        <v>0</v>
      </c>
      <c r="S251" s="28" t="s">
        <v>2</v>
      </c>
      <c r="T251" s="28">
        <f>SUMIF(X239:X258,"잡국",E239:E258)</f>
        <v>0</v>
      </c>
      <c r="U251" s="28">
        <f t="shared" si="56"/>
        <v>0</v>
      </c>
      <c r="V251" s="28" t="s">
        <v>2</v>
      </c>
      <c r="W251" s="28">
        <f t="shared" si="57"/>
        <v>0</v>
      </c>
      <c r="X251" s="28" t="str">
        <f t="shared" si="60"/>
        <v/>
      </c>
    </row>
    <row r="252" spans="1:24" ht="28.9" customHeight="1">
      <c r="A252" s="41" t="str">
        <f t="shared" si="59"/>
        <v xml:space="preserve"> </v>
      </c>
      <c r="B252" s="42"/>
      <c r="C252" s="43"/>
      <c r="D252" s="44"/>
      <c r="E252" s="44"/>
      <c r="F252" s="43"/>
      <c r="G252" s="43"/>
      <c r="H252" s="26"/>
      <c r="I252" s="26"/>
      <c r="J252" s="26"/>
      <c r="K252" s="26"/>
      <c r="L252" s="52"/>
      <c r="M252" s="50"/>
      <c r="N252" s="28" t="s">
        <v>19</v>
      </c>
      <c r="O252" s="28">
        <f>COUNTIF(C239:C258,"학")</f>
        <v>0</v>
      </c>
      <c r="P252" s="28" t="s">
        <v>2</v>
      </c>
      <c r="Q252" s="28">
        <f>SUMIF(C239:C258,"학",E239:E258)</f>
        <v>0</v>
      </c>
      <c r="R252" s="28">
        <f>COUNTIF(X239:X258,"학국")</f>
        <v>0</v>
      </c>
      <c r="S252" s="28" t="s">
        <v>2</v>
      </c>
      <c r="T252" s="28">
        <f>SUMIF(X239:X258,"학국",E239:E258)</f>
        <v>0</v>
      </c>
      <c r="U252" s="28">
        <f t="shared" si="56"/>
        <v>0</v>
      </c>
      <c r="V252" s="28" t="s">
        <v>2</v>
      </c>
      <c r="W252" s="28">
        <f t="shared" si="57"/>
        <v>0</v>
      </c>
      <c r="X252" s="28" t="str">
        <f t="shared" si="60"/>
        <v/>
      </c>
    </row>
    <row r="253" spans="1:24" ht="28.9" customHeight="1">
      <c r="A253" s="41" t="str">
        <f t="shared" si="59"/>
        <v xml:space="preserve"> </v>
      </c>
      <c r="B253" s="42"/>
      <c r="C253" s="43"/>
      <c r="D253" s="44"/>
      <c r="E253" s="44"/>
      <c r="F253" s="43"/>
      <c r="G253" s="43"/>
      <c r="H253" s="26"/>
      <c r="I253" s="26"/>
      <c r="J253" s="26"/>
      <c r="K253" s="26"/>
      <c r="L253" s="52"/>
      <c r="M253" s="50"/>
      <c r="N253" s="28" t="s">
        <v>16</v>
      </c>
      <c r="O253" s="28">
        <f>COUNTIF(C239:C258,"수")</f>
        <v>0</v>
      </c>
      <c r="P253" s="28" t="s">
        <v>2</v>
      </c>
      <c r="Q253" s="28">
        <f>SUMIF(C239:C258,"수",E239:E258)</f>
        <v>0</v>
      </c>
      <c r="R253" s="28">
        <f>COUNTIF(X239:X258,"수국")</f>
        <v>0</v>
      </c>
      <c r="S253" s="28" t="s">
        <v>2</v>
      </c>
      <c r="T253" s="28">
        <f>SUMIF(X239:X258,"수국",E239:E258)</f>
        <v>0</v>
      </c>
      <c r="U253" s="28">
        <f t="shared" si="56"/>
        <v>0</v>
      </c>
      <c r="V253" s="28" t="s">
        <v>2</v>
      </c>
      <c r="W253" s="28">
        <f t="shared" si="57"/>
        <v>0</v>
      </c>
      <c r="X253" s="28" t="str">
        <f t="shared" si="60"/>
        <v/>
      </c>
    </row>
    <row r="254" spans="1:24" ht="28.9" customHeight="1">
      <c r="A254" s="41" t="str">
        <f t="shared" si="59"/>
        <v xml:space="preserve"> </v>
      </c>
      <c r="B254" s="42"/>
      <c r="C254" s="43"/>
      <c r="D254" s="44"/>
      <c r="E254" s="44"/>
      <c r="F254" s="43"/>
      <c r="G254" s="43"/>
      <c r="H254" s="26"/>
      <c r="I254" s="26"/>
      <c r="J254" s="26"/>
      <c r="K254" s="26"/>
      <c r="L254" s="52"/>
      <c r="M254" s="50"/>
      <c r="N254" s="29" t="s">
        <v>17</v>
      </c>
      <c r="O254" s="28">
        <f>COUNTIF(C239:C258,"장")</f>
        <v>0</v>
      </c>
      <c r="P254" s="28" t="s">
        <v>2</v>
      </c>
      <c r="Q254" s="28">
        <f>SUMIF(C239:C258,"장",E239:E258)</f>
        <v>0</v>
      </c>
      <c r="R254" s="28">
        <f>COUNTIF(X239:X258,"장국")</f>
        <v>0</v>
      </c>
      <c r="S254" s="28" t="s">
        <v>2</v>
      </c>
      <c r="T254" s="28">
        <f>SUMIF(X239:X258,"장국",E239:E258)</f>
        <v>0</v>
      </c>
      <c r="U254" s="28">
        <f t="shared" si="56"/>
        <v>0</v>
      </c>
      <c r="V254" s="28" t="s">
        <v>2</v>
      </c>
      <c r="W254" s="28">
        <f t="shared" si="57"/>
        <v>0</v>
      </c>
      <c r="X254" s="30" t="str">
        <f t="shared" si="60"/>
        <v/>
      </c>
    </row>
    <row r="255" spans="1:24" ht="28.9" customHeight="1">
      <c r="A255" s="41" t="str">
        <f t="shared" si="59"/>
        <v xml:space="preserve"> </v>
      </c>
      <c r="B255" s="42"/>
      <c r="C255" s="43"/>
      <c r="D255" s="44"/>
      <c r="E255" s="44"/>
      <c r="F255" s="43"/>
      <c r="G255" s="43"/>
      <c r="H255" s="26"/>
      <c r="I255" s="26"/>
      <c r="J255" s="26"/>
      <c r="K255" s="26"/>
      <c r="L255" s="52"/>
      <c r="M255" s="50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30" t="str">
        <f t="shared" si="60"/>
        <v/>
      </c>
    </row>
    <row r="256" spans="1:24" ht="28.9" customHeight="1">
      <c r="A256" s="41" t="str">
        <f t="shared" si="59"/>
        <v xml:space="preserve"> </v>
      </c>
      <c r="B256" s="42"/>
      <c r="C256" s="43"/>
      <c r="D256" s="44"/>
      <c r="E256" s="44"/>
      <c r="F256" s="43"/>
      <c r="G256" s="43"/>
      <c r="H256" s="26"/>
      <c r="I256" s="26"/>
      <c r="J256" s="26"/>
      <c r="K256" s="26"/>
      <c r="L256" s="52"/>
      <c r="M256" s="50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30" t="str">
        <f t="shared" si="60"/>
        <v/>
      </c>
    </row>
    <row r="257" spans="1:24" ht="28.9" customHeight="1">
      <c r="A257" s="41" t="str">
        <f>IF(OR(ISNUMBER(E257),ISTEXT(C257)),A256+1," ")</f>
        <v xml:space="preserve"> </v>
      </c>
      <c r="B257" s="42"/>
      <c r="C257" s="43"/>
      <c r="D257" s="44"/>
      <c r="E257" s="44"/>
      <c r="F257" s="43"/>
      <c r="G257" s="43"/>
      <c r="H257" s="26"/>
      <c r="I257" s="26"/>
      <c r="J257" s="26"/>
      <c r="K257" s="26"/>
      <c r="L257" s="52"/>
      <c r="M257" s="50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30" t="str">
        <f t="shared" si="60"/>
        <v/>
      </c>
    </row>
    <row r="258" spans="1:24" ht="28.9" customHeight="1">
      <c r="A258" s="41" t="str">
        <f>IF(OR(ISNUMBER(E258),ISTEXT(C258)),A257+1," ")</f>
        <v xml:space="preserve"> </v>
      </c>
      <c r="B258" s="42"/>
      <c r="C258" s="43"/>
      <c r="D258" s="44"/>
      <c r="E258" s="44"/>
      <c r="F258" s="43"/>
      <c r="G258" s="43"/>
      <c r="H258" s="26"/>
      <c r="I258" s="26"/>
      <c r="J258" s="26"/>
      <c r="K258" s="26"/>
      <c r="L258" s="52"/>
      <c r="M258" s="50"/>
      <c r="N258" s="28" t="s">
        <v>20</v>
      </c>
      <c r="O258" s="28">
        <f>COUNTIF(C239:C258," ")</f>
        <v>0</v>
      </c>
      <c r="P258" s="28" t="s">
        <v>2</v>
      </c>
      <c r="Q258" s="28">
        <f>SUMIF(C239:C258," ",E239:E258)</f>
        <v>0</v>
      </c>
      <c r="R258" s="28"/>
      <c r="S258" s="28" t="s">
        <v>2</v>
      </c>
      <c r="T258" s="28"/>
      <c r="U258" s="28">
        <f>O258</f>
        <v>0</v>
      </c>
      <c r="V258" s="28" t="s">
        <v>2</v>
      </c>
      <c r="W258" s="28">
        <f>Q258</f>
        <v>0</v>
      </c>
      <c r="X258" s="28" t="str">
        <f t="shared" si="60"/>
        <v/>
      </c>
    </row>
    <row r="259" spans="1:24" ht="28.9" customHeight="1">
      <c r="A259" s="45" t="s">
        <v>35</v>
      </c>
      <c r="B259" s="46"/>
      <c r="C259" s="47"/>
      <c r="D259" s="48"/>
      <c r="E259" s="49">
        <f>SUM(E239:E258)</f>
        <v>0</v>
      </c>
      <c r="F259" s="47"/>
      <c r="G259" s="47"/>
      <c r="H259" s="31"/>
      <c r="I259" s="31"/>
      <c r="J259" s="31"/>
      <c r="K259" s="31"/>
      <c r="L259" s="33"/>
      <c r="M259" s="51"/>
      <c r="N259" s="29" t="s">
        <v>1</v>
      </c>
      <c r="O259" s="28">
        <f>SUM(O239:O258)</f>
        <v>0</v>
      </c>
      <c r="P259" s="28" t="s">
        <v>2</v>
      </c>
      <c r="Q259" s="28">
        <f>SUM(Q239:Q258)</f>
        <v>0</v>
      </c>
      <c r="R259" s="28">
        <f>SUM(R239:R258)</f>
        <v>0</v>
      </c>
      <c r="S259" s="28" t="s">
        <v>2</v>
      </c>
      <c r="T259" s="28">
        <f>SUM(T239:T258)</f>
        <v>0</v>
      </c>
      <c r="U259" s="28">
        <f>SUM(U239:U258)</f>
        <v>0</v>
      </c>
      <c r="V259" s="28" t="s">
        <v>2</v>
      </c>
      <c r="W259" s="28">
        <f>SUM(W239:W258)</f>
        <v>0</v>
      </c>
      <c r="X259" s="28" t="str">
        <f t="shared" si="60"/>
        <v/>
      </c>
    </row>
    <row r="260" spans="1:24" ht="28.9" customHeight="1">
      <c r="A260" s="41" t="str">
        <f>IF(OR(ISNUMBER(E260),ISTEXT(C260)),A258+1," ")</f>
        <v xml:space="preserve"> </v>
      </c>
      <c r="B260" s="42"/>
      <c r="C260" s="43"/>
      <c r="D260" s="44"/>
      <c r="E260" s="44"/>
      <c r="F260" s="43"/>
      <c r="G260" s="43"/>
      <c r="H260" s="26"/>
      <c r="I260" s="26"/>
      <c r="J260" s="26"/>
      <c r="K260" s="27"/>
      <c r="L260" s="52"/>
      <c r="M260" s="50"/>
      <c r="N260" s="28" t="s">
        <v>3</v>
      </c>
      <c r="O260" s="28">
        <f>COUNTIF(C260:C279,"전")</f>
        <v>0</v>
      </c>
      <c r="P260" s="28" t="s">
        <v>2</v>
      </c>
      <c r="Q260" s="28">
        <f>SUMIF(C260:C279,"전",E260:E279)</f>
        <v>0</v>
      </c>
      <c r="R260" s="28">
        <f>COUNTIF(X260:X279,"전국")</f>
        <v>0</v>
      </c>
      <c r="S260" s="28" t="s">
        <v>2</v>
      </c>
      <c r="T260" s="28">
        <f>SUMIF(X260:X279,"전국",E260:E279)</f>
        <v>0</v>
      </c>
      <c r="U260" s="28">
        <f t="shared" ref="U260:U275" si="61">O260-R260</f>
        <v>0</v>
      </c>
      <c r="V260" s="28" t="s">
        <v>2</v>
      </c>
      <c r="W260" s="28">
        <f t="shared" ref="W260:W275" si="62">Q260-T260</f>
        <v>0</v>
      </c>
      <c r="X260" s="28" t="str">
        <f t="shared" si="60"/>
        <v/>
      </c>
    </row>
    <row r="261" spans="1:24" ht="28.9" customHeight="1">
      <c r="A261" s="41" t="str">
        <f t="shared" ref="A261:A266" si="63">IF(OR(ISNUMBER(E261),ISTEXT(C261)),A260+1," ")</f>
        <v xml:space="preserve"> </v>
      </c>
      <c r="B261" s="42"/>
      <c r="C261" s="43"/>
      <c r="D261" s="44"/>
      <c r="E261" s="44"/>
      <c r="F261" s="43"/>
      <c r="G261" s="43"/>
      <c r="H261" s="26"/>
      <c r="I261" s="26"/>
      <c r="J261" s="26"/>
      <c r="K261" s="26"/>
      <c r="L261" s="52"/>
      <c r="M261" s="50"/>
      <c r="N261" s="28" t="s">
        <v>4</v>
      </c>
      <c r="O261" s="28">
        <f>COUNTIF(C260:C279,"답")</f>
        <v>0</v>
      </c>
      <c r="P261" s="28" t="s">
        <v>2</v>
      </c>
      <c r="Q261" s="28">
        <f>SUMIF(C260:C279,"답",E260:E279)</f>
        <v>0</v>
      </c>
      <c r="R261" s="28">
        <f>COUNTIF(X260:X279,"답국")</f>
        <v>0</v>
      </c>
      <c r="S261" s="28" t="s">
        <v>2</v>
      </c>
      <c r="T261" s="28">
        <f>SUMIF(X260:X279,"답국",E260:E279)</f>
        <v>0</v>
      </c>
      <c r="U261" s="28">
        <f t="shared" si="61"/>
        <v>0</v>
      </c>
      <c r="V261" s="28" t="s">
        <v>2</v>
      </c>
      <c r="W261" s="28">
        <f t="shared" si="62"/>
        <v>0</v>
      </c>
      <c r="X261" s="28" t="str">
        <f t="shared" si="60"/>
        <v/>
      </c>
    </row>
    <row r="262" spans="1:24" ht="28.9" customHeight="1">
      <c r="A262" s="41" t="str">
        <f t="shared" si="63"/>
        <v xml:space="preserve"> </v>
      </c>
      <c r="B262" s="42"/>
      <c r="C262" s="43"/>
      <c r="D262" s="44"/>
      <c r="E262" s="44"/>
      <c r="F262" s="43"/>
      <c r="G262" s="43"/>
      <c r="H262" s="26"/>
      <c r="I262" s="26"/>
      <c r="J262" s="26"/>
      <c r="K262" s="26"/>
      <c r="L262" s="52"/>
      <c r="M262" s="50"/>
      <c r="N262" s="28" t="s">
        <v>5</v>
      </c>
      <c r="O262" s="28">
        <f>COUNTIF(C260:C279,"임")</f>
        <v>0</v>
      </c>
      <c r="P262" s="28" t="s">
        <v>2</v>
      </c>
      <c r="Q262" s="28">
        <f>SUMIF(C260:C279,"임",E260:E279)</f>
        <v>0</v>
      </c>
      <c r="R262" s="28">
        <f>COUNTIF(X260:X279,"임국")</f>
        <v>0</v>
      </c>
      <c r="S262" s="28" t="s">
        <v>2</v>
      </c>
      <c r="T262" s="28">
        <f>SUMIF(X260:X279,"임국",E260:E279)</f>
        <v>0</v>
      </c>
      <c r="U262" s="28">
        <f t="shared" si="61"/>
        <v>0</v>
      </c>
      <c r="V262" s="28" t="s">
        <v>2</v>
      </c>
      <c r="W262" s="28">
        <f t="shared" si="62"/>
        <v>0</v>
      </c>
      <c r="X262" s="28" t="str">
        <f t="shared" si="60"/>
        <v/>
      </c>
    </row>
    <row r="263" spans="1:24" ht="28.9" customHeight="1">
      <c r="A263" s="41" t="str">
        <f t="shared" si="63"/>
        <v xml:space="preserve"> </v>
      </c>
      <c r="B263" s="42"/>
      <c r="C263" s="43"/>
      <c r="D263" s="44"/>
      <c r="E263" s="44"/>
      <c r="F263" s="43"/>
      <c r="G263" s="43"/>
      <c r="H263" s="26"/>
      <c r="I263" s="26"/>
      <c r="J263" s="26"/>
      <c r="K263" s="26"/>
      <c r="L263" s="52"/>
      <c r="M263" s="50"/>
      <c r="N263" s="28" t="s">
        <v>6</v>
      </c>
      <c r="O263" s="28">
        <f>COUNTIF(C260:C279,"대")</f>
        <v>0</v>
      </c>
      <c r="P263" s="28" t="s">
        <v>2</v>
      </c>
      <c r="Q263" s="28">
        <f>SUMIF(C260:C279,"대",E260:E279)</f>
        <v>0</v>
      </c>
      <c r="R263" s="28">
        <f>COUNTIF(X260:X279,"대국")</f>
        <v>0</v>
      </c>
      <c r="S263" s="28" t="s">
        <v>2</v>
      </c>
      <c r="T263" s="28">
        <f>SUMIF(X260:X279,"대국",E260:E279)</f>
        <v>0</v>
      </c>
      <c r="U263" s="28">
        <f t="shared" si="61"/>
        <v>0</v>
      </c>
      <c r="V263" s="28" t="s">
        <v>2</v>
      </c>
      <c r="W263" s="28">
        <f t="shared" si="62"/>
        <v>0</v>
      </c>
      <c r="X263" s="28" t="str">
        <f t="shared" si="60"/>
        <v/>
      </c>
    </row>
    <row r="264" spans="1:24" ht="28.9" customHeight="1">
      <c r="A264" s="41" t="str">
        <f t="shared" si="63"/>
        <v xml:space="preserve"> </v>
      </c>
      <c r="B264" s="42"/>
      <c r="C264" s="43"/>
      <c r="D264" s="44"/>
      <c r="E264" s="44"/>
      <c r="F264" s="43"/>
      <c r="G264" s="43"/>
      <c r="H264" s="26"/>
      <c r="I264" s="26"/>
      <c r="J264" s="26"/>
      <c r="K264" s="26"/>
      <c r="L264" s="52"/>
      <c r="M264" s="50"/>
      <c r="N264" s="28" t="s">
        <v>7</v>
      </c>
      <c r="O264" s="28">
        <f>COUNTIF(C260:C279,"도")</f>
        <v>0</v>
      </c>
      <c r="P264" s="28" t="s">
        <v>2</v>
      </c>
      <c r="Q264" s="28">
        <f>SUMIF(C260:C279,"도",E260:E279)</f>
        <v>0</v>
      </c>
      <c r="R264" s="28">
        <f>COUNTIF(X260:X279,"도국")</f>
        <v>0</v>
      </c>
      <c r="S264" s="28" t="s">
        <v>2</v>
      </c>
      <c r="T264" s="28">
        <f>SUMIF(X260:X279,"도국",E260:E279)</f>
        <v>0</v>
      </c>
      <c r="U264" s="28">
        <f t="shared" si="61"/>
        <v>0</v>
      </c>
      <c r="V264" s="28" t="s">
        <v>2</v>
      </c>
      <c r="W264" s="28">
        <f t="shared" si="62"/>
        <v>0</v>
      </c>
      <c r="X264" s="28" t="str">
        <f t="shared" ref="X264:X279" si="64">CONCATENATE(C264,H264)</f>
        <v/>
      </c>
    </row>
    <row r="265" spans="1:24" ht="28.9" customHeight="1">
      <c r="A265" s="41" t="str">
        <f t="shared" si="63"/>
        <v xml:space="preserve"> </v>
      </c>
      <c r="B265" s="42"/>
      <c r="C265" s="43"/>
      <c r="D265" s="44"/>
      <c r="E265" s="44"/>
      <c r="F265" s="43"/>
      <c r="G265" s="43"/>
      <c r="H265" s="26"/>
      <c r="I265" s="26"/>
      <c r="J265" s="26"/>
      <c r="K265" s="26"/>
      <c r="L265" s="52"/>
      <c r="M265" s="50"/>
      <c r="N265" s="28" t="s">
        <v>8</v>
      </c>
      <c r="O265" s="28">
        <f>COUNTIF(C260:C279,"천")</f>
        <v>0</v>
      </c>
      <c r="P265" s="28" t="s">
        <v>2</v>
      </c>
      <c r="Q265" s="28">
        <f>SUMIF(C260:C279,"천",E260:E279)</f>
        <v>0</v>
      </c>
      <c r="R265" s="28">
        <f>COUNTIF(X260:X279,"천국")</f>
        <v>0</v>
      </c>
      <c r="S265" s="28" t="s">
        <v>2</v>
      </c>
      <c r="T265" s="28">
        <f>SUMIF(X260:X279,"천국",E260:E279)</f>
        <v>0</v>
      </c>
      <c r="U265" s="28">
        <f t="shared" si="61"/>
        <v>0</v>
      </c>
      <c r="V265" s="28" t="s">
        <v>2</v>
      </c>
      <c r="W265" s="28">
        <f t="shared" si="62"/>
        <v>0</v>
      </c>
      <c r="X265" s="28" t="str">
        <f t="shared" si="64"/>
        <v/>
      </c>
    </row>
    <row r="266" spans="1:24" ht="28.9" customHeight="1">
      <c r="A266" s="41" t="str">
        <f t="shared" si="63"/>
        <v xml:space="preserve"> </v>
      </c>
      <c r="B266" s="42"/>
      <c r="C266" s="43"/>
      <c r="D266" s="44"/>
      <c r="E266" s="44"/>
      <c r="F266" s="43"/>
      <c r="G266" s="43"/>
      <c r="H266" s="26"/>
      <c r="I266" s="26"/>
      <c r="J266" s="26"/>
      <c r="K266" s="26"/>
      <c r="L266" s="52"/>
      <c r="M266" s="50"/>
      <c r="N266" s="28" t="s">
        <v>9</v>
      </c>
      <c r="O266" s="28">
        <f>COUNTIF(C260:C279,"구")</f>
        <v>0</v>
      </c>
      <c r="P266" s="28" t="s">
        <v>2</v>
      </c>
      <c r="Q266" s="28">
        <f>SUMIF(C260:C279,"구",E260:E279)</f>
        <v>0</v>
      </c>
      <c r="R266" s="28">
        <f>COUNTIF(X260:X279,"구국")</f>
        <v>0</v>
      </c>
      <c r="S266" s="28" t="s">
        <v>2</v>
      </c>
      <c r="T266" s="28">
        <f>SUMIF(X260:X279,"구국",E260:E279)</f>
        <v>0</v>
      </c>
      <c r="U266" s="28">
        <f t="shared" si="61"/>
        <v>0</v>
      </c>
      <c r="V266" s="28" t="s">
        <v>2</v>
      </c>
      <c r="W266" s="28">
        <f t="shared" si="62"/>
        <v>0</v>
      </c>
      <c r="X266" s="28" t="str">
        <f t="shared" si="64"/>
        <v/>
      </c>
    </row>
    <row r="267" spans="1:24" ht="28.9" customHeight="1">
      <c r="A267" s="41" t="str">
        <f t="shared" ref="A267:A277" si="65">IF(OR(ISNUMBER(E267),ISTEXT(C267)),A266+1," ")</f>
        <v xml:space="preserve"> </v>
      </c>
      <c r="B267" s="42"/>
      <c r="C267" s="43"/>
      <c r="D267" s="44"/>
      <c r="E267" s="44"/>
      <c r="F267" s="43"/>
      <c r="G267" s="43"/>
      <c r="H267" s="26"/>
      <c r="I267" s="26"/>
      <c r="J267" s="26"/>
      <c r="K267" s="26"/>
      <c r="L267" s="52"/>
      <c r="M267" s="50"/>
      <c r="N267" s="28" t="s">
        <v>10</v>
      </c>
      <c r="O267" s="28">
        <f>COUNTIF(C260:C279,"제")</f>
        <v>0</v>
      </c>
      <c r="P267" s="28" t="s">
        <v>2</v>
      </c>
      <c r="Q267" s="28">
        <f>SUMIF(C260:C279,"제",E260:E279)</f>
        <v>0</v>
      </c>
      <c r="R267" s="28">
        <f>COUNTIF(X260:X279,"제국")</f>
        <v>0</v>
      </c>
      <c r="S267" s="28" t="s">
        <v>2</v>
      </c>
      <c r="T267" s="28">
        <f>SUMIF(X260:X279,"제국",E260:E279)</f>
        <v>0</v>
      </c>
      <c r="U267" s="28">
        <f t="shared" si="61"/>
        <v>0</v>
      </c>
      <c r="V267" s="28" t="s">
        <v>2</v>
      </c>
      <c r="W267" s="28">
        <f t="shared" si="62"/>
        <v>0</v>
      </c>
      <c r="X267" s="28" t="str">
        <f t="shared" si="64"/>
        <v/>
      </c>
    </row>
    <row r="268" spans="1:24" ht="28.9" customHeight="1">
      <c r="A268" s="41" t="str">
        <f t="shared" si="65"/>
        <v xml:space="preserve"> </v>
      </c>
      <c r="B268" s="42"/>
      <c r="C268" s="43"/>
      <c r="D268" s="44"/>
      <c r="E268" s="44"/>
      <c r="F268" s="43"/>
      <c r="G268" s="43"/>
      <c r="H268" s="26"/>
      <c r="I268" s="26"/>
      <c r="J268" s="26"/>
      <c r="K268" s="26"/>
      <c r="L268" s="52"/>
      <c r="M268" s="50"/>
      <c r="N268" s="28" t="s">
        <v>11</v>
      </c>
      <c r="O268" s="28">
        <f>COUNTIF(C260:C279,"유")</f>
        <v>0</v>
      </c>
      <c r="P268" s="28" t="s">
        <v>2</v>
      </c>
      <c r="Q268" s="28">
        <f>SUMIF(C260:C279,"유",E260:E279)</f>
        <v>0</v>
      </c>
      <c r="R268" s="28">
        <f>COUNTIF(X260:X279,"유국")</f>
        <v>0</v>
      </c>
      <c r="S268" s="28" t="s">
        <v>2</v>
      </c>
      <c r="T268" s="28">
        <f>SUMIF(X260:X279,"유국",E260:E279)</f>
        <v>0</v>
      </c>
      <c r="U268" s="28">
        <f t="shared" si="61"/>
        <v>0</v>
      </c>
      <c r="V268" s="28" t="s">
        <v>2</v>
      </c>
      <c r="W268" s="28">
        <f t="shared" si="62"/>
        <v>0</v>
      </c>
      <c r="X268" s="28" t="str">
        <f t="shared" si="64"/>
        <v/>
      </c>
    </row>
    <row r="269" spans="1:24" ht="28.9" customHeight="1">
      <c r="A269" s="41" t="str">
        <f t="shared" si="65"/>
        <v xml:space="preserve"> </v>
      </c>
      <c r="B269" s="42"/>
      <c r="C269" s="43"/>
      <c r="D269" s="44"/>
      <c r="E269" s="44"/>
      <c r="F269" s="43"/>
      <c r="G269" s="43"/>
      <c r="H269" s="26"/>
      <c r="I269" s="26"/>
      <c r="J269" s="26"/>
      <c r="K269" s="26"/>
      <c r="L269" s="52"/>
      <c r="M269" s="50"/>
      <c r="N269" s="28" t="s">
        <v>12</v>
      </c>
      <c r="O269" s="28">
        <f>COUNTIF(C260:C279,"과")</f>
        <v>0</v>
      </c>
      <c r="P269" s="28" t="s">
        <v>2</v>
      </c>
      <c r="Q269" s="28">
        <f>SUMIF(C260:C279,"과",E260:E279)</f>
        <v>0</v>
      </c>
      <c r="R269" s="28">
        <f>COUNTIF(X260:X279,"과국")</f>
        <v>0</v>
      </c>
      <c r="S269" s="28" t="s">
        <v>2</v>
      </c>
      <c r="T269" s="28">
        <f>SUMIF(X260:X279,"과국",E260:E279)</f>
        <v>0</v>
      </c>
      <c r="U269" s="28">
        <f t="shared" si="61"/>
        <v>0</v>
      </c>
      <c r="V269" s="28" t="s">
        <v>2</v>
      </c>
      <c r="W269" s="28">
        <f t="shared" si="62"/>
        <v>0</v>
      </c>
      <c r="X269" s="28" t="str">
        <f t="shared" si="64"/>
        <v/>
      </c>
    </row>
    <row r="270" spans="1:24" ht="28.9" customHeight="1">
      <c r="A270" s="41" t="str">
        <f t="shared" si="65"/>
        <v xml:space="preserve"> </v>
      </c>
      <c r="B270" s="42"/>
      <c r="C270" s="43"/>
      <c r="D270" s="44"/>
      <c r="E270" s="44"/>
      <c r="F270" s="43"/>
      <c r="G270" s="43"/>
      <c r="H270" s="26"/>
      <c r="I270" s="26"/>
      <c r="J270" s="26"/>
      <c r="K270" s="26"/>
      <c r="L270" s="52"/>
      <c r="M270" s="50"/>
      <c r="N270" s="28" t="s">
        <v>13</v>
      </c>
      <c r="O270" s="28">
        <f>COUNTIF(C260:C279,"묘")</f>
        <v>0</v>
      </c>
      <c r="P270" s="28" t="s">
        <v>2</v>
      </c>
      <c r="Q270" s="28">
        <f>SUMIF(C260:C279,"묘",E260:E279)</f>
        <v>0</v>
      </c>
      <c r="R270" s="28">
        <f>COUNTIF(X260:X279,"묘국")</f>
        <v>0</v>
      </c>
      <c r="S270" s="28" t="s">
        <v>2</v>
      </c>
      <c r="T270" s="28">
        <f>SUMIF(X260:X279,"묘국",E260:E279)</f>
        <v>0</v>
      </c>
      <c r="U270" s="28">
        <f t="shared" si="61"/>
        <v>0</v>
      </c>
      <c r="V270" s="28" t="s">
        <v>2</v>
      </c>
      <c r="W270" s="28">
        <f t="shared" si="62"/>
        <v>0</v>
      </c>
      <c r="X270" s="28" t="str">
        <f t="shared" si="64"/>
        <v/>
      </c>
    </row>
    <row r="271" spans="1:24" ht="28.9" customHeight="1">
      <c r="A271" s="41" t="str">
        <f t="shared" si="65"/>
        <v xml:space="preserve"> </v>
      </c>
      <c r="B271" s="42"/>
      <c r="C271" s="43"/>
      <c r="D271" s="44"/>
      <c r="E271" s="44"/>
      <c r="F271" s="43"/>
      <c r="G271" s="43"/>
      <c r="H271" s="26"/>
      <c r="I271" s="26"/>
      <c r="J271" s="26"/>
      <c r="K271" s="26"/>
      <c r="L271" s="52"/>
      <c r="M271" s="50"/>
      <c r="N271" s="28" t="s">
        <v>14</v>
      </c>
      <c r="O271" s="28">
        <f>COUNTIF(C260:C279,"목")</f>
        <v>0</v>
      </c>
      <c r="P271" s="28" t="s">
        <v>2</v>
      </c>
      <c r="Q271" s="28">
        <f>SUMIF(C260:C279,"목",E260:E279)</f>
        <v>0</v>
      </c>
      <c r="R271" s="28">
        <f>COUNTIF(X260:X279,"목국")</f>
        <v>0</v>
      </c>
      <c r="S271" s="28" t="s">
        <v>2</v>
      </c>
      <c r="T271" s="28">
        <f>SUMIF(X260:X279,"목국",E260:E279)</f>
        <v>0</v>
      </c>
      <c r="U271" s="28">
        <f t="shared" si="61"/>
        <v>0</v>
      </c>
      <c r="V271" s="28" t="s">
        <v>2</v>
      </c>
      <c r="W271" s="28">
        <f t="shared" si="62"/>
        <v>0</v>
      </c>
      <c r="X271" s="28" t="str">
        <f t="shared" si="64"/>
        <v/>
      </c>
    </row>
    <row r="272" spans="1:24" ht="28.9" customHeight="1">
      <c r="A272" s="41" t="str">
        <f t="shared" si="65"/>
        <v xml:space="preserve"> </v>
      </c>
      <c r="B272" s="42"/>
      <c r="C272" s="43"/>
      <c r="D272" s="44"/>
      <c r="E272" s="44"/>
      <c r="F272" s="43"/>
      <c r="G272" s="43"/>
      <c r="H272" s="26"/>
      <c r="I272" s="26"/>
      <c r="J272" s="26"/>
      <c r="K272" s="26"/>
      <c r="L272" s="52"/>
      <c r="M272" s="50"/>
      <c r="N272" s="28" t="s">
        <v>15</v>
      </c>
      <c r="O272" s="28">
        <f>COUNTIF(C260:C279,"잡")</f>
        <v>0</v>
      </c>
      <c r="P272" s="28" t="s">
        <v>2</v>
      </c>
      <c r="Q272" s="28">
        <f>SUMIF(C260:C279,"잡",E260:E279)</f>
        <v>0</v>
      </c>
      <c r="R272" s="28">
        <f>COUNTIF(X260:X279,"잡국")</f>
        <v>0</v>
      </c>
      <c r="S272" s="28" t="s">
        <v>2</v>
      </c>
      <c r="T272" s="28">
        <f>SUMIF(X260:X279,"잡국",E260:E279)</f>
        <v>0</v>
      </c>
      <c r="U272" s="28">
        <f t="shared" si="61"/>
        <v>0</v>
      </c>
      <c r="V272" s="28" t="s">
        <v>2</v>
      </c>
      <c r="W272" s="28">
        <f t="shared" si="62"/>
        <v>0</v>
      </c>
      <c r="X272" s="28" t="str">
        <f t="shared" si="64"/>
        <v/>
      </c>
    </row>
    <row r="273" spans="1:24" ht="28.9" customHeight="1">
      <c r="A273" s="41" t="str">
        <f t="shared" si="65"/>
        <v xml:space="preserve"> </v>
      </c>
      <c r="B273" s="42"/>
      <c r="C273" s="43"/>
      <c r="D273" s="44"/>
      <c r="E273" s="44"/>
      <c r="F273" s="43"/>
      <c r="G273" s="43"/>
      <c r="H273" s="26"/>
      <c r="I273" s="26"/>
      <c r="J273" s="26"/>
      <c r="K273" s="26"/>
      <c r="L273" s="52"/>
      <c r="M273" s="50"/>
      <c r="N273" s="28" t="s">
        <v>19</v>
      </c>
      <c r="O273" s="28">
        <f>COUNTIF(C260:C279,"학")</f>
        <v>0</v>
      </c>
      <c r="P273" s="28" t="s">
        <v>2</v>
      </c>
      <c r="Q273" s="28">
        <f>SUMIF(C260:C279,"학",E260:E279)</f>
        <v>0</v>
      </c>
      <c r="R273" s="28">
        <f>COUNTIF(X260:X279,"학국")</f>
        <v>0</v>
      </c>
      <c r="S273" s="28" t="s">
        <v>2</v>
      </c>
      <c r="T273" s="28">
        <f>SUMIF(X260:X279,"학국",E260:E279)</f>
        <v>0</v>
      </c>
      <c r="U273" s="28">
        <f t="shared" si="61"/>
        <v>0</v>
      </c>
      <c r="V273" s="28" t="s">
        <v>2</v>
      </c>
      <c r="W273" s="28">
        <f t="shared" si="62"/>
        <v>0</v>
      </c>
      <c r="X273" s="28" t="str">
        <f t="shared" si="64"/>
        <v/>
      </c>
    </row>
    <row r="274" spans="1:24" ht="28.9" customHeight="1">
      <c r="A274" s="41" t="str">
        <f t="shared" si="65"/>
        <v xml:space="preserve"> </v>
      </c>
      <c r="B274" s="42"/>
      <c r="C274" s="43"/>
      <c r="D274" s="44"/>
      <c r="E274" s="44"/>
      <c r="F274" s="43"/>
      <c r="G274" s="43"/>
      <c r="H274" s="26"/>
      <c r="I274" s="26"/>
      <c r="J274" s="26"/>
      <c r="K274" s="26"/>
      <c r="L274" s="52"/>
      <c r="M274" s="50"/>
      <c r="N274" s="28" t="s">
        <v>16</v>
      </c>
      <c r="O274" s="28">
        <f>COUNTIF(C260:C279,"수")</f>
        <v>0</v>
      </c>
      <c r="P274" s="28" t="s">
        <v>2</v>
      </c>
      <c r="Q274" s="28">
        <f>SUMIF(C260:C279,"수",E260:E279)</f>
        <v>0</v>
      </c>
      <c r="R274" s="28">
        <f>COUNTIF(X260:X279,"수국")</f>
        <v>0</v>
      </c>
      <c r="S274" s="28" t="s">
        <v>2</v>
      </c>
      <c r="T274" s="28">
        <f>SUMIF(X260:X279,"수국",E260:E279)</f>
        <v>0</v>
      </c>
      <c r="U274" s="28">
        <f t="shared" si="61"/>
        <v>0</v>
      </c>
      <c r="V274" s="28" t="s">
        <v>2</v>
      </c>
      <c r="W274" s="28">
        <f t="shared" si="62"/>
        <v>0</v>
      </c>
      <c r="X274" s="28" t="str">
        <f t="shared" si="64"/>
        <v/>
      </c>
    </row>
    <row r="275" spans="1:24" ht="28.9" customHeight="1">
      <c r="A275" s="41" t="str">
        <f t="shared" si="65"/>
        <v xml:space="preserve"> </v>
      </c>
      <c r="B275" s="42"/>
      <c r="C275" s="43"/>
      <c r="D275" s="44"/>
      <c r="E275" s="44"/>
      <c r="F275" s="43"/>
      <c r="G275" s="43"/>
      <c r="H275" s="26"/>
      <c r="I275" s="26"/>
      <c r="J275" s="26"/>
      <c r="K275" s="26"/>
      <c r="L275" s="52"/>
      <c r="M275" s="50"/>
      <c r="N275" s="29" t="s">
        <v>17</v>
      </c>
      <c r="O275" s="28">
        <f>COUNTIF(C260:C279,"장")</f>
        <v>0</v>
      </c>
      <c r="P275" s="28" t="s">
        <v>2</v>
      </c>
      <c r="Q275" s="28">
        <f>SUMIF(C260:C279,"장",E260:E279)</f>
        <v>0</v>
      </c>
      <c r="R275" s="28">
        <f>COUNTIF(X260:X279,"장국")</f>
        <v>0</v>
      </c>
      <c r="S275" s="28" t="s">
        <v>2</v>
      </c>
      <c r="T275" s="28">
        <f>SUMIF(X260:X279,"장국",E260:E279)</f>
        <v>0</v>
      </c>
      <c r="U275" s="28">
        <f t="shared" si="61"/>
        <v>0</v>
      </c>
      <c r="V275" s="28" t="s">
        <v>2</v>
      </c>
      <c r="W275" s="28">
        <f t="shared" si="62"/>
        <v>0</v>
      </c>
      <c r="X275" s="30" t="str">
        <f t="shared" si="64"/>
        <v/>
      </c>
    </row>
    <row r="276" spans="1:24" ht="28.9" customHeight="1">
      <c r="A276" s="41" t="str">
        <f t="shared" si="65"/>
        <v xml:space="preserve"> </v>
      </c>
      <c r="B276" s="42"/>
      <c r="C276" s="43"/>
      <c r="D276" s="44"/>
      <c r="E276" s="44"/>
      <c r="F276" s="43"/>
      <c r="G276" s="43"/>
      <c r="H276" s="26"/>
      <c r="I276" s="26"/>
      <c r="J276" s="26"/>
      <c r="K276" s="26"/>
      <c r="L276" s="52"/>
      <c r="M276" s="50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30" t="str">
        <f t="shared" si="64"/>
        <v/>
      </c>
    </row>
    <row r="277" spans="1:24" ht="28.9" customHeight="1">
      <c r="A277" s="41" t="str">
        <f t="shared" si="65"/>
        <v xml:space="preserve"> </v>
      </c>
      <c r="B277" s="42"/>
      <c r="C277" s="43"/>
      <c r="D277" s="44"/>
      <c r="E277" s="44"/>
      <c r="F277" s="43"/>
      <c r="G277" s="43"/>
      <c r="H277" s="26"/>
      <c r="I277" s="26"/>
      <c r="J277" s="26"/>
      <c r="K277" s="26"/>
      <c r="L277" s="52"/>
      <c r="M277" s="50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30" t="str">
        <f t="shared" si="64"/>
        <v/>
      </c>
    </row>
    <row r="278" spans="1:24" ht="28.9" customHeight="1">
      <c r="A278" s="41" t="str">
        <f>IF(OR(ISNUMBER(E278),ISTEXT(C278)),A277+1," ")</f>
        <v xml:space="preserve"> </v>
      </c>
      <c r="B278" s="42"/>
      <c r="C278" s="43"/>
      <c r="D278" s="44"/>
      <c r="E278" s="44"/>
      <c r="F278" s="43"/>
      <c r="G278" s="43"/>
      <c r="H278" s="26"/>
      <c r="I278" s="26"/>
      <c r="J278" s="26"/>
      <c r="K278" s="26"/>
      <c r="L278" s="52"/>
      <c r="M278" s="50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30" t="str">
        <f t="shared" si="64"/>
        <v/>
      </c>
    </row>
    <row r="279" spans="1:24" ht="28.9" customHeight="1">
      <c r="A279" s="41" t="str">
        <f>IF(OR(ISNUMBER(E279),ISTEXT(C279)),A278+1," ")</f>
        <v xml:space="preserve"> </v>
      </c>
      <c r="B279" s="42"/>
      <c r="C279" s="43"/>
      <c r="D279" s="44"/>
      <c r="E279" s="44"/>
      <c r="F279" s="43"/>
      <c r="G279" s="43"/>
      <c r="H279" s="26"/>
      <c r="I279" s="26"/>
      <c r="J279" s="26"/>
      <c r="K279" s="26"/>
      <c r="L279" s="52"/>
      <c r="M279" s="50"/>
      <c r="N279" s="28" t="s">
        <v>20</v>
      </c>
      <c r="O279" s="28">
        <f>COUNTIF(C260:C279," ")</f>
        <v>0</v>
      </c>
      <c r="P279" s="28" t="s">
        <v>2</v>
      </c>
      <c r="Q279" s="28">
        <f>SUMIF(C260:C279," ",E260:E279)</f>
        <v>0</v>
      </c>
      <c r="R279" s="28"/>
      <c r="S279" s="28" t="s">
        <v>2</v>
      </c>
      <c r="T279" s="28"/>
      <c r="U279" s="28">
        <f>O279</f>
        <v>0</v>
      </c>
      <c r="V279" s="28" t="s">
        <v>2</v>
      </c>
      <c r="W279" s="28">
        <f>Q279</f>
        <v>0</v>
      </c>
      <c r="X279" s="28" t="str">
        <f t="shared" si="64"/>
        <v/>
      </c>
    </row>
    <row r="280" spans="1:24" ht="28.9" customHeight="1">
      <c r="A280" s="45" t="s">
        <v>35</v>
      </c>
      <c r="B280" s="46"/>
      <c r="C280" s="47"/>
      <c r="D280" s="48"/>
      <c r="E280" s="49">
        <f>SUM(E260:E279)</f>
        <v>0</v>
      </c>
      <c r="F280" s="47"/>
      <c r="G280" s="47"/>
      <c r="H280" s="31"/>
      <c r="I280" s="31"/>
      <c r="J280" s="31"/>
      <c r="K280" s="31"/>
      <c r="L280" s="33"/>
      <c r="M280" s="51"/>
      <c r="N280" s="29" t="s">
        <v>1</v>
      </c>
      <c r="O280" s="28">
        <f>SUM(O260:O279)</f>
        <v>0</v>
      </c>
      <c r="P280" s="28" t="s">
        <v>2</v>
      </c>
      <c r="Q280" s="28">
        <f>SUM(Q260:Q279)</f>
        <v>0</v>
      </c>
      <c r="R280" s="28">
        <f>SUM(R260:R279)</f>
        <v>0</v>
      </c>
      <c r="S280" s="28" t="s">
        <v>2</v>
      </c>
      <c r="T280" s="28">
        <f>SUM(T260:T279)</f>
        <v>0</v>
      </c>
      <c r="U280" s="28">
        <f>SUM(U260:U279)</f>
        <v>0</v>
      </c>
      <c r="V280" s="28" t="s">
        <v>2</v>
      </c>
      <c r="W280" s="28">
        <f>SUM(W260:W279)</f>
        <v>0</v>
      </c>
      <c r="X280" s="28" t="str">
        <f t="shared" ref="X280:X295" si="66">CONCATENATE(C280,H280)</f>
        <v/>
      </c>
    </row>
    <row r="281" spans="1:24" ht="28.9" customHeight="1">
      <c r="A281" s="41" t="str">
        <f>IF(OR(ISNUMBER(E281),ISTEXT(C281)),A279+1," ")</f>
        <v xml:space="preserve"> </v>
      </c>
      <c r="B281" s="42"/>
      <c r="C281" s="43"/>
      <c r="D281" s="44"/>
      <c r="E281" s="44"/>
      <c r="F281" s="43"/>
      <c r="G281" s="43"/>
      <c r="H281" s="26"/>
      <c r="I281" s="26"/>
      <c r="J281" s="26"/>
      <c r="K281" s="27"/>
      <c r="L281" s="52"/>
      <c r="M281" s="50"/>
      <c r="N281" s="28" t="s">
        <v>3</v>
      </c>
      <c r="O281" s="28">
        <f>COUNTIF(C281:C300,"전")</f>
        <v>0</v>
      </c>
      <c r="P281" s="28" t="s">
        <v>2</v>
      </c>
      <c r="Q281" s="28">
        <f>SUMIF(C281:C300,"전",E281:E300)</f>
        <v>0</v>
      </c>
      <c r="R281" s="28">
        <f>COUNTIF(X281:X300,"전국")</f>
        <v>0</v>
      </c>
      <c r="S281" s="28" t="s">
        <v>2</v>
      </c>
      <c r="T281" s="28">
        <f>SUMIF(X281:X300,"전국",E281:E300)</f>
        <v>0</v>
      </c>
      <c r="U281" s="28">
        <f t="shared" ref="U281:U296" si="67">O281-R281</f>
        <v>0</v>
      </c>
      <c r="V281" s="28" t="s">
        <v>2</v>
      </c>
      <c r="W281" s="28">
        <f t="shared" ref="W281:W296" si="68">Q281-T281</f>
        <v>0</v>
      </c>
      <c r="X281" s="28" t="str">
        <f t="shared" si="66"/>
        <v/>
      </c>
    </row>
    <row r="282" spans="1:24" ht="28.9" customHeight="1">
      <c r="A282" s="41" t="str">
        <f>IF(OR(ISNUMBER(E282),ISTEXT(C282)),A281+1," ")</f>
        <v xml:space="preserve"> </v>
      </c>
      <c r="B282" s="42"/>
      <c r="C282" s="43"/>
      <c r="D282" s="44"/>
      <c r="E282" s="44"/>
      <c r="F282" s="43"/>
      <c r="G282" s="43"/>
      <c r="H282" s="26"/>
      <c r="I282" s="26"/>
      <c r="J282" s="26"/>
      <c r="K282" s="26"/>
      <c r="L282" s="52"/>
      <c r="M282" s="50"/>
      <c r="N282" s="28" t="s">
        <v>4</v>
      </c>
      <c r="O282" s="28">
        <f>COUNTIF(C281:C300,"답")</f>
        <v>0</v>
      </c>
      <c r="P282" s="28" t="s">
        <v>2</v>
      </c>
      <c r="Q282" s="28">
        <f>SUMIF(C281:C300,"답",E281:E300)</f>
        <v>0</v>
      </c>
      <c r="R282" s="28">
        <f>COUNTIF(X281:X300,"답국")</f>
        <v>0</v>
      </c>
      <c r="S282" s="28" t="s">
        <v>2</v>
      </c>
      <c r="T282" s="28">
        <f>SUMIF(X281:X300,"답국",E281:E300)</f>
        <v>0</v>
      </c>
      <c r="U282" s="28">
        <f t="shared" si="67"/>
        <v>0</v>
      </c>
      <c r="V282" s="28" t="s">
        <v>2</v>
      </c>
      <c r="W282" s="28">
        <f t="shared" si="68"/>
        <v>0</v>
      </c>
      <c r="X282" s="28" t="str">
        <f t="shared" si="66"/>
        <v/>
      </c>
    </row>
    <row r="283" spans="1:24" ht="28.9" customHeight="1">
      <c r="A283" s="41" t="str">
        <f>IF(OR(ISNUMBER(E283),ISTEXT(C283)),A282+1," ")</f>
        <v xml:space="preserve"> </v>
      </c>
      <c r="B283" s="42"/>
      <c r="C283" s="43"/>
      <c r="D283" s="44"/>
      <c r="E283" s="44"/>
      <c r="F283" s="43"/>
      <c r="G283" s="43"/>
      <c r="H283" s="26"/>
      <c r="I283" s="26"/>
      <c r="J283" s="26"/>
      <c r="K283" s="26"/>
      <c r="L283" s="52"/>
      <c r="M283" s="50"/>
      <c r="N283" s="28" t="s">
        <v>5</v>
      </c>
      <c r="O283" s="28">
        <f>COUNTIF(C281:C300,"임")</f>
        <v>0</v>
      </c>
      <c r="P283" s="28" t="s">
        <v>2</v>
      </c>
      <c r="Q283" s="28">
        <f>SUMIF(C281:C300,"임",E281:E300)</f>
        <v>0</v>
      </c>
      <c r="R283" s="28">
        <f>COUNTIF(X281:X300,"임국")</f>
        <v>0</v>
      </c>
      <c r="S283" s="28" t="s">
        <v>2</v>
      </c>
      <c r="T283" s="28">
        <f>SUMIF(X281:X300,"임국",E281:E300)</f>
        <v>0</v>
      </c>
      <c r="U283" s="28">
        <f t="shared" si="67"/>
        <v>0</v>
      </c>
      <c r="V283" s="28" t="s">
        <v>2</v>
      </c>
      <c r="W283" s="28">
        <f t="shared" si="68"/>
        <v>0</v>
      </c>
      <c r="X283" s="28" t="str">
        <f t="shared" si="66"/>
        <v/>
      </c>
    </row>
    <row r="284" spans="1:24" ht="28.9" customHeight="1">
      <c r="A284" s="41" t="str">
        <f>IF(OR(ISNUMBER(E284),ISTEXT(C284)),A283+1," ")</f>
        <v xml:space="preserve"> </v>
      </c>
      <c r="B284" s="42"/>
      <c r="C284" s="43"/>
      <c r="D284" s="44"/>
      <c r="E284" s="44"/>
      <c r="F284" s="43"/>
      <c r="G284" s="43"/>
      <c r="H284" s="26"/>
      <c r="I284" s="26"/>
      <c r="J284" s="26"/>
      <c r="K284" s="26"/>
      <c r="L284" s="52"/>
      <c r="M284" s="50"/>
      <c r="N284" s="28" t="s">
        <v>6</v>
      </c>
      <c r="O284" s="28">
        <f>COUNTIF(C281:C300,"대")</f>
        <v>0</v>
      </c>
      <c r="P284" s="28" t="s">
        <v>2</v>
      </c>
      <c r="Q284" s="28">
        <f>SUMIF(C281:C300,"대",E281:E300)</f>
        <v>0</v>
      </c>
      <c r="R284" s="28">
        <f>COUNTIF(X281:X300,"대국")</f>
        <v>0</v>
      </c>
      <c r="S284" s="28" t="s">
        <v>2</v>
      </c>
      <c r="T284" s="28">
        <f>SUMIF(X281:X300,"대국",E281:E300)</f>
        <v>0</v>
      </c>
      <c r="U284" s="28">
        <f t="shared" si="67"/>
        <v>0</v>
      </c>
      <c r="V284" s="28" t="s">
        <v>2</v>
      </c>
      <c r="W284" s="28">
        <f t="shared" si="68"/>
        <v>0</v>
      </c>
      <c r="X284" s="28" t="str">
        <f t="shared" si="66"/>
        <v/>
      </c>
    </row>
    <row r="285" spans="1:24" ht="28.9" customHeight="1">
      <c r="A285" s="41" t="str">
        <f>IF(OR(ISNUMBER(E285),ISTEXT(C285)),A284+1," ")</f>
        <v xml:space="preserve"> </v>
      </c>
      <c r="B285" s="42"/>
      <c r="C285" s="43"/>
      <c r="D285" s="44"/>
      <c r="E285" s="44"/>
      <c r="F285" s="43"/>
      <c r="G285" s="43"/>
      <c r="H285" s="26"/>
      <c r="I285" s="26"/>
      <c r="J285" s="26"/>
      <c r="K285" s="26"/>
      <c r="L285" s="52"/>
      <c r="M285" s="50"/>
      <c r="N285" s="28" t="s">
        <v>7</v>
      </c>
      <c r="O285" s="28">
        <f>COUNTIF(C281:C300,"도")</f>
        <v>0</v>
      </c>
      <c r="P285" s="28" t="s">
        <v>2</v>
      </c>
      <c r="Q285" s="28">
        <f>SUMIF(C281:C300,"도",E281:E300)</f>
        <v>0</v>
      </c>
      <c r="R285" s="28">
        <f>COUNTIF(X281:X300,"도국")</f>
        <v>0</v>
      </c>
      <c r="S285" s="28" t="s">
        <v>2</v>
      </c>
      <c r="T285" s="28">
        <f>SUMIF(X281:X300,"도국",E281:E300)</f>
        <v>0</v>
      </c>
      <c r="U285" s="28">
        <f t="shared" si="67"/>
        <v>0</v>
      </c>
      <c r="V285" s="28" t="s">
        <v>2</v>
      </c>
      <c r="W285" s="28">
        <f t="shared" si="68"/>
        <v>0</v>
      </c>
      <c r="X285" s="28" t="str">
        <f t="shared" si="66"/>
        <v/>
      </c>
    </row>
    <row r="286" spans="1:24" ht="28.9" customHeight="1">
      <c r="A286" s="41" t="str">
        <f>IF(OR(ISNUMBER(E286),ISTEXT(C286)),A285+1," ")</f>
        <v xml:space="preserve"> </v>
      </c>
      <c r="B286" s="42"/>
      <c r="C286" s="43"/>
      <c r="D286" s="44"/>
      <c r="E286" s="44"/>
      <c r="F286" s="43"/>
      <c r="G286" s="43"/>
      <c r="H286" s="26"/>
      <c r="I286" s="26"/>
      <c r="J286" s="26"/>
      <c r="K286" s="26"/>
      <c r="L286" s="52"/>
      <c r="M286" s="50"/>
      <c r="N286" s="28" t="s">
        <v>8</v>
      </c>
      <c r="O286" s="28">
        <f>COUNTIF(C281:C300,"천")</f>
        <v>0</v>
      </c>
      <c r="P286" s="28" t="s">
        <v>2</v>
      </c>
      <c r="Q286" s="28">
        <f>SUMIF(C281:C300,"천",E281:E300)</f>
        <v>0</v>
      </c>
      <c r="R286" s="28">
        <f>COUNTIF(X281:X300,"천국")</f>
        <v>0</v>
      </c>
      <c r="S286" s="28" t="s">
        <v>2</v>
      </c>
      <c r="T286" s="28">
        <f>SUMIF(X281:X300,"천국",E281:E300)</f>
        <v>0</v>
      </c>
      <c r="U286" s="28">
        <f t="shared" si="67"/>
        <v>0</v>
      </c>
      <c r="V286" s="28" t="s">
        <v>2</v>
      </c>
      <c r="W286" s="28">
        <f t="shared" si="68"/>
        <v>0</v>
      </c>
      <c r="X286" s="28" t="str">
        <f t="shared" si="66"/>
        <v/>
      </c>
    </row>
    <row r="287" spans="1:24" ht="28.9" customHeight="1">
      <c r="A287" s="41" t="str">
        <f t="shared" ref="A287:A298" si="69">IF(OR(ISNUMBER(E287),ISTEXT(C287)),A286+1," ")</f>
        <v xml:space="preserve"> </v>
      </c>
      <c r="B287" s="42"/>
      <c r="C287" s="43"/>
      <c r="D287" s="44"/>
      <c r="E287" s="44"/>
      <c r="F287" s="43"/>
      <c r="G287" s="43"/>
      <c r="H287" s="26"/>
      <c r="I287" s="26"/>
      <c r="J287" s="26"/>
      <c r="K287" s="26"/>
      <c r="L287" s="52"/>
      <c r="M287" s="50"/>
      <c r="N287" s="28" t="s">
        <v>9</v>
      </c>
      <c r="O287" s="28">
        <f>COUNTIF(C281:C300,"구")</f>
        <v>0</v>
      </c>
      <c r="P287" s="28" t="s">
        <v>2</v>
      </c>
      <c r="Q287" s="28">
        <f>SUMIF(C281:C300,"구",E281:E300)</f>
        <v>0</v>
      </c>
      <c r="R287" s="28">
        <f>COUNTIF(X281:X300,"구국")</f>
        <v>0</v>
      </c>
      <c r="S287" s="28" t="s">
        <v>2</v>
      </c>
      <c r="T287" s="28">
        <f>SUMIF(X281:X300,"구국",E281:E300)</f>
        <v>0</v>
      </c>
      <c r="U287" s="28">
        <f t="shared" si="67"/>
        <v>0</v>
      </c>
      <c r="V287" s="28" t="s">
        <v>2</v>
      </c>
      <c r="W287" s="28">
        <f t="shared" si="68"/>
        <v>0</v>
      </c>
      <c r="X287" s="28" t="str">
        <f t="shared" si="66"/>
        <v/>
      </c>
    </row>
    <row r="288" spans="1:24" ht="28.9" customHeight="1">
      <c r="A288" s="41" t="str">
        <f t="shared" si="69"/>
        <v xml:space="preserve"> </v>
      </c>
      <c r="B288" s="42"/>
      <c r="C288" s="43"/>
      <c r="D288" s="44"/>
      <c r="E288" s="44"/>
      <c r="F288" s="43"/>
      <c r="G288" s="43"/>
      <c r="H288" s="26"/>
      <c r="I288" s="26"/>
      <c r="J288" s="26"/>
      <c r="K288" s="26"/>
      <c r="L288" s="52"/>
      <c r="M288" s="50"/>
      <c r="N288" s="28" t="s">
        <v>10</v>
      </c>
      <c r="O288" s="28">
        <f>COUNTIF(C281:C300,"제")</f>
        <v>0</v>
      </c>
      <c r="P288" s="28" t="s">
        <v>2</v>
      </c>
      <c r="Q288" s="28">
        <f>SUMIF(C281:C300,"제",E281:E300)</f>
        <v>0</v>
      </c>
      <c r="R288" s="28">
        <f>COUNTIF(X281:X300,"제국")</f>
        <v>0</v>
      </c>
      <c r="S288" s="28" t="s">
        <v>2</v>
      </c>
      <c r="T288" s="28">
        <f>SUMIF(X281:X300,"제국",E281:E300)</f>
        <v>0</v>
      </c>
      <c r="U288" s="28">
        <f t="shared" si="67"/>
        <v>0</v>
      </c>
      <c r="V288" s="28" t="s">
        <v>2</v>
      </c>
      <c r="W288" s="28">
        <f t="shared" si="68"/>
        <v>0</v>
      </c>
      <c r="X288" s="28" t="str">
        <f t="shared" si="66"/>
        <v/>
      </c>
    </row>
    <row r="289" spans="1:24" ht="28.9" customHeight="1">
      <c r="A289" s="41" t="str">
        <f t="shared" si="69"/>
        <v xml:space="preserve"> </v>
      </c>
      <c r="B289" s="42"/>
      <c r="C289" s="43"/>
      <c r="D289" s="44"/>
      <c r="E289" s="44"/>
      <c r="F289" s="43"/>
      <c r="G289" s="43"/>
      <c r="H289" s="26"/>
      <c r="I289" s="26"/>
      <c r="J289" s="26"/>
      <c r="K289" s="26"/>
      <c r="L289" s="52"/>
      <c r="M289" s="50"/>
      <c r="N289" s="28" t="s">
        <v>11</v>
      </c>
      <c r="O289" s="28">
        <f>COUNTIF(C281:C300,"유")</f>
        <v>0</v>
      </c>
      <c r="P289" s="28" t="s">
        <v>2</v>
      </c>
      <c r="Q289" s="28">
        <f>SUMIF(C281:C300,"유",E281:E300)</f>
        <v>0</v>
      </c>
      <c r="R289" s="28">
        <f>COUNTIF(X281:X300,"유국")</f>
        <v>0</v>
      </c>
      <c r="S289" s="28" t="s">
        <v>2</v>
      </c>
      <c r="T289" s="28">
        <f>SUMIF(X281:X300,"유국",E281:E300)</f>
        <v>0</v>
      </c>
      <c r="U289" s="28">
        <f t="shared" si="67"/>
        <v>0</v>
      </c>
      <c r="V289" s="28" t="s">
        <v>2</v>
      </c>
      <c r="W289" s="28">
        <f t="shared" si="68"/>
        <v>0</v>
      </c>
      <c r="X289" s="28" t="str">
        <f t="shared" si="66"/>
        <v/>
      </c>
    </row>
    <row r="290" spans="1:24" ht="28.9" customHeight="1">
      <c r="A290" s="41" t="str">
        <f t="shared" si="69"/>
        <v xml:space="preserve"> </v>
      </c>
      <c r="B290" s="42"/>
      <c r="C290" s="43"/>
      <c r="D290" s="44"/>
      <c r="E290" s="44"/>
      <c r="F290" s="43"/>
      <c r="G290" s="43"/>
      <c r="H290" s="26"/>
      <c r="I290" s="26"/>
      <c r="J290" s="26"/>
      <c r="K290" s="26"/>
      <c r="L290" s="52"/>
      <c r="M290" s="50"/>
      <c r="N290" s="28" t="s">
        <v>12</v>
      </c>
      <c r="O290" s="28">
        <f>COUNTIF(C281:C300,"과")</f>
        <v>0</v>
      </c>
      <c r="P290" s="28" t="s">
        <v>2</v>
      </c>
      <c r="Q290" s="28">
        <f>SUMIF(C281:C300,"과",E281:E300)</f>
        <v>0</v>
      </c>
      <c r="R290" s="28">
        <f>COUNTIF(X281:X300,"과국")</f>
        <v>0</v>
      </c>
      <c r="S290" s="28" t="s">
        <v>2</v>
      </c>
      <c r="T290" s="28">
        <f>SUMIF(X281:X300,"과국",E281:E300)</f>
        <v>0</v>
      </c>
      <c r="U290" s="28">
        <f t="shared" si="67"/>
        <v>0</v>
      </c>
      <c r="V290" s="28" t="s">
        <v>2</v>
      </c>
      <c r="W290" s="28">
        <f t="shared" si="68"/>
        <v>0</v>
      </c>
      <c r="X290" s="28" t="str">
        <f t="shared" si="66"/>
        <v/>
      </c>
    </row>
    <row r="291" spans="1:24" ht="28.9" customHeight="1">
      <c r="A291" s="41" t="str">
        <f t="shared" si="69"/>
        <v xml:space="preserve"> </v>
      </c>
      <c r="B291" s="42"/>
      <c r="C291" s="43"/>
      <c r="D291" s="44"/>
      <c r="E291" s="44"/>
      <c r="F291" s="43"/>
      <c r="G291" s="43"/>
      <c r="H291" s="26"/>
      <c r="I291" s="26"/>
      <c r="J291" s="26"/>
      <c r="K291" s="26"/>
      <c r="L291" s="52"/>
      <c r="M291" s="50"/>
      <c r="N291" s="28" t="s">
        <v>13</v>
      </c>
      <c r="O291" s="28">
        <f>COUNTIF(C281:C300,"묘")</f>
        <v>0</v>
      </c>
      <c r="P291" s="28" t="s">
        <v>2</v>
      </c>
      <c r="Q291" s="28">
        <f>SUMIF(C281:C300,"묘",E281:E300)</f>
        <v>0</v>
      </c>
      <c r="R291" s="28">
        <f>COUNTIF(X281:X300,"묘국")</f>
        <v>0</v>
      </c>
      <c r="S291" s="28" t="s">
        <v>2</v>
      </c>
      <c r="T291" s="28">
        <f>SUMIF(X281:X300,"묘국",E281:E300)</f>
        <v>0</v>
      </c>
      <c r="U291" s="28">
        <f t="shared" si="67"/>
        <v>0</v>
      </c>
      <c r="V291" s="28" t="s">
        <v>2</v>
      </c>
      <c r="W291" s="28">
        <f t="shared" si="68"/>
        <v>0</v>
      </c>
      <c r="X291" s="28" t="str">
        <f t="shared" si="66"/>
        <v/>
      </c>
    </row>
    <row r="292" spans="1:24" ht="28.9" customHeight="1">
      <c r="A292" s="41" t="str">
        <f t="shared" si="69"/>
        <v xml:space="preserve"> </v>
      </c>
      <c r="B292" s="42"/>
      <c r="C292" s="43"/>
      <c r="D292" s="44"/>
      <c r="E292" s="44"/>
      <c r="F292" s="43"/>
      <c r="G292" s="43"/>
      <c r="H292" s="26"/>
      <c r="I292" s="26"/>
      <c r="J292" s="26"/>
      <c r="K292" s="26"/>
      <c r="L292" s="52"/>
      <c r="M292" s="50"/>
      <c r="N292" s="28" t="s">
        <v>14</v>
      </c>
      <c r="O292" s="28">
        <f>COUNTIF(C281:C300,"목")</f>
        <v>0</v>
      </c>
      <c r="P292" s="28" t="s">
        <v>2</v>
      </c>
      <c r="Q292" s="28">
        <f>SUMIF(C281:C300,"목",E281:E300)</f>
        <v>0</v>
      </c>
      <c r="R292" s="28">
        <f>COUNTIF(X281:X300,"목국")</f>
        <v>0</v>
      </c>
      <c r="S292" s="28" t="s">
        <v>2</v>
      </c>
      <c r="T292" s="28">
        <f>SUMIF(X281:X300,"목국",E281:E300)</f>
        <v>0</v>
      </c>
      <c r="U292" s="28">
        <f t="shared" si="67"/>
        <v>0</v>
      </c>
      <c r="V292" s="28" t="s">
        <v>2</v>
      </c>
      <c r="W292" s="28">
        <f t="shared" si="68"/>
        <v>0</v>
      </c>
      <c r="X292" s="28" t="str">
        <f t="shared" si="66"/>
        <v/>
      </c>
    </row>
    <row r="293" spans="1:24" ht="28.9" customHeight="1">
      <c r="A293" s="41" t="str">
        <f t="shared" si="69"/>
        <v xml:space="preserve"> </v>
      </c>
      <c r="B293" s="42"/>
      <c r="C293" s="43"/>
      <c r="D293" s="44"/>
      <c r="E293" s="44"/>
      <c r="F293" s="43"/>
      <c r="G293" s="43"/>
      <c r="H293" s="26"/>
      <c r="I293" s="26"/>
      <c r="J293" s="26"/>
      <c r="K293" s="26"/>
      <c r="L293" s="52"/>
      <c r="M293" s="50"/>
      <c r="N293" s="28" t="s">
        <v>15</v>
      </c>
      <c r="O293" s="28">
        <f>COUNTIF(C281:C300,"잡")</f>
        <v>0</v>
      </c>
      <c r="P293" s="28" t="s">
        <v>2</v>
      </c>
      <c r="Q293" s="28">
        <f>SUMIF(C281:C300,"잡",E281:E300)</f>
        <v>0</v>
      </c>
      <c r="R293" s="28">
        <f>COUNTIF(X281:X300,"잡국")</f>
        <v>0</v>
      </c>
      <c r="S293" s="28" t="s">
        <v>2</v>
      </c>
      <c r="T293" s="28">
        <f>SUMIF(X281:X300,"잡국",E281:E300)</f>
        <v>0</v>
      </c>
      <c r="U293" s="28">
        <f t="shared" si="67"/>
        <v>0</v>
      </c>
      <c r="V293" s="28" t="s">
        <v>2</v>
      </c>
      <c r="W293" s="28">
        <f t="shared" si="68"/>
        <v>0</v>
      </c>
      <c r="X293" s="28" t="str">
        <f t="shared" si="66"/>
        <v/>
      </c>
    </row>
    <row r="294" spans="1:24" ht="28.9" customHeight="1">
      <c r="A294" s="41" t="str">
        <f t="shared" si="69"/>
        <v xml:space="preserve"> </v>
      </c>
      <c r="B294" s="42"/>
      <c r="C294" s="43"/>
      <c r="D294" s="44"/>
      <c r="E294" s="44"/>
      <c r="F294" s="43"/>
      <c r="G294" s="43"/>
      <c r="H294" s="26"/>
      <c r="I294" s="26"/>
      <c r="J294" s="26"/>
      <c r="K294" s="26"/>
      <c r="L294" s="52"/>
      <c r="M294" s="50"/>
      <c r="N294" s="28" t="s">
        <v>19</v>
      </c>
      <c r="O294" s="28">
        <f>COUNTIF(C281:C300,"학")</f>
        <v>0</v>
      </c>
      <c r="P294" s="28" t="s">
        <v>2</v>
      </c>
      <c r="Q294" s="28">
        <f>SUMIF(C281:C300,"학",E281:E300)</f>
        <v>0</v>
      </c>
      <c r="R294" s="28">
        <f>COUNTIF(X281:X300,"학국")</f>
        <v>0</v>
      </c>
      <c r="S294" s="28" t="s">
        <v>2</v>
      </c>
      <c r="T294" s="28">
        <f>SUMIF(X281:X300,"학국",E281:E300)</f>
        <v>0</v>
      </c>
      <c r="U294" s="28">
        <f t="shared" si="67"/>
        <v>0</v>
      </c>
      <c r="V294" s="28" t="s">
        <v>2</v>
      </c>
      <c r="W294" s="28">
        <f t="shared" si="68"/>
        <v>0</v>
      </c>
      <c r="X294" s="28" t="str">
        <f t="shared" si="66"/>
        <v/>
      </c>
    </row>
    <row r="295" spans="1:24" ht="28.9" customHeight="1">
      <c r="A295" s="41" t="str">
        <f t="shared" si="69"/>
        <v xml:space="preserve"> </v>
      </c>
      <c r="B295" s="42"/>
      <c r="C295" s="43"/>
      <c r="D295" s="44"/>
      <c r="E295" s="44"/>
      <c r="F295" s="43"/>
      <c r="G295" s="43"/>
      <c r="H295" s="26"/>
      <c r="I295" s="26"/>
      <c r="J295" s="26"/>
      <c r="K295" s="26"/>
      <c r="L295" s="52"/>
      <c r="M295" s="50"/>
      <c r="N295" s="28" t="s">
        <v>16</v>
      </c>
      <c r="O295" s="28">
        <f>COUNTIF(C281:C300,"수")</f>
        <v>0</v>
      </c>
      <c r="P295" s="28" t="s">
        <v>2</v>
      </c>
      <c r="Q295" s="28">
        <f>SUMIF(C281:C300,"수",E281:E300)</f>
        <v>0</v>
      </c>
      <c r="R295" s="28">
        <f>COUNTIF(X281:X300,"수국")</f>
        <v>0</v>
      </c>
      <c r="S295" s="28" t="s">
        <v>2</v>
      </c>
      <c r="T295" s="28">
        <f>SUMIF(X281:X300,"수국",E281:E300)</f>
        <v>0</v>
      </c>
      <c r="U295" s="28">
        <f t="shared" si="67"/>
        <v>0</v>
      </c>
      <c r="V295" s="28" t="s">
        <v>2</v>
      </c>
      <c r="W295" s="28">
        <f t="shared" si="68"/>
        <v>0</v>
      </c>
      <c r="X295" s="28" t="str">
        <f t="shared" si="66"/>
        <v/>
      </c>
    </row>
    <row r="296" spans="1:24" ht="28.9" customHeight="1">
      <c r="A296" s="41" t="str">
        <f t="shared" si="69"/>
        <v xml:space="preserve"> </v>
      </c>
      <c r="B296" s="42"/>
      <c r="C296" s="43"/>
      <c r="D296" s="44"/>
      <c r="E296" s="44"/>
      <c r="F296" s="43"/>
      <c r="G296" s="43"/>
      <c r="H296" s="26"/>
      <c r="I296" s="26"/>
      <c r="J296" s="26"/>
      <c r="K296" s="26"/>
      <c r="L296" s="52"/>
      <c r="M296" s="50"/>
      <c r="N296" s="29" t="s">
        <v>17</v>
      </c>
      <c r="O296" s="28">
        <f>COUNTIF(C281:C300,"장")</f>
        <v>0</v>
      </c>
      <c r="P296" s="28" t="s">
        <v>2</v>
      </c>
      <c r="Q296" s="28">
        <f>SUMIF(C281:C300,"장",E281:E300)</f>
        <v>0</v>
      </c>
      <c r="R296" s="28">
        <f>COUNTIF(X281:X300,"장국")</f>
        <v>0</v>
      </c>
      <c r="S296" s="28" t="s">
        <v>2</v>
      </c>
      <c r="T296" s="28">
        <f>SUMIF(X281:X300,"장국",E281:E300)</f>
        <v>0</v>
      </c>
      <c r="U296" s="28">
        <f t="shared" si="67"/>
        <v>0</v>
      </c>
      <c r="V296" s="28" t="s">
        <v>2</v>
      </c>
      <c r="W296" s="28">
        <f t="shared" si="68"/>
        <v>0</v>
      </c>
      <c r="X296" s="30" t="str">
        <f t="shared" ref="X296:X311" si="70">CONCATENATE(C296,H296)</f>
        <v/>
      </c>
    </row>
    <row r="297" spans="1:24" ht="28.9" customHeight="1">
      <c r="A297" s="41" t="str">
        <f t="shared" si="69"/>
        <v xml:space="preserve"> </v>
      </c>
      <c r="B297" s="42"/>
      <c r="C297" s="43"/>
      <c r="D297" s="44"/>
      <c r="E297" s="44"/>
      <c r="F297" s="43"/>
      <c r="G297" s="43"/>
      <c r="H297" s="26"/>
      <c r="I297" s="26"/>
      <c r="J297" s="26"/>
      <c r="K297" s="26"/>
      <c r="L297" s="52"/>
      <c r="M297" s="50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30" t="str">
        <f t="shared" si="70"/>
        <v/>
      </c>
    </row>
    <row r="298" spans="1:24" ht="28.9" customHeight="1">
      <c r="A298" s="41" t="str">
        <f t="shared" si="69"/>
        <v xml:space="preserve"> </v>
      </c>
      <c r="B298" s="42"/>
      <c r="C298" s="43"/>
      <c r="D298" s="44"/>
      <c r="E298" s="44"/>
      <c r="F298" s="43"/>
      <c r="G298" s="43"/>
      <c r="H298" s="26"/>
      <c r="I298" s="26"/>
      <c r="J298" s="26"/>
      <c r="K298" s="26"/>
      <c r="L298" s="52"/>
      <c r="M298" s="50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30" t="str">
        <f t="shared" si="70"/>
        <v/>
      </c>
    </row>
    <row r="299" spans="1:24" ht="28.9" customHeight="1">
      <c r="A299" s="41" t="str">
        <f>IF(OR(ISNUMBER(E299),ISTEXT(C299)),A298+1," ")</f>
        <v xml:space="preserve"> </v>
      </c>
      <c r="B299" s="42"/>
      <c r="C299" s="43"/>
      <c r="D299" s="44"/>
      <c r="E299" s="44"/>
      <c r="F299" s="43"/>
      <c r="G299" s="43"/>
      <c r="H299" s="26"/>
      <c r="I299" s="26"/>
      <c r="J299" s="26"/>
      <c r="K299" s="26"/>
      <c r="L299" s="52"/>
      <c r="M299" s="50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30" t="str">
        <f t="shared" si="70"/>
        <v/>
      </c>
    </row>
    <row r="300" spans="1:24" ht="28.9" customHeight="1">
      <c r="A300" s="41" t="str">
        <f>IF(OR(ISNUMBER(E300),ISTEXT(C300)),A299+1," ")</f>
        <v xml:space="preserve"> </v>
      </c>
      <c r="B300" s="42"/>
      <c r="C300" s="43"/>
      <c r="D300" s="44"/>
      <c r="E300" s="44"/>
      <c r="F300" s="43"/>
      <c r="G300" s="43"/>
      <c r="H300" s="26"/>
      <c r="I300" s="26"/>
      <c r="J300" s="26"/>
      <c r="K300" s="26"/>
      <c r="L300" s="52"/>
      <c r="M300" s="50"/>
      <c r="N300" s="28" t="s">
        <v>20</v>
      </c>
      <c r="O300" s="28">
        <f>COUNTIF(C281:C300," ")</f>
        <v>0</v>
      </c>
      <c r="P300" s="28" t="s">
        <v>2</v>
      </c>
      <c r="Q300" s="28">
        <f>SUMIF(C281:C300," ",E281:E300)</f>
        <v>0</v>
      </c>
      <c r="R300" s="28"/>
      <c r="S300" s="28" t="s">
        <v>2</v>
      </c>
      <c r="T300" s="28"/>
      <c r="U300" s="28">
        <f>O300</f>
        <v>0</v>
      </c>
      <c r="V300" s="28" t="s">
        <v>2</v>
      </c>
      <c r="W300" s="28">
        <f>Q300</f>
        <v>0</v>
      </c>
      <c r="X300" s="28" t="str">
        <f t="shared" si="70"/>
        <v/>
      </c>
    </row>
    <row r="301" spans="1:24" ht="28.9" customHeight="1">
      <c r="A301" s="45" t="s">
        <v>35</v>
      </c>
      <c r="B301" s="46"/>
      <c r="C301" s="47"/>
      <c r="D301" s="48"/>
      <c r="E301" s="49">
        <f>SUM(E281:E300)</f>
        <v>0</v>
      </c>
      <c r="F301" s="47"/>
      <c r="G301" s="47"/>
      <c r="H301" s="31"/>
      <c r="I301" s="31"/>
      <c r="J301" s="31"/>
      <c r="K301" s="31"/>
      <c r="L301" s="33"/>
      <c r="M301" s="51"/>
      <c r="N301" s="29" t="s">
        <v>1</v>
      </c>
      <c r="O301" s="28">
        <f>SUM(O281:O300)</f>
        <v>0</v>
      </c>
      <c r="P301" s="28" t="s">
        <v>2</v>
      </c>
      <c r="Q301" s="28">
        <f>SUM(Q281:Q300)</f>
        <v>0</v>
      </c>
      <c r="R301" s="28">
        <f>SUM(R281:R300)</f>
        <v>0</v>
      </c>
      <c r="S301" s="28" t="s">
        <v>2</v>
      </c>
      <c r="T301" s="28">
        <f>SUM(T281:T300)</f>
        <v>0</v>
      </c>
      <c r="U301" s="28">
        <f>SUM(U281:U300)</f>
        <v>0</v>
      </c>
      <c r="V301" s="28" t="s">
        <v>2</v>
      </c>
      <c r="W301" s="28">
        <f>SUM(W281:W300)</f>
        <v>0</v>
      </c>
      <c r="X301" s="28" t="str">
        <f t="shared" si="70"/>
        <v/>
      </c>
    </row>
    <row r="302" spans="1:24" ht="28.9" customHeight="1">
      <c r="A302" s="41" t="str">
        <f>IF(OR(ISNUMBER(E302),ISTEXT(C302)),A300+1," ")</f>
        <v xml:space="preserve"> </v>
      </c>
      <c r="B302" s="42"/>
      <c r="C302" s="43"/>
      <c r="D302" s="44"/>
      <c r="E302" s="44"/>
      <c r="F302" s="43"/>
      <c r="G302" s="43"/>
      <c r="H302" s="26"/>
      <c r="I302" s="26"/>
      <c r="J302" s="26"/>
      <c r="K302" s="27"/>
      <c r="L302" s="52"/>
      <c r="M302" s="50"/>
      <c r="N302" s="28" t="s">
        <v>3</v>
      </c>
      <c r="O302" s="28">
        <f>COUNTIF(C302:C321,"전")</f>
        <v>0</v>
      </c>
      <c r="P302" s="28" t="s">
        <v>2</v>
      </c>
      <c r="Q302" s="28">
        <f>SUMIF(C302:C321,"전",E302:E321)</f>
        <v>0</v>
      </c>
      <c r="R302" s="28">
        <f>COUNTIF(X302:X321,"전국")</f>
        <v>0</v>
      </c>
      <c r="S302" s="28" t="s">
        <v>2</v>
      </c>
      <c r="T302" s="28">
        <f>SUMIF(X302:X321,"전국",E302:E321)</f>
        <v>0</v>
      </c>
      <c r="U302" s="28">
        <f t="shared" ref="U302:U317" si="71">O302-R302</f>
        <v>0</v>
      </c>
      <c r="V302" s="28" t="s">
        <v>2</v>
      </c>
      <c r="W302" s="28">
        <f t="shared" ref="W302:W317" si="72">Q302-T302</f>
        <v>0</v>
      </c>
      <c r="X302" s="28" t="str">
        <f t="shared" si="70"/>
        <v/>
      </c>
    </row>
    <row r="303" spans="1:24" ht="28.9" customHeight="1">
      <c r="A303" s="41" t="str">
        <f>IF(OR(ISNUMBER(E303),ISTEXT(C303)),A302+1," ")</f>
        <v xml:space="preserve"> </v>
      </c>
      <c r="B303" s="42"/>
      <c r="C303" s="43"/>
      <c r="D303" s="44"/>
      <c r="E303" s="44"/>
      <c r="F303" s="43"/>
      <c r="G303" s="43"/>
      <c r="H303" s="26"/>
      <c r="I303" s="26"/>
      <c r="J303" s="26"/>
      <c r="K303" s="26"/>
      <c r="L303" s="52"/>
      <c r="M303" s="50"/>
      <c r="N303" s="28" t="s">
        <v>4</v>
      </c>
      <c r="O303" s="28">
        <f>COUNTIF(C302:C321,"답")</f>
        <v>0</v>
      </c>
      <c r="P303" s="28" t="s">
        <v>2</v>
      </c>
      <c r="Q303" s="28">
        <f>SUMIF(C302:C321,"답",E302:E321)</f>
        <v>0</v>
      </c>
      <c r="R303" s="28">
        <f>COUNTIF(X302:X321,"답국")</f>
        <v>0</v>
      </c>
      <c r="S303" s="28" t="s">
        <v>2</v>
      </c>
      <c r="T303" s="28">
        <f>SUMIF(X302:X321,"답국",E302:E321)</f>
        <v>0</v>
      </c>
      <c r="U303" s="28">
        <f t="shared" si="71"/>
        <v>0</v>
      </c>
      <c r="V303" s="28" t="s">
        <v>2</v>
      </c>
      <c r="W303" s="28">
        <f t="shared" si="72"/>
        <v>0</v>
      </c>
      <c r="X303" s="28" t="str">
        <f t="shared" si="70"/>
        <v/>
      </c>
    </row>
    <row r="304" spans="1:24" ht="28.9" customHeight="1">
      <c r="A304" s="41" t="str">
        <f>IF(OR(ISNUMBER(E304),ISTEXT(C304)),A303+1," ")</f>
        <v xml:space="preserve"> </v>
      </c>
      <c r="B304" s="42"/>
      <c r="C304" s="43"/>
      <c r="D304" s="44"/>
      <c r="E304" s="44"/>
      <c r="F304" s="43"/>
      <c r="G304" s="43"/>
      <c r="H304" s="26"/>
      <c r="I304" s="26"/>
      <c r="J304" s="26"/>
      <c r="K304" s="26"/>
      <c r="L304" s="52"/>
      <c r="M304" s="50"/>
      <c r="N304" s="28" t="s">
        <v>5</v>
      </c>
      <c r="O304" s="28">
        <f>COUNTIF(C302:C321,"임")</f>
        <v>0</v>
      </c>
      <c r="P304" s="28" t="s">
        <v>2</v>
      </c>
      <c r="Q304" s="28">
        <f>SUMIF(C302:C321,"임",E302:E321)</f>
        <v>0</v>
      </c>
      <c r="R304" s="28">
        <f>COUNTIF(X302:X321,"임국")</f>
        <v>0</v>
      </c>
      <c r="S304" s="28" t="s">
        <v>2</v>
      </c>
      <c r="T304" s="28">
        <f>SUMIF(X302:X321,"임국",E302:E321)</f>
        <v>0</v>
      </c>
      <c r="U304" s="28">
        <f t="shared" si="71"/>
        <v>0</v>
      </c>
      <c r="V304" s="28" t="s">
        <v>2</v>
      </c>
      <c r="W304" s="28">
        <f t="shared" si="72"/>
        <v>0</v>
      </c>
      <c r="X304" s="28" t="str">
        <f t="shared" si="70"/>
        <v/>
      </c>
    </row>
    <row r="305" spans="1:24" ht="28.9" customHeight="1">
      <c r="A305" s="41" t="str">
        <f>IF(OR(ISNUMBER(E305),ISTEXT(C305)),A304+1," ")</f>
        <v xml:space="preserve"> </v>
      </c>
      <c r="B305" s="42"/>
      <c r="C305" s="43"/>
      <c r="D305" s="44"/>
      <c r="E305" s="44"/>
      <c r="F305" s="43"/>
      <c r="G305" s="43"/>
      <c r="H305" s="26"/>
      <c r="I305" s="26"/>
      <c r="J305" s="26"/>
      <c r="K305" s="26"/>
      <c r="L305" s="52"/>
      <c r="M305" s="50"/>
      <c r="N305" s="28" t="s">
        <v>6</v>
      </c>
      <c r="O305" s="28">
        <f>COUNTIF(C302:C321,"대")</f>
        <v>0</v>
      </c>
      <c r="P305" s="28" t="s">
        <v>2</v>
      </c>
      <c r="Q305" s="28">
        <f>SUMIF(C302:C321,"대",E302:E321)</f>
        <v>0</v>
      </c>
      <c r="R305" s="28">
        <f>COUNTIF(X302:X321,"대국")</f>
        <v>0</v>
      </c>
      <c r="S305" s="28" t="s">
        <v>2</v>
      </c>
      <c r="T305" s="28">
        <f>SUMIF(X302:X321,"대국",E302:E321)</f>
        <v>0</v>
      </c>
      <c r="U305" s="28">
        <f t="shared" si="71"/>
        <v>0</v>
      </c>
      <c r="V305" s="28" t="s">
        <v>2</v>
      </c>
      <c r="W305" s="28">
        <f t="shared" si="72"/>
        <v>0</v>
      </c>
      <c r="X305" s="28" t="str">
        <f t="shared" si="70"/>
        <v/>
      </c>
    </row>
    <row r="306" spans="1:24" ht="28.9" customHeight="1">
      <c r="A306" s="41" t="str">
        <f>IF(OR(ISNUMBER(E306),ISTEXT(C306)),A305+1," ")</f>
        <v xml:space="preserve"> </v>
      </c>
      <c r="B306" s="42"/>
      <c r="C306" s="43"/>
      <c r="D306" s="44"/>
      <c r="E306" s="44"/>
      <c r="F306" s="43"/>
      <c r="G306" s="43"/>
      <c r="H306" s="26"/>
      <c r="I306" s="26"/>
      <c r="J306" s="26"/>
      <c r="K306" s="26"/>
      <c r="L306" s="52"/>
      <c r="M306" s="50"/>
      <c r="N306" s="28" t="s">
        <v>7</v>
      </c>
      <c r="O306" s="28">
        <f>COUNTIF(C302:C321,"도")</f>
        <v>0</v>
      </c>
      <c r="P306" s="28" t="s">
        <v>2</v>
      </c>
      <c r="Q306" s="28">
        <f>SUMIF(C302:C321,"도",E302:E321)</f>
        <v>0</v>
      </c>
      <c r="R306" s="28">
        <f>COUNTIF(X302:X321,"도국")</f>
        <v>0</v>
      </c>
      <c r="S306" s="28" t="s">
        <v>2</v>
      </c>
      <c r="T306" s="28">
        <f>SUMIF(X302:X321,"도국",E302:E321)</f>
        <v>0</v>
      </c>
      <c r="U306" s="28">
        <f t="shared" si="71"/>
        <v>0</v>
      </c>
      <c r="V306" s="28" t="s">
        <v>2</v>
      </c>
      <c r="W306" s="28">
        <f t="shared" si="72"/>
        <v>0</v>
      </c>
      <c r="X306" s="28" t="str">
        <f t="shared" si="70"/>
        <v/>
      </c>
    </row>
    <row r="307" spans="1:24" ht="28.9" customHeight="1">
      <c r="A307" s="41" t="str">
        <f t="shared" ref="A307:A319" si="73">IF(OR(ISNUMBER(E307),ISTEXT(C307)),A306+1," ")</f>
        <v xml:space="preserve"> </v>
      </c>
      <c r="B307" s="42"/>
      <c r="C307" s="43"/>
      <c r="D307" s="44"/>
      <c r="E307" s="44"/>
      <c r="F307" s="43"/>
      <c r="G307" s="43"/>
      <c r="H307" s="26"/>
      <c r="I307" s="26"/>
      <c r="J307" s="26"/>
      <c r="K307" s="26"/>
      <c r="L307" s="52"/>
      <c r="M307" s="50"/>
      <c r="N307" s="28" t="s">
        <v>8</v>
      </c>
      <c r="O307" s="28">
        <f>COUNTIF(C302:C321,"천")</f>
        <v>0</v>
      </c>
      <c r="P307" s="28" t="s">
        <v>2</v>
      </c>
      <c r="Q307" s="28">
        <f>SUMIF(C302:C321,"천",E302:E321)</f>
        <v>0</v>
      </c>
      <c r="R307" s="28">
        <f>COUNTIF(X302:X321,"천국")</f>
        <v>0</v>
      </c>
      <c r="S307" s="28" t="s">
        <v>2</v>
      </c>
      <c r="T307" s="28">
        <f>SUMIF(X302:X321,"천국",E302:E321)</f>
        <v>0</v>
      </c>
      <c r="U307" s="28">
        <f t="shared" si="71"/>
        <v>0</v>
      </c>
      <c r="V307" s="28" t="s">
        <v>2</v>
      </c>
      <c r="W307" s="28">
        <f t="shared" si="72"/>
        <v>0</v>
      </c>
      <c r="X307" s="28" t="str">
        <f t="shared" si="70"/>
        <v/>
      </c>
    </row>
    <row r="308" spans="1:24" ht="28.9" customHeight="1">
      <c r="A308" s="41" t="str">
        <f t="shared" si="73"/>
        <v xml:space="preserve"> </v>
      </c>
      <c r="B308" s="42"/>
      <c r="C308" s="43"/>
      <c r="D308" s="44"/>
      <c r="E308" s="44"/>
      <c r="F308" s="43"/>
      <c r="G308" s="43"/>
      <c r="H308" s="26"/>
      <c r="I308" s="26"/>
      <c r="J308" s="26"/>
      <c r="K308" s="26"/>
      <c r="L308" s="52"/>
      <c r="M308" s="50"/>
      <c r="N308" s="28" t="s">
        <v>9</v>
      </c>
      <c r="O308" s="28">
        <f>COUNTIF(C302:C321,"구")</f>
        <v>0</v>
      </c>
      <c r="P308" s="28" t="s">
        <v>2</v>
      </c>
      <c r="Q308" s="28">
        <f>SUMIF(C302:C321,"구",E302:E321)</f>
        <v>0</v>
      </c>
      <c r="R308" s="28">
        <f>COUNTIF(X302:X321,"구국")</f>
        <v>0</v>
      </c>
      <c r="S308" s="28" t="s">
        <v>2</v>
      </c>
      <c r="T308" s="28">
        <f>SUMIF(X302:X321,"구국",E302:E321)</f>
        <v>0</v>
      </c>
      <c r="U308" s="28">
        <f t="shared" si="71"/>
        <v>0</v>
      </c>
      <c r="V308" s="28" t="s">
        <v>2</v>
      </c>
      <c r="W308" s="28">
        <f t="shared" si="72"/>
        <v>0</v>
      </c>
      <c r="X308" s="28" t="str">
        <f t="shared" si="70"/>
        <v/>
      </c>
    </row>
    <row r="309" spans="1:24" ht="28.9" customHeight="1">
      <c r="A309" s="41" t="str">
        <f t="shared" si="73"/>
        <v xml:space="preserve"> </v>
      </c>
      <c r="B309" s="42"/>
      <c r="C309" s="43"/>
      <c r="D309" s="44"/>
      <c r="E309" s="44"/>
      <c r="F309" s="43"/>
      <c r="G309" s="43"/>
      <c r="H309" s="26"/>
      <c r="I309" s="26"/>
      <c r="J309" s="26"/>
      <c r="K309" s="26"/>
      <c r="L309" s="52"/>
      <c r="M309" s="50"/>
      <c r="N309" s="28" t="s">
        <v>10</v>
      </c>
      <c r="O309" s="28">
        <f>COUNTIF(C302:C321,"제")</f>
        <v>0</v>
      </c>
      <c r="P309" s="28" t="s">
        <v>2</v>
      </c>
      <c r="Q309" s="28">
        <f>SUMIF(C302:C321,"제",E302:E321)</f>
        <v>0</v>
      </c>
      <c r="R309" s="28">
        <f>COUNTIF(X302:X321,"제국")</f>
        <v>0</v>
      </c>
      <c r="S309" s="28" t="s">
        <v>2</v>
      </c>
      <c r="T309" s="28">
        <f>SUMIF(X302:X321,"제국",E302:E321)</f>
        <v>0</v>
      </c>
      <c r="U309" s="28">
        <f t="shared" si="71"/>
        <v>0</v>
      </c>
      <c r="V309" s="28" t="s">
        <v>2</v>
      </c>
      <c r="W309" s="28">
        <f t="shared" si="72"/>
        <v>0</v>
      </c>
      <c r="X309" s="28" t="str">
        <f t="shared" si="70"/>
        <v/>
      </c>
    </row>
    <row r="310" spans="1:24" ht="28.9" customHeight="1">
      <c r="A310" s="41" t="str">
        <f t="shared" si="73"/>
        <v xml:space="preserve"> </v>
      </c>
      <c r="B310" s="42"/>
      <c r="C310" s="43"/>
      <c r="D310" s="44"/>
      <c r="E310" s="44"/>
      <c r="F310" s="43"/>
      <c r="G310" s="43"/>
      <c r="H310" s="26"/>
      <c r="I310" s="26"/>
      <c r="J310" s="26"/>
      <c r="K310" s="26"/>
      <c r="L310" s="52"/>
      <c r="M310" s="50"/>
      <c r="N310" s="28" t="s">
        <v>11</v>
      </c>
      <c r="O310" s="28">
        <f>COUNTIF(C302:C321,"유")</f>
        <v>0</v>
      </c>
      <c r="P310" s="28" t="s">
        <v>2</v>
      </c>
      <c r="Q310" s="28">
        <f>SUMIF(C302:C321,"유",E302:E321)</f>
        <v>0</v>
      </c>
      <c r="R310" s="28">
        <f>COUNTIF(X302:X321,"유국")</f>
        <v>0</v>
      </c>
      <c r="S310" s="28" t="s">
        <v>2</v>
      </c>
      <c r="T310" s="28">
        <f>SUMIF(X302:X321,"유국",E302:E321)</f>
        <v>0</v>
      </c>
      <c r="U310" s="28">
        <f t="shared" si="71"/>
        <v>0</v>
      </c>
      <c r="V310" s="28" t="s">
        <v>2</v>
      </c>
      <c r="W310" s="28">
        <f t="shared" si="72"/>
        <v>0</v>
      </c>
      <c r="X310" s="28" t="str">
        <f t="shared" si="70"/>
        <v/>
      </c>
    </row>
    <row r="311" spans="1:24" ht="28.9" customHeight="1">
      <c r="A311" s="41" t="str">
        <f t="shared" si="73"/>
        <v xml:space="preserve"> </v>
      </c>
      <c r="B311" s="42"/>
      <c r="C311" s="43"/>
      <c r="D311" s="44"/>
      <c r="E311" s="44"/>
      <c r="F311" s="43"/>
      <c r="G311" s="43"/>
      <c r="H311" s="26"/>
      <c r="I311" s="26"/>
      <c r="J311" s="26"/>
      <c r="K311" s="26"/>
      <c r="L311" s="52"/>
      <c r="M311" s="50"/>
      <c r="N311" s="28" t="s">
        <v>12</v>
      </c>
      <c r="O311" s="28">
        <f>COUNTIF(C302:C321,"과")</f>
        <v>0</v>
      </c>
      <c r="P311" s="28" t="s">
        <v>2</v>
      </c>
      <c r="Q311" s="28">
        <f>SUMIF(C302:C321,"과",E302:E321)</f>
        <v>0</v>
      </c>
      <c r="R311" s="28">
        <f>COUNTIF(X302:X321,"과국")</f>
        <v>0</v>
      </c>
      <c r="S311" s="28" t="s">
        <v>2</v>
      </c>
      <c r="T311" s="28">
        <f>SUMIF(X302:X321,"과국",E302:E321)</f>
        <v>0</v>
      </c>
      <c r="U311" s="28">
        <f t="shared" si="71"/>
        <v>0</v>
      </c>
      <c r="V311" s="28" t="s">
        <v>2</v>
      </c>
      <c r="W311" s="28">
        <f t="shared" si="72"/>
        <v>0</v>
      </c>
      <c r="X311" s="28" t="str">
        <f t="shared" si="70"/>
        <v/>
      </c>
    </row>
    <row r="312" spans="1:24" ht="28.9" customHeight="1">
      <c r="A312" s="41" t="str">
        <f t="shared" si="73"/>
        <v xml:space="preserve"> </v>
      </c>
      <c r="B312" s="42"/>
      <c r="C312" s="43"/>
      <c r="D312" s="44"/>
      <c r="E312" s="44"/>
      <c r="F312" s="43"/>
      <c r="G312" s="43"/>
      <c r="H312" s="26"/>
      <c r="I312" s="26"/>
      <c r="J312" s="26"/>
      <c r="K312" s="26"/>
      <c r="L312" s="52"/>
      <c r="M312" s="50"/>
      <c r="N312" s="28" t="s">
        <v>13</v>
      </c>
      <c r="O312" s="28">
        <f>COUNTIF(C302:C321,"묘")</f>
        <v>0</v>
      </c>
      <c r="P312" s="28" t="s">
        <v>2</v>
      </c>
      <c r="Q312" s="28">
        <f>SUMIF(C302:C321,"묘",E302:E321)</f>
        <v>0</v>
      </c>
      <c r="R312" s="28">
        <f>COUNTIF(X302:X321,"묘국")</f>
        <v>0</v>
      </c>
      <c r="S312" s="28" t="s">
        <v>2</v>
      </c>
      <c r="T312" s="28">
        <f>SUMIF(X302:X321,"묘국",E302:E321)</f>
        <v>0</v>
      </c>
      <c r="U312" s="28">
        <f t="shared" si="71"/>
        <v>0</v>
      </c>
      <c r="V312" s="28" t="s">
        <v>2</v>
      </c>
      <c r="W312" s="28">
        <f t="shared" si="72"/>
        <v>0</v>
      </c>
      <c r="X312" s="28" t="str">
        <f t="shared" ref="X312:X327" si="74">CONCATENATE(C312,H312)</f>
        <v/>
      </c>
    </row>
    <row r="313" spans="1:24" ht="28.9" customHeight="1">
      <c r="A313" s="41" t="str">
        <f t="shared" si="73"/>
        <v xml:space="preserve"> </v>
      </c>
      <c r="B313" s="42"/>
      <c r="C313" s="43"/>
      <c r="D313" s="44"/>
      <c r="E313" s="44"/>
      <c r="F313" s="43"/>
      <c r="G313" s="43"/>
      <c r="H313" s="26"/>
      <c r="I313" s="26"/>
      <c r="J313" s="26"/>
      <c r="K313" s="26"/>
      <c r="L313" s="52"/>
      <c r="M313" s="50"/>
      <c r="N313" s="28" t="s">
        <v>14</v>
      </c>
      <c r="O313" s="28">
        <f>COUNTIF(C302:C321,"목")</f>
        <v>0</v>
      </c>
      <c r="P313" s="28" t="s">
        <v>2</v>
      </c>
      <c r="Q313" s="28">
        <f>SUMIF(C302:C321,"목",E302:E321)</f>
        <v>0</v>
      </c>
      <c r="R313" s="28">
        <f>COUNTIF(X302:X321,"목국")</f>
        <v>0</v>
      </c>
      <c r="S313" s="28" t="s">
        <v>2</v>
      </c>
      <c r="T313" s="28">
        <f>SUMIF(X302:X321,"목국",E302:E321)</f>
        <v>0</v>
      </c>
      <c r="U313" s="28">
        <f t="shared" si="71"/>
        <v>0</v>
      </c>
      <c r="V313" s="28" t="s">
        <v>2</v>
      </c>
      <c r="W313" s="28">
        <f t="shared" si="72"/>
        <v>0</v>
      </c>
      <c r="X313" s="28" t="str">
        <f t="shared" si="74"/>
        <v/>
      </c>
    </row>
    <row r="314" spans="1:24" ht="28.9" customHeight="1">
      <c r="A314" s="41" t="str">
        <f t="shared" si="73"/>
        <v xml:space="preserve"> </v>
      </c>
      <c r="B314" s="42"/>
      <c r="C314" s="43"/>
      <c r="D314" s="44"/>
      <c r="E314" s="44"/>
      <c r="F314" s="43"/>
      <c r="G314" s="43"/>
      <c r="H314" s="26"/>
      <c r="I314" s="26"/>
      <c r="J314" s="26"/>
      <c r="K314" s="26"/>
      <c r="L314" s="52"/>
      <c r="M314" s="50"/>
      <c r="N314" s="28" t="s">
        <v>15</v>
      </c>
      <c r="O314" s="28">
        <f>COUNTIF(C302:C321,"잡")</f>
        <v>0</v>
      </c>
      <c r="P314" s="28" t="s">
        <v>2</v>
      </c>
      <c r="Q314" s="28">
        <f>SUMIF(C302:C321,"잡",E302:E321)</f>
        <v>0</v>
      </c>
      <c r="R314" s="28">
        <f>COUNTIF(X302:X321,"잡국")</f>
        <v>0</v>
      </c>
      <c r="S314" s="28" t="s">
        <v>2</v>
      </c>
      <c r="T314" s="28">
        <f>SUMIF(X302:X321,"잡국",E302:E321)</f>
        <v>0</v>
      </c>
      <c r="U314" s="28">
        <f t="shared" si="71"/>
        <v>0</v>
      </c>
      <c r="V314" s="28" t="s">
        <v>2</v>
      </c>
      <c r="W314" s="28">
        <f t="shared" si="72"/>
        <v>0</v>
      </c>
      <c r="X314" s="28" t="str">
        <f t="shared" si="74"/>
        <v/>
      </c>
    </row>
    <row r="315" spans="1:24" ht="28.9" customHeight="1">
      <c r="A315" s="41" t="str">
        <f t="shared" si="73"/>
        <v xml:space="preserve"> </v>
      </c>
      <c r="B315" s="42"/>
      <c r="C315" s="43"/>
      <c r="D315" s="44"/>
      <c r="E315" s="44"/>
      <c r="F315" s="43"/>
      <c r="G315" s="43"/>
      <c r="H315" s="26"/>
      <c r="I315" s="26"/>
      <c r="J315" s="26"/>
      <c r="K315" s="26"/>
      <c r="L315" s="52"/>
      <c r="M315" s="50"/>
      <c r="N315" s="28" t="s">
        <v>19</v>
      </c>
      <c r="O315" s="28">
        <f>COUNTIF(C302:C321,"학")</f>
        <v>0</v>
      </c>
      <c r="P315" s="28" t="s">
        <v>2</v>
      </c>
      <c r="Q315" s="28">
        <f>SUMIF(C302:C321,"학",E302:E321)</f>
        <v>0</v>
      </c>
      <c r="R315" s="28">
        <f>COUNTIF(X302:X321,"학국")</f>
        <v>0</v>
      </c>
      <c r="S315" s="28" t="s">
        <v>2</v>
      </c>
      <c r="T315" s="28">
        <f>SUMIF(X302:X321,"학국",E302:E321)</f>
        <v>0</v>
      </c>
      <c r="U315" s="28">
        <f t="shared" si="71"/>
        <v>0</v>
      </c>
      <c r="V315" s="28" t="s">
        <v>2</v>
      </c>
      <c r="W315" s="28">
        <f t="shared" si="72"/>
        <v>0</v>
      </c>
      <c r="X315" s="28" t="str">
        <f t="shared" si="74"/>
        <v/>
      </c>
    </row>
    <row r="316" spans="1:24" ht="28.9" customHeight="1">
      <c r="A316" s="41" t="str">
        <f t="shared" si="73"/>
        <v xml:space="preserve"> </v>
      </c>
      <c r="B316" s="42"/>
      <c r="C316" s="43"/>
      <c r="D316" s="44"/>
      <c r="E316" s="44"/>
      <c r="F316" s="43"/>
      <c r="G316" s="43"/>
      <c r="H316" s="26"/>
      <c r="I316" s="26"/>
      <c r="J316" s="26"/>
      <c r="K316" s="26"/>
      <c r="L316" s="52"/>
      <c r="M316" s="50"/>
      <c r="N316" s="28" t="s">
        <v>16</v>
      </c>
      <c r="O316" s="28">
        <f>COUNTIF(C302:C321,"수")</f>
        <v>0</v>
      </c>
      <c r="P316" s="28" t="s">
        <v>2</v>
      </c>
      <c r="Q316" s="28">
        <f>SUMIF(C302:C321,"수",E302:E321)</f>
        <v>0</v>
      </c>
      <c r="R316" s="28">
        <f>COUNTIF(X302:X321,"수국")</f>
        <v>0</v>
      </c>
      <c r="S316" s="28" t="s">
        <v>2</v>
      </c>
      <c r="T316" s="28">
        <f>SUMIF(X302:X321,"수국",E302:E321)</f>
        <v>0</v>
      </c>
      <c r="U316" s="28">
        <f t="shared" si="71"/>
        <v>0</v>
      </c>
      <c r="V316" s="28" t="s">
        <v>2</v>
      </c>
      <c r="W316" s="28">
        <f t="shared" si="72"/>
        <v>0</v>
      </c>
      <c r="X316" s="28" t="str">
        <f t="shared" si="74"/>
        <v/>
      </c>
    </row>
    <row r="317" spans="1:24" ht="28.9" customHeight="1">
      <c r="A317" s="41" t="str">
        <f t="shared" si="73"/>
        <v xml:space="preserve"> </v>
      </c>
      <c r="B317" s="42"/>
      <c r="C317" s="43"/>
      <c r="D317" s="44"/>
      <c r="E317" s="44"/>
      <c r="F317" s="43"/>
      <c r="G317" s="43"/>
      <c r="H317" s="26"/>
      <c r="I317" s="26"/>
      <c r="J317" s="26"/>
      <c r="K317" s="26"/>
      <c r="L317" s="52"/>
      <c r="M317" s="50"/>
      <c r="N317" s="29" t="s">
        <v>17</v>
      </c>
      <c r="O317" s="28">
        <f>COUNTIF(C302:C321,"장")</f>
        <v>0</v>
      </c>
      <c r="P317" s="28" t="s">
        <v>2</v>
      </c>
      <c r="Q317" s="28">
        <f>SUMIF(C302:C321,"장",E302:E321)</f>
        <v>0</v>
      </c>
      <c r="R317" s="28">
        <f>COUNTIF(X302:X321,"장국")</f>
        <v>0</v>
      </c>
      <c r="S317" s="28" t="s">
        <v>2</v>
      </c>
      <c r="T317" s="28">
        <f>SUMIF(X302:X321,"장국",E302:E321)</f>
        <v>0</v>
      </c>
      <c r="U317" s="28">
        <f t="shared" si="71"/>
        <v>0</v>
      </c>
      <c r="V317" s="28" t="s">
        <v>2</v>
      </c>
      <c r="W317" s="28">
        <f t="shared" si="72"/>
        <v>0</v>
      </c>
      <c r="X317" s="30" t="str">
        <f t="shared" si="74"/>
        <v/>
      </c>
    </row>
    <row r="318" spans="1:24" ht="28.9" customHeight="1">
      <c r="A318" s="41" t="str">
        <f t="shared" si="73"/>
        <v xml:space="preserve"> </v>
      </c>
      <c r="B318" s="42"/>
      <c r="C318" s="43"/>
      <c r="D318" s="44"/>
      <c r="E318" s="44"/>
      <c r="F318" s="43"/>
      <c r="G318" s="43"/>
      <c r="H318" s="26"/>
      <c r="I318" s="26"/>
      <c r="J318" s="26"/>
      <c r="K318" s="26"/>
      <c r="L318" s="52"/>
      <c r="M318" s="50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30" t="str">
        <f t="shared" si="74"/>
        <v/>
      </c>
    </row>
    <row r="319" spans="1:24" ht="28.9" customHeight="1">
      <c r="A319" s="41" t="str">
        <f t="shared" si="73"/>
        <v xml:space="preserve"> </v>
      </c>
      <c r="B319" s="42"/>
      <c r="C319" s="43"/>
      <c r="D319" s="44"/>
      <c r="E319" s="44"/>
      <c r="F319" s="43"/>
      <c r="G319" s="43"/>
      <c r="H319" s="26"/>
      <c r="I319" s="26"/>
      <c r="J319" s="26"/>
      <c r="K319" s="26"/>
      <c r="L319" s="52"/>
      <c r="M319" s="50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30" t="str">
        <f t="shared" si="74"/>
        <v/>
      </c>
    </row>
    <row r="320" spans="1:24" ht="28.9" customHeight="1">
      <c r="A320" s="41" t="str">
        <f>IF(OR(ISNUMBER(E320),ISTEXT(C320)),A319+1," ")</f>
        <v xml:space="preserve"> </v>
      </c>
      <c r="B320" s="42"/>
      <c r="C320" s="43"/>
      <c r="D320" s="44"/>
      <c r="E320" s="44"/>
      <c r="F320" s="43"/>
      <c r="G320" s="43"/>
      <c r="H320" s="26"/>
      <c r="I320" s="26"/>
      <c r="J320" s="26"/>
      <c r="K320" s="26"/>
      <c r="L320" s="52"/>
      <c r="M320" s="50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30" t="str">
        <f t="shared" si="74"/>
        <v/>
      </c>
    </row>
    <row r="321" spans="1:24" ht="28.9" customHeight="1">
      <c r="A321" s="41" t="str">
        <f>IF(OR(ISNUMBER(E321),ISTEXT(C321)),A320+1," ")</f>
        <v xml:space="preserve"> </v>
      </c>
      <c r="B321" s="42"/>
      <c r="C321" s="43"/>
      <c r="D321" s="44"/>
      <c r="E321" s="44"/>
      <c r="F321" s="43"/>
      <c r="G321" s="43"/>
      <c r="H321" s="26"/>
      <c r="I321" s="26"/>
      <c r="J321" s="26"/>
      <c r="K321" s="26"/>
      <c r="L321" s="52"/>
      <c r="M321" s="50"/>
      <c r="N321" s="28" t="s">
        <v>20</v>
      </c>
      <c r="O321" s="28">
        <f>COUNTIF(C302:C321," ")</f>
        <v>0</v>
      </c>
      <c r="P321" s="28" t="s">
        <v>2</v>
      </c>
      <c r="Q321" s="28">
        <f>SUMIF(C302:C321," ",E302:E321)</f>
        <v>0</v>
      </c>
      <c r="R321" s="28"/>
      <c r="S321" s="28" t="s">
        <v>2</v>
      </c>
      <c r="T321" s="28"/>
      <c r="U321" s="28">
        <f>O321</f>
        <v>0</v>
      </c>
      <c r="V321" s="28" t="s">
        <v>2</v>
      </c>
      <c r="W321" s="28">
        <f>Q321</f>
        <v>0</v>
      </c>
      <c r="X321" s="28" t="str">
        <f t="shared" si="74"/>
        <v/>
      </c>
    </row>
    <row r="322" spans="1:24" ht="28.9" customHeight="1">
      <c r="A322" s="45" t="s">
        <v>35</v>
      </c>
      <c r="B322" s="46"/>
      <c r="C322" s="47"/>
      <c r="D322" s="48"/>
      <c r="E322" s="49">
        <f>SUM(E302:E321)</f>
        <v>0</v>
      </c>
      <c r="F322" s="47"/>
      <c r="G322" s="47"/>
      <c r="H322" s="31"/>
      <c r="I322" s="31"/>
      <c r="J322" s="31"/>
      <c r="K322" s="31"/>
      <c r="L322" s="33"/>
      <c r="M322" s="51"/>
      <c r="N322" s="29" t="s">
        <v>1</v>
      </c>
      <c r="O322" s="28">
        <f>SUM(O302:O321)</f>
        <v>0</v>
      </c>
      <c r="P322" s="28" t="s">
        <v>2</v>
      </c>
      <c r="Q322" s="28">
        <f>SUM(Q302:Q321)</f>
        <v>0</v>
      </c>
      <c r="R322" s="28">
        <f>SUM(R302:R321)</f>
        <v>0</v>
      </c>
      <c r="S322" s="28" t="s">
        <v>2</v>
      </c>
      <c r="T322" s="28">
        <f>SUM(T302:T321)</f>
        <v>0</v>
      </c>
      <c r="U322" s="28">
        <f>SUM(U302:U321)</f>
        <v>0</v>
      </c>
      <c r="V322" s="28" t="s">
        <v>2</v>
      </c>
      <c r="W322" s="28">
        <f>SUM(W302:W321)</f>
        <v>0</v>
      </c>
      <c r="X322" s="28" t="str">
        <f t="shared" si="74"/>
        <v/>
      </c>
    </row>
    <row r="323" spans="1:24" ht="28.9" customHeight="1">
      <c r="A323" s="41" t="str">
        <f>IF(OR(ISNUMBER(E323),ISTEXT(C323)),A321+1," ")</f>
        <v xml:space="preserve"> </v>
      </c>
      <c r="B323" s="42"/>
      <c r="C323" s="43"/>
      <c r="D323" s="44"/>
      <c r="E323" s="44"/>
      <c r="F323" s="43"/>
      <c r="G323" s="43"/>
      <c r="H323" s="26"/>
      <c r="I323" s="26"/>
      <c r="J323" s="26"/>
      <c r="K323" s="27"/>
      <c r="L323" s="52"/>
      <c r="M323" s="50"/>
      <c r="N323" s="28" t="s">
        <v>3</v>
      </c>
      <c r="O323" s="28">
        <f>COUNTIF(C323:C342,"전")</f>
        <v>0</v>
      </c>
      <c r="P323" s="28" t="s">
        <v>2</v>
      </c>
      <c r="Q323" s="28">
        <f>SUMIF(C323:C342,"전",E323:E342)</f>
        <v>0</v>
      </c>
      <c r="R323" s="28">
        <f>COUNTIF(X323:X342,"전국")</f>
        <v>0</v>
      </c>
      <c r="S323" s="28" t="s">
        <v>2</v>
      </c>
      <c r="T323" s="28">
        <f>SUMIF(X323:X342,"전국",E323:E342)</f>
        <v>0</v>
      </c>
      <c r="U323" s="28">
        <f t="shared" ref="U323:U338" si="75">O323-R323</f>
        <v>0</v>
      </c>
      <c r="V323" s="28" t="s">
        <v>2</v>
      </c>
      <c r="W323" s="28">
        <f t="shared" ref="W323:W338" si="76">Q323-T323</f>
        <v>0</v>
      </c>
      <c r="X323" s="28" t="str">
        <f t="shared" si="74"/>
        <v/>
      </c>
    </row>
    <row r="324" spans="1:24" ht="28.9" customHeight="1">
      <c r="A324" s="41" t="str">
        <f>IF(OR(ISNUMBER(E324),ISTEXT(C324)),A323+1," ")</f>
        <v xml:space="preserve"> </v>
      </c>
      <c r="B324" s="42"/>
      <c r="C324" s="43"/>
      <c r="D324" s="44"/>
      <c r="E324" s="44"/>
      <c r="F324" s="43"/>
      <c r="G324" s="43"/>
      <c r="H324" s="26"/>
      <c r="I324" s="26"/>
      <c r="J324" s="26"/>
      <c r="K324" s="26"/>
      <c r="L324" s="52"/>
      <c r="M324" s="50"/>
      <c r="N324" s="28" t="s">
        <v>4</v>
      </c>
      <c r="O324" s="28">
        <f>COUNTIF(C323:C342,"답")</f>
        <v>0</v>
      </c>
      <c r="P324" s="28" t="s">
        <v>2</v>
      </c>
      <c r="Q324" s="28">
        <f>SUMIF(C323:C342,"답",E323:E342)</f>
        <v>0</v>
      </c>
      <c r="R324" s="28">
        <f>COUNTIF(X323:X342,"답국")</f>
        <v>0</v>
      </c>
      <c r="S324" s="28" t="s">
        <v>2</v>
      </c>
      <c r="T324" s="28">
        <f>SUMIF(X323:X342,"답국",E323:E342)</f>
        <v>0</v>
      </c>
      <c r="U324" s="28">
        <f t="shared" si="75"/>
        <v>0</v>
      </c>
      <c r="V324" s="28" t="s">
        <v>2</v>
      </c>
      <c r="W324" s="28">
        <f t="shared" si="76"/>
        <v>0</v>
      </c>
      <c r="X324" s="28" t="str">
        <f t="shared" si="74"/>
        <v/>
      </c>
    </row>
    <row r="325" spans="1:24" ht="28.9" customHeight="1">
      <c r="A325" s="41" t="str">
        <f>IF(OR(ISNUMBER(E325),ISTEXT(C325)),A324+1," ")</f>
        <v xml:space="preserve"> </v>
      </c>
      <c r="B325" s="42"/>
      <c r="C325" s="43"/>
      <c r="D325" s="44"/>
      <c r="E325" s="44"/>
      <c r="F325" s="43"/>
      <c r="G325" s="43"/>
      <c r="H325" s="26"/>
      <c r="I325" s="26"/>
      <c r="J325" s="26"/>
      <c r="K325" s="26"/>
      <c r="L325" s="52"/>
      <c r="M325" s="50"/>
      <c r="N325" s="28" t="s">
        <v>5</v>
      </c>
      <c r="O325" s="28">
        <f>COUNTIF(C323:C342,"임")</f>
        <v>0</v>
      </c>
      <c r="P325" s="28" t="s">
        <v>2</v>
      </c>
      <c r="Q325" s="28">
        <f>SUMIF(C323:C342,"임",E323:E342)</f>
        <v>0</v>
      </c>
      <c r="R325" s="28">
        <f>COUNTIF(X323:X342,"임국")</f>
        <v>0</v>
      </c>
      <c r="S325" s="28" t="s">
        <v>2</v>
      </c>
      <c r="T325" s="28">
        <f>SUMIF(X323:X342,"임국",E323:E342)</f>
        <v>0</v>
      </c>
      <c r="U325" s="28">
        <f t="shared" si="75"/>
        <v>0</v>
      </c>
      <c r="V325" s="28" t="s">
        <v>2</v>
      </c>
      <c r="W325" s="28">
        <f t="shared" si="76"/>
        <v>0</v>
      </c>
      <c r="X325" s="28" t="str">
        <f t="shared" si="74"/>
        <v/>
      </c>
    </row>
    <row r="326" spans="1:24" ht="28.9" customHeight="1">
      <c r="A326" s="41" t="str">
        <f>IF(OR(ISNUMBER(E326),ISTEXT(C326)),A325+1," ")</f>
        <v xml:space="preserve"> </v>
      </c>
      <c r="B326" s="42"/>
      <c r="C326" s="43"/>
      <c r="D326" s="44"/>
      <c r="E326" s="44"/>
      <c r="F326" s="43"/>
      <c r="G326" s="43"/>
      <c r="H326" s="26"/>
      <c r="I326" s="26"/>
      <c r="J326" s="26"/>
      <c r="K326" s="26"/>
      <c r="L326" s="52"/>
      <c r="M326" s="50"/>
      <c r="N326" s="28" t="s">
        <v>6</v>
      </c>
      <c r="O326" s="28">
        <f>COUNTIF(C323:C342,"대")</f>
        <v>0</v>
      </c>
      <c r="P326" s="28" t="s">
        <v>2</v>
      </c>
      <c r="Q326" s="28">
        <f>SUMIF(C323:C342,"대",E323:E342)</f>
        <v>0</v>
      </c>
      <c r="R326" s="28">
        <f>COUNTIF(X323:X342,"대국")</f>
        <v>0</v>
      </c>
      <c r="S326" s="28" t="s">
        <v>2</v>
      </c>
      <c r="T326" s="28">
        <f>SUMIF(X323:X342,"대국",E323:E342)</f>
        <v>0</v>
      </c>
      <c r="U326" s="28">
        <f t="shared" si="75"/>
        <v>0</v>
      </c>
      <c r="V326" s="28" t="s">
        <v>2</v>
      </c>
      <c r="W326" s="28">
        <f t="shared" si="76"/>
        <v>0</v>
      </c>
      <c r="X326" s="28" t="str">
        <f t="shared" si="74"/>
        <v/>
      </c>
    </row>
    <row r="327" spans="1:24" ht="28.9" customHeight="1">
      <c r="A327" s="41" t="str">
        <f t="shared" ref="A327:A340" si="77">IF(OR(ISNUMBER(E327),ISTEXT(C327)),A326+1," ")</f>
        <v xml:space="preserve"> </v>
      </c>
      <c r="B327" s="42"/>
      <c r="C327" s="43"/>
      <c r="D327" s="44"/>
      <c r="E327" s="44"/>
      <c r="F327" s="43"/>
      <c r="G327" s="43"/>
      <c r="H327" s="26"/>
      <c r="I327" s="26"/>
      <c r="J327" s="26"/>
      <c r="K327" s="26"/>
      <c r="L327" s="52"/>
      <c r="M327" s="50"/>
      <c r="N327" s="28" t="s">
        <v>7</v>
      </c>
      <c r="O327" s="28">
        <f>COUNTIF(C323:C342,"도")</f>
        <v>0</v>
      </c>
      <c r="P327" s="28" t="s">
        <v>2</v>
      </c>
      <c r="Q327" s="28">
        <f>SUMIF(C323:C342,"도",E323:E342)</f>
        <v>0</v>
      </c>
      <c r="R327" s="28">
        <f>COUNTIF(X323:X342,"도국")</f>
        <v>0</v>
      </c>
      <c r="S327" s="28" t="s">
        <v>2</v>
      </c>
      <c r="T327" s="28">
        <f>SUMIF(X323:X342,"도국",E323:E342)</f>
        <v>0</v>
      </c>
      <c r="U327" s="28">
        <f t="shared" si="75"/>
        <v>0</v>
      </c>
      <c r="V327" s="28" t="s">
        <v>2</v>
      </c>
      <c r="W327" s="28">
        <f t="shared" si="76"/>
        <v>0</v>
      </c>
      <c r="X327" s="28" t="str">
        <f t="shared" si="74"/>
        <v/>
      </c>
    </row>
    <row r="328" spans="1:24" ht="28.9" customHeight="1">
      <c r="A328" s="41" t="str">
        <f t="shared" si="77"/>
        <v xml:space="preserve"> </v>
      </c>
      <c r="B328" s="42"/>
      <c r="C328" s="43"/>
      <c r="D328" s="44"/>
      <c r="E328" s="44"/>
      <c r="F328" s="43"/>
      <c r="G328" s="43"/>
      <c r="H328" s="26"/>
      <c r="I328" s="26"/>
      <c r="J328" s="26"/>
      <c r="K328" s="26"/>
      <c r="L328" s="52"/>
      <c r="M328" s="50"/>
      <c r="N328" s="28" t="s">
        <v>8</v>
      </c>
      <c r="O328" s="28">
        <f>COUNTIF(C323:C342,"천")</f>
        <v>0</v>
      </c>
      <c r="P328" s="28" t="s">
        <v>2</v>
      </c>
      <c r="Q328" s="28">
        <f>SUMIF(C323:C342,"천",E323:E342)</f>
        <v>0</v>
      </c>
      <c r="R328" s="28">
        <f>COUNTIF(X323:X342,"천국")</f>
        <v>0</v>
      </c>
      <c r="S328" s="28" t="s">
        <v>2</v>
      </c>
      <c r="T328" s="28">
        <f>SUMIF(X323:X342,"천국",E323:E342)</f>
        <v>0</v>
      </c>
      <c r="U328" s="28">
        <f t="shared" si="75"/>
        <v>0</v>
      </c>
      <c r="V328" s="28" t="s">
        <v>2</v>
      </c>
      <c r="W328" s="28">
        <f t="shared" si="76"/>
        <v>0</v>
      </c>
      <c r="X328" s="28" t="str">
        <f t="shared" ref="X328:X343" si="78">CONCATENATE(C328,H328)</f>
        <v/>
      </c>
    </row>
    <row r="329" spans="1:24" ht="28.9" customHeight="1">
      <c r="A329" s="41" t="str">
        <f t="shared" si="77"/>
        <v xml:space="preserve"> </v>
      </c>
      <c r="B329" s="42"/>
      <c r="C329" s="43"/>
      <c r="D329" s="44"/>
      <c r="E329" s="44"/>
      <c r="F329" s="43"/>
      <c r="G329" s="43"/>
      <c r="H329" s="26"/>
      <c r="I329" s="26"/>
      <c r="J329" s="26"/>
      <c r="K329" s="26"/>
      <c r="L329" s="52"/>
      <c r="M329" s="50"/>
      <c r="N329" s="28" t="s">
        <v>9</v>
      </c>
      <c r="O329" s="28">
        <f>COUNTIF(C323:C342,"구")</f>
        <v>0</v>
      </c>
      <c r="P329" s="28" t="s">
        <v>2</v>
      </c>
      <c r="Q329" s="28">
        <f>SUMIF(C323:C342,"구",E323:E342)</f>
        <v>0</v>
      </c>
      <c r="R329" s="28">
        <f>COUNTIF(X323:X342,"구국")</f>
        <v>0</v>
      </c>
      <c r="S329" s="28" t="s">
        <v>2</v>
      </c>
      <c r="T329" s="28">
        <f>SUMIF(X323:X342,"구국",E323:E342)</f>
        <v>0</v>
      </c>
      <c r="U329" s="28">
        <f t="shared" si="75"/>
        <v>0</v>
      </c>
      <c r="V329" s="28" t="s">
        <v>2</v>
      </c>
      <c r="W329" s="28">
        <f t="shared" si="76"/>
        <v>0</v>
      </c>
      <c r="X329" s="28" t="str">
        <f t="shared" si="78"/>
        <v/>
      </c>
    </row>
    <row r="330" spans="1:24" ht="28.9" customHeight="1">
      <c r="A330" s="41" t="str">
        <f t="shared" si="77"/>
        <v xml:space="preserve"> </v>
      </c>
      <c r="B330" s="42"/>
      <c r="C330" s="43"/>
      <c r="D330" s="44"/>
      <c r="E330" s="44"/>
      <c r="F330" s="43"/>
      <c r="G330" s="43"/>
      <c r="H330" s="26"/>
      <c r="I330" s="26"/>
      <c r="J330" s="26"/>
      <c r="K330" s="26"/>
      <c r="L330" s="52"/>
      <c r="M330" s="50"/>
      <c r="N330" s="28" t="s">
        <v>10</v>
      </c>
      <c r="O330" s="28">
        <f>COUNTIF(C323:C342,"제")</f>
        <v>0</v>
      </c>
      <c r="P330" s="28" t="s">
        <v>2</v>
      </c>
      <c r="Q330" s="28">
        <f>SUMIF(C323:C342,"제",E323:E342)</f>
        <v>0</v>
      </c>
      <c r="R330" s="28">
        <f>COUNTIF(X323:X342,"제국")</f>
        <v>0</v>
      </c>
      <c r="S330" s="28" t="s">
        <v>2</v>
      </c>
      <c r="T330" s="28">
        <f>SUMIF(X323:X342,"제국",E323:E342)</f>
        <v>0</v>
      </c>
      <c r="U330" s="28">
        <f t="shared" si="75"/>
        <v>0</v>
      </c>
      <c r="V330" s="28" t="s">
        <v>2</v>
      </c>
      <c r="W330" s="28">
        <f t="shared" si="76"/>
        <v>0</v>
      </c>
      <c r="X330" s="28" t="str">
        <f t="shared" si="78"/>
        <v/>
      </c>
    </row>
    <row r="331" spans="1:24" ht="28.9" customHeight="1">
      <c r="A331" s="41" t="str">
        <f t="shared" si="77"/>
        <v xml:space="preserve"> </v>
      </c>
      <c r="B331" s="42"/>
      <c r="C331" s="43"/>
      <c r="D331" s="44"/>
      <c r="E331" s="44"/>
      <c r="F331" s="43"/>
      <c r="G331" s="43"/>
      <c r="H331" s="26"/>
      <c r="I331" s="26"/>
      <c r="J331" s="26"/>
      <c r="K331" s="26"/>
      <c r="L331" s="52"/>
      <c r="M331" s="50"/>
      <c r="N331" s="28" t="s">
        <v>11</v>
      </c>
      <c r="O331" s="28">
        <f>COUNTIF(C323:C342,"유")</f>
        <v>0</v>
      </c>
      <c r="P331" s="28" t="s">
        <v>2</v>
      </c>
      <c r="Q331" s="28">
        <f>SUMIF(C323:C342,"유",E323:E342)</f>
        <v>0</v>
      </c>
      <c r="R331" s="28">
        <f>COUNTIF(X323:X342,"유국")</f>
        <v>0</v>
      </c>
      <c r="S331" s="28" t="s">
        <v>2</v>
      </c>
      <c r="T331" s="28">
        <f>SUMIF(X323:X342,"유국",E323:E342)</f>
        <v>0</v>
      </c>
      <c r="U331" s="28">
        <f t="shared" si="75"/>
        <v>0</v>
      </c>
      <c r="V331" s="28" t="s">
        <v>2</v>
      </c>
      <c r="W331" s="28">
        <f t="shared" si="76"/>
        <v>0</v>
      </c>
      <c r="X331" s="28" t="str">
        <f t="shared" si="78"/>
        <v/>
      </c>
    </row>
    <row r="332" spans="1:24" ht="28.9" customHeight="1">
      <c r="A332" s="41" t="str">
        <f t="shared" si="77"/>
        <v xml:space="preserve"> </v>
      </c>
      <c r="B332" s="42"/>
      <c r="C332" s="43"/>
      <c r="D332" s="44"/>
      <c r="E332" s="44"/>
      <c r="F332" s="43"/>
      <c r="G332" s="43"/>
      <c r="H332" s="26"/>
      <c r="I332" s="26"/>
      <c r="J332" s="26"/>
      <c r="K332" s="26"/>
      <c r="L332" s="52"/>
      <c r="M332" s="50"/>
      <c r="N332" s="28" t="s">
        <v>12</v>
      </c>
      <c r="O332" s="28">
        <f>COUNTIF(C323:C342,"과")</f>
        <v>0</v>
      </c>
      <c r="P332" s="28" t="s">
        <v>2</v>
      </c>
      <c r="Q332" s="28">
        <f>SUMIF(C323:C342,"과",E323:E342)</f>
        <v>0</v>
      </c>
      <c r="R332" s="28">
        <f>COUNTIF(X323:X342,"과국")</f>
        <v>0</v>
      </c>
      <c r="S332" s="28" t="s">
        <v>2</v>
      </c>
      <c r="T332" s="28">
        <f>SUMIF(X323:X342,"과국",E323:E342)</f>
        <v>0</v>
      </c>
      <c r="U332" s="28">
        <f t="shared" si="75"/>
        <v>0</v>
      </c>
      <c r="V332" s="28" t="s">
        <v>2</v>
      </c>
      <c r="W332" s="28">
        <f t="shared" si="76"/>
        <v>0</v>
      </c>
      <c r="X332" s="28" t="str">
        <f t="shared" si="78"/>
        <v/>
      </c>
    </row>
    <row r="333" spans="1:24" ht="28.9" customHeight="1">
      <c r="A333" s="41" t="str">
        <f t="shared" si="77"/>
        <v xml:space="preserve"> </v>
      </c>
      <c r="B333" s="42"/>
      <c r="C333" s="43"/>
      <c r="D333" s="44"/>
      <c r="E333" s="44"/>
      <c r="F333" s="43"/>
      <c r="G333" s="43"/>
      <c r="H333" s="26"/>
      <c r="I333" s="26"/>
      <c r="J333" s="26"/>
      <c r="K333" s="26"/>
      <c r="L333" s="52"/>
      <c r="M333" s="50"/>
      <c r="N333" s="28" t="s">
        <v>13</v>
      </c>
      <c r="O333" s="28">
        <f>COUNTIF(C323:C342,"묘")</f>
        <v>0</v>
      </c>
      <c r="P333" s="28" t="s">
        <v>2</v>
      </c>
      <c r="Q333" s="28">
        <f>SUMIF(C323:C342,"묘",E323:E342)</f>
        <v>0</v>
      </c>
      <c r="R333" s="28">
        <f>COUNTIF(X323:X342,"묘국")</f>
        <v>0</v>
      </c>
      <c r="S333" s="28" t="s">
        <v>2</v>
      </c>
      <c r="T333" s="28">
        <f>SUMIF(X323:X342,"묘국",E323:E342)</f>
        <v>0</v>
      </c>
      <c r="U333" s="28">
        <f t="shared" si="75"/>
        <v>0</v>
      </c>
      <c r="V333" s="28" t="s">
        <v>2</v>
      </c>
      <c r="W333" s="28">
        <f t="shared" si="76"/>
        <v>0</v>
      </c>
      <c r="X333" s="28" t="str">
        <f t="shared" si="78"/>
        <v/>
      </c>
    </row>
    <row r="334" spans="1:24" ht="28.9" customHeight="1">
      <c r="A334" s="41" t="str">
        <f t="shared" si="77"/>
        <v xml:space="preserve"> </v>
      </c>
      <c r="B334" s="42"/>
      <c r="C334" s="43"/>
      <c r="D334" s="44"/>
      <c r="E334" s="44"/>
      <c r="F334" s="43"/>
      <c r="G334" s="43"/>
      <c r="H334" s="26"/>
      <c r="I334" s="26"/>
      <c r="J334" s="26"/>
      <c r="K334" s="26"/>
      <c r="L334" s="52"/>
      <c r="M334" s="50"/>
      <c r="N334" s="28" t="s">
        <v>14</v>
      </c>
      <c r="O334" s="28">
        <f>COUNTIF(C323:C342,"목")</f>
        <v>0</v>
      </c>
      <c r="P334" s="28" t="s">
        <v>2</v>
      </c>
      <c r="Q334" s="28">
        <f>SUMIF(C323:C342,"목",E323:E342)</f>
        <v>0</v>
      </c>
      <c r="R334" s="28">
        <f>COUNTIF(X323:X342,"목국")</f>
        <v>0</v>
      </c>
      <c r="S334" s="28" t="s">
        <v>2</v>
      </c>
      <c r="T334" s="28">
        <f>SUMIF(X323:X342,"목국",E323:E342)</f>
        <v>0</v>
      </c>
      <c r="U334" s="28">
        <f t="shared" si="75"/>
        <v>0</v>
      </c>
      <c r="V334" s="28" t="s">
        <v>2</v>
      </c>
      <c r="W334" s="28">
        <f t="shared" si="76"/>
        <v>0</v>
      </c>
      <c r="X334" s="28" t="str">
        <f t="shared" si="78"/>
        <v/>
      </c>
    </row>
    <row r="335" spans="1:24" ht="28.9" customHeight="1">
      <c r="A335" s="41" t="str">
        <f t="shared" si="77"/>
        <v xml:space="preserve"> </v>
      </c>
      <c r="B335" s="42"/>
      <c r="C335" s="43"/>
      <c r="D335" s="44"/>
      <c r="E335" s="44"/>
      <c r="F335" s="43"/>
      <c r="G335" s="43"/>
      <c r="H335" s="26"/>
      <c r="I335" s="26"/>
      <c r="J335" s="26"/>
      <c r="K335" s="26"/>
      <c r="L335" s="52"/>
      <c r="M335" s="50"/>
      <c r="N335" s="28" t="s">
        <v>15</v>
      </c>
      <c r="O335" s="28">
        <f>COUNTIF(C323:C342,"잡")</f>
        <v>0</v>
      </c>
      <c r="P335" s="28" t="s">
        <v>2</v>
      </c>
      <c r="Q335" s="28">
        <f>SUMIF(C323:C342,"잡",E323:E342)</f>
        <v>0</v>
      </c>
      <c r="R335" s="28">
        <f>COUNTIF(X323:X342,"잡국")</f>
        <v>0</v>
      </c>
      <c r="S335" s="28" t="s">
        <v>2</v>
      </c>
      <c r="T335" s="28">
        <f>SUMIF(X323:X342,"잡국",E323:E342)</f>
        <v>0</v>
      </c>
      <c r="U335" s="28">
        <f t="shared" si="75"/>
        <v>0</v>
      </c>
      <c r="V335" s="28" t="s">
        <v>2</v>
      </c>
      <c r="W335" s="28">
        <f t="shared" si="76"/>
        <v>0</v>
      </c>
      <c r="X335" s="28" t="str">
        <f t="shared" si="78"/>
        <v/>
      </c>
    </row>
    <row r="336" spans="1:24" ht="28.9" customHeight="1">
      <c r="A336" s="41" t="str">
        <f t="shared" si="77"/>
        <v xml:space="preserve"> </v>
      </c>
      <c r="B336" s="42"/>
      <c r="C336" s="43"/>
      <c r="D336" s="44"/>
      <c r="E336" s="44"/>
      <c r="F336" s="43"/>
      <c r="G336" s="43"/>
      <c r="H336" s="26"/>
      <c r="I336" s="26"/>
      <c r="J336" s="26"/>
      <c r="K336" s="26"/>
      <c r="L336" s="52"/>
      <c r="M336" s="50"/>
      <c r="N336" s="28" t="s">
        <v>19</v>
      </c>
      <c r="O336" s="28">
        <f>COUNTIF(C323:C342,"학")</f>
        <v>0</v>
      </c>
      <c r="P336" s="28" t="s">
        <v>2</v>
      </c>
      <c r="Q336" s="28">
        <f>SUMIF(C323:C342,"학",E323:E342)</f>
        <v>0</v>
      </c>
      <c r="R336" s="28">
        <f>COUNTIF(X323:X342,"학국")</f>
        <v>0</v>
      </c>
      <c r="S336" s="28" t="s">
        <v>2</v>
      </c>
      <c r="T336" s="28">
        <f>SUMIF(X323:X342,"학국",E323:E342)</f>
        <v>0</v>
      </c>
      <c r="U336" s="28">
        <f t="shared" si="75"/>
        <v>0</v>
      </c>
      <c r="V336" s="28" t="s">
        <v>2</v>
      </c>
      <c r="W336" s="28">
        <f t="shared" si="76"/>
        <v>0</v>
      </c>
      <c r="X336" s="28" t="str">
        <f t="shared" si="78"/>
        <v/>
      </c>
    </row>
    <row r="337" spans="1:24" ht="28.9" customHeight="1">
      <c r="A337" s="41" t="str">
        <f t="shared" si="77"/>
        <v xml:space="preserve"> </v>
      </c>
      <c r="B337" s="42"/>
      <c r="C337" s="43"/>
      <c r="D337" s="44"/>
      <c r="E337" s="44"/>
      <c r="F337" s="43"/>
      <c r="G337" s="43"/>
      <c r="H337" s="26"/>
      <c r="I337" s="26"/>
      <c r="J337" s="26"/>
      <c r="K337" s="26"/>
      <c r="L337" s="52"/>
      <c r="M337" s="50"/>
      <c r="N337" s="28" t="s">
        <v>16</v>
      </c>
      <c r="O337" s="28">
        <f>COUNTIF(C323:C342,"수")</f>
        <v>0</v>
      </c>
      <c r="P337" s="28" t="s">
        <v>2</v>
      </c>
      <c r="Q337" s="28">
        <f>SUMIF(C323:C342,"수",E323:E342)</f>
        <v>0</v>
      </c>
      <c r="R337" s="28">
        <f>COUNTIF(X323:X342,"수국")</f>
        <v>0</v>
      </c>
      <c r="S337" s="28" t="s">
        <v>2</v>
      </c>
      <c r="T337" s="28">
        <f>SUMIF(X323:X342,"수국",E323:E342)</f>
        <v>0</v>
      </c>
      <c r="U337" s="28">
        <f t="shared" si="75"/>
        <v>0</v>
      </c>
      <c r="V337" s="28" t="s">
        <v>2</v>
      </c>
      <c r="W337" s="28">
        <f t="shared" si="76"/>
        <v>0</v>
      </c>
      <c r="X337" s="28" t="str">
        <f t="shared" si="78"/>
        <v/>
      </c>
    </row>
    <row r="338" spans="1:24" ht="28.9" customHeight="1">
      <c r="A338" s="41" t="str">
        <f t="shared" si="77"/>
        <v xml:space="preserve"> </v>
      </c>
      <c r="B338" s="42"/>
      <c r="C338" s="43"/>
      <c r="D338" s="44"/>
      <c r="E338" s="44"/>
      <c r="F338" s="43"/>
      <c r="G338" s="43"/>
      <c r="H338" s="26"/>
      <c r="I338" s="26"/>
      <c r="J338" s="26"/>
      <c r="K338" s="26"/>
      <c r="L338" s="52"/>
      <c r="M338" s="50"/>
      <c r="N338" s="29" t="s">
        <v>17</v>
      </c>
      <c r="O338" s="28">
        <f>COUNTIF(C323:C342,"장")</f>
        <v>0</v>
      </c>
      <c r="P338" s="28" t="s">
        <v>2</v>
      </c>
      <c r="Q338" s="28">
        <f>SUMIF(C323:C342,"장",E323:E342)</f>
        <v>0</v>
      </c>
      <c r="R338" s="28">
        <f>COUNTIF(X323:X342,"장국")</f>
        <v>0</v>
      </c>
      <c r="S338" s="28" t="s">
        <v>2</v>
      </c>
      <c r="T338" s="28">
        <f>SUMIF(X323:X342,"장국",E323:E342)</f>
        <v>0</v>
      </c>
      <c r="U338" s="28">
        <f t="shared" si="75"/>
        <v>0</v>
      </c>
      <c r="V338" s="28" t="s">
        <v>2</v>
      </c>
      <c r="W338" s="28">
        <f t="shared" si="76"/>
        <v>0</v>
      </c>
      <c r="X338" s="30" t="str">
        <f t="shared" si="78"/>
        <v/>
      </c>
    </row>
    <row r="339" spans="1:24" ht="28.9" customHeight="1">
      <c r="A339" s="41" t="str">
        <f t="shared" si="77"/>
        <v xml:space="preserve"> </v>
      </c>
      <c r="B339" s="42"/>
      <c r="C339" s="43"/>
      <c r="D339" s="44"/>
      <c r="E339" s="44"/>
      <c r="F339" s="43"/>
      <c r="G339" s="43"/>
      <c r="H339" s="26"/>
      <c r="I339" s="26"/>
      <c r="J339" s="26"/>
      <c r="K339" s="26"/>
      <c r="L339" s="52"/>
      <c r="M339" s="50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30" t="str">
        <f t="shared" si="78"/>
        <v/>
      </c>
    </row>
    <row r="340" spans="1:24" ht="28.9" customHeight="1">
      <c r="A340" s="41" t="str">
        <f t="shared" si="77"/>
        <v xml:space="preserve"> </v>
      </c>
      <c r="B340" s="42"/>
      <c r="C340" s="43"/>
      <c r="D340" s="44"/>
      <c r="E340" s="44"/>
      <c r="F340" s="43"/>
      <c r="G340" s="43"/>
      <c r="H340" s="26"/>
      <c r="I340" s="26"/>
      <c r="J340" s="26"/>
      <c r="K340" s="26"/>
      <c r="L340" s="52"/>
      <c r="M340" s="50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30" t="str">
        <f t="shared" si="78"/>
        <v/>
      </c>
    </row>
    <row r="341" spans="1:24" ht="28.9" customHeight="1">
      <c r="A341" s="41" t="str">
        <f>IF(OR(ISNUMBER(E341),ISTEXT(C341)),A340+1," ")</f>
        <v xml:space="preserve"> </v>
      </c>
      <c r="B341" s="42"/>
      <c r="C341" s="43"/>
      <c r="D341" s="44"/>
      <c r="E341" s="44"/>
      <c r="F341" s="43"/>
      <c r="G341" s="43"/>
      <c r="H341" s="26"/>
      <c r="I341" s="26"/>
      <c r="J341" s="26"/>
      <c r="K341" s="26"/>
      <c r="L341" s="52"/>
      <c r="M341" s="50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30" t="str">
        <f t="shared" si="78"/>
        <v/>
      </c>
    </row>
    <row r="342" spans="1:24" ht="28.9" customHeight="1">
      <c r="A342" s="41" t="str">
        <f>IF(OR(ISNUMBER(E342),ISTEXT(C342)),A341+1," ")</f>
        <v xml:space="preserve"> </v>
      </c>
      <c r="B342" s="42"/>
      <c r="C342" s="43"/>
      <c r="D342" s="44"/>
      <c r="E342" s="44"/>
      <c r="F342" s="43"/>
      <c r="G342" s="43"/>
      <c r="H342" s="26"/>
      <c r="I342" s="26"/>
      <c r="J342" s="26"/>
      <c r="K342" s="26"/>
      <c r="L342" s="52"/>
      <c r="M342" s="50"/>
      <c r="N342" s="28" t="s">
        <v>20</v>
      </c>
      <c r="O342" s="28">
        <f>COUNTIF(C323:C342," ")</f>
        <v>0</v>
      </c>
      <c r="P342" s="28" t="s">
        <v>2</v>
      </c>
      <c r="Q342" s="28">
        <f>SUMIF(C323:C342," ",E323:E342)</f>
        <v>0</v>
      </c>
      <c r="R342" s="28"/>
      <c r="S342" s="28" t="s">
        <v>2</v>
      </c>
      <c r="T342" s="28"/>
      <c r="U342" s="28">
        <f>O342</f>
        <v>0</v>
      </c>
      <c r="V342" s="28" t="s">
        <v>2</v>
      </c>
      <c r="W342" s="28">
        <f>Q342</f>
        <v>0</v>
      </c>
      <c r="X342" s="28" t="str">
        <f t="shared" si="78"/>
        <v/>
      </c>
    </row>
    <row r="343" spans="1:24" ht="28.9" customHeight="1">
      <c r="A343" s="45" t="s">
        <v>35</v>
      </c>
      <c r="B343" s="46"/>
      <c r="C343" s="47"/>
      <c r="D343" s="48"/>
      <c r="E343" s="49">
        <f>SUM(E323:E342)</f>
        <v>0</v>
      </c>
      <c r="F343" s="47"/>
      <c r="G343" s="47"/>
      <c r="H343" s="31"/>
      <c r="I343" s="31"/>
      <c r="J343" s="31"/>
      <c r="K343" s="31"/>
      <c r="L343" s="33"/>
      <c r="M343" s="51"/>
      <c r="N343" s="29" t="s">
        <v>1</v>
      </c>
      <c r="O343" s="28">
        <f>SUM(O323:O342)</f>
        <v>0</v>
      </c>
      <c r="P343" s="28" t="s">
        <v>2</v>
      </c>
      <c r="Q343" s="28">
        <f>SUM(Q323:Q342)</f>
        <v>0</v>
      </c>
      <c r="R343" s="28">
        <f>SUM(R323:R342)</f>
        <v>0</v>
      </c>
      <c r="S343" s="28" t="s">
        <v>2</v>
      </c>
      <c r="T343" s="28">
        <f>SUM(T323:T342)</f>
        <v>0</v>
      </c>
      <c r="U343" s="28">
        <f>SUM(U323:U342)</f>
        <v>0</v>
      </c>
      <c r="V343" s="28" t="s">
        <v>2</v>
      </c>
      <c r="W343" s="28">
        <f>SUM(W323:W342)</f>
        <v>0</v>
      </c>
      <c r="X343" s="28" t="str">
        <f t="shared" si="78"/>
        <v/>
      </c>
    </row>
    <row r="344" spans="1:24" ht="28.9" customHeight="1">
      <c r="A344" s="41" t="str">
        <f>IF(OR(ISNUMBER(E344),ISTEXT(C344)),A342+1," ")</f>
        <v xml:space="preserve"> </v>
      </c>
      <c r="B344" s="42"/>
      <c r="C344" s="43"/>
      <c r="D344" s="44"/>
      <c r="E344" s="44"/>
      <c r="F344" s="43"/>
      <c r="G344" s="43"/>
      <c r="H344" s="26"/>
      <c r="I344" s="26"/>
      <c r="J344" s="26"/>
      <c r="K344" s="27"/>
      <c r="L344" s="52"/>
      <c r="M344" s="50"/>
      <c r="N344" s="28" t="s">
        <v>3</v>
      </c>
      <c r="O344" s="28">
        <f>COUNTIF(C344:C363,"전")</f>
        <v>0</v>
      </c>
      <c r="P344" s="28" t="s">
        <v>2</v>
      </c>
      <c r="Q344" s="28">
        <f>SUMIF(C344:C363,"전",E344:E363)</f>
        <v>0</v>
      </c>
      <c r="R344" s="28">
        <f>COUNTIF(X344:X363,"전국")</f>
        <v>0</v>
      </c>
      <c r="S344" s="28" t="s">
        <v>2</v>
      </c>
      <c r="T344" s="28">
        <f>SUMIF(X344:X363,"전국",E344:E363)</f>
        <v>0</v>
      </c>
      <c r="U344" s="28">
        <f t="shared" ref="U344:U359" si="79">O344-R344</f>
        <v>0</v>
      </c>
      <c r="V344" s="28" t="s">
        <v>2</v>
      </c>
      <c r="W344" s="28">
        <f t="shared" ref="W344:W359" si="80">Q344-T344</f>
        <v>0</v>
      </c>
      <c r="X344" s="28" t="str">
        <f t="shared" ref="X344:X359" si="81">CONCATENATE(C344,H344)</f>
        <v/>
      </c>
    </row>
    <row r="345" spans="1:24" ht="28.9" customHeight="1">
      <c r="A345" s="41" t="str">
        <f>IF(OR(ISNUMBER(E345),ISTEXT(C345)),A344+1," ")</f>
        <v xml:space="preserve"> </v>
      </c>
      <c r="B345" s="42"/>
      <c r="C345" s="43"/>
      <c r="D345" s="44"/>
      <c r="E345" s="44"/>
      <c r="F345" s="43"/>
      <c r="G345" s="43"/>
      <c r="H345" s="26"/>
      <c r="I345" s="26"/>
      <c r="J345" s="26"/>
      <c r="K345" s="26"/>
      <c r="L345" s="52"/>
      <c r="M345" s="50"/>
      <c r="N345" s="28" t="s">
        <v>4</v>
      </c>
      <c r="O345" s="28">
        <f>COUNTIF(C344:C363,"답")</f>
        <v>0</v>
      </c>
      <c r="P345" s="28" t="s">
        <v>2</v>
      </c>
      <c r="Q345" s="28">
        <f>SUMIF(C344:C363,"답",E344:E363)</f>
        <v>0</v>
      </c>
      <c r="R345" s="28">
        <f>COUNTIF(X344:X363,"답국")</f>
        <v>0</v>
      </c>
      <c r="S345" s="28" t="s">
        <v>2</v>
      </c>
      <c r="T345" s="28">
        <f>SUMIF(X344:X363,"답국",E344:E363)</f>
        <v>0</v>
      </c>
      <c r="U345" s="28">
        <f t="shared" si="79"/>
        <v>0</v>
      </c>
      <c r="V345" s="28" t="s">
        <v>2</v>
      </c>
      <c r="W345" s="28">
        <f t="shared" si="80"/>
        <v>0</v>
      </c>
      <c r="X345" s="28" t="str">
        <f t="shared" si="81"/>
        <v/>
      </c>
    </row>
    <row r="346" spans="1:24" ht="28.9" customHeight="1">
      <c r="A346" s="41" t="str">
        <f>IF(OR(ISNUMBER(E346),ISTEXT(C346)),A345+1," ")</f>
        <v xml:space="preserve"> </v>
      </c>
      <c r="B346" s="42"/>
      <c r="C346" s="43"/>
      <c r="D346" s="44"/>
      <c r="E346" s="44"/>
      <c r="F346" s="43"/>
      <c r="G346" s="43"/>
      <c r="H346" s="26"/>
      <c r="I346" s="26"/>
      <c r="J346" s="26"/>
      <c r="K346" s="26"/>
      <c r="L346" s="52"/>
      <c r="M346" s="50"/>
      <c r="N346" s="28" t="s">
        <v>5</v>
      </c>
      <c r="O346" s="28">
        <f>COUNTIF(C344:C363,"임")</f>
        <v>0</v>
      </c>
      <c r="P346" s="28" t="s">
        <v>2</v>
      </c>
      <c r="Q346" s="28">
        <f>SUMIF(C344:C363,"임",E344:E363)</f>
        <v>0</v>
      </c>
      <c r="R346" s="28">
        <f>COUNTIF(X344:X363,"임국")</f>
        <v>0</v>
      </c>
      <c r="S346" s="28" t="s">
        <v>2</v>
      </c>
      <c r="T346" s="28">
        <f>SUMIF(X344:X363,"임국",E344:E363)</f>
        <v>0</v>
      </c>
      <c r="U346" s="28">
        <f t="shared" si="79"/>
        <v>0</v>
      </c>
      <c r="V346" s="28" t="s">
        <v>2</v>
      </c>
      <c r="W346" s="28">
        <f t="shared" si="80"/>
        <v>0</v>
      </c>
      <c r="X346" s="28" t="str">
        <f t="shared" si="81"/>
        <v/>
      </c>
    </row>
    <row r="347" spans="1:24" ht="28.9" customHeight="1">
      <c r="A347" s="41" t="str">
        <f t="shared" ref="A347:A361" si="82">IF(OR(ISNUMBER(E347),ISTEXT(C347)),A346+1," ")</f>
        <v xml:space="preserve"> </v>
      </c>
      <c r="B347" s="42"/>
      <c r="C347" s="43"/>
      <c r="D347" s="44"/>
      <c r="E347" s="44"/>
      <c r="F347" s="43"/>
      <c r="G347" s="43"/>
      <c r="H347" s="26"/>
      <c r="I347" s="26"/>
      <c r="J347" s="26"/>
      <c r="K347" s="26"/>
      <c r="L347" s="52"/>
      <c r="M347" s="50"/>
      <c r="N347" s="28" t="s">
        <v>6</v>
      </c>
      <c r="O347" s="28">
        <f>COUNTIF(C344:C363,"대")</f>
        <v>0</v>
      </c>
      <c r="P347" s="28" t="s">
        <v>2</v>
      </c>
      <c r="Q347" s="28">
        <f>SUMIF(C344:C363,"대",E344:E363)</f>
        <v>0</v>
      </c>
      <c r="R347" s="28">
        <f>COUNTIF(X344:X363,"대국")</f>
        <v>0</v>
      </c>
      <c r="S347" s="28" t="s">
        <v>2</v>
      </c>
      <c r="T347" s="28">
        <f>SUMIF(X344:X363,"대국",E344:E363)</f>
        <v>0</v>
      </c>
      <c r="U347" s="28">
        <f t="shared" si="79"/>
        <v>0</v>
      </c>
      <c r="V347" s="28" t="s">
        <v>2</v>
      </c>
      <c r="W347" s="28">
        <f t="shared" si="80"/>
        <v>0</v>
      </c>
      <c r="X347" s="28" t="str">
        <f t="shared" si="81"/>
        <v/>
      </c>
    </row>
    <row r="348" spans="1:24" ht="28.9" customHeight="1">
      <c r="A348" s="41" t="str">
        <f t="shared" si="82"/>
        <v xml:space="preserve"> </v>
      </c>
      <c r="B348" s="42"/>
      <c r="C348" s="43"/>
      <c r="D348" s="44"/>
      <c r="E348" s="44"/>
      <c r="F348" s="43"/>
      <c r="G348" s="43"/>
      <c r="H348" s="26"/>
      <c r="I348" s="26"/>
      <c r="J348" s="26"/>
      <c r="K348" s="26"/>
      <c r="L348" s="52"/>
      <c r="M348" s="50"/>
      <c r="N348" s="28" t="s">
        <v>7</v>
      </c>
      <c r="O348" s="28">
        <f>COUNTIF(C344:C363,"도")</f>
        <v>0</v>
      </c>
      <c r="P348" s="28" t="s">
        <v>2</v>
      </c>
      <c r="Q348" s="28">
        <f>SUMIF(C344:C363,"도",E344:E363)</f>
        <v>0</v>
      </c>
      <c r="R348" s="28">
        <f>COUNTIF(X344:X363,"도국")</f>
        <v>0</v>
      </c>
      <c r="S348" s="28" t="s">
        <v>2</v>
      </c>
      <c r="T348" s="28">
        <f>SUMIF(X344:X363,"도국",E344:E363)</f>
        <v>0</v>
      </c>
      <c r="U348" s="28">
        <f t="shared" si="79"/>
        <v>0</v>
      </c>
      <c r="V348" s="28" t="s">
        <v>2</v>
      </c>
      <c r="W348" s="28">
        <f t="shared" si="80"/>
        <v>0</v>
      </c>
      <c r="X348" s="28" t="str">
        <f t="shared" si="81"/>
        <v/>
      </c>
    </row>
    <row r="349" spans="1:24" ht="28.9" customHeight="1">
      <c r="A349" s="41" t="str">
        <f t="shared" si="82"/>
        <v xml:space="preserve"> </v>
      </c>
      <c r="B349" s="42"/>
      <c r="C349" s="43"/>
      <c r="D349" s="44"/>
      <c r="E349" s="44"/>
      <c r="F349" s="43"/>
      <c r="G349" s="43"/>
      <c r="H349" s="26"/>
      <c r="I349" s="26"/>
      <c r="J349" s="26"/>
      <c r="K349" s="26"/>
      <c r="L349" s="52"/>
      <c r="M349" s="50"/>
      <c r="N349" s="28" t="s">
        <v>8</v>
      </c>
      <c r="O349" s="28">
        <f>COUNTIF(C344:C363,"천")</f>
        <v>0</v>
      </c>
      <c r="P349" s="28" t="s">
        <v>2</v>
      </c>
      <c r="Q349" s="28">
        <f>SUMIF(C344:C363,"천",E344:E363)</f>
        <v>0</v>
      </c>
      <c r="R349" s="28">
        <f>COUNTIF(X344:X363,"천국")</f>
        <v>0</v>
      </c>
      <c r="S349" s="28" t="s">
        <v>2</v>
      </c>
      <c r="T349" s="28">
        <f>SUMIF(X344:X363,"천국",E344:E363)</f>
        <v>0</v>
      </c>
      <c r="U349" s="28">
        <f t="shared" si="79"/>
        <v>0</v>
      </c>
      <c r="V349" s="28" t="s">
        <v>2</v>
      </c>
      <c r="W349" s="28">
        <f t="shared" si="80"/>
        <v>0</v>
      </c>
      <c r="X349" s="28" t="str">
        <f t="shared" si="81"/>
        <v/>
      </c>
    </row>
    <row r="350" spans="1:24" ht="28.9" customHeight="1">
      <c r="A350" s="41" t="str">
        <f t="shared" si="82"/>
        <v xml:space="preserve"> </v>
      </c>
      <c r="B350" s="42"/>
      <c r="C350" s="43"/>
      <c r="D350" s="44"/>
      <c r="E350" s="44"/>
      <c r="F350" s="43"/>
      <c r="G350" s="43"/>
      <c r="H350" s="26"/>
      <c r="I350" s="26"/>
      <c r="J350" s="26"/>
      <c r="K350" s="26"/>
      <c r="L350" s="52"/>
      <c r="M350" s="50"/>
      <c r="N350" s="28" t="s">
        <v>9</v>
      </c>
      <c r="O350" s="28">
        <f>COUNTIF(C344:C363,"구")</f>
        <v>0</v>
      </c>
      <c r="P350" s="28" t="s">
        <v>2</v>
      </c>
      <c r="Q350" s="28">
        <f>SUMIF(C344:C363,"구",E344:E363)</f>
        <v>0</v>
      </c>
      <c r="R350" s="28">
        <f>COUNTIF(X344:X363,"구국")</f>
        <v>0</v>
      </c>
      <c r="S350" s="28" t="s">
        <v>2</v>
      </c>
      <c r="T350" s="28">
        <f>SUMIF(X344:X363,"구국",E344:E363)</f>
        <v>0</v>
      </c>
      <c r="U350" s="28">
        <f t="shared" si="79"/>
        <v>0</v>
      </c>
      <c r="V350" s="28" t="s">
        <v>2</v>
      </c>
      <c r="W350" s="28">
        <f t="shared" si="80"/>
        <v>0</v>
      </c>
      <c r="X350" s="28" t="str">
        <f t="shared" si="81"/>
        <v/>
      </c>
    </row>
    <row r="351" spans="1:24" ht="28.9" customHeight="1">
      <c r="A351" s="41" t="str">
        <f t="shared" si="82"/>
        <v xml:space="preserve"> </v>
      </c>
      <c r="B351" s="42"/>
      <c r="C351" s="43"/>
      <c r="D351" s="44"/>
      <c r="E351" s="44"/>
      <c r="F351" s="43"/>
      <c r="G351" s="43"/>
      <c r="H351" s="26"/>
      <c r="I351" s="26"/>
      <c r="J351" s="26"/>
      <c r="K351" s="26"/>
      <c r="L351" s="52"/>
      <c r="M351" s="50"/>
      <c r="N351" s="28" t="s">
        <v>10</v>
      </c>
      <c r="O351" s="28">
        <f>COUNTIF(C344:C363,"제")</f>
        <v>0</v>
      </c>
      <c r="P351" s="28" t="s">
        <v>2</v>
      </c>
      <c r="Q351" s="28">
        <f>SUMIF(C344:C363,"제",E344:E363)</f>
        <v>0</v>
      </c>
      <c r="R351" s="28">
        <f>COUNTIF(X344:X363,"제국")</f>
        <v>0</v>
      </c>
      <c r="S351" s="28" t="s">
        <v>2</v>
      </c>
      <c r="T351" s="28">
        <f>SUMIF(X344:X363,"제국",E344:E363)</f>
        <v>0</v>
      </c>
      <c r="U351" s="28">
        <f t="shared" si="79"/>
        <v>0</v>
      </c>
      <c r="V351" s="28" t="s">
        <v>2</v>
      </c>
      <c r="W351" s="28">
        <f t="shared" si="80"/>
        <v>0</v>
      </c>
      <c r="X351" s="28" t="str">
        <f t="shared" si="81"/>
        <v/>
      </c>
    </row>
    <row r="352" spans="1:24" ht="28.9" customHeight="1">
      <c r="A352" s="41" t="str">
        <f t="shared" si="82"/>
        <v xml:space="preserve"> </v>
      </c>
      <c r="B352" s="42"/>
      <c r="C352" s="43"/>
      <c r="D352" s="44"/>
      <c r="E352" s="44"/>
      <c r="F352" s="43"/>
      <c r="G352" s="43"/>
      <c r="H352" s="26"/>
      <c r="I352" s="26"/>
      <c r="J352" s="26"/>
      <c r="K352" s="26"/>
      <c r="L352" s="52"/>
      <c r="M352" s="50"/>
      <c r="N352" s="28" t="s">
        <v>11</v>
      </c>
      <c r="O352" s="28">
        <f>COUNTIF(C344:C363,"유")</f>
        <v>0</v>
      </c>
      <c r="P352" s="28" t="s">
        <v>2</v>
      </c>
      <c r="Q352" s="28">
        <f>SUMIF(C344:C363,"유",E344:E363)</f>
        <v>0</v>
      </c>
      <c r="R352" s="28">
        <f>COUNTIF(X344:X363,"유국")</f>
        <v>0</v>
      </c>
      <c r="S352" s="28" t="s">
        <v>2</v>
      </c>
      <c r="T352" s="28">
        <f>SUMIF(X344:X363,"유국",E344:E363)</f>
        <v>0</v>
      </c>
      <c r="U352" s="28">
        <f t="shared" si="79"/>
        <v>0</v>
      </c>
      <c r="V352" s="28" t="s">
        <v>2</v>
      </c>
      <c r="W352" s="28">
        <f t="shared" si="80"/>
        <v>0</v>
      </c>
      <c r="X352" s="28" t="str">
        <f t="shared" si="81"/>
        <v/>
      </c>
    </row>
    <row r="353" spans="1:24" ht="28.9" customHeight="1">
      <c r="A353" s="41" t="str">
        <f t="shared" si="82"/>
        <v xml:space="preserve"> </v>
      </c>
      <c r="B353" s="42"/>
      <c r="C353" s="43"/>
      <c r="D353" s="44"/>
      <c r="E353" s="44"/>
      <c r="F353" s="43"/>
      <c r="G353" s="43"/>
      <c r="H353" s="26"/>
      <c r="I353" s="26"/>
      <c r="J353" s="26"/>
      <c r="K353" s="26"/>
      <c r="L353" s="52"/>
      <c r="M353" s="50"/>
      <c r="N353" s="28" t="s">
        <v>12</v>
      </c>
      <c r="O353" s="28">
        <f>COUNTIF(C344:C363,"과")</f>
        <v>0</v>
      </c>
      <c r="P353" s="28" t="s">
        <v>2</v>
      </c>
      <c r="Q353" s="28">
        <f>SUMIF(C344:C363,"과",E344:E363)</f>
        <v>0</v>
      </c>
      <c r="R353" s="28">
        <f>COUNTIF(X344:X363,"과국")</f>
        <v>0</v>
      </c>
      <c r="S353" s="28" t="s">
        <v>2</v>
      </c>
      <c r="T353" s="28">
        <f>SUMIF(X344:X363,"과국",E344:E363)</f>
        <v>0</v>
      </c>
      <c r="U353" s="28">
        <f t="shared" si="79"/>
        <v>0</v>
      </c>
      <c r="V353" s="28" t="s">
        <v>2</v>
      </c>
      <c r="W353" s="28">
        <f t="shared" si="80"/>
        <v>0</v>
      </c>
      <c r="X353" s="28" t="str">
        <f t="shared" si="81"/>
        <v/>
      </c>
    </row>
    <row r="354" spans="1:24" ht="28.9" customHeight="1">
      <c r="A354" s="41" t="str">
        <f t="shared" si="82"/>
        <v xml:space="preserve"> </v>
      </c>
      <c r="B354" s="42"/>
      <c r="C354" s="43"/>
      <c r="D354" s="44"/>
      <c r="E354" s="44"/>
      <c r="F354" s="43"/>
      <c r="G354" s="43"/>
      <c r="H354" s="26"/>
      <c r="I354" s="26"/>
      <c r="J354" s="26"/>
      <c r="K354" s="26"/>
      <c r="L354" s="52"/>
      <c r="M354" s="50"/>
      <c r="N354" s="28" t="s">
        <v>13</v>
      </c>
      <c r="O354" s="28">
        <f>COUNTIF(C344:C363,"묘")</f>
        <v>0</v>
      </c>
      <c r="P354" s="28" t="s">
        <v>2</v>
      </c>
      <c r="Q354" s="28">
        <f>SUMIF(C344:C363,"묘",E344:E363)</f>
        <v>0</v>
      </c>
      <c r="R354" s="28">
        <f>COUNTIF(X344:X363,"묘국")</f>
        <v>0</v>
      </c>
      <c r="S354" s="28" t="s">
        <v>2</v>
      </c>
      <c r="T354" s="28">
        <f>SUMIF(X344:X363,"묘국",E344:E363)</f>
        <v>0</v>
      </c>
      <c r="U354" s="28">
        <f t="shared" si="79"/>
        <v>0</v>
      </c>
      <c r="V354" s="28" t="s">
        <v>2</v>
      </c>
      <c r="W354" s="28">
        <f t="shared" si="80"/>
        <v>0</v>
      </c>
      <c r="X354" s="28" t="str">
        <f t="shared" si="81"/>
        <v/>
      </c>
    </row>
    <row r="355" spans="1:24" ht="28.9" customHeight="1">
      <c r="A355" s="41" t="str">
        <f t="shared" si="82"/>
        <v xml:space="preserve"> </v>
      </c>
      <c r="B355" s="42"/>
      <c r="C355" s="43"/>
      <c r="D355" s="44"/>
      <c r="E355" s="44"/>
      <c r="F355" s="43"/>
      <c r="G355" s="43"/>
      <c r="H355" s="26"/>
      <c r="I355" s="26"/>
      <c r="J355" s="26"/>
      <c r="K355" s="26"/>
      <c r="L355" s="52"/>
      <c r="M355" s="50"/>
      <c r="N355" s="28" t="s">
        <v>14</v>
      </c>
      <c r="O355" s="28">
        <f>COUNTIF(C344:C363,"목")</f>
        <v>0</v>
      </c>
      <c r="P355" s="28" t="s">
        <v>2</v>
      </c>
      <c r="Q355" s="28">
        <f>SUMIF(C344:C363,"목",E344:E363)</f>
        <v>0</v>
      </c>
      <c r="R355" s="28">
        <f>COUNTIF(X344:X363,"목국")</f>
        <v>0</v>
      </c>
      <c r="S355" s="28" t="s">
        <v>2</v>
      </c>
      <c r="T355" s="28">
        <f>SUMIF(X344:X363,"목국",E344:E363)</f>
        <v>0</v>
      </c>
      <c r="U355" s="28">
        <f t="shared" si="79"/>
        <v>0</v>
      </c>
      <c r="V355" s="28" t="s">
        <v>2</v>
      </c>
      <c r="W355" s="28">
        <f t="shared" si="80"/>
        <v>0</v>
      </c>
      <c r="X355" s="28" t="str">
        <f t="shared" si="81"/>
        <v/>
      </c>
    </row>
    <row r="356" spans="1:24" ht="28.9" customHeight="1">
      <c r="A356" s="41" t="str">
        <f t="shared" si="82"/>
        <v xml:space="preserve"> </v>
      </c>
      <c r="B356" s="42"/>
      <c r="C356" s="43"/>
      <c r="D356" s="44"/>
      <c r="E356" s="44"/>
      <c r="F356" s="43"/>
      <c r="G356" s="43"/>
      <c r="H356" s="26"/>
      <c r="I356" s="26"/>
      <c r="J356" s="26"/>
      <c r="K356" s="26"/>
      <c r="L356" s="52"/>
      <c r="M356" s="50"/>
      <c r="N356" s="28" t="s">
        <v>15</v>
      </c>
      <c r="O356" s="28">
        <f>COUNTIF(C344:C363,"잡")</f>
        <v>0</v>
      </c>
      <c r="P356" s="28" t="s">
        <v>2</v>
      </c>
      <c r="Q356" s="28">
        <f>SUMIF(C344:C363,"잡",E344:E363)</f>
        <v>0</v>
      </c>
      <c r="R356" s="28">
        <f>COUNTIF(X344:X363,"잡국")</f>
        <v>0</v>
      </c>
      <c r="S356" s="28" t="s">
        <v>2</v>
      </c>
      <c r="T356" s="28">
        <f>SUMIF(X344:X363,"잡국",E344:E363)</f>
        <v>0</v>
      </c>
      <c r="U356" s="28">
        <f t="shared" si="79"/>
        <v>0</v>
      </c>
      <c r="V356" s="28" t="s">
        <v>2</v>
      </c>
      <c r="W356" s="28">
        <f t="shared" si="80"/>
        <v>0</v>
      </c>
      <c r="X356" s="28" t="str">
        <f t="shared" si="81"/>
        <v/>
      </c>
    </row>
    <row r="357" spans="1:24" ht="28.9" customHeight="1">
      <c r="A357" s="41" t="str">
        <f t="shared" si="82"/>
        <v xml:space="preserve"> </v>
      </c>
      <c r="B357" s="42"/>
      <c r="C357" s="43"/>
      <c r="D357" s="44"/>
      <c r="E357" s="44"/>
      <c r="F357" s="43"/>
      <c r="G357" s="43"/>
      <c r="H357" s="26"/>
      <c r="I357" s="26"/>
      <c r="J357" s="26"/>
      <c r="K357" s="26"/>
      <c r="L357" s="52"/>
      <c r="M357" s="50"/>
      <c r="N357" s="28" t="s">
        <v>19</v>
      </c>
      <c r="O357" s="28">
        <f>COUNTIF(C344:C363,"학")</f>
        <v>0</v>
      </c>
      <c r="P357" s="28" t="s">
        <v>2</v>
      </c>
      <c r="Q357" s="28">
        <f>SUMIF(C344:C363,"학",E344:E363)</f>
        <v>0</v>
      </c>
      <c r="R357" s="28">
        <f>COUNTIF(X344:X363,"학국")</f>
        <v>0</v>
      </c>
      <c r="S357" s="28" t="s">
        <v>2</v>
      </c>
      <c r="T357" s="28">
        <f>SUMIF(X344:X363,"학국",E344:E363)</f>
        <v>0</v>
      </c>
      <c r="U357" s="28">
        <f t="shared" si="79"/>
        <v>0</v>
      </c>
      <c r="V357" s="28" t="s">
        <v>2</v>
      </c>
      <c r="W357" s="28">
        <f t="shared" si="80"/>
        <v>0</v>
      </c>
      <c r="X357" s="28" t="str">
        <f t="shared" si="81"/>
        <v/>
      </c>
    </row>
    <row r="358" spans="1:24" ht="28.9" customHeight="1">
      <c r="A358" s="41" t="str">
        <f t="shared" si="82"/>
        <v xml:space="preserve"> </v>
      </c>
      <c r="B358" s="42"/>
      <c r="C358" s="43"/>
      <c r="D358" s="44"/>
      <c r="E358" s="44"/>
      <c r="F358" s="43"/>
      <c r="G358" s="43"/>
      <c r="H358" s="26"/>
      <c r="I358" s="26"/>
      <c r="J358" s="26"/>
      <c r="K358" s="26"/>
      <c r="L358" s="52"/>
      <c r="M358" s="50"/>
      <c r="N358" s="28" t="s">
        <v>16</v>
      </c>
      <c r="O358" s="28">
        <f>COUNTIF(C344:C363,"수")</f>
        <v>0</v>
      </c>
      <c r="P358" s="28" t="s">
        <v>2</v>
      </c>
      <c r="Q358" s="28">
        <f>SUMIF(C344:C363,"수",E344:E363)</f>
        <v>0</v>
      </c>
      <c r="R358" s="28">
        <f>COUNTIF(X344:X363,"수국")</f>
        <v>0</v>
      </c>
      <c r="S358" s="28" t="s">
        <v>2</v>
      </c>
      <c r="T358" s="28">
        <f>SUMIF(X344:X363,"수국",E344:E363)</f>
        <v>0</v>
      </c>
      <c r="U358" s="28">
        <f t="shared" si="79"/>
        <v>0</v>
      </c>
      <c r="V358" s="28" t="s">
        <v>2</v>
      </c>
      <c r="W358" s="28">
        <f t="shared" si="80"/>
        <v>0</v>
      </c>
      <c r="X358" s="28" t="str">
        <f t="shared" si="81"/>
        <v/>
      </c>
    </row>
    <row r="359" spans="1:24" ht="28.9" customHeight="1">
      <c r="A359" s="41" t="str">
        <f t="shared" si="82"/>
        <v xml:space="preserve"> </v>
      </c>
      <c r="B359" s="42"/>
      <c r="C359" s="43"/>
      <c r="D359" s="44"/>
      <c r="E359" s="44"/>
      <c r="F359" s="43"/>
      <c r="G359" s="43"/>
      <c r="H359" s="26"/>
      <c r="I359" s="26"/>
      <c r="J359" s="26"/>
      <c r="K359" s="26"/>
      <c r="L359" s="52"/>
      <c r="M359" s="50"/>
      <c r="N359" s="29" t="s">
        <v>17</v>
      </c>
      <c r="O359" s="28">
        <f>COUNTIF(C344:C363,"장")</f>
        <v>0</v>
      </c>
      <c r="P359" s="28" t="s">
        <v>2</v>
      </c>
      <c r="Q359" s="28">
        <f>SUMIF(C344:C363,"장",E344:E363)</f>
        <v>0</v>
      </c>
      <c r="R359" s="28">
        <f>COUNTIF(X344:X363,"장국")</f>
        <v>0</v>
      </c>
      <c r="S359" s="28" t="s">
        <v>2</v>
      </c>
      <c r="T359" s="28">
        <f>SUMIF(X344:X363,"장국",E344:E363)</f>
        <v>0</v>
      </c>
      <c r="U359" s="28">
        <f t="shared" si="79"/>
        <v>0</v>
      </c>
      <c r="V359" s="28" t="s">
        <v>2</v>
      </c>
      <c r="W359" s="28">
        <f t="shared" si="80"/>
        <v>0</v>
      </c>
      <c r="X359" s="30" t="str">
        <f t="shared" si="81"/>
        <v/>
      </c>
    </row>
    <row r="360" spans="1:24" ht="28.9" customHeight="1">
      <c r="A360" s="41" t="str">
        <f t="shared" si="82"/>
        <v xml:space="preserve"> </v>
      </c>
      <c r="B360" s="42"/>
      <c r="C360" s="43"/>
      <c r="D360" s="44"/>
      <c r="E360" s="44"/>
      <c r="F360" s="43"/>
      <c r="G360" s="43"/>
      <c r="H360" s="26"/>
      <c r="I360" s="26"/>
      <c r="J360" s="26"/>
      <c r="K360" s="26"/>
      <c r="L360" s="52"/>
      <c r="M360" s="50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30" t="str">
        <f t="shared" ref="X360:X375" si="83">CONCATENATE(C360,H360)</f>
        <v/>
      </c>
    </row>
    <row r="361" spans="1:24" ht="28.9" customHeight="1">
      <c r="A361" s="41" t="str">
        <f t="shared" si="82"/>
        <v xml:space="preserve"> </v>
      </c>
      <c r="B361" s="42"/>
      <c r="C361" s="43"/>
      <c r="D361" s="44"/>
      <c r="E361" s="44"/>
      <c r="F361" s="43"/>
      <c r="G361" s="43"/>
      <c r="H361" s="26"/>
      <c r="I361" s="26"/>
      <c r="J361" s="26"/>
      <c r="K361" s="26"/>
      <c r="L361" s="52"/>
      <c r="M361" s="50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30" t="str">
        <f t="shared" si="83"/>
        <v/>
      </c>
    </row>
    <row r="362" spans="1:24" ht="28.9" customHeight="1">
      <c r="A362" s="41" t="str">
        <f>IF(OR(ISNUMBER(E362),ISTEXT(C362)),A361+1," ")</f>
        <v xml:space="preserve"> </v>
      </c>
      <c r="B362" s="42"/>
      <c r="C362" s="43"/>
      <c r="D362" s="44"/>
      <c r="E362" s="44"/>
      <c r="F362" s="43"/>
      <c r="G362" s="43"/>
      <c r="H362" s="26"/>
      <c r="I362" s="26"/>
      <c r="J362" s="26"/>
      <c r="K362" s="26"/>
      <c r="L362" s="52"/>
      <c r="M362" s="50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30" t="str">
        <f t="shared" si="83"/>
        <v/>
      </c>
    </row>
    <row r="363" spans="1:24" ht="28.9" customHeight="1">
      <c r="A363" s="41" t="str">
        <f>IF(OR(ISNUMBER(E363),ISTEXT(C363)),A362+1," ")</f>
        <v xml:space="preserve"> </v>
      </c>
      <c r="B363" s="42"/>
      <c r="C363" s="43"/>
      <c r="D363" s="44"/>
      <c r="E363" s="44"/>
      <c r="F363" s="43"/>
      <c r="G363" s="43"/>
      <c r="H363" s="26"/>
      <c r="I363" s="26"/>
      <c r="J363" s="26"/>
      <c r="K363" s="26"/>
      <c r="L363" s="52"/>
      <c r="M363" s="50"/>
      <c r="N363" s="28" t="s">
        <v>20</v>
      </c>
      <c r="O363" s="28">
        <f>COUNTIF(C344:C363," ")</f>
        <v>0</v>
      </c>
      <c r="P363" s="28" t="s">
        <v>2</v>
      </c>
      <c r="Q363" s="28">
        <f>SUMIF(C344:C363," ",E344:E363)</f>
        <v>0</v>
      </c>
      <c r="R363" s="28"/>
      <c r="S363" s="28" t="s">
        <v>2</v>
      </c>
      <c r="T363" s="28"/>
      <c r="U363" s="28">
        <f>O363</f>
        <v>0</v>
      </c>
      <c r="V363" s="28" t="s">
        <v>2</v>
      </c>
      <c r="W363" s="28">
        <f>Q363</f>
        <v>0</v>
      </c>
      <c r="X363" s="28" t="str">
        <f t="shared" si="83"/>
        <v/>
      </c>
    </row>
    <row r="364" spans="1:24" ht="28.9" customHeight="1">
      <c r="A364" s="45" t="s">
        <v>35</v>
      </c>
      <c r="B364" s="46"/>
      <c r="C364" s="47"/>
      <c r="D364" s="48"/>
      <c r="E364" s="49">
        <f>SUM(E344:E363)</f>
        <v>0</v>
      </c>
      <c r="F364" s="47"/>
      <c r="G364" s="47"/>
      <c r="H364" s="31"/>
      <c r="I364" s="31"/>
      <c r="J364" s="31"/>
      <c r="K364" s="31"/>
      <c r="L364" s="33"/>
      <c r="M364" s="51"/>
      <c r="N364" s="29" t="s">
        <v>1</v>
      </c>
      <c r="O364" s="28">
        <f>SUM(O344:O363)</f>
        <v>0</v>
      </c>
      <c r="P364" s="28" t="s">
        <v>2</v>
      </c>
      <c r="Q364" s="28">
        <f>SUM(Q344:Q363)</f>
        <v>0</v>
      </c>
      <c r="R364" s="28">
        <f>SUM(R344:R363)</f>
        <v>0</v>
      </c>
      <c r="S364" s="28" t="s">
        <v>2</v>
      </c>
      <c r="T364" s="28">
        <f>SUM(T344:T363)</f>
        <v>0</v>
      </c>
      <c r="U364" s="28">
        <f>SUM(U344:U363)</f>
        <v>0</v>
      </c>
      <c r="V364" s="28" t="s">
        <v>2</v>
      </c>
      <c r="W364" s="28">
        <f>SUM(W344:W363)</f>
        <v>0</v>
      </c>
      <c r="X364" s="28" t="str">
        <f t="shared" si="83"/>
        <v/>
      </c>
    </row>
    <row r="365" spans="1:24" ht="28.9" customHeight="1">
      <c r="A365" s="41" t="str">
        <f>IF(OR(ISNUMBER(E365),ISTEXT(C365)),A363+1," ")</f>
        <v xml:space="preserve"> </v>
      </c>
      <c r="B365" s="42"/>
      <c r="C365" s="43"/>
      <c r="D365" s="44"/>
      <c r="E365" s="44"/>
      <c r="F365" s="43"/>
      <c r="G365" s="43"/>
      <c r="H365" s="26"/>
      <c r="I365" s="26"/>
      <c r="J365" s="26"/>
      <c r="K365" s="27"/>
      <c r="L365" s="52"/>
      <c r="M365" s="50"/>
      <c r="N365" s="28" t="s">
        <v>3</v>
      </c>
      <c r="O365" s="28">
        <f>COUNTIF(C365:C384,"전")</f>
        <v>0</v>
      </c>
      <c r="P365" s="28" t="s">
        <v>2</v>
      </c>
      <c r="Q365" s="28">
        <f>SUMIF(C365:C384,"전",E365:E384)</f>
        <v>0</v>
      </c>
      <c r="R365" s="28">
        <f>COUNTIF(X365:X384,"전국")</f>
        <v>0</v>
      </c>
      <c r="S365" s="28" t="s">
        <v>2</v>
      </c>
      <c r="T365" s="28">
        <f>SUMIF(X365:X384,"전국",E365:E384)</f>
        <v>0</v>
      </c>
      <c r="U365" s="28">
        <f t="shared" ref="U365:U380" si="84">O365-R365</f>
        <v>0</v>
      </c>
      <c r="V365" s="28" t="s">
        <v>2</v>
      </c>
      <c r="W365" s="28">
        <f t="shared" ref="W365:W380" si="85">Q365-T365</f>
        <v>0</v>
      </c>
      <c r="X365" s="28" t="str">
        <f t="shared" si="83"/>
        <v/>
      </c>
    </row>
    <row r="366" spans="1:24" ht="28.9" customHeight="1">
      <c r="A366" s="41" t="str">
        <f>IF(OR(ISNUMBER(E366),ISTEXT(C366)),A365+1," ")</f>
        <v xml:space="preserve"> </v>
      </c>
      <c r="B366" s="42"/>
      <c r="C366" s="43"/>
      <c r="D366" s="44"/>
      <c r="E366" s="44"/>
      <c r="F366" s="43"/>
      <c r="G366" s="43"/>
      <c r="H366" s="26"/>
      <c r="I366" s="26"/>
      <c r="J366" s="26"/>
      <c r="K366" s="26"/>
      <c r="L366" s="52"/>
      <c r="M366" s="50"/>
      <c r="N366" s="28" t="s">
        <v>4</v>
      </c>
      <c r="O366" s="28">
        <f>COUNTIF(C365:C384,"답")</f>
        <v>0</v>
      </c>
      <c r="P366" s="28" t="s">
        <v>2</v>
      </c>
      <c r="Q366" s="28">
        <f>SUMIF(C365:C384,"답",E365:E384)</f>
        <v>0</v>
      </c>
      <c r="R366" s="28">
        <f>COUNTIF(X365:X384,"답국")</f>
        <v>0</v>
      </c>
      <c r="S366" s="28" t="s">
        <v>2</v>
      </c>
      <c r="T366" s="28">
        <f>SUMIF(X365:X384,"답국",E365:E384)</f>
        <v>0</v>
      </c>
      <c r="U366" s="28">
        <f t="shared" si="84"/>
        <v>0</v>
      </c>
      <c r="V366" s="28" t="s">
        <v>2</v>
      </c>
      <c r="W366" s="28">
        <f t="shared" si="85"/>
        <v>0</v>
      </c>
      <c r="X366" s="28" t="str">
        <f t="shared" si="83"/>
        <v/>
      </c>
    </row>
    <row r="367" spans="1:24" ht="28.9" customHeight="1">
      <c r="A367" s="41" t="str">
        <f t="shared" ref="A367:A382" si="86">IF(OR(ISNUMBER(E367),ISTEXT(C367)),A366+1," ")</f>
        <v xml:space="preserve"> </v>
      </c>
      <c r="B367" s="42"/>
      <c r="C367" s="43"/>
      <c r="D367" s="44"/>
      <c r="E367" s="44"/>
      <c r="F367" s="43"/>
      <c r="G367" s="43"/>
      <c r="H367" s="26"/>
      <c r="I367" s="26"/>
      <c r="J367" s="26"/>
      <c r="K367" s="26"/>
      <c r="L367" s="52"/>
      <c r="M367" s="50"/>
      <c r="N367" s="28" t="s">
        <v>5</v>
      </c>
      <c r="O367" s="28">
        <f>COUNTIF(C365:C384,"임")</f>
        <v>0</v>
      </c>
      <c r="P367" s="28" t="s">
        <v>2</v>
      </c>
      <c r="Q367" s="28">
        <f>SUMIF(C365:C384,"임",E365:E384)</f>
        <v>0</v>
      </c>
      <c r="R367" s="28">
        <f>COUNTIF(X365:X384,"임국")</f>
        <v>0</v>
      </c>
      <c r="S367" s="28" t="s">
        <v>2</v>
      </c>
      <c r="T367" s="28">
        <f>SUMIF(X365:X384,"임국",E365:E384)</f>
        <v>0</v>
      </c>
      <c r="U367" s="28">
        <f t="shared" si="84"/>
        <v>0</v>
      </c>
      <c r="V367" s="28" t="s">
        <v>2</v>
      </c>
      <c r="W367" s="28">
        <f t="shared" si="85"/>
        <v>0</v>
      </c>
      <c r="X367" s="28" t="str">
        <f t="shared" si="83"/>
        <v/>
      </c>
    </row>
    <row r="368" spans="1:24" ht="28.9" customHeight="1">
      <c r="A368" s="41" t="str">
        <f t="shared" si="86"/>
        <v xml:space="preserve"> </v>
      </c>
      <c r="B368" s="42"/>
      <c r="C368" s="43"/>
      <c r="D368" s="44"/>
      <c r="E368" s="44"/>
      <c r="F368" s="43"/>
      <c r="G368" s="43"/>
      <c r="H368" s="26"/>
      <c r="I368" s="26"/>
      <c r="J368" s="26"/>
      <c r="K368" s="26"/>
      <c r="L368" s="52"/>
      <c r="M368" s="50"/>
      <c r="N368" s="28" t="s">
        <v>6</v>
      </c>
      <c r="O368" s="28">
        <f>COUNTIF(C365:C384,"대")</f>
        <v>0</v>
      </c>
      <c r="P368" s="28" t="s">
        <v>2</v>
      </c>
      <c r="Q368" s="28">
        <f>SUMIF(C365:C384,"대",E365:E384)</f>
        <v>0</v>
      </c>
      <c r="R368" s="28">
        <f>COUNTIF(X365:X384,"대국")</f>
        <v>0</v>
      </c>
      <c r="S368" s="28" t="s">
        <v>2</v>
      </c>
      <c r="T368" s="28">
        <f>SUMIF(X365:X384,"대국",E365:E384)</f>
        <v>0</v>
      </c>
      <c r="U368" s="28">
        <f t="shared" si="84"/>
        <v>0</v>
      </c>
      <c r="V368" s="28" t="s">
        <v>2</v>
      </c>
      <c r="W368" s="28">
        <f t="shared" si="85"/>
        <v>0</v>
      </c>
      <c r="X368" s="28" t="str">
        <f t="shared" si="83"/>
        <v/>
      </c>
    </row>
    <row r="369" spans="1:24" ht="28.9" customHeight="1">
      <c r="A369" s="41" t="str">
        <f t="shared" si="86"/>
        <v xml:space="preserve"> </v>
      </c>
      <c r="B369" s="42"/>
      <c r="C369" s="43"/>
      <c r="D369" s="44"/>
      <c r="E369" s="44"/>
      <c r="F369" s="43"/>
      <c r="G369" s="43"/>
      <c r="H369" s="26"/>
      <c r="I369" s="26"/>
      <c r="J369" s="26"/>
      <c r="K369" s="26"/>
      <c r="L369" s="52"/>
      <c r="M369" s="50"/>
      <c r="N369" s="28" t="s">
        <v>7</v>
      </c>
      <c r="O369" s="28">
        <f>COUNTIF(C365:C384,"도")</f>
        <v>0</v>
      </c>
      <c r="P369" s="28" t="s">
        <v>2</v>
      </c>
      <c r="Q369" s="28">
        <f>SUMIF(C365:C384,"도",E365:E384)</f>
        <v>0</v>
      </c>
      <c r="R369" s="28">
        <f>COUNTIF(X365:X384,"도국")</f>
        <v>0</v>
      </c>
      <c r="S369" s="28" t="s">
        <v>2</v>
      </c>
      <c r="T369" s="28">
        <f>SUMIF(X365:X384,"도국",E365:E384)</f>
        <v>0</v>
      </c>
      <c r="U369" s="28">
        <f t="shared" si="84"/>
        <v>0</v>
      </c>
      <c r="V369" s="28" t="s">
        <v>2</v>
      </c>
      <c r="W369" s="28">
        <f t="shared" si="85"/>
        <v>0</v>
      </c>
      <c r="X369" s="28" t="str">
        <f t="shared" si="83"/>
        <v/>
      </c>
    </row>
    <row r="370" spans="1:24" ht="28.9" customHeight="1">
      <c r="A370" s="41" t="str">
        <f t="shared" si="86"/>
        <v xml:space="preserve"> </v>
      </c>
      <c r="B370" s="42"/>
      <c r="C370" s="43"/>
      <c r="D370" s="44"/>
      <c r="E370" s="44"/>
      <c r="F370" s="43"/>
      <c r="G370" s="43"/>
      <c r="H370" s="26"/>
      <c r="I370" s="26"/>
      <c r="J370" s="26"/>
      <c r="K370" s="26"/>
      <c r="L370" s="52"/>
      <c r="M370" s="50"/>
      <c r="N370" s="28" t="s">
        <v>8</v>
      </c>
      <c r="O370" s="28">
        <f>COUNTIF(C365:C384,"천")</f>
        <v>0</v>
      </c>
      <c r="P370" s="28" t="s">
        <v>2</v>
      </c>
      <c r="Q370" s="28">
        <f>SUMIF(C365:C384,"천",E365:E384)</f>
        <v>0</v>
      </c>
      <c r="R370" s="28">
        <f>COUNTIF(X365:X384,"천국")</f>
        <v>0</v>
      </c>
      <c r="S370" s="28" t="s">
        <v>2</v>
      </c>
      <c r="T370" s="28">
        <f>SUMIF(X365:X384,"천국",E365:E384)</f>
        <v>0</v>
      </c>
      <c r="U370" s="28">
        <f t="shared" si="84"/>
        <v>0</v>
      </c>
      <c r="V370" s="28" t="s">
        <v>2</v>
      </c>
      <c r="W370" s="28">
        <f t="shared" si="85"/>
        <v>0</v>
      </c>
      <c r="X370" s="28" t="str">
        <f t="shared" si="83"/>
        <v/>
      </c>
    </row>
    <row r="371" spans="1:24" ht="28.9" customHeight="1">
      <c r="A371" s="41" t="str">
        <f t="shared" si="86"/>
        <v xml:space="preserve"> </v>
      </c>
      <c r="B371" s="42"/>
      <c r="C371" s="43"/>
      <c r="D371" s="44"/>
      <c r="E371" s="44"/>
      <c r="F371" s="43"/>
      <c r="G371" s="43"/>
      <c r="H371" s="26"/>
      <c r="I371" s="26"/>
      <c r="J371" s="26"/>
      <c r="K371" s="26"/>
      <c r="L371" s="52"/>
      <c r="M371" s="50"/>
      <c r="N371" s="28" t="s">
        <v>9</v>
      </c>
      <c r="O371" s="28">
        <f>COUNTIF(C365:C384,"구")</f>
        <v>0</v>
      </c>
      <c r="P371" s="28" t="s">
        <v>2</v>
      </c>
      <c r="Q371" s="28">
        <f>SUMIF(C365:C384,"구",E365:E384)</f>
        <v>0</v>
      </c>
      <c r="R371" s="28">
        <f>COUNTIF(X365:X384,"구국")</f>
        <v>0</v>
      </c>
      <c r="S371" s="28" t="s">
        <v>2</v>
      </c>
      <c r="T371" s="28">
        <f>SUMIF(X365:X384,"구국",E365:E384)</f>
        <v>0</v>
      </c>
      <c r="U371" s="28">
        <f t="shared" si="84"/>
        <v>0</v>
      </c>
      <c r="V371" s="28" t="s">
        <v>2</v>
      </c>
      <c r="W371" s="28">
        <f t="shared" si="85"/>
        <v>0</v>
      </c>
      <c r="X371" s="28" t="str">
        <f t="shared" si="83"/>
        <v/>
      </c>
    </row>
    <row r="372" spans="1:24" ht="28.9" customHeight="1">
      <c r="A372" s="41" t="str">
        <f t="shared" si="86"/>
        <v xml:space="preserve"> </v>
      </c>
      <c r="B372" s="42"/>
      <c r="C372" s="43"/>
      <c r="D372" s="44"/>
      <c r="E372" s="44"/>
      <c r="F372" s="43"/>
      <c r="G372" s="43"/>
      <c r="H372" s="26"/>
      <c r="I372" s="26"/>
      <c r="J372" s="26"/>
      <c r="K372" s="26"/>
      <c r="L372" s="52"/>
      <c r="M372" s="50"/>
      <c r="N372" s="28" t="s">
        <v>10</v>
      </c>
      <c r="O372" s="28">
        <f>COUNTIF(C365:C384,"제")</f>
        <v>0</v>
      </c>
      <c r="P372" s="28" t="s">
        <v>2</v>
      </c>
      <c r="Q372" s="28">
        <f>SUMIF(C365:C384,"제",E365:E384)</f>
        <v>0</v>
      </c>
      <c r="R372" s="28">
        <f>COUNTIF(X365:X384,"제국")</f>
        <v>0</v>
      </c>
      <c r="S372" s="28" t="s">
        <v>2</v>
      </c>
      <c r="T372" s="28">
        <f>SUMIF(X365:X384,"제국",E365:E384)</f>
        <v>0</v>
      </c>
      <c r="U372" s="28">
        <f t="shared" si="84"/>
        <v>0</v>
      </c>
      <c r="V372" s="28" t="s">
        <v>2</v>
      </c>
      <c r="W372" s="28">
        <f t="shared" si="85"/>
        <v>0</v>
      </c>
      <c r="X372" s="28" t="str">
        <f t="shared" si="83"/>
        <v/>
      </c>
    </row>
    <row r="373" spans="1:24" ht="28.9" customHeight="1">
      <c r="A373" s="41" t="str">
        <f t="shared" si="86"/>
        <v xml:space="preserve"> </v>
      </c>
      <c r="B373" s="42"/>
      <c r="C373" s="43"/>
      <c r="D373" s="44"/>
      <c r="E373" s="44"/>
      <c r="F373" s="43"/>
      <c r="G373" s="43"/>
      <c r="H373" s="26"/>
      <c r="I373" s="26"/>
      <c r="J373" s="26"/>
      <c r="K373" s="26"/>
      <c r="L373" s="52"/>
      <c r="M373" s="50"/>
      <c r="N373" s="28" t="s">
        <v>11</v>
      </c>
      <c r="O373" s="28">
        <f>COUNTIF(C365:C384,"유")</f>
        <v>0</v>
      </c>
      <c r="P373" s="28" t="s">
        <v>2</v>
      </c>
      <c r="Q373" s="28">
        <f>SUMIF(C365:C384,"유",E365:E384)</f>
        <v>0</v>
      </c>
      <c r="R373" s="28">
        <f>COUNTIF(X365:X384,"유국")</f>
        <v>0</v>
      </c>
      <c r="S373" s="28" t="s">
        <v>2</v>
      </c>
      <c r="T373" s="28">
        <f>SUMIF(X365:X384,"유국",E365:E384)</f>
        <v>0</v>
      </c>
      <c r="U373" s="28">
        <f t="shared" si="84"/>
        <v>0</v>
      </c>
      <c r="V373" s="28" t="s">
        <v>2</v>
      </c>
      <c r="W373" s="28">
        <f t="shared" si="85"/>
        <v>0</v>
      </c>
      <c r="X373" s="28" t="str">
        <f t="shared" si="83"/>
        <v/>
      </c>
    </row>
    <row r="374" spans="1:24" ht="28.9" customHeight="1">
      <c r="A374" s="41" t="str">
        <f t="shared" si="86"/>
        <v xml:space="preserve"> </v>
      </c>
      <c r="B374" s="42"/>
      <c r="C374" s="43"/>
      <c r="D374" s="44"/>
      <c r="E374" s="44"/>
      <c r="F374" s="43"/>
      <c r="G374" s="43"/>
      <c r="H374" s="26"/>
      <c r="I374" s="26"/>
      <c r="J374" s="26"/>
      <c r="K374" s="26"/>
      <c r="L374" s="52"/>
      <c r="M374" s="50"/>
      <c r="N374" s="28" t="s">
        <v>12</v>
      </c>
      <c r="O374" s="28">
        <f>COUNTIF(C365:C384,"과")</f>
        <v>0</v>
      </c>
      <c r="P374" s="28" t="s">
        <v>2</v>
      </c>
      <c r="Q374" s="28">
        <f>SUMIF(C365:C384,"과",E365:E384)</f>
        <v>0</v>
      </c>
      <c r="R374" s="28">
        <f>COUNTIF(X365:X384,"과국")</f>
        <v>0</v>
      </c>
      <c r="S374" s="28" t="s">
        <v>2</v>
      </c>
      <c r="T374" s="28">
        <f>SUMIF(X365:X384,"과국",E365:E384)</f>
        <v>0</v>
      </c>
      <c r="U374" s="28">
        <f t="shared" si="84"/>
        <v>0</v>
      </c>
      <c r="V374" s="28" t="s">
        <v>2</v>
      </c>
      <c r="W374" s="28">
        <f t="shared" si="85"/>
        <v>0</v>
      </c>
      <c r="X374" s="28" t="str">
        <f t="shared" si="83"/>
        <v/>
      </c>
    </row>
    <row r="375" spans="1:24" ht="28.9" customHeight="1">
      <c r="A375" s="41" t="str">
        <f t="shared" si="86"/>
        <v xml:space="preserve"> </v>
      </c>
      <c r="B375" s="42"/>
      <c r="C375" s="43"/>
      <c r="D375" s="44"/>
      <c r="E375" s="44"/>
      <c r="F375" s="43"/>
      <c r="G375" s="43"/>
      <c r="H375" s="26"/>
      <c r="I375" s="26"/>
      <c r="J375" s="26"/>
      <c r="K375" s="26"/>
      <c r="L375" s="52"/>
      <c r="M375" s="50"/>
      <c r="N375" s="28" t="s">
        <v>13</v>
      </c>
      <c r="O375" s="28">
        <f>COUNTIF(C365:C384,"묘")</f>
        <v>0</v>
      </c>
      <c r="P375" s="28" t="s">
        <v>2</v>
      </c>
      <c r="Q375" s="28">
        <f>SUMIF(C365:C384,"묘",E365:E384)</f>
        <v>0</v>
      </c>
      <c r="R375" s="28">
        <f>COUNTIF(X365:X384,"묘국")</f>
        <v>0</v>
      </c>
      <c r="S375" s="28" t="s">
        <v>2</v>
      </c>
      <c r="T375" s="28">
        <f>SUMIF(X365:X384,"묘국",E365:E384)</f>
        <v>0</v>
      </c>
      <c r="U375" s="28">
        <f t="shared" si="84"/>
        <v>0</v>
      </c>
      <c r="V375" s="28" t="s">
        <v>2</v>
      </c>
      <c r="W375" s="28">
        <f t="shared" si="85"/>
        <v>0</v>
      </c>
      <c r="X375" s="28" t="str">
        <f t="shared" si="83"/>
        <v/>
      </c>
    </row>
    <row r="376" spans="1:24" ht="28.9" customHeight="1">
      <c r="A376" s="41" t="str">
        <f t="shared" si="86"/>
        <v xml:space="preserve"> </v>
      </c>
      <c r="B376" s="42"/>
      <c r="C376" s="43"/>
      <c r="D376" s="44"/>
      <c r="E376" s="44"/>
      <c r="F376" s="43"/>
      <c r="G376" s="43"/>
      <c r="H376" s="26"/>
      <c r="I376" s="26"/>
      <c r="J376" s="26"/>
      <c r="K376" s="26"/>
      <c r="L376" s="52"/>
      <c r="M376" s="50"/>
      <c r="N376" s="28" t="s">
        <v>14</v>
      </c>
      <c r="O376" s="28">
        <f>COUNTIF(C365:C384,"목")</f>
        <v>0</v>
      </c>
      <c r="P376" s="28" t="s">
        <v>2</v>
      </c>
      <c r="Q376" s="28">
        <f>SUMIF(C365:C384,"목",E365:E384)</f>
        <v>0</v>
      </c>
      <c r="R376" s="28">
        <f>COUNTIF(X365:X384,"목국")</f>
        <v>0</v>
      </c>
      <c r="S376" s="28" t="s">
        <v>2</v>
      </c>
      <c r="T376" s="28">
        <f>SUMIF(X365:X384,"목국",E365:E384)</f>
        <v>0</v>
      </c>
      <c r="U376" s="28">
        <f t="shared" si="84"/>
        <v>0</v>
      </c>
      <c r="V376" s="28" t="s">
        <v>2</v>
      </c>
      <c r="W376" s="28">
        <f t="shared" si="85"/>
        <v>0</v>
      </c>
      <c r="X376" s="28" t="str">
        <f t="shared" ref="X376:X391" si="87">CONCATENATE(C376,H376)</f>
        <v/>
      </c>
    </row>
    <row r="377" spans="1:24" ht="28.9" customHeight="1">
      <c r="A377" s="41" t="str">
        <f t="shared" si="86"/>
        <v xml:space="preserve"> </v>
      </c>
      <c r="B377" s="42"/>
      <c r="C377" s="43"/>
      <c r="D377" s="44"/>
      <c r="E377" s="44"/>
      <c r="F377" s="43"/>
      <c r="G377" s="43"/>
      <c r="H377" s="26"/>
      <c r="I377" s="26"/>
      <c r="J377" s="26"/>
      <c r="K377" s="26"/>
      <c r="L377" s="52"/>
      <c r="M377" s="50"/>
      <c r="N377" s="28" t="s">
        <v>15</v>
      </c>
      <c r="O377" s="28">
        <f>COUNTIF(C365:C384,"잡")</f>
        <v>0</v>
      </c>
      <c r="P377" s="28" t="s">
        <v>2</v>
      </c>
      <c r="Q377" s="28">
        <f>SUMIF(C365:C384,"잡",E365:E384)</f>
        <v>0</v>
      </c>
      <c r="R377" s="28">
        <f>COUNTIF(X365:X384,"잡국")</f>
        <v>0</v>
      </c>
      <c r="S377" s="28" t="s">
        <v>2</v>
      </c>
      <c r="T377" s="28">
        <f>SUMIF(X365:X384,"잡국",E365:E384)</f>
        <v>0</v>
      </c>
      <c r="U377" s="28">
        <f t="shared" si="84"/>
        <v>0</v>
      </c>
      <c r="V377" s="28" t="s">
        <v>2</v>
      </c>
      <c r="W377" s="28">
        <f t="shared" si="85"/>
        <v>0</v>
      </c>
      <c r="X377" s="28" t="str">
        <f t="shared" si="87"/>
        <v/>
      </c>
    </row>
    <row r="378" spans="1:24" ht="28.9" customHeight="1">
      <c r="A378" s="41" t="str">
        <f t="shared" si="86"/>
        <v xml:space="preserve"> </v>
      </c>
      <c r="B378" s="42"/>
      <c r="C378" s="43"/>
      <c r="D378" s="44"/>
      <c r="E378" s="44"/>
      <c r="F378" s="43"/>
      <c r="G378" s="43"/>
      <c r="H378" s="26"/>
      <c r="I378" s="26"/>
      <c r="J378" s="26"/>
      <c r="K378" s="26"/>
      <c r="L378" s="52"/>
      <c r="M378" s="50"/>
      <c r="N378" s="28" t="s">
        <v>19</v>
      </c>
      <c r="O378" s="28">
        <f>COUNTIF(C365:C384,"학")</f>
        <v>0</v>
      </c>
      <c r="P378" s="28" t="s">
        <v>2</v>
      </c>
      <c r="Q378" s="28">
        <f>SUMIF(C365:C384,"학",E365:E384)</f>
        <v>0</v>
      </c>
      <c r="R378" s="28">
        <f>COUNTIF(X365:X384,"학국")</f>
        <v>0</v>
      </c>
      <c r="S378" s="28" t="s">
        <v>2</v>
      </c>
      <c r="T378" s="28">
        <f>SUMIF(X365:X384,"학국",E365:E384)</f>
        <v>0</v>
      </c>
      <c r="U378" s="28">
        <f t="shared" si="84"/>
        <v>0</v>
      </c>
      <c r="V378" s="28" t="s">
        <v>2</v>
      </c>
      <c r="W378" s="28">
        <f t="shared" si="85"/>
        <v>0</v>
      </c>
      <c r="X378" s="28" t="str">
        <f t="shared" si="87"/>
        <v/>
      </c>
    </row>
    <row r="379" spans="1:24" ht="28.9" customHeight="1">
      <c r="A379" s="41" t="str">
        <f t="shared" si="86"/>
        <v xml:space="preserve"> </v>
      </c>
      <c r="B379" s="42"/>
      <c r="C379" s="43"/>
      <c r="D379" s="44"/>
      <c r="E379" s="44"/>
      <c r="F379" s="43"/>
      <c r="G379" s="43"/>
      <c r="H379" s="26"/>
      <c r="I379" s="26"/>
      <c r="J379" s="26"/>
      <c r="K379" s="26"/>
      <c r="L379" s="52"/>
      <c r="M379" s="50"/>
      <c r="N379" s="28" t="s">
        <v>16</v>
      </c>
      <c r="O379" s="28">
        <f>COUNTIF(C365:C384,"수")</f>
        <v>0</v>
      </c>
      <c r="P379" s="28" t="s">
        <v>2</v>
      </c>
      <c r="Q379" s="28">
        <f>SUMIF(C365:C384,"수",E365:E384)</f>
        <v>0</v>
      </c>
      <c r="R379" s="28">
        <f>COUNTIF(X365:X384,"수국")</f>
        <v>0</v>
      </c>
      <c r="S379" s="28" t="s">
        <v>2</v>
      </c>
      <c r="T379" s="28">
        <f>SUMIF(X365:X384,"수국",E365:E384)</f>
        <v>0</v>
      </c>
      <c r="U379" s="28">
        <f t="shared" si="84"/>
        <v>0</v>
      </c>
      <c r="V379" s="28" t="s">
        <v>2</v>
      </c>
      <c r="W379" s="28">
        <f t="shared" si="85"/>
        <v>0</v>
      </c>
      <c r="X379" s="28" t="str">
        <f t="shared" si="87"/>
        <v/>
      </c>
    </row>
    <row r="380" spans="1:24" ht="28.9" customHeight="1">
      <c r="A380" s="41" t="str">
        <f t="shared" si="86"/>
        <v xml:space="preserve"> </v>
      </c>
      <c r="B380" s="42"/>
      <c r="C380" s="43"/>
      <c r="D380" s="44"/>
      <c r="E380" s="44"/>
      <c r="F380" s="43"/>
      <c r="G380" s="43"/>
      <c r="H380" s="26"/>
      <c r="I380" s="26"/>
      <c r="J380" s="26"/>
      <c r="K380" s="26"/>
      <c r="L380" s="52"/>
      <c r="M380" s="50"/>
      <c r="N380" s="29" t="s">
        <v>17</v>
      </c>
      <c r="O380" s="28">
        <f>COUNTIF(C365:C384,"장")</f>
        <v>0</v>
      </c>
      <c r="P380" s="28" t="s">
        <v>2</v>
      </c>
      <c r="Q380" s="28">
        <f>SUMIF(C365:C384,"장",E365:E384)</f>
        <v>0</v>
      </c>
      <c r="R380" s="28">
        <f>COUNTIF(X365:X384,"장국")</f>
        <v>0</v>
      </c>
      <c r="S380" s="28" t="s">
        <v>2</v>
      </c>
      <c r="T380" s="28">
        <f>SUMIF(X365:X384,"장국",E365:E384)</f>
        <v>0</v>
      </c>
      <c r="U380" s="28">
        <f t="shared" si="84"/>
        <v>0</v>
      </c>
      <c r="V380" s="28" t="s">
        <v>2</v>
      </c>
      <c r="W380" s="28">
        <f t="shared" si="85"/>
        <v>0</v>
      </c>
      <c r="X380" s="30" t="str">
        <f t="shared" si="87"/>
        <v/>
      </c>
    </row>
    <row r="381" spans="1:24" ht="28.9" customHeight="1">
      <c r="A381" s="41" t="str">
        <f t="shared" si="86"/>
        <v xml:space="preserve"> </v>
      </c>
      <c r="B381" s="42"/>
      <c r="C381" s="43"/>
      <c r="D381" s="44"/>
      <c r="E381" s="44"/>
      <c r="F381" s="43"/>
      <c r="G381" s="43"/>
      <c r="H381" s="26"/>
      <c r="I381" s="26"/>
      <c r="J381" s="26"/>
      <c r="K381" s="26"/>
      <c r="L381" s="52"/>
      <c r="M381" s="50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30" t="str">
        <f t="shared" si="87"/>
        <v/>
      </c>
    </row>
    <row r="382" spans="1:24" ht="28.9" customHeight="1">
      <c r="A382" s="41" t="str">
        <f t="shared" si="86"/>
        <v xml:space="preserve"> </v>
      </c>
      <c r="B382" s="42"/>
      <c r="C382" s="43"/>
      <c r="D382" s="44"/>
      <c r="E382" s="44"/>
      <c r="F382" s="43"/>
      <c r="G382" s="43"/>
      <c r="H382" s="26"/>
      <c r="I382" s="26"/>
      <c r="J382" s="26"/>
      <c r="K382" s="26"/>
      <c r="L382" s="52"/>
      <c r="M382" s="50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30" t="str">
        <f t="shared" si="87"/>
        <v/>
      </c>
    </row>
    <row r="383" spans="1:24" ht="28.9" customHeight="1">
      <c r="A383" s="41" t="str">
        <f>IF(OR(ISNUMBER(E383),ISTEXT(C383)),A382+1," ")</f>
        <v xml:space="preserve"> </v>
      </c>
      <c r="B383" s="42"/>
      <c r="C383" s="43"/>
      <c r="D383" s="44"/>
      <c r="E383" s="44"/>
      <c r="F383" s="43"/>
      <c r="G383" s="43"/>
      <c r="H383" s="26"/>
      <c r="I383" s="26"/>
      <c r="J383" s="26"/>
      <c r="K383" s="26"/>
      <c r="L383" s="52"/>
      <c r="M383" s="50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30" t="str">
        <f t="shared" si="87"/>
        <v/>
      </c>
    </row>
    <row r="384" spans="1:24" ht="28.9" customHeight="1">
      <c r="A384" s="41" t="str">
        <f>IF(OR(ISNUMBER(E384),ISTEXT(C384)),A383+1," ")</f>
        <v xml:space="preserve"> </v>
      </c>
      <c r="B384" s="42"/>
      <c r="C384" s="43"/>
      <c r="D384" s="44"/>
      <c r="E384" s="44"/>
      <c r="F384" s="43"/>
      <c r="G384" s="43"/>
      <c r="H384" s="26"/>
      <c r="I384" s="26"/>
      <c r="J384" s="26"/>
      <c r="K384" s="26"/>
      <c r="L384" s="52"/>
      <c r="M384" s="50"/>
      <c r="N384" s="28" t="s">
        <v>20</v>
      </c>
      <c r="O384" s="28">
        <f>COUNTIF(C365:C384," ")</f>
        <v>0</v>
      </c>
      <c r="P384" s="28" t="s">
        <v>2</v>
      </c>
      <c r="Q384" s="28">
        <f>SUMIF(C365:C384," ",E365:E384)</f>
        <v>0</v>
      </c>
      <c r="R384" s="28"/>
      <c r="S384" s="28" t="s">
        <v>2</v>
      </c>
      <c r="T384" s="28"/>
      <c r="U384" s="28">
        <f>O384</f>
        <v>0</v>
      </c>
      <c r="V384" s="28" t="s">
        <v>2</v>
      </c>
      <c r="W384" s="28">
        <f>Q384</f>
        <v>0</v>
      </c>
      <c r="X384" s="28" t="str">
        <f t="shared" si="87"/>
        <v/>
      </c>
    </row>
    <row r="385" spans="1:24" ht="28.9" customHeight="1">
      <c r="A385" s="45" t="s">
        <v>35</v>
      </c>
      <c r="B385" s="46"/>
      <c r="C385" s="47"/>
      <c r="D385" s="48"/>
      <c r="E385" s="49">
        <f>SUM(E365:E384)</f>
        <v>0</v>
      </c>
      <c r="F385" s="47"/>
      <c r="G385" s="47"/>
      <c r="H385" s="31"/>
      <c r="I385" s="31"/>
      <c r="J385" s="31"/>
      <c r="K385" s="31"/>
      <c r="L385" s="33"/>
      <c r="M385" s="51"/>
      <c r="N385" s="29" t="s">
        <v>1</v>
      </c>
      <c r="O385" s="28">
        <f>SUM(O365:O384)</f>
        <v>0</v>
      </c>
      <c r="P385" s="28" t="s">
        <v>2</v>
      </c>
      <c r="Q385" s="28">
        <f>SUM(Q365:Q384)</f>
        <v>0</v>
      </c>
      <c r="R385" s="28">
        <f>SUM(R365:R384)</f>
        <v>0</v>
      </c>
      <c r="S385" s="28" t="s">
        <v>2</v>
      </c>
      <c r="T385" s="28">
        <f>SUM(T365:T384)</f>
        <v>0</v>
      </c>
      <c r="U385" s="28">
        <f>SUM(U365:U384)</f>
        <v>0</v>
      </c>
      <c r="V385" s="28" t="s">
        <v>2</v>
      </c>
      <c r="W385" s="28">
        <f>SUM(W365:W384)</f>
        <v>0</v>
      </c>
      <c r="X385" s="28" t="str">
        <f t="shared" si="87"/>
        <v/>
      </c>
    </row>
    <row r="386" spans="1:24" ht="28.9" customHeight="1">
      <c r="A386" s="41" t="str">
        <f>IF(OR(ISNUMBER(E386),ISTEXT(C386)),A384+1," ")</f>
        <v xml:space="preserve"> </v>
      </c>
      <c r="B386" s="42"/>
      <c r="C386" s="43"/>
      <c r="D386" s="44"/>
      <c r="E386" s="44"/>
      <c r="F386" s="43"/>
      <c r="G386" s="43"/>
      <c r="H386" s="26"/>
      <c r="I386" s="26"/>
      <c r="J386" s="26"/>
      <c r="K386" s="27"/>
      <c r="L386" s="52"/>
      <c r="M386" s="50"/>
      <c r="N386" s="28" t="s">
        <v>3</v>
      </c>
      <c r="O386" s="28">
        <f>COUNTIF(C386:C405,"전")</f>
        <v>0</v>
      </c>
      <c r="P386" s="28" t="s">
        <v>2</v>
      </c>
      <c r="Q386" s="28">
        <f>SUMIF(C386:C405,"전",E386:E405)</f>
        <v>0</v>
      </c>
      <c r="R386" s="28">
        <f>COUNTIF(X386:X405,"전국")</f>
        <v>0</v>
      </c>
      <c r="S386" s="28" t="s">
        <v>2</v>
      </c>
      <c r="T386" s="28">
        <f>SUMIF(X386:X405,"전국",E386:E405)</f>
        <v>0</v>
      </c>
      <c r="U386" s="28">
        <f t="shared" ref="U386:U401" si="88">O386-R386</f>
        <v>0</v>
      </c>
      <c r="V386" s="28" t="s">
        <v>2</v>
      </c>
      <c r="W386" s="28">
        <f t="shared" ref="W386:W401" si="89">Q386-T386</f>
        <v>0</v>
      </c>
      <c r="X386" s="28" t="str">
        <f t="shared" si="87"/>
        <v/>
      </c>
    </row>
    <row r="387" spans="1:24" ht="28.9" customHeight="1">
      <c r="A387" s="41" t="str">
        <f>IF(OR(ISNUMBER(E387),ISTEXT(C387)),A386+1," ")</f>
        <v xml:space="preserve"> </v>
      </c>
      <c r="B387" s="42"/>
      <c r="C387" s="43"/>
      <c r="D387" s="44"/>
      <c r="E387" s="44"/>
      <c r="F387" s="43"/>
      <c r="G387" s="43"/>
      <c r="H387" s="26"/>
      <c r="I387" s="26"/>
      <c r="J387" s="26"/>
      <c r="K387" s="26"/>
      <c r="L387" s="52"/>
      <c r="M387" s="50"/>
      <c r="N387" s="28" t="s">
        <v>4</v>
      </c>
      <c r="O387" s="28">
        <f>COUNTIF(C386:C405,"답")</f>
        <v>0</v>
      </c>
      <c r="P387" s="28" t="s">
        <v>2</v>
      </c>
      <c r="Q387" s="28">
        <f>SUMIF(C386:C405,"답",E386:E405)</f>
        <v>0</v>
      </c>
      <c r="R387" s="28">
        <f>COUNTIF(X386:X405,"답국")</f>
        <v>0</v>
      </c>
      <c r="S387" s="28" t="s">
        <v>2</v>
      </c>
      <c r="T387" s="28">
        <f>SUMIF(X386:X405,"답국",E386:E405)</f>
        <v>0</v>
      </c>
      <c r="U387" s="28">
        <f t="shared" si="88"/>
        <v>0</v>
      </c>
      <c r="V387" s="28" t="s">
        <v>2</v>
      </c>
      <c r="W387" s="28">
        <f t="shared" si="89"/>
        <v>0</v>
      </c>
      <c r="X387" s="28" t="str">
        <f t="shared" si="87"/>
        <v/>
      </c>
    </row>
    <row r="388" spans="1:24" ht="28.9" customHeight="1">
      <c r="A388" s="41" t="str">
        <f t="shared" ref="A388:A403" si="90">IF(OR(ISNUMBER(E388),ISTEXT(C388)),A387+1," ")</f>
        <v xml:space="preserve"> </v>
      </c>
      <c r="B388" s="42"/>
      <c r="C388" s="43"/>
      <c r="D388" s="44"/>
      <c r="E388" s="44"/>
      <c r="F388" s="43"/>
      <c r="G388" s="43"/>
      <c r="H388" s="26"/>
      <c r="I388" s="26"/>
      <c r="J388" s="26"/>
      <c r="K388" s="26"/>
      <c r="L388" s="52"/>
      <c r="M388" s="50"/>
      <c r="N388" s="28" t="s">
        <v>5</v>
      </c>
      <c r="O388" s="28">
        <f>COUNTIF(C386:C405,"임")</f>
        <v>0</v>
      </c>
      <c r="P388" s="28" t="s">
        <v>2</v>
      </c>
      <c r="Q388" s="28">
        <f>SUMIF(C386:C405,"임",E386:E405)</f>
        <v>0</v>
      </c>
      <c r="R388" s="28">
        <f>COUNTIF(X386:X405,"임국")</f>
        <v>0</v>
      </c>
      <c r="S388" s="28" t="s">
        <v>2</v>
      </c>
      <c r="T388" s="28">
        <f>SUMIF(X386:X405,"임국",E386:E405)</f>
        <v>0</v>
      </c>
      <c r="U388" s="28">
        <f t="shared" si="88"/>
        <v>0</v>
      </c>
      <c r="V388" s="28" t="s">
        <v>2</v>
      </c>
      <c r="W388" s="28">
        <f t="shared" si="89"/>
        <v>0</v>
      </c>
      <c r="X388" s="28" t="str">
        <f t="shared" si="87"/>
        <v/>
      </c>
    </row>
    <row r="389" spans="1:24" ht="28.9" customHeight="1">
      <c r="A389" s="41" t="str">
        <f t="shared" si="90"/>
        <v xml:space="preserve"> </v>
      </c>
      <c r="B389" s="42"/>
      <c r="C389" s="43"/>
      <c r="D389" s="44"/>
      <c r="E389" s="44"/>
      <c r="F389" s="43"/>
      <c r="G389" s="43"/>
      <c r="H389" s="26"/>
      <c r="I389" s="26"/>
      <c r="J389" s="26"/>
      <c r="K389" s="26"/>
      <c r="L389" s="52"/>
      <c r="M389" s="50"/>
      <c r="N389" s="28" t="s">
        <v>6</v>
      </c>
      <c r="O389" s="28">
        <f>COUNTIF(C386:C405,"대")</f>
        <v>0</v>
      </c>
      <c r="P389" s="28" t="s">
        <v>2</v>
      </c>
      <c r="Q389" s="28">
        <f>SUMIF(C386:C405,"대",E386:E405)</f>
        <v>0</v>
      </c>
      <c r="R389" s="28">
        <f>COUNTIF(X386:X405,"대국")</f>
        <v>0</v>
      </c>
      <c r="S389" s="28" t="s">
        <v>2</v>
      </c>
      <c r="T389" s="28">
        <f>SUMIF(X386:X405,"대국",E386:E405)</f>
        <v>0</v>
      </c>
      <c r="U389" s="28">
        <f t="shared" si="88"/>
        <v>0</v>
      </c>
      <c r="V389" s="28" t="s">
        <v>2</v>
      </c>
      <c r="W389" s="28">
        <f t="shared" si="89"/>
        <v>0</v>
      </c>
      <c r="X389" s="28" t="str">
        <f t="shared" si="87"/>
        <v/>
      </c>
    </row>
    <row r="390" spans="1:24" ht="28.9" customHeight="1">
      <c r="A390" s="41" t="str">
        <f t="shared" si="90"/>
        <v xml:space="preserve"> </v>
      </c>
      <c r="B390" s="42"/>
      <c r="C390" s="43"/>
      <c r="D390" s="44"/>
      <c r="E390" s="44"/>
      <c r="F390" s="43"/>
      <c r="G390" s="43"/>
      <c r="H390" s="26"/>
      <c r="I390" s="26"/>
      <c r="J390" s="26"/>
      <c r="K390" s="26"/>
      <c r="L390" s="52"/>
      <c r="M390" s="50"/>
      <c r="N390" s="28" t="s">
        <v>7</v>
      </c>
      <c r="O390" s="28">
        <f>COUNTIF(C386:C405,"도")</f>
        <v>0</v>
      </c>
      <c r="P390" s="28" t="s">
        <v>2</v>
      </c>
      <c r="Q390" s="28">
        <f>SUMIF(C386:C405,"도",E386:E405)</f>
        <v>0</v>
      </c>
      <c r="R390" s="28">
        <f>COUNTIF(X386:X405,"도국")</f>
        <v>0</v>
      </c>
      <c r="S390" s="28" t="s">
        <v>2</v>
      </c>
      <c r="T390" s="28">
        <f>SUMIF(X386:X405,"도국",E386:E405)</f>
        <v>0</v>
      </c>
      <c r="U390" s="28">
        <f t="shared" si="88"/>
        <v>0</v>
      </c>
      <c r="V390" s="28" t="s">
        <v>2</v>
      </c>
      <c r="W390" s="28">
        <f t="shared" si="89"/>
        <v>0</v>
      </c>
      <c r="X390" s="28" t="str">
        <f t="shared" si="87"/>
        <v/>
      </c>
    </row>
    <row r="391" spans="1:24" ht="28.9" customHeight="1">
      <c r="A391" s="41" t="str">
        <f t="shared" si="90"/>
        <v xml:space="preserve"> </v>
      </c>
      <c r="B391" s="42"/>
      <c r="C391" s="43"/>
      <c r="D391" s="44"/>
      <c r="E391" s="44"/>
      <c r="F391" s="43"/>
      <c r="G391" s="43"/>
      <c r="H391" s="26"/>
      <c r="I391" s="26"/>
      <c r="J391" s="26"/>
      <c r="K391" s="26"/>
      <c r="L391" s="52"/>
      <c r="M391" s="50"/>
      <c r="N391" s="28" t="s">
        <v>8</v>
      </c>
      <c r="O391" s="28">
        <f>COUNTIF(C386:C405,"천")</f>
        <v>0</v>
      </c>
      <c r="P391" s="28" t="s">
        <v>2</v>
      </c>
      <c r="Q391" s="28">
        <f>SUMIF(C386:C405,"천",E386:E405)</f>
        <v>0</v>
      </c>
      <c r="R391" s="28">
        <f>COUNTIF(X386:X405,"천국")</f>
        <v>0</v>
      </c>
      <c r="S391" s="28" t="s">
        <v>2</v>
      </c>
      <c r="T391" s="28">
        <f>SUMIF(X386:X405,"천국",E386:E405)</f>
        <v>0</v>
      </c>
      <c r="U391" s="28">
        <f t="shared" si="88"/>
        <v>0</v>
      </c>
      <c r="V391" s="28" t="s">
        <v>2</v>
      </c>
      <c r="W391" s="28">
        <f t="shared" si="89"/>
        <v>0</v>
      </c>
      <c r="X391" s="28" t="str">
        <f t="shared" si="87"/>
        <v/>
      </c>
    </row>
    <row r="392" spans="1:24" ht="28.9" customHeight="1">
      <c r="A392" s="41" t="str">
        <f t="shared" si="90"/>
        <v xml:space="preserve"> </v>
      </c>
      <c r="B392" s="42"/>
      <c r="C392" s="43"/>
      <c r="D392" s="44"/>
      <c r="E392" s="44"/>
      <c r="F392" s="43"/>
      <c r="G392" s="43"/>
      <c r="H392" s="26"/>
      <c r="I392" s="26"/>
      <c r="J392" s="26"/>
      <c r="K392" s="26"/>
      <c r="L392" s="52"/>
      <c r="M392" s="50"/>
      <c r="N392" s="28" t="s">
        <v>9</v>
      </c>
      <c r="O392" s="28">
        <f>COUNTIF(C386:C405,"구")</f>
        <v>0</v>
      </c>
      <c r="P392" s="28" t="s">
        <v>2</v>
      </c>
      <c r="Q392" s="28">
        <f>SUMIF(C386:C405,"구",E386:E405)</f>
        <v>0</v>
      </c>
      <c r="R392" s="28">
        <f>COUNTIF(X386:X405,"구국")</f>
        <v>0</v>
      </c>
      <c r="S392" s="28" t="s">
        <v>2</v>
      </c>
      <c r="T392" s="28">
        <f>SUMIF(X386:X405,"구국",E386:E405)</f>
        <v>0</v>
      </c>
      <c r="U392" s="28">
        <f t="shared" si="88"/>
        <v>0</v>
      </c>
      <c r="V392" s="28" t="s">
        <v>2</v>
      </c>
      <c r="W392" s="28">
        <f t="shared" si="89"/>
        <v>0</v>
      </c>
      <c r="X392" s="28" t="str">
        <f t="shared" ref="X392:X407" si="91">CONCATENATE(C392,H392)</f>
        <v/>
      </c>
    </row>
    <row r="393" spans="1:24" ht="28.9" customHeight="1">
      <c r="A393" s="41" t="str">
        <f t="shared" si="90"/>
        <v xml:space="preserve"> </v>
      </c>
      <c r="B393" s="42"/>
      <c r="C393" s="43"/>
      <c r="D393" s="44"/>
      <c r="E393" s="44"/>
      <c r="F393" s="43"/>
      <c r="G393" s="43"/>
      <c r="H393" s="26"/>
      <c r="I393" s="26"/>
      <c r="J393" s="26"/>
      <c r="K393" s="26"/>
      <c r="L393" s="52"/>
      <c r="M393" s="50"/>
      <c r="N393" s="28" t="s">
        <v>10</v>
      </c>
      <c r="O393" s="28">
        <f>COUNTIF(C386:C405,"제")</f>
        <v>0</v>
      </c>
      <c r="P393" s="28" t="s">
        <v>2</v>
      </c>
      <c r="Q393" s="28">
        <f>SUMIF(C386:C405,"제",E386:E405)</f>
        <v>0</v>
      </c>
      <c r="R393" s="28">
        <f>COUNTIF(X386:X405,"제국")</f>
        <v>0</v>
      </c>
      <c r="S393" s="28" t="s">
        <v>2</v>
      </c>
      <c r="T393" s="28">
        <f>SUMIF(X386:X405,"제국",E386:E405)</f>
        <v>0</v>
      </c>
      <c r="U393" s="28">
        <f t="shared" si="88"/>
        <v>0</v>
      </c>
      <c r="V393" s="28" t="s">
        <v>2</v>
      </c>
      <c r="W393" s="28">
        <f t="shared" si="89"/>
        <v>0</v>
      </c>
      <c r="X393" s="28" t="str">
        <f t="shared" si="91"/>
        <v/>
      </c>
    </row>
    <row r="394" spans="1:24" ht="28.9" customHeight="1">
      <c r="A394" s="41" t="str">
        <f t="shared" si="90"/>
        <v xml:space="preserve"> </v>
      </c>
      <c r="B394" s="42"/>
      <c r="C394" s="43"/>
      <c r="D394" s="44"/>
      <c r="E394" s="44"/>
      <c r="F394" s="43"/>
      <c r="G394" s="43"/>
      <c r="H394" s="26"/>
      <c r="I394" s="26"/>
      <c r="J394" s="26"/>
      <c r="K394" s="26"/>
      <c r="L394" s="52"/>
      <c r="M394" s="50"/>
      <c r="N394" s="28" t="s">
        <v>11</v>
      </c>
      <c r="O394" s="28">
        <f>COUNTIF(C386:C405,"유")</f>
        <v>0</v>
      </c>
      <c r="P394" s="28" t="s">
        <v>2</v>
      </c>
      <c r="Q394" s="28">
        <f>SUMIF(C386:C405,"유",E386:E405)</f>
        <v>0</v>
      </c>
      <c r="R394" s="28">
        <f>COUNTIF(X386:X405,"유국")</f>
        <v>0</v>
      </c>
      <c r="S394" s="28" t="s">
        <v>2</v>
      </c>
      <c r="T394" s="28">
        <f>SUMIF(X386:X405,"유국",E386:E405)</f>
        <v>0</v>
      </c>
      <c r="U394" s="28">
        <f t="shared" si="88"/>
        <v>0</v>
      </c>
      <c r="V394" s="28" t="s">
        <v>2</v>
      </c>
      <c r="W394" s="28">
        <f t="shared" si="89"/>
        <v>0</v>
      </c>
      <c r="X394" s="28" t="str">
        <f t="shared" si="91"/>
        <v/>
      </c>
    </row>
    <row r="395" spans="1:24" ht="28.9" customHeight="1">
      <c r="A395" s="41" t="str">
        <f t="shared" si="90"/>
        <v xml:space="preserve"> </v>
      </c>
      <c r="B395" s="42"/>
      <c r="C395" s="43"/>
      <c r="D395" s="44"/>
      <c r="E395" s="44"/>
      <c r="F395" s="43"/>
      <c r="G395" s="43"/>
      <c r="H395" s="26"/>
      <c r="I395" s="26"/>
      <c r="J395" s="26"/>
      <c r="K395" s="26"/>
      <c r="L395" s="52"/>
      <c r="M395" s="50"/>
      <c r="N395" s="28" t="s">
        <v>12</v>
      </c>
      <c r="O395" s="28">
        <f>COUNTIF(C386:C405,"과")</f>
        <v>0</v>
      </c>
      <c r="P395" s="28" t="s">
        <v>2</v>
      </c>
      <c r="Q395" s="28">
        <f>SUMIF(C386:C405,"과",E386:E405)</f>
        <v>0</v>
      </c>
      <c r="R395" s="28">
        <f>COUNTIF(X386:X405,"과국")</f>
        <v>0</v>
      </c>
      <c r="S395" s="28" t="s">
        <v>2</v>
      </c>
      <c r="T395" s="28">
        <f>SUMIF(X386:X405,"과국",E386:E405)</f>
        <v>0</v>
      </c>
      <c r="U395" s="28">
        <f t="shared" si="88"/>
        <v>0</v>
      </c>
      <c r="V395" s="28" t="s">
        <v>2</v>
      </c>
      <c r="W395" s="28">
        <f t="shared" si="89"/>
        <v>0</v>
      </c>
      <c r="X395" s="28" t="str">
        <f t="shared" si="91"/>
        <v/>
      </c>
    </row>
    <row r="396" spans="1:24" ht="28.9" customHeight="1">
      <c r="A396" s="41" t="str">
        <f t="shared" si="90"/>
        <v xml:space="preserve"> </v>
      </c>
      <c r="B396" s="42"/>
      <c r="C396" s="43"/>
      <c r="D396" s="44"/>
      <c r="E396" s="44"/>
      <c r="F396" s="43"/>
      <c r="G396" s="43"/>
      <c r="H396" s="26"/>
      <c r="I396" s="26"/>
      <c r="J396" s="26"/>
      <c r="K396" s="26"/>
      <c r="L396" s="52"/>
      <c r="M396" s="50"/>
      <c r="N396" s="28" t="s">
        <v>13</v>
      </c>
      <c r="O396" s="28">
        <f>COUNTIF(C386:C405,"묘")</f>
        <v>0</v>
      </c>
      <c r="P396" s="28" t="s">
        <v>2</v>
      </c>
      <c r="Q396" s="28">
        <f>SUMIF(C386:C405,"묘",E386:E405)</f>
        <v>0</v>
      </c>
      <c r="R396" s="28">
        <f>COUNTIF(X386:X405,"묘국")</f>
        <v>0</v>
      </c>
      <c r="S396" s="28" t="s">
        <v>2</v>
      </c>
      <c r="T396" s="28">
        <f>SUMIF(X386:X405,"묘국",E386:E405)</f>
        <v>0</v>
      </c>
      <c r="U396" s="28">
        <f t="shared" si="88"/>
        <v>0</v>
      </c>
      <c r="V396" s="28" t="s">
        <v>2</v>
      </c>
      <c r="W396" s="28">
        <f t="shared" si="89"/>
        <v>0</v>
      </c>
      <c r="X396" s="28" t="str">
        <f t="shared" si="91"/>
        <v/>
      </c>
    </row>
    <row r="397" spans="1:24" ht="28.9" customHeight="1">
      <c r="A397" s="41" t="str">
        <f t="shared" si="90"/>
        <v xml:space="preserve"> </v>
      </c>
      <c r="B397" s="42"/>
      <c r="C397" s="43"/>
      <c r="D397" s="44"/>
      <c r="E397" s="44"/>
      <c r="F397" s="43"/>
      <c r="G397" s="43"/>
      <c r="H397" s="26"/>
      <c r="I397" s="26"/>
      <c r="J397" s="26"/>
      <c r="K397" s="26"/>
      <c r="L397" s="52"/>
      <c r="M397" s="50"/>
      <c r="N397" s="28" t="s">
        <v>14</v>
      </c>
      <c r="O397" s="28">
        <f>COUNTIF(C386:C405,"목")</f>
        <v>0</v>
      </c>
      <c r="P397" s="28" t="s">
        <v>2</v>
      </c>
      <c r="Q397" s="28">
        <f>SUMIF(C386:C405,"목",E386:E405)</f>
        <v>0</v>
      </c>
      <c r="R397" s="28">
        <f>COUNTIF(X386:X405,"목국")</f>
        <v>0</v>
      </c>
      <c r="S397" s="28" t="s">
        <v>2</v>
      </c>
      <c r="T397" s="28">
        <f>SUMIF(X386:X405,"목국",E386:E405)</f>
        <v>0</v>
      </c>
      <c r="U397" s="28">
        <f t="shared" si="88"/>
        <v>0</v>
      </c>
      <c r="V397" s="28" t="s">
        <v>2</v>
      </c>
      <c r="W397" s="28">
        <f t="shared" si="89"/>
        <v>0</v>
      </c>
      <c r="X397" s="28" t="str">
        <f t="shared" si="91"/>
        <v/>
      </c>
    </row>
    <row r="398" spans="1:24" ht="28.9" customHeight="1">
      <c r="A398" s="41" t="str">
        <f t="shared" si="90"/>
        <v xml:space="preserve"> </v>
      </c>
      <c r="B398" s="42"/>
      <c r="C398" s="43"/>
      <c r="D398" s="44"/>
      <c r="E398" s="44"/>
      <c r="F398" s="43"/>
      <c r="G398" s="43"/>
      <c r="H398" s="26"/>
      <c r="I398" s="26"/>
      <c r="J398" s="26"/>
      <c r="K398" s="26"/>
      <c r="L398" s="52"/>
      <c r="M398" s="50"/>
      <c r="N398" s="28" t="s">
        <v>15</v>
      </c>
      <c r="O398" s="28">
        <f>COUNTIF(C386:C405,"잡")</f>
        <v>0</v>
      </c>
      <c r="P398" s="28" t="s">
        <v>2</v>
      </c>
      <c r="Q398" s="28">
        <f>SUMIF(C386:C405,"잡",E386:E405)</f>
        <v>0</v>
      </c>
      <c r="R398" s="28">
        <f>COUNTIF(X386:X405,"잡국")</f>
        <v>0</v>
      </c>
      <c r="S398" s="28" t="s">
        <v>2</v>
      </c>
      <c r="T398" s="28">
        <f>SUMIF(X386:X405,"잡국",E386:E405)</f>
        <v>0</v>
      </c>
      <c r="U398" s="28">
        <f t="shared" si="88"/>
        <v>0</v>
      </c>
      <c r="V398" s="28" t="s">
        <v>2</v>
      </c>
      <c r="W398" s="28">
        <f t="shared" si="89"/>
        <v>0</v>
      </c>
      <c r="X398" s="28" t="str">
        <f t="shared" si="91"/>
        <v/>
      </c>
    </row>
    <row r="399" spans="1:24" ht="28.9" customHeight="1">
      <c r="A399" s="41" t="str">
        <f t="shared" si="90"/>
        <v xml:space="preserve"> </v>
      </c>
      <c r="B399" s="42"/>
      <c r="C399" s="43"/>
      <c r="D399" s="44"/>
      <c r="E399" s="44"/>
      <c r="F399" s="43"/>
      <c r="G399" s="43"/>
      <c r="H399" s="26"/>
      <c r="I399" s="26"/>
      <c r="J399" s="26"/>
      <c r="K399" s="26"/>
      <c r="L399" s="52"/>
      <c r="M399" s="50"/>
      <c r="N399" s="28" t="s">
        <v>19</v>
      </c>
      <c r="O399" s="28">
        <f>COUNTIF(C386:C405,"학")</f>
        <v>0</v>
      </c>
      <c r="P399" s="28" t="s">
        <v>2</v>
      </c>
      <c r="Q399" s="28">
        <f>SUMIF(C386:C405,"학",E386:E405)</f>
        <v>0</v>
      </c>
      <c r="R399" s="28">
        <f>COUNTIF(X386:X405,"학국")</f>
        <v>0</v>
      </c>
      <c r="S399" s="28" t="s">
        <v>2</v>
      </c>
      <c r="T399" s="28">
        <f>SUMIF(X386:X405,"학국",E386:E405)</f>
        <v>0</v>
      </c>
      <c r="U399" s="28">
        <f t="shared" si="88"/>
        <v>0</v>
      </c>
      <c r="V399" s="28" t="s">
        <v>2</v>
      </c>
      <c r="W399" s="28">
        <f t="shared" si="89"/>
        <v>0</v>
      </c>
      <c r="X399" s="28" t="str">
        <f t="shared" si="91"/>
        <v/>
      </c>
    </row>
    <row r="400" spans="1:24" ht="28.9" customHeight="1">
      <c r="A400" s="41" t="str">
        <f t="shared" si="90"/>
        <v xml:space="preserve"> </v>
      </c>
      <c r="B400" s="42"/>
      <c r="C400" s="43"/>
      <c r="D400" s="44"/>
      <c r="E400" s="44"/>
      <c r="F400" s="43"/>
      <c r="G400" s="43"/>
      <c r="H400" s="26"/>
      <c r="I400" s="26"/>
      <c r="J400" s="26"/>
      <c r="K400" s="26"/>
      <c r="L400" s="52"/>
      <c r="M400" s="50"/>
      <c r="N400" s="28" t="s">
        <v>16</v>
      </c>
      <c r="O400" s="28">
        <f>COUNTIF(C386:C405,"수")</f>
        <v>0</v>
      </c>
      <c r="P400" s="28" t="s">
        <v>2</v>
      </c>
      <c r="Q400" s="28">
        <f>SUMIF(C386:C405,"수",E386:E405)</f>
        <v>0</v>
      </c>
      <c r="R400" s="28">
        <f>COUNTIF(X386:X405,"수국")</f>
        <v>0</v>
      </c>
      <c r="S400" s="28" t="s">
        <v>2</v>
      </c>
      <c r="T400" s="28">
        <f>SUMIF(X386:X405,"수국",E386:E405)</f>
        <v>0</v>
      </c>
      <c r="U400" s="28">
        <f t="shared" si="88"/>
        <v>0</v>
      </c>
      <c r="V400" s="28" t="s">
        <v>2</v>
      </c>
      <c r="W400" s="28">
        <f t="shared" si="89"/>
        <v>0</v>
      </c>
      <c r="X400" s="28" t="str">
        <f t="shared" si="91"/>
        <v/>
      </c>
    </row>
    <row r="401" spans="1:24" ht="28.9" customHeight="1">
      <c r="A401" s="41" t="str">
        <f t="shared" si="90"/>
        <v xml:space="preserve"> </v>
      </c>
      <c r="B401" s="42"/>
      <c r="C401" s="43"/>
      <c r="D401" s="44"/>
      <c r="E401" s="44"/>
      <c r="F401" s="43"/>
      <c r="G401" s="43"/>
      <c r="H401" s="26"/>
      <c r="I401" s="26"/>
      <c r="J401" s="26"/>
      <c r="K401" s="26"/>
      <c r="L401" s="52"/>
      <c r="M401" s="50"/>
      <c r="N401" s="29" t="s">
        <v>17</v>
      </c>
      <c r="O401" s="28">
        <f>COUNTIF(C386:C405,"장")</f>
        <v>0</v>
      </c>
      <c r="P401" s="28" t="s">
        <v>2</v>
      </c>
      <c r="Q401" s="28">
        <f>SUMIF(C386:C405,"장",E386:E405)</f>
        <v>0</v>
      </c>
      <c r="R401" s="28">
        <f>COUNTIF(X386:X405,"장국")</f>
        <v>0</v>
      </c>
      <c r="S401" s="28" t="s">
        <v>2</v>
      </c>
      <c r="T401" s="28">
        <f>SUMIF(X386:X405,"장국",E386:E405)</f>
        <v>0</v>
      </c>
      <c r="U401" s="28">
        <f t="shared" si="88"/>
        <v>0</v>
      </c>
      <c r="V401" s="28" t="s">
        <v>2</v>
      </c>
      <c r="W401" s="28">
        <f t="shared" si="89"/>
        <v>0</v>
      </c>
      <c r="X401" s="30" t="str">
        <f t="shared" si="91"/>
        <v/>
      </c>
    </row>
    <row r="402" spans="1:24" ht="28.9" customHeight="1">
      <c r="A402" s="41" t="str">
        <f t="shared" si="90"/>
        <v xml:space="preserve"> </v>
      </c>
      <c r="B402" s="42"/>
      <c r="C402" s="43"/>
      <c r="D402" s="44"/>
      <c r="E402" s="44"/>
      <c r="F402" s="43"/>
      <c r="G402" s="43"/>
      <c r="H402" s="26"/>
      <c r="I402" s="26"/>
      <c r="J402" s="26"/>
      <c r="K402" s="26"/>
      <c r="L402" s="52"/>
      <c r="M402" s="50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30" t="str">
        <f t="shared" si="91"/>
        <v/>
      </c>
    </row>
    <row r="403" spans="1:24" ht="28.9" customHeight="1">
      <c r="A403" s="41" t="str">
        <f t="shared" si="90"/>
        <v xml:space="preserve"> </v>
      </c>
      <c r="B403" s="42"/>
      <c r="C403" s="43"/>
      <c r="D403" s="44"/>
      <c r="E403" s="44"/>
      <c r="F403" s="43"/>
      <c r="G403" s="43"/>
      <c r="H403" s="26"/>
      <c r="I403" s="26"/>
      <c r="J403" s="26"/>
      <c r="K403" s="26"/>
      <c r="L403" s="52"/>
      <c r="M403" s="50"/>
      <c r="N403" s="29"/>
      <c r="O403" s="29"/>
      <c r="P403" s="29"/>
      <c r="Q403" s="29"/>
      <c r="R403" s="29"/>
      <c r="S403" s="29"/>
      <c r="T403" s="29"/>
      <c r="U403" s="29"/>
      <c r="V403" s="29"/>
      <c r="W403" s="29"/>
      <c r="X403" s="30" t="str">
        <f t="shared" si="91"/>
        <v/>
      </c>
    </row>
    <row r="404" spans="1:24" ht="28.9" customHeight="1">
      <c r="A404" s="41" t="str">
        <f>IF(OR(ISNUMBER(E404),ISTEXT(C404)),A403+1," ")</f>
        <v xml:space="preserve"> </v>
      </c>
      <c r="B404" s="42"/>
      <c r="C404" s="43"/>
      <c r="D404" s="44"/>
      <c r="E404" s="44"/>
      <c r="F404" s="43"/>
      <c r="G404" s="43"/>
      <c r="H404" s="26"/>
      <c r="I404" s="26"/>
      <c r="J404" s="26"/>
      <c r="K404" s="26"/>
      <c r="L404" s="52"/>
      <c r="M404" s="50"/>
      <c r="N404" s="29"/>
      <c r="O404" s="29"/>
      <c r="P404" s="29"/>
      <c r="Q404" s="29"/>
      <c r="R404" s="29"/>
      <c r="S404" s="29"/>
      <c r="T404" s="29"/>
      <c r="U404" s="29"/>
      <c r="V404" s="29"/>
      <c r="W404" s="29"/>
      <c r="X404" s="30" t="str">
        <f t="shared" si="91"/>
        <v/>
      </c>
    </row>
    <row r="405" spans="1:24" ht="28.9" customHeight="1">
      <c r="A405" s="41" t="str">
        <f>IF(OR(ISNUMBER(E405),ISTEXT(C405)),A404+1," ")</f>
        <v xml:space="preserve"> </v>
      </c>
      <c r="B405" s="42"/>
      <c r="C405" s="43"/>
      <c r="D405" s="44"/>
      <c r="E405" s="44"/>
      <c r="F405" s="43"/>
      <c r="G405" s="43"/>
      <c r="H405" s="26"/>
      <c r="I405" s="26"/>
      <c r="J405" s="26"/>
      <c r="K405" s="26"/>
      <c r="L405" s="52"/>
      <c r="M405" s="50"/>
      <c r="N405" s="28" t="s">
        <v>20</v>
      </c>
      <c r="O405" s="28">
        <f>COUNTIF(C386:C405," ")</f>
        <v>0</v>
      </c>
      <c r="P405" s="28" t="s">
        <v>2</v>
      </c>
      <c r="Q405" s="28">
        <f>SUMIF(C386:C405," ",E386:E405)</f>
        <v>0</v>
      </c>
      <c r="R405" s="28"/>
      <c r="S405" s="28" t="s">
        <v>2</v>
      </c>
      <c r="T405" s="28"/>
      <c r="U405" s="28">
        <f>O405</f>
        <v>0</v>
      </c>
      <c r="V405" s="28" t="s">
        <v>2</v>
      </c>
      <c r="W405" s="28">
        <f>Q405</f>
        <v>0</v>
      </c>
      <c r="X405" s="28" t="str">
        <f t="shared" si="91"/>
        <v/>
      </c>
    </row>
    <row r="406" spans="1:24" ht="28.9" customHeight="1">
      <c r="A406" s="45" t="s">
        <v>35</v>
      </c>
      <c r="B406" s="46"/>
      <c r="C406" s="47"/>
      <c r="D406" s="48"/>
      <c r="E406" s="49">
        <f>SUM(E386:E405)</f>
        <v>0</v>
      </c>
      <c r="F406" s="47"/>
      <c r="G406" s="47"/>
      <c r="H406" s="31"/>
      <c r="I406" s="31"/>
      <c r="J406" s="31"/>
      <c r="K406" s="31"/>
      <c r="L406" s="33"/>
      <c r="M406" s="51"/>
      <c r="N406" s="29" t="s">
        <v>1</v>
      </c>
      <c r="O406" s="28">
        <f>SUM(O386:O405)</f>
        <v>0</v>
      </c>
      <c r="P406" s="28" t="s">
        <v>2</v>
      </c>
      <c r="Q406" s="28">
        <f>SUM(Q386:Q405)</f>
        <v>0</v>
      </c>
      <c r="R406" s="28">
        <f>SUM(R386:R405)</f>
        <v>0</v>
      </c>
      <c r="S406" s="28" t="s">
        <v>2</v>
      </c>
      <c r="T406" s="28">
        <f>SUM(T386:T405)</f>
        <v>0</v>
      </c>
      <c r="U406" s="28">
        <f>SUM(U386:U405)</f>
        <v>0</v>
      </c>
      <c r="V406" s="28" t="s">
        <v>2</v>
      </c>
      <c r="W406" s="28">
        <f>SUM(W386:W405)</f>
        <v>0</v>
      </c>
      <c r="X406" s="28" t="str">
        <f t="shared" si="91"/>
        <v/>
      </c>
    </row>
    <row r="407" spans="1:24" ht="28.9" customHeight="1">
      <c r="A407" s="41" t="str">
        <f>IF(OR(ISNUMBER(E407),ISTEXT(C407)),A405+1," ")</f>
        <v xml:space="preserve"> </v>
      </c>
      <c r="B407" s="42"/>
      <c r="C407" s="43"/>
      <c r="D407" s="44"/>
      <c r="E407" s="44"/>
      <c r="F407" s="43"/>
      <c r="G407" s="43"/>
      <c r="H407" s="26"/>
      <c r="I407" s="26"/>
      <c r="J407" s="26"/>
      <c r="K407" s="27"/>
      <c r="L407" s="52"/>
      <c r="M407" s="50"/>
      <c r="N407" s="28" t="s">
        <v>3</v>
      </c>
      <c r="O407" s="28">
        <f>COUNTIF(C407:C426,"전")</f>
        <v>0</v>
      </c>
      <c r="P407" s="28" t="s">
        <v>2</v>
      </c>
      <c r="Q407" s="28">
        <f>SUMIF(C407:C426,"전",E407:E426)</f>
        <v>0</v>
      </c>
      <c r="R407" s="28">
        <f>COUNTIF(X407:X426,"전국")</f>
        <v>0</v>
      </c>
      <c r="S407" s="28" t="s">
        <v>2</v>
      </c>
      <c r="T407" s="28">
        <f>SUMIF(X407:X426,"전국",E407:E426)</f>
        <v>0</v>
      </c>
      <c r="U407" s="28">
        <f t="shared" ref="U407:U422" si="92">O407-R407</f>
        <v>0</v>
      </c>
      <c r="V407" s="28" t="s">
        <v>2</v>
      </c>
      <c r="W407" s="28">
        <f t="shared" ref="W407:W422" si="93">Q407-T407</f>
        <v>0</v>
      </c>
      <c r="X407" s="28" t="str">
        <f t="shared" si="91"/>
        <v/>
      </c>
    </row>
    <row r="408" spans="1:24" ht="28.9" customHeight="1">
      <c r="A408" s="41" t="str">
        <f>IF(OR(ISNUMBER(E408),ISTEXT(C408)),A407+1," ")</f>
        <v xml:space="preserve"> </v>
      </c>
      <c r="B408" s="42"/>
      <c r="C408" s="43"/>
      <c r="D408" s="44"/>
      <c r="E408" s="44"/>
      <c r="F408" s="43"/>
      <c r="G408" s="43"/>
      <c r="H408" s="26"/>
      <c r="I408" s="26"/>
      <c r="J408" s="26"/>
      <c r="K408" s="26"/>
      <c r="L408" s="52"/>
      <c r="M408" s="50"/>
      <c r="N408" s="28" t="s">
        <v>4</v>
      </c>
      <c r="O408" s="28">
        <f>COUNTIF(C407:C426,"답")</f>
        <v>0</v>
      </c>
      <c r="P408" s="28" t="s">
        <v>2</v>
      </c>
      <c r="Q408" s="28">
        <f>SUMIF(C407:C426,"답",E407:E426)</f>
        <v>0</v>
      </c>
      <c r="R408" s="28">
        <f>COUNTIF(X407:X426,"답국")</f>
        <v>0</v>
      </c>
      <c r="S408" s="28" t="s">
        <v>2</v>
      </c>
      <c r="T408" s="28">
        <f>SUMIF(X407:X426,"답국",E407:E426)</f>
        <v>0</v>
      </c>
      <c r="U408" s="28">
        <f t="shared" si="92"/>
        <v>0</v>
      </c>
      <c r="V408" s="28" t="s">
        <v>2</v>
      </c>
      <c r="W408" s="28">
        <f t="shared" si="93"/>
        <v>0</v>
      </c>
      <c r="X408" s="28" t="str">
        <f t="shared" ref="X408:X423" si="94">CONCATENATE(C408,H408)</f>
        <v/>
      </c>
    </row>
    <row r="409" spans="1:24" ht="28.9" customHeight="1">
      <c r="A409" s="41" t="str">
        <f t="shared" ref="A409:A424" si="95">IF(OR(ISNUMBER(E409),ISTEXT(C409)),A408+1," ")</f>
        <v xml:space="preserve"> </v>
      </c>
      <c r="B409" s="42"/>
      <c r="C409" s="43"/>
      <c r="D409" s="44"/>
      <c r="E409" s="44"/>
      <c r="F409" s="43"/>
      <c r="G409" s="43"/>
      <c r="H409" s="26"/>
      <c r="I409" s="26"/>
      <c r="J409" s="26"/>
      <c r="K409" s="26"/>
      <c r="L409" s="52"/>
      <c r="M409" s="50"/>
      <c r="N409" s="28" t="s">
        <v>5</v>
      </c>
      <c r="O409" s="28">
        <f>COUNTIF(C407:C426,"임")</f>
        <v>0</v>
      </c>
      <c r="P409" s="28" t="s">
        <v>2</v>
      </c>
      <c r="Q409" s="28">
        <f>SUMIF(C407:C426,"임",E407:E426)</f>
        <v>0</v>
      </c>
      <c r="R409" s="28">
        <f>COUNTIF(X407:X426,"임국")</f>
        <v>0</v>
      </c>
      <c r="S409" s="28" t="s">
        <v>2</v>
      </c>
      <c r="T409" s="28">
        <f>SUMIF(X407:X426,"임국",E407:E426)</f>
        <v>0</v>
      </c>
      <c r="U409" s="28">
        <f t="shared" si="92"/>
        <v>0</v>
      </c>
      <c r="V409" s="28" t="s">
        <v>2</v>
      </c>
      <c r="W409" s="28">
        <f t="shared" si="93"/>
        <v>0</v>
      </c>
      <c r="X409" s="28" t="str">
        <f t="shared" si="94"/>
        <v/>
      </c>
    </row>
    <row r="410" spans="1:24" ht="28.9" customHeight="1">
      <c r="A410" s="41" t="str">
        <f t="shared" si="95"/>
        <v xml:space="preserve"> </v>
      </c>
      <c r="B410" s="42"/>
      <c r="C410" s="43"/>
      <c r="D410" s="44"/>
      <c r="E410" s="44"/>
      <c r="F410" s="43"/>
      <c r="G410" s="43"/>
      <c r="H410" s="26"/>
      <c r="I410" s="26"/>
      <c r="J410" s="26"/>
      <c r="K410" s="26"/>
      <c r="L410" s="52"/>
      <c r="M410" s="50"/>
      <c r="N410" s="28" t="s">
        <v>6</v>
      </c>
      <c r="O410" s="28">
        <f>COUNTIF(C407:C426,"대")</f>
        <v>0</v>
      </c>
      <c r="P410" s="28" t="s">
        <v>2</v>
      </c>
      <c r="Q410" s="28">
        <f>SUMIF(C407:C426,"대",E407:E426)</f>
        <v>0</v>
      </c>
      <c r="R410" s="28">
        <f>COUNTIF(X407:X426,"대국")</f>
        <v>0</v>
      </c>
      <c r="S410" s="28" t="s">
        <v>2</v>
      </c>
      <c r="T410" s="28">
        <f>SUMIF(X407:X426,"대국",E407:E426)</f>
        <v>0</v>
      </c>
      <c r="U410" s="28">
        <f t="shared" si="92"/>
        <v>0</v>
      </c>
      <c r="V410" s="28" t="s">
        <v>2</v>
      </c>
      <c r="W410" s="28">
        <f t="shared" si="93"/>
        <v>0</v>
      </c>
      <c r="X410" s="28" t="str">
        <f t="shared" si="94"/>
        <v/>
      </c>
    </row>
    <row r="411" spans="1:24" ht="28.9" customHeight="1">
      <c r="A411" s="41" t="str">
        <f t="shared" si="95"/>
        <v xml:space="preserve"> </v>
      </c>
      <c r="B411" s="42"/>
      <c r="C411" s="43"/>
      <c r="D411" s="44"/>
      <c r="E411" s="44"/>
      <c r="F411" s="43"/>
      <c r="G411" s="43"/>
      <c r="H411" s="26"/>
      <c r="I411" s="26"/>
      <c r="J411" s="26"/>
      <c r="K411" s="26"/>
      <c r="L411" s="52"/>
      <c r="M411" s="50"/>
      <c r="N411" s="28" t="s">
        <v>7</v>
      </c>
      <c r="O411" s="28">
        <f>COUNTIF(C407:C426,"도")</f>
        <v>0</v>
      </c>
      <c r="P411" s="28" t="s">
        <v>2</v>
      </c>
      <c r="Q411" s="28">
        <f>SUMIF(C407:C426,"도",E407:E426)</f>
        <v>0</v>
      </c>
      <c r="R411" s="28">
        <f>COUNTIF(X407:X426,"도국")</f>
        <v>0</v>
      </c>
      <c r="S411" s="28" t="s">
        <v>2</v>
      </c>
      <c r="T411" s="28">
        <f>SUMIF(X407:X426,"도국",E407:E426)</f>
        <v>0</v>
      </c>
      <c r="U411" s="28">
        <f t="shared" si="92"/>
        <v>0</v>
      </c>
      <c r="V411" s="28" t="s">
        <v>2</v>
      </c>
      <c r="W411" s="28">
        <f t="shared" si="93"/>
        <v>0</v>
      </c>
      <c r="X411" s="28" t="str">
        <f t="shared" si="94"/>
        <v/>
      </c>
    </row>
    <row r="412" spans="1:24" ht="28.9" customHeight="1">
      <c r="A412" s="41" t="str">
        <f t="shared" si="95"/>
        <v xml:space="preserve"> </v>
      </c>
      <c r="B412" s="42"/>
      <c r="C412" s="43"/>
      <c r="D412" s="44"/>
      <c r="E412" s="44"/>
      <c r="F412" s="43"/>
      <c r="G412" s="43"/>
      <c r="H412" s="26"/>
      <c r="I412" s="26"/>
      <c r="J412" s="26"/>
      <c r="K412" s="26"/>
      <c r="L412" s="52"/>
      <c r="M412" s="50"/>
      <c r="N412" s="28" t="s">
        <v>8</v>
      </c>
      <c r="O412" s="28">
        <f>COUNTIF(C407:C426,"천")</f>
        <v>0</v>
      </c>
      <c r="P412" s="28" t="s">
        <v>2</v>
      </c>
      <c r="Q412" s="28">
        <f>SUMIF(C407:C426,"천",E407:E426)</f>
        <v>0</v>
      </c>
      <c r="R412" s="28">
        <f>COUNTIF(X407:X426,"천국")</f>
        <v>0</v>
      </c>
      <c r="S412" s="28" t="s">
        <v>2</v>
      </c>
      <c r="T412" s="28">
        <f>SUMIF(X407:X426,"천국",E407:E426)</f>
        <v>0</v>
      </c>
      <c r="U412" s="28">
        <f t="shared" si="92"/>
        <v>0</v>
      </c>
      <c r="V412" s="28" t="s">
        <v>2</v>
      </c>
      <c r="W412" s="28">
        <f t="shared" si="93"/>
        <v>0</v>
      </c>
      <c r="X412" s="28" t="str">
        <f t="shared" si="94"/>
        <v/>
      </c>
    </row>
    <row r="413" spans="1:24" ht="28.9" customHeight="1">
      <c r="A413" s="41" t="str">
        <f t="shared" si="95"/>
        <v xml:space="preserve"> </v>
      </c>
      <c r="B413" s="42"/>
      <c r="C413" s="43"/>
      <c r="D413" s="44"/>
      <c r="E413" s="44"/>
      <c r="F413" s="43"/>
      <c r="G413" s="43"/>
      <c r="H413" s="26"/>
      <c r="I413" s="26"/>
      <c r="J413" s="26"/>
      <c r="K413" s="26"/>
      <c r="L413" s="52"/>
      <c r="M413" s="50"/>
      <c r="N413" s="28" t="s">
        <v>9</v>
      </c>
      <c r="O413" s="28">
        <f>COUNTIF(C407:C426,"구")</f>
        <v>0</v>
      </c>
      <c r="P413" s="28" t="s">
        <v>2</v>
      </c>
      <c r="Q413" s="28">
        <f>SUMIF(C407:C426,"구",E407:E426)</f>
        <v>0</v>
      </c>
      <c r="R413" s="28">
        <f>COUNTIF(X407:X426,"구국")</f>
        <v>0</v>
      </c>
      <c r="S413" s="28" t="s">
        <v>2</v>
      </c>
      <c r="T413" s="28">
        <f>SUMIF(X407:X426,"구국",E407:E426)</f>
        <v>0</v>
      </c>
      <c r="U413" s="28">
        <f t="shared" si="92"/>
        <v>0</v>
      </c>
      <c r="V413" s="28" t="s">
        <v>2</v>
      </c>
      <c r="W413" s="28">
        <f t="shared" si="93"/>
        <v>0</v>
      </c>
      <c r="X413" s="28" t="str">
        <f t="shared" si="94"/>
        <v/>
      </c>
    </row>
    <row r="414" spans="1:24" ht="28.9" customHeight="1">
      <c r="A414" s="41" t="str">
        <f t="shared" si="95"/>
        <v xml:space="preserve"> </v>
      </c>
      <c r="B414" s="42"/>
      <c r="C414" s="43"/>
      <c r="D414" s="44"/>
      <c r="E414" s="44"/>
      <c r="F414" s="43"/>
      <c r="G414" s="43"/>
      <c r="H414" s="26"/>
      <c r="I414" s="26"/>
      <c r="J414" s="26"/>
      <c r="K414" s="26"/>
      <c r="L414" s="52"/>
      <c r="M414" s="50"/>
      <c r="N414" s="28" t="s">
        <v>10</v>
      </c>
      <c r="O414" s="28">
        <f>COUNTIF(C407:C426,"제")</f>
        <v>0</v>
      </c>
      <c r="P414" s="28" t="s">
        <v>2</v>
      </c>
      <c r="Q414" s="28">
        <f>SUMIF(C407:C426,"제",E407:E426)</f>
        <v>0</v>
      </c>
      <c r="R414" s="28">
        <f>COUNTIF(X407:X426,"제국")</f>
        <v>0</v>
      </c>
      <c r="S414" s="28" t="s">
        <v>2</v>
      </c>
      <c r="T414" s="28">
        <f>SUMIF(X407:X426,"제국",E407:E426)</f>
        <v>0</v>
      </c>
      <c r="U414" s="28">
        <f t="shared" si="92"/>
        <v>0</v>
      </c>
      <c r="V414" s="28" t="s">
        <v>2</v>
      </c>
      <c r="W414" s="28">
        <f t="shared" si="93"/>
        <v>0</v>
      </c>
      <c r="X414" s="28" t="str">
        <f t="shared" si="94"/>
        <v/>
      </c>
    </row>
    <row r="415" spans="1:24" ht="28.9" customHeight="1">
      <c r="A415" s="41" t="str">
        <f t="shared" si="95"/>
        <v xml:space="preserve"> </v>
      </c>
      <c r="B415" s="42"/>
      <c r="C415" s="43"/>
      <c r="D415" s="44"/>
      <c r="E415" s="44"/>
      <c r="F415" s="43"/>
      <c r="G415" s="43"/>
      <c r="H415" s="26"/>
      <c r="I415" s="26"/>
      <c r="J415" s="26"/>
      <c r="K415" s="26"/>
      <c r="L415" s="52"/>
      <c r="M415" s="50"/>
      <c r="N415" s="28" t="s">
        <v>11</v>
      </c>
      <c r="O415" s="28">
        <f>COUNTIF(C407:C426,"유")</f>
        <v>0</v>
      </c>
      <c r="P415" s="28" t="s">
        <v>2</v>
      </c>
      <c r="Q415" s="28">
        <f>SUMIF(C407:C426,"유",E407:E426)</f>
        <v>0</v>
      </c>
      <c r="R415" s="28">
        <f>COUNTIF(X407:X426,"유국")</f>
        <v>0</v>
      </c>
      <c r="S415" s="28" t="s">
        <v>2</v>
      </c>
      <c r="T415" s="28">
        <f>SUMIF(X407:X426,"유국",E407:E426)</f>
        <v>0</v>
      </c>
      <c r="U415" s="28">
        <f t="shared" si="92"/>
        <v>0</v>
      </c>
      <c r="V415" s="28" t="s">
        <v>2</v>
      </c>
      <c r="W415" s="28">
        <f t="shared" si="93"/>
        <v>0</v>
      </c>
      <c r="X415" s="28" t="str">
        <f t="shared" si="94"/>
        <v/>
      </c>
    </row>
    <row r="416" spans="1:24" ht="28.9" customHeight="1">
      <c r="A416" s="41" t="str">
        <f t="shared" si="95"/>
        <v xml:space="preserve"> </v>
      </c>
      <c r="B416" s="42"/>
      <c r="C416" s="43"/>
      <c r="D416" s="44"/>
      <c r="E416" s="44"/>
      <c r="F416" s="43"/>
      <c r="G416" s="43"/>
      <c r="H416" s="26"/>
      <c r="I416" s="26"/>
      <c r="J416" s="26"/>
      <c r="K416" s="26"/>
      <c r="L416" s="52"/>
      <c r="M416" s="50"/>
      <c r="N416" s="28" t="s">
        <v>12</v>
      </c>
      <c r="O416" s="28">
        <f>COUNTIF(C407:C426,"과")</f>
        <v>0</v>
      </c>
      <c r="P416" s="28" t="s">
        <v>2</v>
      </c>
      <c r="Q416" s="28">
        <f>SUMIF(C407:C426,"과",E407:E426)</f>
        <v>0</v>
      </c>
      <c r="R416" s="28">
        <f>COUNTIF(X407:X426,"과국")</f>
        <v>0</v>
      </c>
      <c r="S416" s="28" t="s">
        <v>2</v>
      </c>
      <c r="T416" s="28">
        <f>SUMIF(X407:X426,"과국",E407:E426)</f>
        <v>0</v>
      </c>
      <c r="U416" s="28">
        <f t="shared" si="92"/>
        <v>0</v>
      </c>
      <c r="V416" s="28" t="s">
        <v>2</v>
      </c>
      <c r="W416" s="28">
        <f t="shared" si="93"/>
        <v>0</v>
      </c>
      <c r="X416" s="28" t="str">
        <f t="shared" si="94"/>
        <v/>
      </c>
    </row>
    <row r="417" spans="1:24" ht="28.9" customHeight="1">
      <c r="A417" s="41" t="str">
        <f t="shared" si="95"/>
        <v xml:space="preserve"> </v>
      </c>
      <c r="B417" s="42"/>
      <c r="C417" s="43"/>
      <c r="D417" s="44"/>
      <c r="E417" s="44"/>
      <c r="F417" s="43"/>
      <c r="G417" s="43"/>
      <c r="H417" s="26"/>
      <c r="I417" s="26"/>
      <c r="J417" s="26"/>
      <c r="K417" s="26"/>
      <c r="L417" s="52"/>
      <c r="M417" s="50"/>
      <c r="N417" s="28" t="s">
        <v>13</v>
      </c>
      <c r="O417" s="28">
        <f>COUNTIF(C407:C426,"묘")</f>
        <v>0</v>
      </c>
      <c r="P417" s="28" t="s">
        <v>2</v>
      </c>
      <c r="Q417" s="28">
        <f>SUMIF(C407:C426,"묘",E407:E426)</f>
        <v>0</v>
      </c>
      <c r="R417" s="28">
        <f>COUNTIF(X407:X426,"묘국")</f>
        <v>0</v>
      </c>
      <c r="S417" s="28" t="s">
        <v>2</v>
      </c>
      <c r="T417" s="28">
        <f>SUMIF(X407:X426,"묘국",E407:E426)</f>
        <v>0</v>
      </c>
      <c r="U417" s="28">
        <f t="shared" si="92"/>
        <v>0</v>
      </c>
      <c r="V417" s="28" t="s">
        <v>2</v>
      </c>
      <c r="W417" s="28">
        <f t="shared" si="93"/>
        <v>0</v>
      </c>
      <c r="X417" s="28" t="str">
        <f t="shared" si="94"/>
        <v/>
      </c>
    </row>
    <row r="418" spans="1:24" ht="28.9" customHeight="1">
      <c r="A418" s="41" t="str">
        <f t="shared" si="95"/>
        <v xml:space="preserve"> </v>
      </c>
      <c r="B418" s="42"/>
      <c r="C418" s="43"/>
      <c r="D418" s="44"/>
      <c r="E418" s="44"/>
      <c r="F418" s="43"/>
      <c r="G418" s="43"/>
      <c r="H418" s="26"/>
      <c r="I418" s="26"/>
      <c r="J418" s="26"/>
      <c r="K418" s="26"/>
      <c r="L418" s="52"/>
      <c r="M418" s="50"/>
      <c r="N418" s="28" t="s">
        <v>14</v>
      </c>
      <c r="O418" s="28">
        <f>COUNTIF(C407:C426,"목")</f>
        <v>0</v>
      </c>
      <c r="P418" s="28" t="s">
        <v>2</v>
      </c>
      <c r="Q418" s="28">
        <f>SUMIF(C407:C426,"목",E407:E426)</f>
        <v>0</v>
      </c>
      <c r="R418" s="28">
        <f>COUNTIF(X407:X426,"목국")</f>
        <v>0</v>
      </c>
      <c r="S418" s="28" t="s">
        <v>2</v>
      </c>
      <c r="T418" s="28">
        <f>SUMIF(X407:X426,"목국",E407:E426)</f>
        <v>0</v>
      </c>
      <c r="U418" s="28">
        <f t="shared" si="92"/>
        <v>0</v>
      </c>
      <c r="V418" s="28" t="s">
        <v>2</v>
      </c>
      <c r="W418" s="28">
        <f t="shared" si="93"/>
        <v>0</v>
      </c>
      <c r="X418" s="28" t="str">
        <f t="shared" si="94"/>
        <v/>
      </c>
    </row>
    <row r="419" spans="1:24" ht="28.9" customHeight="1">
      <c r="A419" s="41" t="str">
        <f t="shared" si="95"/>
        <v xml:space="preserve"> </v>
      </c>
      <c r="B419" s="42"/>
      <c r="C419" s="43"/>
      <c r="D419" s="44"/>
      <c r="E419" s="44"/>
      <c r="F419" s="43"/>
      <c r="G419" s="43"/>
      <c r="H419" s="26"/>
      <c r="I419" s="26"/>
      <c r="J419" s="26"/>
      <c r="K419" s="26"/>
      <c r="L419" s="52"/>
      <c r="M419" s="50"/>
      <c r="N419" s="28" t="s">
        <v>15</v>
      </c>
      <c r="O419" s="28">
        <f>COUNTIF(C407:C426,"잡")</f>
        <v>0</v>
      </c>
      <c r="P419" s="28" t="s">
        <v>2</v>
      </c>
      <c r="Q419" s="28">
        <f>SUMIF(C407:C426,"잡",E407:E426)</f>
        <v>0</v>
      </c>
      <c r="R419" s="28">
        <f>COUNTIF(X407:X426,"잡국")</f>
        <v>0</v>
      </c>
      <c r="S419" s="28" t="s">
        <v>2</v>
      </c>
      <c r="T419" s="28">
        <f>SUMIF(X407:X426,"잡국",E407:E426)</f>
        <v>0</v>
      </c>
      <c r="U419" s="28">
        <f t="shared" si="92"/>
        <v>0</v>
      </c>
      <c r="V419" s="28" t="s">
        <v>2</v>
      </c>
      <c r="W419" s="28">
        <f t="shared" si="93"/>
        <v>0</v>
      </c>
      <c r="X419" s="28" t="str">
        <f t="shared" si="94"/>
        <v/>
      </c>
    </row>
    <row r="420" spans="1:24" ht="28.9" customHeight="1">
      <c r="A420" s="41" t="str">
        <f t="shared" si="95"/>
        <v xml:space="preserve"> </v>
      </c>
      <c r="B420" s="42"/>
      <c r="C420" s="43"/>
      <c r="D420" s="44"/>
      <c r="E420" s="44"/>
      <c r="F420" s="43"/>
      <c r="G420" s="43"/>
      <c r="H420" s="26"/>
      <c r="I420" s="26"/>
      <c r="J420" s="26"/>
      <c r="K420" s="26"/>
      <c r="L420" s="52"/>
      <c r="M420" s="50"/>
      <c r="N420" s="28" t="s">
        <v>19</v>
      </c>
      <c r="O420" s="28">
        <f>COUNTIF(C407:C426,"학")</f>
        <v>0</v>
      </c>
      <c r="P420" s="28" t="s">
        <v>2</v>
      </c>
      <c r="Q420" s="28">
        <f>SUMIF(C407:C426,"학",E407:E426)</f>
        <v>0</v>
      </c>
      <c r="R420" s="28">
        <f>COUNTIF(X407:X426,"학국")</f>
        <v>0</v>
      </c>
      <c r="S420" s="28" t="s">
        <v>2</v>
      </c>
      <c r="T420" s="28">
        <f>SUMIF(X407:X426,"학국",E407:E426)</f>
        <v>0</v>
      </c>
      <c r="U420" s="28">
        <f t="shared" si="92"/>
        <v>0</v>
      </c>
      <c r="V420" s="28" t="s">
        <v>2</v>
      </c>
      <c r="W420" s="28">
        <f t="shared" si="93"/>
        <v>0</v>
      </c>
      <c r="X420" s="28" t="str">
        <f t="shared" si="94"/>
        <v/>
      </c>
    </row>
    <row r="421" spans="1:24" ht="28.9" customHeight="1">
      <c r="A421" s="41" t="str">
        <f t="shared" si="95"/>
        <v xml:space="preserve"> </v>
      </c>
      <c r="B421" s="42"/>
      <c r="C421" s="43"/>
      <c r="D421" s="44"/>
      <c r="E421" s="44"/>
      <c r="F421" s="43"/>
      <c r="G421" s="43"/>
      <c r="H421" s="26"/>
      <c r="I421" s="26"/>
      <c r="J421" s="26"/>
      <c r="K421" s="26"/>
      <c r="L421" s="52"/>
      <c r="M421" s="50"/>
      <c r="N421" s="28" t="s">
        <v>16</v>
      </c>
      <c r="O421" s="28">
        <f>COUNTIF(C407:C426,"수")</f>
        <v>0</v>
      </c>
      <c r="P421" s="28" t="s">
        <v>2</v>
      </c>
      <c r="Q421" s="28">
        <f>SUMIF(C407:C426,"수",E407:E426)</f>
        <v>0</v>
      </c>
      <c r="R421" s="28">
        <f>COUNTIF(X407:X426,"수국")</f>
        <v>0</v>
      </c>
      <c r="S421" s="28" t="s">
        <v>2</v>
      </c>
      <c r="T421" s="28">
        <f>SUMIF(X407:X426,"수국",E407:E426)</f>
        <v>0</v>
      </c>
      <c r="U421" s="28">
        <f t="shared" si="92"/>
        <v>0</v>
      </c>
      <c r="V421" s="28" t="s">
        <v>2</v>
      </c>
      <c r="W421" s="28">
        <f t="shared" si="93"/>
        <v>0</v>
      </c>
      <c r="X421" s="28" t="str">
        <f t="shared" si="94"/>
        <v/>
      </c>
    </row>
    <row r="422" spans="1:24" ht="28.9" customHeight="1">
      <c r="A422" s="41" t="str">
        <f t="shared" si="95"/>
        <v xml:space="preserve"> </v>
      </c>
      <c r="B422" s="42"/>
      <c r="C422" s="43"/>
      <c r="D422" s="44"/>
      <c r="E422" s="44"/>
      <c r="F422" s="43"/>
      <c r="G422" s="43"/>
      <c r="H422" s="26"/>
      <c r="I422" s="26"/>
      <c r="J422" s="26"/>
      <c r="K422" s="26"/>
      <c r="L422" s="52"/>
      <c r="M422" s="50"/>
      <c r="N422" s="29" t="s">
        <v>17</v>
      </c>
      <c r="O422" s="28">
        <f>COUNTIF(C407:C426,"장")</f>
        <v>0</v>
      </c>
      <c r="P422" s="28" t="s">
        <v>2</v>
      </c>
      <c r="Q422" s="28">
        <f>SUMIF(C407:C426,"장",E407:E426)</f>
        <v>0</v>
      </c>
      <c r="R422" s="28">
        <f>COUNTIF(X407:X426,"장국")</f>
        <v>0</v>
      </c>
      <c r="S422" s="28" t="s">
        <v>2</v>
      </c>
      <c r="T422" s="28">
        <f>SUMIF(X407:X426,"장국",E407:E426)</f>
        <v>0</v>
      </c>
      <c r="U422" s="28">
        <f t="shared" si="92"/>
        <v>0</v>
      </c>
      <c r="V422" s="28" t="s">
        <v>2</v>
      </c>
      <c r="W422" s="28">
        <f t="shared" si="93"/>
        <v>0</v>
      </c>
      <c r="X422" s="30" t="str">
        <f t="shared" si="94"/>
        <v/>
      </c>
    </row>
    <row r="423" spans="1:24" ht="28.9" customHeight="1">
      <c r="A423" s="41" t="str">
        <f t="shared" si="95"/>
        <v xml:space="preserve"> </v>
      </c>
      <c r="B423" s="42"/>
      <c r="C423" s="43"/>
      <c r="D423" s="44"/>
      <c r="E423" s="44"/>
      <c r="F423" s="43"/>
      <c r="G423" s="43"/>
      <c r="H423" s="26"/>
      <c r="I423" s="26"/>
      <c r="J423" s="26"/>
      <c r="K423" s="26"/>
      <c r="L423" s="52"/>
      <c r="M423" s="50"/>
      <c r="N423" s="29"/>
      <c r="O423" s="29"/>
      <c r="P423" s="29"/>
      <c r="Q423" s="29"/>
      <c r="R423" s="29"/>
      <c r="S423" s="29"/>
      <c r="T423" s="29"/>
      <c r="U423" s="29"/>
      <c r="V423" s="29"/>
      <c r="W423" s="29"/>
      <c r="X423" s="30" t="str">
        <f t="shared" si="94"/>
        <v/>
      </c>
    </row>
    <row r="424" spans="1:24" ht="28.9" customHeight="1">
      <c r="A424" s="41" t="str">
        <f t="shared" si="95"/>
        <v xml:space="preserve"> </v>
      </c>
      <c r="B424" s="42"/>
      <c r="C424" s="43"/>
      <c r="D424" s="44"/>
      <c r="E424" s="44"/>
      <c r="F424" s="43"/>
      <c r="G424" s="43"/>
      <c r="H424" s="26"/>
      <c r="I424" s="26"/>
      <c r="J424" s="26"/>
      <c r="K424" s="26"/>
      <c r="L424" s="52"/>
      <c r="M424" s="50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30" t="str">
        <f>CONCATENATE(C424,H424)</f>
        <v/>
      </c>
    </row>
    <row r="425" spans="1:24" ht="28.9" customHeight="1">
      <c r="A425" s="41" t="str">
        <f>IF(OR(ISNUMBER(E425),ISTEXT(C425)),A424+1," ")</f>
        <v xml:space="preserve"> </v>
      </c>
      <c r="B425" s="42"/>
      <c r="C425" s="43"/>
      <c r="D425" s="44"/>
      <c r="E425" s="44"/>
      <c r="F425" s="43"/>
      <c r="G425" s="43"/>
      <c r="H425" s="26"/>
      <c r="I425" s="26"/>
      <c r="J425" s="26"/>
      <c r="K425" s="26"/>
      <c r="L425" s="52"/>
      <c r="M425" s="50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30" t="str">
        <f>CONCATENATE(C425,H425)</f>
        <v/>
      </c>
    </row>
    <row r="426" spans="1:24" ht="28.9" customHeight="1">
      <c r="A426" s="41" t="str">
        <f>IF(OR(ISNUMBER(E426),ISTEXT(C426)),A425+1," ")</f>
        <v xml:space="preserve"> </v>
      </c>
      <c r="B426" s="42"/>
      <c r="C426" s="43"/>
      <c r="D426" s="44"/>
      <c r="E426" s="44"/>
      <c r="F426" s="43"/>
      <c r="G426" s="43"/>
      <c r="H426" s="26"/>
      <c r="I426" s="26"/>
      <c r="J426" s="26"/>
      <c r="K426" s="26"/>
      <c r="L426" s="52"/>
      <c r="M426" s="50"/>
      <c r="N426" s="28" t="s">
        <v>20</v>
      </c>
      <c r="O426" s="28">
        <f>COUNTIF(C407:C426," ")</f>
        <v>0</v>
      </c>
      <c r="P426" s="28" t="s">
        <v>2</v>
      </c>
      <c r="Q426" s="28">
        <f>SUMIF(C407:C426," ",E407:E426)</f>
        <v>0</v>
      </c>
      <c r="R426" s="28"/>
      <c r="S426" s="28" t="s">
        <v>2</v>
      </c>
      <c r="T426" s="28"/>
      <c r="U426" s="28">
        <f>O426</f>
        <v>0</v>
      </c>
      <c r="V426" s="28" t="s">
        <v>2</v>
      </c>
      <c r="W426" s="28">
        <f>Q426</f>
        <v>0</v>
      </c>
      <c r="X426" s="28" t="str">
        <f>CONCATENATE(C426,H426)</f>
        <v/>
      </c>
    </row>
    <row r="427" spans="1:24" ht="28.9" customHeight="1">
      <c r="A427" s="45" t="s">
        <v>35</v>
      </c>
      <c r="B427" s="46"/>
      <c r="C427" s="47"/>
      <c r="D427" s="48"/>
      <c r="E427" s="49">
        <f>SUM(E407:E426)</f>
        <v>0</v>
      </c>
      <c r="F427" s="47"/>
      <c r="G427" s="47"/>
      <c r="H427" s="31"/>
      <c r="I427" s="31"/>
      <c r="J427" s="31"/>
      <c r="K427" s="31"/>
      <c r="L427" s="33"/>
      <c r="M427" s="51"/>
      <c r="N427" s="29" t="s">
        <v>1</v>
      </c>
      <c r="O427" s="28">
        <f>SUM(O407:O426)</f>
        <v>0</v>
      </c>
      <c r="P427" s="28" t="s">
        <v>2</v>
      </c>
      <c r="Q427" s="28">
        <f>SUM(Q407:Q426)</f>
        <v>0</v>
      </c>
      <c r="R427" s="28">
        <f>SUM(R407:R426)</f>
        <v>0</v>
      </c>
      <c r="S427" s="28" t="s">
        <v>2</v>
      </c>
      <c r="T427" s="28">
        <f>SUM(T407:T426)</f>
        <v>0</v>
      </c>
      <c r="U427" s="28">
        <f>SUM(U407:U426)</f>
        <v>0</v>
      </c>
      <c r="V427" s="28" t="s">
        <v>2</v>
      </c>
      <c r="W427" s="28">
        <f>SUM(W407:W426)</f>
        <v>0</v>
      </c>
      <c r="X427" s="28" t="str">
        <f>CONCATENATE(C427,H427)</f>
        <v/>
      </c>
    </row>
    <row r="428" spans="1:24" hidden="1">
      <c r="N428" s="32"/>
      <c r="O428" s="32"/>
      <c r="P428" s="32"/>
      <c r="Q428" s="32"/>
      <c r="R428" s="32"/>
      <c r="S428" s="32"/>
      <c r="T428" s="32"/>
      <c r="U428" s="32"/>
      <c r="V428" s="32"/>
      <c r="W428" s="32"/>
      <c r="X428" s="32"/>
    </row>
    <row r="429" spans="1:24" hidden="1">
      <c r="N429" s="32"/>
      <c r="O429" s="32"/>
      <c r="P429" s="32"/>
      <c r="Q429" s="32"/>
      <c r="R429" s="32"/>
      <c r="S429" s="32"/>
      <c r="T429" s="32"/>
      <c r="U429" s="32"/>
      <c r="V429" s="32"/>
      <c r="W429" s="32"/>
      <c r="X429" s="32"/>
    </row>
  </sheetData>
  <phoneticPr fontId="12" type="noConversion"/>
  <printOptions horizontalCentered="1"/>
  <pageMargins left="0.39370078740157483" right="0.39370078740157483" top="0.59055118110236227" bottom="0.59055118110236227" header="0" footer="0"/>
  <pageSetup paperSize="9" orientation="portrait" horizontalDpi="300" verticalDpi="300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R2714"/>
  <sheetViews>
    <sheetView view="pageBreakPreview" zoomScale="80" zoomScaleSheetLayoutView="80" workbookViewId="0">
      <selection activeCell="I17" sqref="I17"/>
    </sheetView>
  </sheetViews>
  <sheetFormatPr defaultRowHeight="11.25"/>
  <cols>
    <col min="1" max="1" width="4.33203125" style="130" customWidth="1"/>
    <col min="2" max="2" width="6.44140625" style="219" customWidth="1"/>
    <col min="3" max="3" width="3.77734375" style="220" customWidth="1"/>
    <col min="4" max="4" width="5.88671875" style="130" customWidth="1"/>
    <col min="5" max="5" width="5.77734375" style="223" customWidth="1"/>
    <col min="6" max="6" width="3.77734375" style="62" customWidth="1"/>
    <col min="7" max="7" width="5.6640625" style="62" customWidth="1"/>
    <col min="8" max="8" width="5.77734375" style="130" customWidth="1"/>
    <col min="9" max="9" width="10.77734375" style="130" customWidth="1"/>
    <col min="10" max="10" width="7.21875" style="130" customWidth="1"/>
    <col min="11" max="11" width="14.77734375" style="130" customWidth="1"/>
    <col min="12" max="12" width="7" style="130" customWidth="1"/>
    <col min="13" max="13" width="4.5546875" style="130" customWidth="1"/>
    <col min="14" max="14" width="20.77734375" style="216" customWidth="1"/>
    <col min="15" max="16384" width="8.88671875" style="130"/>
  </cols>
  <sheetData>
    <row r="1" spans="1:14" ht="30" customHeight="1">
      <c r="A1" s="124" t="s">
        <v>39</v>
      </c>
      <c r="B1" s="125"/>
      <c r="C1" s="126"/>
      <c r="D1" s="127"/>
      <c r="E1" s="128"/>
      <c r="F1" s="86"/>
      <c r="G1" s="86"/>
      <c r="H1" s="127"/>
      <c r="I1" s="127"/>
      <c r="J1" s="127"/>
      <c r="K1" s="127"/>
      <c r="L1" s="127"/>
      <c r="M1" s="127"/>
      <c r="N1" s="129"/>
    </row>
    <row r="2" spans="1:14" ht="19.899999999999999" customHeight="1">
      <c r="A2" s="131"/>
      <c r="B2" s="132"/>
      <c r="C2" s="133"/>
      <c r="D2" s="131"/>
      <c r="E2" s="134"/>
      <c r="F2" s="89"/>
      <c r="G2" s="89"/>
      <c r="H2" s="131"/>
      <c r="I2" s="131"/>
      <c r="J2" s="135"/>
      <c r="K2" s="136">
        <v>1</v>
      </c>
      <c r="L2" s="137"/>
      <c r="M2" s="137"/>
      <c r="N2" s="138"/>
    </row>
    <row r="3" spans="1:14" ht="10.15" customHeight="1">
      <c r="A3" s="131"/>
      <c r="B3" s="132"/>
      <c r="C3" s="133"/>
      <c r="D3" s="131"/>
      <c r="E3" s="134"/>
      <c r="F3" s="89"/>
      <c r="G3" s="89"/>
      <c r="H3" s="131"/>
      <c r="I3" s="131"/>
      <c r="J3" s="131"/>
      <c r="K3" s="131"/>
      <c r="L3" s="131"/>
      <c r="M3" s="131"/>
      <c r="N3" s="133"/>
    </row>
    <row r="4" spans="1:14" ht="30" customHeight="1">
      <c r="A4" s="139" t="s">
        <v>22</v>
      </c>
      <c r="B4" s="140" t="s">
        <v>23</v>
      </c>
      <c r="C4" s="139" t="s">
        <v>24</v>
      </c>
      <c r="D4" s="139" t="s">
        <v>25</v>
      </c>
      <c r="E4" s="139" t="s">
        <v>43</v>
      </c>
      <c r="F4" s="111" t="s">
        <v>27</v>
      </c>
      <c r="G4" s="111"/>
      <c r="H4" s="141" t="s">
        <v>28</v>
      </c>
      <c r="I4" s="141"/>
      <c r="J4" s="141" t="s">
        <v>29</v>
      </c>
      <c r="K4" s="141"/>
      <c r="L4" s="141"/>
      <c r="M4" s="139" t="s">
        <v>18</v>
      </c>
      <c r="N4" s="138"/>
    </row>
    <row r="5" spans="1:14" ht="30" customHeight="1">
      <c r="A5" s="142" t="s">
        <v>30</v>
      </c>
      <c r="B5" s="143"/>
      <c r="C5" s="144"/>
      <c r="D5" s="142" t="s">
        <v>44</v>
      </c>
      <c r="E5" s="142" t="s">
        <v>45</v>
      </c>
      <c r="F5" s="115" t="s">
        <v>24</v>
      </c>
      <c r="G5" s="115" t="s">
        <v>31</v>
      </c>
      <c r="H5" s="145" t="s">
        <v>32</v>
      </c>
      <c r="I5" s="145" t="s">
        <v>33</v>
      </c>
      <c r="J5" s="145" t="s">
        <v>32</v>
      </c>
      <c r="K5" s="145" t="s">
        <v>33</v>
      </c>
      <c r="L5" s="145" t="s">
        <v>34</v>
      </c>
      <c r="M5" s="142"/>
      <c r="N5" s="146"/>
    </row>
    <row r="6" spans="1:14" s="62" customFormat="1" ht="27" customHeight="1">
      <c r="A6" s="64"/>
      <c r="B6" s="121"/>
      <c r="C6" s="75"/>
      <c r="D6" s="122"/>
      <c r="E6" s="122"/>
      <c r="F6" s="147"/>
      <c r="G6" s="148"/>
      <c r="H6" s="66"/>
      <c r="I6" s="66"/>
      <c r="J6" s="61"/>
      <c r="K6" s="61"/>
      <c r="L6" s="61"/>
      <c r="M6" s="149"/>
      <c r="N6" s="73" t="str">
        <f t="shared" ref="N6:N69" si="0">CONCATENATE(C6,H6)</f>
        <v/>
      </c>
    </row>
    <row r="7" spans="1:14" ht="27" customHeight="1">
      <c r="A7" s="150"/>
      <c r="B7" s="151"/>
      <c r="C7" s="151"/>
      <c r="D7" s="152"/>
      <c r="E7" s="152"/>
      <c r="F7" s="147"/>
      <c r="G7" s="148"/>
      <c r="H7" s="153"/>
      <c r="I7" s="153"/>
      <c r="J7" s="154"/>
      <c r="K7" s="154"/>
      <c r="L7" s="154"/>
      <c r="M7" s="155"/>
      <c r="N7" s="156" t="str">
        <f t="shared" si="0"/>
        <v/>
      </c>
    </row>
    <row r="8" spans="1:14" ht="27" customHeight="1">
      <c r="A8" s="150"/>
      <c r="B8" s="151"/>
      <c r="C8" s="151"/>
      <c r="D8" s="152"/>
      <c r="E8" s="152"/>
      <c r="F8" s="147"/>
      <c r="G8" s="148"/>
      <c r="H8" s="153"/>
      <c r="I8" s="153"/>
      <c r="J8" s="154"/>
      <c r="K8" s="154"/>
      <c r="L8" s="154"/>
      <c r="M8" s="155"/>
      <c r="N8" s="156" t="str">
        <f t="shared" si="0"/>
        <v/>
      </c>
    </row>
    <row r="9" spans="1:14" s="62" customFormat="1" ht="27" customHeight="1">
      <c r="A9" s="64"/>
      <c r="B9" s="121"/>
      <c r="C9" s="75"/>
      <c r="D9" s="274"/>
      <c r="E9" s="122"/>
      <c r="F9" s="147"/>
      <c r="G9" s="148"/>
      <c r="H9" s="66"/>
      <c r="I9" s="120"/>
      <c r="J9" s="61"/>
      <c r="K9" s="61"/>
      <c r="L9" s="61"/>
      <c r="M9" s="149"/>
      <c r="N9" s="73" t="str">
        <f t="shared" si="0"/>
        <v/>
      </c>
    </row>
    <row r="10" spans="1:14" ht="27" customHeight="1">
      <c r="A10" s="150"/>
      <c r="B10" s="157"/>
      <c r="C10" s="154"/>
      <c r="D10" s="158"/>
      <c r="E10" s="159"/>
      <c r="F10" s="61"/>
      <c r="G10" s="160"/>
      <c r="H10" s="154"/>
      <c r="I10" s="154"/>
      <c r="J10" s="154"/>
      <c r="K10" s="154"/>
      <c r="L10" s="154"/>
      <c r="M10" s="161"/>
      <c r="N10" s="156" t="str">
        <f t="shared" si="0"/>
        <v/>
      </c>
    </row>
    <row r="11" spans="1:14" s="62" customFormat="1" ht="27" customHeight="1">
      <c r="A11" s="64"/>
      <c r="B11" s="100"/>
      <c r="C11" s="61"/>
      <c r="D11" s="97"/>
      <c r="E11" s="98"/>
      <c r="F11" s="61"/>
      <c r="G11" s="160"/>
      <c r="H11" s="61"/>
      <c r="I11" s="61"/>
      <c r="J11" s="61"/>
      <c r="K11" s="61"/>
      <c r="L11" s="61"/>
      <c r="M11" s="149"/>
      <c r="N11" s="73" t="str">
        <f t="shared" si="0"/>
        <v/>
      </c>
    </row>
    <row r="12" spans="1:14" ht="27" customHeight="1">
      <c r="A12" s="150"/>
      <c r="B12" s="157"/>
      <c r="C12" s="154"/>
      <c r="D12" s="159"/>
      <c r="E12" s="159"/>
      <c r="F12" s="61"/>
      <c r="G12" s="160"/>
      <c r="H12" s="157"/>
      <c r="I12" s="154"/>
      <c r="J12" s="154"/>
      <c r="K12" s="154"/>
      <c r="L12" s="154"/>
      <c r="M12" s="155"/>
      <c r="N12" s="156" t="str">
        <f t="shared" si="0"/>
        <v/>
      </c>
    </row>
    <row r="13" spans="1:14" s="62" customFormat="1" ht="27" customHeight="1">
      <c r="A13" s="64"/>
      <c r="B13" s="100"/>
      <c r="C13" s="61"/>
      <c r="D13" s="98"/>
      <c r="E13" s="98"/>
      <c r="F13" s="61"/>
      <c r="G13" s="160"/>
      <c r="H13" s="70"/>
      <c r="I13" s="71"/>
      <c r="J13" s="61"/>
      <c r="K13" s="61"/>
      <c r="L13" s="61"/>
      <c r="M13" s="149"/>
      <c r="N13" s="73" t="str">
        <f t="shared" si="0"/>
        <v/>
      </c>
    </row>
    <row r="14" spans="1:14" s="62" customFormat="1" ht="27" customHeight="1">
      <c r="A14" s="64"/>
      <c r="B14" s="100"/>
      <c r="C14" s="61"/>
      <c r="D14" s="275"/>
      <c r="E14" s="97"/>
      <c r="F14" s="61"/>
      <c r="G14" s="160"/>
      <c r="H14" s="70"/>
      <c r="I14" s="61"/>
      <c r="J14" s="61"/>
      <c r="K14" s="61"/>
      <c r="L14" s="61"/>
      <c r="M14" s="149"/>
      <c r="N14" s="73" t="str">
        <f t="shared" si="0"/>
        <v/>
      </c>
    </row>
    <row r="15" spans="1:14" ht="27" customHeight="1">
      <c r="A15" s="150"/>
      <c r="B15" s="157"/>
      <c r="C15" s="154"/>
      <c r="D15" s="158"/>
      <c r="E15" s="158"/>
      <c r="F15" s="61"/>
      <c r="G15" s="160"/>
      <c r="H15" s="154"/>
      <c r="I15" s="154"/>
      <c r="J15" s="154"/>
      <c r="K15" s="154"/>
      <c r="L15" s="154"/>
      <c r="M15" s="155"/>
      <c r="N15" s="156" t="str">
        <f t="shared" si="0"/>
        <v/>
      </c>
    </row>
    <row r="16" spans="1:14" ht="27" customHeight="1">
      <c r="A16" s="150"/>
      <c r="B16" s="157"/>
      <c r="C16" s="154"/>
      <c r="D16" s="159"/>
      <c r="E16" s="159"/>
      <c r="F16" s="61"/>
      <c r="G16" s="160"/>
      <c r="H16" s="157"/>
      <c r="I16" s="154"/>
      <c r="J16" s="154"/>
      <c r="K16" s="154"/>
      <c r="L16" s="154"/>
      <c r="M16" s="155"/>
      <c r="N16" s="156" t="str">
        <f t="shared" si="0"/>
        <v/>
      </c>
    </row>
    <row r="17" spans="1:14" ht="27" customHeight="1">
      <c r="A17" s="150"/>
      <c r="B17" s="157"/>
      <c r="C17" s="154"/>
      <c r="D17" s="158"/>
      <c r="E17" s="158"/>
      <c r="F17" s="61"/>
      <c r="G17" s="160"/>
      <c r="H17" s="162"/>
      <c r="I17" s="154"/>
      <c r="J17" s="154"/>
      <c r="K17" s="154"/>
      <c r="L17" s="154"/>
      <c r="M17" s="161"/>
      <c r="N17" s="156" t="str">
        <f t="shared" si="0"/>
        <v/>
      </c>
    </row>
    <row r="18" spans="1:14" ht="27" customHeight="1">
      <c r="A18" s="150"/>
      <c r="B18" s="157"/>
      <c r="C18" s="154"/>
      <c r="D18" s="158"/>
      <c r="E18" s="158"/>
      <c r="F18" s="61"/>
      <c r="G18" s="160"/>
      <c r="H18" s="162"/>
      <c r="I18" s="162"/>
      <c r="J18" s="154"/>
      <c r="K18" s="154"/>
      <c r="L18" s="154"/>
      <c r="M18" s="161"/>
      <c r="N18" s="156" t="str">
        <f t="shared" si="0"/>
        <v/>
      </c>
    </row>
    <row r="19" spans="1:14" ht="27" customHeight="1">
      <c r="A19" s="150"/>
      <c r="B19" s="157"/>
      <c r="C19" s="154"/>
      <c r="D19" s="159"/>
      <c r="E19" s="158"/>
      <c r="F19" s="61"/>
      <c r="G19" s="160"/>
      <c r="H19" s="157"/>
      <c r="I19" s="163"/>
      <c r="J19" s="154"/>
      <c r="K19" s="154"/>
      <c r="L19" s="154"/>
      <c r="M19" s="155"/>
      <c r="N19" s="156" t="str">
        <f t="shared" si="0"/>
        <v/>
      </c>
    </row>
    <row r="20" spans="1:14" ht="27" customHeight="1">
      <c r="A20" s="150"/>
      <c r="B20" s="157"/>
      <c r="C20" s="154"/>
      <c r="D20" s="158"/>
      <c r="E20" s="158"/>
      <c r="F20" s="61"/>
      <c r="G20" s="160"/>
      <c r="H20" s="154"/>
      <c r="I20" s="154"/>
      <c r="J20" s="154"/>
      <c r="K20" s="154"/>
      <c r="L20" s="154"/>
      <c r="M20" s="155"/>
      <c r="N20" s="156" t="str">
        <f t="shared" si="0"/>
        <v/>
      </c>
    </row>
    <row r="21" spans="1:14" ht="27" customHeight="1">
      <c r="A21" s="150"/>
      <c r="B21" s="157"/>
      <c r="C21" s="154"/>
      <c r="D21" s="159"/>
      <c r="E21" s="159"/>
      <c r="F21" s="61"/>
      <c r="G21" s="160"/>
      <c r="H21" s="157"/>
      <c r="I21" s="154"/>
      <c r="J21" s="154"/>
      <c r="K21" s="154"/>
      <c r="L21" s="154"/>
      <c r="M21" s="155"/>
      <c r="N21" s="156" t="str">
        <f t="shared" si="0"/>
        <v/>
      </c>
    </row>
    <row r="22" spans="1:14" s="62" customFormat="1" ht="27" customHeight="1">
      <c r="A22" s="64"/>
      <c r="B22" s="70"/>
      <c r="C22" s="61"/>
      <c r="D22" s="98"/>
      <c r="E22" s="98"/>
      <c r="F22" s="61"/>
      <c r="G22" s="160"/>
      <c r="H22" s="70"/>
      <c r="I22" s="61"/>
      <c r="J22" s="61"/>
      <c r="K22" s="61"/>
      <c r="L22" s="61"/>
      <c r="M22" s="149"/>
      <c r="N22" s="73" t="str">
        <f t="shared" si="0"/>
        <v/>
      </c>
    </row>
    <row r="23" spans="1:14" s="62" customFormat="1" ht="27" customHeight="1">
      <c r="A23" s="64"/>
      <c r="B23" s="70"/>
      <c r="C23" s="61"/>
      <c r="D23" s="97"/>
      <c r="E23" s="98"/>
      <c r="F23" s="61"/>
      <c r="G23" s="160"/>
      <c r="H23" s="61"/>
      <c r="I23" s="61"/>
      <c r="J23" s="61"/>
      <c r="K23" s="61"/>
      <c r="L23" s="61"/>
      <c r="M23" s="149"/>
      <c r="N23" s="73" t="str">
        <f t="shared" si="0"/>
        <v/>
      </c>
    </row>
    <row r="24" spans="1:14" ht="27" customHeight="1">
      <c r="A24" s="150"/>
      <c r="B24" s="157"/>
      <c r="C24" s="154"/>
      <c r="D24" s="158"/>
      <c r="E24" s="159"/>
      <c r="F24" s="61"/>
      <c r="G24" s="160"/>
      <c r="H24" s="154"/>
      <c r="I24" s="154"/>
      <c r="J24" s="154"/>
      <c r="K24" s="154"/>
      <c r="L24" s="154"/>
      <c r="M24" s="155"/>
      <c r="N24" s="156" t="str">
        <f t="shared" si="0"/>
        <v/>
      </c>
    </row>
    <row r="25" spans="1:14" s="62" customFormat="1" ht="27" customHeight="1">
      <c r="A25" s="64"/>
      <c r="B25" s="70"/>
      <c r="C25" s="61"/>
      <c r="D25" s="97"/>
      <c r="E25" s="97"/>
      <c r="F25" s="61"/>
      <c r="G25" s="160"/>
      <c r="H25" s="61"/>
      <c r="I25" s="61"/>
      <c r="J25" s="61"/>
      <c r="K25" s="61"/>
      <c r="L25" s="61"/>
      <c r="M25" s="149"/>
      <c r="N25" s="73" t="str">
        <f t="shared" si="0"/>
        <v/>
      </c>
    </row>
    <row r="26" spans="1:14" s="62" customFormat="1" ht="27" customHeight="1">
      <c r="A26" s="584"/>
      <c r="B26" s="585"/>
      <c r="C26" s="585"/>
      <c r="D26" s="65"/>
      <c r="E26" s="65"/>
      <c r="F26" s="64"/>
      <c r="G26" s="64"/>
      <c r="H26" s="64"/>
      <c r="I26" s="64"/>
      <c r="J26" s="64"/>
      <c r="K26" s="64"/>
      <c r="L26" s="64"/>
      <c r="M26" s="64"/>
      <c r="N26" s="73" t="str">
        <f t="shared" si="0"/>
        <v/>
      </c>
    </row>
    <row r="27" spans="1:14" s="62" customFormat="1" ht="27" customHeight="1">
      <c r="A27" s="64"/>
      <c r="B27" s="70"/>
      <c r="C27" s="61"/>
      <c r="D27" s="98"/>
      <c r="E27" s="98"/>
      <c r="F27" s="61"/>
      <c r="G27" s="160"/>
      <c r="H27" s="70"/>
      <c r="I27" s="61"/>
      <c r="J27" s="61"/>
      <c r="K27" s="61"/>
      <c r="L27" s="61"/>
      <c r="M27" s="71"/>
      <c r="N27" s="73" t="str">
        <f t="shared" si="0"/>
        <v/>
      </c>
    </row>
    <row r="28" spans="1:14" s="62" customFormat="1" ht="27" customHeight="1">
      <c r="A28" s="64"/>
      <c r="B28" s="70"/>
      <c r="C28" s="61"/>
      <c r="D28" s="97"/>
      <c r="E28" s="97"/>
      <c r="F28" s="61"/>
      <c r="G28" s="160"/>
      <c r="H28" s="61"/>
      <c r="I28" s="61"/>
      <c r="J28" s="61"/>
      <c r="K28" s="61"/>
      <c r="L28" s="61"/>
      <c r="M28" s="149"/>
      <c r="N28" s="73" t="str">
        <f t="shared" si="0"/>
        <v/>
      </c>
    </row>
    <row r="29" spans="1:14" ht="27" customHeight="1">
      <c r="A29" s="150"/>
      <c r="B29" s="157"/>
      <c r="C29" s="154"/>
      <c r="D29" s="159"/>
      <c r="E29" s="159"/>
      <c r="F29" s="61"/>
      <c r="G29" s="160"/>
      <c r="H29" s="157"/>
      <c r="I29" s="154"/>
      <c r="J29" s="154"/>
      <c r="K29" s="154"/>
      <c r="L29" s="154"/>
      <c r="M29" s="155"/>
      <c r="N29" s="156" t="str">
        <f t="shared" si="0"/>
        <v/>
      </c>
    </row>
    <row r="30" spans="1:14" s="62" customFormat="1" ht="27" customHeight="1">
      <c r="A30" s="64"/>
      <c r="B30" s="100"/>
      <c r="C30" s="61"/>
      <c r="D30" s="98"/>
      <c r="E30" s="98"/>
      <c r="F30" s="61"/>
      <c r="G30" s="160"/>
      <c r="H30" s="74"/>
      <c r="I30" s="71"/>
      <c r="J30" s="61"/>
      <c r="K30" s="61"/>
      <c r="L30" s="61"/>
      <c r="M30" s="149"/>
      <c r="N30" s="73" t="str">
        <f t="shared" si="0"/>
        <v/>
      </c>
    </row>
    <row r="31" spans="1:14" ht="27" customHeight="1">
      <c r="A31" s="150"/>
      <c r="B31" s="157"/>
      <c r="C31" s="154"/>
      <c r="D31" s="159"/>
      <c r="E31" s="158"/>
      <c r="F31" s="61"/>
      <c r="G31" s="160"/>
      <c r="H31" s="157"/>
      <c r="I31" s="163"/>
      <c r="J31" s="154"/>
      <c r="K31" s="154"/>
      <c r="L31" s="154"/>
      <c r="M31" s="155"/>
      <c r="N31" s="156" t="str">
        <f t="shared" si="0"/>
        <v/>
      </c>
    </row>
    <row r="32" spans="1:14" ht="27" customHeight="1">
      <c r="A32" s="150"/>
      <c r="B32" s="157"/>
      <c r="C32" s="154"/>
      <c r="D32" s="159"/>
      <c r="E32" s="159"/>
      <c r="F32" s="61"/>
      <c r="G32" s="160"/>
      <c r="H32" s="157"/>
      <c r="I32" s="163"/>
      <c r="J32" s="154"/>
      <c r="K32" s="154"/>
      <c r="L32" s="154"/>
      <c r="M32" s="161"/>
      <c r="N32" s="156" t="str">
        <f t="shared" si="0"/>
        <v/>
      </c>
    </row>
    <row r="33" spans="1:14" ht="27" customHeight="1">
      <c r="A33" s="150"/>
      <c r="B33" s="157"/>
      <c r="C33" s="154"/>
      <c r="D33" s="158"/>
      <c r="E33" s="158"/>
      <c r="F33" s="61"/>
      <c r="G33" s="160"/>
      <c r="H33" s="154"/>
      <c r="I33" s="154"/>
      <c r="J33" s="154"/>
      <c r="K33" s="154"/>
      <c r="L33" s="154"/>
      <c r="M33" s="155"/>
      <c r="N33" s="156" t="str">
        <f t="shared" si="0"/>
        <v/>
      </c>
    </row>
    <row r="34" spans="1:14" ht="27" customHeight="1">
      <c r="A34" s="150"/>
      <c r="B34" s="157"/>
      <c r="C34" s="154"/>
      <c r="D34" s="159"/>
      <c r="E34" s="159"/>
      <c r="F34" s="61"/>
      <c r="G34" s="160"/>
      <c r="H34" s="157"/>
      <c r="I34" s="163"/>
      <c r="J34" s="154"/>
      <c r="K34" s="154"/>
      <c r="L34" s="154"/>
      <c r="M34" s="155"/>
      <c r="N34" s="156" t="str">
        <f t="shared" si="0"/>
        <v/>
      </c>
    </row>
    <row r="35" spans="1:14" s="62" customFormat="1" ht="27" customHeight="1">
      <c r="A35" s="64"/>
      <c r="B35" s="61"/>
      <c r="C35" s="61"/>
      <c r="D35" s="97"/>
      <c r="E35" s="97"/>
      <c r="F35" s="61"/>
      <c r="G35" s="160"/>
      <c r="H35" s="61"/>
      <c r="I35" s="61"/>
      <c r="J35" s="61"/>
      <c r="K35" s="61"/>
      <c r="L35" s="61"/>
      <c r="M35" s="149"/>
      <c r="N35" s="73" t="str">
        <f t="shared" si="0"/>
        <v/>
      </c>
    </row>
    <row r="36" spans="1:14" ht="27" customHeight="1">
      <c r="A36" s="150"/>
      <c r="B36" s="154"/>
      <c r="C36" s="154"/>
      <c r="D36" s="158"/>
      <c r="E36" s="158"/>
      <c r="F36" s="61"/>
      <c r="G36" s="160"/>
      <c r="H36" s="154"/>
      <c r="I36" s="154"/>
      <c r="J36" s="154"/>
      <c r="K36" s="154"/>
      <c r="L36" s="154"/>
      <c r="M36" s="155"/>
      <c r="N36" s="156" t="str">
        <f t="shared" si="0"/>
        <v/>
      </c>
    </row>
    <row r="37" spans="1:14" s="62" customFormat="1" ht="27" customHeight="1">
      <c r="A37" s="64"/>
      <c r="B37" s="80"/>
      <c r="C37" s="61"/>
      <c r="D37" s="97"/>
      <c r="E37" s="97"/>
      <c r="F37" s="61"/>
      <c r="G37" s="160"/>
      <c r="H37" s="61"/>
      <c r="I37" s="67"/>
      <c r="J37" s="61"/>
      <c r="K37" s="61"/>
      <c r="L37" s="61"/>
      <c r="M37" s="149"/>
      <c r="N37" s="73" t="str">
        <f t="shared" si="0"/>
        <v/>
      </c>
    </row>
    <row r="38" spans="1:14" s="62" customFormat="1" ht="27" customHeight="1">
      <c r="A38" s="64"/>
      <c r="B38" s="80"/>
      <c r="C38" s="61"/>
      <c r="D38" s="60"/>
      <c r="E38" s="60"/>
      <c r="F38" s="61"/>
      <c r="G38" s="160"/>
      <c r="H38" s="80"/>
      <c r="I38" s="66"/>
      <c r="J38" s="61"/>
      <c r="K38" s="61"/>
      <c r="L38" s="61"/>
      <c r="M38" s="81"/>
      <c r="N38" s="78" t="str">
        <f t="shared" si="0"/>
        <v/>
      </c>
    </row>
    <row r="39" spans="1:14" s="62" customFormat="1" ht="27" customHeight="1">
      <c r="A39" s="64"/>
      <c r="B39" s="61"/>
      <c r="C39" s="61"/>
      <c r="D39" s="97"/>
      <c r="E39" s="97"/>
      <c r="F39" s="61"/>
      <c r="G39" s="160"/>
      <c r="H39" s="61"/>
      <c r="I39" s="61"/>
      <c r="J39" s="61"/>
      <c r="K39" s="61"/>
      <c r="L39" s="61"/>
      <c r="M39" s="81"/>
      <c r="N39" s="73" t="str">
        <f t="shared" si="0"/>
        <v/>
      </c>
    </row>
    <row r="40" spans="1:14" s="62" customFormat="1" ht="27" customHeight="1">
      <c r="A40" s="64"/>
      <c r="B40" s="61"/>
      <c r="C40" s="61"/>
      <c r="D40" s="97"/>
      <c r="E40" s="97"/>
      <c r="F40" s="61"/>
      <c r="G40" s="160"/>
      <c r="H40" s="61"/>
      <c r="I40" s="61"/>
      <c r="J40" s="61"/>
      <c r="K40" s="61"/>
      <c r="L40" s="61"/>
      <c r="M40" s="149"/>
      <c r="N40" s="78" t="str">
        <f t="shared" si="0"/>
        <v/>
      </c>
    </row>
    <row r="41" spans="1:14" ht="27" customHeight="1">
      <c r="A41" s="150"/>
      <c r="B41" s="154"/>
      <c r="C41" s="154"/>
      <c r="D41" s="164"/>
      <c r="E41" s="164"/>
      <c r="F41" s="61"/>
      <c r="G41" s="160"/>
      <c r="H41" s="165"/>
      <c r="I41" s="154"/>
      <c r="J41" s="154"/>
      <c r="K41" s="154"/>
      <c r="L41" s="154"/>
      <c r="M41" s="155"/>
      <c r="N41" s="156" t="str">
        <f t="shared" si="0"/>
        <v/>
      </c>
    </row>
    <row r="42" spans="1:14" s="62" customFormat="1" ht="27" customHeight="1">
      <c r="A42" s="64"/>
      <c r="B42" s="61"/>
      <c r="C42" s="61"/>
      <c r="D42" s="60"/>
      <c r="E42" s="60"/>
      <c r="F42" s="61"/>
      <c r="G42" s="160"/>
      <c r="H42" s="80"/>
      <c r="I42" s="120"/>
      <c r="J42" s="61"/>
      <c r="K42" s="61"/>
      <c r="L42" s="61"/>
      <c r="M42" s="149"/>
      <c r="N42" s="73" t="str">
        <f t="shared" si="0"/>
        <v/>
      </c>
    </row>
    <row r="43" spans="1:14" s="62" customFormat="1" ht="27" customHeight="1">
      <c r="A43" s="64"/>
      <c r="B43" s="61"/>
      <c r="C43" s="61"/>
      <c r="D43" s="60"/>
      <c r="E43" s="60"/>
      <c r="F43" s="61"/>
      <c r="G43" s="160"/>
      <c r="H43" s="80"/>
      <c r="I43" s="66"/>
      <c r="J43" s="61"/>
      <c r="K43" s="61"/>
      <c r="L43" s="61"/>
      <c r="M43" s="149"/>
      <c r="N43" s="73" t="str">
        <f t="shared" si="0"/>
        <v/>
      </c>
    </row>
    <row r="44" spans="1:14" ht="27" customHeight="1">
      <c r="A44" s="150"/>
      <c r="B44" s="154"/>
      <c r="C44" s="154"/>
      <c r="D44" s="164"/>
      <c r="E44" s="164"/>
      <c r="F44" s="61"/>
      <c r="G44" s="160"/>
      <c r="H44" s="165"/>
      <c r="I44" s="153"/>
      <c r="J44" s="154"/>
      <c r="K44" s="154"/>
      <c r="L44" s="154"/>
      <c r="M44" s="155"/>
      <c r="N44" s="156" t="str">
        <f t="shared" si="0"/>
        <v/>
      </c>
    </row>
    <row r="45" spans="1:14" ht="27" customHeight="1">
      <c r="A45" s="150"/>
      <c r="B45" s="154"/>
      <c r="C45" s="154"/>
      <c r="D45" s="164"/>
      <c r="E45" s="164"/>
      <c r="F45" s="61"/>
      <c r="G45" s="160"/>
      <c r="H45" s="165"/>
      <c r="I45" s="153"/>
      <c r="J45" s="154"/>
      <c r="K45" s="154"/>
      <c r="L45" s="154"/>
      <c r="M45" s="163"/>
      <c r="N45" s="156" t="str">
        <f t="shared" si="0"/>
        <v/>
      </c>
    </row>
    <row r="46" spans="1:14" s="62" customFormat="1" ht="27" customHeight="1">
      <c r="A46" s="64"/>
      <c r="B46" s="61"/>
      <c r="C46" s="61"/>
      <c r="D46" s="97"/>
      <c r="E46" s="97"/>
      <c r="F46" s="61"/>
      <c r="G46" s="160"/>
      <c r="H46" s="166"/>
      <c r="I46" s="61"/>
      <c r="J46" s="61"/>
      <c r="K46" s="61"/>
      <c r="L46" s="61"/>
      <c r="M46" s="149"/>
      <c r="N46" s="73" t="str">
        <f t="shared" si="0"/>
        <v/>
      </c>
    </row>
    <row r="47" spans="1:14" s="62" customFormat="1" ht="27" customHeight="1">
      <c r="A47" s="584"/>
      <c r="B47" s="585"/>
      <c r="C47" s="585"/>
      <c r="D47" s="65"/>
      <c r="E47" s="65"/>
      <c r="F47" s="64"/>
      <c r="G47" s="64"/>
      <c r="H47" s="64"/>
      <c r="I47" s="64"/>
      <c r="J47" s="64"/>
      <c r="K47" s="64"/>
      <c r="L47" s="64"/>
      <c r="M47" s="64"/>
      <c r="N47" s="73"/>
    </row>
    <row r="48" spans="1:14" ht="27" customHeight="1">
      <c r="A48" s="150"/>
      <c r="B48" s="157"/>
      <c r="C48" s="154"/>
      <c r="D48" s="159"/>
      <c r="E48" s="159"/>
      <c r="F48" s="61"/>
      <c r="G48" s="160"/>
      <c r="H48" s="157"/>
      <c r="I48" s="154"/>
      <c r="J48" s="154"/>
      <c r="K48" s="154"/>
      <c r="L48" s="154"/>
      <c r="M48" s="155"/>
      <c r="N48" s="156" t="str">
        <f t="shared" si="0"/>
        <v/>
      </c>
    </row>
    <row r="49" spans="1:14" ht="27" customHeight="1">
      <c r="A49" s="150"/>
      <c r="B49" s="167"/>
      <c r="C49" s="154"/>
      <c r="D49" s="158"/>
      <c r="E49" s="158"/>
      <c r="F49" s="61"/>
      <c r="G49" s="160"/>
      <c r="H49" s="168"/>
      <c r="I49" s="154"/>
      <c r="J49" s="154"/>
      <c r="K49" s="154"/>
      <c r="L49" s="154"/>
      <c r="M49" s="161"/>
      <c r="N49" s="156" t="str">
        <f t="shared" si="0"/>
        <v/>
      </c>
    </row>
    <row r="50" spans="1:14" s="62" customFormat="1" ht="27" customHeight="1">
      <c r="A50" s="64"/>
      <c r="B50" s="100"/>
      <c r="C50" s="61"/>
      <c r="D50" s="98"/>
      <c r="E50" s="98"/>
      <c r="F50" s="61"/>
      <c r="G50" s="160"/>
      <c r="H50" s="70"/>
      <c r="I50" s="61"/>
      <c r="J50" s="61"/>
      <c r="K50" s="61"/>
      <c r="L50" s="61"/>
      <c r="M50" s="81"/>
      <c r="N50" s="73" t="str">
        <f t="shared" si="0"/>
        <v/>
      </c>
    </row>
    <row r="51" spans="1:14" s="62" customFormat="1" ht="27" customHeight="1">
      <c r="A51" s="64"/>
      <c r="B51" s="70"/>
      <c r="C51" s="61"/>
      <c r="D51" s="98"/>
      <c r="E51" s="98"/>
      <c r="F51" s="61"/>
      <c r="G51" s="160"/>
      <c r="H51" s="70"/>
      <c r="I51" s="76"/>
      <c r="J51" s="61"/>
      <c r="K51" s="61"/>
      <c r="L51" s="61"/>
      <c r="M51" s="81"/>
      <c r="N51" s="73" t="str">
        <f t="shared" si="0"/>
        <v/>
      </c>
    </row>
    <row r="52" spans="1:14" ht="27" customHeight="1">
      <c r="A52" s="150"/>
      <c r="B52" s="167"/>
      <c r="C52" s="154"/>
      <c r="D52" s="159"/>
      <c r="E52" s="158"/>
      <c r="F52" s="61"/>
      <c r="G52" s="160"/>
      <c r="H52" s="157"/>
      <c r="I52" s="163"/>
      <c r="J52" s="154"/>
      <c r="K52" s="154"/>
      <c r="L52" s="154"/>
      <c r="M52" s="161"/>
      <c r="N52" s="156" t="str">
        <f t="shared" si="0"/>
        <v/>
      </c>
    </row>
    <row r="53" spans="1:14" ht="27" customHeight="1">
      <c r="A53" s="150"/>
      <c r="B53" s="167"/>
      <c r="C53" s="154"/>
      <c r="D53" s="159"/>
      <c r="E53" s="159"/>
      <c r="F53" s="61"/>
      <c r="G53" s="160"/>
      <c r="H53" s="157"/>
      <c r="I53" s="163"/>
      <c r="J53" s="154"/>
      <c r="K53" s="154"/>
      <c r="L53" s="154"/>
      <c r="M53" s="161"/>
      <c r="N53" s="156" t="str">
        <f t="shared" si="0"/>
        <v/>
      </c>
    </row>
    <row r="54" spans="1:14" ht="27" customHeight="1">
      <c r="A54" s="150"/>
      <c r="B54" s="167"/>
      <c r="C54" s="154"/>
      <c r="D54" s="158"/>
      <c r="E54" s="158"/>
      <c r="F54" s="61"/>
      <c r="G54" s="160"/>
      <c r="H54" s="154"/>
      <c r="I54" s="171"/>
      <c r="J54" s="154"/>
      <c r="K54" s="154"/>
      <c r="L54" s="154"/>
      <c r="M54" s="161"/>
      <c r="N54" s="156" t="str">
        <f t="shared" si="0"/>
        <v/>
      </c>
    </row>
    <row r="55" spans="1:14" s="62" customFormat="1" ht="27" customHeight="1">
      <c r="A55" s="64"/>
      <c r="B55" s="100"/>
      <c r="C55" s="61"/>
      <c r="D55" s="98"/>
      <c r="E55" s="98"/>
      <c r="F55" s="61"/>
      <c r="G55" s="160"/>
      <c r="H55" s="70"/>
      <c r="I55" s="71"/>
      <c r="J55" s="61"/>
      <c r="K55" s="61"/>
      <c r="L55" s="61"/>
      <c r="M55" s="71"/>
      <c r="N55" s="73" t="str">
        <f t="shared" si="0"/>
        <v/>
      </c>
    </row>
    <row r="56" spans="1:14" ht="27" customHeight="1">
      <c r="A56" s="150"/>
      <c r="B56" s="154"/>
      <c r="C56" s="154"/>
      <c r="D56" s="158"/>
      <c r="E56" s="158"/>
      <c r="F56" s="61"/>
      <c r="G56" s="160"/>
      <c r="H56" s="154"/>
      <c r="I56" s="154"/>
      <c r="J56" s="154"/>
      <c r="K56" s="154"/>
      <c r="L56" s="154"/>
      <c r="M56" s="161"/>
      <c r="N56" s="156" t="str">
        <f t="shared" si="0"/>
        <v/>
      </c>
    </row>
    <row r="57" spans="1:14" ht="27" customHeight="1">
      <c r="A57" s="150"/>
      <c r="B57" s="154"/>
      <c r="C57" s="154"/>
      <c r="D57" s="158"/>
      <c r="E57" s="158"/>
      <c r="F57" s="61"/>
      <c r="G57" s="61"/>
      <c r="H57" s="154"/>
      <c r="I57" s="162"/>
      <c r="J57" s="154"/>
      <c r="K57" s="154"/>
      <c r="L57" s="154"/>
      <c r="M57" s="161"/>
      <c r="N57" s="156" t="str">
        <f t="shared" si="0"/>
        <v/>
      </c>
    </row>
    <row r="58" spans="1:14" ht="27" customHeight="1">
      <c r="A58" s="150"/>
      <c r="B58" s="165"/>
      <c r="C58" s="154"/>
      <c r="D58" s="158"/>
      <c r="E58" s="158"/>
      <c r="F58" s="61"/>
      <c r="G58" s="61"/>
      <c r="H58" s="154"/>
      <c r="I58" s="162"/>
      <c r="J58" s="154"/>
      <c r="K58" s="154"/>
      <c r="L58" s="154"/>
      <c r="M58" s="161"/>
      <c r="N58" s="156" t="str">
        <f t="shared" si="0"/>
        <v/>
      </c>
    </row>
    <row r="59" spans="1:14" ht="27" customHeight="1">
      <c r="A59" s="150"/>
      <c r="B59" s="165"/>
      <c r="C59" s="154"/>
      <c r="D59" s="164"/>
      <c r="E59" s="164"/>
      <c r="F59" s="61"/>
      <c r="G59" s="61"/>
      <c r="H59" s="165"/>
      <c r="I59" s="276"/>
      <c r="J59" s="154"/>
      <c r="K59" s="154"/>
      <c r="L59" s="154"/>
      <c r="M59" s="161"/>
      <c r="N59" s="156" t="str">
        <f t="shared" si="0"/>
        <v/>
      </c>
    </row>
    <row r="60" spans="1:14" ht="27" customHeight="1">
      <c r="A60" s="150"/>
      <c r="B60" s="154"/>
      <c r="C60" s="154"/>
      <c r="D60" s="158"/>
      <c r="E60" s="158"/>
      <c r="F60" s="61"/>
      <c r="G60" s="61"/>
      <c r="H60" s="154"/>
      <c r="I60" s="154"/>
      <c r="J60" s="154"/>
      <c r="K60" s="154"/>
      <c r="L60" s="154"/>
      <c r="M60" s="161"/>
      <c r="N60" s="156" t="str">
        <f t="shared" si="0"/>
        <v/>
      </c>
    </row>
    <row r="61" spans="1:14" ht="27" customHeight="1">
      <c r="A61" s="150"/>
      <c r="B61" s="154"/>
      <c r="C61" s="154"/>
      <c r="D61" s="158"/>
      <c r="E61" s="158"/>
      <c r="F61" s="61"/>
      <c r="G61" s="61"/>
      <c r="H61" s="154"/>
      <c r="I61" s="171"/>
      <c r="J61" s="154"/>
      <c r="K61" s="154"/>
      <c r="L61" s="154"/>
      <c r="M61" s="161"/>
      <c r="N61" s="156" t="str">
        <f t="shared" si="0"/>
        <v/>
      </c>
    </row>
    <row r="62" spans="1:14" ht="27" customHeight="1">
      <c r="A62" s="150"/>
      <c r="B62" s="154"/>
      <c r="C62" s="154"/>
      <c r="D62" s="164"/>
      <c r="E62" s="164"/>
      <c r="F62" s="61"/>
      <c r="G62" s="61"/>
      <c r="H62" s="165"/>
      <c r="I62" s="154"/>
      <c r="J62" s="154"/>
      <c r="K62" s="154"/>
      <c r="L62" s="154"/>
      <c r="M62" s="161"/>
      <c r="N62" s="156" t="str">
        <f t="shared" si="0"/>
        <v/>
      </c>
    </row>
    <row r="63" spans="1:14" ht="27" customHeight="1">
      <c r="A63" s="150"/>
      <c r="B63" s="154"/>
      <c r="C63" s="154"/>
      <c r="D63" s="164"/>
      <c r="E63" s="164"/>
      <c r="F63" s="61"/>
      <c r="G63" s="61"/>
      <c r="H63" s="165"/>
      <c r="I63" s="153"/>
      <c r="J63" s="154"/>
      <c r="K63" s="154"/>
      <c r="L63" s="154"/>
      <c r="M63" s="161"/>
      <c r="N63" s="156" t="str">
        <f t="shared" si="0"/>
        <v/>
      </c>
    </row>
    <row r="64" spans="1:14" ht="27" customHeight="1">
      <c r="A64" s="150"/>
      <c r="B64" s="154"/>
      <c r="C64" s="154"/>
      <c r="D64" s="164"/>
      <c r="E64" s="164"/>
      <c r="F64" s="61"/>
      <c r="G64" s="61"/>
      <c r="H64" s="165"/>
      <c r="I64" s="153"/>
      <c r="J64" s="154"/>
      <c r="K64" s="154"/>
      <c r="L64" s="154"/>
      <c r="M64" s="161"/>
      <c r="N64" s="156" t="str">
        <f t="shared" si="0"/>
        <v/>
      </c>
    </row>
    <row r="65" spans="1:14" ht="27" customHeight="1">
      <c r="A65" s="150"/>
      <c r="B65" s="154"/>
      <c r="C65" s="154"/>
      <c r="D65" s="164"/>
      <c r="E65" s="164"/>
      <c r="F65" s="61"/>
      <c r="G65" s="61"/>
      <c r="H65" s="165"/>
      <c r="I65" s="276"/>
      <c r="J65" s="154"/>
      <c r="K65" s="154"/>
      <c r="L65" s="154"/>
      <c r="M65" s="161"/>
      <c r="N65" s="156" t="str">
        <f t="shared" si="0"/>
        <v/>
      </c>
    </row>
    <row r="66" spans="1:14" ht="27" customHeight="1">
      <c r="A66" s="150"/>
      <c r="B66" s="154"/>
      <c r="C66" s="154"/>
      <c r="D66" s="164"/>
      <c r="E66" s="164"/>
      <c r="F66" s="61"/>
      <c r="G66" s="61"/>
      <c r="H66" s="165"/>
      <c r="I66" s="276"/>
      <c r="J66" s="154"/>
      <c r="K66" s="154"/>
      <c r="L66" s="154"/>
      <c r="M66" s="161"/>
      <c r="N66" s="156" t="str">
        <f t="shared" si="0"/>
        <v/>
      </c>
    </row>
    <row r="67" spans="1:14" ht="27" customHeight="1">
      <c r="A67" s="150"/>
      <c r="B67" s="154"/>
      <c r="C67" s="154"/>
      <c r="D67" s="158"/>
      <c r="E67" s="158"/>
      <c r="F67" s="61"/>
      <c r="G67" s="61"/>
      <c r="H67" s="154"/>
      <c r="I67" s="154"/>
      <c r="J67" s="154"/>
      <c r="K67" s="154"/>
      <c r="L67" s="154"/>
      <c r="M67" s="161"/>
      <c r="N67" s="156" t="str">
        <f t="shared" si="0"/>
        <v/>
      </c>
    </row>
    <row r="68" spans="1:14" s="62" customFormat="1" ht="27" customHeight="1">
      <c r="A68" s="584"/>
      <c r="B68" s="585"/>
      <c r="C68" s="585"/>
      <c r="D68" s="65"/>
      <c r="E68" s="65"/>
      <c r="F68" s="64"/>
      <c r="G68" s="64"/>
      <c r="H68" s="64"/>
      <c r="I68" s="64"/>
      <c r="J68" s="64"/>
      <c r="K68" s="64"/>
      <c r="L68" s="64"/>
      <c r="M68" s="64"/>
      <c r="N68" s="73"/>
    </row>
    <row r="69" spans="1:14" s="62" customFormat="1" ht="27" customHeight="1">
      <c r="A69" s="64"/>
      <c r="B69" s="56"/>
      <c r="C69" s="61"/>
      <c r="D69" s="97"/>
      <c r="E69" s="97"/>
      <c r="F69" s="61"/>
      <c r="G69" s="61"/>
      <c r="H69" s="61"/>
      <c r="I69" s="61"/>
      <c r="J69" s="61"/>
      <c r="K69" s="61"/>
      <c r="L69" s="61"/>
      <c r="M69" s="81"/>
      <c r="N69" s="73" t="str">
        <f t="shared" si="0"/>
        <v/>
      </c>
    </row>
    <row r="70" spans="1:14" s="62" customFormat="1" ht="27" customHeight="1">
      <c r="A70" s="64"/>
      <c r="B70" s="61"/>
      <c r="C70" s="61"/>
      <c r="D70" s="97"/>
      <c r="E70" s="97"/>
      <c r="F70" s="61"/>
      <c r="G70" s="61"/>
      <c r="H70" s="67"/>
      <c r="I70" s="61"/>
      <c r="J70" s="61"/>
      <c r="K70" s="61"/>
      <c r="L70" s="61"/>
      <c r="M70" s="81"/>
      <c r="N70" s="73" t="str">
        <f t="shared" ref="N70:N88" si="1">CONCATENATE(C70,H70)</f>
        <v/>
      </c>
    </row>
    <row r="71" spans="1:14" s="62" customFormat="1" ht="27" customHeight="1">
      <c r="A71" s="64"/>
      <c r="B71" s="56"/>
      <c r="C71" s="61"/>
      <c r="D71" s="97"/>
      <c r="E71" s="97"/>
      <c r="F71" s="61"/>
      <c r="G71" s="61"/>
      <c r="H71" s="67"/>
      <c r="I71" s="61"/>
      <c r="J71" s="61"/>
      <c r="K71" s="61"/>
      <c r="L71" s="61"/>
      <c r="M71" s="81"/>
      <c r="N71" s="73" t="str">
        <f t="shared" si="1"/>
        <v/>
      </c>
    </row>
    <row r="72" spans="1:14" s="62" customFormat="1" ht="27" customHeight="1">
      <c r="A72" s="64"/>
      <c r="B72" s="82"/>
      <c r="C72" s="82"/>
      <c r="D72" s="97"/>
      <c r="E72" s="97"/>
      <c r="F72" s="61"/>
      <c r="G72" s="61"/>
      <c r="H72" s="70"/>
      <c r="I72" s="71"/>
      <c r="J72" s="61"/>
      <c r="K72" s="61"/>
      <c r="L72" s="61"/>
      <c r="M72" s="81"/>
      <c r="N72" s="73" t="str">
        <f t="shared" si="1"/>
        <v/>
      </c>
    </row>
    <row r="73" spans="1:14" s="62" customFormat="1" ht="27" customHeight="1">
      <c r="A73" s="64"/>
      <c r="B73" s="56"/>
      <c r="C73" s="61"/>
      <c r="D73" s="97"/>
      <c r="E73" s="97"/>
      <c r="F73" s="61"/>
      <c r="G73" s="61"/>
      <c r="H73" s="61"/>
      <c r="I73" s="61"/>
      <c r="J73" s="61"/>
      <c r="K73" s="61"/>
      <c r="L73" s="61"/>
      <c r="M73" s="81"/>
      <c r="N73" s="73" t="str">
        <f t="shared" si="1"/>
        <v/>
      </c>
    </row>
    <row r="74" spans="1:14" s="62" customFormat="1" ht="27" customHeight="1">
      <c r="A74" s="64"/>
      <c r="B74" s="61"/>
      <c r="C74" s="61"/>
      <c r="D74" s="97"/>
      <c r="E74" s="97"/>
      <c r="F74" s="61"/>
      <c r="G74" s="61"/>
      <c r="H74" s="61"/>
      <c r="I74" s="61"/>
      <c r="J74" s="61"/>
      <c r="K74" s="61"/>
      <c r="L74" s="61"/>
      <c r="M74" s="81"/>
      <c r="N74" s="73" t="str">
        <f t="shared" si="1"/>
        <v/>
      </c>
    </row>
    <row r="75" spans="1:14" s="62" customFormat="1" ht="27" customHeight="1">
      <c r="A75" s="64"/>
      <c r="B75" s="56"/>
      <c r="C75" s="61"/>
      <c r="D75" s="97"/>
      <c r="E75" s="97"/>
      <c r="F75" s="61"/>
      <c r="G75" s="61"/>
      <c r="H75" s="80"/>
      <c r="I75" s="61"/>
      <c r="J75" s="61"/>
      <c r="K75" s="61"/>
      <c r="L75" s="61"/>
      <c r="M75" s="81"/>
      <c r="N75" s="73" t="str">
        <f t="shared" si="1"/>
        <v/>
      </c>
    </row>
    <row r="76" spans="1:14" s="62" customFormat="1" ht="27" customHeight="1">
      <c r="A76" s="64"/>
      <c r="B76" s="96"/>
      <c r="C76" s="96"/>
      <c r="D76" s="97"/>
      <c r="E76" s="97"/>
      <c r="F76" s="61"/>
      <c r="G76" s="61"/>
      <c r="H76" s="80"/>
      <c r="I76" s="66"/>
      <c r="J76" s="61"/>
      <c r="K76" s="61"/>
      <c r="L76" s="61"/>
      <c r="M76" s="81"/>
      <c r="N76" s="73" t="str">
        <f t="shared" si="1"/>
        <v/>
      </c>
    </row>
    <row r="77" spans="1:14" s="62" customFormat="1" ht="27" customHeight="1">
      <c r="A77" s="64"/>
      <c r="B77" s="96"/>
      <c r="C77" s="96"/>
      <c r="D77" s="97"/>
      <c r="E77" s="97"/>
      <c r="F77" s="61"/>
      <c r="G77" s="61"/>
      <c r="H77" s="61"/>
      <c r="I77" s="61"/>
      <c r="J77" s="61"/>
      <c r="K77" s="61"/>
      <c r="L77" s="61"/>
      <c r="M77" s="81"/>
      <c r="N77" s="73" t="str">
        <f t="shared" si="1"/>
        <v/>
      </c>
    </row>
    <row r="78" spans="1:14" s="62" customFormat="1" ht="27" customHeight="1">
      <c r="A78" s="64"/>
      <c r="B78" s="96"/>
      <c r="C78" s="96"/>
      <c r="D78" s="97"/>
      <c r="E78" s="97"/>
      <c r="F78" s="61"/>
      <c r="G78" s="61"/>
      <c r="H78" s="61"/>
      <c r="I78" s="61"/>
      <c r="J78" s="61"/>
      <c r="K78" s="61"/>
      <c r="L78" s="61"/>
      <c r="M78" s="81"/>
      <c r="N78" s="78" t="str">
        <f t="shared" si="1"/>
        <v/>
      </c>
    </row>
    <row r="79" spans="1:14" s="62" customFormat="1" ht="27" customHeight="1">
      <c r="A79" s="64"/>
      <c r="B79" s="61"/>
      <c r="C79" s="96"/>
      <c r="D79" s="97"/>
      <c r="E79" s="97"/>
      <c r="F79" s="61"/>
      <c r="G79" s="61"/>
      <c r="H79" s="61"/>
      <c r="I79" s="66"/>
      <c r="J79" s="61"/>
      <c r="K79" s="61"/>
      <c r="L79" s="61"/>
      <c r="M79" s="81"/>
      <c r="N79" s="73" t="str">
        <f t="shared" si="1"/>
        <v/>
      </c>
    </row>
    <row r="80" spans="1:14" s="62" customFormat="1" ht="27" customHeight="1">
      <c r="A80" s="64"/>
      <c r="B80" s="96"/>
      <c r="C80" s="96"/>
      <c r="D80" s="97"/>
      <c r="E80" s="97"/>
      <c r="F80" s="61"/>
      <c r="G80" s="61"/>
      <c r="H80" s="118"/>
      <c r="I80" s="61"/>
      <c r="J80" s="61"/>
      <c r="K80" s="61"/>
      <c r="L80" s="61"/>
      <c r="M80" s="81"/>
      <c r="N80" s="78" t="str">
        <f t="shared" si="1"/>
        <v/>
      </c>
    </row>
    <row r="81" spans="1:14" s="62" customFormat="1" ht="27" customHeight="1">
      <c r="A81" s="64"/>
      <c r="B81" s="96"/>
      <c r="C81" s="96"/>
      <c r="D81" s="97"/>
      <c r="E81" s="97"/>
      <c r="F81" s="61"/>
      <c r="G81" s="61"/>
      <c r="H81" s="96"/>
      <c r="I81" s="66"/>
      <c r="J81" s="61"/>
      <c r="K81" s="61"/>
      <c r="L81" s="61"/>
      <c r="M81" s="81"/>
      <c r="N81" s="73" t="str">
        <f t="shared" si="1"/>
        <v/>
      </c>
    </row>
    <row r="82" spans="1:14" s="62" customFormat="1" ht="27" customHeight="1">
      <c r="A82" s="64"/>
      <c r="B82" s="96"/>
      <c r="C82" s="96"/>
      <c r="D82" s="97"/>
      <c r="E82" s="97"/>
      <c r="F82" s="61"/>
      <c r="G82" s="61"/>
      <c r="H82" s="61"/>
      <c r="I82" s="63"/>
      <c r="J82" s="61"/>
      <c r="K82" s="61"/>
      <c r="L82" s="61"/>
      <c r="M82" s="81"/>
      <c r="N82" s="78" t="str">
        <f t="shared" si="1"/>
        <v/>
      </c>
    </row>
    <row r="83" spans="1:14" s="62" customFormat="1" ht="27" customHeight="1">
      <c r="A83" s="64"/>
      <c r="B83" s="96"/>
      <c r="C83" s="96"/>
      <c r="D83" s="97"/>
      <c r="E83" s="97"/>
      <c r="F83" s="61"/>
      <c r="G83" s="61"/>
      <c r="H83" s="61"/>
      <c r="I83" s="61"/>
      <c r="J83" s="61"/>
      <c r="K83" s="61"/>
      <c r="L83" s="61"/>
      <c r="M83" s="81"/>
      <c r="N83" s="78" t="str">
        <f t="shared" si="1"/>
        <v/>
      </c>
    </row>
    <row r="84" spans="1:14" s="62" customFormat="1" ht="27" customHeight="1">
      <c r="A84" s="64"/>
      <c r="B84" s="96"/>
      <c r="C84" s="96"/>
      <c r="D84" s="97"/>
      <c r="E84" s="97"/>
      <c r="F84" s="61"/>
      <c r="G84" s="61"/>
      <c r="H84" s="61"/>
      <c r="I84" s="61"/>
      <c r="J84" s="61"/>
      <c r="K84" s="61"/>
      <c r="L84" s="61"/>
      <c r="M84" s="81"/>
      <c r="N84" s="73" t="str">
        <f t="shared" si="1"/>
        <v/>
      </c>
    </row>
    <row r="85" spans="1:14" s="62" customFormat="1" ht="27" customHeight="1">
      <c r="A85" s="64"/>
      <c r="B85" s="96"/>
      <c r="C85" s="96"/>
      <c r="D85" s="97"/>
      <c r="E85" s="97"/>
      <c r="F85" s="61"/>
      <c r="G85" s="61"/>
      <c r="H85" s="61"/>
      <c r="I85" s="61"/>
      <c r="J85" s="67"/>
      <c r="K85" s="61"/>
      <c r="L85" s="61"/>
      <c r="M85" s="81"/>
      <c r="N85" s="73" t="str">
        <f t="shared" si="1"/>
        <v/>
      </c>
    </row>
    <row r="86" spans="1:14" s="62" customFormat="1" ht="27" customHeight="1">
      <c r="A86" s="64"/>
      <c r="B86" s="96"/>
      <c r="C86" s="96"/>
      <c r="D86" s="97"/>
      <c r="E86" s="97"/>
      <c r="F86" s="61"/>
      <c r="G86" s="61"/>
      <c r="H86" s="61"/>
      <c r="I86" s="63"/>
      <c r="J86" s="61"/>
      <c r="K86" s="61"/>
      <c r="L86" s="61"/>
      <c r="M86" s="81"/>
      <c r="N86" s="73" t="str">
        <f t="shared" si="1"/>
        <v/>
      </c>
    </row>
    <row r="87" spans="1:14" s="62" customFormat="1" ht="27" customHeight="1">
      <c r="A87" s="64"/>
      <c r="B87" s="96"/>
      <c r="C87" s="96"/>
      <c r="D87" s="97"/>
      <c r="E87" s="97"/>
      <c r="F87" s="61"/>
      <c r="G87" s="61"/>
      <c r="H87" s="61"/>
      <c r="I87" s="61"/>
      <c r="J87" s="67"/>
      <c r="K87" s="61"/>
      <c r="L87" s="61"/>
      <c r="M87" s="81"/>
      <c r="N87" s="73" t="str">
        <f t="shared" si="1"/>
        <v/>
      </c>
    </row>
    <row r="88" spans="1:14" s="62" customFormat="1" ht="27" customHeight="1">
      <c r="A88" s="64"/>
      <c r="B88" s="96"/>
      <c r="C88" s="96"/>
      <c r="D88" s="97"/>
      <c r="E88" s="97"/>
      <c r="F88" s="61"/>
      <c r="G88" s="61"/>
      <c r="H88" s="61"/>
      <c r="I88" s="61"/>
      <c r="J88" s="61"/>
      <c r="K88" s="61"/>
      <c r="L88" s="61"/>
      <c r="M88" s="81"/>
      <c r="N88" s="73" t="str">
        <f t="shared" si="1"/>
        <v/>
      </c>
    </row>
    <row r="89" spans="1:14" s="62" customFormat="1" ht="27" customHeight="1">
      <c r="A89" s="584"/>
      <c r="B89" s="585"/>
      <c r="C89" s="585"/>
      <c r="D89" s="65"/>
      <c r="E89" s="65"/>
      <c r="F89" s="64"/>
      <c r="G89" s="64"/>
      <c r="H89" s="64"/>
      <c r="I89" s="64"/>
      <c r="J89" s="64"/>
      <c r="K89" s="64"/>
      <c r="L89" s="64"/>
      <c r="M89" s="64"/>
      <c r="N89" s="73"/>
    </row>
    <row r="90" spans="1:14" s="59" customFormat="1" ht="27" hidden="1" customHeight="1">
      <c r="A90" s="58"/>
      <c r="B90" s="56"/>
      <c r="C90" s="61"/>
      <c r="D90" s="97"/>
      <c r="E90" s="97"/>
      <c r="F90" s="61"/>
      <c r="G90" s="61"/>
      <c r="H90" s="61"/>
      <c r="I90" s="61"/>
      <c r="J90" s="61"/>
      <c r="K90" s="61"/>
      <c r="L90" s="61"/>
      <c r="M90" s="81"/>
      <c r="N90" s="78"/>
    </row>
    <row r="91" spans="1:14" s="59" customFormat="1" ht="27" hidden="1" customHeight="1">
      <c r="A91" s="58"/>
      <c r="B91" s="61"/>
      <c r="C91" s="61"/>
      <c r="D91" s="97"/>
      <c r="E91" s="97"/>
      <c r="F91" s="61"/>
      <c r="G91" s="61"/>
      <c r="H91" s="61"/>
      <c r="I91" s="63"/>
      <c r="J91" s="61"/>
      <c r="K91" s="61"/>
      <c r="L91" s="61"/>
      <c r="M91" s="81"/>
      <c r="N91" s="78"/>
    </row>
    <row r="92" spans="1:14" s="59" customFormat="1" ht="27" hidden="1" customHeight="1">
      <c r="A92" s="58"/>
      <c r="B92" s="56"/>
      <c r="C92" s="61"/>
      <c r="D92" s="97"/>
      <c r="E92" s="97"/>
      <c r="F92" s="61"/>
      <c r="G92" s="61"/>
      <c r="H92" s="70"/>
      <c r="I92" s="61"/>
      <c r="J92" s="61"/>
      <c r="K92" s="61"/>
      <c r="L92" s="61"/>
      <c r="M92" s="81"/>
      <c r="N92" s="78"/>
    </row>
    <row r="93" spans="1:14" s="59" customFormat="1" ht="27" hidden="1" customHeight="1">
      <c r="A93" s="58"/>
      <c r="B93" s="82"/>
      <c r="C93" s="82"/>
      <c r="D93" s="97"/>
      <c r="E93" s="97"/>
      <c r="F93" s="61"/>
      <c r="G93" s="61"/>
      <c r="H93" s="70"/>
      <c r="I93" s="71"/>
      <c r="J93" s="61"/>
      <c r="K93" s="61"/>
      <c r="L93" s="61"/>
      <c r="M93" s="81"/>
      <c r="N93" s="78"/>
    </row>
    <row r="94" spans="1:14" s="59" customFormat="1" ht="27" hidden="1" customHeight="1">
      <c r="A94" s="58"/>
      <c r="B94" s="56"/>
      <c r="C94" s="61"/>
      <c r="D94" s="97"/>
      <c r="E94" s="97"/>
      <c r="F94" s="61"/>
      <c r="G94" s="61"/>
      <c r="H94" s="61"/>
      <c r="I94" s="61"/>
      <c r="J94" s="61"/>
      <c r="K94" s="61"/>
      <c r="L94" s="61"/>
      <c r="M94" s="81"/>
      <c r="N94" s="78"/>
    </row>
    <row r="95" spans="1:14" s="59" customFormat="1" ht="27" hidden="1" customHeight="1">
      <c r="A95" s="58"/>
      <c r="B95" s="61"/>
      <c r="C95" s="61"/>
      <c r="D95" s="97"/>
      <c r="E95" s="97"/>
      <c r="F95" s="61"/>
      <c r="G95" s="61"/>
      <c r="H95" s="61"/>
      <c r="I95" s="61"/>
      <c r="J95" s="61"/>
      <c r="K95" s="61"/>
      <c r="L95" s="61"/>
      <c r="M95" s="81"/>
      <c r="N95" s="78"/>
    </row>
    <row r="96" spans="1:14" s="59" customFormat="1" ht="27" hidden="1" customHeight="1">
      <c r="A96" s="58"/>
      <c r="B96" s="56"/>
      <c r="C96" s="61"/>
      <c r="D96" s="97"/>
      <c r="E96" s="97"/>
      <c r="F96" s="61"/>
      <c r="G96" s="61"/>
      <c r="H96" s="80"/>
      <c r="I96" s="63"/>
      <c r="J96" s="61"/>
      <c r="K96" s="61"/>
      <c r="L96" s="61"/>
      <c r="M96" s="81"/>
      <c r="N96" s="78"/>
    </row>
    <row r="97" spans="1:14" s="59" customFormat="1" ht="27" hidden="1" customHeight="1">
      <c r="A97" s="58"/>
      <c r="B97" s="96"/>
      <c r="C97" s="96"/>
      <c r="D97" s="97"/>
      <c r="E97" s="97"/>
      <c r="F97" s="61"/>
      <c r="G97" s="61"/>
      <c r="H97" s="67"/>
      <c r="I97" s="66"/>
      <c r="J97" s="61"/>
      <c r="K97" s="61"/>
      <c r="L97" s="61"/>
      <c r="M97" s="81"/>
      <c r="N97" s="78"/>
    </row>
    <row r="98" spans="1:14" s="59" customFormat="1" ht="27" hidden="1" customHeight="1">
      <c r="A98" s="58"/>
      <c r="B98" s="96"/>
      <c r="C98" s="96"/>
      <c r="D98" s="97"/>
      <c r="E98" s="97"/>
      <c r="F98" s="61"/>
      <c r="G98" s="61"/>
      <c r="H98" s="67"/>
      <c r="I98" s="61"/>
      <c r="J98" s="61"/>
      <c r="K98" s="61"/>
      <c r="L98" s="61"/>
      <c r="M98" s="81"/>
      <c r="N98" s="78"/>
    </row>
    <row r="99" spans="1:14" s="59" customFormat="1" ht="27" hidden="1" customHeight="1">
      <c r="A99" s="58"/>
      <c r="B99" s="96"/>
      <c r="C99" s="96"/>
      <c r="D99" s="97"/>
      <c r="E99" s="97"/>
      <c r="F99" s="61"/>
      <c r="G99" s="61"/>
      <c r="H99" s="61"/>
      <c r="I99" s="61"/>
      <c r="J99" s="61"/>
      <c r="K99" s="61"/>
      <c r="L99" s="61"/>
      <c r="M99" s="81"/>
      <c r="N99" s="78"/>
    </row>
    <row r="100" spans="1:14" s="59" customFormat="1" ht="27" hidden="1" customHeight="1">
      <c r="A100" s="58"/>
      <c r="B100" s="61"/>
      <c r="C100" s="96"/>
      <c r="D100" s="97"/>
      <c r="E100" s="97"/>
      <c r="F100" s="61"/>
      <c r="G100" s="61"/>
      <c r="H100" s="61"/>
      <c r="I100" s="66"/>
      <c r="J100" s="61"/>
      <c r="K100" s="61"/>
      <c r="L100" s="61"/>
      <c r="M100" s="149"/>
      <c r="N100" s="78"/>
    </row>
    <row r="101" spans="1:14" s="59" customFormat="1" ht="27" hidden="1" customHeight="1">
      <c r="A101" s="58"/>
      <c r="B101" s="96"/>
      <c r="C101" s="96"/>
      <c r="D101" s="97"/>
      <c r="E101" s="97"/>
      <c r="F101" s="61"/>
      <c r="G101" s="61"/>
      <c r="H101" s="118"/>
      <c r="I101" s="61"/>
      <c r="J101" s="61"/>
      <c r="K101" s="61"/>
      <c r="L101" s="61"/>
      <c r="M101" s="149"/>
      <c r="N101" s="78"/>
    </row>
    <row r="102" spans="1:14" s="59" customFormat="1" ht="27" hidden="1" customHeight="1">
      <c r="A102" s="58"/>
      <c r="B102" s="96"/>
      <c r="C102" s="96"/>
      <c r="D102" s="97"/>
      <c r="E102" s="97"/>
      <c r="F102" s="61"/>
      <c r="G102" s="61"/>
      <c r="H102" s="96"/>
      <c r="I102" s="66"/>
      <c r="J102" s="61"/>
      <c r="K102" s="61"/>
      <c r="L102" s="61"/>
      <c r="M102" s="149"/>
      <c r="N102" s="78"/>
    </row>
    <row r="103" spans="1:14" s="59" customFormat="1" ht="27" hidden="1" customHeight="1">
      <c r="A103" s="58"/>
      <c r="B103" s="96"/>
      <c r="C103" s="96"/>
      <c r="D103" s="97"/>
      <c r="E103" s="97"/>
      <c r="F103" s="61"/>
      <c r="G103" s="61"/>
      <c r="H103" s="61"/>
      <c r="I103" s="61"/>
      <c r="J103" s="61"/>
      <c r="K103" s="61"/>
      <c r="L103" s="61"/>
      <c r="M103" s="149"/>
      <c r="N103" s="78"/>
    </row>
    <row r="104" spans="1:14" s="59" customFormat="1" ht="27" hidden="1" customHeight="1">
      <c r="A104" s="58"/>
      <c r="B104" s="96"/>
      <c r="C104" s="96"/>
      <c r="D104" s="97"/>
      <c r="E104" s="97"/>
      <c r="F104" s="61"/>
      <c r="G104" s="61"/>
      <c r="H104" s="61"/>
      <c r="I104" s="61"/>
      <c r="J104" s="61"/>
      <c r="K104" s="61"/>
      <c r="L104" s="61"/>
      <c r="M104" s="81"/>
      <c r="N104" s="78"/>
    </row>
    <row r="105" spans="1:14" s="59" customFormat="1" ht="27" hidden="1" customHeight="1">
      <c r="A105" s="58"/>
      <c r="B105" s="96"/>
      <c r="C105" s="96"/>
      <c r="D105" s="97"/>
      <c r="E105" s="97"/>
      <c r="F105" s="61"/>
      <c r="G105" s="61"/>
      <c r="H105" s="61"/>
      <c r="I105" s="61"/>
      <c r="J105" s="61"/>
      <c r="K105" s="61"/>
      <c r="L105" s="61"/>
      <c r="M105" s="149"/>
      <c r="N105" s="78"/>
    </row>
    <row r="106" spans="1:14" s="62" customFormat="1" ht="27" hidden="1" customHeight="1">
      <c r="A106" s="64"/>
      <c r="B106" s="96"/>
      <c r="C106" s="96"/>
      <c r="D106" s="97"/>
      <c r="E106" s="97"/>
      <c r="F106" s="61"/>
      <c r="G106" s="61"/>
      <c r="H106" s="61"/>
      <c r="I106" s="61"/>
      <c r="J106" s="67"/>
      <c r="K106" s="61"/>
      <c r="L106" s="61"/>
      <c r="M106" s="149"/>
      <c r="N106" s="73"/>
    </row>
    <row r="107" spans="1:14" s="62" customFormat="1" ht="27" hidden="1" customHeight="1">
      <c r="A107" s="64"/>
      <c r="B107" s="96"/>
      <c r="C107" s="96"/>
      <c r="D107" s="97"/>
      <c r="E107" s="97"/>
      <c r="F107" s="61"/>
      <c r="G107" s="61"/>
      <c r="H107" s="61"/>
      <c r="I107" s="61"/>
      <c r="J107" s="61"/>
      <c r="K107" s="63"/>
      <c r="L107" s="61"/>
      <c r="M107" s="149"/>
      <c r="N107" s="73"/>
    </row>
    <row r="108" spans="1:14" s="62" customFormat="1" ht="27" hidden="1" customHeight="1">
      <c r="A108" s="64"/>
      <c r="B108" s="96"/>
      <c r="C108" s="96"/>
      <c r="D108" s="97"/>
      <c r="E108" s="97"/>
      <c r="F108" s="61"/>
      <c r="G108" s="61"/>
      <c r="H108" s="61"/>
      <c r="I108" s="61"/>
      <c r="J108" s="67"/>
      <c r="K108" s="61"/>
      <c r="L108" s="61"/>
      <c r="M108" s="149"/>
      <c r="N108" s="73"/>
    </row>
    <row r="109" spans="1:14" s="62" customFormat="1" ht="27" hidden="1" customHeight="1">
      <c r="A109" s="64"/>
      <c r="B109" s="96"/>
      <c r="C109" s="96"/>
      <c r="D109" s="97"/>
      <c r="E109" s="97"/>
      <c r="F109" s="61"/>
      <c r="G109" s="61"/>
      <c r="H109" s="61"/>
      <c r="I109" s="61"/>
      <c r="J109" s="61"/>
      <c r="K109" s="61"/>
      <c r="L109" s="61"/>
      <c r="M109" s="149"/>
      <c r="N109" s="73"/>
    </row>
    <row r="110" spans="1:14" ht="27" customHeight="1">
      <c r="A110" s="586"/>
      <c r="B110" s="587"/>
      <c r="C110" s="587"/>
      <c r="D110" s="169"/>
      <c r="E110" s="169"/>
      <c r="F110" s="64"/>
      <c r="G110" s="64"/>
      <c r="H110" s="150"/>
      <c r="I110" s="150"/>
      <c r="J110" s="150"/>
      <c r="K110" s="150"/>
      <c r="L110" s="150"/>
      <c r="M110" s="150"/>
      <c r="N110" s="156"/>
    </row>
    <row r="111" spans="1:14" ht="27" customHeight="1">
      <c r="A111" s="150"/>
      <c r="B111" s="154"/>
      <c r="C111" s="154"/>
      <c r="D111" s="158"/>
      <c r="E111" s="158"/>
      <c r="F111" s="61"/>
      <c r="G111" s="61"/>
      <c r="H111" s="154"/>
      <c r="I111" s="154"/>
      <c r="J111" s="154"/>
      <c r="K111" s="154"/>
      <c r="L111" s="154"/>
      <c r="M111" s="170"/>
      <c r="N111" s="156"/>
    </row>
    <row r="112" spans="1:14" ht="27" customHeight="1">
      <c r="A112" s="150"/>
      <c r="B112" s="154"/>
      <c r="C112" s="154"/>
      <c r="D112" s="158"/>
      <c r="E112" s="158"/>
      <c r="F112" s="61"/>
      <c r="G112" s="61"/>
      <c r="H112" s="154"/>
      <c r="I112" s="154"/>
      <c r="J112" s="154"/>
      <c r="K112" s="154"/>
      <c r="L112" s="154"/>
      <c r="M112" s="170"/>
      <c r="N112" s="156"/>
    </row>
    <row r="113" spans="1:14" ht="27" customHeight="1">
      <c r="A113" s="150"/>
      <c r="B113" s="154"/>
      <c r="C113" s="154"/>
      <c r="D113" s="158"/>
      <c r="E113" s="158"/>
      <c r="F113" s="61"/>
      <c r="G113" s="61"/>
      <c r="H113" s="171"/>
      <c r="I113" s="154"/>
      <c r="J113" s="154"/>
      <c r="K113" s="154"/>
      <c r="L113" s="154"/>
      <c r="M113" s="170"/>
      <c r="N113" s="156"/>
    </row>
    <row r="114" spans="1:14" ht="27" customHeight="1">
      <c r="A114" s="150"/>
      <c r="B114" s="172"/>
      <c r="C114" s="172"/>
      <c r="D114" s="158"/>
      <c r="E114" s="158"/>
      <c r="F114" s="61"/>
      <c r="G114" s="61"/>
      <c r="H114" s="157"/>
      <c r="I114" s="163"/>
      <c r="J114" s="154"/>
      <c r="K114" s="154"/>
      <c r="L114" s="154"/>
      <c r="M114" s="153"/>
      <c r="N114" s="156"/>
    </row>
    <row r="115" spans="1:14" ht="27" customHeight="1">
      <c r="A115" s="150"/>
      <c r="B115" s="154"/>
      <c r="C115" s="154"/>
      <c r="D115" s="158"/>
      <c r="E115" s="158"/>
      <c r="F115" s="61"/>
      <c r="G115" s="61"/>
      <c r="H115" s="171"/>
      <c r="I115" s="154"/>
      <c r="J115" s="154"/>
      <c r="K115" s="154"/>
      <c r="L115" s="154"/>
      <c r="M115" s="151"/>
      <c r="N115" s="156"/>
    </row>
    <row r="116" spans="1:14" ht="27" customHeight="1">
      <c r="A116" s="150"/>
      <c r="B116" s="154"/>
      <c r="C116" s="154"/>
      <c r="D116" s="158"/>
      <c r="E116" s="158"/>
      <c r="F116" s="61"/>
      <c r="G116" s="61"/>
      <c r="H116" s="154"/>
      <c r="I116" s="162"/>
      <c r="J116" s="154"/>
      <c r="K116" s="154"/>
      <c r="L116" s="154"/>
      <c r="M116" s="170"/>
      <c r="N116" s="156"/>
    </row>
    <row r="117" spans="1:14" ht="27" customHeight="1">
      <c r="A117" s="150"/>
      <c r="B117" s="154"/>
      <c r="C117" s="154"/>
      <c r="D117" s="158"/>
      <c r="E117" s="158"/>
      <c r="F117" s="61"/>
      <c r="G117" s="61"/>
      <c r="H117" s="165"/>
      <c r="I117" s="154"/>
      <c r="J117" s="154"/>
      <c r="K117" s="154"/>
      <c r="L117" s="154"/>
      <c r="M117" s="170"/>
      <c r="N117" s="156"/>
    </row>
    <row r="118" spans="1:14" ht="27" customHeight="1">
      <c r="A118" s="150"/>
      <c r="B118" s="173"/>
      <c r="C118" s="173"/>
      <c r="D118" s="158"/>
      <c r="E118" s="158"/>
      <c r="F118" s="61"/>
      <c r="G118" s="61"/>
      <c r="H118" s="165"/>
      <c r="I118" s="153"/>
      <c r="J118" s="154"/>
      <c r="K118" s="154"/>
      <c r="L118" s="154"/>
      <c r="M118" s="170"/>
      <c r="N118" s="156"/>
    </row>
    <row r="119" spans="1:14" ht="27" customHeight="1">
      <c r="A119" s="150"/>
      <c r="B119" s="173"/>
      <c r="C119" s="173"/>
      <c r="D119" s="158"/>
      <c r="E119" s="158"/>
      <c r="F119" s="61"/>
      <c r="G119" s="61"/>
      <c r="H119" s="154"/>
      <c r="I119" s="154"/>
      <c r="J119" s="154"/>
      <c r="K119" s="154"/>
      <c r="L119" s="154"/>
      <c r="M119" s="170"/>
      <c r="N119" s="156"/>
    </row>
    <row r="120" spans="1:14" ht="27" customHeight="1">
      <c r="A120" s="150"/>
      <c r="B120" s="173"/>
      <c r="C120" s="173"/>
      <c r="D120" s="158"/>
      <c r="E120" s="158"/>
      <c r="F120" s="61"/>
      <c r="G120" s="61"/>
      <c r="H120" s="154"/>
      <c r="I120" s="154"/>
      <c r="J120" s="154"/>
      <c r="K120" s="154"/>
      <c r="L120" s="154"/>
      <c r="M120" s="170"/>
      <c r="N120" s="156"/>
    </row>
    <row r="121" spans="1:14" ht="27" customHeight="1">
      <c r="A121" s="150"/>
      <c r="B121" s="154"/>
      <c r="C121" s="173"/>
      <c r="D121" s="158"/>
      <c r="E121" s="158"/>
      <c r="F121" s="61"/>
      <c r="G121" s="61"/>
      <c r="H121" s="154"/>
      <c r="I121" s="153"/>
      <c r="J121" s="154"/>
      <c r="K121" s="154"/>
      <c r="L121" s="154"/>
      <c r="M121" s="151"/>
      <c r="N121" s="156"/>
    </row>
    <row r="122" spans="1:14" ht="27" customHeight="1">
      <c r="A122" s="150"/>
      <c r="B122" s="173"/>
      <c r="C122" s="173"/>
      <c r="D122" s="158"/>
      <c r="E122" s="158"/>
      <c r="F122" s="61"/>
      <c r="G122" s="61"/>
      <c r="H122" s="174"/>
      <c r="I122" s="154"/>
      <c r="J122" s="154"/>
      <c r="K122" s="154"/>
      <c r="L122" s="154"/>
      <c r="M122" s="151"/>
      <c r="N122" s="156"/>
    </row>
    <row r="123" spans="1:14" ht="27" customHeight="1">
      <c r="A123" s="150"/>
      <c r="B123" s="173"/>
      <c r="C123" s="173"/>
      <c r="D123" s="158"/>
      <c r="E123" s="158"/>
      <c r="F123" s="61"/>
      <c r="G123" s="61"/>
      <c r="H123" s="173"/>
      <c r="I123" s="175"/>
      <c r="J123" s="154"/>
      <c r="K123" s="154"/>
      <c r="L123" s="154"/>
      <c r="M123" s="170"/>
      <c r="N123" s="156"/>
    </row>
    <row r="124" spans="1:14" ht="27" customHeight="1">
      <c r="A124" s="150"/>
      <c r="B124" s="173"/>
      <c r="C124" s="173"/>
      <c r="D124" s="158"/>
      <c r="E124" s="158"/>
      <c r="F124" s="61"/>
      <c r="G124" s="61"/>
      <c r="H124" s="154"/>
      <c r="I124" s="154"/>
      <c r="J124" s="154"/>
      <c r="K124" s="154"/>
      <c r="L124" s="154"/>
      <c r="M124" s="170"/>
      <c r="N124" s="156"/>
    </row>
    <row r="125" spans="1:14" ht="27" customHeight="1">
      <c r="A125" s="150"/>
      <c r="B125" s="173"/>
      <c r="C125" s="173"/>
      <c r="D125" s="158"/>
      <c r="E125" s="158"/>
      <c r="F125" s="61"/>
      <c r="G125" s="61"/>
      <c r="H125" s="154"/>
      <c r="I125" s="154"/>
      <c r="J125" s="154"/>
      <c r="K125" s="154"/>
      <c r="L125" s="154"/>
      <c r="M125" s="170"/>
      <c r="N125" s="156"/>
    </row>
    <row r="126" spans="1:14" ht="27" customHeight="1">
      <c r="A126" s="150"/>
      <c r="B126" s="173"/>
      <c r="C126" s="173"/>
      <c r="D126" s="158"/>
      <c r="E126" s="158"/>
      <c r="F126" s="61"/>
      <c r="G126" s="61"/>
      <c r="H126" s="154"/>
      <c r="I126" s="154"/>
      <c r="J126" s="154"/>
      <c r="K126" s="154"/>
      <c r="L126" s="154"/>
      <c r="M126" s="170"/>
      <c r="N126" s="156"/>
    </row>
    <row r="127" spans="1:14" ht="27" customHeight="1">
      <c r="A127" s="150"/>
      <c r="B127" s="173"/>
      <c r="C127" s="173"/>
      <c r="D127" s="158"/>
      <c r="E127" s="158"/>
      <c r="F127" s="61"/>
      <c r="G127" s="61"/>
      <c r="H127" s="154"/>
      <c r="I127" s="154"/>
      <c r="J127" s="171"/>
      <c r="K127" s="154"/>
      <c r="L127" s="154"/>
      <c r="M127" s="170"/>
      <c r="N127" s="156"/>
    </row>
    <row r="128" spans="1:14" ht="27" customHeight="1">
      <c r="A128" s="150"/>
      <c r="B128" s="173"/>
      <c r="C128" s="173"/>
      <c r="D128" s="158"/>
      <c r="E128" s="158"/>
      <c r="F128" s="61"/>
      <c r="G128" s="61"/>
      <c r="H128" s="154"/>
      <c r="I128" s="154"/>
      <c r="J128" s="154"/>
      <c r="K128" s="154"/>
      <c r="L128" s="154"/>
      <c r="M128" s="170"/>
      <c r="N128" s="156"/>
    </row>
    <row r="129" spans="1:14" ht="27" customHeight="1">
      <c r="A129" s="150"/>
      <c r="B129" s="173"/>
      <c r="C129" s="173"/>
      <c r="D129" s="158"/>
      <c r="E129" s="158"/>
      <c r="F129" s="61"/>
      <c r="G129" s="61"/>
      <c r="H129" s="154"/>
      <c r="I129" s="162"/>
      <c r="J129" s="171"/>
      <c r="K129" s="154"/>
      <c r="L129" s="154"/>
      <c r="M129" s="170"/>
      <c r="N129" s="156"/>
    </row>
    <row r="130" spans="1:14" ht="27" customHeight="1">
      <c r="A130" s="150"/>
      <c r="B130" s="173"/>
      <c r="C130" s="173"/>
      <c r="D130" s="158"/>
      <c r="E130" s="158"/>
      <c r="F130" s="61"/>
      <c r="G130" s="61"/>
      <c r="H130" s="154"/>
      <c r="I130" s="154"/>
      <c r="J130" s="154"/>
      <c r="K130" s="154"/>
      <c r="L130" s="154"/>
      <c r="M130" s="170"/>
      <c r="N130" s="156"/>
    </row>
    <row r="131" spans="1:14" ht="27" customHeight="1">
      <c r="A131" s="586"/>
      <c r="B131" s="587"/>
      <c r="C131" s="587"/>
      <c r="D131" s="169"/>
      <c r="E131" s="169"/>
      <c r="F131" s="64"/>
      <c r="G131" s="64"/>
      <c r="H131" s="150"/>
      <c r="I131" s="150"/>
      <c r="J131" s="150"/>
      <c r="K131" s="150"/>
      <c r="L131" s="150"/>
      <c r="M131" s="150"/>
      <c r="N131" s="156"/>
    </row>
    <row r="132" spans="1:14" ht="27" customHeight="1">
      <c r="A132" s="150"/>
      <c r="B132" s="154"/>
      <c r="C132" s="154"/>
      <c r="D132" s="158"/>
      <c r="E132" s="158"/>
      <c r="F132" s="61"/>
      <c r="G132" s="61"/>
      <c r="H132" s="154"/>
      <c r="I132" s="154"/>
      <c r="J132" s="154"/>
      <c r="K132" s="154"/>
      <c r="L132" s="154"/>
      <c r="M132" s="161"/>
      <c r="N132" s="156"/>
    </row>
    <row r="133" spans="1:14" ht="27" customHeight="1">
      <c r="A133" s="150"/>
      <c r="B133" s="154"/>
      <c r="C133" s="154"/>
      <c r="D133" s="158"/>
      <c r="E133" s="158"/>
      <c r="F133" s="61"/>
      <c r="G133" s="61"/>
      <c r="H133" s="154"/>
      <c r="I133" s="162"/>
      <c r="J133" s="154"/>
      <c r="K133" s="154"/>
      <c r="L133" s="154"/>
      <c r="M133" s="163"/>
      <c r="N133" s="156"/>
    </row>
    <row r="134" spans="1:14" ht="27" customHeight="1">
      <c r="A134" s="150"/>
      <c r="B134" s="154"/>
      <c r="C134" s="154"/>
      <c r="D134" s="158"/>
      <c r="E134" s="158"/>
      <c r="F134" s="61"/>
      <c r="G134" s="61"/>
      <c r="H134" s="157"/>
      <c r="I134" s="154"/>
      <c r="J134" s="154"/>
      <c r="K134" s="154"/>
      <c r="L134" s="154"/>
      <c r="M134" s="155"/>
      <c r="N134" s="156"/>
    </row>
    <row r="135" spans="1:14" ht="27" customHeight="1">
      <c r="A135" s="150"/>
      <c r="B135" s="172"/>
      <c r="C135" s="172"/>
      <c r="D135" s="158"/>
      <c r="E135" s="158"/>
      <c r="F135" s="61"/>
      <c r="G135" s="61"/>
      <c r="H135" s="157"/>
      <c r="I135" s="163"/>
      <c r="J135" s="154"/>
      <c r="K135" s="154"/>
      <c r="L135" s="154"/>
      <c r="M135" s="155"/>
      <c r="N135" s="156"/>
    </row>
    <row r="136" spans="1:14" ht="27" customHeight="1">
      <c r="A136" s="150"/>
      <c r="B136" s="154"/>
      <c r="C136" s="154"/>
      <c r="D136" s="158"/>
      <c r="E136" s="158"/>
      <c r="F136" s="61"/>
      <c r="G136" s="61"/>
      <c r="H136" s="154"/>
      <c r="I136" s="162"/>
      <c r="J136" s="154"/>
      <c r="K136" s="154"/>
      <c r="L136" s="154"/>
      <c r="M136" s="155"/>
      <c r="N136" s="156"/>
    </row>
    <row r="137" spans="1:14" ht="27" customHeight="1">
      <c r="A137" s="150"/>
      <c r="B137" s="154"/>
      <c r="C137" s="154"/>
      <c r="D137" s="158"/>
      <c r="E137" s="158"/>
      <c r="F137" s="61"/>
      <c r="G137" s="61"/>
      <c r="H137" s="154"/>
      <c r="I137" s="154"/>
      <c r="J137" s="154"/>
      <c r="K137" s="154"/>
      <c r="L137" s="154"/>
      <c r="M137" s="155"/>
      <c r="N137" s="156"/>
    </row>
    <row r="138" spans="1:14" ht="27" customHeight="1">
      <c r="A138" s="150"/>
      <c r="B138" s="154"/>
      <c r="C138" s="154"/>
      <c r="D138" s="158"/>
      <c r="E138" s="158"/>
      <c r="F138" s="61"/>
      <c r="G138" s="61"/>
      <c r="H138" s="165"/>
      <c r="I138" s="154"/>
      <c r="J138" s="154"/>
      <c r="K138" s="154"/>
      <c r="L138" s="154"/>
      <c r="M138" s="155"/>
      <c r="N138" s="156"/>
    </row>
    <row r="139" spans="1:14" ht="27" customHeight="1">
      <c r="A139" s="150"/>
      <c r="B139" s="173"/>
      <c r="C139" s="173"/>
      <c r="D139" s="158"/>
      <c r="E139" s="158"/>
      <c r="F139" s="61"/>
      <c r="G139" s="61"/>
      <c r="H139" s="165"/>
      <c r="I139" s="153"/>
      <c r="J139" s="154"/>
      <c r="K139" s="154"/>
      <c r="L139" s="154"/>
      <c r="M139" s="155"/>
      <c r="N139" s="156"/>
    </row>
    <row r="140" spans="1:14" ht="27" customHeight="1">
      <c r="A140" s="150"/>
      <c r="B140" s="173"/>
      <c r="C140" s="173"/>
      <c r="D140" s="158"/>
      <c r="E140" s="158"/>
      <c r="F140" s="61"/>
      <c r="G140" s="61"/>
      <c r="H140" s="154"/>
      <c r="I140" s="154"/>
      <c r="J140" s="154"/>
      <c r="K140" s="154"/>
      <c r="L140" s="154"/>
      <c r="M140" s="155"/>
      <c r="N140" s="156"/>
    </row>
    <row r="141" spans="1:14" ht="27" customHeight="1">
      <c r="A141" s="150"/>
      <c r="B141" s="173"/>
      <c r="C141" s="173"/>
      <c r="D141" s="158"/>
      <c r="E141" s="158"/>
      <c r="F141" s="61"/>
      <c r="G141" s="61"/>
      <c r="H141" s="154"/>
      <c r="I141" s="154"/>
      <c r="J141" s="154"/>
      <c r="K141" s="154"/>
      <c r="L141" s="154"/>
      <c r="M141" s="155"/>
      <c r="N141" s="156"/>
    </row>
    <row r="142" spans="1:14" ht="27" customHeight="1">
      <c r="A142" s="150"/>
      <c r="B142" s="154"/>
      <c r="C142" s="173"/>
      <c r="D142" s="158"/>
      <c r="E142" s="158"/>
      <c r="F142" s="61"/>
      <c r="G142" s="61"/>
      <c r="H142" s="154"/>
      <c r="I142" s="153"/>
      <c r="J142" s="154"/>
      <c r="K142" s="154"/>
      <c r="L142" s="154"/>
      <c r="M142" s="155"/>
      <c r="N142" s="156"/>
    </row>
    <row r="143" spans="1:14" ht="27" customHeight="1">
      <c r="A143" s="150"/>
      <c r="B143" s="173"/>
      <c r="C143" s="173"/>
      <c r="D143" s="158"/>
      <c r="E143" s="158"/>
      <c r="F143" s="61"/>
      <c r="G143" s="61"/>
      <c r="H143" s="174"/>
      <c r="I143" s="154"/>
      <c r="J143" s="154"/>
      <c r="K143" s="154"/>
      <c r="L143" s="154"/>
      <c r="M143" s="155"/>
      <c r="N143" s="156"/>
    </row>
    <row r="144" spans="1:14" ht="27" customHeight="1">
      <c r="A144" s="150"/>
      <c r="B144" s="173"/>
      <c r="C144" s="173"/>
      <c r="D144" s="158"/>
      <c r="E144" s="158"/>
      <c r="F144" s="61"/>
      <c r="G144" s="61"/>
      <c r="H144" s="173"/>
      <c r="I144" s="175"/>
      <c r="J144" s="154"/>
      <c r="K144" s="154"/>
      <c r="L144" s="154"/>
      <c r="M144" s="155"/>
      <c r="N144" s="156"/>
    </row>
    <row r="145" spans="1:14" ht="27" customHeight="1">
      <c r="A145" s="150"/>
      <c r="B145" s="173"/>
      <c r="C145" s="173"/>
      <c r="D145" s="158"/>
      <c r="E145" s="158"/>
      <c r="F145" s="61"/>
      <c r="G145" s="61"/>
      <c r="H145" s="171"/>
      <c r="I145" s="154"/>
      <c r="J145" s="154"/>
      <c r="K145" s="154"/>
      <c r="L145" s="154"/>
      <c r="M145" s="155"/>
      <c r="N145" s="156"/>
    </row>
    <row r="146" spans="1:14" ht="27" customHeight="1">
      <c r="A146" s="150"/>
      <c r="B146" s="173"/>
      <c r="C146" s="173"/>
      <c r="D146" s="158"/>
      <c r="E146" s="158"/>
      <c r="F146" s="61"/>
      <c r="G146" s="61"/>
      <c r="H146" s="154"/>
      <c r="I146" s="154"/>
      <c r="J146" s="154"/>
      <c r="K146" s="154"/>
      <c r="L146" s="154"/>
      <c r="M146" s="161"/>
      <c r="N146" s="156"/>
    </row>
    <row r="147" spans="1:14" ht="27" customHeight="1">
      <c r="A147" s="150"/>
      <c r="B147" s="173"/>
      <c r="C147" s="173"/>
      <c r="D147" s="158"/>
      <c r="E147" s="158"/>
      <c r="F147" s="61"/>
      <c r="G147" s="61"/>
      <c r="H147" s="154"/>
      <c r="I147" s="154"/>
      <c r="J147" s="154"/>
      <c r="K147" s="154"/>
      <c r="L147" s="154"/>
      <c r="M147" s="155"/>
      <c r="N147" s="156"/>
    </row>
    <row r="148" spans="1:14" ht="27" customHeight="1">
      <c r="A148" s="150"/>
      <c r="B148" s="173"/>
      <c r="C148" s="173"/>
      <c r="D148" s="158"/>
      <c r="E148" s="158"/>
      <c r="F148" s="61"/>
      <c r="G148" s="61"/>
      <c r="H148" s="171"/>
      <c r="I148" s="154"/>
      <c r="J148" s="171"/>
      <c r="K148" s="154"/>
      <c r="L148" s="154"/>
      <c r="M148" s="155"/>
      <c r="N148" s="156"/>
    </row>
    <row r="149" spans="1:14" ht="27" customHeight="1">
      <c r="A149" s="150"/>
      <c r="B149" s="173"/>
      <c r="C149" s="173"/>
      <c r="D149" s="158"/>
      <c r="E149" s="158"/>
      <c r="F149" s="61"/>
      <c r="G149" s="61"/>
      <c r="H149" s="171"/>
      <c r="I149" s="154"/>
      <c r="J149" s="154"/>
      <c r="K149" s="154"/>
      <c r="L149" s="154"/>
      <c r="M149" s="155"/>
      <c r="N149" s="156"/>
    </row>
    <row r="150" spans="1:14" ht="27" customHeight="1">
      <c r="A150" s="150"/>
      <c r="B150" s="173"/>
      <c r="C150" s="173"/>
      <c r="D150" s="158"/>
      <c r="E150" s="158"/>
      <c r="F150" s="61"/>
      <c r="G150" s="61"/>
      <c r="H150" s="154"/>
      <c r="I150" s="154"/>
      <c r="J150" s="171"/>
      <c r="K150" s="154"/>
      <c r="L150" s="154"/>
      <c r="M150" s="163"/>
      <c r="N150" s="156"/>
    </row>
    <row r="151" spans="1:14" ht="27" customHeight="1">
      <c r="A151" s="150"/>
      <c r="B151" s="173"/>
      <c r="C151" s="173"/>
      <c r="D151" s="158"/>
      <c r="E151" s="158"/>
      <c r="F151" s="61"/>
      <c r="G151" s="61"/>
      <c r="H151" s="154"/>
      <c r="I151" s="162"/>
      <c r="J151" s="154"/>
      <c r="K151" s="154"/>
      <c r="L151" s="154"/>
      <c r="M151" s="155"/>
      <c r="N151" s="156"/>
    </row>
    <row r="152" spans="1:14" ht="27" customHeight="1">
      <c r="A152" s="586"/>
      <c r="B152" s="587"/>
      <c r="C152" s="587"/>
      <c r="D152" s="169"/>
      <c r="E152" s="169"/>
      <c r="F152" s="64"/>
      <c r="G152" s="64"/>
      <c r="H152" s="150"/>
      <c r="I152" s="150"/>
      <c r="J152" s="150"/>
      <c r="K152" s="150"/>
      <c r="L152" s="150"/>
      <c r="M152" s="150"/>
      <c r="N152" s="156"/>
    </row>
    <row r="153" spans="1:14" ht="27" customHeight="1">
      <c r="A153" s="150"/>
      <c r="B153" s="154"/>
      <c r="C153" s="154"/>
      <c r="D153" s="158"/>
      <c r="E153" s="158"/>
      <c r="F153" s="61"/>
      <c r="G153" s="61"/>
      <c r="H153" s="154"/>
      <c r="I153" s="154"/>
      <c r="J153" s="154"/>
      <c r="K153" s="162"/>
      <c r="L153" s="154"/>
      <c r="M153" s="161"/>
      <c r="N153" s="156"/>
    </row>
    <row r="154" spans="1:14" ht="27" customHeight="1">
      <c r="A154" s="150"/>
      <c r="B154" s="154"/>
      <c r="C154" s="154"/>
      <c r="D154" s="158"/>
      <c r="E154" s="158"/>
      <c r="F154" s="61"/>
      <c r="G154" s="61"/>
      <c r="H154" s="154"/>
      <c r="I154" s="154"/>
      <c r="J154" s="154"/>
      <c r="K154" s="154"/>
      <c r="L154" s="154"/>
      <c r="M154" s="161"/>
      <c r="N154" s="156"/>
    </row>
    <row r="155" spans="1:14" ht="27" customHeight="1">
      <c r="A155" s="150"/>
      <c r="B155" s="154"/>
      <c r="C155" s="154"/>
      <c r="D155" s="158"/>
      <c r="E155" s="158"/>
      <c r="F155" s="61"/>
      <c r="G155" s="61"/>
      <c r="H155" s="157"/>
      <c r="I155" s="154"/>
      <c r="J155" s="154"/>
      <c r="K155" s="154"/>
      <c r="L155" s="154"/>
      <c r="M155" s="155"/>
      <c r="N155" s="156"/>
    </row>
    <row r="156" spans="1:14" ht="27" customHeight="1">
      <c r="A156" s="150"/>
      <c r="B156" s="172"/>
      <c r="C156" s="172"/>
      <c r="D156" s="158"/>
      <c r="E156" s="158"/>
      <c r="F156" s="61"/>
      <c r="G156" s="61"/>
      <c r="H156" s="157"/>
      <c r="I156" s="163"/>
      <c r="J156" s="154"/>
      <c r="K156" s="154"/>
      <c r="L156" s="154"/>
      <c r="M156" s="155"/>
      <c r="N156" s="156"/>
    </row>
    <row r="157" spans="1:14" ht="27" customHeight="1">
      <c r="A157" s="150"/>
      <c r="B157" s="176"/>
      <c r="C157" s="154"/>
      <c r="D157" s="159"/>
      <c r="E157" s="159"/>
      <c r="F157" s="61"/>
      <c r="G157" s="61"/>
      <c r="H157" s="157"/>
      <c r="I157" s="157"/>
      <c r="J157" s="154"/>
      <c r="K157" s="154"/>
      <c r="L157" s="154"/>
      <c r="M157" s="155"/>
      <c r="N157" s="156"/>
    </row>
    <row r="158" spans="1:14" ht="27" customHeight="1">
      <c r="A158" s="150"/>
      <c r="B158" s="176"/>
      <c r="C158" s="154"/>
      <c r="D158" s="159"/>
      <c r="E158" s="159"/>
      <c r="F158" s="61"/>
      <c r="G158" s="61"/>
      <c r="H158" s="157"/>
      <c r="I158" s="157"/>
      <c r="J158" s="154"/>
      <c r="K158" s="154"/>
      <c r="L158" s="154"/>
      <c r="M158" s="155"/>
      <c r="N158" s="156"/>
    </row>
    <row r="159" spans="1:14" ht="27" customHeight="1">
      <c r="A159" s="150"/>
      <c r="B159" s="176"/>
      <c r="C159" s="172"/>
      <c r="D159" s="158"/>
      <c r="E159" s="158"/>
      <c r="F159" s="61"/>
      <c r="G159" s="61"/>
      <c r="H159" s="154"/>
      <c r="I159" s="154"/>
      <c r="J159" s="154"/>
      <c r="K159" s="154"/>
      <c r="L159" s="154"/>
      <c r="M159" s="155"/>
      <c r="N159" s="156"/>
    </row>
    <row r="160" spans="1:14" ht="27" customHeight="1">
      <c r="A160" s="150"/>
      <c r="B160" s="176"/>
      <c r="C160" s="172"/>
      <c r="D160" s="158"/>
      <c r="E160" s="158"/>
      <c r="F160" s="61"/>
      <c r="G160" s="61"/>
      <c r="H160" s="154"/>
      <c r="I160" s="154"/>
      <c r="J160" s="154"/>
      <c r="K160" s="154"/>
      <c r="L160" s="154"/>
      <c r="M160" s="155"/>
      <c r="N160" s="156"/>
    </row>
    <row r="161" spans="1:14" ht="27" customHeight="1">
      <c r="A161" s="150"/>
      <c r="B161" s="176"/>
      <c r="C161" s="154"/>
      <c r="D161" s="158"/>
      <c r="E161" s="158"/>
      <c r="F161" s="61"/>
      <c r="G161" s="61"/>
      <c r="H161" s="154"/>
      <c r="I161" s="154"/>
      <c r="J161" s="154"/>
      <c r="K161" s="154"/>
      <c r="L161" s="154"/>
      <c r="M161" s="155"/>
      <c r="N161" s="156"/>
    </row>
    <row r="162" spans="1:14" ht="27" customHeight="1">
      <c r="A162" s="150"/>
      <c r="B162" s="176"/>
      <c r="C162" s="172"/>
      <c r="D162" s="158"/>
      <c r="E162" s="158"/>
      <c r="F162" s="61"/>
      <c r="G162" s="61"/>
      <c r="H162" s="154"/>
      <c r="I162" s="154"/>
      <c r="J162" s="154"/>
      <c r="K162" s="154"/>
      <c r="L162" s="154"/>
      <c r="M162" s="155"/>
      <c r="N162" s="156"/>
    </row>
    <row r="163" spans="1:14" ht="27" customHeight="1">
      <c r="A163" s="150"/>
      <c r="B163" s="176"/>
      <c r="C163" s="172"/>
      <c r="D163" s="159"/>
      <c r="E163" s="158"/>
      <c r="F163" s="61"/>
      <c r="G163" s="61"/>
      <c r="H163" s="157"/>
      <c r="I163" s="157"/>
      <c r="J163" s="154"/>
      <c r="K163" s="154"/>
      <c r="L163" s="154"/>
      <c r="M163" s="155"/>
      <c r="N163" s="156"/>
    </row>
    <row r="164" spans="1:14" ht="27" customHeight="1">
      <c r="A164" s="150"/>
      <c r="B164" s="176"/>
      <c r="C164" s="172"/>
      <c r="D164" s="158"/>
      <c r="E164" s="158"/>
      <c r="F164" s="61"/>
      <c r="G164" s="61"/>
      <c r="H164" s="154"/>
      <c r="I164" s="154"/>
      <c r="J164" s="154"/>
      <c r="K164" s="154"/>
      <c r="L164" s="154"/>
      <c r="M164" s="155"/>
      <c r="N164" s="156"/>
    </row>
    <row r="165" spans="1:14" ht="27" customHeight="1">
      <c r="A165" s="150"/>
      <c r="B165" s="176"/>
      <c r="C165" s="172"/>
      <c r="D165" s="158"/>
      <c r="E165" s="158"/>
      <c r="F165" s="61"/>
      <c r="G165" s="61"/>
      <c r="H165" s="154"/>
      <c r="I165" s="154"/>
      <c r="J165" s="154"/>
      <c r="K165" s="154"/>
      <c r="L165" s="154"/>
      <c r="M165" s="155"/>
      <c r="N165" s="156"/>
    </row>
    <row r="166" spans="1:14" ht="27" customHeight="1">
      <c r="A166" s="150"/>
      <c r="B166" s="176"/>
      <c r="C166" s="172"/>
      <c r="D166" s="159"/>
      <c r="E166" s="159"/>
      <c r="F166" s="61"/>
      <c r="G166" s="81"/>
      <c r="H166" s="172"/>
      <c r="I166" s="157"/>
      <c r="J166" s="154"/>
      <c r="K166" s="154"/>
      <c r="L166" s="154"/>
      <c r="M166" s="155"/>
      <c r="N166" s="156"/>
    </row>
    <row r="167" spans="1:14" ht="27" customHeight="1">
      <c r="A167" s="150"/>
      <c r="B167" s="176"/>
      <c r="C167" s="172"/>
      <c r="D167" s="158"/>
      <c r="E167" s="158"/>
      <c r="F167" s="57"/>
      <c r="G167" s="57"/>
      <c r="H167" s="154"/>
      <c r="I167" s="154"/>
      <c r="J167" s="154"/>
      <c r="K167" s="154"/>
      <c r="L167" s="154"/>
      <c r="M167" s="161"/>
      <c r="N167" s="156"/>
    </row>
    <row r="168" spans="1:14" ht="27" customHeight="1">
      <c r="A168" s="150"/>
      <c r="B168" s="176"/>
      <c r="C168" s="172"/>
      <c r="D168" s="158"/>
      <c r="E168" s="158"/>
      <c r="F168" s="61"/>
      <c r="G168" s="61"/>
      <c r="H168" s="154"/>
      <c r="I168" s="157"/>
      <c r="J168" s="154"/>
      <c r="K168" s="154"/>
      <c r="L168" s="154"/>
      <c r="M168" s="155"/>
      <c r="N168" s="156"/>
    </row>
    <row r="169" spans="1:14" ht="27" customHeight="1">
      <c r="A169" s="150"/>
      <c r="B169" s="176"/>
      <c r="C169" s="172"/>
      <c r="D169" s="158"/>
      <c r="E169" s="158"/>
      <c r="F169" s="61"/>
      <c r="G169" s="61"/>
      <c r="H169" s="172"/>
      <c r="I169" s="157"/>
      <c r="J169" s="154"/>
      <c r="K169" s="154"/>
      <c r="L169" s="154"/>
      <c r="M169" s="155"/>
      <c r="N169" s="156"/>
    </row>
    <row r="170" spans="1:14" ht="27" customHeight="1">
      <c r="A170" s="150"/>
      <c r="B170" s="176"/>
      <c r="C170" s="172"/>
      <c r="D170" s="158"/>
      <c r="E170" s="158"/>
      <c r="F170" s="61"/>
      <c r="G170" s="61"/>
      <c r="H170" s="154"/>
      <c r="I170" s="154"/>
      <c r="J170" s="154"/>
      <c r="K170" s="154"/>
      <c r="L170" s="154"/>
      <c r="M170" s="155"/>
      <c r="N170" s="156"/>
    </row>
    <row r="171" spans="1:14" ht="27" customHeight="1">
      <c r="A171" s="150"/>
      <c r="B171" s="176"/>
      <c r="C171" s="172"/>
      <c r="D171" s="158"/>
      <c r="E171" s="158"/>
      <c r="F171" s="61"/>
      <c r="G171" s="61"/>
      <c r="H171" s="154"/>
      <c r="I171" s="154"/>
      <c r="J171" s="154"/>
      <c r="K171" s="154"/>
      <c r="L171" s="154"/>
      <c r="M171" s="155"/>
      <c r="N171" s="156"/>
    </row>
    <row r="172" spans="1:14" ht="27" customHeight="1">
      <c r="A172" s="150"/>
      <c r="B172" s="176"/>
      <c r="C172" s="172"/>
      <c r="D172" s="158"/>
      <c r="E172" s="158"/>
      <c r="F172" s="61"/>
      <c r="G172" s="61"/>
      <c r="H172" s="154"/>
      <c r="I172" s="154"/>
      <c r="J172" s="154"/>
      <c r="K172" s="154"/>
      <c r="L172" s="154"/>
      <c r="M172" s="155"/>
      <c r="N172" s="156"/>
    </row>
    <row r="173" spans="1:14" ht="27" customHeight="1">
      <c r="A173" s="586"/>
      <c r="B173" s="587"/>
      <c r="C173" s="587"/>
      <c r="D173" s="169"/>
      <c r="E173" s="169"/>
      <c r="F173" s="64"/>
      <c r="G173" s="64"/>
      <c r="H173" s="150"/>
      <c r="I173" s="150"/>
      <c r="J173" s="150"/>
      <c r="K173" s="150"/>
      <c r="L173" s="150"/>
      <c r="M173" s="150"/>
      <c r="N173" s="156"/>
    </row>
    <row r="174" spans="1:14" ht="27" customHeight="1">
      <c r="A174" s="150"/>
      <c r="B174" s="176"/>
      <c r="C174" s="172"/>
      <c r="D174" s="158"/>
      <c r="E174" s="158"/>
      <c r="F174" s="61"/>
      <c r="G174" s="61"/>
      <c r="H174" s="154"/>
      <c r="I174" s="154"/>
      <c r="J174" s="154"/>
      <c r="K174" s="154"/>
      <c r="L174" s="154"/>
      <c r="M174" s="161"/>
      <c r="N174" s="156"/>
    </row>
    <row r="175" spans="1:14" ht="27" customHeight="1">
      <c r="A175" s="150"/>
      <c r="B175" s="176"/>
      <c r="C175" s="172"/>
      <c r="D175" s="158"/>
      <c r="E175" s="158"/>
      <c r="F175" s="61"/>
      <c r="G175" s="61"/>
      <c r="H175" s="154"/>
      <c r="I175" s="154"/>
      <c r="J175" s="154"/>
      <c r="K175" s="154"/>
      <c r="L175" s="154"/>
      <c r="M175" s="161"/>
      <c r="N175" s="156"/>
    </row>
    <row r="176" spans="1:14" ht="27" customHeight="1">
      <c r="A176" s="150"/>
      <c r="B176" s="177"/>
      <c r="C176" s="172"/>
      <c r="D176" s="158"/>
      <c r="E176" s="158"/>
      <c r="F176" s="61"/>
      <c r="G176" s="61"/>
      <c r="H176" s="154"/>
      <c r="I176" s="154"/>
      <c r="J176" s="154"/>
      <c r="K176" s="154"/>
      <c r="L176" s="154"/>
      <c r="M176" s="155"/>
      <c r="N176" s="156"/>
    </row>
    <row r="177" spans="1:14" ht="27" customHeight="1">
      <c r="A177" s="150"/>
      <c r="B177" s="176"/>
      <c r="C177" s="172"/>
      <c r="D177" s="158"/>
      <c r="E177" s="158"/>
      <c r="F177" s="61"/>
      <c r="G177" s="61"/>
      <c r="H177" s="154"/>
      <c r="I177" s="154"/>
      <c r="J177" s="154"/>
      <c r="K177" s="154"/>
      <c r="L177" s="154"/>
      <c r="M177" s="155"/>
      <c r="N177" s="156"/>
    </row>
    <row r="178" spans="1:14" ht="27" customHeight="1">
      <c r="A178" s="150"/>
      <c r="B178" s="176"/>
      <c r="C178" s="172"/>
      <c r="D178" s="158"/>
      <c r="E178" s="158"/>
      <c r="F178" s="61"/>
      <c r="G178" s="61"/>
      <c r="H178" s="154"/>
      <c r="I178" s="154"/>
      <c r="J178" s="154"/>
      <c r="K178" s="154"/>
      <c r="L178" s="154"/>
      <c r="M178" s="155"/>
      <c r="N178" s="156"/>
    </row>
    <row r="179" spans="1:14" ht="27" customHeight="1">
      <c r="A179" s="150"/>
      <c r="B179" s="176"/>
      <c r="C179" s="172"/>
      <c r="D179" s="158"/>
      <c r="E179" s="158"/>
      <c r="F179" s="61"/>
      <c r="G179" s="61"/>
      <c r="H179" s="154"/>
      <c r="I179" s="154"/>
      <c r="J179" s="154"/>
      <c r="K179" s="154"/>
      <c r="L179" s="154"/>
      <c r="M179" s="155"/>
      <c r="N179" s="156"/>
    </row>
    <row r="180" spans="1:14" ht="27" customHeight="1">
      <c r="A180" s="150"/>
      <c r="B180" s="176"/>
      <c r="C180" s="154"/>
      <c r="D180" s="158"/>
      <c r="E180" s="158"/>
      <c r="F180" s="61"/>
      <c r="G180" s="61"/>
      <c r="H180" s="154"/>
      <c r="I180" s="154"/>
      <c r="J180" s="154"/>
      <c r="K180" s="154"/>
      <c r="L180" s="154"/>
      <c r="M180" s="155"/>
      <c r="N180" s="156"/>
    </row>
    <row r="181" spans="1:14" ht="27" customHeight="1">
      <c r="A181" s="150"/>
      <c r="B181" s="176"/>
      <c r="C181" s="172"/>
      <c r="D181" s="158"/>
      <c r="E181" s="158"/>
      <c r="F181" s="61"/>
      <c r="G181" s="61"/>
      <c r="H181" s="154"/>
      <c r="I181" s="154"/>
      <c r="J181" s="154"/>
      <c r="K181" s="154"/>
      <c r="L181" s="154"/>
      <c r="M181" s="155"/>
      <c r="N181" s="156"/>
    </row>
    <row r="182" spans="1:14" ht="27" customHeight="1">
      <c r="A182" s="150"/>
      <c r="B182" s="176"/>
      <c r="C182" s="172"/>
      <c r="D182" s="158"/>
      <c r="E182" s="158"/>
      <c r="F182" s="61"/>
      <c r="G182" s="61"/>
      <c r="H182" s="154"/>
      <c r="I182" s="154"/>
      <c r="J182" s="154"/>
      <c r="K182" s="154"/>
      <c r="L182" s="154"/>
      <c r="M182" s="155"/>
      <c r="N182" s="156"/>
    </row>
    <row r="183" spans="1:14" ht="27" customHeight="1">
      <c r="A183" s="150"/>
      <c r="B183" s="176"/>
      <c r="C183" s="172"/>
      <c r="D183" s="158"/>
      <c r="E183" s="158"/>
      <c r="F183" s="61"/>
      <c r="G183" s="61"/>
      <c r="H183" s="154"/>
      <c r="I183" s="154"/>
      <c r="J183" s="154"/>
      <c r="K183" s="154"/>
      <c r="L183" s="154"/>
      <c r="M183" s="155"/>
      <c r="N183" s="156"/>
    </row>
    <row r="184" spans="1:14" ht="27" customHeight="1">
      <c r="A184" s="150"/>
      <c r="B184" s="176"/>
      <c r="C184" s="172"/>
      <c r="D184" s="158"/>
      <c r="E184" s="158"/>
      <c r="F184" s="61"/>
      <c r="G184" s="61"/>
      <c r="H184" s="154"/>
      <c r="I184" s="154"/>
      <c r="J184" s="154"/>
      <c r="K184" s="154"/>
      <c r="L184" s="154"/>
      <c r="M184" s="161"/>
      <c r="N184" s="156"/>
    </row>
    <row r="185" spans="1:14" ht="27" customHeight="1">
      <c r="A185" s="150"/>
      <c r="B185" s="176"/>
      <c r="C185" s="172"/>
      <c r="D185" s="159"/>
      <c r="E185" s="159"/>
      <c r="F185" s="61"/>
      <c r="G185" s="61"/>
      <c r="H185" s="172"/>
      <c r="I185" s="157"/>
      <c r="J185" s="154"/>
      <c r="K185" s="154"/>
      <c r="L185" s="154"/>
      <c r="M185" s="161"/>
      <c r="N185" s="156"/>
    </row>
    <row r="186" spans="1:14" ht="27" customHeight="1">
      <c r="A186" s="150"/>
      <c r="B186" s="176"/>
      <c r="C186" s="172"/>
      <c r="D186" s="158"/>
      <c r="E186" s="158"/>
      <c r="F186" s="61"/>
      <c r="G186" s="61"/>
      <c r="H186" s="154"/>
      <c r="I186" s="154"/>
      <c r="J186" s="154"/>
      <c r="K186" s="154"/>
      <c r="L186" s="154"/>
      <c r="M186" s="161"/>
      <c r="N186" s="156"/>
    </row>
    <row r="187" spans="1:14" ht="27" customHeight="1">
      <c r="A187" s="150"/>
      <c r="B187" s="176"/>
      <c r="C187" s="172"/>
      <c r="D187" s="158"/>
      <c r="E187" s="158"/>
      <c r="F187" s="61"/>
      <c r="G187" s="61"/>
      <c r="H187" s="154"/>
      <c r="I187" s="154"/>
      <c r="J187" s="154"/>
      <c r="K187" s="154"/>
      <c r="L187" s="154"/>
      <c r="M187" s="161"/>
      <c r="N187" s="156"/>
    </row>
    <row r="188" spans="1:14" ht="27" customHeight="1">
      <c r="A188" s="150"/>
      <c r="B188" s="176"/>
      <c r="C188" s="172"/>
      <c r="D188" s="158"/>
      <c r="E188" s="158"/>
      <c r="F188" s="61"/>
      <c r="G188" s="61"/>
      <c r="H188" s="172"/>
      <c r="I188" s="157"/>
      <c r="J188" s="154"/>
      <c r="K188" s="154"/>
      <c r="L188" s="154"/>
      <c r="M188" s="161"/>
      <c r="N188" s="156"/>
    </row>
    <row r="189" spans="1:14" ht="27" customHeight="1">
      <c r="A189" s="150"/>
      <c r="B189" s="176"/>
      <c r="C189" s="172"/>
      <c r="D189" s="158"/>
      <c r="E189" s="158"/>
      <c r="F189" s="61"/>
      <c r="G189" s="61"/>
      <c r="H189" s="154"/>
      <c r="I189" s="154"/>
      <c r="J189" s="154"/>
      <c r="K189" s="154"/>
      <c r="L189" s="154"/>
      <c r="M189" s="161"/>
      <c r="N189" s="156"/>
    </row>
    <row r="190" spans="1:14" ht="27" customHeight="1">
      <c r="A190" s="150"/>
      <c r="B190" s="176"/>
      <c r="C190" s="172"/>
      <c r="D190" s="158"/>
      <c r="E190" s="158"/>
      <c r="F190" s="61"/>
      <c r="G190" s="61"/>
      <c r="H190" s="154"/>
      <c r="I190" s="154"/>
      <c r="J190" s="154"/>
      <c r="K190" s="154"/>
      <c r="L190" s="154"/>
      <c r="M190" s="161"/>
      <c r="N190" s="156"/>
    </row>
    <row r="191" spans="1:14" ht="27" customHeight="1">
      <c r="A191" s="150"/>
      <c r="B191" s="176"/>
      <c r="C191" s="172"/>
      <c r="D191" s="158"/>
      <c r="E191" s="158"/>
      <c r="F191" s="61"/>
      <c r="G191" s="61"/>
      <c r="H191" s="154"/>
      <c r="I191" s="154"/>
      <c r="J191" s="154"/>
      <c r="K191" s="154"/>
      <c r="L191" s="154"/>
      <c r="M191" s="161"/>
      <c r="N191" s="156"/>
    </row>
    <row r="192" spans="1:14" ht="27" customHeight="1">
      <c r="A192" s="150"/>
      <c r="B192" s="176"/>
      <c r="C192" s="172"/>
      <c r="D192" s="158"/>
      <c r="E192" s="158"/>
      <c r="F192" s="61"/>
      <c r="G192" s="61"/>
      <c r="H192" s="154"/>
      <c r="I192" s="154"/>
      <c r="J192" s="154"/>
      <c r="K192" s="154"/>
      <c r="L192" s="154"/>
      <c r="M192" s="161"/>
      <c r="N192" s="156"/>
    </row>
    <row r="193" spans="1:14" ht="27" customHeight="1">
      <c r="A193" s="150"/>
      <c r="B193" s="176"/>
      <c r="C193" s="172"/>
      <c r="D193" s="158"/>
      <c r="E193" s="158"/>
      <c r="F193" s="61"/>
      <c r="G193" s="61"/>
      <c r="H193" s="154"/>
      <c r="I193" s="154"/>
      <c r="J193" s="154"/>
      <c r="K193" s="154"/>
      <c r="L193" s="154"/>
      <c r="M193" s="161"/>
      <c r="N193" s="156"/>
    </row>
    <row r="194" spans="1:14" ht="27" customHeight="1">
      <c r="A194" s="586"/>
      <c r="B194" s="587"/>
      <c r="C194" s="587"/>
      <c r="D194" s="169"/>
      <c r="E194" s="169"/>
      <c r="F194" s="64"/>
      <c r="G194" s="64"/>
      <c r="H194" s="150"/>
      <c r="I194" s="150"/>
      <c r="J194" s="150"/>
      <c r="K194" s="150"/>
      <c r="L194" s="150"/>
      <c r="M194" s="150"/>
      <c r="N194" s="156"/>
    </row>
    <row r="195" spans="1:14" ht="27" customHeight="1">
      <c r="A195" s="150"/>
      <c r="B195" s="176"/>
      <c r="C195" s="172"/>
      <c r="D195" s="159"/>
      <c r="E195" s="159"/>
      <c r="F195" s="61"/>
      <c r="G195" s="61"/>
      <c r="H195" s="172"/>
      <c r="I195" s="157"/>
      <c r="J195" s="154"/>
      <c r="K195" s="154"/>
      <c r="L195" s="154"/>
      <c r="M195" s="161"/>
      <c r="N195" s="156"/>
    </row>
    <row r="196" spans="1:14" ht="27" customHeight="1">
      <c r="A196" s="150"/>
      <c r="B196" s="176"/>
      <c r="C196" s="172"/>
      <c r="D196" s="158"/>
      <c r="E196" s="158"/>
      <c r="F196" s="61"/>
      <c r="G196" s="61"/>
      <c r="H196" s="154"/>
      <c r="I196" s="157"/>
      <c r="J196" s="154"/>
      <c r="K196" s="154"/>
      <c r="L196" s="154"/>
      <c r="M196" s="161"/>
      <c r="N196" s="156"/>
    </row>
    <row r="197" spans="1:14" ht="27" customHeight="1">
      <c r="A197" s="150"/>
      <c r="B197" s="176"/>
      <c r="C197" s="172"/>
      <c r="D197" s="158"/>
      <c r="E197" s="158"/>
      <c r="F197" s="61"/>
      <c r="G197" s="61"/>
      <c r="H197" s="154"/>
      <c r="I197" s="154"/>
      <c r="J197" s="154"/>
      <c r="K197" s="154"/>
      <c r="L197" s="154"/>
      <c r="M197" s="161"/>
      <c r="N197" s="156"/>
    </row>
    <row r="198" spans="1:14" ht="27" customHeight="1">
      <c r="A198" s="150"/>
      <c r="B198" s="176"/>
      <c r="C198" s="172"/>
      <c r="D198" s="158"/>
      <c r="E198" s="158"/>
      <c r="F198" s="61"/>
      <c r="G198" s="61"/>
      <c r="H198" s="154"/>
      <c r="I198" s="154"/>
      <c r="J198" s="154"/>
      <c r="K198" s="154"/>
      <c r="L198" s="154"/>
      <c r="M198" s="161"/>
      <c r="N198" s="156"/>
    </row>
    <row r="199" spans="1:14" ht="27" customHeight="1">
      <c r="A199" s="150"/>
      <c r="B199" s="176"/>
      <c r="C199" s="172"/>
      <c r="D199" s="158"/>
      <c r="E199" s="158"/>
      <c r="F199" s="61"/>
      <c r="G199" s="61"/>
      <c r="H199" s="154"/>
      <c r="I199" s="154"/>
      <c r="J199" s="154"/>
      <c r="K199" s="154"/>
      <c r="L199" s="154"/>
      <c r="M199" s="161"/>
      <c r="N199" s="156"/>
    </row>
    <row r="200" spans="1:14" ht="27" customHeight="1">
      <c r="A200" s="150"/>
      <c r="B200" s="176"/>
      <c r="C200" s="172"/>
      <c r="D200" s="158"/>
      <c r="E200" s="158"/>
      <c r="F200" s="61"/>
      <c r="G200" s="61"/>
      <c r="H200" s="172"/>
      <c r="I200" s="157"/>
      <c r="J200" s="154"/>
      <c r="K200" s="154"/>
      <c r="L200" s="154"/>
      <c r="M200" s="161"/>
      <c r="N200" s="156"/>
    </row>
    <row r="201" spans="1:14" ht="27" customHeight="1">
      <c r="A201" s="150"/>
      <c r="B201" s="176"/>
      <c r="C201" s="172"/>
      <c r="D201" s="158"/>
      <c r="E201" s="158"/>
      <c r="F201" s="61"/>
      <c r="G201" s="61"/>
      <c r="H201" s="154"/>
      <c r="I201" s="154"/>
      <c r="J201" s="154"/>
      <c r="K201" s="154"/>
      <c r="L201" s="154"/>
      <c r="M201" s="161"/>
      <c r="N201" s="156"/>
    </row>
    <row r="202" spans="1:14" ht="27" customHeight="1">
      <c r="A202" s="150"/>
      <c r="B202" s="176"/>
      <c r="C202" s="172"/>
      <c r="D202" s="158"/>
      <c r="E202" s="158"/>
      <c r="F202" s="61"/>
      <c r="G202" s="61"/>
      <c r="H202" s="154"/>
      <c r="I202" s="154"/>
      <c r="J202" s="154"/>
      <c r="K202" s="154"/>
      <c r="L202" s="154"/>
      <c r="M202" s="161"/>
      <c r="N202" s="156"/>
    </row>
    <row r="203" spans="1:14" ht="27" customHeight="1">
      <c r="A203" s="150"/>
      <c r="B203" s="176"/>
      <c r="C203" s="172"/>
      <c r="D203" s="158"/>
      <c r="E203" s="158"/>
      <c r="F203" s="61"/>
      <c r="G203" s="61"/>
      <c r="H203" s="154"/>
      <c r="I203" s="154"/>
      <c r="J203" s="154"/>
      <c r="K203" s="154"/>
      <c r="L203" s="154"/>
      <c r="M203" s="161"/>
      <c r="N203" s="156"/>
    </row>
    <row r="204" spans="1:14" ht="27" customHeight="1">
      <c r="A204" s="150"/>
      <c r="B204" s="176"/>
      <c r="C204" s="172"/>
      <c r="D204" s="158"/>
      <c r="E204" s="158"/>
      <c r="F204" s="61"/>
      <c r="G204" s="61"/>
      <c r="H204" s="154"/>
      <c r="I204" s="154"/>
      <c r="J204" s="154"/>
      <c r="K204" s="154"/>
      <c r="L204" s="154"/>
      <c r="M204" s="161"/>
      <c r="N204" s="156"/>
    </row>
    <row r="205" spans="1:14" ht="27" customHeight="1">
      <c r="A205" s="150"/>
      <c r="B205" s="176"/>
      <c r="C205" s="172"/>
      <c r="D205" s="158"/>
      <c r="E205" s="158"/>
      <c r="F205" s="61"/>
      <c r="G205" s="61"/>
      <c r="H205" s="154"/>
      <c r="I205" s="154"/>
      <c r="J205" s="154"/>
      <c r="K205" s="154"/>
      <c r="L205" s="154"/>
      <c r="M205" s="161"/>
      <c r="N205" s="156"/>
    </row>
    <row r="206" spans="1:14" ht="27" customHeight="1">
      <c r="A206" s="150"/>
      <c r="B206" s="176"/>
      <c r="C206" s="172"/>
      <c r="D206" s="158"/>
      <c r="E206" s="158"/>
      <c r="F206" s="61"/>
      <c r="G206" s="61"/>
      <c r="H206" s="154"/>
      <c r="I206" s="154"/>
      <c r="J206" s="154"/>
      <c r="K206" s="154"/>
      <c r="L206" s="154"/>
      <c r="M206" s="161"/>
      <c r="N206" s="156"/>
    </row>
    <row r="207" spans="1:14" ht="27" customHeight="1">
      <c r="A207" s="150"/>
      <c r="B207" s="176"/>
      <c r="C207" s="172"/>
      <c r="D207" s="159"/>
      <c r="E207" s="159"/>
      <c r="F207" s="61"/>
      <c r="G207" s="61"/>
      <c r="H207" s="154"/>
      <c r="I207" s="154"/>
      <c r="J207" s="154"/>
      <c r="K207" s="154"/>
      <c r="L207" s="154"/>
      <c r="M207" s="161"/>
      <c r="N207" s="156"/>
    </row>
    <row r="208" spans="1:14" ht="27" customHeight="1">
      <c r="A208" s="150"/>
      <c r="B208" s="176"/>
      <c r="C208" s="172"/>
      <c r="D208" s="158"/>
      <c r="E208" s="158"/>
      <c r="F208" s="61"/>
      <c r="G208" s="61"/>
      <c r="H208" s="154"/>
      <c r="I208" s="154"/>
      <c r="J208" s="154"/>
      <c r="K208" s="154"/>
      <c r="L208" s="154"/>
      <c r="M208" s="161"/>
      <c r="N208" s="156"/>
    </row>
    <row r="209" spans="1:14" ht="27" customHeight="1">
      <c r="A209" s="150"/>
      <c r="B209" s="177"/>
      <c r="C209" s="172"/>
      <c r="D209" s="158"/>
      <c r="E209" s="158"/>
      <c r="F209" s="61"/>
      <c r="G209" s="81"/>
      <c r="H209" s="154"/>
      <c r="I209" s="154"/>
      <c r="J209" s="154"/>
      <c r="K209" s="154"/>
      <c r="L209" s="154"/>
      <c r="M209" s="161"/>
      <c r="N209" s="156"/>
    </row>
    <row r="210" spans="1:14" ht="27" customHeight="1">
      <c r="A210" s="150"/>
      <c r="B210" s="177"/>
      <c r="C210" s="172"/>
      <c r="D210" s="158"/>
      <c r="E210" s="158"/>
      <c r="F210" s="61"/>
      <c r="G210" s="81"/>
      <c r="H210" s="154"/>
      <c r="I210" s="154"/>
      <c r="J210" s="154"/>
      <c r="K210" s="154"/>
      <c r="L210" s="154"/>
      <c r="M210" s="161"/>
      <c r="N210" s="156"/>
    </row>
    <row r="211" spans="1:14" ht="27" customHeight="1">
      <c r="A211" s="150"/>
      <c r="B211" s="176"/>
      <c r="C211" s="172"/>
      <c r="D211" s="158"/>
      <c r="E211" s="158"/>
      <c r="F211" s="61"/>
      <c r="G211" s="61"/>
      <c r="H211" s="154"/>
      <c r="I211" s="154"/>
      <c r="J211" s="154"/>
      <c r="K211" s="154"/>
      <c r="L211" s="154"/>
      <c r="M211" s="161"/>
      <c r="N211" s="156"/>
    </row>
    <row r="212" spans="1:14" ht="27" customHeight="1">
      <c r="A212" s="150"/>
      <c r="B212" s="176"/>
      <c r="C212" s="172"/>
      <c r="D212" s="158"/>
      <c r="E212" s="158"/>
      <c r="F212" s="61"/>
      <c r="G212" s="61"/>
      <c r="H212" s="154"/>
      <c r="I212" s="154"/>
      <c r="J212" s="154"/>
      <c r="K212" s="154"/>
      <c r="L212" s="154"/>
      <c r="M212" s="161"/>
      <c r="N212" s="156"/>
    </row>
    <row r="213" spans="1:14" ht="27" customHeight="1">
      <c r="A213" s="150"/>
      <c r="B213" s="176"/>
      <c r="C213" s="172"/>
      <c r="D213" s="158"/>
      <c r="E213" s="158"/>
      <c r="F213" s="61"/>
      <c r="G213" s="61"/>
      <c r="H213" s="154"/>
      <c r="I213" s="154"/>
      <c r="J213" s="154"/>
      <c r="K213" s="154"/>
      <c r="L213" s="154"/>
      <c r="M213" s="161"/>
      <c r="N213" s="156"/>
    </row>
    <row r="214" spans="1:14" ht="27" customHeight="1">
      <c r="A214" s="150"/>
      <c r="B214" s="176"/>
      <c r="C214" s="172"/>
      <c r="D214" s="158"/>
      <c r="E214" s="158"/>
      <c r="F214" s="61"/>
      <c r="G214" s="61"/>
      <c r="H214" s="172"/>
      <c r="I214" s="157"/>
      <c r="J214" s="154"/>
      <c r="K214" s="154"/>
      <c r="L214" s="154"/>
      <c r="M214" s="161"/>
      <c r="N214" s="156"/>
    </row>
    <row r="215" spans="1:14" ht="27" customHeight="1">
      <c r="A215" s="586"/>
      <c r="B215" s="587"/>
      <c r="C215" s="587"/>
      <c r="D215" s="169"/>
      <c r="E215" s="169"/>
      <c r="F215" s="64"/>
      <c r="G215" s="64"/>
      <c r="H215" s="150"/>
      <c r="I215" s="150"/>
      <c r="J215" s="150"/>
      <c r="K215" s="150"/>
      <c r="L215" s="150"/>
      <c r="M215" s="150"/>
      <c r="N215" s="156"/>
    </row>
    <row r="216" spans="1:14" ht="27" customHeight="1">
      <c r="A216" s="150"/>
      <c r="B216" s="176"/>
      <c r="C216" s="172"/>
      <c r="D216" s="158"/>
      <c r="E216" s="158"/>
      <c r="F216" s="61"/>
      <c r="G216" s="61"/>
      <c r="H216" s="154"/>
      <c r="I216" s="154"/>
      <c r="J216" s="154"/>
      <c r="K216" s="154"/>
      <c r="L216" s="154"/>
      <c r="M216" s="163"/>
      <c r="N216" s="156"/>
    </row>
    <row r="217" spans="1:14" ht="27" customHeight="1">
      <c r="A217" s="150"/>
      <c r="B217" s="176"/>
      <c r="C217" s="172"/>
      <c r="D217" s="159"/>
      <c r="E217" s="158"/>
      <c r="F217" s="61"/>
      <c r="G217" s="61"/>
      <c r="H217" s="157"/>
      <c r="I217" s="157"/>
      <c r="J217" s="154"/>
      <c r="K217" s="154"/>
      <c r="L217" s="154"/>
      <c r="M217" s="161"/>
      <c r="N217" s="156"/>
    </row>
    <row r="218" spans="1:14" ht="27" customHeight="1">
      <c r="A218" s="150"/>
      <c r="B218" s="176"/>
      <c r="C218" s="172"/>
      <c r="D218" s="159"/>
      <c r="E218" s="158"/>
      <c r="F218" s="61"/>
      <c r="G218" s="61"/>
      <c r="H218" s="157"/>
      <c r="I218" s="157"/>
      <c r="J218" s="154"/>
      <c r="K218" s="154"/>
      <c r="L218" s="154"/>
      <c r="M218" s="161"/>
      <c r="N218" s="156"/>
    </row>
    <row r="219" spans="1:14" ht="27" customHeight="1">
      <c r="A219" s="150"/>
      <c r="B219" s="176"/>
      <c r="C219" s="172"/>
      <c r="D219" s="159"/>
      <c r="E219" s="158"/>
      <c r="F219" s="61"/>
      <c r="G219" s="61"/>
      <c r="H219" s="157"/>
      <c r="I219" s="157"/>
      <c r="J219" s="154"/>
      <c r="K219" s="154"/>
      <c r="L219" s="154"/>
      <c r="M219" s="161"/>
      <c r="N219" s="156"/>
    </row>
    <row r="220" spans="1:14" ht="27" customHeight="1">
      <c r="A220" s="150"/>
      <c r="B220" s="176"/>
      <c r="C220" s="172"/>
      <c r="D220" s="159"/>
      <c r="E220" s="158"/>
      <c r="F220" s="61"/>
      <c r="G220" s="61"/>
      <c r="H220" s="157"/>
      <c r="I220" s="154"/>
      <c r="J220" s="154"/>
      <c r="K220" s="154"/>
      <c r="L220" s="154"/>
      <c r="M220" s="161"/>
      <c r="N220" s="156"/>
    </row>
    <row r="221" spans="1:14" ht="27" customHeight="1">
      <c r="A221" s="150"/>
      <c r="B221" s="176"/>
      <c r="C221" s="172"/>
      <c r="D221" s="158"/>
      <c r="E221" s="158"/>
      <c r="F221" s="61"/>
      <c r="G221" s="61"/>
      <c r="H221" s="154"/>
      <c r="I221" s="154"/>
      <c r="J221" s="154"/>
      <c r="K221" s="154"/>
      <c r="L221" s="154"/>
      <c r="M221" s="161"/>
      <c r="N221" s="156"/>
    </row>
    <row r="222" spans="1:14" ht="27" customHeight="1">
      <c r="A222" s="150"/>
      <c r="B222" s="176"/>
      <c r="C222" s="154"/>
      <c r="D222" s="158"/>
      <c r="E222" s="158"/>
      <c r="F222" s="61"/>
      <c r="G222" s="61"/>
      <c r="H222" s="172"/>
      <c r="I222" s="157"/>
      <c r="J222" s="154"/>
      <c r="K222" s="154"/>
      <c r="L222" s="154"/>
      <c r="M222" s="161"/>
      <c r="N222" s="156"/>
    </row>
    <row r="223" spans="1:14" ht="27" customHeight="1">
      <c r="A223" s="150"/>
      <c r="B223" s="176"/>
      <c r="C223" s="172"/>
      <c r="D223" s="158"/>
      <c r="E223" s="158"/>
      <c r="F223" s="61"/>
      <c r="G223" s="61"/>
      <c r="H223" s="154"/>
      <c r="I223" s="154"/>
      <c r="J223" s="154"/>
      <c r="K223" s="154"/>
      <c r="L223" s="154"/>
      <c r="M223" s="161"/>
      <c r="N223" s="156"/>
    </row>
    <row r="224" spans="1:14" ht="27" customHeight="1">
      <c r="A224" s="150"/>
      <c r="B224" s="176"/>
      <c r="C224" s="172"/>
      <c r="D224" s="158"/>
      <c r="E224" s="158"/>
      <c r="F224" s="61"/>
      <c r="G224" s="61"/>
      <c r="H224" s="154"/>
      <c r="I224" s="154"/>
      <c r="J224" s="154"/>
      <c r="K224" s="154"/>
      <c r="L224" s="154"/>
      <c r="M224" s="161"/>
      <c r="N224" s="156"/>
    </row>
    <row r="225" spans="1:14" ht="27" customHeight="1">
      <c r="A225" s="150">
        <v>210</v>
      </c>
      <c r="B225" s="176"/>
      <c r="C225" s="172"/>
      <c r="D225" s="158"/>
      <c r="E225" s="158"/>
      <c r="F225" s="61"/>
      <c r="G225" s="61"/>
      <c r="H225" s="154"/>
      <c r="I225" s="154"/>
      <c r="J225" s="154"/>
      <c r="K225" s="154"/>
      <c r="L225" s="154"/>
      <c r="M225" s="161"/>
      <c r="N225" s="156" t="str">
        <f t="shared" ref="N225:N288" si="2">CONCATENATE(C225,H225)</f>
        <v/>
      </c>
    </row>
    <row r="226" spans="1:14" ht="27" customHeight="1">
      <c r="A226" s="150">
        <v>211</v>
      </c>
      <c r="B226" s="176"/>
      <c r="C226" s="172"/>
      <c r="D226" s="158"/>
      <c r="E226" s="158"/>
      <c r="F226" s="61"/>
      <c r="G226" s="61"/>
      <c r="H226" s="154"/>
      <c r="I226" s="154"/>
      <c r="J226" s="154"/>
      <c r="K226" s="154"/>
      <c r="L226" s="154"/>
      <c r="M226" s="161"/>
      <c r="N226" s="156" t="str">
        <f t="shared" si="2"/>
        <v/>
      </c>
    </row>
    <row r="227" spans="1:14" ht="27" customHeight="1">
      <c r="A227" s="150">
        <v>212</v>
      </c>
      <c r="B227" s="176"/>
      <c r="C227" s="172"/>
      <c r="D227" s="158"/>
      <c r="E227" s="158"/>
      <c r="F227" s="61"/>
      <c r="G227" s="61"/>
      <c r="H227" s="154"/>
      <c r="I227" s="154"/>
      <c r="J227" s="154"/>
      <c r="K227" s="154"/>
      <c r="L227" s="154"/>
      <c r="M227" s="161"/>
      <c r="N227" s="156" t="str">
        <f t="shared" si="2"/>
        <v/>
      </c>
    </row>
    <row r="228" spans="1:14" ht="27" customHeight="1">
      <c r="A228" s="150">
        <v>213</v>
      </c>
      <c r="B228" s="177"/>
      <c r="C228" s="172"/>
      <c r="D228" s="158"/>
      <c r="E228" s="158"/>
      <c r="F228" s="61"/>
      <c r="G228" s="61"/>
      <c r="H228" s="154"/>
      <c r="I228" s="154"/>
      <c r="J228" s="154"/>
      <c r="K228" s="154"/>
      <c r="L228" s="154"/>
      <c r="M228" s="161"/>
      <c r="N228" s="156" t="str">
        <f t="shared" si="2"/>
        <v/>
      </c>
    </row>
    <row r="229" spans="1:14" ht="27" customHeight="1">
      <c r="A229" s="150">
        <v>214</v>
      </c>
      <c r="B229" s="176"/>
      <c r="C229" s="172"/>
      <c r="D229" s="158"/>
      <c r="E229" s="158"/>
      <c r="F229" s="61"/>
      <c r="G229" s="61"/>
      <c r="H229" s="154"/>
      <c r="I229" s="154"/>
      <c r="J229" s="154"/>
      <c r="K229" s="154"/>
      <c r="L229" s="154"/>
      <c r="M229" s="161"/>
      <c r="N229" s="156" t="str">
        <f t="shared" si="2"/>
        <v/>
      </c>
    </row>
    <row r="230" spans="1:14" ht="27" customHeight="1">
      <c r="A230" s="150">
        <v>215</v>
      </c>
      <c r="B230" s="176"/>
      <c r="C230" s="172"/>
      <c r="D230" s="158"/>
      <c r="E230" s="158"/>
      <c r="F230" s="61"/>
      <c r="G230" s="61"/>
      <c r="H230" s="154"/>
      <c r="I230" s="154"/>
      <c r="J230" s="154"/>
      <c r="K230" s="154"/>
      <c r="L230" s="154"/>
      <c r="M230" s="161"/>
      <c r="N230" s="156" t="str">
        <f t="shared" si="2"/>
        <v/>
      </c>
    </row>
    <row r="231" spans="1:14" ht="27" customHeight="1">
      <c r="A231" s="150">
        <v>216</v>
      </c>
      <c r="B231" s="176"/>
      <c r="C231" s="172"/>
      <c r="D231" s="158"/>
      <c r="E231" s="158"/>
      <c r="F231" s="61"/>
      <c r="G231" s="61"/>
      <c r="H231" s="154"/>
      <c r="I231" s="154"/>
      <c r="J231" s="154"/>
      <c r="K231" s="154"/>
      <c r="L231" s="154"/>
      <c r="M231" s="161"/>
      <c r="N231" s="156" t="str">
        <f t="shared" si="2"/>
        <v/>
      </c>
    </row>
    <row r="232" spans="1:14" ht="27" customHeight="1">
      <c r="A232" s="150">
        <v>217</v>
      </c>
      <c r="B232" s="176"/>
      <c r="C232" s="172"/>
      <c r="D232" s="158"/>
      <c r="E232" s="158"/>
      <c r="F232" s="61"/>
      <c r="G232" s="81"/>
      <c r="H232" s="154"/>
      <c r="I232" s="154"/>
      <c r="J232" s="154"/>
      <c r="K232" s="154"/>
      <c r="L232" s="154"/>
      <c r="M232" s="163"/>
      <c r="N232" s="156" t="str">
        <f t="shared" si="2"/>
        <v/>
      </c>
    </row>
    <row r="233" spans="1:14" ht="27" customHeight="1">
      <c r="A233" s="150">
        <v>218</v>
      </c>
      <c r="B233" s="176"/>
      <c r="C233" s="172"/>
      <c r="D233" s="158"/>
      <c r="E233" s="158"/>
      <c r="F233" s="61"/>
      <c r="G233" s="61"/>
      <c r="H233" s="154"/>
      <c r="I233" s="154"/>
      <c r="J233" s="154"/>
      <c r="K233" s="154"/>
      <c r="L233" s="154"/>
      <c r="M233" s="161"/>
      <c r="N233" s="156" t="str">
        <f t="shared" si="2"/>
        <v/>
      </c>
    </row>
    <row r="234" spans="1:14" ht="27" customHeight="1">
      <c r="A234" s="150">
        <v>219</v>
      </c>
      <c r="B234" s="176"/>
      <c r="C234" s="172"/>
      <c r="D234" s="158"/>
      <c r="E234" s="158"/>
      <c r="F234" s="61"/>
      <c r="G234" s="61"/>
      <c r="H234" s="172"/>
      <c r="I234" s="157"/>
      <c r="J234" s="154"/>
      <c r="K234" s="154"/>
      <c r="L234" s="154"/>
      <c r="M234" s="161"/>
      <c r="N234" s="156" t="str">
        <f t="shared" si="2"/>
        <v/>
      </c>
    </row>
    <row r="235" spans="1:14" ht="27" customHeight="1">
      <c r="A235" s="150">
        <v>220</v>
      </c>
      <c r="B235" s="176"/>
      <c r="C235" s="172"/>
      <c r="D235" s="158"/>
      <c r="E235" s="158"/>
      <c r="F235" s="61"/>
      <c r="G235" s="61"/>
      <c r="H235" s="154"/>
      <c r="I235" s="157"/>
      <c r="J235" s="154"/>
      <c r="K235" s="154"/>
      <c r="L235" s="154"/>
      <c r="M235" s="161"/>
      <c r="N235" s="156" t="str">
        <f t="shared" si="2"/>
        <v/>
      </c>
    </row>
    <row r="236" spans="1:14" ht="27" customHeight="1">
      <c r="A236" s="586" t="s">
        <v>35</v>
      </c>
      <c r="B236" s="587"/>
      <c r="C236" s="587"/>
      <c r="D236" s="169"/>
      <c r="E236" s="169">
        <f>SUM(E216:E235)</f>
        <v>0</v>
      </c>
      <c r="F236" s="64"/>
      <c r="G236" s="64"/>
      <c r="H236" s="150"/>
      <c r="I236" s="150"/>
      <c r="J236" s="150"/>
      <c r="K236" s="150"/>
      <c r="L236" s="150"/>
      <c r="M236" s="150"/>
      <c r="N236" s="156" t="str">
        <f t="shared" si="2"/>
        <v/>
      </c>
    </row>
    <row r="237" spans="1:14" ht="27" customHeight="1">
      <c r="A237" s="150">
        <v>221</v>
      </c>
      <c r="B237" s="176"/>
      <c r="C237" s="172"/>
      <c r="D237" s="158"/>
      <c r="E237" s="158"/>
      <c r="F237" s="61"/>
      <c r="G237" s="61"/>
      <c r="H237" s="154"/>
      <c r="I237" s="154"/>
      <c r="J237" s="154"/>
      <c r="K237" s="154"/>
      <c r="L237" s="154"/>
      <c r="M237" s="161"/>
      <c r="N237" s="156" t="str">
        <f t="shared" si="2"/>
        <v/>
      </c>
    </row>
    <row r="238" spans="1:14" ht="27" customHeight="1">
      <c r="A238" s="150">
        <v>222</v>
      </c>
      <c r="B238" s="176"/>
      <c r="C238" s="172"/>
      <c r="D238" s="158"/>
      <c r="E238" s="158"/>
      <c r="F238" s="61"/>
      <c r="G238" s="61"/>
      <c r="H238" s="154"/>
      <c r="I238" s="154"/>
      <c r="J238" s="154"/>
      <c r="K238" s="154"/>
      <c r="L238" s="154"/>
      <c r="M238" s="161"/>
      <c r="N238" s="156" t="str">
        <f t="shared" si="2"/>
        <v/>
      </c>
    </row>
    <row r="239" spans="1:14" ht="27" customHeight="1">
      <c r="A239" s="150">
        <v>223</v>
      </c>
      <c r="B239" s="176"/>
      <c r="C239" s="154"/>
      <c r="D239" s="158"/>
      <c r="E239" s="158"/>
      <c r="F239" s="61"/>
      <c r="G239" s="61"/>
      <c r="H239" s="154"/>
      <c r="I239" s="154"/>
      <c r="J239" s="154"/>
      <c r="K239" s="154"/>
      <c r="L239" s="154"/>
      <c r="M239" s="161"/>
      <c r="N239" s="156" t="str">
        <f t="shared" si="2"/>
        <v/>
      </c>
    </row>
    <row r="240" spans="1:14" ht="27" customHeight="1">
      <c r="A240" s="150">
        <v>224</v>
      </c>
      <c r="B240" s="176"/>
      <c r="C240" s="172"/>
      <c r="D240" s="158"/>
      <c r="E240" s="158"/>
      <c r="F240" s="61"/>
      <c r="G240" s="81"/>
      <c r="H240" s="154"/>
      <c r="I240" s="154"/>
      <c r="J240" s="154"/>
      <c r="K240" s="154"/>
      <c r="L240" s="154"/>
      <c r="M240" s="161"/>
      <c r="N240" s="156" t="str">
        <f t="shared" si="2"/>
        <v/>
      </c>
    </row>
    <row r="241" spans="1:14" ht="27" customHeight="1">
      <c r="A241" s="150">
        <v>225</v>
      </c>
      <c r="B241" s="176"/>
      <c r="C241" s="154"/>
      <c r="D241" s="158"/>
      <c r="E241" s="158"/>
      <c r="F241" s="61"/>
      <c r="G241" s="61"/>
      <c r="H241" s="154"/>
      <c r="I241" s="154"/>
      <c r="J241" s="154"/>
      <c r="K241" s="154"/>
      <c r="L241" s="154"/>
      <c r="M241" s="161"/>
      <c r="N241" s="156" t="str">
        <f t="shared" si="2"/>
        <v/>
      </c>
    </row>
    <row r="242" spans="1:14" ht="27" customHeight="1">
      <c r="A242" s="150">
        <v>226</v>
      </c>
      <c r="B242" s="176"/>
      <c r="C242" s="172"/>
      <c r="D242" s="158"/>
      <c r="E242" s="159"/>
      <c r="F242" s="61"/>
      <c r="G242" s="61"/>
      <c r="H242" s="154"/>
      <c r="I242" s="154"/>
      <c r="J242" s="154"/>
      <c r="K242" s="154"/>
      <c r="L242" s="154"/>
      <c r="M242" s="161"/>
      <c r="N242" s="156" t="str">
        <f t="shared" si="2"/>
        <v/>
      </c>
    </row>
    <row r="243" spans="1:14" ht="27" customHeight="1">
      <c r="A243" s="150">
        <v>227</v>
      </c>
      <c r="B243" s="176"/>
      <c r="C243" s="172"/>
      <c r="D243" s="158"/>
      <c r="E243" s="158"/>
      <c r="F243" s="61"/>
      <c r="G243" s="61"/>
      <c r="H243" s="154"/>
      <c r="I243" s="154"/>
      <c r="J243" s="154"/>
      <c r="K243" s="154"/>
      <c r="L243" s="154"/>
      <c r="M243" s="161"/>
      <c r="N243" s="156" t="str">
        <f t="shared" si="2"/>
        <v/>
      </c>
    </row>
    <row r="244" spans="1:14" ht="27" customHeight="1">
      <c r="A244" s="150">
        <v>228</v>
      </c>
      <c r="B244" s="176"/>
      <c r="C244" s="154"/>
      <c r="D244" s="158"/>
      <c r="E244" s="158"/>
      <c r="F244" s="61"/>
      <c r="G244" s="61"/>
      <c r="H244" s="172"/>
      <c r="I244" s="157"/>
      <c r="J244" s="154"/>
      <c r="K244" s="154"/>
      <c r="L244" s="154"/>
      <c r="M244" s="161"/>
      <c r="N244" s="156" t="str">
        <f t="shared" si="2"/>
        <v/>
      </c>
    </row>
    <row r="245" spans="1:14" ht="27" customHeight="1">
      <c r="A245" s="150">
        <v>229</v>
      </c>
      <c r="B245" s="176"/>
      <c r="C245" s="172"/>
      <c r="D245" s="158"/>
      <c r="E245" s="158"/>
      <c r="F245" s="61"/>
      <c r="G245" s="81"/>
      <c r="H245" s="154"/>
      <c r="I245" s="154"/>
      <c r="J245" s="154"/>
      <c r="K245" s="154"/>
      <c r="L245" s="154"/>
      <c r="M245" s="161"/>
      <c r="N245" s="156" t="str">
        <f t="shared" si="2"/>
        <v/>
      </c>
    </row>
    <row r="246" spans="1:14" ht="27" customHeight="1">
      <c r="A246" s="150">
        <v>230</v>
      </c>
      <c r="B246" s="176"/>
      <c r="C246" s="172"/>
      <c r="D246" s="158"/>
      <c r="E246" s="158"/>
      <c r="F246" s="61"/>
      <c r="G246" s="61"/>
      <c r="H246" s="154"/>
      <c r="I246" s="154"/>
      <c r="J246" s="154"/>
      <c r="K246" s="154"/>
      <c r="L246" s="154"/>
      <c r="M246" s="161"/>
      <c r="N246" s="156" t="str">
        <f t="shared" si="2"/>
        <v/>
      </c>
    </row>
    <row r="247" spans="1:14" ht="27" customHeight="1">
      <c r="A247" s="150">
        <v>231</v>
      </c>
      <c r="B247" s="176"/>
      <c r="C247" s="172"/>
      <c r="D247" s="158"/>
      <c r="E247" s="158"/>
      <c r="F247" s="61"/>
      <c r="G247" s="61"/>
      <c r="H247" s="154"/>
      <c r="I247" s="154"/>
      <c r="J247" s="154"/>
      <c r="K247" s="154"/>
      <c r="L247" s="154"/>
      <c r="M247" s="161"/>
      <c r="N247" s="156" t="str">
        <f t="shared" si="2"/>
        <v/>
      </c>
    </row>
    <row r="248" spans="1:14" ht="27" customHeight="1">
      <c r="A248" s="150">
        <v>232</v>
      </c>
      <c r="B248" s="176"/>
      <c r="C248" s="172"/>
      <c r="D248" s="158"/>
      <c r="E248" s="158"/>
      <c r="F248" s="61"/>
      <c r="G248" s="61"/>
      <c r="H248" s="154"/>
      <c r="I248" s="154"/>
      <c r="J248" s="154"/>
      <c r="K248" s="154"/>
      <c r="L248" s="154"/>
      <c r="M248" s="161"/>
      <c r="N248" s="156" t="str">
        <f t="shared" si="2"/>
        <v/>
      </c>
    </row>
    <row r="249" spans="1:14" ht="27" customHeight="1">
      <c r="A249" s="150">
        <v>233</v>
      </c>
      <c r="B249" s="177"/>
      <c r="C249" s="172"/>
      <c r="D249" s="158"/>
      <c r="E249" s="158"/>
      <c r="F249" s="61"/>
      <c r="G249" s="61"/>
      <c r="H249" s="154"/>
      <c r="I249" s="154"/>
      <c r="J249" s="154"/>
      <c r="K249" s="154"/>
      <c r="L249" s="154"/>
      <c r="M249" s="163"/>
      <c r="N249" s="156" t="str">
        <f t="shared" si="2"/>
        <v/>
      </c>
    </row>
    <row r="250" spans="1:14" ht="27" customHeight="1">
      <c r="A250" s="150">
        <v>234</v>
      </c>
      <c r="B250" s="176"/>
      <c r="C250" s="172"/>
      <c r="D250" s="158"/>
      <c r="E250" s="158"/>
      <c r="F250" s="61"/>
      <c r="G250" s="61"/>
      <c r="H250" s="154"/>
      <c r="I250" s="154"/>
      <c r="J250" s="154"/>
      <c r="K250" s="154"/>
      <c r="L250" s="154"/>
      <c r="M250" s="161"/>
      <c r="N250" s="156" t="str">
        <f t="shared" si="2"/>
        <v/>
      </c>
    </row>
    <row r="251" spans="1:14" ht="27" customHeight="1">
      <c r="A251" s="150">
        <v>235</v>
      </c>
      <c r="B251" s="176"/>
      <c r="C251" s="172"/>
      <c r="D251" s="158"/>
      <c r="E251" s="158"/>
      <c r="F251" s="61"/>
      <c r="G251" s="61"/>
      <c r="H251" s="154"/>
      <c r="I251" s="154"/>
      <c r="J251" s="154"/>
      <c r="K251" s="154"/>
      <c r="L251" s="154"/>
      <c r="M251" s="161"/>
      <c r="N251" s="156" t="str">
        <f t="shared" si="2"/>
        <v/>
      </c>
    </row>
    <row r="252" spans="1:14" ht="27" customHeight="1">
      <c r="A252" s="150">
        <v>236</v>
      </c>
      <c r="B252" s="176"/>
      <c r="C252" s="172"/>
      <c r="D252" s="158"/>
      <c r="E252" s="158"/>
      <c r="F252" s="61"/>
      <c r="G252" s="61"/>
      <c r="H252" s="154"/>
      <c r="I252" s="154"/>
      <c r="J252" s="154"/>
      <c r="K252" s="154"/>
      <c r="L252" s="154"/>
      <c r="M252" s="161"/>
      <c r="N252" s="156" t="str">
        <f t="shared" si="2"/>
        <v/>
      </c>
    </row>
    <row r="253" spans="1:14" ht="27" customHeight="1">
      <c r="A253" s="150">
        <v>237</v>
      </c>
      <c r="B253" s="176"/>
      <c r="C253" s="172"/>
      <c r="D253" s="158"/>
      <c r="E253" s="158"/>
      <c r="F253" s="61"/>
      <c r="G253" s="61"/>
      <c r="H253" s="154"/>
      <c r="I253" s="154"/>
      <c r="J253" s="154"/>
      <c r="K253" s="154"/>
      <c r="L253" s="154"/>
      <c r="M253" s="161"/>
      <c r="N253" s="156" t="str">
        <f t="shared" si="2"/>
        <v/>
      </c>
    </row>
    <row r="254" spans="1:14" ht="27" customHeight="1">
      <c r="A254" s="150">
        <v>238</v>
      </c>
      <c r="B254" s="176"/>
      <c r="C254" s="172"/>
      <c r="D254" s="158"/>
      <c r="E254" s="158"/>
      <c r="F254" s="61"/>
      <c r="G254" s="61"/>
      <c r="H254" s="154"/>
      <c r="I254" s="154"/>
      <c r="J254" s="154"/>
      <c r="K254" s="154"/>
      <c r="L254" s="154"/>
      <c r="M254" s="161"/>
      <c r="N254" s="156" t="str">
        <f t="shared" si="2"/>
        <v/>
      </c>
    </row>
    <row r="255" spans="1:14" ht="27" customHeight="1">
      <c r="A255" s="150">
        <v>239</v>
      </c>
      <c r="B255" s="176"/>
      <c r="C255" s="172"/>
      <c r="D255" s="158"/>
      <c r="E255" s="158"/>
      <c r="F255" s="61"/>
      <c r="G255" s="61"/>
      <c r="H255" s="154"/>
      <c r="I255" s="154"/>
      <c r="J255" s="154"/>
      <c r="K255" s="154"/>
      <c r="L255" s="154"/>
      <c r="M255" s="161"/>
      <c r="N255" s="156" t="str">
        <f t="shared" si="2"/>
        <v/>
      </c>
    </row>
    <row r="256" spans="1:14" ht="27" customHeight="1">
      <c r="A256" s="150">
        <v>240</v>
      </c>
      <c r="B256" s="176"/>
      <c r="C256" s="172"/>
      <c r="D256" s="158"/>
      <c r="E256" s="158"/>
      <c r="F256" s="61"/>
      <c r="G256" s="61"/>
      <c r="H256" s="154"/>
      <c r="I256" s="154"/>
      <c r="J256" s="154"/>
      <c r="K256" s="154"/>
      <c r="L256" s="154"/>
      <c r="M256" s="161"/>
      <c r="N256" s="156" t="str">
        <f t="shared" si="2"/>
        <v/>
      </c>
    </row>
    <row r="257" spans="1:18" ht="27" customHeight="1">
      <c r="A257" s="586" t="s">
        <v>35</v>
      </c>
      <c r="B257" s="587"/>
      <c r="C257" s="587"/>
      <c r="D257" s="169"/>
      <c r="E257" s="169">
        <f>SUM(E237:E256)</f>
        <v>0</v>
      </c>
      <c r="F257" s="64"/>
      <c r="G257" s="64"/>
      <c r="H257" s="150"/>
      <c r="I257" s="150"/>
      <c r="J257" s="150"/>
      <c r="K257" s="150"/>
      <c r="L257" s="150"/>
      <c r="M257" s="150"/>
      <c r="N257" s="156" t="str">
        <f t="shared" si="2"/>
        <v/>
      </c>
    </row>
    <row r="258" spans="1:18" ht="27" customHeight="1">
      <c r="A258" s="150">
        <v>241</v>
      </c>
      <c r="B258" s="176"/>
      <c r="C258" s="172"/>
      <c r="D258" s="158"/>
      <c r="E258" s="158"/>
      <c r="F258" s="61"/>
      <c r="G258" s="61"/>
      <c r="H258" s="154"/>
      <c r="I258" s="154"/>
      <c r="J258" s="154"/>
      <c r="K258" s="154"/>
      <c r="L258" s="154"/>
      <c r="M258" s="161"/>
      <c r="N258" s="156" t="str">
        <f t="shared" si="2"/>
        <v/>
      </c>
    </row>
    <row r="259" spans="1:18" ht="27" customHeight="1">
      <c r="A259" s="150">
        <v>242</v>
      </c>
      <c r="B259" s="176"/>
      <c r="C259" s="172"/>
      <c r="D259" s="158"/>
      <c r="E259" s="158"/>
      <c r="F259" s="57"/>
      <c r="G259" s="57"/>
      <c r="H259" s="154"/>
      <c r="I259" s="154"/>
      <c r="J259" s="154"/>
      <c r="K259" s="154"/>
      <c r="L259" s="154"/>
      <c r="M259" s="161"/>
      <c r="N259" s="156" t="str">
        <f t="shared" si="2"/>
        <v/>
      </c>
    </row>
    <row r="260" spans="1:18" ht="27" customHeight="1">
      <c r="A260" s="150">
        <v>243</v>
      </c>
      <c r="B260" s="176"/>
      <c r="C260" s="172"/>
      <c r="D260" s="158"/>
      <c r="E260" s="158"/>
      <c r="F260" s="61"/>
      <c r="G260" s="61"/>
      <c r="H260" s="154"/>
      <c r="I260" s="154"/>
      <c r="J260" s="154"/>
      <c r="K260" s="154"/>
      <c r="L260" s="154"/>
      <c r="M260" s="161"/>
      <c r="N260" s="156" t="str">
        <f t="shared" si="2"/>
        <v/>
      </c>
    </row>
    <row r="261" spans="1:18" ht="27" customHeight="1">
      <c r="A261" s="150">
        <v>244</v>
      </c>
      <c r="B261" s="176"/>
      <c r="C261" s="172"/>
      <c r="D261" s="158"/>
      <c r="E261" s="158"/>
      <c r="F261" s="61"/>
      <c r="G261" s="61"/>
      <c r="H261" s="154"/>
      <c r="I261" s="154"/>
      <c r="J261" s="154"/>
      <c r="K261" s="154"/>
      <c r="L261" s="154"/>
      <c r="M261" s="161"/>
      <c r="N261" s="156" t="str">
        <f t="shared" si="2"/>
        <v/>
      </c>
    </row>
    <row r="262" spans="1:18" ht="27" customHeight="1">
      <c r="A262" s="150">
        <v>245</v>
      </c>
      <c r="B262" s="176"/>
      <c r="C262" s="154"/>
      <c r="D262" s="159"/>
      <c r="E262" s="159"/>
      <c r="F262" s="61"/>
      <c r="G262" s="61"/>
      <c r="H262" s="172"/>
      <c r="I262" s="157"/>
      <c r="J262" s="154"/>
      <c r="K262" s="154"/>
      <c r="L262" s="154"/>
      <c r="M262" s="161"/>
      <c r="N262" s="156" t="str">
        <f t="shared" si="2"/>
        <v/>
      </c>
    </row>
    <row r="263" spans="1:18" ht="27" customHeight="1">
      <c r="A263" s="178">
        <v>246</v>
      </c>
      <c r="B263" s="179"/>
      <c r="C263" s="180"/>
      <c r="D263" s="181"/>
      <c r="E263" s="181"/>
      <c r="F263" s="182"/>
      <c r="G263" s="182"/>
      <c r="H263" s="180"/>
      <c r="I263" s="180"/>
      <c r="J263" s="180"/>
      <c r="K263" s="180"/>
      <c r="L263" s="180"/>
      <c r="M263" s="183"/>
      <c r="N263" s="156" t="str">
        <f t="shared" si="2"/>
        <v/>
      </c>
    </row>
    <row r="264" spans="1:18" s="192" customFormat="1" ht="27.75" customHeight="1">
      <c r="A264" s="184">
        <v>247</v>
      </c>
      <c r="B264" s="184"/>
      <c r="C264" s="184"/>
      <c r="D264" s="185"/>
      <c r="E264" s="186"/>
      <c r="F264" s="68"/>
      <c r="G264" s="68"/>
      <c r="H264" s="187"/>
      <c r="I264" s="187"/>
      <c r="J264" s="188"/>
      <c r="K264" s="188"/>
      <c r="L264" s="189"/>
      <c r="M264" s="189"/>
      <c r="N264" s="190" t="str">
        <f t="shared" si="2"/>
        <v/>
      </c>
      <c r="O264" s="191"/>
      <c r="P264" s="191"/>
      <c r="Q264" s="191"/>
      <c r="R264" s="191"/>
    </row>
    <row r="265" spans="1:18" s="192" customFormat="1" ht="27.75" customHeight="1">
      <c r="A265" s="184">
        <v>248</v>
      </c>
      <c r="B265" s="184"/>
      <c r="C265" s="184"/>
      <c r="D265" s="185"/>
      <c r="E265" s="186"/>
      <c r="F265" s="68"/>
      <c r="G265" s="68"/>
      <c r="H265" s="187"/>
      <c r="I265" s="187"/>
      <c r="J265" s="188"/>
      <c r="K265" s="188"/>
      <c r="L265" s="189"/>
      <c r="M265" s="189"/>
      <c r="N265" s="190" t="str">
        <f t="shared" si="2"/>
        <v/>
      </c>
      <c r="O265" s="191"/>
      <c r="P265" s="191"/>
      <c r="Q265" s="191"/>
      <c r="R265" s="191"/>
    </row>
    <row r="266" spans="1:18" s="192" customFormat="1" ht="27.75" customHeight="1">
      <c r="A266" s="184">
        <v>249</v>
      </c>
      <c r="B266" s="184"/>
      <c r="C266" s="184"/>
      <c r="D266" s="185"/>
      <c r="E266" s="186"/>
      <c r="F266" s="68"/>
      <c r="G266" s="68"/>
      <c r="H266" s="187"/>
      <c r="I266" s="187"/>
      <c r="J266" s="188"/>
      <c r="K266" s="188"/>
      <c r="L266" s="189"/>
      <c r="M266" s="189"/>
      <c r="N266" s="190" t="str">
        <f t="shared" si="2"/>
        <v/>
      </c>
      <c r="O266" s="191"/>
      <c r="P266" s="191"/>
      <c r="Q266" s="191"/>
      <c r="R266" s="191"/>
    </row>
    <row r="267" spans="1:18" s="192" customFormat="1" ht="27.75" customHeight="1">
      <c r="A267" s="184">
        <v>250</v>
      </c>
      <c r="B267" s="184"/>
      <c r="C267" s="184"/>
      <c r="D267" s="185"/>
      <c r="E267" s="186"/>
      <c r="F267" s="68"/>
      <c r="G267" s="68"/>
      <c r="H267" s="187"/>
      <c r="I267" s="187"/>
      <c r="J267" s="188"/>
      <c r="K267" s="188"/>
      <c r="L267" s="189"/>
      <c r="M267" s="189"/>
      <c r="N267" s="190" t="str">
        <f t="shared" si="2"/>
        <v/>
      </c>
      <c r="O267" s="191"/>
      <c r="P267" s="191"/>
      <c r="Q267" s="191"/>
      <c r="R267" s="191"/>
    </row>
    <row r="268" spans="1:18" s="192" customFormat="1" ht="27.75" customHeight="1">
      <c r="A268" s="184">
        <v>251</v>
      </c>
      <c r="B268" s="184"/>
      <c r="C268" s="184"/>
      <c r="D268" s="185"/>
      <c r="E268" s="186"/>
      <c r="F268" s="68"/>
      <c r="G268" s="68"/>
      <c r="H268" s="187"/>
      <c r="I268" s="187"/>
      <c r="J268" s="188"/>
      <c r="K268" s="189"/>
      <c r="L268" s="189"/>
      <c r="M268" s="189"/>
      <c r="N268" s="190" t="str">
        <f t="shared" si="2"/>
        <v/>
      </c>
      <c r="O268" s="191"/>
      <c r="P268" s="191"/>
      <c r="Q268" s="191"/>
      <c r="R268" s="191"/>
    </row>
    <row r="269" spans="1:18" s="192" customFormat="1" ht="27.75" customHeight="1">
      <c r="A269" s="184">
        <v>252</v>
      </c>
      <c r="B269" s="184"/>
      <c r="C269" s="184"/>
      <c r="D269" s="185"/>
      <c r="E269" s="186"/>
      <c r="F269" s="68"/>
      <c r="G269" s="68"/>
      <c r="H269" s="187"/>
      <c r="I269" s="187"/>
      <c r="J269" s="188"/>
      <c r="K269" s="188"/>
      <c r="L269" s="189"/>
      <c r="M269" s="189"/>
      <c r="N269" s="190" t="str">
        <f t="shared" si="2"/>
        <v/>
      </c>
      <c r="O269" s="191"/>
      <c r="P269" s="191"/>
      <c r="Q269" s="191"/>
      <c r="R269" s="191"/>
    </row>
    <row r="270" spans="1:18" s="192" customFormat="1" ht="27.75" customHeight="1">
      <c r="A270" s="184">
        <v>253</v>
      </c>
      <c r="B270" s="184"/>
      <c r="C270" s="184"/>
      <c r="D270" s="185"/>
      <c r="E270" s="186"/>
      <c r="F270" s="193"/>
      <c r="G270" s="193"/>
      <c r="H270" s="187"/>
      <c r="I270" s="187"/>
      <c r="J270" s="188"/>
      <c r="K270" s="188"/>
      <c r="L270" s="189"/>
      <c r="M270" s="189"/>
      <c r="N270" s="190" t="str">
        <f t="shared" si="2"/>
        <v/>
      </c>
      <c r="O270" s="191"/>
      <c r="P270" s="191"/>
      <c r="Q270" s="191"/>
      <c r="R270" s="191"/>
    </row>
    <row r="271" spans="1:18" s="192" customFormat="1" ht="27.75" customHeight="1">
      <c r="A271" s="184">
        <v>254</v>
      </c>
      <c r="B271" s="184"/>
      <c r="C271" s="184"/>
      <c r="D271" s="185"/>
      <c r="E271" s="186"/>
      <c r="F271" s="68"/>
      <c r="G271" s="68"/>
      <c r="H271" s="187"/>
      <c r="I271" s="187"/>
      <c r="J271" s="188"/>
      <c r="K271" s="188"/>
      <c r="L271" s="189"/>
      <c r="M271" s="189"/>
      <c r="N271" s="190" t="str">
        <f t="shared" si="2"/>
        <v/>
      </c>
      <c r="O271" s="191"/>
      <c r="P271" s="191"/>
      <c r="Q271" s="191"/>
      <c r="R271" s="191"/>
    </row>
    <row r="272" spans="1:18" s="192" customFormat="1" ht="27.75" customHeight="1">
      <c r="A272" s="184">
        <v>255</v>
      </c>
      <c r="B272" s="184"/>
      <c r="C272" s="184"/>
      <c r="D272" s="185"/>
      <c r="E272" s="186"/>
      <c r="F272" s="68"/>
      <c r="G272" s="68"/>
      <c r="H272" s="187"/>
      <c r="I272" s="187"/>
      <c r="J272" s="188"/>
      <c r="K272" s="188"/>
      <c r="L272" s="189"/>
      <c r="M272" s="189"/>
      <c r="N272" s="190" t="str">
        <f t="shared" si="2"/>
        <v/>
      </c>
      <c r="O272" s="191"/>
      <c r="P272" s="191"/>
      <c r="Q272" s="191"/>
      <c r="R272" s="191"/>
    </row>
    <row r="273" spans="1:18" s="192" customFormat="1" ht="27.75" customHeight="1">
      <c r="A273" s="184">
        <v>256</v>
      </c>
      <c r="B273" s="184"/>
      <c r="C273" s="184"/>
      <c r="D273" s="185"/>
      <c r="E273" s="186"/>
      <c r="F273" s="68"/>
      <c r="G273" s="68"/>
      <c r="H273" s="187"/>
      <c r="I273" s="187"/>
      <c r="J273" s="188"/>
      <c r="K273" s="188"/>
      <c r="L273" s="189"/>
      <c r="M273" s="189"/>
      <c r="N273" s="190" t="str">
        <f t="shared" si="2"/>
        <v/>
      </c>
      <c r="O273" s="191"/>
      <c r="P273" s="191"/>
      <c r="Q273" s="191"/>
      <c r="R273" s="191"/>
    </row>
    <row r="274" spans="1:18" s="192" customFormat="1" ht="27.75" customHeight="1">
      <c r="A274" s="184">
        <v>257</v>
      </c>
      <c r="B274" s="184"/>
      <c r="C274" s="184"/>
      <c r="D274" s="185"/>
      <c r="E274" s="186"/>
      <c r="F274" s="68"/>
      <c r="G274" s="68"/>
      <c r="H274" s="187"/>
      <c r="I274" s="187"/>
      <c r="J274" s="188"/>
      <c r="K274" s="188"/>
      <c r="L274" s="189"/>
      <c r="M274" s="189"/>
      <c r="N274" s="190" t="str">
        <f t="shared" si="2"/>
        <v/>
      </c>
      <c r="O274" s="191"/>
      <c r="P274" s="191"/>
      <c r="Q274" s="191"/>
      <c r="R274" s="191"/>
    </row>
    <row r="275" spans="1:18" s="192" customFormat="1" ht="27.75" customHeight="1">
      <c r="A275" s="184">
        <v>258</v>
      </c>
      <c r="B275" s="184"/>
      <c r="C275" s="184"/>
      <c r="D275" s="185"/>
      <c r="E275" s="186"/>
      <c r="F275" s="68"/>
      <c r="G275" s="68"/>
      <c r="H275" s="187"/>
      <c r="I275" s="187"/>
      <c r="J275" s="188"/>
      <c r="K275" s="188"/>
      <c r="L275" s="189"/>
      <c r="M275" s="189"/>
      <c r="N275" s="190" t="str">
        <f t="shared" si="2"/>
        <v/>
      </c>
      <c r="O275" s="191"/>
      <c r="P275" s="191"/>
      <c r="Q275" s="191"/>
      <c r="R275" s="191"/>
    </row>
    <row r="276" spans="1:18" s="192" customFormat="1" ht="27.75" customHeight="1">
      <c r="A276" s="184">
        <v>259</v>
      </c>
      <c r="B276" s="184"/>
      <c r="C276" s="184"/>
      <c r="D276" s="185"/>
      <c r="E276" s="186"/>
      <c r="F276" s="68"/>
      <c r="G276" s="68"/>
      <c r="H276" s="187"/>
      <c r="I276" s="187"/>
      <c r="J276" s="188"/>
      <c r="K276" s="188"/>
      <c r="L276" s="189"/>
      <c r="M276" s="189"/>
      <c r="N276" s="190" t="str">
        <f t="shared" si="2"/>
        <v/>
      </c>
      <c r="O276" s="191"/>
      <c r="P276" s="191"/>
      <c r="Q276" s="191"/>
      <c r="R276" s="191"/>
    </row>
    <row r="277" spans="1:18" s="192" customFormat="1" ht="27.75" customHeight="1">
      <c r="A277" s="184">
        <v>260</v>
      </c>
      <c r="B277" s="184"/>
      <c r="C277" s="184"/>
      <c r="D277" s="185"/>
      <c r="E277" s="186"/>
      <c r="F277" s="193"/>
      <c r="G277" s="193"/>
      <c r="H277" s="187"/>
      <c r="I277" s="187"/>
      <c r="J277" s="188"/>
      <c r="K277" s="188"/>
      <c r="L277" s="189"/>
      <c r="M277" s="189"/>
      <c r="N277" s="190" t="str">
        <f t="shared" si="2"/>
        <v/>
      </c>
      <c r="O277" s="191"/>
      <c r="P277" s="191"/>
      <c r="Q277" s="191"/>
      <c r="R277" s="191"/>
    </row>
    <row r="278" spans="1:18" ht="27" customHeight="1">
      <c r="A278" s="586" t="s">
        <v>35</v>
      </c>
      <c r="B278" s="587"/>
      <c r="C278" s="587"/>
      <c r="D278" s="169"/>
      <c r="E278" s="169">
        <f>SUM(E258:E277)</f>
        <v>0</v>
      </c>
      <c r="F278" s="64"/>
      <c r="G278" s="64"/>
      <c r="H278" s="150"/>
      <c r="I278" s="150"/>
      <c r="J278" s="150"/>
      <c r="K278" s="150"/>
      <c r="L278" s="150"/>
      <c r="M278" s="150"/>
      <c r="N278" s="156" t="str">
        <f t="shared" si="2"/>
        <v/>
      </c>
    </row>
    <row r="279" spans="1:18" ht="27" customHeight="1">
      <c r="A279" s="194"/>
      <c r="B279" s="195"/>
      <c r="C279" s="196"/>
      <c r="D279" s="197"/>
      <c r="E279" s="197">
        <f>SUM(E278,E257,E236,E215,E194,E173,E152,E131,E110,E89,E68,E47,E26)</f>
        <v>0</v>
      </c>
      <c r="F279" s="198"/>
      <c r="G279" s="198"/>
      <c r="H279" s="199"/>
      <c r="I279" s="199"/>
      <c r="J279" s="199"/>
      <c r="K279" s="199"/>
      <c r="L279" s="199"/>
      <c r="M279" s="200"/>
      <c r="N279" s="156" t="str">
        <f t="shared" si="2"/>
        <v/>
      </c>
    </row>
    <row r="280" spans="1:18" ht="27" customHeight="1">
      <c r="A280" s="201"/>
      <c r="B280" s="202"/>
      <c r="C280" s="203"/>
      <c r="D280" s="204"/>
      <c r="E280" s="204"/>
      <c r="F280" s="73"/>
      <c r="G280" s="205"/>
      <c r="H280" s="202"/>
      <c r="I280" s="206"/>
      <c r="J280" s="156"/>
      <c r="K280" s="156"/>
      <c r="L280" s="156"/>
      <c r="M280" s="207"/>
      <c r="N280" s="156" t="str">
        <f t="shared" si="2"/>
        <v/>
      </c>
    </row>
    <row r="281" spans="1:18" ht="27" customHeight="1">
      <c r="A281" s="201"/>
      <c r="B281" s="202"/>
      <c r="C281" s="203"/>
      <c r="D281" s="208"/>
      <c r="E281" s="208"/>
      <c r="F281" s="73"/>
      <c r="G281" s="73"/>
      <c r="H281" s="156"/>
      <c r="I281" s="156"/>
      <c r="J281" s="156"/>
      <c r="K281" s="156"/>
      <c r="L281" s="156"/>
      <c r="M281" s="207"/>
      <c r="N281" s="156" t="str">
        <f t="shared" si="2"/>
        <v/>
      </c>
    </row>
    <row r="282" spans="1:18" ht="27" customHeight="1">
      <c r="A282" s="201"/>
      <c r="B282" s="202"/>
      <c r="C282" s="156"/>
      <c r="D282" s="208"/>
      <c r="E282" s="208"/>
      <c r="F282" s="73"/>
      <c r="G282" s="73"/>
      <c r="H282" s="156"/>
      <c r="I282" s="156"/>
      <c r="J282" s="156"/>
      <c r="K282" s="156"/>
      <c r="L282" s="156"/>
      <c r="M282" s="207"/>
      <c r="N282" s="156" t="str">
        <f t="shared" si="2"/>
        <v/>
      </c>
    </row>
    <row r="283" spans="1:18" ht="27" customHeight="1">
      <c r="A283" s="201"/>
      <c r="B283" s="202"/>
      <c r="C283" s="203"/>
      <c r="D283" s="208"/>
      <c r="E283" s="208"/>
      <c r="F283" s="73"/>
      <c r="G283" s="73"/>
      <c r="H283" s="156"/>
      <c r="I283" s="156"/>
      <c r="J283" s="156"/>
      <c r="K283" s="156"/>
      <c r="L283" s="156"/>
      <c r="M283" s="209"/>
      <c r="N283" s="156" t="str">
        <f t="shared" si="2"/>
        <v/>
      </c>
    </row>
    <row r="284" spans="1:18" ht="27" customHeight="1">
      <c r="A284" s="201"/>
      <c r="B284" s="202"/>
      <c r="C284" s="203"/>
      <c r="D284" s="208"/>
      <c r="E284" s="208"/>
      <c r="F284" s="73"/>
      <c r="G284" s="73"/>
      <c r="H284" s="156"/>
      <c r="I284" s="156"/>
      <c r="J284" s="156"/>
      <c r="K284" s="156"/>
      <c r="L284" s="156"/>
      <c r="M284" s="207"/>
      <c r="N284" s="156" t="str">
        <f t="shared" si="2"/>
        <v/>
      </c>
    </row>
    <row r="285" spans="1:18" ht="27" customHeight="1">
      <c r="A285" s="201"/>
      <c r="B285" s="202"/>
      <c r="C285" s="203"/>
      <c r="D285" s="208"/>
      <c r="E285" s="208"/>
      <c r="F285" s="73"/>
      <c r="G285" s="73"/>
      <c r="H285" s="156"/>
      <c r="I285" s="156"/>
      <c r="J285" s="156"/>
      <c r="K285" s="156"/>
      <c r="L285" s="156"/>
      <c r="M285" s="207"/>
      <c r="N285" s="156" t="str">
        <f t="shared" si="2"/>
        <v/>
      </c>
    </row>
    <row r="286" spans="1:18" ht="27" customHeight="1">
      <c r="A286" s="201"/>
      <c r="B286" s="202"/>
      <c r="C286" s="203"/>
      <c r="D286" s="208"/>
      <c r="E286" s="208"/>
      <c r="F286" s="73"/>
      <c r="G286" s="73"/>
      <c r="H286" s="156"/>
      <c r="I286" s="156"/>
      <c r="J286" s="156"/>
      <c r="K286" s="156"/>
      <c r="L286" s="156"/>
      <c r="M286" s="207"/>
      <c r="N286" s="156" t="str">
        <f t="shared" si="2"/>
        <v/>
      </c>
    </row>
    <row r="287" spans="1:18" ht="27" customHeight="1">
      <c r="A287" s="201"/>
      <c r="B287" s="202"/>
      <c r="C287" s="203"/>
      <c r="D287" s="208"/>
      <c r="E287" s="208"/>
      <c r="F287" s="73"/>
      <c r="G287" s="73"/>
      <c r="H287" s="156"/>
      <c r="I287" s="156"/>
      <c r="J287" s="156"/>
      <c r="K287" s="156"/>
      <c r="L287" s="156"/>
      <c r="M287" s="207"/>
      <c r="N287" s="156" t="str">
        <f t="shared" si="2"/>
        <v/>
      </c>
    </row>
    <row r="288" spans="1:18" ht="27" customHeight="1">
      <c r="A288" s="201"/>
      <c r="B288" s="202"/>
      <c r="C288" s="203"/>
      <c r="D288" s="208"/>
      <c r="E288" s="208"/>
      <c r="F288" s="73"/>
      <c r="G288" s="73"/>
      <c r="H288" s="156"/>
      <c r="I288" s="156"/>
      <c r="J288" s="156"/>
      <c r="K288" s="156"/>
      <c r="L288" s="156"/>
      <c r="M288" s="207"/>
      <c r="N288" s="156" t="str">
        <f t="shared" si="2"/>
        <v/>
      </c>
    </row>
    <row r="289" spans="1:14" ht="27" customHeight="1">
      <c r="A289" s="201"/>
      <c r="B289" s="202"/>
      <c r="C289" s="203"/>
      <c r="D289" s="208"/>
      <c r="E289" s="208"/>
      <c r="F289" s="78"/>
      <c r="G289" s="78"/>
      <c r="H289" s="156"/>
      <c r="I289" s="156"/>
      <c r="J289" s="156"/>
      <c r="K289" s="156"/>
      <c r="L289" s="156"/>
      <c r="M289" s="209"/>
      <c r="N289" s="156" t="str">
        <f t="shared" ref="N289:N352" si="3">CONCATENATE(C289,H289)</f>
        <v/>
      </c>
    </row>
    <row r="290" spans="1:14" ht="27" customHeight="1">
      <c r="A290" s="201"/>
      <c r="B290" s="202"/>
      <c r="C290" s="203"/>
      <c r="D290" s="208"/>
      <c r="E290" s="208"/>
      <c r="F290" s="73"/>
      <c r="G290" s="73"/>
      <c r="H290" s="156"/>
      <c r="I290" s="156"/>
      <c r="J290" s="156"/>
      <c r="K290" s="156"/>
      <c r="L290" s="156"/>
      <c r="M290" s="209"/>
      <c r="N290" s="156" t="str">
        <f t="shared" si="3"/>
        <v/>
      </c>
    </row>
    <row r="291" spans="1:14" ht="27" customHeight="1">
      <c r="A291" s="201"/>
      <c r="B291" s="202"/>
      <c r="C291" s="156"/>
      <c r="D291" s="208"/>
      <c r="E291" s="208"/>
      <c r="F291" s="73"/>
      <c r="G291" s="73"/>
      <c r="H291" s="156"/>
      <c r="I291" s="156"/>
      <c r="J291" s="156"/>
      <c r="K291" s="156"/>
      <c r="L291" s="156"/>
      <c r="M291" s="207"/>
      <c r="N291" s="156" t="str">
        <f t="shared" si="3"/>
        <v/>
      </c>
    </row>
    <row r="292" spans="1:14" ht="27" customHeight="1">
      <c r="A292" s="201"/>
      <c r="B292" s="202"/>
      <c r="C292" s="203"/>
      <c r="D292" s="208"/>
      <c r="E292" s="208"/>
      <c r="F292" s="73"/>
      <c r="G292" s="73"/>
      <c r="H292" s="156"/>
      <c r="I292" s="156"/>
      <c r="J292" s="156"/>
      <c r="K292" s="156"/>
      <c r="L292" s="156"/>
      <c r="M292" s="207"/>
      <c r="N292" s="156" t="str">
        <f t="shared" si="3"/>
        <v/>
      </c>
    </row>
    <row r="293" spans="1:14" ht="27" customHeight="1">
      <c r="A293" s="201"/>
      <c r="B293" s="202"/>
      <c r="C293" s="203"/>
      <c r="D293" s="208"/>
      <c r="E293" s="208"/>
      <c r="F293" s="73"/>
      <c r="G293" s="73"/>
      <c r="H293" s="156"/>
      <c r="I293" s="156"/>
      <c r="J293" s="156"/>
      <c r="K293" s="156"/>
      <c r="L293" s="156"/>
      <c r="M293" s="207"/>
      <c r="N293" s="156" t="str">
        <f t="shared" si="3"/>
        <v/>
      </c>
    </row>
    <row r="294" spans="1:14" ht="27" customHeight="1">
      <c r="A294" s="201"/>
      <c r="B294" s="202"/>
      <c r="C294" s="203"/>
      <c r="D294" s="208"/>
      <c r="E294" s="208"/>
      <c r="F294" s="73"/>
      <c r="G294" s="73"/>
      <c r="H294" s="156"/>
      <c r="I294" s="156"/>
      <c r="J294" s="156"/>
      <c r="K294" s="156"/>
      <c r="L294" s="156"/>
      <c r="M294" s="207"/>
      <c r="N294" s="156" t="str">
        <f t="shared" si="3"/>
        <v/>
      </c>
    </row>
    <row r="295" spans="1:14" ht="27" customHeight="1">
      <c r="A295" s="201"/>
      <c r="B295" s="202"/>
      <c r="C295" s="203"/>
      <c r="D295" s="208"/>
      <c r="E295" s="208"/>
      <c r="F295" s="73"/>
      <c r="G295" s="73"/>
      <c r="H295" s="156"/>
      <c r="I295" s="210"/>
      <c r="J295" s="156"/>
      <c r="K295" s="156"/>
      <c r="L295" s="156"/>
      <c r="M295" s="207"/>
      <c r="N295" s="156" t="str">
        <f t="shared" si="3"/>
        <v/>
      </c>
    </row>
    <row r="296" spans="1:14" ht="27" customHeight="1">
      <c r="A296" s="201"/>
      <c r="B296" s="202"/>
      <c r="C296" s="203"/>
      <c r="D296" s="208"/>
      <c r="E296" s="208"/>
      <c r="F296" s="73"/>
      <c r="G296" s="73"/>
      <c r="H296" s="156"/>
      <c r="I296" s="156"/>
      <c r="J296" s="156"/>
      <c r="K296" s="156"/>
      <c r="L296" s="156"/>
      <c r="M296" s="207"/>
      <c r="N296" s="156" t="str">
        <f t="shared" si="3"/>
        <v/>
      </c>
    </row>
    <row r="297" spans="1:14" ht="27" customHeight="1">
      <c r="A297" s="201"/>
      <c r="B297" s="202"/>
      <c r="C297" s="156"/>
      <c r="D297" s="204"/>
      <c r="E297" s="204"/>
      <c r="F297" s="73"/>
      <c r="G297" s="73"/>
      <c r="H297" s="202"/>
      <c r="I297" s="206"/>
      <c r="J297" s="156"/>
      <c r="K297" s="156"/>
      <c r="L297" s="156"/>
      <c r="M297" s="207"/>
      <c r="N297" s="156" t="str">
        <f t="shared" si="3"/>
        <v/>
      </c>
    </row>
    <row r="298" spans="1:14" ht="27" customHeight="1">
      <c r="A298" s="201"/>
      <c r="B298" s="202"/>
      <c r="C298" s="203"/>
      <c r="D298" s="208"/>
      <c r="E298" s="208"/>
      <c r="F298" s="73"/>
      <c r="G298" s="73"/>
      <c r="H298" s="156"/>
      <c r="I298" s="156"/>
      <c r="J298" s="156"/>
      <c r="K298" s="156"/>
      <c r="L298" s="156"/>
      <c r="M298" s="207"/>
      <c r="N298" s="156" t="str">
        <f t="shared" si="3"/>
        <v/>
      </c>
    </row>
    <row r="299" spans="1:14" ht="27" customHeight="1">
      <c r="A299" s="201"/>
      <c r="B299" s="211"/>
      <c r="C299" s="211"/>
      <c r="D299" s="212"/>
      <c r="E299" s="212">
        <f>SUM(E279:E298)</f>
        <v>0</v>
      </c>
      <c r="F299" s="213"/>
      <c r="G299" s="213"/>
      <c r="H299" s="214"/>
      <c r="I299" s="214"/>
      <c r="J299" s="214"/>
      <c r="K299" s="214"/>
      <c r="L299" s="214"/>
      <c r="M299" s="214"/>
      <c r="N299" s="156" t="str">
        <f t="shared" si="3"/>
        <v/>
      </c>
    </row>
    <row r="300" spans="1:14" ht="27" customHeight="1">
      <c r="A300" s="201"/>
      <c r="B300" s="202"/>
      <c r="C300" s="203"/>
      <c r="D300" s="208"/>
      <c r="E300" s="208"/>
      <c r="F300" s="73"/>
      <c r="G300" s="73"/>
      <c r="H300" s="156"/>
      <c r="I300" s="156"/>
      <c r="J300" s="156"/>
      <c r="K300" s="156"/>
      <c r="L300" s="156"/>
      <c r="M300" s="207"/>
      <c r="N300" s="156" t="str">
        <f t="shared" si="3"/>
        <v/>
      </c>
    </row>
    <row r="301" spans="1:14" ht="27" customHeight="1">
      <c r="A301" s="201"/>
      <c r="B301" s="202"/>
      <c r="C301" s="156"/>
      <c r="D301" s="208"/>
      <c r="E301" s="208"/>
      <c r="F301" s="73"/>
      <c r="G301" s="73"/>
      <c r="H301" s="156"/>
      <c r="I301" s="156"/>
      <c r="J301" s="156"/>
      <c r="K301" s="156"/>
      <c r="L301" s="156"/>
      <c r="M301" s="207"/>
      <c r="N301" s="156" t="str">
        <f t="shared" si="3"/>
        <v/>
      </c>
    </row>
    <row r="302" spans="1:14" ht="27" customHeight="1">
      <c r="A302" s="201"/>
      <c r="B302" s="202"/>
      <c r="C302" s="156"/>
      <c r="D302" s="208"/>
      <c r="E302" s="208"/>
      <c r="F302" s="73"/>
      <c r="G302" s="73"/>
      <c r="H302" s="156"/>
      <c r="I302" s="156"/>
      <c r="J302" s="156"/>
      <c r="K302" s="156"/>
      <c r="L302" s="156"/>
      <c r="M302" s="207"/>
      <c r="N302" s="156" t="str">
        <f t="shared" si="3"/>
        <v/>
      </c>
    </row>
    <row r="303" spans="1:14" ht="27" customHeight="1">
      <c r="A303" s="201"/>
      <c r="B303" s="202"/>
      <c r="C303" s="156"/>
      <c r="D303" s="208"/>
      <c r="E303" s="208"/>
      <c r="F303" s="73"/>
      <c r="G303" s="73"/>
      <c r="H303" s="156"/>
      <c r="I303" s="156"/>
      <c r="J303" s="156"/>
      <c r="K303" s="156"/>
      <c r="L303" s="156"/>
      <c r="M303" s="207"/>
      <c r="N303" s="156" t="str">
        <f t="shared" si="3"/>
        <v/>
      </c>
    </row>
    <row r="304" spans="1:14" ht="27" customHeight="1">
      <c r="A304" s="201"/>
      <c r="B304" s="202"/>
      <c r="C304" s="156"/>
      <c r="D304" s="204"/>
      <c r="E304" s="204"/>
      <c r="F304" s="73"/>
      <c r="G304" s="73"/>
      <c r="H304" s="202"/>
      <c r="I304" s="206"/>
      <c r="J304" s="156"/>
      <c r="K304" s="156"/>
      <c r="L304" s="156"/>
      <c r="M304" s="209"/>
      <c r="N304" s="156" t="str">
        <f t="shared" si="3"/>
        <v/>
      </c>
    </row>
    <row r="305" spans="1:14" ht="27" customHeight="1">
      <c r="A305" s="201"/>
      <c r="B305" s="202"/>
      <c r="C305" s="156"/>
      <c r="D305" s="204"/>
      <c r="E305" s="204"/>
      <c r="F305" s="73"/>
      <c r="G305" s="73"/>
      <c r="H305" s="202"/>
      <c r="I305" s="156"/>
      <c r="J305" s="156"/>
      <c r="K305" s="156"/>
      <c r="L305" s="156"/>
      <c r="M305" s="207"/>
      <c r="N305" s="156" t="str">
        <f t="shared" si="3"/>
        <v/>
      </c>
    </row>
    <row r="306" spans="1:14" ht="27" customHeight="1">
      <c r="A306" s="201"/>
      <c r="B306" s="202"/>
      <c r="C306" s="156"/>
      <c r="D306" s="204"/>
      <c r="E306" s="204"/>
      <c r="F306" s="73"/>
      <c r="G306" s="73"/>
      <c r="H306" s="202"/>
      <c r="I306" s="206"/>
      <c r="J306" s="156"/>
      <c r="K306" s="156"/>
      <c r="L306" s="156"/>
      <c r="M306" s="207"/>
      <c r="N306" s="156" t="str">
        <f t="shared" si="3"/>
        <v/>
      </c>
    </row>
    <row r="307" spans="1:14" ht="27" customHeight="1">
      <c r="A307" s="201"/>
      <c r="B307" s="202"/>
      <c r="C307" s="156"/>
      <c r="D307" s="208"/>
      <c r="E307" s="208"/>
      <c r="F307" s="73"/>
      <c r="G307" s="73"/>
      <c r="H307" s="156"/>
      <c r="I307" s="156"/>
      <c r="J307" s="156"/>
      <c r="K307" s="156"/>
      <c r="L307" s="156"/>
      <c r="M307" s="207"/>
      <c r="N307" s="156" t="str">
        <f t="shared" si="3"/>
        <v/>
      </c>
    </row>
    <row r="308" spans="1:14" ht="27" customHeight="1">
      <c r="A308" s="201"/>
      <c r="B308" s="202"/>
      <c r="C308" s="156"/>
      <c r="D308" s="208"/>
      <c r="E308" s="208"/>
      <c r="F308" s="73"/>
      <c r="G308" s="73"/>
      <c r="H308" s="156"/>
      <c r="I308" s="156"/>
      <c r="J308" s="156"/>
      <c r="K308" s="156"/>
      <c r="L308" s="156"/>
      <c r="M308" s="207"/>
      <c r="N308" s="156" t="str">
        <f t="shared" si="3"/>
        <v/>
      </c>
    </row>
    <row r="309" spans="1:14" ht="27" customHeight="1">
      <c r="A309" s="201"/>
      <c r="B309" s="202"/>
      <c r="C309" s="156"/>
      <c r="D309" s="204"/>
      <c r="E309" s="204"/>
      <c r="F309" s="73"/>
      <c r="G309" s="73"/>
      <c r="H309" s="202"/>
      <c r="I309" s="206"/>
      <c r="J309" s="156"/>
      <c r="K309" s="156"/>
      <c r="L309" s="156"/>
      <c r="M309" s="207"/>
      <c r="N309" s="156" t="str">
        <f t="shared" si="3"/>
        <v/>
      </c>
    </row>
    <row r="310" spans="1:14" ht="27" customHeight="1">
      <c r="A310" s="201"/>
      <c r="B310" s="202"/>
      <c r="C310" s="156"/>
      <c r="D310" s="204"/>
      <c r="E310" s="204"/>
      <c r="F310" s="73"/>
      <c r="G310" s="73"/>
      <c r="H310" s="202"/>
      <c r="I310" s="206"/>
      <c r="J310" s="156"/>
      <c r="K310" s="156"/>
      <c r="L310" s="156"/>
      <c r="M310" s="209"/>
      <c r="N310" s="156" t="str">
        <f t="shared" si="3"/>
        <v/>
      </c>
    </row>
    <row r="311" spans="1:14" ht="27" customHeight="1">
      <c r="A311" s="201"/>
      <c r="B311" s="202"/>
      <c r="C311" s="203"/>
      <c r="D311" s="208"/>
      <c r="E311" s="208"/>
      <c r="F311" s="73"/>
      <c r="G311" s="73"/>
      <c r="H311" s="156"/>
      <c r="I311" s="156"/>
      <c r="J311" s="156"/>
      <c r="K311" s="156"/>
      <c r="L311" s="156"/>
      <c r="M311" s="206"/>
      <c r="N311" s="156" t="str">
        <f t="shared" si="3"/>
        <v/>
      </c>
    </row>
    <row r="312" spans="1:14" ht="27" customHeight="1">
      <c r="A312" s="201"/>
      <c r="B312" s="202"/>
      <c r="C312" s="156"/>
      <c r="D312" s="208"/>
      <c r="E312" s="208"/>
      <c r="F312" s="73"/>
      <c r="G312" s="73"/>
      <c r="H312" s="156"/>
      <c r="I312" s="156"/>
      <c r="J312" s="156"/>
      <c r="K312" s="156"/>
      <c r="L312" s="156"/>
      <c r="M312" s="207"/>
      <c r="N312" s="156" t="str">
        <f t="shared" si="3"/>
        <v/>
      </c>
    </row>
    <row r="313" spans="1:14" ht="27" customHeight="1">
      <c r="A313" s="201"/>
      <c r="B313" s="202"/>
      <c r="C313" s="203"/>
      <c r="D313" s="208"/>
      <c r="E313" s="208"/>
      <c r="F313" s="73"/>
      <c r="G313" s="73"/>
      <c r="H313" s="156"/>
      <c r="I313" s="156"/>
      <c r="J313" s="156"/>
      <c r="K313" s="156"/>
      <c r="L313" s="156"/>
      <c r="M313" s="207"/>
      <c r="N313" s="156" t="str">
        <f t="shared" si="3"/>
        <v/>
      </c>
    </row>
    <row r="314" spans="1:14" ht="27" customHeight="1">
      <c r="A314" s="201"/>
      <c r="B314" s="202"/>
      <c r="C314" s="203"/>
      <c r="D314" s="208"/>
      <c r="E314" s="208"/>
      <c r="F314" s="73"/>
      <c r="G314" s="73"/>
      <c r="H314" s="156"/>
      <c r="I314" s="156"/>
      <c r="J314" s="156"/>
      <c r="K314" s="156"/>
      <c r="L314" s="156"/>
      <c r="M314" s="207"/>
      <c r="N314" s="156" t="str">
        <f t="shared" si="3"/>
        <v/>
      </c>
    </row>
    <row r="315" spans="1:14" ht="27" customHeight="1">
      <c r="A315" s="201"/>
      <c r="B315" s="202"/>
      <c r="C315" s="203"/>
      <c r="D315" s="208"/>
      <c r="E315" s="208"/>
      <c r="F315" s="73"/>
      <c r="G315" s="73"/>
      <c r="H315" s="156"/>
      <c r="I315" s="156"/>
      <c r="J315" s="156"/>
      <c r="K315" s="156"/>
      <c r="L315" s="156"/>
      <c r="M315" s="207"/>
      <c r="N315" s="156" t="str">
        <f t="shared" si="3"/>
        <v/>
      </c>
    </row>
    <row r="316" spans="1:14" ht="27" customHeight="1">
      <c r="A316" s="201"/>
      <c r="B316" s="202"/>
      <c r="C316" s="203"/>
      <c r="D316" s="208"/>
      <c r="E316" s="208"/>
      <c r="F316" s="73"/>
      <c r="G316" s="73"/>
      <c r="H316" s="156"/>
      <c r="I316" s="210"/>
      <c r="J316" s="156"/>
      <c r="K316" s="156"/>
      <c r="L316" s="156"/>
      <c r="M316" s="207"/>
      <c r="N316" s="156" t="str">
        <f t="shared" si="3"/>
        <v/>
      </c>
    </row>
    <row r="317" spans="1:14" ht="27" customHeight="1">
      <c r="A317" s="201"/>
      <c r="B317" s="202"/>
      <c r="C317" s="203"/>
      <c r="D317" s="208"/>
      <c r="E317" s="208"/>
      <c r="F317" s="73"/>
      <c r="G317" s="73"/>
      <c r="H317" s="156"/>
      <c r="I317" s="156"/>
      <c r="J317" s="156"/>
      <c r="K317" s="156"/>
      <c r="L317" s="156"/>
      <c r="M317" s="207"/>
      <c r="N317" s="156" t="str">
        <f t="shared" si="3"/>
        <v/>
      </c>
    </row>
    <row r="318" spans="1:14" ht="27" customHeight="1">
      <c r="A318" s="201"/>
      <c r="B318" s="202"/>
      <c r="C318" s="203"/>
      <c r="D318" s="208"/>
      <c r="E318" s="208"/>
      <c r="F318" s="73"/>
      <c r="G318" s="73"/>
      <c r="H318" s="156"/>
      <c r="I318" s="156"/>
      <c r="J318" s="156"/>
      <c r="K318" s="156"/>
      <c r="L318" s="156"/>
      <c r="M318" s="207"/>
      <c r="N318" s="156" t="str">
        <f t="shared" si="3"/>
        <v/>
      </c>
    </row>
    <row r="319" spans="1:14" ht="27" customHeight="1">
      <c r="A319" s="201"/>
      <c r="B319" s="202"/>
      <c r="C319" s="203"/>
      <c r="D319" s="208"/>
      <c r="E319" s="208"/>
      <c r="F319" s="73"/>
      <c r="G319" s="73"/>
      <c r="H319" s="156"/>
      <c r="I319" s="156"/>
      <c r="J319" s="156"/>
      <c r="K319" s="156"/>
      <c r="L319" s="156"/>
      <c r="M319" s="207"/>
      <c r="N319" s="156" t="str">
        <f t="shared" si="3"/>
        <v/>
      </c>
    </row>
    <row r="320" spans="1:14" ht="27" customHeight="1">
      <c r="A320" s="201"/>
      <c r="B320" s="211"/>
      <c r="C320" s="211"/>
      <c r="D320" s="212"/>
      <c r="E320" s="212">
        <f>SUM(E300:E319)</f>
        <v>0</v>
      </c>
      <c r="F320" s="213"/>
      <c r="G320" s="213"/>
      <c r="H320" s="214"/>
      <c r="I320" s="214"/>
      <c r="J320" s="214"/>
      <c r="K320" s="214"/>
      <c r="L320" s="214"/>
      <c r="M320" s="214"/>
      <c r="N320" s="156" t="str">
        <f t="shared" si="3"/>
        <v/>
      </c>
    </row>
    <row r="321" spans="1:14" ht="27" customHeight="1">
      <c r="A321" s="201"/>
      <c r="B321" s="202"/>
      <c r="C321" s="203"/>
      <c r="D321" s="208"/>
      <c r="E321" s="208"/>
      <c r="F321" s="73"/>
      <c r="G321" s="73"/>
      <c r="H321" s="156"/>
      <c r="I321" s="156"/>
      <c r="J321" s="156"/>
      <c r="K321" s="156"/>
      <c r="L321" s="156"/>
      <c r="M321" s="207"/>
      <c r="N321" s="156" t="str">
        <f t="shared" si="3"/>
        <v/>
      </c>
    </row>
    <row r="322" spans="1:14" ht="27" customHeight="1">
      <c r="A322" s="201"/>
      <c r="B322" s="202"/>
      <c r="C322" s="203"/>
      <c r="D322" s="208"/>
      <c r="E322" s="208"/>
      <c r="F322" s="73"/>
      <c r="G322" s="73"/>
      <c r="H322" s="156"/>
      <c r="I322" s="156"/>
      <c r="J322" s="156"/>
      <c r="K322" s="156"/>
      <c r="L322" s="156"/>
      <c r="M322" s="207"/>
      <c r="N322" s="156" t="str">
        <f t="shared" si="3"/>
        <v/>
      </c>
    </row>
    <row r="323" spans="1:14" ht="27" customHeight="1">
      <c r="A323" s="201"/>
      <c r="B323" s="202"/>
      <c r="C323" s="203"/>
      <c r="D323" s="204"/>
      <c r="E323" s="204"/>
      <c r="F323" s="73"/>
      <c r="G323" s="205"/>
      <c r="H323" s="203"/>
      <c r="I323" s="206"/>
      <c r="J323" s="156"/>
      <c r="K323" s="156"/>
      <c r="L323" s="156"/>
      <c r="M323" s="207"/>
      <c r="N323" s="156" t="str">
        <f t="shared" si="3"/>
        <v/>
      </c>
    </row>
    <row r="324" spans="1:14" ht="27" customHeight="1">
      <c r="A324" s="201"/>
      <c r="B324" s="202"/>
      <c r="C324" s="203"/>
      <c r="D324" s="208"/>
      <c r="E324" s="208"/>
      <c r="F324" s="73"/>
      <c r="G324" s="73"/>
      <c r="H324" s="156"/>
      <c r="I324" s="156"/>
      <c r="J324" s="156"/>
      <c r="K324" s="156"/>
      <c r="L324" s="156"/>
      <c r="M324" s="207"/>
      <c r="N324" s="156" t="str">
        <f t="shared" si="3"/>
        <v/>
      </c>
    </row>
    <row r="325" spans="1:14" ht="27" customHeight="1">
      <c r="A325" s="201"/>
      <c r="B325" s="202"/>
      <c r="C325" s="156"/>
      <c r="D325" s="208"/>
      <c r="E325" s="208"/>
      <c r="F325" s="73"/>
      <c r="G325" s="73"/>
      <c r="H325" s="156"/>
      <c r="I325" s="156"/>
      <c r="J325" s="156"/>
      <c r="K325" s="156"/>
      <c r="L325" s="156"/>
      <c r="M325" s="209"/>
      <c r="N325" s="156" t="str">
        <f t="shared" si="3"/>
        <v/>
      </c>
    </row>
    <row r="326" spans="1:14" ht="27" customHeight="1">
      <c r="A326" s="201"/>
      <c r="B326" s="202"/>
      <c r="C326" s="203"/>
      <c r="D326" s="208"/>
      <c r="E326" s="208"/>
      <c r="F326" s="73"/>
      <c r="G326" s="73"/>
      <c r="H326" s="156"/>
      <c r="I326" s="156"/>
      <c r="J326" s="156"/>
      <c r="K326" s="156"/>
      <c r="L326" s="156"/>
      <c r="M326" s="207"/>
      <c r="N326" s="156" t="str">
        <f t="shared" si="3"/>
        <v/>
      </c>
    </row>
    <row r="327" spans="1:14" ht="27" customHeight="1">
      <c r="A327" s="201"/>
      <c r="B327" s="202"/>
      <c r="C327" s="203"/>
      <c r="D327" s="208"/>
      <c r="E327" s="208"/>
      <c r="F327" s="73"/>
      <c r="G327" s="73"/>
      <c r="H327" s="156"/>
      <c r="I327" s="156"/>
      <c r="J327" s="156"/>
      <c r="K327" s="156"/>
      <c r="L327" s="156"/>
      <c r="M327" s="207"/>
      <c r="N327" s="156" t="str">
        <f t="shared" si="3"/>
        <v/>
      </c>
    </row>
    <row r="328" spans="1:14" ht="27" customHeight="1">
      <c r="A328" s="201"/>
      <c r="B328" s="202"/>
      <c r="C328" s="203"/>
      <c r="D328" s="208"/>
      <c r="E328" s="208"/>
      <c r="F328" s="73"/>
      <c r="G328" s="73"/>
      <c r="H328" s="156"/>
      <c r="I328" s="156"/>
      <c r="J328" s="156"/>
      <c r="K328" s="156"/>
      <c r="L328" s="156"/>
      <c r="M328" s="207"/>
      <c r="N328" s="156" t="str">
        <f t="shared" si="3"/>
        <v/>
      </c>
    </row>
    <row r="329" spans="1:14" ht="27" customHeight="1">
      <c r="A329" s="201"/>
      <c r="B329" s="202"/>
      <c r="C329" s="203"/>
      <c r="D329" s="208"/>
      <c r="E329" s="208"/>
      <c r="F329" s="73"/>
      <c r="G329" s="73"/>
      <c r="H329" s="156"/>
      <c r="I329" s="156"/>
      <c r="J329" s="156"/>
      <c r="K329" s="156"/>
      <c r="L329" s="156"/>
      <c r="M329" s="206"/>
      <c r="N329" s="156" t="str">
        <f t="shared" si="3"/>
        <v/>
      </c>
    </row>
    <row r="330" spans="1:14" ht="27" customHeight="1">
      <c r="A330" s="201"/>
      <c r="B330" s="202"/>
      <c r="C330" s="156"/>
      <c r="D330" s="204"/>
      <c r="E330" s="204"/>
      <c r="F330" s="73"/>
      <c r="G330" s="73"/>
      <c r="H330" s="202"/>
      <c r="I330" s="206"/>
      <c r="J330" s="156"/>
      <c r="K330" s="156"/>
      <c r="L330" s="156"/>
      <c r="M330" s="207"/>
      <c r="N330" s="156" t="str">
        <f t="shared" si="3"/>
        <v/>
      </c>
    </row>
    <row r="331" spans="1:14" ht="27" customHeight="1">
      <c r="A331" s="201"/>
      <c r="B331" s="202"/>
      <c r="C331" s="156"/>
      <c r="D331" s="204"/>
      <c r="E331" s="204"/>
      <c r="F331" s="73"/>
      <c r="G331" s="73"/>
      <c r="H331" s="202"/>
      <c r="I331" s="206"/>
      <c r="J331" s="156"/>
      <c r="K331" s="156"/>
      <c r="L331" s="156"/>
      <c r="M331" s="209"/>
      <c r="N331" s="156" t="str">
        <f t="shared" si="3"/>
        <v/>
      </c>
    </row>
    <row r="332" spans="1:14" ht="27" customHeight="1">
      <c r="A332" s="201"/>
      <c r="B332" s="202"/>
      <c r="C332" s="156"/>
      <c r="D332" s="204"/>
      <c r="E332" s="204"/>
      <c r="F332" s="73"/>
      <c r="G332" s="205"/>
      <c r="H332" s="202"/>
      <c r="I332" s="206"/>
      <c r="J332" s="156"/>
      <c r="K332" s="156"/>
      <c r="L332" s="156"/>
      <c r="M332" s="209"/>
      <c r="N332" s="156" t="str">
        <f t="shared" si="3"/>
        <v/>
      </c>
    </row>
    <row r="333" spans="1:14" ht="27" customHeight="1">
      <c r="A333" s="201"/>
      <c r="B333" s="202"/>
      <c r="C333" s="156"/>
      <c r="D333" s="204"/>
      <c r="E333" s="204"/>
      <c r="F333" s="73"/>
      <c r="G333" s="73"/>
      <c r="H333" s="202"/>
      <c r="I333" s="206"/>
      <c r="J333" s="156"/>
      <c r="K333" s="156"/>
      <c r="L333" s="156"/>
      <c r="M333" s="207"/>
      <c r="N333" s="156" t="str">
        <f t="shared" si="3"/>
        <v/>
      </c>
    </row>
    <row r="334" spans="1:14" ht="27" customHeight="1">
      <c r="A334" s="201"/>
      <c r="B334" s="202"/>
      <c r="C334" s="156"/>
      <c r="D334" s="208"/>
      <c r="E334" s="208"/>
      <c r="F334" s="73"/>
      <c r="G334" s="73"/>
      <c r="H334" s="156"/>
      <c r="I334" s="156"/>
      <c r="J334" s="156"/>
      <c r="K334" s="156"/>
      <c r="L334" s="156"/>
      <c r="M334" s="207"/>
      <c r="N334" s="156" t="str">
        <f t="shared" si="3"/>
        <v/>
      </c>
    </row>
    <row r="335" spans="1:14" ht="27" customHeight="1">
      <c r="A335" s="201"/>
      <c r="B335" s="202"/>
      <c r="C335" s="156"/>
      <c r="D335" s="204"/>
      <c r="E335" s="204"/>
      <c r="F335" s="73"/>
      <c r="G335" s="73"/>
      <c r="H335" s="202"/>
      <c r="I335" s="206"/>
      <c r="J335" s="156"/>
      <c r="K335" s="156"/>
      <c r="L335" s="156"/>
      <c r="M335" s="207"/>
      <c r="N335" s="156" t="str">
        <f t="shared" si="3"/>
        <v/>
      </c>
    </row>
    <row r="336" spans="1:14" ht="27" customHeight="1">
      <c r="A336" s="201"/>
      <c r="B336" s="202"/>
      <c r="C336" s="156"/>
      <c r="D336" s="204"/>
      <c r="E336" s="204"/>
      <c r="F336" s="73"/>
      <c r="G336" s="73"/>
      <c r="H336" s="202"/>
      <c r="I336" s="206"/>
      <c r="J336" s="156"/>
      <c r="K336" s="156"/>
      <c r="L336" s="156"/>
      <c r="M336" s="207"/>
      <c r="N336" s="156" t="str">
        <f t="shared" si="3"/>
        <v/>
      </c>
    </row>
    <row r="337" spans="1:14" ht="27" customHeight="1">
      <c r="A337" s="201"/>
      <c r="B337" s="202"/>
      <c r="C337" s="203"/>
      <c r="D337" s="208"/>
      <c r="E337" s="208"/>
      <c r="F337" s="73"/>
      <c r="G337" s="73"/>
      <c r="H337" s="156"/>
      <c r="I337" s="156"/>
      <c r="J337" s="156"/>
      <c r="K337" s="156"/>
      <c r="L337" s="156"/>
      <c r="M337" s="207"/>
      <c r="N337" s="156" t="str">
        <f t="shared" si="3"/>
        <v/>
      </c>
    </row>
    <row r="338" spans="1:14" ht="27" customHeight="1">
      <c r="A338" s="201"/>
      <c r="B338" s="202"/>
      <c r="C338" s="203"/>
      <c r="D338" s="208"/>
      <c r="E338" s="208"/>
      <c r="F338" s="73"/>
      <c r="G338" s="73"/>
      <c r="H338" s="156"/>
      <c r="I338" s="156"/>
      <c r="J338" s="156"/>
      <c r="K338" s="156"/>
      <c r="L338" s="156"/>
      <c r="M338" s="207"/>
      <c r="N338" s="156" t="str">
        <f t="shared" si="3"/>
        <v/>
      </c>
    </row>
    <row r="339" spans="1:14" ht="27" customHeight="1">
      <c r="A339" s="201"/>
      <c r="B339" s="202"/>
      <c r="C339" s="156"/>
      <c r="D339" s="208"/>
      <c r="E339" s="208"/>
      <c r="F339" s="73"/>
      <c r="G339" s="73"/>
      <c r="H339" s="156"/>
      <c r="I339" s="156"/>
      <c r="J339" s="156"/>
      <c r="K339" s="156"/>
      <c r="L339" s="156"/>
      <c r="M339" s="207"/>
      <c r="N339" s="156" t="str">
        <f t="shared" si="3"/>
        <v/>
      </c>
    </row>
    <row r="340" spans="1:14" ht="27" customHeight="1">
      <c r="A340" s="201"/>
      <c r="B340" s="202"/>
      <c r="C340" s="203"/>
      <c r="D340" s="208"/>
      <c r="E340" s="208"/>
      <c r="F340" s="73"/>
      <c r="G340" s="73"/>
      <c r="H340" s="156"/>
      <c r="I340" s="156"/>
      <c r="J340" s="156"/>
      <c r="K340" s="156"/>
      <c r="L340" s="156"/>
      <c r="M340" s="207"/>
      <c r="N340" s="156" t="str">
        <f t="shared" si="3"/>
        <v/>
      </c>
    </row>
    <row r="341" spans="1:14" ht="27" customHeight="1">
      <c r="A341" s="201"/>
      <c r="B341" s="211"/>
      <c r="C341" s="211"/>
      <c r="D341" s="212"/>
      <c r="E341" s="212">
        <f>SUM(E321:E340)</f>
        <v>0</v>
      </c>
      <c r="F341" s="213"/>
      <c r="G341" s="213"/>
      <c r="H341" s="214"/>
      <c r="I341" s="214"/>
      <c r="J341" s="214"/>
      <c r="K341" s="214"/>
      <c r="L341" s="214"/>
      <c r="M341" s="214"/>
      <c r="N341" s="156" t="str">
        <f t="shared" si="3"/>
        <v/>
      </c>
    </row>
    <row r="342" spans="1:14" ht="27" customHeight="1">
      <c r="A342" s="201"/>
      <c r="B342" s="202"/>
      <c r="C342" s="203"/>
      <c r="D342" s="204"/>
      <c r="E342" s="208"/>
      <c r="F342" s="73"/>
      <c r="G342" s="73"/>
      <c r="H342" s="202"/>
      <c r="I342" s="206"/>
      <c r="J342" s="156"/>
      <c r="K342" s="156"/>
      <c r="L342" s="156"/>
      <c r="M342" s="207"/>
      <c r="N342" s="156" t="str">
        <f t="shared" si="3"/>
        <v/>
      </c>
    </row>
    <row r="343" spans="1:14" ht="27" customHeight="1">
      <c r="A343" s="201"/>
      <c r="B343" s="202"/>
      <c r="C343" s="203"/>
      <c r="D343" s="208"/>
      <c r="E343" s="208"/>
      <c r="F343" s="73"/>
      <c r="G343" s="73"/>
      <c r="H343" s="156"/>
      <c r="I343" s="156"/>
      <c r="J343" s="156"/>
      <c r="K343" s="156"/>
      <c r="L343" s="156"/>
      <c r="M343" s="207"/>
      <c r="N343" s="156" t="str">
        <f t="shared" si="3"/>
        <v/>
      </c>
    </row>
    <row r="344" spans="1:14" ht="27" customHeight="1">
      <c r="A344" s="201"/>
      <c r="B344" s="202"/>
      <c r="C344" s="203"/>
      <c r="D344" s="208"/>
      <c r="E344" s="208"/>
      <c r="F344" s="73"/>
      <c r="G344" s="73"/>
      <c r="H344" s="156"/>
      <c r="I344" s="156"/>
      <c r="J344" s="156"/>
      <c r="K344" s="156"/>
      <c r="L344" s="156"/>
      <c r="M344" s="207"/>
      <c r="N344" s="156" t="str">
        <f t="shared" si="3"/>
        <v/>
      </c>
    </row>
    <row r="345" spans="1:14" ht="27" customHeight="1">
      <c r="A345" s="201"/>
      <c r="B345" s="202"/>
      <c r="C345" s="203"/>
      <c r="D345" s="204"/>
      <c r="E345" s="204"/>
      <c r="F345" s="73"/>
      <c r="G345" s="205"/>
      <c r="H345" s="203"/>
      <c r="I345" s="206"/>
      <c r="J345" s="156"/>
      <c r="K345" s="156"/>
      <c r="L345" s="156"/>
      <c r="M345" s="207"/>
      <c r="N345" s="156" t="str">
        <f t="shared" si="3"/>
        <v/>
      </c>
    </row>
    <row r="346" spans="1:14" ht="27" customHeight="1">
      <c r="A346" s="201"/>
      <c r="B346" s="202"/>
      <c r="C346" s="203"/>
      <c r="D346" s="208"/>
      <c r="E346" s="208"/>
      <c r="F346" s="78"/>
      <c r="G346" s="78"/>
      <c r="H346" s="156"/>
      <c r="I346" s="156"/>
      <c r="J346" s="156"/>
      <c r="K346" s="156"/>
      <c r="L346" s="156"/>
      <c r="M346" s="209"/>
      <c r="N346" s="156" t="str">
        <f t="shared" si="3"/>
        <v/>
      </c>
    </row>
    <row r="347" spans="1:14" ht="27" customHeight="1">
      <c r="A347" s="201"/>
      <c r="B347" s="202"/>
      <c r="C347" s="203"/>
      <c r="D347" s="208"/>
      <c r="E347" s="208"/>
      <c r="F347" s="73"/>
      <c r="G347" s="73"/>
      <c r="H347" s="156"/>
      <c r="I347" s="206"/>
      <c r="J347" s="156"/>
      <c r="K347" s="156"/>
      <c r="L347" s="156"/>
      <c r="M347" s="207"/>
      <c r="N347" s="156" t="str">
        <f t="shared" si="3"/>
        <v/>
      </c>
    </row>
    <row r="348" spans="1:14" ht="27" customHeight="1">
      <c r="A348" s="201"/>
      <c r="B348" s="202"/>
      <c r="C348" s="203"/>
      <c r="D348" s="208"/>
      <c r="E348" s="208"/>
      <c r="F348" s="73"/>
      <c r="G348" s="73"/>
      <c r="H348" s="203"/>
      <c r="I348" s="206"/>
      <c r="J348" s="156"/>
      <c r="K348" s="156"/>
      <c r="L348" s="156"/>
      <c r="M348" s="207"/>
      <c r="N348" s="156" t="str">
        <f t="shared" si="3"/>
        <v/>
      </c>
    </row>
    <row r="349" spans="1:14" ht="27" customHeight="1">
      <c r="A349" s="201"/>
      <c r="B349" s="202"/>
      <c r="C349" s="203"/>
      <c r="D349" s="208"/>
      <c r="E349" s="208"/>
      <c r="F349" s="73"/>
      <c r="G349" s="73"/>
      <c r="H349" s="156"/>
      <c r="I349" s="156"/>
      <c r="J349" s="156"/>
      <c r="K349" s="156"/>
      <c r="L349" s="156"/>
      <c r="M349" s="207"/>
      <c r="N349" s="156" t="str">
        <f t="shared" si="3"/>
        <v/>
      </c>
    </row>
    <row r="350" spans="1:14" ht="27" customHeight="1">
      <c r="A350" s="201"/>
      <c r="B350" s="202"/>
      <c r="C350" s="203"/>
      <c r="D350" s="208"/>
      <c r="E350" s="208"/>
      <c r="F350" s="73"/>
      <c r="G350" s="73"/>
      <c r="H350" s="156"/>
      <c r="I350" s="156"/>
      <c r="J350" s="156"/>
      <c r="K350" s="156"/>
      <c r="L350" s="156"/>
      <c r="M350" s="207"/>
      <c r="N350" s="156" t="str">
        <f t="shared" si="3"/>
        <v/>
      </c>
    </row>
    <row r="351" spans="1:14" ht="27" customHeight="1">
      <c r="A351" s="201"/>
      <c r="B351" s="202"/>
      <c r="C351" s="203"/>
      <c r="D351" s="208"/>
      <c r="E351" s="208"/>
      <c r="F351" s="73"/>
      <c r="G351" s="73"/>
      <c r="H351" s="156"/>
      <c r="I351" s="156"/>
      <c r="J351" s="156"/>
      <c r="K351" s="156"/>
      <c r="L351" s="156"/>
      <c r="M351" s="207"/>
      <c r="N351" s="156" t="str">
        <f t="shared" si="3"/>
        <v/>
      </c>
    </row>
    <row r="352" spans="1:14" ht="27" customHeight="1">
      <c r="A352" s="201"/>
      <c r="B352" s="202"/>
      <c r="C352" s="203"/>
      <c r="D352" s="208"/>
      <c r="E352" s="208"/>
      <c r="F352" s="73"/>
      <c r="G352" s="73"/>
      <c r="H352" s="156"/>
      <c r="I352" s="156"/>
      <c r="J352" s="156"/>
      <c r="K352" s="156"/>
      <c r="L352" s="156"/>
      <c r="M352" s="209"/>
      <c r="N352" s="156" t="str">
        <f t="shared" si="3"/>
        <v/>
      </c>
    </row>
    <row r="353" spans="1:14" ht="27" customHeight="1">
      <c r="A353" s="201"/>
      <c r="B353" s="202"/>
      <c r="C353" s="203"/>
      <c r="D353" s="208"/>
      <c r="E353" s="208"/>
      <c r="F353" s="73"/>
      <c r="G353" s="73"/>
      <c r="H353" s="156"/>
      <c r="I353" s="156"/>
      <c r="J353" s="156"/>
      <c r="K353" s="156"/>
      <c r="L353" s="156"/>
      <c r="M353" s="209"/>
      <c r="N353" s="156" t="str">
        <f t="shared" ref="N353:N393" si="4">CONCATENATE(C353,H353)</f>
        <v/>
      </c>
    </row>
    <row r="354" spans="1:14" ht="27" customHeight="1">
      <c r="A354" s="201"/>
      <c r="B354" s="202"/>
      <c r="C354" s="203"/>
      <c r="D354" s="208"/>
      <c r="E354" s="208"/>
      <c r="F354" s="73"/>
      <c r="G354" s="73"/>
      <c r="H354" s="156"/>
      <c r="I354" s="156"/>
      <c r="J354" s="156"/>
      <c r="K354" s="156"/>
      <c r="L354" s="156"/>
      <c r="M354" s="207"/>
      <c r="N354" s="156" t="str">
        <f t="shared" si="4"/>
        <v/>
      </c>
    </row>
    <row r="355" spans="1:14" ht="27" customHeight="1">
      <c r="A355" s="201"/>
      <c r="B355" s="202"/>
      <c r="C355" s="203"/>
      <c r="D355" s="208"/>
      <c r="E355" s="208"/>
      <c r="F355" s="73"/>
      <c r="G355" s="73"/>
      <c r="H355" s="156"/>
      <c r="I355" s="156"/>
      <c r="J355" s="156"/>
      <c r="K355" s="156"/>
      <c r="L355" s="156"/>
      <c r="M355" s="207"/>
      <c r="N355" s="156" t="str">
        <f t="shared" si="4"/>
        <v/>
      </c>
    </row>
    <row r="356" spans="1:14" ht="27" customHeight="1">
      <c r="A356" s="201"/>
      <c r="B356" s="202"/>
      <c r="C356" s="203"/>
      <c r="D356" s="208"/>
      <c r="E356" s="208"/>
      <c r="F356" s="73"/>
      <c r="G356" s="73"/>
      <c r="H356" s="156"/>
      <c r="I356" s="156"/>
      <c r="J356" s="156"/>
      <c r="K356" s="156"/>
      <c r="L356" s="156"/>
      <c r="M356" s="207"/>
      <c r="N356" s="156" t="str">
        <f t="shared" si="4"/>
        <v/>
      </c>
    </row>
    <row r="357" spans="1:14" ht="27" customHeight="1">
      <c r="A357" s="201"/>
      <c r="B357" s="202"/>
      <c r="C357" s="203"/>
      <c r="D357" s="208"/>
      <c r="E357" s="208"/>
      <c r="F357" s="73"/>
      <c r="G357" s="73"/>
      <c r="H357" s="156"/>
      <c r="I357" s="156"/>
      <c r="J357" s="156"/>
      <c r="K357" s="156"/>
      <c r="L357" s="156"/>
      <c r="M357" s="207"/>
      <c r="N357" s="156" t="str">
        <f t="shared" si="4"/>
        <v/>
      </c>
    </row>
    <row r="358" spans="1:14" ht="27" customHeight="1">
      <c r="A358" s="201"/>
      <c r="B358" s="202"/>
      <c r="C358" s="156"/>
      <c r="D358" s="208"/>
      <c r="E358" s="208"/>
      <c r="F358" s="73"/>
      <c r="G358" s="73"/>
      <c r="H358" s="156"/>
      <c r="I358" s="156"/>
      <c r="J358" s="156"/>
      <c r="K358" s="156"/>
      <c r="L358" s="156"/>
      <c r="M358" s="207"/>
      <c r="N358" s="156" t="str">
        <f t="shared" si="4"/>
        <v/>
      </c>
    </row>
    <row r="359" spans="1:14" ht="27" customHeight="1">
      <c r="A359" s="201"/>
      <c r="B359" s="202"/>
      <c r="C359" s="203"/>
      <c r="D359" s="208"/>
      <c r="E359" s="208"/>
      <c r="F359" s="73"/>
      <c r="G359" s="73"/>
      <c r="H359" s="156"/>
      <c r="I359" s="156"/>
      <c r="J359" s="156"/>
      <c r="K359" s="156"/>
      <c r="L359" s="156"/>
      <c r="M359" s="207"/>
      <c r="N359" s="156" t="str">
        <f t="shared" si="4"/>
        <v/>
      </c>
    </row>
    <row r="360" spans="1:14" ht="27" customHeight="1">
      <c r="A360" s="201"/>
      <c r="B360" s="202"/>
      <c r="C360" s="203"/>
      <c r="D360" s="208"/>
      <c r="E360" s="208"/>
      <c r="F360" s="73"/>
      <c r="G360" s="73"/>
      <c r="H360" s="156"/>
      <c r="I360" s="156"/>
      <c r="J360" s="156"/>
      <c r="K360" s="156"/>
      <c r="L360" s="156"/>
      <c r="M360" s="207"/>
      <c r="N360" s="156" t="str">
        <f t="shared" si="4"/>
        <v/>
      </c>
    </row>
    <row r="361" spans="1:14" ht="27" customHeight="1">
      <c r="A361" s="201"/>
      <c r="B361" s="202"/>
      <c r="C361" s="203"/>
      <c r="D361" s="208"/>
      <c r="E361" s="208"/>
      <c r="F361" s="73"/>
      <c r="G361" s="73"/>
      <c r="H361" s="156"/>
      <c r="I361" s="156"/>
      <c r="J361" s="156"/>
      <c r="K361" s="156"/>
      <c r="L361" s="156"/>
      <c r="M361" s="207"/>
      <c r="N361" s="156" t="str">
        <f t="shared" si="4"/>
        <v/>
      </c>
    </row>
    <row r="362" spans="1:14" ht="27" customHeight="1">
      <c r="A362" s="201"/>
      <c r="B362" s="211"/>
      <c r="C362" s="211"/>
      <c r="D362" s="212"/>
      <c r="E362" s="212">
        <f>SUM(E342:E361)</f>
        <v>0</v>
      </c>
      <c r="F362" s="213"/>
      <c r="G362" s="213"/>
      <c r="H362" s="214"/>
      <c r="I362" s="214"/>
      <c r="J362" s="214"/>
      <c r="K362" s="214"/>
      <c r="L362" s="214"/>
      <c r="M362" s="214"/>
      <c r="N362" s="156" t="str">
        <f t="shared" si="4"/>
        <v/>
      </c>
    </row>
    <row r="363" spans="1:14" ht="27" customHeight="1">
      <c r="A363" s="201"/>
      <c r="B363" s="202"/>
      <c r="C363" s="203"/>
      <c r="D363" s="208"/>
      <c r="E363" s="208"/>
      <c r="F363" s="73"/>
      <c r="G363" s="73"/>
      <c r="H363" s="156"/>
      <c r="I363" s="156"/>
      <c r="J363" s="156"/>
      <c r="K363" s="156"/>
      <c r="L363" s="156"/>
      <c r="M363" s="209"/>
      <c r="N363" s="156" t="str">
        <f t="shared" si="4"/>
        <v/>
      </c>
    </row>
    <row r="364" spans="1:14" ht="27" customHeight="1">
      <c r="A364" s="201"/>
      <c r="B364" s="202"/>
      <c r="C364" s="203"/>
      <c r="D364" s="204"/>
      <c r="E364" s="204"/>
      <c r="F364" s="73"/>
      <c r="G364" s="73"/>
      <c r="H364" s="203"/>
      <c r="I364" s="206"/>
      <c r="J364" s="156"/>
      <c r="K364" s="156"/>
      <c r="L364" s="156"/>
      <c r="M364" s="209"/>
      <c r="N364" s="156" t="str">
        <f t="shared" si="4"/>
        <v/>
      </c>
    </row>
    <row r="365" spans="1:14" ht="27" customHeight="1">
      <c r="A365" s="201"/>
      <c r="B365" s="202"/>
      <c r="C365" s="203"/>
      <c r="D365" s="208"/>
      <c r="E365" s="208"/>
      <c r="F365" s="73"/>
      <c r="G365" s="73"/>
      <c r="H365" s="156"/>
      <c r="I365" s="215"/>
      <c r="J365" s="156"/>
      <c r="K365" s="156"/>
      <c r="L365" s="156"/>
      <c r="M365" s="209"/>
      <c r="N365" s="156" t="str">
        <f t="shared" si="4"/>
        <v/>
      </c>
    </row>
    <row r="366" spans="1:14" ht="27" customHeight="1">
      <c r="A366" s="201"/>
      <c r="B366" s="202"/>
      <c r="C366" s="203"/>
      <c r="D366" s="208"/>
      <c r="E366" s="208"/>
      <c r="F366" s="73"/>
      <c r="G366" s="73"/>
      <c r="H366" s="156"/>
      <c r="I366" s="156"/>
      <c r="J366" s="156"/>
      <c r="K366" s="156"/>
      <c r="L366" s="156"/>
      <c r="M366" s="209"/>
      <c r="N366" s="156" t="str">
        <f t="shared" si="4"/>
        <v/>
      </c>
    </row>
    <row r="367" spans="1:14" ht="27" customHeight="1">
      <c r="A367" s="201"/>
      <c r="B367" s="202"/>
      <c r="C367" s="203"/>
      <c r="D367" s="208"/>
      <c r="E367" s="208"/>
      <c r="F367" s="73"/>
      <c r="G367" s="73"/>
      <c r="H367" s="203"/>
      <c r="I367" s="206"/>
      <c r="J367" s="156"/>
      <c r="K367" s="156"/>
      <c r="L367" s="156"/>
      <c r="M367" s="209"/>
      <c r="N367" s="156" t="str">
        <f t="shared" si="4"/>
        <v/>
      </c>
    </row>
    <row r="368" spans="1:14" ht="27" customHeight="1">
      <c r="A368" s="201"/>
      <c r="B368" s="202"/>
      <c r="C368" s="203"/>
      <c r="D368" s="208"/>
      <c r="E368" s="208"/>
      <c r="F368" s="73"/>
      <c r="G368" s="73"/>
      <c r="H368" s="156"/>
      <c r="I368" s="156"/>
      <c r="J368" s="156"/>
      <c r="K368" s="156"/>
      <c r="L368" s="156"/>
      <c r="M368" s="209"/>
      <c r="N368" s="156" t="str">
        <f t="shared" si="4"/>
        <v/>
      </c>
    </row>
    <row r="369" spans="1:14" ht="27" customHeight="1">
      <c r="A369" s="201"/>
      <c r="B369" s="202"/>
      <c r="C369" s="203"/>
      <c r="D369" s="208"/>
      <c r="E369" s="208"/>
      <c r="F369" s="73"/>
      <c r="G369" s="73"/>
      <c r="H369" s="156"/>
      <c r="I369" s="156"/>
      <c r="J369" s="156"/>
      <c r="K369" s="156"/>
      <c r="L369" s="156"/>
      <c r="M369" s="209"/>
      <c r="N369" s="156" t="str">
        <f t="shared" si="4"/>
        <v/>
      </c>
    </row>
    <row r="370" spans="1:14" ht="27" customHeight="1">
      <c r="A370" s="201"/>
      <c r="B370" s="202"/>
      <c r="C370" s="203"/>
      <c r="D370" s="208"/>
      <c r="E370" s="208"/>
      <c r="F370" s="73"/>
      <c r="G370" s="73"/>
      <c r="H370" s="156"/>
      <c r="I370" s="156"/>
      <c r="J370" s="156"/>
      <c r="K370" s="156"/>
      <c r="L370" s="156"/>
      <c r="M370" s="209"/>
      <c r="N370" s="156" t="str">
        <f t="shared" si="4"/>
        <v/>
      </c>
    </row>
    <row r="371" spans="1:14" ht="27" customHeight="1">
      <c r="A371" s="201"/>
      <c r="B371" s="202"/>
      <c r="C371" s="203"/>
      <c r="D371" s="208"/>
      <c r="E371" s="208"/>
      <c r="F371" s="73"/>
      <c r="G371" s="73"/>
      <c r="H371" s="156"/>
      <c r="I371" s="156"/>
      <c r="J371" s="156"/>
      <c r="K371" s="156"/>
      <c r="L371" s="156"/>
      <c r="M371" s="209"/>
      <c r="N371" s="156" t="str">
        <f t="shared" si="4"/>
        <v/>
      </c>
    </row>
    <row r="372" spans="1:14" ht="27" customHeight="1">
      <c r="A372" s="201"/>
      <c r="B372" s="202"/>
      <c r="C372" s="203"/>
      <c r="D372" s="208"/>
      <c r="E372" s="208"/>
      <c r="F372" s="73"/>
      <c r="G372" s="73"/>
      <c r="H372" s="156"/>
      <c r="I372" s="156"/>
      <c r="J372" s="156"/>
      <c r="K372" s="156"/>
      <c r="L372" s="156"/>
      <c r="M372" s="209"/>
      <c r="N372" s="156" t="str">
        <f t="shared" si="4"/>
        <v/>
      </c>
    </row>
    <row r="373" spans="1:14" ht="27" customHeight="1">
      <c r="A373" s="201"/>
      <c r="B373" s="202"/>
      <c r="C373" s="203"/>
      <c r="D373" s="204"/>
      <c r="E373" s="204"/>
      <c r="F373" s="73"/>
      <c r="G373" s="73"/>
      <c r="H373" s="203"/>
      <c r="I373" s="206"/>
      <c r="J373" s="156"/>
      <c r="K373" s="156"/>
      <c r="L373" s="156"/>
      <c r="M373" s="209"/>
      <c r="N373" s="156" t="str">
        <f t="shared" si="4"/>
        <v/>
      </c>
    </row>
    <row r="374" spans="1:14" ht="27" customHeight="1">
      <c r="A374" s="201"/>
      <c r="B374" s="202"/>
      <c r="C374" s="203"/>
      <c r="D374" s="208"/>
      <c r="E374" s="208"/>
      <c r="F374" s="116"/>
      <c r="G374" s="116"/>
      <c r="H374" s="156"/>
      <c r="I374" s="206"/>
      <c r="J374" s="156"/>
      <c r="K374" s="156"/>
      <c r="L374" s="156"/>
      <c r="M374" s="209"/>
      <c r="N374" s="156" t="str">
        <f t="shared" si="4"/>
        <v/>
      </c>
    </row>
    <row r="375" spans="1:14" ht="27" customHeight="1">
      <c r="A375" s="201"/>
      <c r="B375" s="202"/>
      <c r="C375" s="203"/>
      <c r="D375" s="208"/>
      <c r="E375" s="208"/>
      <c r="F375" s="73"/>
      <c r="G375" s="73"/>
      <c r="H375" s="156"/>
      <c r="I375" s="156"/>
      <c r="J375" s="156"/>
      <c r="K375" s="156"/>
      <c r="L375" s="156"/>
      <c r="M375" s="209"/>
      <c r="N375" s="156" t="str">
        <f t="shared" si="4"/>
        <v/>
      </c>
    </row>
    <row r="376" spans="1:14" ht="27" customHeight="1">
      <c r="A376" s="201"/>
      <c r="B376" s="202"/>
      <c r="C376" s="203"/>
      <c r="D376" s="208"/>
      <c r="E376" s="208"/>
      <c r="F376" s="73"/>
      <c r="G376" s="73"/>
      <c r="H376" s="156"/>
      <c r="I376" s="156"/>
      <c r="J376" s="156"/>
      <c r="K376" s="156"/>
      <c r="L376" s="156"/>
      <c r="M376" s="209"/>
      <c r="N376" s="156" t="str">
        <f t="shared" si="4"/>
        <v/>
      </c>
    </row>
    <row r="377" spans="1:14" ht="27" customHeight="1">
      <c r="A377" s="201"/>
      <c r="B377" s="202"/>
      <c r="C377" s="203"/>
      <c r="D377" s="208"/>
      <c r="E377" s="208"/>
      <c r="F377" s="99"/>
      <c r="G377" s="99"/>
      <c r="H377" s="156"/>
      <c r="I377" s="156"/>
      <c r="J377" s="156"/>
      <c r="K377" s="156"/>
      <c r="L377" s="156"/>
      <c r="M377" s="209"/>
      <c r="N377" s="156" t="str">
        <f t="shared" si="4"/>
        <v/>
      </c>
    </row>
    <row r="378" spans="1:14" ht="27" customHeight="1">
      <c r="A378" s="201"/>
      <c r="B378" s="202"/>
      <c r="C378" s="203"/>
      <c r="D378" s="208"/>
      <c r="E378" s="208"/>
      <c r="F378" s="73"/>
      <c r="G378" s="73"/>
      <c r="H378" s="203"/>
      <c r="I378" s="206"/>
      <c r="J378" s="156"/>
      <c r="K378" s="156"/>
      <c r="L378" s="156"/>
      <c r="M378" s="209"/>
      <c r="N378" s="156" t="str">
        <f t="shared" si="4"/>
        <v/>
      </c>
    </row>
    <row r="379" spans="1:14" ht="27" customHeight="1">
      <c r="A379" s="201"/>
      <c r="B379" s="202"/>
      <c r="C379" s="203"/>
      <c r="D379" s="208"/>
      <c r="E379" s="208"/>
      <c r="F379" s="73"/>
      <c r="G379" s="73"/>
      <c r="H379" s="156"/>
      <c r="I379" s="156"/>
      <c r="J379" s="156"/>
      <c r="K379" s="156"/>
      <c r="L379" s="156"/>
      <c r="M379" s="209"/>
      <c r="N379" s="156" t="str">
        <f t="shared" si="4"/>
        <v/>
      </c>
    </row>
    <row r="380" spans="1:14" ht="27" customHeight="1">
      <c r="A380" s="201"/>
      <c r="B380" s="202"/>
      <c r="C380" s="203"/>
      <c r="D380" s="208"/>
      <c r="E380" s="208"/>
      <c r="F380" s="73"/>
      <c r="G380" s="73"/>
      <c r="H380" s="156"/>
      <c r="I380" s="156"/>
      <c r="J380" s="156"/>
      <c r="K380" s="156"/>
      <c r="L380" s="156"/>
      <c r="M380" s="209"/>
      <c r="N380" s="156" t="str">
        <f t="shared" si="4"/>
        <v/>
      </c>
    </row>
    <row r="381" spans="1:14" ht="27" customHeight="1">
      <c r="A381" s="201"/>
      <c r="B381" s="202"/>
      <c r="C381" s="203"/>
      <c r="D381" s="208"/>
      <c r="E381" s="208"/>
      <c r="F381" s="73"/>
      <c r="G381" s="73"/>
      <c r="H381" s="156"/>
      <c r="I381" s="156"/>
      <c r="J381" s="156"/>
      <c r="K381" s="156"/>
      <c r="L381" s="156"/>
      <c r="M381" s="209"/>
      <c r="N381" s="156" t="str">
        <f t="shared" si="4"/>
        <v/>
      </c>
    </row>
    <row r="382" spans="1:14" ht="27" customHeight="1">
      <c r="A382" s="201"/>
      <c r="B382" s="202"/>
      <c r="C382" s="203"/>
      <c r="D382" s="208"/>
      <c r="E382" s="208"/>
      <c r="F382" s="73"/>
      <c r="G382" s="73"/>
      <c r="H382" s="156"/>
      <c r="I382" s="156"/>
      <c r="J382" s="156"/>
      <c r="K382" s="156"/>
      <c r="L382" s="156"/>
      <c r="M382" s="209"/>
      <c r="N382" s="156" t="str">
        <f t="shared" si="4"/>
        <v/>
      </c>
    </row>
    <row r="383" spans="1:14" ht="27" customHeight="1">
      <c r="A383" s="201"/>
      <c r="B383" s="211"/>
      <c r="C383" s="211"/>
      <c r="D383" s="212"/>
      <c r="E383" s="212">
        <f>SUM(E363:E382)</f>
        <v>0</v>
      </c>
      <c r="F383" s="213"/>
      <c r="G383" s="213"/>
      <c r="H383" s="214"/>
      <c r="I383" s="214"/>
      <c r="J383" s="214"/>
      <c r="K383" s="214"/>
      <c r="L383" s="214"/>
      <c r="M383" s="214"/>
      <c r="N383" s="156" t="str">
        <f t="shared" si="4"/>
        <v/>
      </c>
    </row>
    <row r="384" spans="1:14" ht="27" customHeight="1">
      <c r="A384" s="201"/>
      <c r="B384" s="202"/>
      <c r="C384" s="203"/>
      <c r="D384" s="208"/>
      <c r="E384" s="208"/>
      <c r="F384" s="73"/>
      <c r="G384" s="73"/>
      <c r="H384" s="156"/>
      <c r="I384" s="156"/>
      <c r="J384" s="156"/>
      <c r="K384" s="156"/>
      <c r="L384" s="156"/>
      <c r="M384" s="209"/>
      <c r="N384" s="156" t="str">
        <f t="shared" si="4"/>
        <v/>
      </c>
    </row>
    <row r="385" spans="1:14" ht="27" customHeight="1">
      <c r="A385" s="201"/>
      <c r="B385" s="202"/>
      <c r="C385" s="203"/>
      <c r="D385" s="208"/>
      <c r="E385" s="208"/>
      <c r="F385" s="73"/>
      <c r="G385" s="73"/>
      <c r="H385" s="156"/>
      <c r="I385" s="156"/>
      <c r="J385" s="156"/>
      <c r="K385" s="156"/>
      <c r="L385" s="156"/>
      <c r="M385" s="209"/>
      <c r="N385" s="156" t="str">
        <f t="shared" si="4"/>
        <v/>
      </c>
    </row>
    <row r="386" spans="1:14" ht="27" customHeight="1">
      <c r="A386" s="201"/>
      <c r="B386" s="202"/>
      <c r="C386" s="203"/>
      <c r="D386" s="204"/>
      <c r="E386" s="204"/>
      <c r="F386" s="73"/>
      <c r="G386" s="73"/>
      <c r="H386" s="156"/>
      <c r="I386" s="156"/>
      <c r="J386" s="156"/>
      <c r="K386" s="156"/>
      <c r="L386" s="156"/>
      <c r="M386" s="209"/>
      <c r="N386" s="156" t="str">
        <f t="shared" si="4"/>
        <v/>
      </c>
    </row>
    <row r="387" spans="1:14" ht="27" customHeight="1">
      <c r="A387" s="201"/>
      <c r="B387" s="202"/>
      <c r="C387" s="203"/>
      <c r="D387" s="208"/>
      <c r="E387" s="208"/>
      <c r="F387" s="73"/>
      <c r="G387" s="73"/>
      <c r="H387" s="156"/>
      <c r="I387" s="156"/>
      <c r="J387" s="156"/>
      <c r="K387" s="156"/>
      <c r="L387" s="156"/>
      <c r="M387" s="209"/>
      <c r="N387" s="156" t="str">
        <f t="shared" si="4"/>
        <v/>
      </c>
    </row>
    <row r="388" spans="1:14" ht="27" customHeight="1">
      <c r="A388" s="201"/>
      <c r="B388" s="202"/>
      <c r="C388" s="203"/>
      <c r="D388" s="208"/>
      <c r="E388" s="208"/>
      <c r="F388" s="73"/>
      <c r="G388" s="205"/>
      <c r="H388" s="156"/>
      <c r="I388" s="156"/>
      <c r="J388" s="156"/>
      <c r="K388" s="156"/>
      <c r="L388" s="156"/>
      <c r="M388" s="209"/>
      <c r="N388" s="156" t="str">
        <f t="shared" si="4"/>
        <v/>
      </c>
    </row>
    <row r="389" spans="1:14" ht="27" customHeight="1">
      <c r="A389" s="201"/>
      <c r="B389" s="202"/>
      <c r="C389" s="203"/>
      <c r="D389" s="208"/>
      <c r="E389" s="208"/>
      <c r="F389" s="73"/>
      <c r="G389" s="205"/>
      <c r="H389" s="156"/>
      <c r="I389" s="156"/>
      <c r="J389" s="156"/>
      <c r="K389" s="156"/>
      <c r="L389" s="156"/>
      <c r="M389" s="209"/>
      <c r="N389" s="156" t="str">
        <f t="shared" si="4"/>
        <v/>
      </c>
    </row>
    <row r="390" spans="1:14" ht="27" customHeight="1">
      <c r="A390" s="201"/>
      <c r="B390" s="202"/>
      <c r="C390" s="203"/>
      <c r="D390" s="208"/>
      <c r="E390" s="208"/>
      <c r="F390" s="73"/>
      <c r="G390" s="73"/>
      <c r="H390" s="156"/>
      <c r="I390" s="156"/>
      <c r="J390" s="156"/>
      <c r="K390" s="156"/>
      <c r="L390" s="156"/>
      <c r="M390" s="209"/>
      <c r="N390" s="156" t="str">
        <f t="shared" si="4"/>
        <v/>
      </c>
    </row>
    <row r="391" spans="1:14" ht="27" customHeight="1">
      <c r="A391" s="201"/>
      <c r="B391" s="202"/>
      <c r="C391" s="203"/>
      <c r="D391" s="208"/>
      <c r="E391" s="208"/>
      <c r="F391" s="73"/>
      <c r="G391" s="73"/>
      <c r="H391" s="156"/>
      <c r="I391" s="156"/>
      <c r="J391" s="156"/>
      <c r="K391" s="156"/>
      <c r="L391" s="156"/>
      <c r="M391" s="209"/>
      <c r="N391" s="156" t="str">
        <f t="shared" si="4"/>
        <v/>
      </c>
    </row>
    <row r="392" spans="1:14" ht="27" customHeight="1">
      <c r="A392" s="201"/>
      <c r="B392" s="202"/>
      <c r="C392" s="203"/>
      <c r="D392" s="208"/>
      <c r="E392" s="208"/>
      <c r="F392" s="73"/>
      <c r="G392" s="73"/>
      <c r="H392" s="156"/>
      <c r="I392" s="156"/>
      <c r="J392" s="156"/>
      <c r="K392" s="156"/>
      <c r="L392" s="156"/>
      <c r="M392" s="209"/>
      <c r="N392" s="156" t="str">
        <f t="shared" si="4"/>
        <v/>
      </c>
    </row>
    <row r="393" spans="1:14" ht="27" customHeight="1">
      <c r="A393" s="201"/>
      <c r="B393" s="202"/>
      <c r="C393" s="203"/>
      <c r="D393" s="208"/>
      <c r="E393" s="208"/>
      <c r="F393" s="73"/>
      <c r="G393" s="73"/>
      <c r="H393" s="203"/>
      <c r="I393" s="206"/>
      <c r="J393" s="156"/>
      <c r="K393" s="156"/>
      <c r="L393" s="156"/>
      <c r="M393" s="209"/>
      <c r="N393" s="156" t="str">
        <f t="shared" si="4"/>
        <v/>
      </c>
    </row>
    <row r="394" spans="1:14">
      <c r="A394" s="201"/>
      <c r="B394" s="202"/>
      <c r="C394" s="203"/>
      <c r="D394" s="208"/>
      <c r="E394" s="208"/>
      <c r="F394" s="73"/>
      <c r="G394" s="73"/>
      <c r="H394" s="215"/>
      <c r="I394" s="156"/>
      <c r="J394" s="156"/>
      <c r="K394" s="156"/>
      <c r="L394" s="156"/>
      <c r="M394" s="206"/>
    </row>
    <row r="395" spans="1:14">
      <c r="A395" s="201"/>
      <c r="B395" s="202"/>
      <c r="C395" s="203"/>
      <c r="D395" s="208"/>
      <c r="E395" s="208"/>
      <c r="F395" s="73"/>
      <c r="G395" s="73"/>
      <c r="H395" s="203"/>
      <c r="I395" s="206"/>
      <c r="J395" s="156"/>
      <c r="K395" s="156"/>
      <c r="L395" s="156"/>
      <c r="M395" s="209"/>
    </row>
    <row r="396" spans="1:14">
      <c r="A396" s="201"/>
      <c r="B396" s="202"/>
      <c r="C396" s="203"/>
      <c r="D396" s="208"/>
      <c r="E396" s="208"/>
      <c r="F396" s="73"/>
      <c r="G396" s="73"/>
      <c r="H396" s="156"/>
      <c r="I396" s="156"/>
      <c r="J396" s="156"/>
      <c r="K396" s="156"/>
      <c r="L396" s="156"/>
      <c r="M396" s="209"/>
    </row>
    <row r="397" spans="1:14">
      <c r="A397" s="201"/>
      <c r="B397" s="202"/>
      <c r="C397" s="203"/>
      <c r="D397" s="208"/>
      <c r="E397" s="208"/>
      <c r="F397" s="73"/>
      <c r="G397" s="73"/>
      <c r="H397" s="156"/>
      <c r="I397" s="156"/>
      <c r="J397" s="156"/>
      <c r="K397" s="156"/>
      <c r="L397" s="156"/>
      <c r="M397" s="209"/>
    </row>
    <row r="398" spans="1:14">
      <c r="A398" s="201"/>
      <c r="B398" s="202"/>
      <c r="C398" s="203"/>
      <c r="D398" s="204"/>
      <c r="E398" s="208"/>
      <c r="F398" s="73"/>
      <c r="G398" s="73"/>
      <c r="H398" s="202"/>
      <c r="I398" s="206"/>
      <c r="J398" s="156"/>
      <c r="K398" s="156"/>
      <c r="L398" s="156"/>
      <c r="M398" s="209"/>
    </row>
    <row r="399" spans="1:14">
      <c r="A399" s="201"/>
      <c r="B399" s="202"/>
      <c r="C399" s="203"/>
      <c r="D399" s="204"/>
      <c r="E399" s="208"/>
      <c r="F399" s="73"/>
      <c r="G399" s="73"/>
      <c r="H399" s="202"/>
      <c r="I399" s="206"/>
      <c r="J399" s="156"/>
      <c r="K399" s="156"/>
      <c r="L399" s="156"/>
      <c r="M399" s="209"/>
    </row>
    <row r="400" spans="1:14">
      <c r="A400" s="201"/>
      <c r="B400" s="202"/>
      <c r="C400" s="203"/>
      <c r="D400" s="204"/>
      <c r="E400" s="208"/>
      <c r="F400" s="73"/>
      <c r="G400" s="73"/>
      <c r="H400" s="202"/>
      <c r="I400" s="206"/>
      <c r="J400" s="156"/>
      <c r="K400" s="156"/>
      <c r="L400" s="156"/>
      <c r="M400" s="209"/>
    </row>
    <row r="401" spans="1:13">
      <c r="A401" s="201"/>
      <c r="B401" s="202"/>
      <c r="C401" s="203"/>
      <c r="D401" s="204"/>
      <c r="E401" s="208"/>
      <c r="F401" s="73"/>
      <c r="G401" s="73"/>
      <c r="H401" s="202"/>
      <c r="I401" s="156"/>
      <c r="J401" s="156"/>
      <c r="K401" s="156"/>
      <c r="L401" s="156"/>
      <c r="M401" s="209"/>
    </row>
    <row r="402" spans="1:13">
      <c r="A402" s="201"/>
      <c r="B402" s="202"/>
      <c r="C402" s="203"/>
      <c r="D402" s="208"/>
      <c r="E402" s="208"/>
      <c r="F402" s="73"/>
      <c r="G402" s="73"/>
      <c r="H402" s="156"/>
      <c r="I402" s="156"/>
      <c r="J402" s="156"/>
      <c r="K402" s="156"/>
      <c r="L402" s="156"/>
      <c r="M402" s="209"/>
    </row>
    <row r="403" spans="1:13">
      <c r="A403" s="201"/>
      <c r="B403" s="202"/>
      <c r="C403" s="156"/>
      <c r="D403" s="208"/>
      <c r="E403" s="208"/>
      <c r="F403" s="73"/>
      <c r="G403" s="73"/>
      <c r="H403" s="203"/>
      <c r="I403" s="206"/>
      <c r="J403" s="156"/>
      <c r="K403" s="156"/>
      <c r="L403" s="156"/>
      <c r="M403" s="209"/>
    </row>
    <row r="404" spans="1:13">
      <c r="A404" s="201"/>
      <c r="B404" s="211"/>
      <c r="C404" s="211"/>
      <c r="D404" s="212"/>
      <c r="E404" s="212"/>
      <c r="F404" s="213"/>
      <c r="G404" s="213"/>
      <c r="H404" s="214"/>
      <c r="I404" s="214"/>
      <c r="J404" s="214"/>
      <c r="K404" s="214"/>
      <c r="L404" s="214"/>
      <c r="M404" s="214"/>
    </row>
    <row r="405" spans="1:13">
      <c r="A405" s="201"/>
      <c r="B405" s="202"/>
      <c r="C405" s="203"/>
      <c r="D405" s="208"/>
      <c r="E405" s="208"/>
      <c r="F405" s="73"/>
      <c r="G405" s="73"/>
      <c r="H405" s="156"/>
      <c r="I405" s="156"/>
      <c r="J405" s="156"/>
      <c r="K405" s="156"/>
      <c r="L405" s="156"/>
      <c r="M405" s="209"/>
    </row>
    <row r="406" spans="1:13">
      <c r="A406" s="201"/>
      <c r="B406" s="202"/>
      <c r="C406" s="203"/>
      <c r="D406" s="208"/>
      <c r="E406" s="208"/>
      <c r="F406" s="73"/>
      <c r="G406" s="73"/>
      <c r="H406" s="156"/>
      <c r="I406" s="156"/>
      <c r="J406" s="156"/>
      <c r="K406" s="156"/>
      <c r="L406" s="156"/>
      <c r="M406" s="209"/>
    </row>
    <row r="407" spans="1:13">
      <c r="A407" s="201"/>
      <c r="B407" s="202"/>
      <c r="C407" s="203"/>
      <c r="D407" s="208"/>
      <c r="E407" s="208"/>
      <c r="F407" s="73"/>
      <c r="G407" s="73"/>
      <c r="H407" s="156"/>
      <c r="I407" s="156"/>
      <c r="J407" s="156"/>
      <c r="K407" s="156"/>
      <c r="L407" s="156"/>
      <c r="M407" s="209"/>
    </row>
    <row r="408" spans="1:13">
      <c r="A408" s="201"/>
      <c r="B408" s="202"/>
      <c r="C408" s="203"/>
      <c r="D408" s="208"/>
      <c r="E408" s="208"/>
      <c r="F408" s="73"/>
      <c r="G408" s="73"/>
      <c r="H408" s="156"/>
      <c r="I408" s="156"/>
      <c r="J408" s="156"/>
      <c r="K408" s="156"/>
      <c r="L408" s="156"/>
      <c r="M408" s="209"/>
    </row>
    <row r="409" spans="1:13">
      <c r="A409" s="201"/>
      <c r="B409" s="202"/>
      <c r="C409" s="203"/>
      <c r="D409" s="208"/>
      <c r="E409" s="208"/>
      <c r="F409" s="73"/>
      <c r="G409" s="73"/>
      <c r="H409" s="156"/>
      <c r="I409" s="156"/>
      <c r="J409" s="156"/>
      <c r="K409" s="156"/>
      <c r="L409" s="156"/>
      <c r="M409" s="209"/>
    </row>
    <row r="410" spans="1:13">
      <c r="A410" s="201"/>
      <c r="B410" s="202"/>
      <c r="C410" s="203"/>
      <c r="D410" s="208"/>
      <c r="E410" s="208"/>
      <c r="F410" s="73"/>
      <c r="G410" s="73"/>
      <c r="H410" s="156"/>
      <c r="I410" s="156"/>
      <c r="J410" s="156"/>
      <c r="K410" s="156"/>
      <c r="L410" s="156"/>
      <c r="M410" s="209"/>
    </row>
    <row r="411" spans="1:13">
      <c r="A411" s="201"/>
      <c r="B411" s="202"/>
      <c r="C411" s="203"/>
      <c r="D411" s="208"/>
      <c r="E411" s="208"/>
      <c r="F411" s="73"/>
      <c r="G411" s="73"/>
      <c r="H411" s="156"/>
      <c r="I411" s="215"/>
      <c r="J411" s="156"/>
      <c r="K411" s="156"/>
      <c r="L411" s="156"/>
      <c r="M411" s="209"/>
    </row>
    <row r="412" spans="1:13">
      <c r="A412" s="201"/>
      <c r="B412" s="202"/>
      <c r="C412" s="203"/>
      <c r="D412" s="208"/>
      <c r="E412" s="208"/>
      <c r="F412" s="73"/>
      <c r="G412" s="73"/>
      <c r="H412" s="156"/>
      <c r="I412" s="156"/>
      <c r="J412" s="156"/>
      <c r="K412" s="156"/>
      <c r="L412" s="156"/>
      <c r="M412" s="209"/>
    </row>
    <row r="413" spans="1:13">
      <c r="A413" s="201"/>
      <c r="B413" s="202"/>
      <c r="C413" s="203"/>
      <c r="D413" s="208"/>
      <c r="E413" s="208"/>
      <c r="F413" s="73"/>
      <c r="G413" s="73"/>
      <c r="H413" s="156"/>
      <c r="I413" s="156"/>
      <c r="J413" s="156"/>
      <c r="K413" s="156"/>
      <c r="L413" s="156"/>
      <c r="M413" s="209"/>
    </row>
    <row r="414" spans="1:13">
      <c r="A414" s="201"/>
      <c r="B414" s="202"/>
      <c r="C414" s="203"/>
      <c r="D414" s="208"/>
      <c r="E414" s="208"/>
      <c r="F414" s="73"/>
      <c r="G414" s="205"/>
      <c r="H414" s="156"/>
      <c r="I414" s="156"/>
      <c r="J414" s="156"/>
      <c r="K414" s="156"/>
      <c r="L414" s="156"/>
      <c r="M414" s="206"/>
    </row>
    <row r="415" spans="1:13">
      <c r="A415" s="201"/>
      <c r="B415" s="202"/>
      <c r="C415" s="203"/>
      <c r="D415" s="208"/>
      <c r="E415" s="208"/>
      <c r="F415" s="73"/>
      <c r="G415" s="73"/>
      <c r="H415" s="156"/>
      <c r="I415" s="156"/>
      <c r="J415" s="156"/>
      <c r="K415" s="156"/>
      <c r="L415" s="156"/>
      <c r="M415" s="209"/>
    </row>
    <row r="416" spans="1:13">
      <c r="A416" s="201"/>
      <c r="B416" s="202"/>
      <c r="C416" s="203"/>
      <c r="D416" s="208"/>
      <c r="E416" s="208"/>
      <c r="F416" s="73"/>
      <c r="G416" s="73"/>
      <c r="H416" s="203"/>
      <c r="I416" s="206"/>
      <c r="J416" s="156"/>
      <c r="K416" s="156"/>
      <c r="L416" s="156"/>
      <c r="M416" s="209"/>
    </row>
    <row r="417" spans="1:13">
      <c r="A417" s="201"/>
      <c r="B417" s="202"/>
      <c r="C417" s="203"/>
      <c r="D417" s="208"/>
      <c r="E417" s="208"/>
      <c r="F417" s="73"/>
      <c r="G417" s="73"/>
      <c r="H417" s="156"/>
      <c r="I417" s="206"/>
      <c r="J417" s="156"/>
      <c r="K417" s="156"/>
      <c r="L417" s="156"/>
      <c r="M417" s="209"/>
    </row>
    <row r="418" spans="1:13">
      <c r="A418" s="201"/>
      <c r="B418" s="202"/>
      <c r="C418" s="203"/>
      <c r="D418" s="208"/>
      <c r="E418" s="208"/>
      <c r="F418" s="73"/>
      <c r="G418" s="73"/>
      <c r="H418" s="156"/>
      <c r="I418" s="156"/>
      <c r="J418" s="156"/>
      <c r="K418" s="156"/>
      <c r="L418" s="156"/>
      <c r="M418" s="209"/>
    </row>
    <row r="419" spans="1:13">
      <c r="A419" s="201"/>
      <c r="B419" s="202"/>
      <c r="C419" s="203"/>
      <c r="D419" s="208"/>
      <c r="E419" s="208"/>
      <c r="F419" s="73"/>
      <c r="G419" s="73"/>
      <c r="H419" s="156"/>
      <c r="I419" s="156"/>
      <c r="J419" s="156"/>
      <c r="K419" s="156"/>
      <c r="L419" s="156"/>
      <c r="M419" s="209"/>
    </row>
    <row r="420" spans="1:13">
      <c r="A420" s="201"/>
      <c r="B420" s="202"/>
      <c r="C420" s="156"/>
      <c r="D420" s="208"/>
      <c r="E420" s="208"/>
      <c r="F420" s="73"/>
      <c r="G420" s="73"/>
      <c r="H420" s="156"/>
      <c r="I420" s="156"/>
      <c r="J420" s="156"/>
      <c r="K420" s="156"/>
      <c r="L420" s="156"/>
      <c r="M420" s="209"/>
    </row>
    <row r="421" spans="1:13">
      <c r="A421" s="201"/>
      <c r="B421" s="202"/>
      <c r="C421" s="203"/>
      <c r="D421" s="208"/>
      <c r="E421" s="208"/>
      <c r="F421" s="73"/>
      <c r="G421" s="205"/>
      <c r="H421" s="156"/>
      <c r="I421" s="156"/>
      <c r="J421" s="156"/>
      <c r="K421" s="156"/>
      <c r="L421" s="156"/>
      <c r="M421" s="209"/>
    </row>
    <row r="422" spans="1:13">
      <c r="A422" s="201"/>
      <c r="B422" s="202"/>
      <c r="C422" s="156"/>
      <c r="D422" s="208"/>
      <c r="E422" s="208"/>
      <c r="F422" s="73"/>
      <c r="G422" s="73"/>
      <c r="H422" s="156"/>
      <c r="I422" s="156"/>
      <c r="J422" s="156"/>
      <c r="K422" s="156"/>
      <c r="L422" s="156"/>
      <c r="M422" s="209"/>
    </row>
    <row r="423" spans="1:13">
      <c r="A423" s="201"/>
      <c r="B423" s="202"/>
      <c r="C423" s="203"/>
      <c r="D423" s="208"/>
      <c r="E423" s="204"/>
      <c r="F423" s="73"/>
      <c r="G423" s="73"/>
      <c r="H423" s="156"/>
      <c r="I423" s="156"/>
      <c r="J423" s="156"/>
      <c r="K423" s="156"/>
      <c r="L423" s="156"/>
      <c r="M423" s="209"/>
    </row>
    <row r="424" spans="1:13">
      <c r="A424" s="201"/>
      <c r="B424" s="202"/>
      <c r="C424" s="203"/>
      <c r="D424" s="208"/>
      <c r="E424" s="208"/>
      <c r="F424" s="73"/>
      <c r="G424" s="73"/>
      <c r="H424" s="156"/>
      <c r="I424" s="156"/>
      <c r="J424" s="156"/>
      <c r="K424" s="156"/>
      <c r="L424" s="156"/>
      <c r="M424" s="209"/>
    </row>
    <row r="425" spans="1:13">
      <c r="A425" s="201"/>
      <c r="B425" s="211"/>
      <c r="C425" s="211"/>
      <c r="D425" s="212"/>
      <c r="E425" s="212">
        <f>SUM(E405:E424)</f>
        <v>0</v>
      </c>
      <c r="F425" s="213"/>
      <c r="G425" s="213"/>
      <c r="H425" s="214"/>
      <c r="I425" s="214"/>
      <c r="J425" s="214"/>
      <c r="K425" s="214"/>
      <c r="L425" s="214"/>
      <c r="M425" s="214"/>
    </row>
    <row r="426" spans="1:13">
      <c r="A426" s="201"/>
      <c r="B426" s="202"/>
      <c r="C426" s="156"/>
      <c r="D426" s="208"/>
      <c r="E426" s="208"/>
      <c r="F426" s="73"/>
      <c r="G426" s="73"/>
      <c r="H426" s="203"/>
      <c r="I426" s="206"/>
      <c r="J426" s="156"/>
      <c r="K426" s="156"/>
      <c r="L426" s="156"/>
      <c r="M426" s="209"/>
    </row>
    <row r="427" spans="1:13">
      <c r="A427" s="201"/>
      <c r="B427" s="202"/>
      <c r="C427" s="203"/>
      <c r="D427" s="208"/>
      <c r="E427" s="208"/>
      <c r="F427" s="73"/>
      <c r="G427" s="205"/>
      <c r="H427" s="156"/>
      <c r="I427" s="156"/>
      <c r="J427" s="156"/>
      <c r="K427" s="156"/>
      <c r="L427" s="156"/>
      <c r="M427" s="209"/>
    </row>
    <row r="428" spans="1:13">
      <c r="A428" s="201"/>
      <c r="B428" s="202"/>
      <c r="C428" s="203"/>
      <c r="D428" s="208"/>
      <c r="E428" s="208"/>
      <c r="F428" s="73"/>
      <c r="G428" s="73"/>
      <c r="H428" s="156"/>
      <c r="I428" s="156"/>
      <c r="J428" s="156"/>
      <c r="K428" s="156"/>
      <c r="L428" s="156"/>
      <c r="M428" s="209"/>
    </row>
    <row r="429" spans="1:13">
      <c r="A429" s="201"/>
      <c r="B429" s="202"/>
      <c r="C429" s="203"/>
      <c r="D429" s="208"/>
      <c r="E429" s="208"/>
      <c r="F429" s="73"/>
      <c r="G429" s="73"/>
      <c r="H429" s="156"/>
      <c r="I429" s="156"/>
      <c r="J429" s="156"/>
      <c r="K429" s="156"/>
      <c r="L429" s="156"/>
      <c r="M429" s="209"/>
    </row>
    <row r="430" spans="1:13">
      <c r="A430" s="201"/>
      <c r="B430" s="202"/>
      <c r="C430" s="203"/>
      <c r="D430" s="208"/>
      <c r="E430" s="208"/>
      <c r="F430" s="73"/>
      <c r="G430" s="73"/>
      <c r="H430" s="156"/>
      <c r="I430" s="156"/>
      <c r="J430" s="156"/>
      <c r="K430" s="156"/>
      <c r="L430" s="156"/>
      <c r="M430" s="209"/>
    </row>
    <row r="431" spans="1:13">
      <c r="A431" s="201"/>
      <c r="B431" s="202"/>
      <c r="C431" s="203"/>
      <c r="D431" s="208"/>
      <c r="E431" s="208"/>
      <c r="F431" s="73"/>
      <c r="G431" s="73"/>
      <c r="H431" s="156"/>
      <c r="I431" s="156"/>
      <c r="J431" s="156"/>
      <c r="K431" s="156"/>
      <c r="L431" s="156"/>
      <c r="M431" s="206"/>
    </row>
    <row r="432" spans="1:13">
      <c r="A432" s="201"/>
      <c r="B432" s="202"/>
      <c r="C432" s="203"/>
      <c r="D432" s="208"/>
      <c r="E432" s="208"/>
      <c r="F432" s="73"/>
      <c r="G432" s="73"/>
      <c r="H432" s="156"/>
      <c r="I432" s="156"/>
      <c r="J432" s="156"/>
      <c r="K432" s="156"/>
      <c r="L432" s="156"/>
      <c r="M432" s="209"/>
    </row>
    <row r="433" spans="1:13">
      <c r="A433" s="201"/>
      <c r="B433" s="202"/>
      <c r="C433" s="203"/>
      <c r="D433" s="208"/>
      <c r="E433" s="208"/>
      <c r="F433" s="73"/>
      <c r="G433" s="73"/>
      <c r="H433" s="156"/>
      <c r="I433" s="156"/>
      <c r="J433" s="156"/>
      <c r="K433" s="156"/>
      <c r="L433" s="156"/>
      <c r="M433" s="209"/>
    </row>
    <row r="434" spans="1:13">
      <c r="A434" s="201"/>
      <c r="B434" s="202"/>
      <c r="C434" s="203"/>
      <c r="D434" s="208"/>
      <c r="E434" s="208"/>
      <c r="F434" s="73"/>
      <c r="G434" s="73"/>
      <c r="H434" s="156"/>
      <c r="I434" s="156"/>
      <c r="J434" s="156"/>
      <c r="K434" s="156"/>
      <c r="L434" s="156"/>
      <c r="M434" s="209"/>
    </row>
    <row r="435" spans="1:13">
      <c r="A435" s="201"/>
      <c r="B435" s="202"/>
      <c r="C435" s="203"/>
      <c r="D435" s="208"/>
      <c r="E435" s="208"/>
      <c r="F435" s="73"/>
      <c r="G435" s="73"/>
      <c r="H435" s="156"/>
      <c r="I435" s="156"/>
      <c r="J435" s="156"/>
      <c r="K435" s="156"/>
      <c r="L435" s="156"/>
      <c r="M435" s="209"/>
    </row>
    <row r="436" spans="1:13">
      <c r="A436" s="201"/>
      <c r="B436" s="202"/>
      <c r="C436" s="203"/>
      <c r="D436" s="208"/>
      <c r="E436" s="208"/>
      <c r="F436" s="73"/>
      <c r="G436" s="73"/>
      <c r="H436" s="217"/>
      <c r="I436" s="156"/>
      <c r="J436" s="156"/>
      <c r="K436" s="156"/>
      <c r="L436" s="156"/>
      <c r="M436" s="209"/>
    </row>
    <row r="437" spans="1:13">
      <c r="A437" s="201"/>
      <c r="B437" s="202"/>
      <c r="C437" s="203"/>
      <c r="D437" s="208"/>
      <c r="E437" s="208"/>
      <c r="F437" s="73"/>
      <c r="G437" s="73"/>
      <c r="H437" s="156"/>
      <c r="I437" s="156"/>
      <c r="J437" s="156"/>
      <c r="K437" s="156"/>
      <c r="L437" s="156"/>
      <c r="M437" s="209"/>
    </row>
    <row r="438" spans="1:13">
      <c r="A438" s="201"/>
      <c r="B438" s="202"/>
      <c r="C438" s="203"/>
      <c r="D438" s="208"/>
      <c r="E438" s="208"/>
      <c r="F438" s="73"/>
      <c r="G438" s="73"/>
      <c r="H438" s="217"/>
      <c r="I438" s="156"/>
      <c r="J438" s="156"/>
      <c r="K438" s="156"/>
      <c r="L438" s="156"/>
      <c r="M438" s="209"/>
    </row>
    <row r="439" spans="1:13">
      <c r="A439" s="201"/>
      <c r="B439" s="202"/>
      <c r="C439" s="203"/>
      <c r="D439" s="208"/>
      <c r="E439" s="208"/>
      <c r="F439" s="73"/>
      <c r="G439" s="73"/>
      <c r="H439" s="156"/>
      <c r="I439" s="156"/>
      <c r="J439" s="156"/>
      <c r="K439" s="156"/>
      <c r="L439" s="156"/>
      <c r="M439" s="209"/>
    </row>
    <row r="440" spans="1:13">
      <c r="A440" s="201"/>
      <c r="B440" s="202"/>
      <c r="C440" s="203"/>
      <c r="D440" s="208"/>
      <c r="E440" s="208"/>
      <c r="F440" s="73"/>
      <c r="G440" s="73"/>
      <c r="H440" s="156"/>
      <c r="I440" s="156"/>
      <c r="J440" s="156"/>
      <c r="K440" s="156"/>
      <c r="L440" s="156"/>
      <c r="M440" s="209"/>
    </row>
    <row r="441" spans="1:13">
      <c r="A441" s="201"/>
      <c r="B441" s="202"/>
      <c r="C441" s="203"/>
      <c r="D441" s="208"/>
      <c r="E441" s="208"/>
      <c r="F441" s="78"/>
      <c r="G441" s="78"/>
      <c r="H441" s="156"/>
      <c r="I441" s="156"/>
      <c r="J441" s="156"/>
      <c r="K441" s="156"/>
      <c r="L441" s="156"/>
      <c r="M441" s="209"/>
    </row>
    <row r="442" spans="1:13">
      <c r="A442" s="201"/>
      <c r="B442" s="202"/>
      <c r="C442" s="203"/>
      <c r="D442" s="208"/>
      <c r="E442" s="208"/>
      <c r="F442" s="73"/>
      <c r="G442" s="73"/>
      <c r="H442" s="156"/>
      <c r="I442" s="156"/>
      <c r="J442" s="156"/>
      <c r="K442" s="156"/>
      <c r="L442" s="156"/>
      <c r="M442" s="209"/>
    </row>
    <row r="443" spans="1:13">
      <c r="A443" s="201"/>
      <c r="B443" s="202"/>
      <c r="C443" s="203"/>
      <c r="D443" s="208"/>
      <c r="E443" s="208"/>
      <c r="F443" s="73"/>
      <c r="G443" s="73"/>
      <c r="H443" s="217"/>
      <c r="I443" s="156"/>
      <c r="J443" s="156"/>
      <c r="K443" s="156"/>
      <c r="L443" s="156"/>
      <c r="M443" s="209"/>
    </row>
    <row r="444" spans="1:13">
      <c r="A444" s="201"/>
      <c r="B444" s="202"/>
      <c r="C444" s="156"/>
      <c r="D444" s="204"/>
      <c r="E444" s="204"/>
      <c r="F444" s="73"/>
      <c r="G444" s="73"/>
      <c r="H444" s="203"/>
      <c r="I444" s="206"/>
      <c r="J444" s="156"/>
      <c r="K444" s="156"/>
      <c r="L444" s="156"/>
      <c r="M444" s="209"/>
    </row>
    <row r="445" spans="1:13">
      <c r="A445" s="201"/>
      <c r="B445" s="202"/>
      <c r="C445" s="156"/>
      <c r="D445" s="208"/>
      <c r="E445" s="208"/>
      <c r="F445" s="73"/>
      <c r="G445" s="73"/>
      <c r="H445" s="156"/>
      <c r="I445" s="156"/>
      <c r="J445" s="156"/>
      <c r="K445" s="156"/>
      <c r="L445" s="156"/>
      <c r="M445" s="209"/>
    </row>
    <row r="446" spans="1:13">
      <c r="A446" s="201"/>
      <c r="B446" s="211"/>
      <c r="C446" s="211"/>
      <c r="D446" s="212"/>
      <c r="E446" s="212">
        <f>SUM(E426:E445)</f>
        <v>0</v>
      </c>
      <c r="F446" s="213"/>
      <c r="G446" s="213"/>
      <c r="H446" s="214"/>
      <c r="I446" s="214"/>
      <c r="J446" s="214"/>
      <c r="K446" s="214"/>
      <c r="L446" s="214"/>
      <c r="M446" s="214"/>
    </row>
    <row r="447" spans="1:13">
      <c r="A447" s="201"/>
      <c r="B447" s="202"/>
      <c r="C447" s="156"/>
      <c r="D447" s="208"/>
      <c r="E447" s="208"/>
      <c r="F447" s="73"/>
      <c r="G447" s="73"/>
      <c r="H447" s="156"/>
      <c r="I447" s="156"/>
      <c r="J447" s="156"/>
      <c r="K447" s="156"/>
      <c r="L447" s="156"/>
      <c r="M447" s="209"/>
    </row>
    <row r="448" spans="1:13">
      <c r="A448" s="201"/>
      <c r="B448" s="202"/>
      <c r="C448" s="156"/>
      <c r="D448" s="208"/>
      <c r="E448" s="208"/>
      <c r="F448" s="73"/>
      <c r="G448" s="73"/>
      <c r="H448" s="156"/>
      <c r="I448" s="156"/>
      <c r="J448" s="156"/>
      <c r="K448" s="156"/>
      <c r="L448" s="156"/>
      <c r="M448" s="209"/>
    </row>
    <row r="449" spans="1:13">
      <c r="A449" s="201"/>
      <c r="B449" s="202"/>
      <c r="C449" s="203"/>
      <c r="D449" s="208"/>
      <c r="E449" s="208"/>
      <c r="F449" s="73"/>
      <c r="G449" s="205"/>
      <c r="H449" s="156"/>
      <c r="I449" s="156"/>
      <c r="J449" s="156"/>
      <c r="K449" s="156"/>
      <c r="L449" s="156"/>
      <c r="M449" s="209"/>
    </row>
    <row r="450" spans="1:13">
      <c r="A450" s="201"/>
      <c r="B450" s="202"/>
      <c r="C450" s="203"/>
      <c r="D450" s="208"/>
      <c r="E450" s="208"/>
      <c r="F450" s="73"/>
      <c r="G450" s="73"/>
      <c r="H450" s="156"/>
      <c r="I450" s="156"/>
      <c r="J450" s="156"/>
      <c r="K450" s="156"/>
      <c r="L450" s="156"/>
      <c r="M450" s="209"/>
    </row>
    <row r="451" spans="1:13">
      <c r="A451" s="201"/>
      <c r="B451" s="202"/>
      <c r="C451" s="203"/>
      <c r="D451" s="208"/>
      <c r="E451" s="208"/>
      <c r="F451" s="73"/>
      <c r="G451" s="73"/>
      <c r="H451" s="156"/>
      <c r="I451" s="156"/>
      <c r="J451" s="156"/>
      <c r="K451" s="156"/>
      <c r="L451" s="156"/>
      <c r="M451" s="209"/>
    </row>
    <row r="452" spans="1:13">
      <c r="A452" s="201"/>
      <c r="B452" s="202"/>
      <c r="C452" s="203"/>
      <c r="D452" s="208"/>
      <c r="E452" s="208"/>
      <c r="F452" s="73"/>
      <c r="G452" s="73"/>
      <c r="H452" s="156"/>
      <c r="I452" s="156"/>
      <c r="J452" s="156"/>
      <c r="K452" s="156"/>
      <c r="L452" s="156"/>
      <c r="M452" s="209"/>
    </row>
    <row r="453" spans="1:13">
      <c r="A453" s="201"/>
      <c r="B453" s="202"/>
      <c r="C453" s="203"/>
      <c r="D453" s="208"/>
      <c r="E453" s="208"/>
      <c r="F453" s="116"/>
      <c r="G453" s="116"/>
      <c r="H453" s="156"/>
      <c r="I453" s="156"/>
      <c r="J453" s="156"/>
      <c r="K453" s="156"/>
      <c r="L453" s="156"/>
      <c r="M453" s="209"/>
    </row>
    <row r="454" spans="1:13">
      <c r="A454" s="201"/>
      <c r="B454" s="202"/>
      <c r="C454" s="203"/>
      <c r="D454" s="208"/>
      <c r="E454" s="208"/>
      <c r="F454" s="73"/>
      <c r="G454" s="73"/>
      <c r="H454" s="156"/>
      <c r="I454" s="210"/>
      <c r="J454" s="156"/>
      <c r="K454" s="156"/>
      <c r="L454" s="156"/>
      <c r="M454" s="209"/>
    </row>
    <row r="455" spans="1:13">
      <c r="A455" s="201"/>
      <c r="B455" s="202"/>
      <c r="C455" s="203"/>
      <c r="D455" s="208"/>
      <c r="E455" s="208"/>
      <c r="F455" s="73"/>
      <c r="G455" s="73"/>
      <c r="H455" s="156"/>
      <c r="I455" s="156"/>
      <c r="J455" s="156"/>
      <c r="K455" s="156"/>
      <c r="L455" s="156"/>
      <c r="M455" s="209"/>
    </row>
    <row r="456" spans="1:13">
      <c r="A456" s="201"/>
      <c r="B456" s="202"/>
      <c r="C456" s="203"/>
      <c r="D456" s="208"/>
      <c r="E456" s="208"/>
      <c r="F456" s="73"/>
      <c r="G456" s="73"/>
      <c r="H456" s="156"/>
      <c r="I456" s="156"/>
      <c r="J456" s="156"/>
      <c r="K456" s="156"/>
      <c r="L456" s="156"/>
      <c r="M456" s="209"/>
    </row>
    <row r="457" spans="1:13">
      <c r="A457" s="201"/>
      <c r="B457" s="202"/>
      <c r="C457" s="203"/>
      <c r="D457" s="208"/>
      <c r="E457" s="208"/>
      <c r="F457" s="73"/>
      <c r="G457" s="73"/>
      <c r="H457" s="156"/>
      <c r="I457" s="156"/>
      <c r="J457" s="156"/>
      <c r="K457" s="156"/>
      <c r="L457" s="156"/>
      <c r="M457" s="209"/>
    </row>
    <row r="458" spans="1:13">
      <c r="A458" s="201"/>
      <c r="B458" s="202"/>
      <c r="C458" s="203"/>
      <c r="D458" s="208"/>
      <c r="E458" s="208"/>
      <c r="F458" s="73"/>
      <c r="G458" s="73"/>
      <c r="H458" s="156"/>
      <c r="I458" s="156"/>
      <c r="J458" s="156"/>
      <c r="K458" s="156"/>
      <c r="L458" s="156"/>
      <c r="M458" s="209"/>
    </row>
    <row r="459" spans="1:13">
      <c r="A459" s="201"/>
      <c r="B459" s="202"/>
      <c r="C459" s="203"/>
      <c r="D459" s="208"/>
      <c r="E459" s="208"/>
      <c r="F459" s="73"/>
      <c r="G459" s="73"/>
      <c r="H459" s="156"/>
      <c r="I459" s="156"/>
      <c r="J459" s="156"/>
      <c r="K459" s="156"/>
      <c r="L459" s="156"/>
      <c r="M459" s="209"/>
    </row>
    <row r="460" spans="1:13">
      <c r="A460" s="201"/>
      <c r="B460" s="202"/>
      <c r="C460" s="203"/>
      <c r="D460" s="208"/>
      <c r="E460" s="208"/>
      <c r="F460" s="73"/>
      <c r="G460" s="73"/>
      <c r="H460" s="156"/>
      <c r="I460" s="156"/>
      <c r="J460" s="156"/>
      <c r="K460" s="156"/>
      <c r="L460" s="156"/>
      <c r="M460" s="209"/>
    </row>
    <row r="461" spans="1:13">
      <c r="A461" s="201"/>
      <c r="B461" s="202"/>
      <c r="C461" s="203"/>
      <c r="D461" s="208"/>
      <c r="E461" s="208"/>
      <c r="F461" s="73"/>
      <c r="G461" s="73"/>
      <c r="H461" s="156"/>
      <c r="I461" s="156"/>
      <c r="J461" s="156"/>
      <c r="K461" s="156"/>
      <c r="L461" s="156"/>
      <c r="M461" s="209"/>
    </row>
    <row r="462" spans="1:13">
      <c r="A462" s="201"/>
      <c r="B462" s="202"/>
      <c r="C462" s="203"/>
      <c r="D462" s="208"/>
      <c r="E462" s="208"/>
      <c r="F462" s="73"/>
      <c r="G462" s="73"/>
      <c r="H462" s="156"/>
      <c r="I462" s="156"/>
      <c r="J462" s="156"/>
      <c r="K462" s="156"/>
      <c r="L462" s="156"/>
      <c r="M462" s="209"/>
    </row>
    <row r="463" spans="1:13">
      <c r="A463" s="201"/>
      <c r="B463" s="202"/>
      <c r="C463" s="203"/>
      <c r="D463" s="208"/>
      <c r="E463" s="208"/>
      <c r="F463" s="73"/>
      <c r="G463" s="73"/>
      <c r="H463" s="156"/>
      <c r="I463" s="156"/>
      <c r="J463" s="156"/>
      <c r="K463" s="156"/>
      <c r="L463" s="156"/>
      <c r="M463" s="209"/>
    </row>
    <row r="464" spans="1:13">
      <c r="A464" s="201"/>
      <c r="B464" s="202"/>
      <c r="C464" s="203"/>
      <c r="D464" s="208"/>
      <c r="E464" s="208"/>
      <c r="F464" s="73"/>
      <c r="G464" s="73"/>
      <c r="H464" s="156"/>
      <c r="I464" s="156"/>
      <c r="J464" s="156"/>
      <c r="K464" s="156"/>
      <c r="L464" s="156"/>
      <c r="M464" s="209"/>
    </row>
    <row r="465" spans="1:13">
      <c r="A465" s="201"/>
      <c r="B465" s="202"/>
      <c r="C465" s="203"/>
      <c r="D465" s="208"/>
      <c r="E465" s="208"/>
      <c r="F465" s="73"/>
      <c r="G465" s="73"/>
      <c r="H465" s="156"/>
      <c r="I465" s="156"/>
      <c r="J465" s="156"/>
      <c r="K465" s="156"/>
      <c r="L465" s="156"/>
      <c r="M465" s="209"/>
    </row>
    <row r="466" spans="1:13">
      <c r="A466" s="201"/>
      <c r="B466" s="202"/>
      <c r="C466" s="203"/>
      <c r="D466" s="208"/>
      <c r="E466" s="208"/>
      <c r="F466" s="99"/>
      <c r="G466" s="99"/>
      <c r="H466" s="156"/>
      <c r="I466" s="156"/>
      <c r="J466" s="156"/>
      <c r="K466" s="156"/>
      <c r="L466" s="156"/>
      <c r="M466" s="209"/>
    </row>
    <row r="467" spans="1:13">
      <c r="A467" s="201"/>
      <c r="B467" s="211"/>
      <c r="C467" s="211"/>
      <c r="D467" s="212"/>
      <c r="E467" s="212"/>
      <c r="F467" s="213"/>
      <c r="G467" s="213"/>
      <c r="H467" s="214"/>
      <c r="I467" s="214"/>
      <c r="J467" s="214"/>
      <c r="K467" s="214"/>
      <c r="L467" s="214"/>
      <c r="M467" s="214"/>
    </row>
    <row r="468" spans="1:13">
      <c r="A468" s="201"/>
      <c r="B468" s="202"/>
      <c r="C468" s="156"/>
      <c r="D468" s="208"/>
      <c r="E468" s="208"/>
      <c r="F468" s="73"/>
      <c r="G468" s="73"/>
      <c r="H468" s="156"/>
      <c r="I468" s="156"/>
      <c r="J468" s="156"/>
      <c r="K468" s="156"/>
      <c r="L468" s="156"/>
      <c r="M468" s="209"/>
    </row>
    <row r="469" spans="1:13">
      <c r="A469" s="201"/>
      <c r="B469" s="202"/>
      <c r="C469" s="156"/>
      <c r="D469" s="208"/>
      <c r="E469" s="208"/>
      <c r="F469" s="73"/>
      <c r="G469" s="73"/>
      <c r="H469" s="156"/>
      <c r="I469" s="156"/>
      <c r="J469" s="156"/>
      <c r="K469" s="156"/>
      <c r="L469" s="156"/>
      <c r="M469" s="209"/>
    </row>
    <row r="470" spans="1:13">
      <c r="A470" s="201"/>
      <c r="B470" s="202"/>
      <c r="C470" s="156"/>
      <c r="D470" s="208"/>
      <c r="E470" s="208"/>
      <c r="F470" s="73"/>
      <c r="G470" s="73"/>
      <c r="H470" s="156"/>
      <c r="I470" s="156"/>
      <c r="J470" s="156"/>
      <c r="K470" s="156"/>
      <c r="L470" s="156"/>
      <c r="M470" s="209"/>
    </row>
    <row r="471" spans="1:13">
      <c r="A471" s="201"/>
      <c r="B471" s="202"/>
      <c r="C471" s="203"/>
      <c r="D471" s="208"/>
      <c r="E471" s="208"/>
      <c r="F471" s="73"/>
      <c r="G471" s="73"/>
      <c r="H471" s="156"/>
      <c r="I471" s="156"/>
      <c r="J471" s="156"/>
      <c r="K471" s="156"/>
      <c r="L471" s="156"/>
      <c r="M471" s="209"/>
    </row>
    <row r="472" spans="1:13">
      <c r="A472" s="201"/>
      <c r="B472" s="202"/>
      <c r="C472" s="203"/>
      <c r="D472" s="208"/>
      <c r="E472" s="204"/>
      <c r="F472" s="73"/>
      <c r="G472" s="205"/>
      <c r="H472" s="156"/>
      <c r="I472" s="156"/>
      <c r="J472" s="156"/>
      <c r="K472" s="156"/>
      <c r="L472" s="156"/>
      <c r="M472" s="209"/>
    </row>
    <row r="473" spans="1:13">
      <c r="A473" s="201"/>
      <c r="B473" s="202"/>
      <c r="C473" s="203"/>
      <c r="D473" s="208"/>
      <c r="E473" s="208"/>
      <c r="F473" s="73"/>
      <c r="G473" s="73"/>
      <c r="H473" s="156"/>
      <c r="I473" s="156"/>
      <c r="J473" s="156"/>
      <c r="K473" s="156"/>
      <c r="L473" s="156"/>
      <c r="M473" s="209"/>
    </row>
    <row r="474" spans="1:13">
      <c r="A474" s="201"/>
      <c r="B474" s="202"/>
      <c r="C474" s="203"/>
      <c r="D474" s="208"/>
      <c r="E474" s="208"/>
      <c r="F474" s="73"/>
      <c r="G474" s="73"/>
      <c r="H474" s="156"/>
      <c r="I474" s="156"/>
      <c r="J474" s="156"/>
      <c r="K474" s="156"/>
      <c r="L474" s="156"/>
      <c r="M474" s="209"/>
    </row>
    <row r="475" spans="1:13">
      <c r="A475" s="201"/>
      <c r="B475" s="202"/>
      <c r="C475" s="203"/>
      <c r="D475" s="208"/>
      <c r="E475" s="208"/>
      <c r="F475" s="73"/>
      <c r="G475" s="73"/>
      <c r="H475" s="156"/>
      <c r="I475" s="156"/>
      <c r="J475" s="156"/>
      <c r="K475" s="156"/>
      <c r="L475" s="156"/>
      <c r="M475" s="209"/>
    </row>
    <row r="476" spans="1:13">
      <c r="A476" s="201"/>
      <c r="B476" s="202"/>
      <c r="C476" s="203"/>
      <c r="D476" s="208"/>
      <c r="E476" s="208"/>
      <c r="F476" s="73"/>
      <c r="G476" s="73"/>
      <c r="H476" s="156"/>
      <c r="I476" s="156"/>
      <c r="J476" s="156"/>
      <c r="K476" s="156"/>
      <c r="L476" s="156"/>
      <c r="M476" s="209"/>
    </row>
    <row r="477" spans="1:13">
      <c r="A477" s="201"/>
      <c r="B477" s="202"/>
      <c r="C477" s="203"/>
      <c r="D477" s="208"/>
      <c r="E477" s="208"/>
      <c r="F477" s="73"/>
      <c r="G477" s="73"/>
      <c r="H477" s="156"/>
      <c r="I477" s="156"/>
      <c r="J477" s="156"/>
      <c r="K477" s="156"/>
      <c r="L477" s="156"/>
      <c r="M477" s="209"/>
    </row>
    <row r="478" spans="1:13">
      <c r="A478" s="201"/>
      <c r="B478" s="202"/>
      <c r="C478" s="203"/>
      <c r="D478" s="208"/>
      <c r="E478" s="208"/>
      <c r="F478" s="73"/>
      <c r="G478" s="73"/>
      <c r="H478" s="156"/>
      <c r="I478" s="156"/>
      <c r="J478" s="156"/>
      <c r="K478" s="156"/>
      <c r="L478" s="156"/>
      <c r="M478" s="209"/>
    </row>
    <row r="479" spans="1:13">
      <c r="A479" s="201"/>
      <c r="B479" s="202"/>
      <c r="C479" s="203"/>
      <c r="D479" s="208"/>
      <c r="E479" s="208"/>
      <c r="F479" s="73"/>
      <c r="G479" s="73"/>
      <c r="H479" s="156"/>
      <c r="I479" s="156"/>
      <c r="J479" s="156"/>
      <c r="K479" s="156"/>
      <c r="L479" s="156"/>
      <c r="M479" s="209"/>
    </row>
    <row r="480" spans="1:13">
      <c r="A480" s="201"/>
      <c r="B480" s="202"/>
      <c r="C480" s="203"/>
      <c r="D480" s="208"/>
      <c r="E480" s="208"/>
      <c r="F480" s="73"/>
      <c r="G480" s="73"/>
      <c r="H480" s="156"/>
      <c r="I480" s="156"/>
      <c r="J480" s="156"/>
      <c r="K480" s="156"/>
      <c r="L480" s="156"/>
      <c r="M480" s="209"/>
    </row>
    <row r="481" spans="1:13">
      <c r="A481" s="201"/>
      <c r="B481" s="202"/>
      <c r="C481" s="203"/>
      <c r="D481" s="208"/>
      <c r="E481" s="208"/>
      <c r="F481" s="73"/>
      <c r="G481" s="73"/>
      <c r="H481" s="156"/>
      <c r="I481" s="156"/>
      <c r="J481" s="156"/>
      <c r="K481" s="156"/>
      <c r="L481" s="156"/>
      <c r="M481" s="209"/>
    </row>
    <row r="482" spans="1:13">
      <c r="A482" s="201"/>
      <c r="B482" s="202"/>
      <c r="C482" s="203"/>
      <c r="D482" s="208"/>
      <c r="E482" s="208"/>
      <c r="F482" s="73"/>
      <c r="G482" s="73"/>
      <c r="H482" s="156"/>
      <c r="I482" s="210"/>
      <c r="J482" s="156"/>
      <c r="K482" s="156"/>
      <c r="L482" s="156"/>
      <c r="M482" s="209"/>
    </row>
    <row r="483" spans="1:13">
      <c r="A483" s="201"/>
      <c r="B483" s="202"/>
      <c r="C483" s="203"/>
      <c r="D483" s="208"/>
      <c r="E483" s="208"/>
      <c r="F483" s="73"/>
      <c r="G483" s="73"/>
      <c r="H483" s="156"/>
      <c r="I483" s="156"/>
      <c r="J483" s="156"/>
      <c r="K483" s="156"/>
      <c r="L483" s="156"/>
      <c r="M483" s="209"/>
    </row>
    <row r="484" spans="1:13">
      <c r="A484" s="201"/>
      <c r="B484" s="202"/>
      <c r="C484" s="203"/>
      <c r="D484" s="208"/>
      <c r="E484" s="208"/>
      <c r="F484" s="73"/>
      <c r="G484" s="73"/>
      <c r="H484" s="156"/>
      <c r="I484" s="156"/>
      <c r="J484" s="156"/>
      <c r="K484" s="156"/>
      <c r="L484" s="156"/>
      <c r="M484" s="209"/>
    </row>
    <row r="485" spans="1:13">
      <c r="A485" s="201"/>
      <c r="B485" s="202"/>
      <c r="C485" s="203"/>
      <c r="D485" s="208"/>
      <c r="E485" s="208"/>
      <c r="F485" s="73"/>
      <c r="G485" s="73"/>
      <c r="H485" s="156"/>
      <c r="I485" s="156"/>
      <c r="J485" s="156"/>
      <c r="K485" s="156"/>
      <c r="L485" s="156"/>
      <c r="M485" s="209"/>
    </row>
    <row r="486" spans="1:13">
      <c r="A486" s="201"/>
      <c r="B486" s="202"/>
      <c r="C486" s="203"/>
      <c r="D486" s="208"/>
      <c r="E486" s="208"/>
      <c r="F486" s="73"/>
      <c r="G486" s="73"/>
      <c r="H486" s="156"/>
      <c r="I486" s="156"/>
      <c r="J486" s="156"/>
      <c r="K486" s="156"/>
      <c r="L486" s="156"/>
      <c r="M486" s="209"/>
    </row>
    <row r="487" spans="1:13">
      <c r="A487" s="201"/>
      <c r="B487" s="202"/>
      <c r="C487" s="203"/>
      <c r="D487" s="208"/>
      <c r="E487" s="208"/>
      <c r="F487" s="73"/>
      <c r="G487" s="73"/>
      <c r="H487" s="156"/>
      <c r="I487" s="156"/>
      <c r="J487" s="156"/>
      <c r="K487" s="156"/>
      <c r="L487" s="156"/>
      <c r="M487" s="209"/>
    </row>
    <row r="488" spans="1:13">
      <c r="A488" s="201"/>
      <c r="B488" s="211"/>
      <c r="C488" s="211"/>
      <c r="D488" s="212"/>
      <c r="E488" s="212"/>
      <c r="F488" s="213"/>
      <c r="G488" s="213"/>
      <c r="H488" s="214"/>
      <c r="I488" s="214"/>
      <c r="J488" s="214"/>
      <c r="K488" s="214"/>
      <c r="L488" s="214"/>
      <c r="M488" s="214"/>
    </row>
    <row r="489" spans="1:13">
      <c r="A489" s="201"/>
      <c r="B489" s="202"/>
      <c r="C489" s="156"/>
      <c r="D489" s="208"/>
      <c r="E489" s="208"/>
      <c r="F489" s="73"/>
      <c r="G489" s="73"/>
      <c r="H489" s="156"/>
      <c r="I489" s="156"/>
      <c r="J489" s="156"/>
      <c r="K489" s="156"/>
      <c r="L489" s="156"/>
      <c r="M489" s="209"/>
    </row>
    <row r="490" spans="1:13">
      <c r="A490" s="201"/>
      <c r="B490" s="218"/>
      <c r="C490" s="156"/>
      <c r="D490" s="208"/>
      <c r="E490" s="208"/>
      <c r="F490" s="73"/>
      <c r="G490" s="73"/>
      <c r="H490" s="156"/>
      <c r="I490" s="156"/>
      <c r="J490" s="156"/>
      <c r="K490" s="156"/>
      <c r="L490" s="156"/>
      <c r="M490" s="209"/>
    </row>
    <row r="491" spans="1:13">
      <c r="A491" s="201"/>
      <c r="B491" s="203"/>
      <c r="C491" s="203"/>
      <c r="D491" s="208"/>
      <c r="E491" s="204"/>
      <c r="F491" s="73"/>
      <c r="G491" s="205"/>
      <c r="H491" s="156"/>
      <c r="I491" s="156"/>
      <c r="J491" s="156"/>
      <c r="K491" s="156"/>
      <c r="L491" s="156"/>
      <c r="M491" s="209"/>
    </row>
    <row r="492" spans="1:13">
      <c r="A492" s="201"/>
      <c r="B492" s="156"/>
      <c r="C492" s="203"/>
      <c r="D492" s="204"/>
      <c r="E492" s="204"/>
      <c r="F492" s="73"/>
      <c r="G492" s="73"/>
      <c r="H492" s="203"/>
      <c r="I492" s="206"/>
      <c r="J492" s="156"/>
      <c r="K492" s="156"/>
      <c r="L492" s="156"/>
      <c r="M492" s="209"/>
    </row>
    <row r="493" spans="1:13">
      <c r="A493" s="201"/>
      <c r="B493" s="156"/>
      <c r="C493" s="203"/>
      <c r="D493" s="208"/>
      <c r="E493" s="208"/>
      <c r="F493" s="73"/>
      <c r="G493" s="73"/>
      <c r="H493" s="156"/>
      <c r="I493" s="156"/>
      <c r="J493" s="156"/>
      <c r="K493" s="156"/>
      <c r="L493" s="156"/>
      <c r="M493" s="209"/>
    </row>
    <row r="494" spans="1:13">
      <c r="A494" s="201"/>
      <c r="B494" s="156"/>
      <c r="C494" s="203"/>
      <c r="D494" s="208"/>
      <c r="E494" s="208"/>
      <c r="F494" s="73"/>
      <c r="G494" s="73"/>
      <c r="H494" s="156"/>
      <c r="I494" s="156"/>
      <c r="J494" s="156"/>
      <c r="K494" s="156"/>
      <c r="L494" s="156"/>
      <c r="M494" s="209"/>
    </row>
    <row r="495" spans="1:13">
      <c r="A495" s="201"/>
      <c r="B495" s="156"/>
      <c r="C495" s="203"/>
      <c r="D495" s="208"/>
      <c r="E495" s="208"/>
      <c r="F495" s="73"/>
      <c r="G495" s="73"/>
      <c r="H495" s="156"/>
      <c r="I495" s="156"/>
      <c r="J495" s="156"/>
      <c r="K495" s="156"/>
      <c r="L495" s="156"/>
      <c r="M495" s="209"/>
    </row>
    <row r="496" spans="1:13">
      <c r="A496" s="201"/>
      <c r="B496" s="156"/>
      <c r="C496" s="203"/>
      <c r="D496" s="208"/>
      <c r="E496" s="208"/>
      <c r="F496" s="73"/>
      <c r="G496" s="73"/>
      <c r="H496" s="156"/>
      <c r="I496" s="156"/>
      <c r="J496" s="156"/>
      <c r="K496" s="156"/>
      <c r="L496" s="156"/>
      <c r="M496" s="209"/>
    </row>
    <row r="497" spans="1:13">
      <c r="A497" s="201"/>
      <c r="B497" s="156"/>
      <c r="C497" s="203"/>
      <c r="D497" s="204"/>
      <c r="E497" s="208"/>
      <c r="F497" s="73"/>
      <c r="G497" s="73"/>
      <c r="H497" s="203"/>
      <c r="I497" s="206"/>
      <c r="J497" s="156"/>
      <c r="K497" s="156"/>
      <c r="L497" s="156"/>
      <c r="M497" s="209"/>
    </row>
    <row r="498" spans="1:13">
      <c r="A498" s="201"/>
      <c r="B498" s="156"/>
      <c r="C498" s="203"/>
      <c r="D498" s="204"/>
      <c r="E498" s="208"/>
      <c r="F498" s="73"/>
      <c r="G498" s="73"/>
      <c r="H498" s="203"/>
      <c r="I498" s="206"/>
      <c r="J498" s="156"/>
      <c r="K498" s="156"/>
      <c r="L498" s="156"/>
      <c r="M498" s="209"/>
    </row>
    <row r="499" spans="1:13">
      <c r="A499" s="201"/>
      <c r="B499" s="202"/>
      <c r="C499" s="203"/>
      <c r="D499" s="208"/>
      <c r="E499" s="208"/>
      <c r="F499" s="73"/>
      <c r="G499" s="73"/>
      <c r="H499" s="203"/>
      <c r="I499" s="206"/>
      <c r="J499" s="156"/>
      <c r="K499" s="156"/>
      <c r="L499" s="156"/>
      <c r="M499" s="209"/>
    </row>
    <row r="500" spans="1:13">
      <c r="A500" s="201"/>
      <c r="B500" s="156"/>
      <c r="C500" s="203"/>
      <c r="D500" s="208"/>
      <c r="E500" s="208"/>
      <c r="F500" s="73"/>
      <c r="G500" s="73"/>
      <c r="H500" s="156"/>
      <c r="I500" s="156"/>
      <c r="J500" s="156"/>
      <c r="K500" s="156"/>
      <c r="L500" s="156"/>
      <c r="M500" s="209"/>
    </row>
    <row r="501" spans="1:13">
      <c r="A501" s="201"/>
      <c r="B501" s="156"/>
      <c r="C501" s="203"/>
      <c r="D501" s="208"/>
      <c r="E501" s="208"/>
      <c r="F501" s="73"/>
      <c r="G501" s="73"/>
      <c r="H501" s="156"/>
      <c r="I501" s="156"/>
      <c r="J501" s="156"/>
      <c r="K501" s="156"/>
      <c r="L501" s="156"/>
      <c r="M501" s="209"/>
    </row>
    <row r="502" spans="1:13">
      <c r="A502" s="201"/>
      <c r="B502" s="156"/>
      <c r="C502" s="203"/>
      <c r="D502" s="208"/>
      <c r="E502" s="208"/>
      <c r="F502" s="73"/>
      <c r="G502" s="73"/>
      <c r="H502" s="156"/>
      <c r="I502" s="156"/>
      <c r="J502" s="156"/>
      <c r="K502" s="156"/>
      <c r="L502" s="156"/>
      <c r="M502" s="209"/>
    </row>
    <row r="503" spans="1:13">
      <c r="A503" s="201"/>
      <c r="B503" s="156"/>
      <c r="C503" s="203"/>
      <c r="D503" s="208"/>
      <c r="E503" s="208"/>
      <c r="F503" s="73"/>
      <c r="G503" s="73"/>
      <c r="H503" s="156"/>
      <c r="I503" s="156"/>
      <c r="J503" s="156"/>
      <c r="K503" s="156"/>
      <c r="L503" s="156"/>
      <c r="M503" s="209"/>
    </row>
    <row r="504" spans="1:13">
      <c r="A504" s="201"/>
      <c r="B504" s="156"/>
      <c r="C504" s="203"/>
      <c r="D504" s="208"/>
      <c r="E504" s="208"/>
      <c r="F504" s="73"/>
      <c r="G504" s="73"/>
      <c r="H504" s="156"/>
      <c r="I504" s="156"/>
      <c r="J504" s="156"/>
      <c r="K504" s="156"/>
      <c r="L504" s="156"/>
      <c r="M504" s="209"/>
    </row>
    <row r="505" spans="1:13">
      <c r="A505" s="201"/>
      <c r="B505" s="156"/>
      <c r="C505" s="203"/>
      <c r="D505" s="208"/>
      <c r="E505" s="208"/>
      <c r="F505" s="73"/>
      <c r="G505" s="73"/>
      <c r="H505" s="156"/>
      <c r="I505" s="156"/>
      <c r="J505" s="156"/>
      <c r="K505" s="156"/>
      <c r="L505" s="156"/>
      <c r="M505" s="209"/>
    </row>
    <row r="506" spans="1:13">
      <c r="A506" s="201"/>
      <c r="B506" s="156"/>
      <c r="C506" s="203"/>
      <c r="D506" s="208"/>
      <c r="E506" s="208"/>
      <c r="F506" s="73"/>
      <c r="G506" s="73"/>
      <c r="H506" s="156"/>
      <c r="I506" s="156"/>
      <c r="J506" s="156"/>
      <c r="K506" s="156"/>
      <c r="L506" s="156"/>
      <c r="M506" s="209"/>
    </row>
    <row r="507" spans="1:13">
      <c r="A507" s="201"/>
      <c r="B507" s="156"/>
      <c r="C507" s="156"/>
      <c r="D507" s="208"/>
      <c r="E507" s="208"/>
      <c r="F507" s="73"/>
      <c r="G507" s="73"/>
      <c r="H507" s="156"/>
      <c r="I507" s="156"/>
      <c r="J507" s="156"/>
      <c r="K507" s="156"/>
      <c r="L507" s="156"/>
      <c r="M507" s="209"/>
    </row>
    <row r="508" spans="1:13">
      <c r="A508" s="201"/>
      <c r="B508" s="156"/>
      <c r="C508" s="156"/>
      <c r="D508" s="208"/>
      <c r="E508" s="208"/>
      <c r="F508" s="73"/>
      <c r="G508" s="73"/>
      <c r="H508" s="156"/>
      <c r="I508" s="156"/>
      <c r="J508" s="156"/>
      <c r="K508" s="156"/>
      <c r="L508" s="156"/>
      <c r="M508" s="209"/>
    </row>
    <row r="509" spans="1:13">
      <c r="D509" s="221"/>
      <c r="E509" s="222"/>
      <c r="H509" s="220"/>
    </row>
    <row r="510" spans="1:13">
      <c r="D510" s="221"/>
      <c r="E510" s="222"/>
      <c r="H510" s="220"/>
    </row>
    <row r="511" spans="1:13">
      <c r="D511" s="221"/>
      <c r="E511" s="222"/>
      <c r="H511" s="220"/>
    </row>
    <row r="512" spans="1:13">
      <c r="D512" s="221"/>
      <c r="E512" s="222"/>
      <c r="H512" s="220"/>
    </row>
    <row r="513" spans="4:8">
      <c r="D513" s="221"/>
      <c r="E513" s="222"/>
      <c r="H513" s="220"/>
    </row>
    <row r="514" spans="4:8">
      <c r="D514" s="221"/>
      <c r="E514" s="222"/>
      <c r="H514" s="220"/>
    </row>
    <row r="515" spans="4:8">
      <c r="D515" s="221"/>
      <c r="E515" s="222"/>
      <c r="H515" s="220"/>
    </row>
    <row r="516" spans="4:8">
      <c r="D516" s="221"/>
      <c r="E516" s="222"/>
      <c r="H516" s="220"/>
    </row>
    <row r="517" spans="4:8">
      <c r="D517" s="221"/>
      <c r="E517" s="222"/>
      <c r="H517" s="220"/>
    </row>
    <row r="518" spans="4:8">
      <c r="D518" s="221"/>
      <c r="E518" s="222"/>
      <c r="H518" s="220"/>
    </row>
    <row r="519" spans="4:8">
      <c r="D519" s="221"/>
      <c r="E519" s="222"/>
      <c r="H519" s="220"/>
    </row>
    <row r="520" spans="4:8">
      <c r="D520" s="221"/>
      <c r="E520" s="222"/>
      <c r="H520" s="220"/>
    </row>
    <row r="521" spans="4:8">
      <c r="D521" s="221"/>
      <c r="E521" s="222"/>
      <c r="H521" s="220"/>
    </row>
    <row r="522" spans="4:8">
      <c r="D522" s="221"/>
      <c r="E522" s="222"/>
      <c r="H522" s="220"/>
    </row>
    <row r="523" spans="4:8">
      <c r="D523" s="221"/>
      <c r="E523" s="222"/>
      <c r="H523" s="220"/>
    </row>
    <row r="524" spans="4:8">
      <c r="D524" s="221"/>
      <c r="E524" s="222"/>
      <c r="H524" s="220"/>
    </row>
    <row r="525" spans="4:8">
      <c r="D525" s="221"/>
      <c r="E525" s="222"/>
      <c r="H525" s="220"/>
    </row>
    <row r="526" spans="4:8">
      <c r="D526" s="221"/>
      <c r="E526" s="222"/>
      <c r="H526" s="220"/>
    </row>
    <row r="527" spans="4:8">
      <c r="D527" s="221"/>
      <c r="E527" s="222"/>
      <c r="H527" s="220"/>
    </row>
    <row r="528" spans="4:8">
      <c r="D528" s="221"/>
      <c r="E528" s="222"/>
      <c r="H528" s="220"/>
    </row>
    <row r="529" spans="4:8">
      <c r="D529" s="221"/>
      <c r="E529" s="222"/>
      <c r="H529" s="220"/>
    </row>
    <row r="530" spans="4:8">
      <c r="D530" s="221"/>
      <c r="E530" s="222"/>
      <c r="H530" s="220"/>
    </row>
    <row r="531" spans="4:8">
      <c r="D531" s="221"/>
      <c r="E531" s="222"/>
      <c r="H531" s="220"/>
    </row>
    <row r="532" spans="4:8">
      <c r="D532" s="221"/>
      <c r="E532" s="222"/>
      <c r="H532" s="220"/>
    </row>
    <row r="533" spans="4:8">
      <c r="D533" s="221"/>
      <c r="E533" s="222"/>
      <c r="H533" s="220"/>
    </row>
    <row r="534" spans="4:8">
      <c r="D534" s="221"/>
      <c r="E534" s="222"/>
      <c r="H534" s="220"/>
    </row>
    <row r="535" spans="4:8">
      <c r="D535" s="221"/>
      <c r="E535" s="222"/>
      <c r="H535" s="220"/>
    </row>
    <row r="536" spans="4:8">
      <c r="D536" s="221"/>
      <c r="E536" s="222"/>
      <c r="H536" s="220"/>
    </row>
    <row r="537" spans="4:8">
      <c r="D537" s="221"/>
      <c r="E537" s="222"/>
      <c r="H537" s="220"/>
    </row>
    <row r="538" spans="4:8">
      <c r="D538" s="221"/>
      <c r="E538" s="222"/>
      <c r="H538" s="220"/>
    </row>
    <row r="539" spans="4:8">
      <c r="D539" s="221"/>
      <c r="E539" s="222"/>
      <c r="H539" s="220"/>
    </row>
    <row r="540" spans="4:8">
      <c r="D540" s="221"/>
      <c r="E540" s="222"/>
      <c r="H540" s="220"/>
    </row>
    <row r="541" spans="4:8">
      <c r="D541" s="221"/>
      <c r="E541" s="222"/>
      <c r="H541" s="220"/>
    </row>
    <row r="542" spans="4:8">
      <c r="D542" s="221"/>
      <c r="E542" s="222"/>
      <c r="H542" s="220"/>
    </row>
    <row r="543" spans="4:8">
      <c r="D543" s="221"/>
      <c r="E543" s="222"/>
      <c r="H543" s="220"/>
    </row>
    <row r="544" spans="4:8">
      <c r="D544" s="221"/>
      <c r="E544" s="222"/>
      <c r="H544" s="220"/>
    </row>
    <row r="545" spans="4:8">
      <c r="D545" s="221"/>
      <c r="E545" s="222"/>
      <c r="H545" s="220"/>
    </row>
    <row r="546" spans="4:8">
      <c r="D546" s="221"/>
      <c r="E546" s="222"/>
      <c r="H546" s="220"/>
    </row>
    <row r="547" spans="4:8">
      <c r="D547" s="221"/>
      <c r="E547" s="222"/>
      <c r="H547" s="220"/>
    </row>
    <row r="548" spans="4:8">
      <c r="D548" s="221"/>
      <c r="E548" s="222"/>
      <c r="H548" s="220"/>
    </row>
    <row r="549" spans="4:8">
      <c r="D549" s="221"/>
      <c r="E549" s="222"/>
      <c r="H549" s="220"/>
    </row>
    <row r="550" spans="4:8">
      <c r="D550" s="221"/>
      <c r="E550" s="222"/>
      <c r="H550" s="220"/>
    </row>
    <row r="551" spans="4:8">
      <c r="D551" s="221"/>
      <c r="E551" s="222"/>
      <c r="H551" s="220"/>
    </row>
    <row r="552" spans="4:8">
      <c r="D552" s="221"/>
      <c r="E552" s="222"/>
      <c r="H552" s="220"/>
    </row>
    <row r="553" spans="4:8">
      <c r="D553" s="221"/>
      <c r="E553" s="222"/>
      <c r="H553" s="220"/>
    </row>
    <row r="554" spans="4:8">
      <c r="D554" s="221"/>
      <c r="E554" s="222"/>
      <c r="H554" s="220"/>
    </row>
    <row r="555" spans="4:8">
      <c r="D555" s="221"/>
      <c r="E555" s="222"/>
      <c r="H555" s="220"/>
    </row>
    <row r="556" spans="4:8">
      <c r="D556" s="221"/>
      <c r="E556" s="222"/>
      <c r="H556" s="220"/>
    </row>
    <row r="557" spans="4:8">
      <c r="D557" s="221"/>
      <c r="E557" s="222"/>
      <c r="H557" s="220"/>
    </row>
    <row r="558" spans="4:8">
      <c r="D558" s="221"/>
      <c r="E558" s="222"/>
      <c r="H558" s="220"/>
    </row>
    <row r="559" spans="4:8">
      <c r="D559" s="221"/>
      <c r="E559" s="222"/>
      <c r="H559" s="220"/>
    </row>
    <row r="560" spans="4:8">
      <c r="D560" s="221"/>
      <c r="E560" s="222"/>
      <c r="H560" s="220"/>
    </row>
    <row r="561" spans="4:8">
      <c r="D561" s="221"/>
      <c r="E561" s="222"/>
      <c r="H561" s="220"/>
    </row>
    <row r="562" spans="4:8">
      <c r="D562" s="221"/>
      <c r="E562" s="222"/>
      <c r="H562" s="220"/>
    </row>
    <row r="563" spans="4:8">
      <c r="D563" s="221"/>
      <c r="E563" s="222"/>
      <c r="H563" s="220"/>
    </row>
    <row r="564" spans="4:8">
      <c r="D564" s="221"/>
      <c r="E564" s="222"/>
      <c r="H564" s="220"/>
    </row>
    <row r="565" spans="4:8">
      <c r="D565" s="221"/>
      <c r="E565" s="222"/>
      <c r="H565" s="220"/>
    </row>
    <row r="566" spans="4:8">
      <c r="D566" s="221"/>
      <c r="E566" s="222"/>
      <c r="H566" s="220"/>
    </row>
    <row r="567" spans="4:8">
      <c r="D567" s="221"/>
      <c r="E567" s="222"/>
      <c r="H567" s="220"/>
    </row>
    <row r="568" spans="4:8">
      <c r="D568" s="221"/>
      <c r="E568" s="222"/>
      <c r="H568" s="220"/>
    </row>
    <row r="569" spans="4:8">
      <c r="D569" s="221"/>
      <c r="E569" s="222"/>
      <c r="H569" s="220"/>
    </row>
    <row r="570" spans="4:8">
      <c r="D570" s="221"/>
      <c r="E570" s="222"/>
      <c r="H570" s="220"/>
    </row>
    <row r="571" spans="4:8">
      <c r="D571" s="221"/>
      <c r="E571" s="222"/>
      <c r="H571" s="220"/>
    </row>
    <row r="572" spans="4:8">
      <c r="D572" s="221"/>
      <c r="E572" s="222"/>
      <c r="H572" s="220"/>
    </row>
    <row r="573" spans="4:8">
      <c r="D573" s="221"/>
      <c r="E573" s="222"/>
      <c r="H573" s="220"/>
    </row>
    <row r="574" spans="4:8">
      <c r="D574" s="221"/>
      <c r="E574" s="222"/>
      <c r="H574" s="220"/>
    </row>
    <row r="575" spans="4:8">
      <c r="D575" s="221"/>
      <c r="E575" s="222"/>
      <c r="H575" s="220"/>
    </row>
    <row r="576" spans="4:8">
      <c r="D576" s="221"/>
      <c r="E576" s="222"/>
      <c r="H576" s="220"/>
    </row>
    <row r="577" spans="4:8">
      <c r="D577" s="221"/>
      <c r="E577" s="222"/>
      <c r="H577" s="220"/>
    </row>
    <row r="578" spans="4:8">
      <c r="D578" s="221"/>
      <c r="E578" s="222"/>
      <c r="H578" s="220"/>
    </row>
    <row r="579" spans="4:8">
      <c r="D579" s="221"/>
      <c r="E579" s="222"/>
      <c r="H579" s="220"/>
    </row>
    <row r="580" spans="4:8">
      <c r="D580" s="221"/>
      <c r="E580" s="222"/>
      <c r="H580" s="220"/>
    </row>
    <row r="581" spans="4:8">
      <c r="D581" s="221"/>
      <c r="E581" s="222"/>
      <c r="H581" s="220"/>
    </row>
    <row r="582" spans="4:8">
      <c r="D582" s="221"/>
      <c r="E582" s="222"/>
      <c r="H582" s="220"/>
    </row>
    <row r="583" spans="4:8">
      <c r="D583" s="221"/>
      <c r="E583" s="222"/>
      <c r="H583" s="220"/>
    </row>
    <row r="584" spans="4:8">
      <c r="D584" s="221"/>
      <c r="E584" s="222"/>
      <c r="H584" s="220"/>
    </row>
    <row r="585" spans="4:8">
      <c r="D585" s="221"/>
      <c r="E585" s="222"/>
      <c r="H585" s="220"/>
    </row>
    <row r="586" spans="4:8">
      <c r="D586" s="221"/>
      <c r="E586" s="222"/>
      <c r="H586" s="220"/>
    </row>
    <row r="587" spans="4:8">
      <c r="D587" s="221"/>
      <c r="E587" s="222"/>
      <c r="H587" s="220"/>
    </row>
    <row r="588" spans="4:8">
      <c r="D588" s="221"/>
      <c r="E588" s="222"/>
      <c r="H588" s="220"/>
    </row>
    <row r="589" spans="4:8">
      <c r="D589" s="221"/>
      <c r="E589" s="222"/>
      <c r="H589" s="220"/>
    </row>
    <row r="590" spans="4:8">
      <c r="D590" s="221"/>
      <c r="E590" s="222"/>
      <c r="H590" s="220"/>
    </row>
    <row r="591" spans="4:8">
      <c r="D591" s="221"/>
      <c r="E591" s="222"/>
      <c r="H591" s="220"/>
    </row>
    <row r="592" spans="4:8">
      <c r="D592" s="221"/>
      <c r="E592" s="222"/>
      <c r="H592" s="220"/>
    </row>
    <row r="593" spans="4:8">
      <c r="D593" s="221"/>
      <c r="E593" s="222"/>
      <c r="H593" s="220"/>
    </row>
    <row r="594" spans="4:8">
      <c r="D594" s="221"/>
      <c r="E594" s="222"/>
      <c r="H594" s="220"/>
    </row>
    <row r="595" spans="4:8">
      <c r="D595" s="221"/>
      <c r="E595" s="222"/>
      <c r="H595" s="220"/>
    </row>
    <row r="596" spans="4:8">
      <c r="D596" s="221"/>
      <c r="E596" s="222"/>
      <c r="H596" s="220"/>
    </row>
    <row r="597" spans="4:8">
      <c r="D597" s="221"/>
      <c r="E597" s="222"/>
      <c r="H597" s="220"/>
    </row>
    <row r="598" spans="4:8">
      <c r="D598" s="221"/>
      <c r="E598" s="222"/>
      <c r="H598" s="220"/>
    </row>
    <row r="599" spans="4:8">
      <c r="D599" s="221"/>
      <c r="E599" s="222"/>
      <c r="H599" s="220"/>
    </row>
    <row r="600" spans="4:8">
      <c r="D600" s="221"/>
      <c r="E600" s="222"/>
      <c r="H600" s="220"/>
    </row>
    <row r="601" spans="4:8">
      <c r="D601" s="221"/>
      <c r="E601" s="222"/>
      <c r="H601" s="220"/>
    </row>
    <row r="602" spans="4:8">
      <c r="D602" s="221"/>
      <c r="E602" s="222"/>
      <c r="H602" s="220"/>
    </row>
    <row r="603" spans="4:8">
      <c r="D603" s="221"/>
      <c r="E603" s="222"/>
      <c r="H603" s="220"/>
    </row>
    <row r="604" spans="4:8">
      <c r="D604" s="221"/>
      <c r="E604" s="222"/>
      <c r="H604" s="220"/>
    </row>
    <row r="605" spans="4:8">
      <c r="D605" s="221"/>
      <c r="E605" s="222"/>
      <c r="H605" s="220"/>
    </row>
    <row r="606" spans="4:8">
      <c r="D606" s="221"/>
      <c r="E606" s="222"/>
      <c r="H606" s="220"/>
    </row>
    <row r="607" spans="4:8">
      <c r="D607" s="221"/>
      <c r="E607" s="222"/>
      <c r="H607" s="220"/>
    </row>
    <row r="608" spans="4:8">
      <c r="D608" s="221"/>
      <c r="E608" s="222"/>
      <c r="H608" s="220"/>
    </row>
    <row r="609" spans="4:8">
      <c r="D609" s="221"/>
      <c r="E609" s="222"/>
      <c r="H609" s="220"/>
    </row>
    <row r="610" spans="4:8">
      <c r="D610" s="221"/>
      <c r="E610" s="222"/>
      <c r="H610" s="220"/>
    </row>
    <row r="611" spans="4:8">
      <c r="D611" s="221"/>
      <c r="E611" s="222"/>
      <c r="H611" s="220"/>
    </row>
    <row r="612" spans="4:8">
      <c r="D612" s="221"/>
      <c r="E612" s="222"/>
      <c r="H612" s="220"/>
    </row>
    <row r="613" spans="4:8">
      <c r="D613" s="221"/>
      <c r="E613" s="222"/>
      <c r="H613" s="220"/>
    </row>
    <row r="614" spans="4:8">
      <c r="D614" s="221"/>
      <c r="E614" s="222"/>
      <c r="H614" s="220"/>
    </row>
    <row r="615" spans="4:8">
      <c r="D615" s="221"/>
      <c r="E615" s="222"/>
      <c r="H615" s="220"/>
    </row>
    <row r="616" spans="4:8">
      <c r="D616" s="221"/>
      <c r="E616" s="222"/>
      <c r="H616" s="220"/>
    </row>
    <row r="617" spans="4:8">
      <c r="D617" s="221"/>
      <c r="E617" s="222"/>
      <c r="H617" s="220"/>
    </row>
    <row r="618" spans="4:8">
      <c r="D618" s="221"/>
      <c r="E618" s="222"/>
      <c r="H618" s="220"/>
    </row>
    <row r="619" spans="4:8">
      <c r="D619" s="221"/>
      <c r="E619" s="222"/>
      <c r="H619" s="220"/>
    </row>
    <row r="620" spans="4:8">
      <c r="D620" s="221"/>
      <c r="E620" s="222"/>
      <c r="H620" s="220"/>
    </row>
    <row r="621" spans="4:8">
      <c r="D621" s="221"/>
      <c r="E621" s="222"/>
      <c r="H621" s="220"/>
    </row>
    <row r="622" spans="4:8">
      <c r="D622" s="221"/>
      <c r="E622" s="222"/>
      <c r="H622" s="220"/>
    </row>
    <row r="623" spans="4:8">
      <c r="D623" s="221"/>
      <c r="E623" s="222"/>
      <c r="H623" s="220"/>
    </row>
    <row r="624" spans="4:8">
      <c r="D624" s="221"/>
      <c r="E624" s="222"/>
      <c r="H624" s="220"/>
    </row>
    <row r="625" spans="4:8">
      <c r="D625" s="221"/>
      <c r="E625" s="222"/>
      <c r="H625" s="220"/>
    </row>
    <row r="626" spans="4:8">
      <c r="D626" s="221"/>
      <c r="E626" s="222"/>
      <c r="H626" s="220"/>
    </row>
    <row r="627" spans="4:8">
      <c r="D627" s="221"/>
      <c r="E627" s="222"/>
      <c r="H627" s="220"/>
    </row>
    <row r="628" spans="4:8">
      <c r="D628" s="221"/>
      <c r="E628" s="222"/>
      <c r="H628" s="220"/>
    </row>
    <row r="629" spans="4:8">
      <c r="D629" s="221"/>
      <c r="E629" s="222"/>
      <c r="H629" s="220"/>
    </row>
    <row r="630" spans="4:8">
      <c r="D630" s="221"/>
      <c r="E630" s="222"/>
      <c r="H630" s="220"/>
    </row>
    <row r="631" spans="4:8">
      <c r="D631" s="221"/>
      <c r="E631" s="222"/>
      <c r="H631" s="220"/>
    </row>
    <row r="632" spans="4:8">
      <c r="D632" s="221"/>
      <c r="E632" s="222"/>
      <c r="H632" s="220"/>
    </row>
    <row r="633" spans="4:8">
      <c r="D633" s="221"/>
      <c r="E633" s="222"/>
      <c r="H633" s="220"/>
    </row>
    <row r="634" spans="4:8">
      <c r="D634" s="221"/>
      <c r="E634" s="222"/>
      <c r="H634" s="220"/>
    </row>
    <row r="635" spans="4:8">
      <c r="D635" s="221"/>
      <c r="E635" s="222"/>
      <c r="H635" s="220"/>
    </row>
    <row r="636" spans="4:8">
      <c r="D636" s="221"/>
      <c r="E636" s="222"/>
      <c r="H636" s="220"/>
    </row>
    <row r="637" spans="4:8">
      <c r="D637" s="221"/>
      <c r="E637" s="222"/>
      <c r="H637" s="220"/>
    </row>
    <row r="638" spans="4:8">
      <c r="D638" s="221"/>
      <c r="E638" s="222"/>
      <c r="H638" s="220"/>
    </row>
    <row r="639" spans="4:8">
      <c r="D639" s="221"/>
      <c r="E639" s="222"/>
      <c r="H639" s="220"/>
    </row>
    <row r="640" spans="4:8">
      <c r="D640" s="221"/>
      <c r="E640" s="222"/>
      <c r="H640" s="220"/>
    </row>
    <row r="641" spans="4:8">
      <c r="D641" s="221"/>
      <c r="E641" s="222"/>
      <c r="H641" s="220"/>
    </row>
    <row r="642" spans="4:8">
      <c r="D642" s="221"/>
      <c r="E642" s="222"/>
      <c r="H642" s="220"/>
    </row>
    <row r="643" spans="4:8">
      <c r="D643" s="221"/>
      <c r="E643" s="222"/>
      <c r="H643" s="220"/>
    </row>
    <row r="644" spans="4:8">
      <c r="D644" s="221"/>
      <c r="E644" s="222"/>
      <c r="H644" s="220"/>
    </row>
    <row r="645" spans="4:8">
      <c r="D645" s="221"/>
      <c r="E645" s="222"/>
      <c r="H645" s="220"/>
    </row>
    <row r="646" spans="4:8">
      <c r="D646" s="221"/>
      <c r="E646" s="222"/>
      <c r="H646" s="220"/>
    </row>
    <row r="647" spans="4:8">
      <c r="D647" s="221"/>
      <c r="E647" s="222"/>
      <c r="H647" s="220"/>
    </row>
    <row r="648" spans="4:8">
      <c r="D648" s="221"/>
      <c r="E648" s="222"/>
      <c r="H648" s="220"/>
    </row>
    <row r="649" spans="4:8">
      <c r="D649" s="221"/>
      <c r="E649" s="222"/>
      <c r="H649" s="220"/>
    </row>
    <row r="650" spans="4:8">
      <c r="D650" s="221"/>
      <c r="E650" s="222"/>
      <c r="H650" s="220"/>
    </row>
    <row r="651" spans="4:8">
      <c r="D651" s="221"/>
      <c r="E651" s="222"/>
      <c r="H651" s="220"/>
    </row>
    <row r="652" spans="4:8">
      <c r="D652" s="221"/>
      <c r="E652" s="222"/>
      <c r="H652" s="220"/>
    </row>
    <row r="653" spans="4:8">
      <c r="D653" s="221"/>
      <c r="E653" s="222"/>
      <c r="H653" s="220"/>
    </row>
    <row r="654" spans="4:8">
      <c r="D654" s="221"/>
      <c r="E654" s="222"/>
      <c r="H654" s="220"/>
    </row>
    <row r="655" spans="4:8">
      <c r="D655" s="221"/>
      <c r="E655" s="222"/>
      <c r="H655" s="220"/>
    </row>
    <row r="656" spans="4:8">
      <c r="D656" s="221"/>
      <c r="E656" s="222"/>
      <c r="H656" s="220"/>
    </row>
    <row r="657" spans="4:8">
      <c r="D657" s="221"/>
      <c r="E657" s="222"/>
      <c r="H657" s="220"/>
    </row>
    <row r="658" spans="4:8">
      <c r="D658" s="221"/>
      <c r="E658" s="222"/>
      <c r="H658" s="220"/>
    </row>
    <row r="659" spans="4:8">
      <c r="D659" s="221"/>
      <c r="E659" s="222"/>
      <c r="H659" s="220"/>
    </row>
    <row r="660" spans="4:8">
      <c r="D660" s="221"/>
      <c r="E660" s="222"/>
      <c r="H660" s="220"/>
    </row>
    <row r="661" spans="4:8">
      <c r="D661" s="221"/>
      <c r="E661" s="222"/>
      <c r="H661" s="220"/>
    </row>
    <row r="662" spans="4:8">
      <c r="D662" s="221"/>
      <c r="E662" s="222"/>
      <c r="H662" s="220"/>
    </row>
    <row r="663" spans="4:8">
      <c r="D663" s="221"/>
      <c r="E663" s="222"/>
      <c r="H663" s="220"/>
    </row>
    <row r="664" spans="4:8">
      <c r="D664" s="221"/>
      <c r="E664" s="222"/>
      <c r="H664" s="220"/>
    </row>
    <row r="665" spans="4:8">
      <c r="D665" s="221"/>
      <c r="E665" s="222"/>
      <c r="H665" s="220"/>
    </row>
    <row r="666" spans="4:8">
      <c r="D666" s="221"/>
      <c r="E666" s="222"/>
      <c r="H666" s="220"/>
    </row>
    <row r="667" spans="4:8">
      <c r="D667" s="221"/>
      <c r="E667" s="222"/>
      <c r="H667" s="220"/>
    </row>
    <row r="668" spans="4:8">
      <c r="D668" s="221"/>
      <c r="E668" s="222"/>
      <c r="H668" s="220"/>
    </row>
    <row r="669" spans="4:8">
      <c r="D669" s="221"/>
      <c r="E669" s="222"/>
      <c r="H669" s="220"/>
    </row>
    <row r="670" spans="4:8">
      <c r="D670" s="221"/>
      <c r="E670" s="222"/>
      <c r="H670" s="220"/>
    </row>
    <row r="671" spans="4:8">
      <c r="D671" s="221"/>
      <c r="E671" s="222"/>
      <c r="H671" s="220"/>
    </row>
    <row r="672" spans="4:8">
      <c r="D672" s="221"/>
      <c r="E672" s="222"/>
      <c r="H672" s="220"/>
    </row>
    <row r="673" spans="4:8">
      <c r="D673" s="221"/>
      <c r="E673" s="222"/>
      <c r="H673" s="220"/>
    </row>
    <row r="674" spans="4:8">
      <c r="D674" s="221"/>
      <c r="E674" s="222"/>
      <c r="H674" s="220"/>
    </row>
    <row r="675" spans="4:8">
      <c r="D675" s="221"/>
      <c r="E675" s="222"/>
      <c r="H675" s="220"/>
    </row>
    <row r="676" spans="4:8">
      <c r="D676" s="221"/>
      <c r="E676" s="222"/>
      <c r="H676" s="220"/>
    </row>
    <row r="677" spans="4:8">
      <c r="D677" s="221"/>
      <c r="E677" s="222"/>
      <c r="H677" s="220"/>
    </row>
    <row r="678" spans="4:8">
      <c r="D678" s="221"/>
      <c r="E678" s="222"/>
      <c r="H678" s="220"/>
    </row>
    <row r="679" spans="4:8">
      <c r="D679" s="221"/>
      <c r="E679" s="222"/>
      <c r="H679" s="220"/>
    </row>
    <row r="680" spans="4:8">
      <c r="D680" s="221"/>
      <c r="E680" s="222"/>
      <c r="H680" s="220"/>
    </row>
    <row r="681" spans="4:8">
      <c r="D681" s="221"/>
      <c r="E681" s="222"/>
      <c r="H681" s="220"/>
    </row>
    <row r="682" spans="4:8">
      <c r="D682" s="221"/>
      <c r="E682" s="222"/>
      <c r="H682" s="220"/>
    </row>
    <row r="683" spans="4:8">
      <c r="D683" s="221"/>
      <c r="E683" s="222"/>
      <c r="H683" s="220"/>
    </row>
    <row r="684" spans="4:8">
      <c r="D684" s="221"/>
      <c r="E684" s="222"/>
      <c r="H684" s="220"/>
    </row>
    <row r="685" spans="4:8">
      <c r="D685" s="221"/>
      <c r="E685" s="222"/>
      <c r="H685" s="220"/>
    </row>
    <row r="686" spans="4:8">
      <c r="D686" s="221"/>
      <c r="E686" s="222"/>
      <c r="H686" s="220"/>
    </row>
    <row r="687" spans="4:8">
      <c r="D687" s="221"/>
      <c r="E687" s="222"/>
      <c r="H687" s="220"/>
    </row>
    <row r="688" spans="4:8">
      <c r="D688" s="221"/>
      <c r="E688" s="222"/>
      <c r="H688" s="220"/>
    </row>
    <row r="689" spans="4:8">
      <c r="D689" s="221"/>
      <c r="E689" s="222"/>
      <c r="H689" s="220"/>
    </row>
    <row r="690" spans="4:8">
      <c r="D690" s="221"/>
      <c r="E690" s="222"/>
      <c r="H690" s="220"/>
    </row>
    <row r="691" spans="4:8">
      <c r="D691" s="221"/>
      <c r="E691" s="222"/>
      <c r="H691" s="220"/>
    </row>
    <row r="692" spans="4:8">
      <c r="D692" s="221"/>
      <c r="E692" s="222"/>
      <c r="H692" s="220"/>
    </row>
    <row r="693" spans="4:8">
      <c r="D693" s="221"/>
      <c r="E693" s="222"/>
      <c r="H693" s="220"/>
    </row>
    <row r="694" spans="4:8">
      <c r="D694" s="221"/>
      <c r="E694" s="222"/>
      <c r="H694" s="220"/>
    </row>
    <row r="695" spans="4:8">
      <c r="D695" s="221"/>
      <c r="E695" s="222"/>
      <c r="H695" s="220"/>
    </row>
    <row r="696" spans="4:8">
      <c r="D696" s="221"/>
      <c r="E696" s="222"/>
      <c r="H696" s="220"/>
    </row>
    <row r="697" spans="4:8">
      <c r="D697" s="221"/>
      <c r="E697" s="222"/>
      <c r="H697" s="220"/>
    </row>
    <row r="698" spans="4:8">
      <c r="D698" s="221"/>
      <c r="E698" s="222"/>
      <c r="H698" s="220"/>
    </row>
    <row r="699" spans="4:8">
      <c r="D699" s="221"/>
      <c r="E699" s="222"/>
      <c r="H699" s="220"/>
    </row>
    <row r="700" spans="4:8">
      <c r="D700" s="221"/>
      <c r="E700" s="222"/>
      <c r="H700" s="220"/>
    </row>
    <row r="701" spans="4:8">
      <c r="D701" s="221"/>
      <c r="E701" s="222"/>
      <c r="H701" s="220"/>
    </row>
    <row r="702" spans="4:8">
      <c r="D702" s="221"/>
      <c r="E702" s="222"/>
      <c r="H702" s="220"/>
    </row>
    <row r="703" spans="4:8">
      <c r="D703" s="221"/>
      <c r="E703" s="222"/>
      <c r="H703" s="220"/>
    </row>
    <row r="704" spans="4:8">
      <c r="D704" s="221"/>
      <c r="E704" s="222"/>
      <c r="H704" s="220"/>
    </row>
    <row r="705" spans="4:8">
      <c r="D705" s="221"/>
      <c r="E705" s="222"/>
      <c r="H705" s="220"/>
    </row>
    <row r="706" spans="4:8">
      <c r="D706" s="221"/>
      <c r="E706" s="222"/>
      <c r="H706" s="220"/>
    </row>
    <row r="707" spans="4:8">
      <c r="D707" s="221"/>
      <c r="E707" s="222"/>
      <c r="H707" s="220"/>
    </row>
    <row r="708" spans="4:8">
      <c r="D708" s="221"/>
      <c r="E708" s="222"/>
      <c r="H708" s="220"/>
    </row>
    <row r="709" spans="4:8">
      <c r="D709" s="221"/>
      <c r="E709" s="222"/>
      <c r="H709" s="220"/>
    </row>
    <row r="710" spans="4:8">
      <c r="D710" s="221"/>
      <c r="E710" s="222"/>
      <c r="H710" s="220"/>
    </row>
    <row r="711" spans="4:8">
      <c r="D711" s="221"/>
      <c r="E711" s="222"/>
      <c r="H711" s="220"/>
    </row>
    <row r="712" spans="4:8">
      <c r="D712" s="221"/>
      <c r="E712" s="222"/>
      <c r="H712" s="220"/>
    </row>
    <row r="713" spans="4:8">
      <c r="D713" s="221"/>
      <c r="E713" s="222"/>
      <c r="H713" s="220"/>
    </row>
    <row r="714" spans="4:8">
      <c r="D714" s="221"/>
      <c r="E714" s="222"/>
      <c r="H714" s="220"/>
    </row>
    <row r="715" spans="4:8">
      <c r="D715" s="221"/>
      <c r="E715" s="222"/>
      <c r="H715" s="220"/>
    </row>
    <row r="716" spans="4:8">
      <c r="D716" s="221"/>
      <c r="E716" s="222"/>
      <c r="H716" s="220"/>
    </row>
    <row r="717" spans="4:8">
      <c r="D717" s="221"/>
      <c r="E717" s="222"/>
      <c r="H717" s="220"/>
    </row>
    <row r="718" spans="4:8">
      <c r="D718" s="221"/>
      <c r="E718" s="222"/>
      <c r="H718" s="220"/>
    </row>
    <row r="719" spans="4:8">
      <c r="D719" s="221"/>
      <c r="E719" s="222"/>
      <c r="H719" s="220"/>
    </row>
    <row r="720" spans="4:8">
      <c r="D720" s="221"/>
      <c r="E720" s="222"/>
      <c r="H720" s="220"/>
    </row>
    <row r="721" spans="4:8">
      <c r="D721" s="221"/>
      <c r="E721" s="222"/>
      <c r="H721" s="220"/>
    </row>
    <row r="722" spans="4:8">
      <c r="D722" s="221"/>
      <c r="E722" s="222"/>
      <c r="H722" s="220"/>
    </row>
    <row r="723" spans="4:8">
      <c r="D723" s="221"/>
      <c r="E723" s="222"/>
      <c r="H723" s="220"/>
    </row>
    <row r="724" spans="4:8">
      <c r="D724" s="221"/>
      <c r="E724" s="222"/>
      <c r="H724" s="220"/>
    </row>
    <row r="725" spans="4:8">
      <c r="D725" s="221"/>
      <c r="E725" s="222"/>
      <c r="H725" s="220"/>
    </row>
    <row r="726" spans="4:8">
      <c r="D726" s="221"/>
      <c r="E726" s="222"/>
      <c r="H726" s="220"/>
    </row>
    <row r="727" spans="4:8">
      <c r="D727" s="221"/>
      <c r="E727" s="222"/>
      <c r="H727" s="220"/>
    </row>
    <row r="728" spans="4:8">
      <c r="D728" s="221"/>
      <c r="E728" s="222"/>
      <c r="H728" s="220"/>
    </row>
    <row r="729" spans="4:8">
      <c r="D729" s="221"/>
      <c r="E729" s="222"/>
      <c r="H729" s="220"/>
    </row>
    <row r="730" spans="4:8">
      <c r="D730" s="221"/>
      <c r="E730" s="222"/>
      <c r="H730" s="220"/>
    </row>
    <row r="731" spans="4:8">
      <c r="D731" s="221"/>
      <c r="E731" s="222"/>
      <c r="H731" s="220"/>
    </row>
    <row r="732" spans="4:8">
      <c r="D732" s="221"/>
      <c r="E732" s="222"/>
      <c r="H732" s="220"/>
    </row>
    <row r="733" spans="4:8">
      <c r="D733" s="221"/>
      <c r="E733" s="222"/>
      <c r="H733" s="220"/>
    </row>
    <row r="734" spans="4:8">
      <c r="D734" s="221"/>
      <c r="E734" s="222"/>
      <c r="H734" s="220"/>
    </row>
    <row r="735" spans="4:8">
      <c r="D735" s="221"/>
      <c r="E735" s="222"/>
      <c r="H735" s="220"/>
    </row>
    <row r="736" spans="4:8">
      <c r="D736" s="221"/>
      <c r="E736" s="222"/>
      <c r="H736" s="220"/>
    </row>
    <row r="737" spans="4:8">
      <c r="D737" s="221"/>
      <c r="E737" s="222"/>
      <c r="H737" s="220"/>
    </row>
    <row r="738" spans="4:8">
      <c r="D738" s="221"/>
      <c r="E738" s="222"/>
      <c r="H738" s="220"/>
    </row>
    <row r="739" spans="4:8">
      <c r="D739" s="221"/>
      <c r="E739" s="222"/>
      <c r="H739" s="220"/>
    </row>
    <row r="740" spans="4:8">
      <c r="D740" s="221"/>
      <c r="E740" s="222"/>
      <c r="H740" s="220"/>
    </row>
    <row r="741" spans="4:8">
      <c r="D741" s="221"/>
      <c r="E741" s="222"/>
      <c r="H741" s="220"/>
    </row>
    <row r="742" spans="4:8">
      <c r="D742" s="221"/>
      <c r="E742" s="222"/>
      <c r="H742" s="220"/>
    </row>
    <row r="743" spans="4:8">
      <c r="D743" s="221"/>
      <c r="E743" s="222"/>
      <c r="H743" s="220"/>
    </row>
    <row r="744" spans="4:8">
      <c r="D744" s="221"/>
      <c r="E744" s="222"/>
      <c r="H744" s="220"/>
    </row>
    <row r="745" spans="4:8">
      <c r="D745" s="221"/>
      <c r="E745" s="222"/>
      <c r="H745" s="220"/>
    </row>
    <row r="746" spans="4:8">
      <c r="D746" s="221"/>
      <c r="E746" s="222"/>
      <c r="H746" s="220"/>
    </row>
    <row r="747" spans="4:8">
      <c r="D747" s="221"/>
      <c r="E747" s="222"/>
      <c r="H747" s="220"/>
    </row>
    <row r="748" spans="4:8">
      <c r="D748" s="221"/>
      <c r="E748" s="222"/>
      <c r="H748" s="220"/>
    </row>
    <row r="749" spans="4:8">
      <c r="D749" s="221"/>
      <c r="E749" s="222"/>
      <c r="H749" s="220"/>
    </row>
    <row r="750" spans="4:8">
      <c r="D750" s="221"/>
      <c r="E750" s="222"/>
      <c r="H750" s="220"/>
    </row>
    <row r="751" spans="4:8">
      <c r="D751" s="221"/>
      <c r="E751" s="222"/>
      <c r="H751" s="220"/>
    </row>
    <row r="752" spans="4:8">
      <c r="D752" s="221"/>
      <c r="E752" s="222"/>
      <c r="H752" s="220"/>
    </row>
    <row r="753" spans="4:8">
      <c r="D753" s="221"/>
      <c r="E753" s="222"/>
      <c r="H753" s="220"/>
    </row>
    <row r="754" spans="4:8">
      <c r="D754" s="221"/>
      <c r="E754" s="222"/>
      <c r="H754" s="220"/>
    </row>
    <row r="755" spans="4:8">
      <c r="D755" s="221"/>
      <c r="E755" s="222"/>
      <c r="H755" s="220"/>
    </row>
    <row r="756" spans="4:8">
      <c r="D756" s="221"/>
      <c r="E756" s="222"/>
      <c r="H756" s="220"/>
    </row>
    <row r="757" spans="4:8">
      <c r="D757" s="221"/>
      <c r="E757" s="222"/>
      <c r="H757" s="220"/>
    </row>
    <row r="758" spans="4:8">
      <c r="D758" s="221"/>
      <c r="E758" s="222"/>
      <c r="H758" s="220"/>
    </row>
    <row r="759" spans="4:8">
      <c r="D759" s="221"/>
      <c r="E759" s="222"/>
      <c r="H759" s="220"/>
    </row>
    <row r="760" spans="4:8">
      <c r="D760" s="221"/>
      <c r="E760" s="222"/>
      <c r="H760" s="220"/>
    </row>
    <row r="761" spans="4:8">
      <c r="D761" s="221"/>
      <c r="E761" s="222"/>
      <c r="H761" s="220"/>
    </row>
    <row r="762" spans="4:8">
      <c r="D762" s="221"/>
      <c r="E762" s="222"/>
      <c r="H762" s="220"/>
    </row>
    <row r="763" spans="4:8">
      <c r="D763" s="221"/>
      <c r="E763" s="222"/>
      <c r="H763" s="220"/>
    </row>
    <row r="764" spans="4:8">
      <c r="D764" s="221"/>
      <c r="E764" s="222"/>
      <c r="H764" s="220"/>
    </row>
    <row r="765" spans="4:8">
      <c r="D765" s="221"/>
      <c r="E765" s="222"/>
      <c r="H765" s="220"/>
    </row>
    <row r="766" spans="4:8">
      <c r="D766" s="221"/>
      <c r="E766" s="222"/>
      <c r="H766" s="220"/>
    </row>
    <row r="767" spans="4:8">
      <c r="D767" s="221"/>
      <c r="E767" s="222"/>
      <c r="H767" s="220"/>
    </row>
    <row r="768" spans="4:8">
      <c r="D768" s="221"/>
      <c r="E768" s="222"/>
      <c r="H768" s="220"/>
    </row>
    <row r="769" spans="4:8">
      <c r="D769" s="221"/>
      <c r="E769" s="222"/>
      <c r="H769" s="220"/>
    </row>
    <row r="770" spans="4:8">
      <c r="D770" s="221"/>
      <c r="E770" s="222"/>
      <c r="H770" s="220"/>
    </row>
    <row r="771" spans="4:8">
      <c r="D771" s="221"/>
      <c r="E771" s="222"/>
      <c r="H771" s="220"/>
    </row>
    <row r="772" spans="4:8">
      <c r="D772" s="221"/>
      <c r="E772" s="222"/>
      <c r="H772" s="220"/>
    </row>
    <row r="773" spans="4:8">
      <c r="D773" s="221"/>
      <c r="E773" s="222"/>
      <c r="H773" s="220"/>
    </row>
    <row r="774" spans="4:8">
      <c r="D774" s="221"/>
      <c r="E774" s="222"/>
      <c r="H774" s="220"/>
    </row>
    <row r="775" spans="4:8">
      <c r="D775" s="221"/>
      <c r="E775" s="222"/>
      <c r="H775" s="220"/>
    </row>
    <row r="776" spans="4:8">
      <c r="D776" s="221"/>
      <c r="E776" s="222"/>
      <c r="H776" s="220"/>
    </row>
    <row r="777" spans="4:8">
      <c r="D777" s="221"/>
      <c r="E777" s="222"/>
      <c r="H777" s="220"/>
    </row>
    <row r="778" spans="4:8">
      <c r="D778" s="221"/>
      <c r="E778" s="222"/>
      <c r="H778" s="220"/>
    </row>
    <row r="779" spans="4:8">
      <c r="D779" s="221"/>
      <c r="E779" s="222"/>
      <c r="H779" s="220"/>
    </row>
    <row r="780" spans="4:8">
      <c r="D780" s="221"/>
      <c r="E780" s="222"/>
      <c r="H780" s="220"/>
    </row>
    <row r="781" spans="4:8">
      <c r="D781" s="221"/>
      <c r="E781" s="222"/>
      <c r="H781" s="220"/>
    </row>
    <row r="782" spans="4:8">
      <c r="D782" s="221"/>
      <c r="E782" s="222"/>
      <c r="H782" s="220"/>
    </row>
    <row r="783" spans="4:8">
      <c r="D783" s="221"/>
      <c r="E783" s="222"/>
      <c r="H783" s="220"/>
    </row>
    <row r="784" spans="4:8">
      <c r="D784" s="221"/>
      <c r="E784" s="222"/>
      <c r="H784" s="220"/>
    </row>
    <row r="785" spans="4:8">
      <c r="D785" s="221"/>
      <c r="E785" s="222"/>
      <c r="H785" s="220"/>
    </row>
    <row r="786" spans="4:8">
      <c r="D786" s="221"/>
      <c r="E786" s="222"/>
      <c r="H786" s="220"/>
    </row>
    <row r="787" spans="4:8">
      <c r="D787" s="221"/>
      <c r="E787" s="222"/>
      <c r="H787" s="220"/>
    </row>
    <row r="788" spans="4:8">
      <c r="D788" s="221"/>
      <c r="E788" s="222"/>
      <c r="H788" s="220"/>
    </row>
    <row r="789" spans="4:8">
      <c r="D789" s="221"/>
      <c r="E789" s="222"/>
      <c r="H789" s="220"/>
    </row>
    <row r="790" spans="4:8">
      <c r="D790" s="221"/>
      <c r="E790" s="222"/>
      <c r="H790" s="220"/>
    </row>
    <row r="791" spans="4:8">
      <c r="D791" s="221"/>
      <c r="E791" s="222"/>
      <c r="H791" s="220"/>
    </row>
    <row r="792" spans="4:8">
      <c r="D792" s="221"/>
      <c r="E792" s="222"/>
      <c r="H792" s="220"/>
    </row>
    <row r="793" spans="4:8">
      <c r="D793" s="221"/>
      <c r="E793" s="222"/>
      <c r="H793" s="220"/>
    </row>
    <row r="794" spans="4:8">
      <c r="D794" s="221"/>
      <c r="E794" s="222"/>
      <c r="H794" s="220"/>
    </row>
    <row r="795" spans="4:8">
      <c r="D795" s="221"/>
      <c r="E795" s="222"/>
      <c r="H795" s="220"/>
    </row>
    <row r="796" spans="4:8">
      <c r="D796" s="221"/>
      <c r="E796" s="222"/>
      <c r="H796" s="220"/>
    </row>
    <row r="797" spans="4:8">
      <c r="D797" s="221"/>
      <c r="E797" s="222"/>
      <c r="H797" s="220"/>
    </row>
    <row r="798" spans="4:8">
      <c r="D798" s="221"/>
      <c r="E798" s="222"/>
      <c r="H798" s="220"/>
    </row>
    <row r="799" spans="4:8">
      <c r="D799" s="221"/>
      <c r="E799" s="222"/>
      <c r="H799" s="220"/>
    </row>
    <row r="800" spans="4:8">
      <c r="D800" s="221"/>
      <c r="E800" s="222"/>
      <c r="H800" s="220"/>
    </row>
    <row r="801" spans="4:8">
      <c r="D801" s="221"/>
      <c r="E801" s="222"/>
      <c r="H801" s="220"/>
    </row>
    <row r="802" spans="4:8">
      <c r="D802" s="221"/>
      <c r="E802" s="222"/>
      <c r="H802" s="220"/>
    </row>
    <row r="803" spans="4:8">
      <c r="D803" s="221"/>
      <c r="E803" s="222"/>
      <c r="H803" s="220"/>
    </row>
    <row r="804" spans="4:8">
      <c r="D804" s="221"/>
      <c r="E804" s="222"/>
      <c r="H804" s="220"/>
    </row>
    <row r="805" spans="4:8">
      <c r="D805" s="221"/>
      <c r="E805" s="222"/>
      <c r="H805" s="220"/>
    </row>
    <row r="806" spans="4:8">
      <c r="D806" s="221"/>
      <c r="E806" s="222"/>
      <c r="H806" s="220"/>
    </row>
    <row r="807" spans="4:8">
      <c r="D807" s="221"/>
      <c r="E807" s="222"/>
      <c r="H807" s="220"/>
    </row>
    <row r="808" spans="4:8">
      <c r="D808" s="221"/>
      <c r="E808" s="222"/>
      <c r="H808" s="220"/>
    </row>
    <row r="809" spans="4:8">
      <c r="D809" s="221"/>
      <c r="E809" s="222"/>
      <c r="H809" s="220"/>
    </row>
    <row r="810" spans="4:8">
      <c r="D810" s="221"/>
      <c r="E810" s="222"/>
      <c r="H810" s="220"/>
    </row>
    <row r="811" spans="4:8">
      <c r="D811" s="221"/>
      <c r="E811" s="222"/>
      <c r="H811" s="220"/>
    </row>
    <row r="812" spans="4:8">
      <c r="D812" s="221"/>
      <c r="E812" s="222"/>
      <c r="H812" s="220"/>
    </row>
    <row r="813" spans="4:8">
      <c r="D813" s="221"/>
      <c r="E813" s="222"/>
      <c r="H813" s="220"/>
    </row>
    <row r="814" spans="4:8">
      <c r="D814" s="221"/>
      <c r="E814" s="222"/>
      <c r="H814" s="220"/>
    </row>
    <row r="815" spans="4:8">
      <c r="D815" s="221"/>
      <c r="E815" s="222"/>
      <c r="H815" s="220"/>
    </row>
    <row r="816" spans="4:8">
      <c r="D816" s="221"/>
      <c r="E816" s="222"/>
      <c r="H816" s="220"/>
    </row>
    <row r="817" spans="4:8">
      <c r="D817" s="221"/>
      <c r="E817" s="222"/>
      <c r="H817" s="220"/>
    </row>
    <row r="818" spans="4:8">
      <c r="D818" s="221"/>
      <c r="E818" s="222"/>
      <c r="H818" s="220"/>
    </row>
    <row r="819" spans="4:8">
      <c r="D819" s="221"/>
      <c r="E819" s="222"/>
      <c r="H819" s="220"/>
    </row>
    <row r="820" spans="4:8">
      <c r="D820" s="221"/>
      <c r="E820" s="222"/>
      <c r="H820" s="220"/>
    </row>
    <row r="821" spans="4:8">
      <c r="D821" s="221"/>
      <c r="E821" s="222"/>
      <c r="H821" s="220"/>
    </row>
    <row r="822" spans="4:8">
      <c r="D822" s="221"/>
      <c r="E822" s="222"/>
      <c r="H822" s="220"/>
    </row>
    <row r="823" spans="4:8">
      <c r="D823" s="221"/>
      <c r="E823" s="222"/>
      <c r="H823" s="220"/>
    </row>
    <row r="824" spans="4:8">
      <c r="D824" s="221"/>
      <c r="E824" s="222"/>
      <c r="H824" s="220"/>
    </row>
    <row r="825" spans="4:8">
      <c r="D825" s="221"/>
      <c r="E825" s="222"/>
      <c r="H825" s="220"/>
    </row>
    <row r="826" spans="4:8">
      <c r="D826" s="221"/>
      <c r="E826" s="222"/>
      <c r="H826" s="220"/>
    </row>
    <row r="827" spans="4:8">
      <c r="D827" s="221"/>
      <c r="E827" s="222"/>
      <c r="H827" s="220"/>
    </row>
    <row r="828" spans="4:8">
      <c r="D828" s="221"/>
      <c r="E828" s="222"/>
      <c r="H828" s="220"/>
    </row>
    <row r="829" spans="4:8">
      <c r="D829" s="221"/>
      <c r="E829" s="222"/>
      <c r="H829" s="220"/>
    </row>
    <row r="830" spans="4:8">
      <c r="D830" s="221"/>
      <c r="E830" s="222"/>
      <c r="H830" s="220"/>
    </row>
    <row r="831" spans="4:8">
      <c r="D831" s="221"/>
      <c r="E831" s="222"/>
      <c r="H831" s="220"/>
    </row>
    <row r="832" spans="4:8">
      <c r="D832" s="221"/>
      <c r="E832" s="222"/>
      <c r="H832" s="220"/>
    </row>
    <row r="833" spans="4:8">
      <c r="D833" s="221"/>
      <c r="E833" s="222"/>
      <c r="H833" s="220"/>
    </row>
    <row r="834" spans="4:8">
      <c r="D834" s="221"/>
      <c r="E834" s="222"/>
      <c r="H834" s="220"/>
    </row>
    <row r="835" spans="4:8">
      <c r="D835" s="221"/>
      <c r="E835" s="222"/>
      <c r="H835" s="220"/>
    </row>
    <row r="836" spans="4:8">
      <c r="D836" s="221"/>
      <c r="E836" s="222"/>
      <c r="H836" s="220"/>
    </row>
    <row r="837" spans="4:8">
      <c r="D837" s="221"/>
      <c r="E837" s="222"/>
      <c r="H837" s="220"/>
    </row>
    <row r="838" spans="4:8">
      <c r="D838" s="221"/>
      <c r="E838" s="222"/>
      <c r="H838" s="220"/>
    </row>
    <row r="839" spans="4:8">
      <c r="D839" s="221"/>
      <c r="E839" s="222"/>
      <c r="H839" s="220"/>
    </row>
    <row r="840" spans="4:8">
      <c r="D840" s="221"/>
      <c r="E840" s="222"/>
      <c r="H840" s="220"/>
    </row>
    <row r="841" spans="4:8">
      <c r="D841" s="221"/>
      <c r="E841" s="222"/>
      <c r="H841" s="220"/>
    </row>
    <row r="842" spans="4:8">
      <c r="D842" s="221"/>
      <c r="E842" s="222"/>
      <c r="H842" s="220"/>
    </row>
    <row r="843" spans="4:8">
      <c r="D843" s="221"/>
      <c r="E843" s="222"/>
      <c r="H843" s="220"/>
    </row>
    <row r="844" spans="4:8">
      <c r="D844" s="221"/>
      <c r="E844" s="222"/>
      <c r="H844" s="220"/>
    </row>
    <row r="845" spans="4:8">
      <c r="D845" s="221"/>
      <c r="E845" s="222"/>
      <c r="H845" s="220"/>
    </row>
    <row r="846" spans="4:8">
      <c r="D846" s="221"/>
      <c r="E846" s="222"/>
      <c r="H846" s="220"/>
    </row>
    <row r="847" spans="4:8">
      <c r="D847" s="221"/>
      <c r="E847" s="222"/>
      <c r="H847" s="220"/>
    </row>
    <row r="848" spans="4:8">
      <c r="D848" s="221"/>
      <c r="E848" s="222"/>
      <c r="H848" s="220"/>
    </row>
    <row r="849" spans="4:8">
      <c r="D849" s="221"/>
      <c r="E849" s="222"/>
      <c r="H849" s="220"/>
    </row>
    <row r="850" spans="4:8">
      <c r="D850" s="221"/>
      <c r="E850" s="222"/>
      <c r="H850" s="220"/>
    </row>
    <row r="851" spans="4:8">
      <c r="D851" s="221"/>
      <c r="E851" s="222"/>
      <c r="H851" s="220"/>
    </row>
    <row r="852" spans="4:8">
      <c r="D852" s="221"/>
      <c r="E852" s="222"/>
      <c r="H852" s="220"/>
    </row>
    <row r="853" spans="4:8">
      <c r="D853" s="221"/>
      <c r="E853" s="222"/>
      <c r="H853" s="220"/>
    </row>
    <row r="854" spans="4:8">
      <c r="D854" s="221"/>
      <c r="E854" s="222"/>
      <c r="H854" s="220"/>
    </row>
    <row r="855" spans="4:8">
      <c r="D855" s="221"/>
      <c r="E855" s="222"/>
      <c r="H855" s="220"/>
    </row>
    <row r="856" spans="4:8">
      <c r="D856" s="221"/>
      <c r="E856" s="222"/>
      <c r="H856" s="220"/>
    </row>
    <row r="857" spans="4:8">
      <c r="D857" s="221"/>
      <c r="E857" s="222"/>
      <c r="H857" s="220"/>
    </row>
    <row r="858" spans="4:8">
      <c r="D858" s="221"/>
      <c r="E858" s="222"/>
      <c r="H858" s="220"/>
    </row>
    <row r="859" spans="4:8">
      <c r="D859" s="221"/>
      <c r="E859" s="222"/>
      <c r="H859" s="220"/>
    </row>
    <row r="860" spans="4:8">
      <c r="D860" s="221"/>
      <c r="E860" s="222"/>
      <c r="H860" s="220"/>
    </row>
    <row r="861" spans="4:8">
      <c r="D861" s="221"/>
      <c r="E861" s="222"/>
      <c r="H861" s="220"/>
    </row>
    <row r="862" spans="4:8">
      <c r="D862" s="221"/>
      <c r="E862" s="222"/>
      <c r="H862" s="220"/>
    </row>
    <row r="863" spans="4:8">
      <c r="D863" s="221"/>
      <c r="E863" s="222"/>
      <c r="H863" s="220"/>
    </row>
    <row r="864" spans="4:8">
      <c r="D864" s="221"/>
      <c r="E864" s="222"/>
      <c r="H864" s="220"/>
    </row>
    <row r="865" spans="4:8">
      <c r="D865" s="221"/>
      <c r="E865" s="222"/>
      <c r="H865" s="220"/>
    </row>
    <row r="866" spans="4:8">
      <c r="D866" s="221"/>
      <c r="E866" s="222"/>
      <c r="H866" s="220"/>
    </row>
    <row r="867" spans="4:8">
      <c r="D867" s="221"/>
      <c r="E867" s="222"/>
      <c r="H867" s="220"/>
    </row>
    <row r="868" spans="4:8">
      <c r="D868" s="221"/>
      <c r="E868" s="222"/>
      <c r="H868" s="220"/>
    </row>
    <row r="869" spans="4:8">
      <c r="D869" s="221"/>
      <c r="E869" s="222"/>
      <c r="H869" s="220"/>
    </row>
    <row r="870" spans="4:8">
      <c r="D870" s="221"/>
      <c r="E870" s="222"/>
      <c r="H870" s="220"/>
    </row>
    <row r="871" spans="4:8">
      <c r="D871" s="221"/>
      <c r="E871" s="222"/>
      <c r="H871" s="220"/>
    </row>
    <row r="872" spans="4:8">
      <c r="D872" s="221"/>
      <c r="E872" s="222"/>
      <c r="H872" s="220"/>
    </row>
    <row r="873" spans="4:8">
      <c r="D873" s="221"/>
      <c r="E873" s="222"/>
      <c r="H873" s="220"/>
    </row>
    <row r="874" spans="4:8">
      <c r="D874" s="221"/>
      <c r="E874" s="222"/>
      <c r="H874" s="220"/>
    </row>
    <row r="875" spans="4:8">
      <c r="D875" s="221"/>
      <c r="E875" s="222"/>
      <c r="H875" s="220"/>
    </row>
    <row r="876" spans="4:8">
      <c r="D876" s="221"/>
      <c r="E876" s="222"/>
      <c r="H876" s="220"/>
    </row>
    <row r="877" spans="4:8">
      <c r="D877" s="221"/>
      <c r="E877" s="222"/>
      <c r="H877" s="220"/>
    </row>
    <row r="878" spans="4:8">
      <c r="D878" s="221"/>
      <c r="E878" s="222"/>
      <c r="H878" s="220"/>
    </row>
    <row r="879" spans="4:8">
      <c r="D879" s="221"/>
      <c r="E879" s="222"/>
      <c r="H879" s="220"/>
    </row>
    <row r="880" spans="4:8">
      <c r="D880" s="221"/>
      <c r="E880" s="222"/>
      <c r="H880" s="220"/>
    </row>
    <row r="881" spans="4:8">
      <c r="D881" s="221"/>
      <c r="E881" s="222"/>
      <c r="H881" s="220"/>
    </row>
    <row r="882" spans="4:8">
      <c r="D882" s="221"/>
      <c r="E882" s="222"/>
      <c r="H882" s="220"/>
    </row>
    <row r="883" spans="4:8">
      <c r="D883" s="221"/>
      <c r="E883" s="222"/>
      <c r="H883" s="220"/>
    </row>
    <row r="884" spans="4:8">
      <c r="D884" s="221"/>
      <c r="E884" s="222"/>
      <c r="H884" s="220"/>
    </row>
    <row r="885" spans="4:8">
      <c r="D885" s="221"/>
      <c r="E885" s="222"/>
      <c r="H885" s="220"/>
    </row>
    <row r="886" spans="4:8">
      <c r="D886" s="221"/>
      <c r="E886" s="222"/>
      <c r="H886" s="220"/>
    </row>
    <row r="887" spans="4:8">
      <c r="D887" s="221"/>
      <c r="E887" s="222"/>
      <c r="H887" s="220"/>
    </row>
    <row r="888" spans="4:8">
      <c r="D888" s="221"/>
      <c r="E888" s="222"/>
      <c r="H888" s="220"/>
    </row>
    <row r="889" spans="4:8">
      <c r="D889" s="221"/>
      <c r="E889" s="222"/>
      <c r="H889" s="220"/>
    </row>
    <row r="890" spans="4:8">
      <c r="D890" s="221"/>
      <c r="E890" s="222"/>
      <c r="H890" s="220"/>
    </row>
    <row r="891" spans="4:8">
      <c r="D891" s="221"/>
      <c r="E891" s="222"/>
      <c r="H891" s="220"/>
    </row>
    <row r="892" spans="4:8">
      <c r="D892" s="221"/>
      <c r="E892" s="222"/>
      <c r="H892" s="220"/>
    </row>
    <row r="893" spans="4:8">
      <c r="D893" s="221"/>
      <c r="E893" s="222"/>
      <c r="H893" s="220"/>
    </row>
    <row r="894" spans="4:8">
      <c r="D894" s="221"/>
      <c r="E894" s="222"/>
      <c r="H894" s="220"/>
    </row>
    <row r="895" spans="4:8">
      <c r="D895" s="221"/>
      <c r="E895" s="222"/>
      <c r="H895" s="220"/>
    </row>
    <row r="896" spans="4:8">
      <c r="D896" s="221"/>
      <c r="E896" s="222"/>
      <c r="H896" s="220"/>
    </row>
    <row r="897" spans="4:8">
      <c r="D897" s="221"/>
      <c r="E897" s="222"/>
      <c r="H897" s="220"/>
    </row>
    <row r="898" spans="4:8">
      <c r="D898" s="221"/>
      <c r="E898" s="222"/>
      <c r="H898" s="220"/>
    </row>
    <row r="899" spans="4:8">
      <c r="D899" s="221"/>
      <c r="E899" s="222"/>
      <c r="H899" s="220"/>
    </row>
    <row r="900" spans="4:8">
      <c r="D900" s="221"/>
      <c r="E900" s="222"/>
      <c r="H900" s="220"/>
    </row>
    <row r="901" spans="4:8">
      <c r="D901" s="221"/>
      <c r="E901" s="222"/>
      <c r="H901" s="220"/>
    </row>
    <row r="902" spans="4:8">
      <c r="D902" s="221"/>
      <c r="E902" s="222"/>
      <c r="H902" s="220"/>
    </row>
    <row r="903" spans="4:8">
      <c r="D903" s="221"/>
      <c r="E903" s="222"/>
      <c r="H903" s="220"/>
    </row>
    <row r="904" spans="4:8">
      <c r="D904" s="221"/>
      <c r="E904" s="222"/>
      <c r="H904" s="220"/>
    </row>
    <row r="905" spans="4:8">
      <c r="D905" s="221"/>
      <c r="E905" s="222"/>
      <c r="H905" s="220"/>
    </row>
    <row r="906" spans="4:8">
      <c r="D906" s="221"/>
      <c r="E906" s="222"/>
      <c r="H906" s="220"/>
    </row>
    <row r="907" spans="4:8">
      <c r="D907" s="221"/>
      <c r="E907" s="222"/>
      <c r="H907" s="220"/>
    </row>
    <row r="908" spans="4:8">
      <c r="D908" s="221"/>
      <c r="E908" s="222"/>
      <c r="H908" s="220"/>
    </row>
    <row r="909" spans="4:8">
      <c r="D909" s="221"/>
      <c r="E909" s="222"/>
      <c r="H909" s="220"/>
    </row>
    <row r="910" spans="4:8">
      <c r="D910" s="221"/>
      <c r="E910" s="222"/>
      <c r="H910" s="220"/>
    </row>
    <row r="911" spans="4:8">
      <c r="D911" s="221"/>
      <c r="E911" s="222"/>
      <c r="H911" s="220"/>
    </row>
    <row r="912" spans="4:8">
      <c r="D912" s="221"/>
      <c r="E912" s="222"/>
      <c r="H912" s="220"/>
    </row>
    <row r="913" spans="4:8">
      <c r="D913" s="221"/>
      <c r="E913" s="222"/>
      <c r="H913" s="220"/>
    </row>
    <row r="914" spans="4:8">
      <c r="D914" s="221"/>
      <c r="E914" s="222"/>
      <c r="H914" s="220"/>
    </row>
    <row r="915" spans="4:8">
      <c r="D915" s="221"/>
      <c r="E915" s="222"/>
      <c r="H915" s="220"/>
    </row>
    <row r="916" spans="4:8">
      <c r="D916" s="221"/>
      <c r="E916" s="222"/>
      <c r="H916" s="220"/>
    </row>
    <row r="917" spans="4:8">
      <c r="D917" s="221"/>
      <c r="E917" s="222"/>
      <c r="H917" s="220"/>
    </row>
    <row r="918" spans="4:8">
      <c r="D918" s="221"/>
      <c r="E918" s="222"/>
      <c r="H918" s="220"/>
    </row>
    <row r="919" spans="4:8">
      <c r="D919" s="221"/>
      <c r="E919" s="222"/>
      <c r="H919" s="220"/>
    </row>
    <row r="920" spans="4:8">
      <c r="D920" s="221"/>
      <c r="E920" s="222"/>
      <c r="H920" s="220"/>
    </row>
    <row r="921" spans="4:8">
      <c r="D921" s="221"/>
      <c r="E921" s="222"/>
      <c r="H921" s="220"/>
    </row>
    <row r="922" spans="4:8">
      <c r="D922" s="221"/>
      <c r="E922" s="222"/>
      <c r="H922" s="220"/>
    </row>
    <row r="923" spans="4:8">
      <c r="D923" s="221"/>
      <c r="E923" s="222"/>
      <c r="H923" s="220"/>
    </row>
    <row r="924" spans="4:8">
      <c r="D924" s="221"/>
      <c r="E924" s="222"/>
      <c r="H924" s="220"/>
    </row>
    <row r="925" spans="4:8">
      <c r="D925" s="221"/>
      <c r="E925" s="222"/>
      <c r="H925" s="220"/>
    </row>
    <row r="926" spans="4:8">
      <c r="D926" s="221"/>
      <c r="E926" s="222"/>
      <c r="H926" s="220"/>
    </row>
    <row r="927" spans="4:8">
      <c r="D927" s="221"/>
      <c r="E927" s="222"/>
      <c r="H927" s="220"/>
    </row>
    <row r="928" spans="4:8">
      <c r="D928" s="221"/>
      <c r="E928" s="222"/>
      <c r="H928" s="220"/>
    </row>
    <row r="929" spans="4:8">
      <c r="D929" s="221"/>
      <c r="E929" s="222"/>
      <c r="H929" s="220"/>
    </row>
    <row r="930" spans="4:8">
      <c r="D930" s="221"/>
      <c r="E930" s="222"/>
      <c r="H930" s="220"/>
    </row>
    <row r="931" spans="4:8">
      <c r="D931" s="221"/>
      <c r="E931" s="222"/>
      <c r="H931" s="220"/>
    </row>
    <row r="932" spans="4:8">
      <c r="D932" s="221"/>
      <c r="E932" s="222"/>
      <c r="H932" s="220"/>
    </row>
    <row r="933" spans="4:8">
      <c r="D933" s="221"/>
      <c r="E933" s="222"/>
      <c r="H933" s="220"/>
    </row>
    <row r="934" spans="4:8">
      <c r="D934" s="221"/>
      <c r="E934" s="222"/>
      <c r="H934" s="220"/>
    </row>
    <row r="935" spans="4:8">
      <c r="D935" s="221"/>
      <c r="E935" s="222"/>
      <c r="H935" s="220"/>
    </row>
    <row r="936" spans="4:8">
      <c r="D936" s="221"/>
      <c r="E936" s="222"/>
      <c r="H936" s="220"/>
    </row>
    <row r="937" spans="4:8">
      <c r="D937" s="221"/>
      <c r="E937" s="222"/>
      <c r="H937" s="220"/>
    </row>
    <row r="938" spans="4:8">
      <c r="D938" s="221"/>
      <c r="E938" s="222"/>
      <c r="H938" s="220"/>
    </row>
    <row r="939" spans="4:8">
      <c r="D939" s="221"/>
      <c r="E939" s="222"/>
      <c r="H939" s="220"/>
    </row>
    <row r="940" spans="4:8">
      <c r="D940" s="221"/>
      <c r="E940" s="222"/>
      <c r="H940" s="220"/>
    </row>
    <row r="941" spans="4:8">
      <c r="D941" s="221"/>
      <c r="E941" s="222"/>
      <c r="H941" s="220"/>
    </row>
    <row r="942" spans="4:8">
      <c r="D942" s="221"/>
      <c r="E942" s="222"/>
      <c r="H942" s="220"/>
    </row>
    <row r="943" spans="4:8">
      <c r="D943" s="221"/>
      <c r="E943" s="222"/>
      <c r="H943" s="220"/>
    </row>
    <row r="944" spans="4:8">
      <c r="D944" s="221"/>
      <c r="E944" s="222"/>
      <c r="H944" s="220"/>
    </row>
    <row r="945" spans="4:8">
      <c r="D945" s="221"/>
      <c r="E945" s="222"/>
      <c r="H945" s="220"/>
    </row>
    <row r="946" spans="4:8">
      <c r="D946" s="221"/>
      <c r="E946" s="222"/>
      <c r="H946" s="220"/>
    </row>
    <row r="947" spans="4:8">
      <c r="D947" s="221"/>
      <c r="E947" s="222"/>
      <c r="H947" s="220"/>
    </row>
    <row r="948" spans="4:8">
      <c r="D948" s="221"/>
      <c r="E948" s="222"/>
      <c r="H948" s="220"/>
    </row>
    <row r="949" spans="4:8">
      <c r="D949" s="221"/>
      <c r="E949" s="222"/>
      <c r="H949" s="220"/>
    </row>
    <row r="950" spans="4:8">
      <c r="D950" s="221"/>
      <c r="E950" s="222"/>
      <c r="H950" s="220"/>
    </row>
    <row r="951" spans="4:8">
      <c r="D951" s="221"/>
      <c r="E951" s="222"/>
      <c r="H951" s="220"/>
    </row>
    <row r="952" spans="4:8">
      <c r="D952" s="221"/>
      <c r="E952" s="222"/>
      <c r="H952" s="220"/>
    </row>
    <row r="953" spans="4:8">
      <c r="D953" s="221"/>
      <c r="E953" s="222"/>
      <c r="H953" s="220"/>
    </row>
    <row r="954" spans="4:8">
      <c r="D954" s="221"/>
      <c r="E954" s="222"/>
      <c r="H954" s="220"/>
    </row>
    <row r="955" spans="4:8">
      <c r="D955" s="221"/>
      <c r="E955" s="222"/>
      <c r="H955" s="220"/>
    </row>
    <row r="956" spans="4:8">
      <c r="D956" s="221"/>
      <c r="E956" s="222"/>
      <c r="H956" s="220"/>
    </row>
    <row r="957" spans="4:8">
      <c r="D957" s="221"/>
      <c r="E957" s="222"/>
      <c r="H957" s="220"/>
    </row>
    <row r="958" spans="4:8">
      <c r="D958" s="221"/>
      <c r="E958" s="222"/>
      <c r="H958" s="220"/>
    </row>
    <row r="959" spans="4:8">
      <c r="D959" s="221"/>
      <c r="E959" s="222"/>
      <c r="H959" s="220"/>
    </row>
    <row r="960" spans="4:8">
      <c r="D960" s="221"/>
      <c r="E960" s="222"/>
      <c r="H960" s="220"/>
    </row>
    <row r="961" spans="4:8">
      <c r="D961" s="221"/>
      <c r="E961" s="222"/>
      <c r="H961" s="220"/>
    </row>
    <row r="962" spans="4:8">
      <c r="D962" s="221"/>
      <c r="E962" s="222"/>
      <c r="H962" s="220"/>
    </row>
    <row r="963" spans="4:8">
      <c r="D963" s="221"/>
      <c r="E963" s="222"/>
      <c r="H963" s="220"/>
    </row>
    <row r="964" spans="4:8">
      <c r="D964" s="221"/>
      <c r="E964" s="222"/>
      <c r="H964" s="220"/>
    </row>
    <row r="965" spans="4:8">
      <c r="D965" s="221"/>
      <c r="E965" s="222"/>
      <c r="H965" s="220"/>
    </row>
    <row r="966" spans="4:8">
      <c r="D966" s="221"/>
      <c r="E966" s="222"/>
      <c r="H966" s="220"/>
    </row>
    <row r="967" spans="4:8">
      <c r="D967" s="221"/>
      <c r="E967" s="222"/>
      <c r="H967" s="220"/>
    </row>
    <row r="968" spans="4:8">
      <c r="D968" s="221"/>
      <c r="E968" s="222"/>
      <c r="H968" s="220"/>
    </row>
    <row r="969" spans="4:8">
      <c r="D969" s="221"/>
      <c r="E969" s="222"/>
      <c r="H969" s="220"/>
    </row>
    <row r="970" spans="4:8">
      <c r="D970" s="221"/>
      <c r="E970" s="222"/>
      <c r="H970" s="220"/>
    </row>
    <row r="971" spans="4:8">
      <c r="D971" s="221"/>
      <c r="E971" s="222"/>
      <c r="H971" s="220"/>
    </row>
    <row r="972" spans="4:8">
      <c r="D972" s="221"/>
      <c r="E972" s="222"/>
      <c r="H972" s="220"/>
    </row>
    <row r="973" spans="4:8">
      <c r="D973" s="221"/>
      <c r="E973" s="222"/>
      <c r="H973" s="220"/>
    </row>
    <row r="974" spans="4:8">
      <c r="D974" s="221"/>
      <c r="E974" s="222"/>
      <c r="H974" s="220"/>
    </row>
    <row r="975" spans="4:8">
      <c r="D975" s="221"/>
      <c r="E975" s="222"/>
      <c r="H975" s="220"/>
    </row>
    <row r="976" spans="4:8">
      <c r="D976" s="221"/>
      <c r="E976" s="222"/>
      <c r="H976" s="220"/>
    </row>
    <row r="977" spans="4:8">
      <c r="D977" s="221"/>
      <c r="E977" s="222"/>
      <c r="H977" s="220"/>
    </row>
    <row r="978" spans="4:8">
      <c r="D978" s="221"/>
      <c r="E978" s="222"/>
      <c r="H978" s="220"/>
    </row>
    <row r="979" spans="4:8">
      <c r="D979" s="221"/>
      <c r="E979" s="222"/>
      <c r="H979" s="220"/>
    </row>
    <row r="980" spans="4:8">
      <c r="D980" s="221"/>
      <c r="E980" s="222"/>
      <c r="H980" s="220"/>
    </row>
    <row r="981" spans="4:8">
      <c r="D981" s="221"/>
      <c r="E981" s="222"/>
      <c r="H981" s="220"/>
    </row>
    <row r="982" spans="4:8">
      <c r="D982" s="221"/>
      <c r="E982" s="222"/>
      <c r="H982" s="220"/>
    </row>
    <row r="983" spans="4:8">
      <c r="D983" s="221"/>
      <c r="E983" s="222"/>
      <c r="H983" s="220"/>
    </row>
    <row r="984" spans="4:8">
      <c r="D984" s="221"/>
      <c r="E984" s="222"/>
      <c r="H984" s="220"/>
    </row>
    <row r="985" spans="4:8">
      <c r="D985" s="221"/>
      <c r="E985" s="222"/>
      <c r="H985" s="220"/>
    </row>
    <row r="986" spans="4:8">
      <c r="D986" s="221"/>
      <c r="E986" s="222"/>
      <c r="H986" s="220"/>
    </row>
    <row r="987" spans="4:8">
      <c r="D987" s="221"/>
      <c r="E987" s="222"/>
      <c r="H987" s="220"/>
    </row>
    <row r="988" spans="4:8">
      <c r="D988" s="221"/>
      <c r="E988" s="222"/>
      <c r="H988" s="220"/>
    </row>
    <row r="989" spans="4:8">
      <c r="D989" s="221"/>
      <c r="E989" s="222"/>
      <c r="H989" s="220"/>
    </row>
    <row r="990" spans="4:8">
      <c r="D990" s="221"/>
      <c r="E990" s="222"/>
      <c r="H990" s="220"/>
    </row>
    <row r="991" spans="4:8">
      <c r="D991" s="221"/>
      <c r="E991" s="222"/>
      <c r="H991" s="220"/>
    </row>
    <row r="992" spans="4:8">
      <c r="D992" s="221"/>
      <c r="E992" s="222"/>
      <c r="H992" s="220"/>
    </row>
    <row r="993" spans="4:8">
      <c r="D993" s="221"/>
      <c r="E993" s="222"/>
      <c r="H993" s="220"/>
    </row>
    <row r="994" spans="4:8">
      <c r="D994" s="221"/>
      <c r="E994" s="222"/>
      <c r="H994" s="220"/>
    </row>
    <row r="995" spans="4:8">
      <c r="D995" s="221"/>
      <c r="E995" s="222"/>
      <c r="H995" s="220"/>
    </row>
    <row r="996" spans="4:8">
      <c r="D996" s="221"/>
      <c r="E996" s="222"/>
      <c r="H996" s="220"/>
    </row>
    <row r="997" spans="4:8">
      <c r="D997" s="221"/>
      <c r="E997" s="222"/>
      <c r="H997" s="220"/>
    </row>
    <row r="998" spans="4:8">
      <c r="D998" s="221"/>
      <c r="E998" s="222"/>
      <c r="H998" s="220"/>
    </row>
    <row r="999" spans="4:8">
      <c r="D999" s="221"/>
      <c r="E999" s="222"/>
      <c r="H999" s="220"/>
    </row>
    <row r="1000" spans="4:8">
      <c r="D1000" s="221"/>
      <c r="E1000" s="222"/>
      <c r="H1000" s="220"/>
    </row>
    <row r="1001" spans="4:8">
      <c r="D1001" s="221"/>
      <c r="E1001" s="222"/>
      <c r="H1001" s="220"/>
    </row>
    <row r="1002" spans="4:8">
      <c r="D1002" s="221"/>
      <c r="E1002" s="222"/>
      <c r="H1002" s="220"/>
    </row>
    <row r="1003" spans="4:8">
      <c r="D1003" s="221"/>
      <c r="E1003" s="222"/>
      <c r="H1003" s="220"/>
    </row>
    <row r="1004" spans="4:8">
      <c r="D1004" s="221"/>
      <c r="E1004" s="222"/>
      <c r="H1004" s="220"/>
    </row>
    <row r="1005" spans="4:8">
      <c r="D1005" s="221"/>
      <c r="E1005" s="222"/>
      <c r="H1005" s="220"/>
    </row>
    <row r="1006" spans="4:8">
      <c r="D1006" s="221"/>
      <c r="E1006" s="222"/>
      <c r="H1006" s="220"/>
    </row>
    <row r="1007" spans="4:8">
      <c r="D1007" s="221"/>
      <c r="E1007" s="222"/>
      <c r="H1007" s="220"/>
    </row>
    <row r="1008" spans="4:8">
      <c r="D1008" s="221"/>
      <c r="E1008" s="222"/>
      <c r="H1008" s="220"/>
    </row>
    <row r="1009" spans="4:8">
      <c r="D1009" s="221"/>
      <c r="E1009" s="222"/>
      <c r="H1009" s="220"/>
    </row>
    <row r="1010" spans="4:8">
      <c r="D1010" s="221"/>
      <c r="E1010" s="222"/>
      <c r="H1010" s="220"/>
    </row>
    <row r="1011" spans="4:8">
      <c r="D1011" s="221"/>
      <c r="E1011" s="222"/>
      <c r="H1011" s="220"/>
    </row>
    <row r="1012" spans="4:8">
      <c r="D1012" s="221"/>
      <c r="E1012" s="222"/>
      <c r="H1012" s="220"/>
    </row>
    <row r="1013" spans="4:8">
      <c r="D1013" s="221"/>
      <c r="E1013" s="222"/>
      <c r="H1013" s="220"/>
    </row>
    <row r="1014" spans="4:8">
      <c r="D1014" s="221"/>
      <c r="E1014" s="222"/>
      <c r="H1014" s="220"/>
    </row>
    <row r="1015" spans="4:8">
      <c r="D1015" s="221"/>
      <c r="E1015" s="222"/>
      <c r="H1015" s="220"/>
    </row>
    <row r="1016" spans="4:8">
      <c r="D1016" s="221"/>
      <c r="E1016" s="222"/>
      <c r="H1016" s="220"/>
    </row>
    <row r="1017" spans="4:8">
      <c r="D1017" s="221"/>
      <c r="E1017" s="222"/>
      <c r="H1017" s="220"/>
    </row>
    <row r="1018" spans="4:8">
      <c r="D1018" s="221"/>
      <c r="E1018" s="222"/>
      <c r="H1018" s="220"/>
    </row>
    <row r="1019" spans="4:8">
      <c r="D1019" s="221"/>
      <c r="E1019" s="222"/>
      <c r="H1019" s="220"/>
    </row>
    <row r="1020" spans="4:8">
      <c r="D1020" s="221"/>
      <c r="E1020" s="222"/>
      <c r="H1020" s="220"/>
    </row>
    <row r="1021" spans="4:8">
      <c r="D1021" s="221"/>
      <c r="E1021" s="222"/>
      <c r="H1021" s="220"/>
    </row>
    <row r="1022" spans="4:8">
      <c r="D1022" s="221"/>
      <c r="E1022" s="222"/>
      <c r="H1022" s="220"/>
    </row>
    <row r="1023" spans="4:8">
      <c r="D1023" s="221"/>
      <c r="E1023" s="222"/>
      <c r="H1023" s="220"/>
    </row>
    <row r="1024" spans="4:8">
      <c r="D1024" s="221"/>
      <c r="E1024" s="222"/>
      <c r="H1024" s="220"/>
    </row>
    <row r="1025" spans="4:8">
      <c r="D1025" s="221"/>
      <c r="E1025" s="222"/>
      <c r="H1025" s="220"/>
    </row>
    <row r="1026" spans="4:8">
      <c r="D1026" s="221"/>
      <c r="E1026" s="222"/>
      <c r="H1026" s="220"/>
    </row>
    <row r="1027" spans="4:8">
      <c r="D1027" s="221"/>
      <c r="E1027" s="222"/>
      <c r="H1027" s="220"/>
    </row>
    <row r="1028" spans="4:8">
      <c r="D1028" s="221"/>
      <c r="E1028" s="222"/>
      <c r="H1028" s="220"/>
    </row>
    <row r="1029" spans="4:8">
      <c r="D1029" s="221"/>
      <c r="E1029" s="222"/>
      <c r="H1029" s="220"/>
    </row>
    <row r="1030" spans="4:8">
      <c r="D1030" s="221"/>
      <c r="E1030" s="222"/>
      <c r="H1030" s="220"/>
    </row>
    <row r="1031" spans="4:8">
      <c r="D1031" s="221"/>
      <c r="E1031" s="222"/>
      <c r="H1031" s="220"/>
    </row>
    <row r="1032" spans="4:8">
      <c r="D1032" s="221"/>
      <c r="E1032" s="222"/>
      <c r="H1032" s="220"/>
    </row>
    <row r="1033" spans="4:8">
      <c r="D1033" s="221"/>
      <c r="E1033" s="222"/>
      <c r="H1033" s="220"/>
    </row>
    <row r="1034" spans="4:8">
      <c r="D1034" s="221"/>
      <c r="E1034" s="222"/>
      <c r="H1034" s="220"/>
    </row>
    <row r="1035" spans="4:8">
      <c r="D1035" s="221"/>
      <c r="E1035" s="222"/>
      <c r="H1035" s="220"/>
    </row>
    <row r="1036" spans="4:8">
      <c r="D1036" s="221"/>
      <c r="E1036" s="222"/>
      <c r="H1036" s="220"/>
    </row>
    <row r="1037" spans="4:8">
      <c r="D1037" s="221"/>
      <c r="E1037" s="222"/>
      <c r="H1037" s="220"/>
    </row>
    <row r="1038" spans="4:8">
      <c r="D1038" s="221"/>
      <c r="E1038" s="222"/>
      <c r="H1038" s="220"/>
    </row>
    <row r="1039" spans="4:8">
      <c r="D1039" s="221"/>
      <c r="E1039" s="222"/>
      <c r="H1039" s="220"/>
    </row>
    <row r="1040" spans="4:8">
      <c r="D1040" s="221"/>
      <c r="E1040" s="222"/>
      <c r="H1040" s="220"/>
    </row>
    <row r="1041" spans="4:8">
      <c r="D1041" s="221"/>
      <c r="E1041" s="222"/>
      <c r="H1041" s="220"/>
    </row>
    <row r="1042" spans="4:8">
      <c r="D1042" s="221"/>
      <c r="E1042" s="222"/>
      <c r="H1042" s="220"/>
    </row>
    <row r="1043" spans="4:8">
      <c r="D1043" s="221"/>
      <c r="E1043" s="222"/>
      <c r="H1043" s="220"/>
    </row>
    <row r="1044" spans="4:8">
      <c r="D1044" s="221"/>
      <c r="E1044" s="222"/>
      <c r="H1044" s="220"/>
    </row>
    <row r="1045" spans="4:8">
      <c r="D1045" s="221"/>
      <c r="E1045" s="222"/>
      <c r="H1045" s="220"/>
    </row>
    <row r="1046" spans="4:8">
      <c r="D1046" s="221"/>
      <c r="E1046" s="222"/>
      <c r="H1046" s="220"/>
    </row>
    <row r="1047" spans="4:8">
      <c r="D1047" s="221"/>
      <c r="E1047" s="222"/>
      <c r="H1047" s="220"/>
    </row>
    <row r="1048" spans="4:8">
      <c r="D1048" s="221"/>
      <c r="E1048" s="222"/>
      <c r="H1048" s="220"/>
    </row>
    <row r="1049" spans="4:8">
      <c r="D1049" s="221"/>
      <c r="E1049" s="222"/>
      <c r="H1049" s="220"/>
    </row>
    <row r="1050" spans="4:8">
      <c r="D1050" s="221"/>
      <c r="E1050" s="222"/>
      <c r="H1050" s="220"/>
    </row>
    <row r="1051" spans="4:8">
      <c r="D1051" s="221"/>
      <c r="E1051" s="222"/>
      <c r="H1051" s="220"/>
    </row>
    <row r="1052" spans="4:8">
      <c r="D1052" s="221"/>
      <c r="E1052" s="222"/>
      <c r="H1052" s="220"/>
    </row>
    <row r="1053" spans="4:8">
      <c r="D1053" s="221"/>
      <c r="E1053" s="222"/>
      <c r="H1053" s="220"/>
    </row>
    <row r="1054" spans="4:8">
      <c r="D1054" s="221"/>
      <c r="E1054" s="222"/>
      <c r="H1054" s="220"/>
    </row>
    <row r="1055" spans="4:8">
      <c r="D1055" s="221"/>
      <c r="E1055" s="222"/>
      <c r="H1055" s="220"/>
    </row>
    <row r="1056" spans="4:8">
      <c r="D1056" s="221"/>
      <c r="E1056" s="222"/>
      <c r="H1056" s="220"/>
    </row>
    <row r="1057" spans="4:8">
      <c r="D1057" s="221"/>
      <c r="E1057" s="222"/>
      <c r="H1057" s="220"/>
    </row>
    <row r="1058" spans="4:8">
      <c r="D1058" s="221"/>
      <c r="E1058" s="222"/>
      <c r="H1058" s="220"/>
    </row>
    <row r="1059" spans="4:8">
      <c r="D1059" s="221"/>
      <c r="E1059" s="222"/>
      <c r="H1059" s="220"/>
    </row>
    <row r="1060" spans="4:8">
      <c r="D1060" s="221"/>
      <c r="E1060" s="222"/>
      <c r="H1060" s="220"/>
    </row>
    <row r="1061" spans="4:8">
      <c r="D1061" s="221"/>
      <c r="E1061" s="222"/>
      <c r="H1061" s="220"/>
    </row>
    <row r="1062" spans="4:8">
      <c r="D1062" s="221"/>
      <c r="E1062" s="222"/>
      <c r="H1062" s="220"/>
    </row>
    <row r="1063" spans="4:8">
      <c r="D1063" s="221"/>
      <c r="E1063" s="222"/>
      <c r="H1063" s="220"/>
    </row>
    <row r="1064" spans="4:8">
      <c r="D1064" s="221"/>
      <c r="E1064" s="222"/>
      <c r="H1064" s="220"/>
    </row>
    <row r="1065" spans="4:8">
      <c r="D1065" s="221"/>
      <c r="E1065" s="222"/>
      <c r="H1065" s="220"/>
    </row>
    <row r="1066" spans="4:8">
      <c r="D1066" s="221"/>
      <c r="E1066" s="222"/>
      <c r="H1066" s="220"/>
    </row>
    <row r="1067" spans="4:8">
      <c r="D1067" s="221"/>
      <c r="E1067" s="222"/>
      <c r="H1067" s="220"/>
    </row>
    <row r="1068" spans="4:8">
      <c r="D1068" s="221"/>
      <c r="E1068" s="222"/>
      <c r="H1068" s="220"/>
    </row>
    <row r="1069" spans="4:8">
      <c r="D1069" s="221"/>
      <c r="E1069" s="222"/>
      <c r="H1069" s="220"/>
    </row>
    <row r="1070" spans="4:8">
      <c r="D1070" s="221"/>
      <c r="E1070" s="222"/>
      <c r="H1070" s="220"/>
    </row>
    <row r="1071" spans="4:8">
      <c r="D1071" s="221"/>
      <c r="E1071" s="222"/>
      <c r="H1071" s="220"/>
    </row>
    <row r="1072" spans="4:8">
      <c r="D1072" s="221"/>
      <c r="E1072" s="222"/>
      <c r="H1072" s="220"/>
    </row>
    <row r="1073" spans="4:8">
      <c r="D1073" s="221"/>
      <c r="E1073" s="222"/>
      <c r="H1073" s="220"/>
    </row>
    <row r="1074" spans="4:8">
      <c r="D1074" s="221"/>
      <c r="E1074" s="222"/>
      <c r="H1074" s="220"/>
    </row>
    <row r="1075" spans="4:8">
      <c r="D1075" s="221"/>
      <c r="E1075" s="222"/>
      <c r="H1075" s="220"/>
    </row>
    <row r="1076" spans="4:8">
      <c r="D1076" s="221"/>
      <c r="E1076" s="222"/>
      <c r="H1076" s="220"/>
    </row>
    <row r="1077" spans="4:8">
      <c r="D1077" s="221"/>
      <c r="E1077" s="222"/>
      <c r="H1077" s="220"/>
    </row>
    <row r="1078" spans="4:8">
      <c r="D1078" s="221"/>
      <c r="E1078" s="222"/>
      <c r="H1078" s="220"/>
    </row>
    <row r="1079" spans="4:8">
      <c r="D1079" s="221"/>
      <c r="E1079" s="222"/>
      <c r="H1079" s="220"/>
    </row>
    <row r="1080" spans="4:8">
      <c r="D1080" s="221"/>
      <c r="E1080" s="222"/>
      <c r="H1080" s="220"/>
    </row>
    <row r="1081" spans="4:8">
      <c r="D1081" s="221"/>
      <c r="E1081" s="222"/>
      <c r="H1081" s="220"/>
    </row>
    <row r="1082" spans="4:8">
      <c r="D1082" s="221"/>
      <c r="E1082" s="222"/>
      <c r="H1082" s="220"/>
    </row>
    <row r="1083" spans="4:8">
      <c r="D1083" s="221"/>
      <c r="E1083" s="222"/>
      <c r="H1083" s="220"/>
    </row>
    <row r="1084" spans="4:8">
      <c r="D1084" s="221"/>
      <c r="E1084" s="222"/>
      <c r="H1084" s="220"/>
    </row>
    <row r="1085" spans="4:8">
      <c r="D1085" s="221"/>
      <c r="E1085" s="222"/>
      <c r="H1085" s="220"/>
    </row>
    <row r="1086" spans="4:8">
      <c r="D1086" s="221"/>
      <c r="E1086" s="222"/>
      <c r="H1086" s="220"/>
    </row>
    <row r="1087" spans="4:8">
      <c r="D1087" s="221"/>
      <c r="E1087" s="222"/>
      <c r="H1087" s="220"/>
    </row>
    <row r="1088" spans="4:8">
      <c r="D1088" s="221"/>
      <c r="E1088" s="222"/>
      <c r="H1088" s="220"/>
    </row>
    <row r="1089" spans="4:8">
      <c r="D1089" s="221"/>
      <c r="E1089" s="222"/>
      <c r="H1089" s="220"/>
    </row>
    <row r="1090" spans="4:8">
      <c r="D1090" s="221"/>
      <c r="E1090" s="222"/>
      <c r="H1090" s="220"/>
    </row>
    <row r="1091" spans="4:8">
      <c r="D1091" s="221"/>
      <c r="E1091" s="222"/>
      <c r="H1091" s="220"/>
    </row>
    <row r="1092" spans="4:8">
      <c r="D1092" s="221"/>
      <c r="E1092" s="222"/>
      <c r="H1092" s="220"/>
    </row>
    <row r="1093" spans="4:8">
      <c r="D1093" s="221"/>
      <c r="E1093" s="222"/>
      <c r="H1093" s="220"/>
    </row>
    <row r="1094" spans="4:8">
      <c r="D1094" s="221"/>
      <c r="E1094" s="222"/>
      <c r="H1094" s="220"/>
    </row>
    <row r="1095" spans="4:8">
      <c r="D1095" s="221"/>
      <c r="E1095" s="222"/>
      <c r="H1095" s="220"/>
    </row>
    <row r="1096" spans="4:8">
      <c r="D1096" s="221"/>
      <c r="E1096" s="222"/>
      <c r="H1096" s="220"/>
    </row>
    <row r="1097" spans="4:8">
      <c r="D1097" s="221"/>
      <c r="E1097" s="222"/>
      <c r="H1097" s="220"/>
    </row>
    <row r="1098" spans="4:8">
      <c r="D1098" s="221"/>
      <c r="E1098" s="222"/>
      <c r="H1098" s="220"/>
    </row>
    <row r="1099" spans="4:8">
      <c r="D1099" s="221"/>
      <c r="E1099" s="222"/>
      <c r="H1099" s="220"/>
    </row>
    <row r="1100" spans="4:8">
      <c r="D1100" s="221"/>
      <c r="E1100" s="222"/>
      <c r="H1100" s="220"/>
    </row>
    <row r="1101" spans="4:8">
      <c r="D1101" s="221"/>
      <c r="E1101" s="222"/>
      <c r="H1101" s="220"/>
    </row>
    <row r="1102" spans="4:8">
      <c r="D1102" s="221"/>
      <c r="E1102" s="222"/>
      <c r="H1102" s="220"/>
    </row>
    <row r="1103" spans="4:8">
      <c r="D1103" s="221"/>
      <c r="E1103" s="222"/>
      <c r="H1103" s="220"/>
    </row>
    <row r="1104" spans="4:8">
      <c r="D1104" s="221"/>
      <c r="E1104" s="222"/>
      <c r="H1104" s="220"/>
    </row>
    <row r="1105" spans="4:8">
      <c r="D1105" s="221"/>
      <c r="E1105" s="222"/>
      <c r="H1105" s="220"/>
    </row>
    <row r="1106" spans="4:8">
      <c r="D1106" s="221"/>
      <c r="E1106" s="222"/>
      <c r="H1106" s="220"/>
    </row>
    <row r="1107" spans="4:8">
      <c r="D1107" s="221"/>
      <c r="E1107" s="222"/>
      <c r="H1107" s="220"/>
    </row>
    <row r="1108" spans="4:8">
      <c r="D1108" s="221"/>
      <c r="E1108" s="222"/>
      <c r="H1108" s="220"/>
    </row>
    <row r="1109" spans="4:8">
      <c r="D1109" s="221"/>
      <c r="E1109" s="222"/>
      <c r="H1109" s="220"/>
    </row>
    <row r="1110" spans="4:8">
      <c r="D1110" s="221"/>
      <c r="E1110" s="222"/>
      <c r="H1110" s="220"/>
    </row>
    <row r="1111" spans="4:8">
      <c r="D1111" s="221"/>
      <c r="E1111" s="222"/>
      <c r="H1111" s="220"/>
    </row>
    <row r="1112" spans="4:8">
      <c r="D1112" s="221"/>
      <c r="E1112" s="222"/>
      <c r="H1112" s="220"/>
    </row>
    <row r="1113" spans="4:8">
      <c r="D1113" s="221"/>
      <c r="E1113" s="222"/>
      <c r="H1113" s="220"/>
    </row>
    <row r="1114" spans="4:8">
      <c r="D1114" s="221"/>
      <c r="E1114" s="222"/>
      <c r="H1114" s="220"/>
    </row>
    <row r="1115" spans="4:8">
      <c r="D1115" s="221"/>
      <c r="E1115" s="222"/>
      <c r="H1115" s="220"/>
    </row>
    <row r="1116" spans="4:8">
      <c r="D1116" s="221"/>
      <c r="E1116" s="222"/>
      <c r="H1116" s="220"/>
    </row>
    <row r="1117" spans="4:8">
      <c r="D1117" s="221"/>
      <c r="E1117" s="222"/>
      <c r="H1117" s="220"/>
    </row>
    <row r="1118" spans="4:8">
      <c r="D1118" s="221"/>
      <c r="E1118" s="222"/>
      <c r="H1118" s="220"/>
    </row>
    <row r="1119" spans="4:8">
      <c r="D1119" s="221"/>
      <c r="E1119" s="222"/>
      <c r="H1119" s="220"/>
    </row>
    <row r="1120" spans="4:8">
      <c r="D1120" s="221"/>
      <c r="E1120" s="222"/>
      <c r="H1120" s="220"/>
    </row>
    <row r="1121" spans="4:8">
      <c r="D1121" s="221"/>
      <c r="E1121" s="222"/>
      <c r="H1121" s="220"/>
    </row>
    <row r="1122" spans="4:8">
      <c r="D1122" s="221"/>
      <c r="E1122" s="222"/>
      <c r="H1122" s="220"/>
    </row>
    <row r="1123" spans="4:8">
      <c r="D1123" s="221"/>
      <c r="E1123" s="222"/>
      <c r="H1123" s="220"/>
    </row>
    <row r="1124" spans="4:8">
      <c r="D1124" s="221"/>
      <c r="E1124" s="222"/>
      <c r="H1124" s="220"/>
    </row>
    <row r="1125" spans="4:8">
      <c r="D1125" s="221"/>
      <c r="E1125" s="222"/>
      <c r="H1125" s="220"/>
    </row>
    <row r="1126" spans="4:8">
      <c r="D1126" s="221"/>
      <c r="E1126" s="222"/>
      <c r="H1126" s="220"/>
    </row>
    <row r="1127" spans="4:8">
      <c r="D1127" s="221"/>
      <c r="E1127" s="222"/>
      <c r="H1127" s="220"/>
    </row>
    <row r="1128" spans="4:8">
      <c r="D1128" s="221"/>
      <c r="E1128" s="222"/>
      <c r="H1128" s="220"/>
    </row>
    <row r="1129" spans="4:8">
      <c r="D1129" s="221"/>
      <c r="E1129" s="222"/>
      <c r="H1129" s="220"/>
    </row>
    <row r="1130" spans="4:8">
      <c r="D1130" s="221"/>
      <c r="E1130" s="222"/>
      <c r="H1130" s="220"/>
    </row>
    <row r="1131" spans="4:8">
      <c r="D1131" s="221"/>
      <c r="E1131" s="222"/>
      <c r="H1131" s="220"/>
    </row>
    <row r="1132" spans="4:8">
      <c r="D1132" s="221"/>
      <c r="E1132" s="222"/>
      <c r="H1132" s="220"/>
    </row>
    <row r="1133" spans="4:8">
      <c r="D1133" s="221"/>
      <c r="E1133" s="222"/>
      <c r="H1133" s="220"/>
    </row>
    <row r="1134" spans="4:8">
      <c r="D1134" s="221"/>
      <c r="E1134" s="222"/>
      <c r="H1134" s="220"/>
    </row>
    <row r="1135" spans="4:8">
      <c r="D1135" s="221"/>
      <c r="E1135" s="222"/>
      <c r="H1135" s="220"/>
    </row>
    <row r="1136" spans="4:8">
      <c r="D1136" s="221"/>
      <c r="E1136" s="222"/>
      <c r="H1136" s="220"/>
    </row>
    <row r="1137" spans="4:8">
      <c r="D1137" s="221"/>
      <c r="E1137" s="222"/>
      <c r="H1137" s="220"/>
    </row>
    <row r="1138" spans="4:8">
      <c r="D1138" s="221"/>
      <c r="E1138" s="222"/>
      <c r="H1138" s="220"/>
    </row>
    <row r="1139" spans="4:8">
      <c r="D1139" s="221"/>
      <c r="E1139" s="222"/>
      <c r="H1139" s="220"/>
    </row>
    <row r="1140" spans="4:8">
      <c r="D1140" s="221"/>
      <c r="E1140" s="222"/>
      <c r="H1140" s="220"/>
    </row>
    <row r="1141" spans="4:8">
      <c r="D1141" s="221"/>
      <c r="E1141" s="222"/>
      <c r="H1141" s="220"/>
    </row>
    <row r="1142" spans="4:8">
      <c r="D1142" s="221"/>
      <c r="E1142" s="222"/>
      <c r="H1142" s="220"/>
    </row>
    <row r="1143" spans="4:8">
      <c r="D1143" s="221"/>
      <c r="E1143" s="222"/>
      <c r="H1143" s="220"/>
    </row>
    <row r="1144" spans="4:8">
      <c r="D1144" s="221"/>
      <c r="E1144" s="222"/>
      <c r="H1144" s="220"/>
    </row>
    <row r="1145" spans="4:8">
      <c r="D1145" s="221"/>
      <c r="E1145" s="222"/>
      <c r="H1145" s="220"/>
    </row>
    <row r="1146" spans="4:8">
      <c r="D1146" s="221"/>
      <c r="E1146" s="222"/>
      <c r="H1146" s="220"/>
    </row>
    <row r="1147" spans="4:8">
      <c r="D1147" s="221"/>
      <c r="E1147" s="222"/>
      <c r="H1147" s="220"/>
    </row>
    <row r="1148" spans="4:8">
      <c r="D1148" s="221"/>
      <c r="E1148" s="222"/>
      <c r="H1148" s="220"/>
    </row>
    <row r="1149" spans="4:8">
      <c r="D1149" s="221"/>
      <c r="E1149" s="222"/>
      <c r="H1149" s="220"/>
    </row>
    <row r="1150" spans="4:8">
      <c r="D1150" s="221"/>
      <c r="E1150" s="222"/>
      <c r="H1150" s="220"/>
    </row>
    <row r="1151" spans="4:8">
      <c r="D1151" s="221"/>
      <c r="E1151" s="222"/>
      <c r="H1151" s="220"/>
    </row>
    <row r="1152" spans="4:8">
      <c r="D1152" s="221"/>
      <c r="E1152" s="222"/>
      <c r="H1152" s="220"/>
    </row>
    <row r="1153" spans="4:8">
      <c r="D1153" s="221"/>
      <c r="E1153" s="222"/>
      <c r="H1153" s="220"/>
    </row>
    <row r="1154" spans="4:8">
      <c r="D1154" s="221"/>
      <c r="E1154" s="222"/>
      <c r="H1154" s="220"/>
    </row>
    <row r="1155" spans="4:8">
      <c r="D1155" s="221"/>
      <c r="E1155" s="222"/>
      <c r="H1155" s="220"/>
    </row>
    <row r="1156" spans="4:8">
      <c r="D1156" s="221"/>
      <c r="E1156" s="222"/>
      <c r="H1156" s="220"/>
    </row>
    <row r="1157" spans="4:8">
      <c r="D1157" s="221"/>
      <c r="E1157" s="222"/>
      <c r="H1157" s="220"/>
    </row>
    <row r="1158" spans="4:8">
      <c r="D1158" s="221"/>
      <c r="E1158" s="222"/>
      <c r="H1158" s="220"/>
    </row>
    <row r="1159" spans="4:8">
      <c r="D1159" s="221"/>
      <c r="E1159" s="222"/>
      <c r="H1159" s="220"/>
    </row>
    <row r="1160" spans="4:8">
      <c r="D1160" s="221"/>
      <c r="E1160" s="222"/>
      <c r="H1160" s="220"/>
    </row>
    <row r="1161" spans="4:8">
      <c r="D1161" s="221"/>
      <c r="E1161" s="222"/>
      <c r="H1161" s="220"/>
    </row>
    <row r="1162" spans="4:8">
      <c r="D1162" s="221"/>
      <c r="E1162" s="222"/>
      <c r="H1162" s="220"/>
    </row>
    <row r="1163" spans="4:8">
      <c r="D1163" s="221"/>
      <c r="E1163" s="222"/>
      <c r="H1163" s="220"/>
    </row>
    <row r="1164" spans="4:8">
      <c r="D1164" s="221"/>
      <c r="E1164" s="222"/>
      <c r="H1164" s="220"/>
    </row>
    <row r="1165" spans="4:8">
      <c r="D1165" s="221"/>
      <c r="E1165" s="222"/>
      <c r="H1165" s="220"/>
    </row>
    <row r="1166" spans="4:8">
      <c r="D1166" s="221"/>
      <c r="E1166" s="222"/>
      <c r="H1166" s="220"/>
    </row>
    <row r="1167" spans="4:8">
      <c r="D1167" s="221"/>
      <c r="E1167" s="222"/>
      <c r="H1167" s="220"/>
    </row>
    <row r="1168" spans="4:8">
      <c r="D1168" s="221"/>
      <c r="E1168" s="222"/>
      <c r="H1168" s="220"/>
    </row>
    <row r="1169" spans="4:8">
      <c r="D1169" s="221"/>
      <c r="E1169" s="222"/>
      <c r="H1169" s="220"/>
    </row>
    <row r="1170" spans="4:8">
      <c r="D1170" s="221"/>
      <c r="E1170" s="222"/>
      <c r="H1170" s="220"/>
    </row>
    <row r="1171" spans="4:8">
      <c r="D1171" s="221"/>
      <c r="E1171" s="222"/>
      <c r="H1171" s="220"/>
    </row>
    <row r="1172" spans="4:8">
      <c r="D1172" s="221"/>
      <c r="E1172" s="222"/>
      <c r="H1172" s="220"/>
    </row>
    <row r="1173" spans="4:8">
      <c r="D1173" s="221"/>
      <c r="E1173" s="222"/>
      <c r="H1173" s="220"/>
    </row>
    <row r="1174" spans="4:8">
      <c r="D1174" s="221"/>
      <c r="E1174" s="222"/>
      <c r="H1174" s="220"/>
    </row>
    <row r="1175" spans="4:8">
      <c r="D1175" s="221"/>
      <c r="E1175" s="222"/>
      <c r="H1175" s="220"/>
    </row>
    <row r="1176" spans="4:8">
      <c r="D1176" s="221"/>
      <c r="E1176" s="222"/>
      <c r="H1176" s="220"/>
    </row>
    <row r="1177" spans="4:8">
      <c r="D1177" s="221"/>
      <c r="E1177" s="222"/>
      <c r="H1177" s="220"/>
    </row>
    <row r="1178" spans="4:8">
      <c r="D1178" s="221"/>
      <c r="E1178" s="222"/>
      <c r="H1178" s="220"/>
    </row>
    <row r="1179" spans="4:8">
      <c r="D1179" s="221"/>
      <c r="E1179" s="222"/>
      <c r="H1179" s="220"/>
    </row>
    <row r="1180" spans="4:8">
      <c r="D1180" s="221"/>
      <c r="E1180" s="222"/>
      <c r="H1180" s="220"/>
    </row>
    <row r="1181" spans="4:8">
      <c r="D1181" s="221"/>
      <c r="E1181" s="222"/>
      <c r="H1181" s="220"/>
    </row>
    <row r="1182" spans="4:8">
      <c r="D1182" s="221"/>
      <c r="E1182" s="222"/>
      <c r="H1182" s="220"/>
    </row>
    <row r="1183" spans="4:8">
      <c r="D1183" s="221"/>
      <c r="E1183" s="222"/>
      <c r="H1183" s="220"/>
    </row>
    <row r="1184" spans="4:8">
      <c r="D1184" s="221"/>
      <c r="E1184" s="222"/>
      <c r="H1184" s="220"/>
    </row>
    <row r="1185" spans="4:8">
      <c r="D1185" s="221"/>
      <c r="E1185" s="222"/>
      <c r="H1185" s="220"/>
    </row>
    <row r="1186" spans="4:8">
      <c r="D1186" s="221"/>
      <c r="E1186" s="222"/>
      <c r="H1186" s="220"/>
    </row>
    <row r="1187" spans="4:8">
      <c r="D1187" s="221"/>
      <c r="E1187" s="222"/>
      <c r="H1187" s="220"/>
    </row>
    <row r="1188" spans="4:8">
      <c r="D1188" s="221"/>
      <c r="E1188" s="222"/>
      <c r="H1188" s="220"/>
    </row>
    <row r="1189" spans="4:8">
      <c r="D1189" s="221"/>
      <c r="E1189" s="222"/>
      <c r="H1189" s="220"/>
    </row>
    <row r="1190" spans="4:8">
      <c r="D1190" s="221"/>
      <c r="E1190" s="222"/>
      <c r="H1190" s="220"/>
    </row>
    <row r="1191" spans="4:8">
      <c r="D1191" s="221"/>
      <c r="E1191" s="222"/>
      <c r="H1191" s="220"/>
    </row>
    <row r="1192" spans="4:8">
      <c r="D1192" s="221"/>
      <c r="E1192" s="222"/>
      <c r="H1192" s="220"/>
    </row>
    <row r="1193" spans="4:8">
      <c r="D1193" s="221"/>
      <c r="E1193" s="222"/>
      <c r="H1193" s="220"/>
    </row>
    <row r="1194" spans="4:8">
      <c r="D1194" s="221"/>
      <c r="E1194" s="222"/>
      <c r="H1194" s="220"/>
    </row>
    <row r="1195" spans="4:8">
      <c r="D1195" s="221"/>
      <c r="E1195" s="222"/>
      <c r="H1195" s="220"/>
    </row>
    <row r="1196" spans="4:8">
      <c r="D1196" s="221"/>
      <c r="E1196" s="222"/>
      <c r="H1196" s="220"/>
    </row>
    <row r="1197" spans="4:8">
      <c r="D1197" s="221"/>
      <c r="E1197" s="222"/>
      <c r="H1197" s="220"/>
    </row>
    <row r="1198" spans="4:8">
      <c r="D1198" s="221"/>
      <c r="E1198" s="222"/>
      <c r="H1198" s="220"/>
    </row>
    <row r="1199" spans="4:8">
      <c r="D1199" s="221"/>
      <c r="E1199" s="222"/>
      <c r="H1199" s="220"/>
    </row>
    <row r="1200" spans="4:8">
      <c r="D1200" s="221"/>
      <c r="E1200" s="222"/>
      <c r="H1200" s="220"/>
    </row>
    <row r="1201" spans="4:8">
      <c r="D1201" s="221"/>
      <c r="E1201" s="222"/>
      <c r="H1201" s="220"/>
    </row>
    <row r="1202" spans="4:8">
      <c r="D1202" s="221"/>
      <c r="E1202" s="222"/>
      <c r="H1202" s="220"/>
    </row>
    <row r="1203" spans="4:8">
      <c r="D1203" s="221"/>
      <c r="E1203" s="222"/>
      <c r="H1203" s="220"/>
    </row>
    <row r="1204" spans="4:8">
      <c r="D1204" s="221"/>
      <c r="E1204" s="222"/>
      <c r="H1204" s="220"/>
    </row>
    <row r="1205" spans="4:8">
      <c r="D1205" s="221"/>
      <c r="E1205" s="222"/>
      <c r="H1205" s="220"/>
    </row>
    <row r="1206" spans="4:8">
      <c r="D1206" s="221"/>
      <c r="E1206" s="222"/>
      <c r="H1206" s="220"/>
    </row>
    <row r="1207" spans="4:8">
      <c r="D1207" s="221"/>
      <c r="E1207" s="222"/>
      <c r="H1207" s="220"/>
    </row>
    <row r="1208" spans="4:8">
      <c r="D1208" s="221"/>
      <c r="E1208" s="222"/>
      <c r="H1208" s="220"/>
    </row>
    <row r="1209" spans="4:8">
      <c r="D1209" s="221"/>
      <c r="E1209" s="222"/>
      <c r="H1209" s="220"/>
    </row>
    <row r="1210" spans="4:8">
      <c r="D1210" s="221"/>
      <c r="E1210" s="222"/>
      <c r="H1210" s="220"/>
    </row>
    <row r="1211" spans="4:8">
      <c r="D1211" s="221"/>
      <c r="E1211" s="222"/>
      <c r="H1211" s="220"/>
    </row>
    <row r="1212" spans="4:8">
      <c r="D1212" s="221"/>
      <c r="E1212" s="222"/>
      <c r="H1212" s="220"/>
    </row>
    <row r="1213" spans="4:8">
      <c r="D1213" s="221"/>
      <c r="E1213" s="222"/>
      <c r="H1213" s="220"/>
    </row>
    <row r="1214" spans="4:8">
      <c r="D1214" s="221"/>
      <c r="E1214" s="222"/>
      <c r="H1214" s="220"/>
    </row>
    <row r="1215" spans="4:8">
      <c r="D1215" s="221"/>
      <c r="E1215" s="222"/>
      <c r="H1215" s="220"/>
    </row>
    <row r="1216" spans="4:8">
      <c r="D1216" s="221"/>
      <c r="E1216" s="222"/>
      <c r="H1216" s="220"/>
    </row>
    <row r="1217" spans="4:8">
      <c r="D1217" s="221"/>
      <c r="E1217" s="222"/>
      <c r="H1217" s="220"/>
    </row>
    <row r="1218" spans="4:8">
      <c r="D1218" s="221"/>
      <c r="E1218" s="222"/>
      <c r="H1218" s="220"/>
    </row>
    <row r="1219" spans="4:8">
      <c r="D1219" s="221"/>
      <c r="E1219" s="222"/>
      <c r="H1219" s="220"/>
    </row>
    <row r="1220" spans="4:8">
      <c r="D1220" s="221"/>
      <c r="E1220" s="222"/>
      <c r="H1220" s="220"/>
    </row>
    <row r="1221" spans="4:8">
      <c r="D1221" s="221"/>
      <c r="E1221" s="222"/>
      <c r="H1221" s="220"/>
    </row>
    <row r="1222" spans="4:8">
      <c r="D1222" s="221"/>
      <c r="E1222" s="222"/>
      <c r="H1222" s="220"/>
    </row>
    <row r="1223" spans="4:8">
      <c r="D1223" s="221"/>
      <c r="E1223" s="222"/>
      <c r="H1223" s="220"/>
    </row>
    <row r="1224" spans="4:8">
      <c r="D1224" s="221"/>
      <c r="E1224" s="222"/>
      <c r="H1224" s="220"/>
    </row>
    <row r="1225" spans="4:8">
      <c r="D1225" s="221"/>
      <c r="E1225" s="222"/>
      <c r="H1225" s="220"/>
    </row>
    <row r="1226" spans="4:8">
      <c r="D1226" s="221"/>
      <c r="E1226" s="222"/>
      <c r="H1226" s="220"/>
    </row>
    <row r="1227" spans="4:8">
      <c r="D1227" s="221"/>
      <c r="E1227" s="222"/>
      <c r="H1227" s="220"/>
    </row>
    <row r="1228" spans="4:8">
      <c r="D1228" s="221"/>
      <c r="E1228" s="222"/>
      <c r="H1228" s="220"/>
    </row>
    <row r="1229" spans="4:8">
      <c r="D1229" s="221"/>
      <c r="E1229" s="222"/>
      <c r="H1229" s="220"/>
    </row>
    <row r="1230" spans="4:8">
      <c r="D1230" s="221"/>
      <c r="E1230" s="222"/>
      <c r="H1230" s="220"/>
    </row>
    <row r="1231" spans="4:8">
      <c r="D1231" s="221"/>
      <c r="E1231" s="222"/>
      <c r="H1231" s="220"/>
    </row>
    <row r="1232" spans="4:8">
      <c r="D1232" s="221"/>
      <c r="E1232" s="222"/>
      <c r="H1232" s="220"/>
    </row>
    <row r="1233" spans="4:8">
      <c r="D1233" s="221"/>
      <c r="E1233" s="222"/>
      <c r="H1233" s="220"/>
    </row>
    <row r="1234" spans="4:8">
      <c r="D1234" s="221"/>
      <c r="E1234" s="222"/>
      <c r="H1234" s="220"/>
    </row>
    <row r="1235" spans="4:8">
      <c r="D1235" s="221"/>
      <c r="E1235" s="222"/>
      <c r="H1235" s="220"/>
    </row>
    <row r="1236" spans="4:8">
      <c r="D1236" s="221"/>
      <c r="E1236" s="222"/>
      <c r="H1236" s="220"/>
    </row>
    <row r="1237" spans="4:8">
      <c r="D1237" s="221"/>
      <c r="E1237" s="222"/>
      <c r="H1237" s="220"/>
    </row>
    <row r="1238" spans="4:8">
      <c r="D1238" s="221"/>
      <c r="E1238" s="222"/>
      <c r="H1238" s="220"/>
    </row>
    <row r="1239" spans="4:8">
      <c r="D1239" s="221"/>
      <c r="E1239" s="222"/>
      <c r="H1239" s="220"/>
    </row>
    <row r="1240" spans="4:8">
      <c r="D1240" s="221"/>
      <c r="E1240" s="222"/>
      <c r="H1240" s="220"/>
    </row>
    <row r="1241" spans="4:8">
      <c r="D1241" s="221"/>
      <c r="E1241" s="222"/>
      <c r="H1241" s="220"/>
    </row>
    <row r="1242" spans="4:8">
      <c r="D1242" s="221"/>
      <c r="E1242" s="222"/>
      <c r="H1242" s="220"/>
    </row>
    <row r="1243" spans="4:8">
      <c r="D1243" s="221"/>
      <c r="E1243" s="222"/>
      <c r="H1243" s="220"/>
    </row>
    <row r="1244" spans="4:8">
      <c r="D1244" s="221"/>
      <c r="E1244" s="222"/>
      <c r="H1244" s="220"/>
    </row>
    <row r="1245" spans="4:8">
      <c r="D1245" s="221"/>
      <c r="E1245" s="222"/>
      <c r="H1245" s="220"/>
    </row>
    <row r="1246" spans="4:8">
      <c r="D1246" s="221"/>
      <c r="E1246" s="222"/>
      <c r="H1246" s="220"/>
    </row>
    <row r="1247" spans="4:8">
      <c r="D1247" s="221"/>
      <c r="E1247" s="222"/>
      <c r="H1247" s="220"/>
    </row>
    <row r="1248" spans="4:8">
      <c r="D1248" s="221"/>
      <c r="E1248" s="222"/>
      <c r="H1248" s="220"/>
    </row>
    <row r="1249" spans="4:8">
      <c r="D1249" s="221"/>
      <c r="E1249" s="222"/>
      <c r="H1249" s="220"/>
    </row>
    <row r="1250" spans="4:8">
      <c r="D1250" s="221"/>
      <c r="E1250" s="222"/>
      <c r="H1250" s="220"/>
    </row>
    <row r="1251" spans="4:8">
      <c r="D1251" s="221"/>
      <c r="E1251" s="222"/>
      <c r="H1251" s="220"/>
    </row>
    <row r="1252" spans="4:8">
      <c r="D1252" s="221"/>
      <c r="E1252" s="222"/>
      <c r="H1252" s="220"/>
    </row>
    <row r="1253" spans="4:8">
      <c r="D1253" s="221"/>
      <c r="E1253" s="222"/>
      <c r="H1253" s="220"/>
    </row>
    <row r="1254" spans="4:8">
      <c r="D1254" s="221"/>
      <c r="E1254" s="222"/>
      <c r="H1254" s="220"/>
    </row>
    <row r="1255" spans="4:8">
      <c r="D1255" s="221"/>
      <c r="E1255" s="222"/>
      <c r="H1255" s="220"/>
    </row>
    <row r="1256" spans="4:8">
      <c r="D1256" s="221"/>
      <c r="E1256" s="222"/>
      <c r="H1256" s="220"/>
    </row>
    <row r="1257" spans="4:8">
      <c r="D1257" s="221"/>
      <c r="E1257" s="222"/>
      <c r="H1257" s="220"/>
    </row>
    <row r="1258" spans="4:8">
      <c r="D1258" s="221"/>
      <c r="E1258" s="222"/>
      <c r="H1258" s="220"/>
    </row>
    <row r="1259" spans="4:8">
      <c r="D1259" s="221"/>
      <c r="E1259" s="222"/>
      <c r="H1259" s="220"/>
    </row>
    <row r="1260" spans="4:8">
      <c r="D1260" s="221"/>
      <c r="E1260" s="222"/>
      <c r="H1260" s="220"/>
    </row>
    <row r="1261" spans="4:8">
      <c r="D1261" s="221"/>
      <c r="E1261" s="222"/>
      <c r="H1261" s="220"/>
    </row>
    <row r="1262" spans="4:8">
      <c r="D1262" s="221"/>
      <c r="E1262" s="222"/>
      <c r="H1262" s="220"/>
    </row>
    <row r="1263" spans="4:8">
      <c r="D1263" s="221"/>
      <c r="E1263" s="222"/>
      <c r="H1263" s="220"/>
    </row>
    <row r="1264" spans="4:8">
      <c r="D1264" s="221"/>
      <c r="E1264" s="222"/>
      <c r="H1264" s="220"/>
    </row>
    <row r="1265" spans="4:8">
      <c r="D1265" s="221"/>
      <c r="E1265" s="222"/>
      <c r="H1265" s="220"/>
    </row>
    <row r="1266" spans="4:8">
      <c r="D1266" s="221"/>
      <c r="E1266" s="222"/>
      <c r="H1266" s="220"/>
    </row>
    <row r="1267" spans="4:8">
      <c r="D1267" s="221"/>
      <c r="E1267" s="222"/>
      <c r="H1267" s="220"/>
    </row>
    <row r="1268" spans="4:8">
      <c r="D1268" s="221"/>
      <c r="E1268" s="222"/>
      <c r="H1268" s="220"/>
    </row>
    <row r="1269" spans="4:8">
      <c r="D1269" s="221"/>
      <c r="E1269" s="222"/>
      <c r="H1269" s="220"/>
    </row>
    <row r="1270" spans="4:8">
      <c r="D1270" s="221"/>
      <c r="E1270" s="222"/>
      <c r="H1270" s="220"/>
    </row>
    <row r="1271" spans="4:8">
      <c r="D1271" s="221"/>
      <c r="E1271" s="222"/>
      <c r="H1271" s="220"/>
    </row>
    <row r="1272" spans="4:8">
      <c r="D1272" s="221"/>
      <c r="E1272" s="222"/>
      <c r="H1272" s="220"/>
    </row>
    <row r="1273" spans="4:8">
      <c r="D1273" s="221"/>
      <c r="E1273" s="222"/>
      <c r="H1273" s="220"/>
    </row>
    <row r="1274" spans="4:8">
      <c r="D1274" s="221"/>
      <c r="E1274" s="222"/>
      <c r="H1274" s="220"/>
    </row>
    <row r="1275" spans="4:8">
      <c r="D1275" s="221"/>
      <c r="E1275" s="222"/>
      <c r="H1275" s="220"/>
    </row>
    <row r="1276" spans="4:8">
      <c r="D1276" s="221"/>
      <c r="E1276" s="222"/>
      <c r="H1276" s="220"/>
    </row>
    <row r="1277" spans="4:8">
      <c r="D1277" s="221"/>
      <c r="E1277" s="222"/>
      <c r="H1277" s="220"/>
    </row>
    <row r="1278" spans="4:8">
      <c r="D1278" s="221"/>
      <c r="E1278" s="222"/>
      <c r="H1278" s="220"/>
    </row>
    <row r="1279" spans="4:8">
      <c r="D1279" s="221"/>
      <c r="E1279" s="222"/>
      <c r="H1279" s="220"/>
    </row>
    <row r="1280" spans="4:8">
      <c r="D1280" s="221"/>
      <c r="E1280" s="222"/>
      <c r="H1280" s="220"/>
    </row>
    <row r="1281" spans="4:8">
      <c r="D1281" s="221"/>
      <c r="E1281" s="222"/>
      <c r="H1281" s="220"/>
    </row>
    <row r="1282" spans="4:8">
      <c r="D1282" s="221"/>
      <c r="E1282" s="222"/>
      <c r="H1282" s="220"/>
    </row>
    <row r="1283" spans="4:8">
      <c r="D1283" s="221"/>
      <c r="E1283" s="222"/>
      <c r="H1283" s="220"/>
    </row>
    <row r="1284" spans="4:8">
      <c r="D1284" s="221"/>
      <c r="E1284" s="222"/>
      <c r="H1284" s="220"/>
    </row>
    <row r="1285" spans="4:8">
      <c r="D1285" s="221"/>
      <c r="E1285" s="222"/>
      <c r="H1285" s="220"/>
    </row>
    <row r="1286" spans="4:8">
      <c r="D1286" s="221"/>
      <c r="E1286" s="222"/>
      <c r="H1286" s="220"/>
    </row>
    <row r="1287" spans="4:8">
      <c r="D1287" s="221"/>
      <c r="E1287" s="222"/>
      <c r="H1287" s="220"/>
    </row>
    <row r="1288" spans="4:8">
      <c r="D1288" s="221"/>
      <c r="E1288" s="222"/>
      <c r="H1288" s="220"/>
    </row>
    <row r="1289" spans="4:8">
      <c r="D1289" s="221"/>
      <c r="E1289" s="222"/>
      <c r="H1289" s="220"/>
    </row>
    <row r="1290" spans="4:8">
      <c r="D1290" s="221"/>
      <c r="E1290" s="222"/>
      <c r="H1290" s="220"/>
    </row>
    <row r="1291" spans="4:8">
      <c r="D1291" s="221"/>
      <c r="E1291" s="222"/>
      <c r="H1291" s="220"/>
    </row>
    <row r="1292" spans="4:8">
      <c r="D1292" s="221"/>
      <c r="E1292" s="222"/>
      <c r="H1292" s="220"/>
    </row>
    <row r="1293" spans="4:8">
      <c r="D1293" s="221"/>
      <c r="E1293" s="222"/>
      <c r="H1293" s="220"/>
    </row>
    <row r="1294" spans="4:8">
      <c r="D1294" s="221"/>
      <c r="E1294" s="222"/>
      <c r="H1294" s="220"/>
    </row>
    <row r="1295" spans="4:8">
      <c r="D1295" s="221"/>
      <c r="E1295" s="222"/>
      <c r="H1295" s="220"/>
    </row>
    <row r="1296" spans="4:8">
      <c r="D1296" s="221"/>
      <c r="E1296" s="222"/>
      <c r="H1296" s="220"/>
    </row>
    <row r="1297" spans="4:8">
      <c r="D1297" s="221"/>
      <c r="E1297" s="222"/>
      <c r="H1297" s="220"/>
    </row>
    <row r="1298" spans="4:8">
      <c r="D1298" s="221"/>
      <c r="E1298" s="222"/>
      <c r="H1298" s="220"/>
    </row>
    <row r="1299" spans="4:8">
      <c r="D1299" s="221"/>
      <c r="E1299" s="222"/>
      <c r="H1299" s="220"/>
    </row>
    <row r="1300" spans="4:8">
      <c r="D1300" s="221"/>
      <c r="E1300" s="222"/>
      <c r="H1300" s="220"/>
    </row>
    <row r="1301" spans="4:8">
      <c r="D1301" s="221"/>
      <c r="E1301" s="222"/>
      <c r="H1301" s="220"/>
    </row>
    <row r="1302" spans="4:8">
      <c r="D1302" s="221"/>
      <c r="E1302" s="222"/>
      <c r="H1302" s="220"/>
    </row>
    <row r="1303" spans="4:8">
      <c r="D1303" s="221"/>
      <c r="E1303" s="222"/>
      <c r="H1303" s="220"/>
    </row>
    <row r="1304" spans="4:8">
      <c r="D1304" s="221"/>
      <c r="E1304" s="222"/>
      <c r="H1304" s="220"/>
    </row>
    <row r="1305" spans="4:8">
      <c r="D1305" s="221"/>
      <c r="E1305" s="222"/>
      <c r="H1305" s="220"/>
    </row>
    <row r="1306" spans="4:8">
      <c r="D1306" s="221"/>
      <c r="E1306" s="222"/>
      <c r="H1306" s="220"/>
    </row>
    <row r="1307" spans="4:8">
      <c r="D1307" s="221"/>
      <c r="E1307" s="222"/>
      <c r="H1307" s="220"/>
    </row>
    <row r="1308" spans="4:8">
      <c r="D1308" s="221"/>
      <c r="E1308" s="222"/>
      <c r="H1308" s="220"/>
    </row>
    <row r="1309" spans="4:8">
      <c r="D1309" s="221"/>
      <c r="E1309" s="222"/>
      <c r="H1309" s="220"/>
    </row>
    <row r="1310" spans="4:8">
      <c r="D1310" s="221"/>
      <c r="E1310" s="222"/>
      <c r="H1310" s="220"/>
    </row>
    <row r="1311" spans="4:8">
      <c r="D1311" s="221"/>
      <c r="E1311" s="222"/>
      <c r="H1311" s="220"/>
    </row>
    <row r="1312" spans="4:8">
      <c r="D1312" s="221"/>
      <c r="E1312" s="222"/>
      <c r="H1312" s="220"/>
    </row>
    <row r="1313" spans="4:8">
      <c r="D1313" s="221"/>
      <c r="E1313" s="222"/>
      <c r="H1313" s="220"/>
    </row>
    <row r="1314" spans="4:8">
      <c r="D1314" s="221"/>
      <c r="E1314" s="222"/>
      <c r="H1314" s="220"/>
    </row>
    <row r="1315" spans="4:8">
      <c r="D1315" s="221"/>
      <c r="E1315" s="222"/>
      <c r="H1315" s="220"/>
    </row>
    <row r="1316" spans="4:8">
      <c r="D1316" s="221"/>
      <c r="E1316" s="222"/>
      <c r="H1316" s="220"/>
    </row>
    <row r="1317" spans="4:8">
      <c r="D1317" s="221"/>
      <c r="E1317" s="222"/>
      <c r="H1317" s="220"/>
    </row>
    <row r="1318" spans="4:8">
      <c r="D1318" s="221"/>
      <c r="E1318" s="222"/>
      <c r="H1318" s="220"/>
    </row>
    <row r="1319" spans="4:8">
      <c r="D1319" s="221"/>
      <c r="E1319" s="222"/>
      <c r="H1319" s="220"/>
    </row>
    <row r="1320" spans="4:8">
      <c r="D1320" s="221"/>
      <c r="E1320" s="222"/>
      <c r="H1320" s="220"/>
    </row>
    <row r="1321" spans="4:8">
      <c r="D1321" s="221"/>
      <c r="E1321" s="222"/>
      <c r="H1321" s="220"/>
    </row>
    <row r="1322" spans="4:8">
      <c r="D1322" s="221"/>
      <c r="E1322" s="222"/>
      <c r="H1322" s="220"/>
    </row>
    <row r="1323" spans="4:8">
      <c r="D1323" s="221"/>
      <c r="E1323" s="222"/>
      <c r="H1323" s="220"/>
    </row>
    <row r="1324" spans="4:8">
      <c r="D1324" s="221"/>
      <c r="E1324" s="222"/>
      <c r="H1324" s="220"/>
    </row>
    <row r="1325" spans="4:8">
      <c r="D1325" s="221"/>
      <c r="E1325" s="222"/>
      <c r="H1325" s="220"/>
    </row>
    <row r="1326" spans="4:8">
      <c r="D1326" s="221"/>
      <c r="E1326" s="222"/>
      <c r="H1326" s="220"/>
    </row>
    <row r="1327" spans="4:8">
      <c r="D1327" s="221"/>
      <c r="E1327" s="222"/>
      <c r="H1327" s="220"/>
    </row>
    <row r="1328" spans="4:8">
      <c r="D1328" s="221"/>
      <c r="E1328" s="222"/>
      <c r="H1328" s="220"/>
    </row>
    <row r="1329" spans="4:8">
      <c r="D1329" s="221"/>
      <c r="E1329" s="222"/>
      <c r="H1329" s="220"/>
    </row>
    <row r="1330" spans="4:8">
      <c r="D1330" s="221"/>
      <c r="E1330" s="222"/>
      <c r="H1330" s="220"/>
    </row>
    <row r="1331" spans="4:8">
      <c r="D1331" s="221"/>
      <c r="E1331" s="222"/>
      <c r="H1331" s="220"/>
    </row>
    <row r="1332" spans="4:8">
      <c r="D1332" s="221"/>
      <c r="E1332" s="222"/>
      <c r="H1332" s="220"/>
    </row>
    <row r="1333" spans="4:8">
      <c r="D1333" s="221"/>
      <c r="E1333" s="222"/>
      <c r="H1333" s="220"/>
    </row>
    <row r="1334" spans="4:8">
      <c r="D1334" s="221"/>
      <c r="E1334" s="222"/>
      <c r="H1334" s="220"/>
    </row>
    <row r="1335" spans="4:8">
      <c r="D1335" s="221"/>
      <c r="E1335" s="222"/>
      <c r="H1335" s="220"/>
    </row>
    <row r="1336" spans="4:8">
      <c r="D1336" s="221"/>
      <c r="E1336" s="222"/>
      <c r="H1336" s="220"/>
    </row>
    <row r="1337" spans="4:8">
      <c r="D1337" s="221"/>
      <c r="E1337" s="222"/>
      <c r="H1337" s="220"/>
    </row>
    <row r="1338" spans="4:8">
      <c r="D1338" s="221"/>
      <c r="E1338" s="222"/>
      <c r="H1338" s="220"/>
    </row>
    <row r="1339" spans="4:8">
      <c r="D1339" s="221"/>
      <c r="E1339" s="222"/>
      <c r="H1339" s="220"/>
    </row>
    <row r="1340" spans="4:8">
      <c r="D1340" s="221"/>
      <c r="E1340" s="222"/>
      <c r="H1340" s="220"/>
    </row>
    <row r="1341" spans="4:8">
      <c r="D1341" s="221"/>
      <c r="E1341" s="222"/>
      <c r="H1341" s="220"/>
    </row>
    <row r="1342" spans="4:8">
      <c r="D1342" s="221"/>
      <c r="E1342" s="222"/>
      <c r="H1342" s="220"/>
    </row>
    <row r="1343" spans="4:8">
      <c r="D1343" s="221"/>
      <c r="E1343" s="222"/>
      <c r="H1343" s="220"/>
    </row>
    <row r="1344" spans="4:8">
      <c r="D1344" s="221"/>
      <c r="E1344" s="222"/>
      <c r="H1344" s="220"/>
    </row>
    <row r="1345" spans="4:8">
      <c r="D1345" s="221"/>
      <c r="E1345" s="222"/>
      <c r="H1345" s="220"/>
    </row>
    <row r="1346" spans="4:8">
      <c r="D1346" s="221"/>
      <c r="E1346" s="222"/>
      <c r="H1346" s="220"/>
    </row>
    <row r="1347" spans="4:8">
      <c r="D1347" s="221"/>
      <c r="E1347" s="222"/>
      <c r="H1347" s="220"/>
    </row>
    <row r="1348" spans="4:8">
      <c r="D1348" s="221"/>
      <c r="E1348" s="222"/>
      <c r="H1348" s="220"/>
    </row>
    <row r="1349" spans="4:8">
      <c r="D1349" s="221"/>
      <c r="E1349" s="222"/>
      <c r="H1349" s="220"/>
    </row>
    <row r="1350" spans="4:8">
      <c r="D1350" s="221"/>
      <c r="E1350" s="222"/>
      <c r="H1350" s="220"/>
    </row>
    <row r="1351" spans="4:8">
      <c r="D1351" s="221"/>
      <c r="E1351" s="222"/>
      <c r="H1351" s="220"/>
    </row>
    <row r="1352" spans="4:8">
      <c r="D1352" s="221"/>
      <c r="E1352" s="222"/>
      <c r="H1352" s="220"/>
    </row>
    <row r="1353" spans="4:8">
      <c r="D1353" s="221"/>
      <c r="E1353" s="222"/>
      <c r="H1353" s="220"/>
    </row>
    <row r="1354" spans="4:8">
      <c r="D1354" s="221"/>
      <c r="E1354" s="222"/>
      <c r="H1354" s="220"/>
    </row>
    <row r="1355" spans="4:8">
      <c r="D1355" s="221"/>
      <c r="E1355" s="222"/>
      <c r="H1355" s="220"/>
    </row>
    <row r="1356" spans="4:8">
      <c r="D1356" s="221"/>
      <c r="E1356" s="222"/>
      <c r="H1356" s="220"/>
    </row>
    <row r="1357" spans="4:8">
      <c r="D1357" s="221"/>
      <c r="E1357" s="222"/>
      <c r="H1357" s="220"/>
    </row>
    <row r="1358" spans="4:8">
      <c r="D1358" s="221"/>
      <c r="E1358" s="222"/>
      <c r="H1358" s="220"/>
    </row>
    <row r="1359" spans="4:8">
      <c r="D1359" s="221"/>
      <c r="E1359" s="222"/>
      <c r="H1359" s="220"/>
    </row>
    <row r="1360" spans="4:8">
      <c r="D1360" s="221"/>
      <c r="E1360" s="222"/>
      <c r="H1360" s="220"/>
    </row>
    <row r="1361" spans="4:8">
      <c r="D1361" s="221"/>
      <c r="E1361" s="222"/>
      <c r="H1361" s="220"/>
    </row>
    <row r="1362" spans="4:8">
      <c r="D1362" s="221"/>
      <c r="E1362" s="222"/>
      <c r="H1362" s="220"/>
    </row>
    <row r="1363" spans="4:8">
      <c r="D1363" s="221"/>
      <c r="E1363" s="222"/>
      <c r="H1363" s="220"/>
    </row>
    <row r="1364" spans="4:8">
      <c r="D1364" s="221"/>
      <c r="E1364" s="222"/>
      <c r="H1364" s="220"/>
    </row>
    <row r="1365" spans="4:8">
      <c r="D1365" s="221"/>
      <c r="E1365" s="222"/>
      <c r="H1365" s="220"/>
    </row>
    <row r="1366" spans="4:8">
      <c r="D1366" s="221"/>
      <c r="E1366" s="222"/>
      <c r="H1366" s="220"/>
    </row>
    <row r="1367" spans="4:8">
      <c r="D1367" s="221"/>
      <c r="E1367" s="222"/>
      <c r="H1367" s="220"/>
    </row>
    <row r="1368" spans="4:8">
      <c r="D1368" s="221"/>
      <c r="E1368" s="222"/>
      <c r="H1368" s="220"/>
    </row>
    <row r="1369" spans="4:8">
      <c r="D1369" s="221"/>
      <c r="E1369" s="222"/>
      <c r="H1369" s="220"/>
    </row>
    <row r="1370" spans="4:8">
      <c r="D1370" s="221"/>
      <c r="E1370" s="222"/>
      <c r="H1370" s="220"/>
    </row>
    <row r="1371" spans="4:8">
      <c r="D1371" s="221"/>
      <c r="E1371" s="222"/>
      <c r="H1371" s="220"/>
    </row>
    <row r="1372" spans="4:8">
      <c r="D1372" s="221"/>
      <c r="E1372" s="222"/>
      <c r="H1372" s="220"/>
    </row>
    <row r="1373" spans="4:8">
      <c r="D1373" s="221"/>
      <c r="E1373" s="222"/>
      <c r="H1373" s="220"/>
    </row>
    <row r="1374" spans="4:8">
      <c r="D1374" s="221"/>
      <c r="E1374" s="222"/>
      <c r="H1374" s="220"/>
    </row>
    <row r="1375" spans="4:8">
      <c r="D1375" s="221"/>
      <c r="E1375" s="222"/>
      <c r="H1375" s="220"/>
    </row>
    <row r="1376" spans="4:8">
      <c r="D1376" s="221"/>
      <c r="E1376" s="222"/>
      <c r="H1376" s="220"/>
    </row>
    <row r="1377" spans="4:8">
      <c r="D1377" s="221"/>
      <c r="E1377" s="222"/>
      <c r="H1377" s="220"/>
    </row>
    <row r="1378" spans="4:8">
      <c r="D1378" s="221"/>
      <c r="E1378" s="222"/>
      <c r="H1378" s="220"/>
    </row>
    <row r="1379" spans="4:8">
      <c r="D1379" s="221"/>
      <c r="E1379" s="222"/>
      <c r="H1379" s="220"/>
    </row>
    <row r="1380" spans="4:8">
      <c r="D1380" s="221"/>
      <c r="E1380" s="222"/>
      <c r="H1380" s="220"/>
    </row>
    <row r="1381" spans="4:8">
      <c r="D1381" s="221"/>
      <c r="E1381" s="222"/>
      <c r="H1381" s="220"/>
    </row>
    <row r="1382" spans="4:8">
      <c r="D1382" s="221"/>
      <c r="E1382" s="222"/>
      <c r="H1382" s="220"/>
    </row>
    <row r="1383" spans="4:8">
      <c r="D1383" s="221"/>
      <c r="E1383" s="222"/>
      <c r="H1383" s="220"/>
    </row>
    <row r="1384" spans="4:8">
      <c r="D1384" s="221"/>
      <c r="E1384" s="222"/>
      <c r="H1384" s="220"/>
    </row>
    <row r="1385" spans="4:8">
      <c r="D1385" s="221"/>
      <c r="E1385" s="222"/>
      <c r="H1385" s="220"/>
    </row>
    <row r="1386" spans="4:8">
      <c r="D1386" s="221"/>
      <c r="E1386" s="222"/>
      <c r="H1386" s="220"/>
    </row>
    <row r="1387" spans="4:8">
      <c r="D1387" s="221"/>
      <c r="E1387" s="222"/>
      <c r="H1387" s="220"/>
    </row>
    <row r="1388" spans="4:8">
      <c r="D1388" s="221"/>
      <c r="E1388" s="222"/>
      <c r="H1388" s="220"/>
    </row>
    <row r="1389" spans="4:8">
      <c r="D1389" s="221"/>
      <c r="E1389" s="222"/>
      <c r="H1389" s="220"/>
    </row>
    <row r="1390" spans="4:8">
      <c r="D1390" s="221"/>
      <c r="E1390" s="222"/>
      <c r="H1390" s="220"/>
    </row>
    <row r="1391" spans="4:8">
      <c r="D1391" s="221"/>
      <c r="E1391" s="222"/>
      <c r="H1391" s="220"/>
    </row>
    <row r="1392" spans="4:8">
      <c r="D1392" s="221"/>
      <c r="E1392" s="222"/>
      <c r="H1392" s="220"/>
    </row>
    <row r="1393" spans="4:8">
      <c r="D1393" s="221"/>
      <c r="E1393" s="222"/>
      <c r="H1393" s="220"/>
    </row>
    <row r="1394" spans="4:8">
      <c r="D1394" s="221"/>
      <c r="E1394" s="222"/>
      <c r="H1394" s="220"/>
    </row>
    <row r="1395" spans="4:8">
      <c r="D1395" s="221"/>
      <c r="E1395" s="222"/>
      <c r="H1395" s="220"/>
    </row>
    <row r="1396" spans="4:8">
      <c r="D1396" s="221"/>
      <c r="E1396" s="222"/>
      <c r="H1396" s="220"/>
    </row>
    <row r="1397" spans="4:8">
      <c r="D1397" s="221"/>
      <c r="E1397" s="222"/>
      <c r="H1397" s="220"/>
    </row>
    <row r="1398" spans="4:8">
      <c r="D1398" s="221"/>
      <c r="E1398" s="222"/>
      <c r="H1398" s="220"/>
    </row>
    <row r="1399" spans="4:8">
      <c r="D1399" s="221"/>
      <c r="E1399" s="222"/>
      <c r="H1399" s="220"/>
    </row>
    <row r="1400" spans="4:8">
      <c r="D1400" s="221"/>
      <c r="E1400" s="222"/>
      <c r="H1400" s="220"/>
    </row>
    <row r="1401" spans="4:8">
      <c r="D1401" s="221"/>
      <c r="E1401" s="222"/>
      <c r="H1401" s="220"/>
    </row>
    <row r="1402" spans="4:8">
      <c r="D1402" s="221"/>
      <c r="E1402" s="222"/>
      <c r="H1402" s="220"/>
    </row>
    <row r="1403" spans="4:8">
      <c r="D1403" s="221"/>
      <c r="E1403" s="222"/>
      <c r="H1403" s="220"/>
    </row>
    <row r="1404" spans="4:8">
      <c r="D1404" s="221"/>
      <c r="E1404" s="222"/>
      <c r="H1404" s="220"/>
    </row>
    <row r="1405" spans="4:8">
      <c r="D1405" s="221"/>
      <c r="E1405" s="222"/>
      <c r="H1405" s="220"/>
    </row>
    <row r="1406" spans="4:8">
      <c r="D1406" s="221"/>
      <c r="E1406" s="222"/>
      <c r="H1406" s="220"/>
    </row>
    <row r="1407" spans="4:8">
      <c r="D1407" s="221"/>
      <c r="E1407" s="222"/>
      <c r="H1407" s="220"/>
    </row>
    <row r="1408" spans="4:8">
      <c r="D1408" s="221"/>
      <c r="E1408" s="222"/>
      <c r="H1408" s="220"/>
    </row>
    <row r="1409" spans="4:8">
      <c r="D1409" s="221"/>
      <c r="E1409" s="222"/>
      <c r="H1409" s="220"/>
    </row>
    <row r="1410" spans="4:8">
      <c r="D1410" s="221"/>
      <c r="E1410" s="222"/>
      <c r="H1410" s="220"/>
    </row>
    <row r="1411" spans="4:8">
      <c r="D1411" s="221"/>
      <c r="E1411" s="222"/>
      <c r="H1411" s="220"/>
    </row>
    <row r="1412" spans="4:8">
      <c r="D1412" s="221"/>
      <c r="E1412" s="222"/>
      <c r="H1412" s="220"/>
    </row>
    <row r="1413" spans="4:8">
      <c r="D1413" s="221"/>
      <c r="E1413" s="222"/>
      <c r="H1413" s="220"/>
    </row>
    <row r="1414" spans="4:8">
      <c r="D1414" s="221"/>
      <c r="E1414" s="222"/>
      <c r="H1414" s="220"/>
    </row>
    <row r="1415" spans="4:8">
      <c r="D1415" s="221"/>
      <c r="E1415" s="222"/>
      <c r="H1415" s="220"/>
    </row>
    <row r="1416" spans="4:8">
      <c r="D1416" s="221"/>
      <c r="E1416" s="222"/>
      <c r="H1416" s="220"/>
    </row>
    <row r="1417" spans="4:8">
      <c r="D1417" s="221"/>
      <c r="E1417" s="222"/>
      <c r="H1417" s="220"/>
    </row>
    <row r="1418" spans="4:8">
      <c r="D1418" s="221"/>
      <c r="E1418" s="222"/>
      <c r="H1418" s="220"/>
    </row>
    <row r="1419" spans="4:8">
      <c r="D1419" s="221"/>
      <c r="E1419" s="222"/>
      <c r="H1419" s="220"/>
    </row>
    <row r="1420" spans="4:8">
      <c r="D1420" s="221"/>
      <c r="E1420" s="222"/>
      <c r="H1420" s="220"/>
    </row>
    <row r="1421" spans="4:8">
      <c r="D1421" s="221"/>
      <c r="E1421" s="222"/>
      <c r="H1421" s="220"/>
    </row>
    <row r="1422" spans="4:8">
      <c r="D1422" s="221"/>
      <c r="E1422" s="222"/>
      <c r="H1422" s="220"/>
    </row>
    <row r="1423" spans="4:8">
      <c r="D1423" s="221"/>
      <c r="E1423" s="222"/>
      <c r="H1423" s="220"/>
    </row>
    <row r="1424" spans="4:8">
      <c r="D1424" s="221"/>
      <c r="E1424" s="222"/>
      <c r="H1424" s="220"/>
    </row>
    <row r="1425" spans="4:8">
      <c r="D1425" s="221"/>
      <c r="E1425" s="222"/>
      <c r="H1425" s="220"/>
    </row>
    <row r="1426" spans="4:8">
      <c r="D1426" s="221"/>
      <c r="E1426" s="222"/>
      <c r="H1426" s="220"/>
    </row>
    <row r="1427" spans="4:8">
      <c r="D1427" s="221"/>
      <c r="E1427" s="222"/>
      <c r="H1427" s="220"/>
    </row>
    <row r="1428" spans="4:8">
      <c r="D1428" s="221"/>
      <c r="E1428" s="222"/>
      <c r="H1428" s="220"/>
    </row>
    <row r="1429" spans="4:8">
      <c r="D1429" s="221"/>
      <c r="E1429" s="222"/>
      <c r="H1429" s="220"/>
    </row>
    <row r="1430" spans="4:8">
      <c r="D1430" s="221"/>
      <c r="E1430" s="222"/>
      <c r="H1430" s="220"/>
    </row>
    <row r="1431" spans="4:8">
      <c r="D1431" s="221"/>
      <c r="E1431" s="222"/>
      <c r="H1431" s="220"/>
    </row>
    <row r="1432" spans="4:8">
      <c r="D1432" s="221"/>
      <c r="E1432" s="222"/>
      <c r="H1432" s="220"/>
    </row>
    <row r="1433" spans="4:8">
      <c r="D1433" s="221"/>
      <c r="E1433" s="222"/>
      <c r="H1433" s="220"/>
    </row>
    <row r="1434" spans="4:8">
      <c r="D1434" s="221"/>
      <c r="E1434" s="222"/>
      <c r="H1434" s="220"/>
    </row>
    <row r="1435" spans="4:8">
      <c r="D1435" s="221"/>
      <c r="E1435" s="222"/>
      <c r="H1435" s="220"/>
    </row>
    <row r="1436" spans="4:8">
      <c r="D1436" s="221"/>
      <c r="E1436" s="222"/>
      <c r="H1436" s="220"/>
    </row>
    <row r="1437" spans="4:8">
      <c r="D1437" s="221"/>
      <c r="E1437" s="222"/>
      <c r="H1437" s="220"/>
    </row>
    <row r="1438" spans="4:8">
      <c r="D1438" s="221"/>
      <c r="E1438" s="222"/>
      <c r="H1438" s="220"/>
    </row>
    <row r="1439" spans="4:8">
      <c r="D1439" s="221"/>
      <c r="E1439" s="222"/>
      <c r="H1439" s="220"/>
    </row>
    <row r="1440" spans="4:8">
      <c r="D1440" s="221"/>
      <c r="E1440" s="222"/>
      <c r="H1440" s="220"/>
    </row>
    <row r="1441" spans="4:8">
      <c r="D1441" s="221"/>
      <c r="E1441" s="222"/>
      <c r="H1441" s="220"/>
    </row>
    <row r="1442" spans="4:8">
      <c r="D1442" s="221"/>
      <c r="E1442" s="222"/>
      <c r="H1442" s="220"/>
    </row>
    <row r="1443" spans="4:8">
      <c r="D1443" s="221"/>
      <c r="E1443" s="222"/>
      <c r="H1443" s="220"/>
    </row>
    <row r="1444" spans="4:8">
      <c r="D1444" s="221"/>
      <c r="E1444" s="222"/>
      <c r="H1444" s="220"/>
    </row>
    <row r="1445" spans="4:8">
      <c r="D1445" s="221"/>
      <c r="E1445" s="222"/>
      <c r="H1445" s="220"/>
    </row>
    <row r="1446" spans="4:8">
      <c r="D1446" s="221"/>
      <c r="E1446" s="222"/>
      <c r="H1446" s="220"/>
    </row>
    <row r="1447" spans="4:8">
      <c r="D1447" s="221"/>
      <c r="E1447" s="222"/>
      <c r="H1447" s="220"/>
    </row>
    <row r="1448" spans="4:8">
      <c r="D1448" s="221"/>
      <c r="E1448" s="222"/>
      <c r="H1448" s="220"/>
    </row>
    <row r="1449" spans="4:8">
      <c r="D1449" s="221"/>
      <c r="E1449" s="222"/>
      <c r="H1449" s="220"/>
    </row>
    <row r="1450" spans="4:8">
      <c r="D1450" s="221"/>
      <c r="E1450" s="222"/>
      <c r="H1450" s="220"/>
    </row>
    <row r="1451" spans="4:8">
      <c r="D1451" s="221"/>
      <c r="E1451" s="222"/>
      <c r="H1451" s="220"/>
    </row>
    <row r="1452" spans="4:8">
      <c r="D1452" s="221"/>
      <c r="E1452" s="222"/>
      <c r="H1452" s="220"/>
    </row>
    <row r="1453" spans="4:8">
      <c r="D1453" s="221"/>
      <c r="E1453" s="222"/>
      <c r="H1453" s="220"/>
    </row>
    <row r="1454" spans="4:8">
      <c r="D1454" s="221"/>
      <c r="E1454" s="222"/>
      <c r="H1454" s="220"/>
    </row>
    <row r="1455" spans="4:8">
      <c r="D1455" s="221"/>
      <c r="E1455" s="222"/>
      <c r="H1455" s="220"/>
    </row>
    <row r="1456" spans="4:8">
      <c r="D1456" s="221"/>
      <c r="E1456" s="222"/>
      <c r="H1456" s="220"/>
    </row>
    <row r="1457" spans="4:8">
      <c r="D1457" s="221"/>
      <c r="E1457" s="222"/>
      <c r="H1457" s="220"/>
    </row>
    <row r="1458" spans="4:8">
      <c r="D1458" s="221"/>
      <c r="E1458" s="222"/>
      <c r="H1458" s="220"/>
    </row>
    <row r="1459" spans="4:8">
      <c r="D1459" s="221"/>
      <c r="E1459" s="222"/>
      <c r="H1459" s="220"/>
    </row>
    <row r="1460" spans="4:8">
      <c r="D1460" s="221"/>
      <c r="E1460" s="222"/>
      <c r="H1460" s="220"/>
    </row>
    <row r="1461" spans="4:8">
      <c r="D1461" s="221"/>
      <c r="E1461" s="222"/>
      <c r="H1461" s="220"/>
    </row>
    <row r="1462" spans="4:8">
      <c r="D1462" s="221"/>
      <c r="E1462" s="222"/>
      <c r="H1462" s="220"/>
    </row>
    <row r="1463" spans="4:8">
      <c r="D1463" s="221"/>
      <c r="E1463" s="222"/>
      <c r="H1463" s="220"/>
    </row>
    <row r="1464" spans="4:8">
      <c r="D1464" s="221"/>
      <c r="E1464" s="222"/>
      <c r="H1464" s="220"/>
    </row>
    <row r="1465" spans="4:8">
      <c r="D1465" s="221"/>
      <c r="E1465" s="222"/>
      <c r="H1465" s="220"/>
    </row>
    <row r="1466" spans="4:8">
      <c r="D1466" s="221"/>
      <c r="E1466" s="222"/>
      <c r="H1466" s="220"/>
    </row>
    <row r="1467" spans="4:8">
      <c r="D1467" s="221"/>
      <c r="E1467" s="222"/>
      <c r="H1467" s="220"/>
    </row>
    <row r="1468" spans="4:8">
      <c r="D1468" s="221"/>
      <c r="E1468" s="222"/>
      <c r="H1468" s="220"/>
    </row>
    <row r="1469" spans="4:8">
      <c r="D1469" s="221"/>
      <c r="E1469" s="222"/>
      <c r="H1469" s="220"/>
    </row>
    <row r="1470" spans="4:8">
      <c r="D1470" s="221"/>
      <c r="E1470" s="222"/>
      <c r="H1470" s="220"/>
    </row>
    <row r="1471" spans="4:8">
      <c r="D1471" s="221"/>
      <c r="E1471" s="222"/>
      <c r="H1471" s="220"/>
    </row>
    <row r="1472" spans="4:8">
      <c r="D1472" s="221"/>
      <c r="E1472" s="222"/>
      <c r="H1472" s="220"/>
    </row>
    <row r="1473" spans="4:8">
      <c r="D1473" s="221"/>
      <c r="E1473" s="222"/>
      <c r="H1473" s="220"/>
    </row>
    <row r="1474" spans="4:8">
      <c r="D1474" s="221"/>
      <c r="E1474" s="222"/>
      <c r="H1474" s="220"/>
    </row>
    <row r="1475" spans="4:8">
      <c r="D1475" s="221"/>
      <c r="E1475" s="222"/>
      <c r="H1475" s="220"/>
    </row>
    <row r="1476" spans="4:8">
      <c r="D1476" s="221"/>
      <c r="E1476" s="222"/>
      <c r="H1476" s="220"/>
    </row>
    <row r="1477" spans="4:8">
      <c r="D1477" s="221"/>
      <c r="E1477" s="222"/>
      <c r="H1477" s="220"/>
    </row>
    <row r="1478" spans="4:8">
      <c r="D1478" s="221"/>
      <c r="E1478" s="222"/>
      <c r="H1478" s="220"/>
    </row>
    <row r="1479" spans="4:8">
      <c r="D1479" s="221"/>
      <c r="E1479" s="222"/>
      <c r="H1479" s="220"/>
    </row>
    <row r="1480" spans="4:8">
      <c r="D1480" s="221"/>
      <c r="E1480" s="222"/>
      <c r="H1480" s="220"/>
    </row>
    <row r="1481" spans="4:8">
      <c r="D1481" s="221"/>
      <c r="E1481" s="222"/>
      <c r="H1481" s="220"/>
    </row>
    <row r="1482" spans="4:8">
      <c r="D1482" s="221"/>
      <c r="E1482" s="222"/>
      <c r="H1482" s="220"/>
    </row>
    <row r="1483" spans="4:8">
      <c r="D1483" s="221"/>
      <c r="E1483" s="222"/>
      <c r="H1483" s="220"/>
    </row>
    <row r="1484" spans="4:8">
      <c r="D1484" s="221"/>
      <c r="E1484" s="222"/>
      <c r="H1484" s="220"/>
    </row>
    <row r="1485" spans="4:8">
      <c r="D1485" s="221"/>
      <c r="E1485" s="222"/>
      <c r="H1485" s="220"/>
    </row>
    <row r="1486" spans="4:8">
      <c r="D1486" s="221"/>
      <c r="E1486" s="222"/>
      <c r="H1486" s="220"/>
    </row>
    <row r="1487" spans="4:8">
      <c r="D1487" s="221"/>
      <c r="E1487" s="222"/>
      <c r="H1487" s="220"/>
    </row>
    <row r="1488" spans="4:8">
      <c r="D1488" s="221"/>
      <c r="E1488" s="222"/>
      <c r="H1488" s="220"/>
    </row>
    <row r="1489" spans="4:8">
      <c r="D1489" s="221"/>
      <c r="E1489" s="222"/>
      <c r="H1489" s="220"/>
    </row>
    <row r="1490" spans="4:8">
      <c r="D1490" s="221"/>
      <c r="E1490" s="222"/>
      <c r="H1490" s="220"/>
    </row>
    <row r="1491" spans="4:8">
      <c r="D1491" s="221"/>
      <c r="E1491" s="222"/>
      <c r="H1491" s="220"/>
    </row>
    <row r="1492" spans="4:8">
      <c r="D1492" s="221"/>
      <c r="E1492" s="222"/>
      <c r="H1492" s="220"/>
    </row>
    <row r="1493" spans="4:8">
      <c r="D1493" s="221"/>
      <c r="E1493" s="222"/>
      <c r="H1493" s="220"/>
    </row>
    <row r="1494" spans="4:8">
      <c r="D1494" s="221"/>
      <c r="E1494" s="222"/>
      <c r="H1494" s="220"/>
    </row>
    <row r="1495" spans="4:8">
      <c r="D1495" s="221"/>
      <c r="E1495" s="222"/>
      <c r="H1495" s="220"/>
    </row>
    <row r="1496" spans="4:8">
      <c r="D1496" s="221"/>
      <c r="E1496" s="222"/>
      <c r="H1496" s="220"/>
    </row>
    <row r="1497" spans="4:8">
      <c r="D1497" s="221"/>
      <c r="E1497" s="222"/>
      <c r="H1497" s="220"/>
    </row>
    <row r="1498" spans="4:8">
      <c r="D1498" s="221"/>
      <c r="E1498" s="222"/>
      <c r="H1498" s="220"/>
    </row>
    <row r="1499" spans="4:8">
      <c r="D1499" s="221"/>
      <c r="E1499" s="222"/>
      <c r="H1499" s="220"/>
    </row>
    <row r="1500" spans="4:8">
      <c r="D1500" s="221"/>
      <c r="E1500" s="222"/>
      <c r="H1500" s="220"/>
    </row>
    <row r="1501" spans="4:8">
      <c r="D1501" s="221"/>
      <c r="E1501" s="222"/>
      <c r="H1501" s="220"/>
    </row>
    <row r="1502" spans="4:8">
      <c r="D1502" s="221"/>
      <c r="E1502" s="222"/>
      <c r="H1502" s="220"/>
    </row>
    <row r="1503" spans="4:8">
      <c r="D1503" s="221"/>
      <c r="E1503" s="222"/>
      <c r="H1503" s="220"/>
    </row>
    <row r="1504" spans="4:8">
      <c r="D1504" s="221"/>
      <c r="E1504" s="222"/>
      <c r="H1504" s="220"/>
    </row>
    <row r="1505" spans="4:8">
      <c r="D1505" s="221"/>
      <c r="E1505" s="222"/>
      <c r="H1505" s="220"/>
    </row>
    <row r="1506" spans="4:8">
      <c r="D1506" s="221"/>
      <c r="E1506" s="222"/>
      <c r="H1506" s="220"/>
    </row>
    <row r="1507" spans="4:8">
      <c r="D1507" s="221"/>
      <c r="E1507" s="222"/>
      <c r="H1507" s="220"/>
    </row>
    <row r="1508" spans="4:8">
      <c r="D1508" s="221"/>
      <c r="E1508" s="222"/>
      <c r="H1508" s="220"/>
    </row>
    <row r="1509" spans="4:8">
      <c r="D1509" s="221"/>
      <c r="E1509" s="222"/>
      <c r="H1509" s="220"/>
    </row>
    <row r="1510" spans="4:8">
      <c r="D1510" s="221"/>
      <c r="E1510" s="222"/>
      <c r="H1510" s="220"/>
    </row>
    <row r="1511" spans="4:8">
      <c r="D1511" s="221"/>
      <c r="E1511" s="222"/>
      <c r="H1511" s="220"/>
    </row>
    <row r="1512" spans="4:8">
      <c r="D1512" s="221"/>
      <c r="E1512" s="222"/>
      <c r="H1512" s="220"/>
    </row>
    <row r="1513" spans="4:8">
      <c r="D1513" s="221"/>
      <c r="E1513" s="222"/>
      <c r="H1513" s="220"/>
    </row>
    <row r="1514" spans="4:8">
      <c r="D1514" s="221"/>
      <c r="E1514" s="222"/>
      <c r="H1514" s="220"/>
    </row>
    <row r="1515" spans="4:8">
      <c r="D1515" s="221"/>
      <c r="E1515" s="222"/>
      <c r="H1515" s="220"/>
    </row>
    <row r="1516" spans="4:8">
      <c r="D1516" s="221"/>
      <c r="E1516" s="222"/>
      <c r="H1516" s="220"/>
    </row>
    <row r="1517" spans="4:8">
      <c r="D1517" s="221"/>
      <c r="E1517" s="222"/>
      <c r="H1517" s="220"/>
    </row>
    <row r="1518" spans="4:8">
      <c r="D1518" s="221"/>
      <c r="E1518" s="222"/>
      <c r="H1518" s="220"/>
    </row>
    <row r="1519" spans="4:8">
      <c r="D1519" s="221"/>
      <c r="E1519" s="222"/>
      <c r="H1519" s="220"/>
    </row>
    <row r="1520" spans="4:8">
      <c r="D1520" s="221"/>
      <c r="E1520" s="222"/>
      <c r="H1520" s="220"/>
    </row>
    <row r="1521" spans="4:8">
      <c r="D1521" s="221"/>
      <c r="E1521" s="222"/>
      <c r="H1521" s="220"/>
    </row>
    <row r="1522" spans="4:8">
      <c r="D1522" s="221"/>
      <c r="E1522" s="222"/>
      <c r="H1522" s="220"/>
    </row>
    <row r="1523" spans="4:8">
      <c r="D1523" s="221"/>
      <c r="E1523" s="222"/>
      <c r="H1523" s="220"/>
    </row>
    <row r="1524" spans="4:8">
      <c r="D1524" s="221"/>
      <c r="E1524" s="222"/>
      <c r="H1524" s="220"/>
    </row>
    <row r="1525" spans="4:8">
      <c r="D1525" s="221"/>
      <c r="E1525" s="222"/>
      <c r="H1525" s="220"/>
    </row>
    <row r="1526" spans="4:8">
      <c r="D1526" s="221"/>
      <c r="E1526" s="222"/>
      <c r="H1526" s="220"/>
    </row>
    <row r="1527" spans="4:8">
      <c r="D1527" s="221"/>
      <c r="E1527" s="222"/>
      <c r="H1527" s="220"/>
    </row>
    <row r="1528" spans="4:8">
      <c r="D1528" s="221"/>
      <c r="E1528" s="222"/>
      <c r="H1528" s="220"/>
    </row>
    <row r="1529" spans="4:8">
      <c r="D1529" s="221"/>
      <c r="E1529" s="222"/>
      <c r="H1529" s="220"/>
    </row>
    <row r="1530" spans="4:8">
      <c r="D1530" s="221"/>
      <c r="E1530" s="222"/>
      <c r="H1530" s="220"/>
    </row>
    <row r="1531" spans="4:8">
      <c r="D1531" s="221"/>
      <c r="E1531" s="222"/>
      <c r="H1531" s="220"/>
    </row>
    <row r="1532" spans="4:8">
      <c r="D1532" s="221"/>
      <c r="E1532" s="222"/>
      <c r="H1532" s="220"/>
    </row>
    <row r="1533" spans="4:8">
      <c r="D1533" s="221"/>
      <c r="E1533" s="222"/>
      <c r="H1533" s="220"/>
    </row>
    <row r="1534" spans="4:8">
      <c r="D1534" s="221"/>
      <c r="E1534" s="222"/>
      <c r="H1534" s="220"/>
    </row>
    <row r="1535" spans="4:8">
      <c r="D1535" s="221"/>
      <c r="E1535" s="222"/>
      <c r="H1535" s="220"/>
    </row>
    <row r="1536" spans="4:8">
      <c r="D1536" s="221"/>
      <c r="E1536" s="222"/>
      <c r="H1536" s="220"/>
    </row>
    <row r="1537" spans="4:8">
      <c r="D1537" s="221"/>
      <c r="E1537" s="222"/>
      <c r="H1537" s="220"/>
    </row>
    <row r="1538" spans="4:8">
      <c r="D1538" s="221"/>
      <c r="E1538" s="222"/>
      <c r="H1538" s="220"/>
    </row>
    <row r="1539" spans="4:8">
      <c r="D1539" s="221"/>
      <c r="E1539" s="222"/>
      <c r="H1539" s="220"/>
    </row>
    <row r="1540" spans="4:8">
      <c r="D1540" s="221"/>
      <c r="E1540" s="222"/>
      <c r="H1540" s="220"/>
    </row>
    <row r="1541" spans="4:8">
      <c r="D1541" s="221"/>
      <c r="E1541" s="222"/>
      <c r="H1541" s="220"/>
    </row>
    <row r="1542" spans="4:8">
      <c r="D1542" s="221"/>
      <c r="E1542" s="222"/>
      <c r="H1542" s="220"/>
    </row>
    <row r="1543" spans="4:8">
      <c r="D1543" s="221"/>
      <c r="E1543" s="222"/>
      <c r="H1543" s="220"/>
    </row>
    <row r="1544" spans="4:8">
      <c r="D1544" s="221"/>
      <c r="E1544" s="222"/>
      <c r="H1544" s="220"/>
    </row>
    <row r="1545" spans="4:8">
      <c r="D1545" s="221"/>
      <c r="E1545" s="222"/>
      <c r="H1545" s="220"/>
    </row>
    <row r="1546" spans="4:8">
      <c r="D1546" s="221"/>
      <c r="E1546" s="222"/>
      <c r="H1546" s="220"/>
    </row>
    <row r="1547" spans="4:8">
      <c r="D1547" s="221"/>
      <c r="E1547" s="222"/>
      <c r="H1547" s="220"/>
    </row>
    <row r="1548" spans="4:8">
      <c r="D1548" s="221"/>
      <c r="E1548" s="222"/>
      <c r="H1548" s="220"/>
    </row>
    <row r="1549" spans="4:8">
      <c r="D1549" s="221"/>
      <c r="E1549" s="222"/>
      <c r="H1549" s="220"/>
    </row>
    <row r="1550" spans="4:8">
      <c r="D1550" s="221"/>
      <c r="E1550" s="222"/>
      <c r="H1550" s="220"/>
    </row>
    <row r="1551" spans="4:8">
      <c r="D1551" s="221"/>
      <c r="E1551" s="222"/>
      <c r="H1551" s="220"/>
    </row>
    <row r="1552" spans="4:8">
      <c r="D1552" s="221"/>
      <c r="E1552" s="222"/>
      <c r="H1552" s="220"/>
    </row>
    <row r="1553" spans="4:8">
      <c r="D1553" s="221"/>
      <c r="E1553" s="222"/>
      <c r="H1553" s="220"/>
    </row>
    <row r="1554" spans="4:8">
      <c r="D1554" s="221"/>
      <c r="E1554" s="222"/>
      <c r="H1554" s="220"/>
    </row>
    <row r="1555" spans="4:8">
      <c r="D1555" s="221"/>
      <c r="E1555" s="222"/>
      <c r="H1555" s="220"/>
    </row>
    <row r="1556" spans="4:8">
      <c r="D1556" s="221"/>
      <c r="E1556" s="222"/>
      <c r="H1556" s="220"/>
    </row>
    <row r="1557" spans="4:8">
      <c r="D1557" s="221"/>
      <c r="E1557" s="222"/>
      <c r="H1557" s="220"/>
    </row>
    <row r="1558" spans="4:8">
      <c r="D1558" s="221"/>
      <c r="E1558" s="222"/>
      <c r="H1558" s="220"/>
    </row>
    <row r="1559" spans="4:8">
      <c r="D1559" s="221"/>
      <c r="E1559" s="222"/>
      <c r="H1559" s="220"/>
    </row>
    <row r="1560" spans="4:8">
      <c r="D1560" s="221"/>
      <c r="E1560" s="222"/>
      <c r="H1560" s="220"/>
    </row>
    <row r="1561" spans="4:8">
      <c r="D1561" s="221"/>
      <c r="E1561" s="222"/>
      <c r="H1561" s="220"/>
    </row>
    <row r="1562" spans="4:8">
      <c r="D1562" s="221"/>
      <c r="E1562" s="222"/>
      <c r="H1562" s="220"/>
    </row>
    <row r="1563" spans="4:8">
      <c r="D1563" s="221"/>
      <c r="E1563" s="222"/>
      <c r="H1563" s="220"/>
    </row>
    <row r="1564" spans="4:8">
      <c r="D1564" s="221"/>
      <c r="E1564" s="222"/>
      <c r="H1564" s="220"/>
    </row>
    <row r="1565" spans="4:8">
      <c r="D1565" s="221"/>
      <c r="E1565" s="222"/>
      <c r="H1565" s="220"/>
    </row>
    <row r="1566" spans="4:8">
      <c r="D1566" s="221"/>
      <c r="E1566" s="222"/>
      <c r="H1566" s="220"/>
    </row>
    <row r="1567" spans="4:8">
      <c r="D1567" s="221"/>
      <c r="E1567" s="222"/>
      <c r="H1567" s="220"/>
    </row>
    <row r="1568" spans="4:8">
      <c r="D1568" s="221"/>
      <c r="E1568" s="222"/>
      <c r="H1568" s="220"/>
    </row>
    <row r="1569" spans="4:8">
      <c r="D1569" s="221"/>
      <c r="E1569" s="222"/>
      <c r="H1569" s="220"/>
    </row>
    <row r="1570" spans="4:8">
      <c r="D1570" s="221"/>
      <c r="E1570" s="222"/>
      <c r="H1570" s="220"/>
    </row>
    <row r="1571" spans="4:8">
      <c r="D1571" s="221"/>
      <c r="E1571" s="222"/>
      <c r="H1571" s="220"/>
    </row>
    <row r="1572" spans="4:8">
      <c r="D1572" s="221"/>
      <c r="E1572" s="222"/>
      <c r="H1572" s="220"/>
    </row>
    <row r="1573" spans="4:8">
      <c r="D1573" s="221"/>
      <c r="E1573" s="222"/>
      <c r="H1573" s="220"/>
    </row>
    <row r="1574" spans="4:8">
      <c r="D1574" s="221"/>
      <c r="E1574" s="222"/>
      <c r="H1574" s="220"/>
    </row>
    <row r="1575" spans="4:8">
      <c r="D1575" s="221"/>
      <c r="E1575" s="222"/>
      <c r="H1575" s="220"/>
    </row>
    <row r="1576" spans="4:8">
      <c r="D1576" s="221"/>
      <c r="E1576" s="222"/>
      <c r="H1576" s="220"/>
    </row>
    <row r="1577" spans="4:8">
      <c r="D1577" s="221"/>
      <c r="E1577" s="222"/>
      <c r="H1577" s="220"/>
    </row>
    <row r="1578" spans="4:8">
      <c r="D1578" s="221"/>
      <c r="E1578" s="222"/>
      <c r="H1578" s="220"/>
    </row>
    <row r="1579" spans="4:8">
      <c r="D1579" s="221"/>
      <c r="E1579" s="222"/>
      <c r="H1579" s="220"/>
    </row>
    <row r="1580" spans="4:8">
      <c r="D1580" s="221"/>
      <c r="E1580" s="222"/>
      <c r="H1580" s="220"/>
    </row>
    <row r="1581" spans="4:8">
      <c r="D1581" s="221"/>
      <c r="E1581" s="222"/>
      <c r="H1581" s="220"/>
    </row>
    <row r="1582" spans="4:8">
      <c r="D1582" s="221"/>
      <c r="E1582" s="222"/>
      <c r="H1582" s="220"/>
    </row>
    <row r="1583" spans="4:8">
      <c r="D1583" s="221"/>
      <c r="E1583" s="222"/>
      <c r="H1583" s="220"/>
    </row>
    <row r="1584" spans="4:8">
      <c r="D1584" s="221"/>
      <c r="E1584" s="222"/>
      <c r="H1584" s="220"/>
    </row>
    <row r="1585" spans="4:8">
      <c r="D1585" s="221"/>
      <c r="E1585" s="222"/>
      <c r="H1585" s="220"/>
    </row>
    <row r="1586" spans="4:8">
      <c r="D1586" s="221"/>
      <c r="E1586" s="222"/>
      <c r="H1586" s="220"/>
    </row>
    <row r="1587" spans="4:8">
      <c r="D1587" s="221"/>
      <c r="E1587" s="222"/>
      <c r="H1587" s="220"/>
    </row>
    <row r="1588" spans="4:8">
      <c r="D1588" s="221"/>
      <c r="E1588" s="222"/>
      <c r="H1588" s="220"/>
    </row>
    <row r="1589" spans="4:8">
      <c r="D1589" s="221"/>
      <c r="E1589" s="222"/>
      <c r="H1589" s="220"/>
    </row>
    <row r="1590" spans="4:8">
      <c r="D1590" s="221"/>
      <c r="E1590" s="222"/>
      <c r="H1590" s="220"/>
    </row>
    <row r="1591" spans="4:8">
      <c r="D1591" s="221"/>
      <c r="E1591" s="222"/>
      <c r="H1591" s="220"/>
    </row>
    <row r="1592" spans="4:8">
      <c r="D1592" s="221"/>
      <c r="E1592" s="222"/>
      <c r="H1592" s="220"/>
    </row>
    <row r="1593" spans="4:8">
      <c r="D1593" s="221"/>
      <c r="E1593" s="222"/>
      <c r="H1593" s="220"/>
    </row>
    <row r="1594" spans="4:8">
      <c r="D1594" s="221"/>
      <c r="E1594" s="222"/>
      <c r="H1594" s="220"/>
    </row>
    <row r="1595" spans="4:8">
      <c r="D1595" s="221"/>
      <c r="E1595" s="222"/>
      <c r="H1595" s="220"/>
    </row>
    <row r="1596" spans="4:8">
      <c r="D1596" s="221"/>
      <c r="E1596" s="222"/>
      <c r="H1596" s="220"/>
    </row>
    <row r="1597" spans="4:8">
      <c r="D1597" s="221"/>
      <c r="E1597" s="222"/>
      <c r="H1597" s="220"/>
    </row>
    <row r="1598" spans="4:8">
      <c r="D1598" s="221"/>
      <c r="E1598" s="222"/>
      <c r="H1598" s="220"/>
    </row>
    <row r="1599" spans="4:8">
      <c r="D1599" s="221"/>
      <c r="E1599" s="222"/>
      <c r="H1599" s="220"/>
    </row>
    <row r="1600" spans="4:8">
      <c r="D1600" s="221"/>
      <c r="E1600" s="222"/>
      <c r="H1600" s="220"/>
    </row>
    <row r="1601" spans="4:8">
      <c r="D1601" s="221"/>
      <c r="E1601" s="222"/>
      <c r="H1601" s="220"/>
    </row>
    <row r="1602" spans="4:8">
      <c r="D1602" s="221"/>
      <c r="E1602" s="222"/>
      <c r="H1602" s="220"/>
    </row>
    <row r="1603" spans="4:8">
      <c r="D1603" s="221"/>
      <c r="E1603" s="222"/>
      <c r="H1603" s="220"/>
    </row>
    <row r="1604" spans="4:8">
      <c r="D1604" s="221"/>
      <c r="E1604" s="222"/>
      <c r="H1604" s="220"/>
    </row>
    <row r="1605" spans="4:8">
      <c r="D1605" s="221"/>
      <c r="E1605" s="222"/>
      <c r="H1605" s="220"/>
    </row>
    <row r="1606" spans="4:8">
      <c r="D1606" s="221"/>
      <c r="E1606" s="222"/>
      <c r="H1606" s="220"/>
    </row>
    <row r="1607" spans="4:8">
      <c r="D1607" s="221"/>
      <c r="E1607" s="222"/>
      <c r="H1607" s="220"/>
    </row>
    <row r="1608" spans="4:8">
      <c r="D1608" s="221"/>
      <c r="E1608" s="222"/>
      <c r="H1608" s="220"/>
    </row>
    <row r="1609" spans="4:8">
      <c r="D1609" s="221"/>
      <c r="E1609" s="222"/>
      <c r="H1609" s="220"/>
    </row>
    <row r="1610" spans="4:8">
      <c r="D1610" s="221"/>
      <c r="E1610" s="222"/>
      <c r="H1610" s="220"/>
    </row>
    <row r="1611" spans="4:8">
      <c r="D1611" s="221"/>
      <c r="E1611" s="222"/>
      <c r="H1611" s="220"/>
    </row>
    <row r="1612" spans="4:8">
      <c r="D1612" s="221"/>
      <c r="E1612" s="222"/>
      <c r="H1612" s="220"/>
    </row>
    <row r="1613" spans="4:8">
      <c r="D1613" s="221"/>
      <c r="E1613" s="222"/>
      <c r="H1613" s="220"/>
    </row>
    <row r="1614" spans="4:8">
      <c r="D1614" s="221"/>
      <c r="E1614" s="222"/>
      <c r="H1614" s="220"/>
    </row>
    <row r="1615" spans="4:8">
      <c r="D1615" s="221"/>
      <c r="E1615" s="222"/>
      <c r="H1615" s="220"/>
    </row>
    <row r="1616" spans="4:8">
      <c r="D1616" s="221"/>
      <c r="E1616" s="222"/>
      <c r="H1616" s="220"/>
    </row>
    <row r="1617" spans="4:8">
      <c r="D1617" s="221"/>
      <c r="E1617" s="222"/>
      <c r="H1617" s="220"/>
    </row>
    <row r="1618" spans="4:8">
      <c r="D1618" s="221"/>
      <c r="E1618" s="222"/>
      <c r="H1618" s="220"/>
    </row>
    <row r="1619" spans="4:8">
      <c r="D1619" s="221"/>
      <c r="E1619" s="222"/>
      <c r="H1619" s="220"/>
    </row>
    <row r="1620" spans="4:8">
      <c r="D1620" s="221"/>
      <c r="E1620" s="222"/>
      <c r="H1620" s="220"/>
    </row>
    <row r="1621" spans="4:8">
      <c r="D1621" s="221"/>
      <c r="E1621" s="222"/>
      <c r="H1621" s="220"/>
    </row>
    <row r="1622" spans="4:8">
      <c r="D1622" s="221"/>
      <c r="E1622" s="222"/>
      <c r="H1622" s="220"/>
    </row>
    <row r="1623" spans="4:8">
      <c r="D1623" s="221"/>
      <c r="E1623" s="222"/>
      <c r="H1623" s="220"/>
    </row>
    <row r="1624" spans="4:8">
      <c r="D1624" s="221"/>
      <c r="E1624" s="222"/>
      <c r="H1624" s="220"/>
    </row>
    <row r="1625" spans="4:8">
      <c r="D1625" s="221"/>
      <c r="E1625" s="222"/>
      <c r="H1625" s="220"/>
    </row>
    <row r="1626" spans="4:8">
      <c r="D1626" s="221"/>
      <c r="E1626" s="222"/>
      <c r="H1626" s="220"/>
    </row>
    <row r="1627" spans="4:8">
      <c r="D1627" s="221"/>
      <c r="E1627" s="222"/>
      <c r="H1627" s="220"/>
    </row>
    <row r="1628" spans="4:8">
      <c r="D1628" s="221"/>
      <c r="E1628" s="222"/>
      <c r="H1628" s="220"/>
    </row>
    <row r="1629" spans="4:8">
      <c r="D1629" s="221"/>
      <c r="E1629" s="222"/>
      <c r="H1629" s="220"/>
    </row>
    <row r="1630" spans="4:8">
      <c r="D1630" s="221"/>
      <c r="E1630" s="222"/>
      <c r="H1630" s="220"/>
    </row>
    <row r="1631" spans="4:8">
      <c r="D1631" s="221"/>
      <c r="E1631" s="222"/>
      <c r="H1631" s="220"/>
    </row>
    <row r="1632" spans="4:8">
      <c r="D1632" s="221"/>
      <c r="E1632" s="222"/>
      <c r="H1632" s="220"/>
    </row>
    <row r="1633" spans="4:8">
      <c r="D1633" s="221"/>
      <c r="E1633" s="222"/>
      <c r="H1633" s="220"/>
    </row>
    <row r="1634" spans="4:8">
      <c r="D1634" s="221"/>
      <c r="E1634" s="222"/>
      <c r="H1634" s="220"/>
    </row>
    <row r="1635" spans="4:8">
      <c r="D1635" s="221"/>
      <c r="E1635" s="222"/>
      <c r="H1635" s="220"/>
    </row>
    <row r="1636" spans="4:8">
      <c r="D1636" s="221"/>
      <c r="E1636" s="222"/>
      <c r="H1636" s="220"/>
    </row>
    <row r="1637" spans="4:8">
      <c r="D1637" s="221"/>
      <c r="E1637" s="222"/>
      <c r="H1637" s="220"/>
    </row>
    <row r="1638" spans="4:8">
      <c r="D1638" s="221"/>
      <c r="E1638" s="222"/>
      <c r="H1638" s="220"/>
    </row>
    <row r="1639" spans="4:8">
      <c r="D1639" s="221"/>
      <c r="E1639" s="222"/>
      <c r="H1639" s="220"/>
    </row>
    <row r="1640" spans="4:8">
      <c r="D1640" s="221"/>
      <c r="E1640" s="222"/>
      <c r="H1640" s="220"/>
    </row>
    <row r="1641" spans="4:8">
      <c r="D1641" s="221"/>
      <c r="E1641" s="222"/>
      <c r="H1641" s="220"/>
    </row>
    <row r="1642" spans="4:8">
      <c r="D1642" s="221"/>
      <c r="E1642" s="222"/>
      <c r="H1642" s="220"/>
    </row>
    <row r="1643" spans="4:8">
      <c r="D1643" s="221"/>
      <c r="E1643" s="222"/>
      <c r="H1643" s="220"/>
    </row>
    <row r="1644" spans="4:8">
      <c r="D1644" s="221"/>
      <c r="E1644" s="222"/>
      <c r="H1644" s="220"/>
    </row>
    <row r="1645" spans="4:8">
      <c r="D1645" s="221"/>
      <c r="E1645" s="222"/>
      <c r="H1645" s="220"/>
    </row>
    <row r="1646" spans="4:8">
      <c r="D1646" s="221"/>
      <c r="E1646" s="222"/>
      <c r="H1646" s="220"/>
    </row>
    <row r="1647" spans="4:8">
      <c r="D1647" s="221"/>
      <c r="E1647" s="222"/>
      <c r="H1647" s="220"/>
    </row>
    <row r="1648" spans="4:8">
      <c r="D1648" s="221"/>
      <c r="E1648" s="222"/>
      <c r="H1648" s="220"/>
    </row>
    <row r="1649" spans="4:8">
      <c r="D1649" s="221"/>
      <c r="E1649" s="222"/>
      <c r="H1649" s="220"/>
    </row>
    <row r="1650" spans="4:8">
      <c r="D1650" s="221"/>
      <c r="E1650" s="222"/>
      <c r="H1650" s="220"/>
    </row>
    <row r="1651" spans="4:8">
      <c r="D1651" s="221"/>
      <c r="E1651" s="222"/>
      <c r="H1651" s="220"/>
    </row>
    <row r="1652" spans="4:8">
      <c r="D1652" s="221"/>
      <c r="E1652" s="222"/>
      <c r="H1652" s="220"/>
    </row>
    <row r="1653" spans="4:8">
      <c r="D1653" s="221"/>
      <c r="E1653" s="222"/>
      <c r="H1653" s="220"/>
    </row>
    <row r="1654" spans="4:8">
      <c r="D1654" s="221"/>
      <c r="E1654" s="222"/>
      <c r="H1654" s="220"/>
    </row>
    <row r="1655" spans="4:8">
      <c r="D1655" s="221"/>
      <c r="E1655" s="222"/>
      <c r="H1655" s="220"/>
    </row>
    <row r="1656" spans="4:8">
      <c r="D1656" s="221"/>
      <c r="E1656" s="222"/>
      <c r="H1656" s="220"/>
    </row>
    <row r="1657" spans="4:8">
      <c r="D1657" s="221"/>
      <c r="E1657" s="222"/>
      <c r="H1657" s="220"/>
    </row>
    <row r="1658" spans="4:8">
      <c r="D1658" s="221"/>
      <c r="E1658" s="222"/>
      <c r="H1658" s="220"/>
    </row>
    <row r="1659" spans="4:8">
      <c r="D1659" s="221"/>
      <c r="E1659" s="222"/>
      <c r="H1659" s="220"/>
    </row>
    <row r="1660" spans="4:8">
      <c r="D1660" s="221"/>
      <c r="E1660" s="222"/>
      <c r="H1660" s="220"/>
    </row>
    <row r="1661" spans="4:8">
      <c r="D1661" s="221"/>
      <c r="E1661" s="222"/>
      <c r="H1661" s="220"/>
    </row>
    <row r="1662" spans="4:8">
      <c r="D1662" s="221"/>
      <c r="E1662" s="222"/>
      <c r="H1662" s="220"/>
    </row>
    <row r="1663" spans="4:8">
      <c r="D1663" s="221"/>
      <c r="E1663" s="222"/>
      <c r="H1663" s="220"/>
    </row>
    <row r="1664" spans="4:8">
      <c r="D1664" s="221"/>
      <c r="E1664" s="222"/>
      <c r="H1664" s="220"/>
    </row>
    <row r="1665" spans="4:8">
      <c r="D1665" s="221"/>
      <c r="E1665" s="222"/>
      <c r="H1665" s="220"/>
    </row>
    <row r="1666" spans="4:8">
      <c r="D1666" s="221"/>
      <c r="E1666" s="222"/>
      <c r="H1666" s="220"/>
    </row>
    <row r="1667" spans="4:8">
      <c r="D1667" s="221"/>
      <c r="E1667" s="222"/>
      <c r="H1667" s="220"/>
    </row>
    <row r="1668" spans="4:8">
      <c r="D1668" s="221"/>
      <c r="E1668" s="222"/>
      <c r="H1668" s="220"/>
    </row>
    <row r="1669" spans="4:8">
      <c r="D1669" s="221"/>
      <c r="E1669" s="222"/>
      <c r="H1669" s="220"/>
    </row>
    <row r="1670" spans="4:8">
      <c r="D1670" s="221"/>
      <c r="E1670" s="222"/>
      <c r="H1670" s="220"/>
    </row>
    <row r="1671" spans="4:8">
      <c r="D1671" s="221"/>
      <c r="E1671" s="222"/>
      <c r="H1671" s="220"/>
    </row>
    <row r="1672" spans="4:8">
      <c r="D1672" s="221"/>
      <c r="E1672" s="222"/>
      <c r="H1672" s="220"/>
    </row>
    <row r="1673" spans="4:8">
      <c r="D1673" s="221"/>
      <c r="E1673" s="222"/>
      <c r="H1673" s="220"/>
    </row>
    <row r="1674" spans="4:8">
      <c r="D1674" s="221"/>
      <c r="E1674" s="222"/>
      <c r="H1674" s="220"/>
    </row>
    <row r="1675" spans="4:8">
      <c r="D1675" s="221"/>
      <c r="E1675" s="222"/>
      <c r="H1675" s="220"/>
    </row>
    <row r="1676" spans="4:8">
      <c r="D1676" s="221"/>
      <c r="E1676" s="222"/>
      <c r="H1676" s="220"/>
    </row>
    <row r="1677" spans="4:8">
      <c r="D1677" s="221"/>
      <c r="E1677" s="222"/>
      <c r="H1677" s="220"/>
    </row>
    <row r="1678" spans="4:8">
      <c r="D1678" s="221"/>
      <c r="E1678" s="222"/>
      <c r="H1678" s="220"/>
    </row>
    <row r="1679" spans="4:8">
      <c r="D1679" s="221"/>
      <c r="E1679" s="222"/>
      <c r="H1679" s="220"/>
    </row>
    <row r="1680" spans="4:8">
      <c r="D1680" s="221"/>
      <c r="E1680" s="222"/>
      <c r="H1680" s="220"/>
    </row>
    <row r="1681" spans="4:8">
      <c r="D1681" s="221"/>
      <c r="E1681" s="222"/>
      <c r="H1681" s="220"/>
    </row>
    <row r="1682" spans="4:8">
      <c r="D1682" s="221"/>
      <c r="E1682" s="222"/>
      <c r="H1682" s="220"/>
    </row>
    <row r="1683" spans="4:8">
      <c r="D1683" s="221"/>
      <c r="E1683" s="222"/>
      <c r="H1683" s="220"/>
    </row>
    <row r="1684" spans="4:8">
      <c r="D1684" s="221"/>
      <c r="E1684" s="222"/>
      <c r="H1684" s="220"/>
    </row>
    <row r="1685" spans="4:8">
      <c r="D1685" s="221"/>
      <c r="E1685" s="222"/>
      <c r="H1685" s="220"/>
    </row>
    <row r="1686" spans="4:8">
      <c r="D1686" s="221"/>
      <c r="E1686" s="222"/>
      <c r="H1686" s="220"/>
    </row>
    <row r="1687" spans="4:8">
      <c r="D1687" s="221"/>
      <c r="E1687" s="222"/>
      <c r="H1687" s="220"/>
    </row>
    <row r="1688" spans="4:8">
      <c r="D1688" s="221"/>
      <c r="E1688" s="222"/>
      <c r="H1688" s="220"/>
    </row>
    <row r="1689" spans="4:8">
      <c r="D1689" s="221"/>
      <c r="E1689" s="222"/>
      <c r="H1689" s="220"/>
    </row>
    <row r="1690" spans="4:8">
      <c r="D1690" s="221"/>
      <c r="E1690" s="222"/>
      <c r="H1690" s="220"/>
    </row>
    <row r="1691" spans="4:8">
      <c r="D1691" s="221"/>
      <c r="E1691" s="222"/>
      <c r="H1691" s="220"/>
    </row>
    <row r="1692" spans="4:8">
      <c r="D1692" s="221"/>
      <c r="E1692" s="222"/>
      <c r="H1692" s="220"/>
    </row>
    <row r="1693" spans="4:8">
      <c r="D1693" s="221"/>
      <c r="E1693" s="222"/>
      <c r="H1693" s="220"/>
    </row>
    <row r="1694" spans="4:8">
      <c r="D1694" s="221"/>
      <c r="E1694" s="222"/>
      <c r="H1694" s="220"/>
    </row>
    <row r="1695" spans="4:8">
      <c r="D1695" s="221"/>
      <c r="E1695" s="222"/>
      <c r="H1695" s="220"/>
    </row>
    <row r="1696" spans="4:8">
      <c r="D1696" s="221"/>
      <c r="E1696" s="222"/>
      <c r="H1696" s="220"/>
    </row>
    <row r="1697" spans="4:8">
      <c r="D1697" s="221"/>
      <c r="E1697" s="222"/>
      <c r="H1697" s="220"/>
    </row>
    <row r="1698" spans="4:8">
      <c r="D1698" s="221"/>
      <c r="E1698" s="222"/>
      <c r="H1698" s="220"/>
    </row>
    <row r="1699" spans="4:8">
      <c r="D1699" s="221"/>
      <c r="E1699" s="222"/>
      <c r="H1699" s="220"/>
    </row>
    <row r="1700" spans="4:8">
      <c r="D1700" s="221"/>
      <c r="E1700" s="222"/>
      <c r="H1700" s="220"/>
    </row>
    <row r="1701" spans="4:8">
      <c r="D1701" s="221"/>
      <c r="E1701" s="222"/>
      <c r="H1701" s="220"/>
    </row>
    <row r="1702" spans="4:8">
      <c r="D1702" s="221"/>
      <c r="E1702" s="222"/>
      <c r="H1702" s="220"/>
    </row>
    <row r="1703" spans="4:8">
      <c r="D1703" s="221"/>
      <c r="E1703" s="222"/>
      <c r="H1703" s="220"/>
    </row>
    <row r="1704" spans="4:8">
      <c r="D1704" s="221"/>
      <c r="E1704" s="222"/>
      <c r="H1704" s="220"/>
    </row>
    <row r="1705" spans="4:8">
      <c r="D1705" s="221"/>
      <c r="E1705" s="222"/>
      <c r="H1705" s="220"/>
    </row>
    <row r="1706" spans="4:8">
      <c r="D1706" s="221"/>
      <c r="E1706" s="222"/>
      <c r="H1706" s="220"/>
    </row>
    <row r="1707" spans="4:8">
      <c r="D1707" s="221"/>
      <c r="E1707" s="222"/>
      <c r="H1707" s="220"/>
    </row>
    <row r="1708" spans="4:8">
      <c r="D1708" s="221"/>
      <c r="E1708" s="222"/>
      <c r="H1708" s="220"/>
    </row>
    <row r="1709" spans="4:8">
      <c r="D1709" s="221"/>
      <c r="E1709" s="222"/>
      <c r="H1709" s="220"/>
    </row>
    <row r="1710" spans="4:8">
      <c r="D1710" s="221"/>
      <c r="E1710" s="222"/>
      <c r="H1710" s="220"/>
    </row>
    <row r="1711" spans="4:8">
      <c r="D1711" s="221"/>
      <c r="E1711" s="222"/>
      <c r="H1711" s="220"/>
    </row>
    <row r="1712" spans="4:8">
      <c r="D1712" s="221"/>
      <c r="E1712" s="222"/>
      <c r="H1712" s="220"/>
    </row>
    <row r="1713" spans="4:8">
      <c r="D1713" s="221"/>
      <c r="E1713" s="222"/>
      <c r="H1713" s="220"/>
    </row>
    <row r="1714" spans="4:8">
      <c r="D1714" s="221"/>
      <c r="E1714" s="222"/>
      <c r="H1714" s="220"/>
    </row>
    <row r="1715" spans="4:8">
      <c r="D1715" s="221"/>
      <c r="E1715" s="222"/>
      <c r="H1715" s="220"/>
    </row>
    <row r="1716" spans="4:8">
      <c r="D1716" s="221"/>
      <c r="E1716" s="222"/>
      <c r="H1716" s="220"/>
    </row>
    <row r="1717" spans="4:8">
      <c r="D1717" s="221"/>
      <c r="E1717" s="222"/>
      <c r="H1717" s="220"/>
    </row>
    <row r="1718" spans="4:8">
      <c r="D1718" s="221"/>
      <c r="E1718" s="222"/>
      <c r="H1718" s="220"/>
    </row>
    <row r="1719" spans="4:8">
      <c r="D1719" s="221"/>
      <c r="E1719" s="222"/>
      <c r="H1719" s="220"/>
    </row>
    <row r="1720" spans="4:8">
      <c r="D1720" s="221"/>
      <c r="E1720" s="222"/>
      <c r="H1720" s="220"/>
    </row>
    <row r="1721" spans="4:8">
      <c r="D1721" s="221"/>
      <c r="E1721" s="222"/>
      <c r="H1721" s="220"/>
    </row>
    <row r="1722" spans="4:8">
      <c r="D1722" s="221"/>
      <c r="E1722" s="222"/>
      <c r="H1722" s="220"/>
    </row>
    <row r="1723" spans="4:8">
      <c r="D1723" s="221"/>
      <c r="E1723" s="222"/>
      <c r="H1723" s="220"/>
    </row>
    <row r="1724" spans="4:8">
      <c r="D1724" s="221"/>
      <c r="E1724" s="222"/>
      <c r="H1724" s="220"/>
    </row>
    <row r="1725" spans="4:8">
      <c r="D1725" s="221"/>
      <c r="E1725" s="222"/>
      <c r="H1725" s="220"/>
    </row>
    <row r="1726" spans="4:8">
      <c r="D1726" s="221"/>
      <c r="E1726" s="222"/>
      <c r="H1726" s="220"/>
    </row>
    <row r="1727" spans="4:8">
      <c r="D1727" s="221"/>
      <c r="E1727" s="222"/>
      <c r="H1727" s="220"/>
    </row>
    <row r="1728" spans="4:8">
      <c r="D1728" s="221"/>
      <c r="E1728" s="222"/>
      <c r="H1728" s="220"/>
    </row>
    <row r="1729" spans="4:8">
      <c r="D1729" s="221"/>
      <c r="E1729" s="222"/>
      <c r="H1729" s="220"/>
    </row>
    <row r="1730" spans="4:8">
      <c r="D1730" s="221"/>
      <c r="E1730" s="222"/>
      <c r="H1730" s="220"/>
    </row>
    <row r="1731" spans="4:8">
      <c r="D1731" s="221"/>
      <c r="E1731" s="222"/>
      <c r="H1731" s="220"/>
    </row>
    <row r="1732" spans="4:8">
      <c r="D1732" s="221"/>
      <c r="E1732" s="222"/>
      <c r="H1732" s="220"/>
    </row>
    <row r="1733" spans="4:8">
      <c r="D1733" s="221"/>
      <c r="E1733" s="222"/>
      <c r="H1733" s="220"/>
    </row>
    <row r="1734" spans="4:8">
      <c r="D1734" s="221"/>
      <c r="E1734" s="222"/>
      <c r="H1734" s="220"/>
    </row>
    <row r="1735" spans="4:8">
      <c r="D1735" s="221"/>
      <c r="E1735" s="222"/>
      <c r="H1735" s="220"/>
    </row>
    <row r="1736" spans="4:8">
      <c r="D1736" s="221"/>
      <c r="E1736" s="222"/>
      <c r="H1736" s="220"/>
    </row>
    <row r="1737" spans="4:8">
      <c r="D1737" s="221"/>
      <c r="E1737" s="222"/>
      <c r="H1737" s="220"/>
    </row>
    <row r="1738" spans="4:8">
      <c r="D1738" s="221"/>
      <c r="E1738" s="222"/>
      <c r="H1738" s="220"/>
    </row>
    <row r="1739" spans="4:8">
      <c r="D1739" s="221"/>
      <c r="E1739" s="222"/>
      <c r="H1739" s="220"/>
    </row>
    <row r="1740" spans="4:8">
      <c r="D1740" s="221"/>
      <c r="E1740" s="222"/>
      <c r="H1740" s="220"/>
    </row>
    <row r="1741" spans="4:8">
      <c r="D1741" s="221"/>
      <c r="E1741" s="222"/>
      <c r="H1741" s="220"/>
    </row>
    <row r="1742" spans="4:8">
      <c r="D1742" s="221"/>
      <c r="E1742" s="222"/>
      <c r="H1742" s="220"/>
    </row>
    <row r="1743" spans="4:8">
      <c r="D1743" s="221"/>
      <c r="E1743" s="222"/>
      <c r="H1743" s="220"/>
    </row>
    <row r="1744" spans="4:8">
      <c r="D1744" s="221"/>
      <c r="E1744" s="222"/>
      <c r="H1744" s="220"/>
    </row>
    <row r="1745" spans="4:8">
      <c r="D1745" s="221"/>
      <c r="E1745" s="222"/>
      <c r="H1745" s="220"/>
    </row>
    <row r="1746" spans="4:8">
      <c r="D1746" s="221"/>
      <c r="E1746" s="222"/>
      <c r="H1746" s="220"/>
    </row>
    <row r="1747" spans="4:8">
      <c r="D1747" s="221"/>
      <c r="E1747" s="222"/>
      <c r="H1747" s="220"/>
    </row>
    <row r="1748" spans="4:8">
      <c r="D1748" s="221"/>
      <c r="E1748" s="222"/>
      <c r="H1748" s="220"/>
    </row>
    <row r="1749" spans="4:8">
      <c r="D1749" s="221"/>
      <c r="E1749" s="222"/>
      <c r="H1749" s="220"/>
    </row>
    <row r="1750" spans="4:8">
      <c r="D1750" s="221"/>
      <c r="E1750" s="222"/>
      <c r="H1750" s="220"/>
    </row>
    <row r="1751" spans="4:8">
      <c r="D1751" s="221"/>
      <c r="E1751" s="222"/>
      <c r="H1751" s="220"/>
    </row>
    <row r="1752" spans="4:8">
      <c r="D1752" s="221"/>
      <c r="E1752" s="222"/>
      <c r="H1752" s="220"/>
    </row>
    <row r="1753" spans="4:8">
      <c r="D1753" s="221"/>
      <c r="E1753" s="222"/>
      <c r="H1753" s="220"/>
    </row>
    <row r="1754" spans="4:8">
      <c r="D1754" s="221"/>
      <c r="E1754" s="222"/>
      <c r="H1754" s="220"/>
    </row>
    <row r="1755" spans="4:8">
      <c r="D1755" s="221"/>
      <c r="E1755" s="222"/>
      <c r="H1755" s="220"/>
    </row>
    <row r="1756" spans="4:8">
      <c r="D1756" s="221"/>
      <c r="E1756" s="222"/>
      <c r="H1756" s="220"/>
    </row>
    <row r="1757" spans="4:8">
      <c r="D1757" s="221"/>
      <c r="E1757" s="222"/>
      <c r="H1757" s="220"/>
    </row>
    <row r="1758" spans="4:8">
      <c r="D1758" s="221"/>
      <c r="E1758" s="222"/>
      <c r="H1758" s="220"/>
    </row>
    <row r="1759" spans="4:8">
      <c r="D1759" s="221"/>
      <c r="E1759" s="222"/>
      <c r="H1759" s="220"/>
    </row>
    <row r="1760" spans="4:8">
      <c r="D1760" s="221"/>
      <c r="E1760" s="222"/>
      <c r="H1760" s="220"/>
    </row>
    <row r="1761" spans="4:8">
      <c r="D1761" s="221"/>
      <c r="E1761" s="222"/>
      <c r="H1761" s="220"/>
    </row>
    <row r="1762" spans="4:8">
      <c r="D1762" s="221"/>
      <c r="E1762" s="222"/>
      <c r="H1762" s="220"/>
    </row>
    <row r="1763" spans="4:8">
      <c r="D1763" s="221"/>
      <c r="E1763" s="222"/>
      <c r="H1763" s="220"/>
    </row>
    <row r="1764" spans="4:8">
      <c r="D1764" s="221"/>
      <c r="E1764" s="222"/>
      <c r="H1764" s="220"/>
    </row>
    <row r="1765" spans="4:8">
      <c r="D1765" s="221"/>
      <c r="E1765" s="222"/>
      <c r="H1765" s="220"/>
    </row>
    <row r="1766" spans="4:8">
      <c r="D1766" s="221"/>
      <c r="E1766" s="222"/>
      <c r="H1766" s="220"/>
    </row>
    <row r="1767" spans="4:8">
      <c r="D1767" s="221"/>
      <c r="E1767" s="222"/>
      <c r="H1767" s="220"/>
    </row>
    <row r="1768" spans="4:8">
      <c r="D1768" s="221"/>
      <c r="E1768" s="222"/>
      <c r="H1768" s="220"/>
    </row>
    <row r="1769" spans="4:8">
      <c r="D1769" s="221"/>
      <c r="E1769" s="222"/>
      <c r="H1769" s="220"/>
    </row>
    <row r="1770" spans="4:8">
      <c r="D1770" s="221"/>
      <c r="E1770" s="222"/>
      <c r="H1770" s="220"/>
    </row>
    <row r="1771" spans="4:8">
      <c r="D1771" s="221"/>
      <c r="E1771" s="222"/>
      <c r="H1771" s="220"/>
    </row>
    <row r="1772" spans="4:8">
      <c r="D1772" s="221"/>
      <c r="E1772" s="222"/>
      <c r="H1772" s="220"/>
    </row>
    <row r="1773" spans="4:8">
      <c r="D1773" s="221"/>
      <c r="E1773" s="222"/>
      <c r="H1773" s="220"/>
    </row>
    <row r="1774" spans="4:8">
      <c r="D1774" s="221"/>
      <c r="E1774" s="222"/>
      <c r="H1774" s="220"/>
    </row>
    <row r="1775" spans="4:8">
      <c r="D1775" s="221"/>
      <c r="E1775" s="222"/>
      <c r="H1775" s="220"/>
    </row>
    <row r="1776" spans="4:8">
      <c r="D1776" s="221"/>
      <c r="E1776" s="222"/>
      <c r="H1776" s="220"/>
    </row>
    <row r="1777" spans="4:8">
      <c r="D1777" s="221"/>
      <c r="E1777" s="222"/>
      <c r="H1777" s="220"/>
    </row>
    <row r="1778" spans="4:8">
      <c r="D1778" s="221"/>
      <c r="E1778" s="222"/>
      <c r="H1778" s="220"/>
    </row>
    <row r="1779" spans="4:8">
      <c r="D1779" s="221"/>
      <c r="E1779" s="222"/>
      <c r="H1779" s="220"/>
    </row>
    <row r="1780" spans="4:8">
      <c r="D1780" s="221"/>
      <c r="E1780" s="222"/>
      <c r="H1780" s="220"/>
    </row>
    <row r="1781" spans="4:8">
      <c r="D1781" s="221"/>
      <c r="E1781" s="222"/>
      <c r="H1781" s="220"/>
    </row>
    <row r="1782" spans="4:8">
      <c r="D1782" s="221"/>
      <c r="E1782" s="222"/>
      <c r="H1782" s="220"/>
    </row>
    <row r="1783" spans="4:8">
      <c r="D1783" s="221"/>
      <c r="E1783" s="222"/>
      <c r="H1783" s="220"/>
    </row>
    <row r="1784" spans="4:8">
      <c r="D1784" s="221"/>
      <c r="E1784" s="222"/>
      <c r="H1784" s="220"/>
    </row>
    <row r="1785" spans="4:8">
      <c r="D1785" s="221"/>
      <c r="E1785" s="222"/>
      <c r="H1785" s="220"/>
    </row>
    <row r="1786" spans="4:8">
      <c r="D1786" s="221"/>
      <c r="E1786" s="222"/>
      <c r="H1786" s="220"/>
    </row>
    <row r="1787" spans="4:8">
      <c r="D1787" s="221"/>
      <c r="E1787" s="222"/>
      <c r="H1787" s="220"/>
    </row>
    <row r="1788" spans="4:8">
      <c r="D1788" s="221"/>
      <c r="E1788" s="222"/>
      <c r="H1788" s="220"/>
    </row>
    <row r="1789" spans="4:8">
      <c r="D1789" s="221"/>
      <c r="E1789" s="222"/>
      <c r="H1789" s="220"/>
    </row>
    <row r="1790" spans="4:8">
      <c r="D1790" s="221"/>
      <c r="E1790" s="222"/>
      <c r="H1790" s="220"/>
    </row>
    <row r="1791" spans="4:8">
      <c r="D1791" s="221"/>
      <c r="E1791" s="222"/>
      <c r="H1791" s="220"/>
    </row>
    <row r="1792" spans="4:8">
      <c r="D1792" s="221"/>
      <c r="E1792" s="222"/>
      <c r="H1792" s="220"/>
    </row>
    <row r="1793" spans="4:8">
      <c r="D1793" s="221"/>
      <c r="E1793" s="222"/>
      <c r="H1793" s="220"/>
    </row>
    <row r="1794" spans="4:8">
      <c r="D1794" s="221"/>
      <c r="E1794" s="222"/>
      <c r="H1794" s="220"/>
    </row>
    <row r="1795" spans="4:8">
      <c r="D1795" s="221"/>
      <c r="E1795" s="222"/>
      <c r="H1795" s="220"/>
    </row>
    <row r="1796" spans="4:8">
      <c r="D1796" s="221"/>
      <c r="E1796" s="222"/>
      <c r="H1796" s="220"/>
    </row>
    <row r="1797" spans="4:8">
      <c r="D1797" s="221"/>
      <c r="E1797" s="222"/>
      <c r="H1797" s="220"/>
    </row>
    <row r="1798" spans="4:8">
      <c r="D1798" s="221"/>
      <c r="E1798" s="222"/>
      <c r="H1798" s="220"/>
    </row>
    <row r="1799" spans="4:8">
      <c r="D1799" s="221"/>
      <c r="E1799" s="222"/>
      <c r="H1799" s="220"/>
    </row>
    <row r="1800" spans="4:8">
      <c r="D1800" s="221"/>
      <c r="E1800" s="222"/>
      <c r="H1800" s="220"/>
    </row>
    <row r="1801" spans="4:8">
      <c r="D1801" s="221"/>
      <c r="E1801" s="222"/>
      <c r="H1801" s="220"/>
    </row>
    <row r="1802" spans="4:8">
      <c r="D1802" s="221"/>
      <c r="E1802" s="222"/>
      <c r="H1802" s="220"/>
    </row>
    <row r="1803" spans="4:8">
      <c r="D1803" s="221"/>
      <c r="E1803" s="222"/>
      <c r="H1803" s="220"/>
    </row>
    <row r="1804" spans="4:8">
      <c r="D1804" s="221"/>
      <c r="E1804" s="222"/>
      <c r="H1804" s="220"/>
    </row>
    <row r="1805" spans="4:8">
      <c r="D1805" s="221"/>
      <c r="E1805" s="222"/>
      <c r="H1805" s="220"/>
    </row>
    <row r="1806" spans="4:8">
      <c r="D1806" s="221"/>
      <c r="E1806" s="222"/>
      <c r="H1806" s="220"/>
    </row>
    <row r="1807" spans="4:8">
      <c r="D1807" s="221"/>
      <c r="E1807" s="222"/>
      <c r="H1807" s="220"/>
    </row>
    <row r="1808" spans="4:8">
      <c r="D1808" s="221"/>
      <c r="E1808" s="222"/>
      <c r="H1808" s="220"/>
    </row>
    <row r="1809" spans="4:8">
      <c r="D1809" s="221"/>
      <c r="E1809" s="222"/>
      <c r="H1809" s="220"/>
    </row>
    <row r="1810" spans="4:8">
      <c r="D1810" s="221"/>
      <c r="E1810" s="222"/>
      <c r="H1810" s="220"/>
    </row>
    <row r="1811" spans="4:8">
      <c r="D1811" s="221"/>
      <c r="E1811" s="222"/>
      <c r="H1811" s="220"/>
    </row>
    <row r="1812" spans="4:8">
      <c r="D1812" s="221"/>
      <c r="E1812" s="222"/>
      <c r="H1812" s="220"/>
    </row>
    <row r="1813" spans="4:8">
      <c r="D1813" s="221"/>
      <c r="E1813" s="222"/>
      <c r="H1813" s="220"/>
    </row>
    <row r="1814" spans="4:8">
      <c r="D1814" s="221"/>
      <c r="E1814" s="222"/>
      <c r="H1814" s="220"/>
    </row>
    <row r="1815" spans="4:8">
      <c r="D1815" s="221"/>
      <c r="E1815" s="222"/>
      <c r="H1815" s="220"/>
    </row>
    <row r="1816" spans="4:8">
      <c r="D1816" s="221"/>
      <c r="E1816" s="222"/>
      <c r="H1816" s="220"/>
    </row>
    <row r="1817" spans="4:8">
      <c r="D1817" s="221"/>
      <c r="E1817" s="222"/>
      <c r="H1817" s="220"/>
    </row>
    <row r="1818" spans="4:8">
      <c r="D1818" s="221"/>
      <c r="E1818" s="222"/>
      <c r="H1818" s="220"/>
    </row>
    <row r="1819" spans="4:8">
      <c r="D1819" s="221"/>
      <c r="E1819" s="222"/>
      <c r="H1819" s="220"/>
    </row>
    <row r="1820" spans="4:8">
      <c r="D1820" s="221"/>
      <c r="E1820" s="222"/>
      <c r="H1820" s="220"/>
    </row>
    <row r="1821" spans="4:8">
      <c r="D1821" s="221"/>
      <c r="E1821" s="222"/>
      <c r="H1821" s="220"/>
    </row>
    <row r="1822" spans="4:8">
      <c r="D1822" s="221"/>
      <c r="E1822" s="222"/>
      <c r="H1822" s="220"/>
    </row>
    <row r="1823" spans="4:8">
      <c r="D1823" s="221"/>
      <c r="E1823" s="222"/>
      <c r="H1823" s="220"/>
    </row>
    <row r="1824" spans="4:8">
      <c r="D1824" s="221"/>
      <c r="E1824" s="222"/>
      <c r="H1824" s="220"/>
    </row>
    <row r="1825" spans="4:8">
      <c r="D1825" s="221"/>
      <c r="E1825" s="222"/>
      <c r="H1825" s="220"/>
    </row>
    <row r="1826" spans="4:8">
      <c r="D1826" s="221"/>
      <c r="E1826" s="222"/>
      <c r="H1826" s="220"/>
    </row>
    <row r="1827" spans="4:8">
      <c r="D1827" s="221"/>
      <c r="E1827" s="222"/>
      <c r="H1827" s="220"/>
    </row>
    <row r="1828" spans="4:8">
      <c r="D1828" s="221"/>
      <c r="E1828" s="222"/>
      <c r="H1828" s="220"/>
    </row>
    <row r="1829" spans="4:8">
      <c r="D1829" s="221"/>
      <c r="E1829" s="222"/>
      <c r="H1829" s="220"/>
    </row>
    <row r="1830" spans="4:8">
      <c r="D1830" s="221"/>
      <c r="E1830" s="222"/>
      <c r="H1830" s="220"/>
    </row>
    <row r="1831" spans="4:8">
      <c r="D1831" s="221"/>
      <c r="E1831" s="222"/>
      <c r="H1831" s="220"/>
    </row>
    <row r="1832" spans="4:8">
      <c r="D1832" s="221"/>
      <c r="E1832" s="222"/>
      <c r="H1832" s="220"/>
    </row>
    <row r="1833" spans="4:8">
      <c r="D1833" s="221"/>
      <c r="E1833" s="222"/>
      <c r="H1833" s="220"/>
    </row>
    <row r="1834" spans="4:8">
      <c r="D1834" s="221"/>
      <c r="E1834" s="222"/>
      <c r="H1834" s="220"/>
    </row>
    <row r="1835" spans="4:8">
      <c r="D1835" s="221"/>
      <c r="E1835" s="222"/>
      <c r="H1835" s="220"/>
    </row>
    <row r="1836" spans="4:8">
      <c r="D1836" s="221"/>
      <c r="E1836" s="222"/>
      <c r="H1836" s="220"/>
    </row>
    <row r="1837" spans="4:8">
      <c r="D1837" s="221"/>
      <c r="E1837" s="222"/>
      <c r="H1837" s="220"/>
    </row>
    <row r="1838" spans="4:8">
      <c r="D1838" s="221"/>
      <c r="E1838" s="222"/>
      <c r="H1838" s="220"/>
    </row>
    <row r="1839" spans="4:8">
      <c r="D1839" s="221"/>
      <c r="E1839" s="222"/>
      <c r="H1839" s="220"/>
    </row>
    <row r="1840" spans="4:8">
      <c r="D1840" s="221"/>
      <c r="E1840" s="222"/>
      <c r="H1840" s="220"/>
    </row>
    <row r="1841" spans="4:8">
      <c r="D1841" s="221"/>
      <c r="E1841" s="222"/>
      <c r="H1841" s="220"/>
    </row>
    <row r="1842" spans="4:8">
      <c r="D1842" s="221"/>
      <c r="E1842" s="222"/>
      <c r="H1842" s="220"/>
    </row>
    <row r="1843" spans="4:8">
      <c r="D1843" s="221"/>
      <c r="E1843" s="222"/>
      <c r="H1843" s="220"/>
    </row>
    <row r="1844" spans="4:8">
      <c r="D1844" s="221"/>
      <c r="E1844" s="222"/>
      <c r="H1844" s="220"/>
    </row>
    <row r="1845" spans="4:8">
      <c r="D1845" s="221"/>
      <c r="E1845" s="222"/>
      <c r="H1845" s="220"/>
    </row>
    <row r="1846" spans="4:8">
      <c r="D1846" s="221"/>
      <c r="E1846" s="222"/>
      <c r="H1846" s="220"/>
    </row>
    <row r="1847" spans="4:8">
      <c r="D1847" s="221"/>
      <c r="E1847" s="222"/>
      <c r="H1847" s="220"/>
    </row>
    <row r="1848" spans="4:8">
      <c r="D1848" s="221"/>
      <c r="E1848" s="222"/>
      <c r="H1848" s="220"/>
    </row>
    <row r="1849" spans="4:8">
      <c r="D1849" s="221"/>
      <c r="E1849" s="222"/>
      <c r="H1849" s="220"/>
    </row>
    <row r="1850" spans="4:8">
      <c r="D1850" s="221"/>
      <c r="E1850" s="222"/>
      <c r="H1850" s="220"/>
    </row>
    <row r="1851" spans="4:8">
      <c r="D1851" s="221"/>
      <c r="E1851" s="222"/>
      <c r="H1851" s="220"/>
    </row>
    <row r="1852" spans="4:8">
      <c r="D1852" s="221"/>
      <c r="E1852" s="222"/>
      <c r="H1852" s="220"/>
    </row>
    <row r="1853" spans="4:8">
      <c r="D1853" s="221"/>
      <c r="E1853" s="222"/>
      <c r="H1853" s="220"/>
    </row>
    <row r="1854" spans="4:8">
      <c r="D1854" s="221"/>
      <c r="E1854" s="222"/>
      <c r="H1854" s="220"/>
    </row>
    <row r="1855" spans="4:8">
      <c r="D1855" s="221"/>
      <c r="E1855" s="222"/>
      <c r="H1855" s="220"/>
    </row>
    <row r="1856" spans="4:8">
      <c r="D1856" s="221"/>
      <c r="E1856" s="222"/>
      <c r="H1856" s="220"/>
    </row>
    <row r="1857" spans="4:8">
      <c r="D1857" s="221"/>
      <c r="E1857" s="222"/>
      <c r="H1857" s="220"/>
    </row>
    <row r="1858" spans="4:8">
      <c r="D1858" s="221"/>
      <c r="E1858" s="222"/>
      <c r="H1858" s="220"/>
    </row>
    <row r="1859" spans="4:8">
      <c r="D1859" s="221"/>
      <c r="E1859" s="222"/>
      <c r="H1859" s="220"/>
    </row>
    <row r="1860" spans="4:8">
      <c r="D1860" s="221"/>
      <c r="E1860" s="222"/>
      <c r="H1860" s="220"/>
    </row>
    <row r="1861" spans="4:8">
      <c r="D1861" s="221"/>
      <c r="E1861" s="222"/>
      <c r="H1861" s="220"/>
    </row>
    <row r="1862" spans="4:8">
      <c r="D1862" s="221"/>
      <c r="E1862" s="222"/>
      <c r="H1862" s="220"/>
    </row>
    <row r="1863" spans="4:8">
      <c r="D1863" s="221"/>
      <c r="E1863" s="222"/>
      <c r="H1863" s="220"/>
    </row>
    <row r="1864" spans="4:8">
      <c r="D1864" s="221"/>
      <c r="E1864" s="222"/>
      <c r="H1864" s="220"/>
    </row>
    <row r="1865" spans="4:8">
      <c r="D1865" s="221"/>
      <c r="E1865" s="222"/>
      <c r="H1865" s="220"/>
    </row>
    <row r="1866" spans="4:8">
      <c r="D1866" s="221"/>
      <c r="E1866" s="222"/>
      <c r="H1866" s="220"/>
    </row>
    <row r="1867" spans="4:8">
      <c r="D1867" s="221"/>
      <c r="E1867" s="222"/>
      <c r="H1867" s="220"/>
    </row>
    <row r="1868" spans="4:8">
      <c r="D1868" s="221"/>
      <c r="E1868" s="222"/>
      <c r="H1868" s="220"/>
    </row>
    <row r="1869" spans="4:8">
      <c r="D1869" s="221"/>
      <c r="E1869" s="222"/>
      <c r="H1869" s="220"/>
    </row>
    <row r="1870" spans="4:8">
      <c r="D1870" s="221"/>
      <c r="E1870" s="222"/>
      <c r="H1870" s="220"/>
    </row>
    <row r="1871" spans="4:8">
      <c r="D1871" s="221"/>
      <c r="E1871" s="222"/>
      <c r="H1871" s="220"/>
    </row>
    <row r="1872" spans="4:8">
      <c r="D1872" s="221"/>
      <c r="E1872" s="222"/>
      <c r="H1872" s="220"/>
    </row>
    <row r="1873" spans="4:8">
      <c r="D1873" s="221"/>
      <c r="E1873" s="222"/>
      <c r="H1873" s="220"/>
    </row>
    <row r="1874" spans="4:8">
      <c r="D1874" s="221"/>
      <c r="E1874" s="222"/>
      <c r="H1874" s="220"/>
    </row>
    <row r="1875" spans="4:8">
      <c r="D1875" s="221"/>
      <c r="E1875" s="222"/>
      <c r="H1875" s="220"/>
    </row>
    <row r="1876" spans="4:8">
      <c r="D1876" s="221"/>
      <c r="E1876" s="222"/>
      <c r="H1876" s="220"/>
    </row>
    <row r="1877" spans="4:8">
      <c r="D1877" s="221"/>
      <c r="E1877" s="222"/>
      <c r="H1877" s="220"/>
    </row>
    <row r="1878" spans="4:8">
      <c r="D1878" s="221"/>
      <c r="E1878" s="222"/>
      <c r="H1878" s="220"/>
    </row>
    <row r="1879" spans="4:8">
      <c r="D1879" s="221"/>
      <c r="E1879" s="222"/>
      <c r="H1879" s="220"/>
    </row>
    <row r="1880" spans="4:8">
      <c r="D1880" s="221"/>
      <c r="E1880" s="222"/>
      <c r="H1880" s="220"/>
    </row>
    <row r="1881" spans="4:8">
      <c r="D1881" s="221"/>
      <c r="E1881" s="222"/>
      <c r="H1881" s="220"/>
    </row>
    <row r="1882" spans="4:8">
      <c r="D1882" s="221"/>
      <c r="E1882" s="222"/>
      <c r="H1882" s="220"/>
    </row>
    <row r="1883" spans="4:8">
      <c r="D1883" s="221"/>
      <c r="E1883" s="222"/>
      <c r="H1883" s="220"/>
    </row>
    <row r="1884" spans="4:8">
      <c r="D1884" s="221"/>
      <c r="E1884" s="222"/>
      <c r="H1884" s="220"/>
    </row>
    <row r="1885" spans="4:8">
      <c r="D1885" s="221"/>
      <c r="E1885" s="222"/>
      <c r="H1885" s="220"/>
    </row>
    <row r="1886" spans="4:8">
      <c r="D1886" s="221"/>
      <c r="E1886" s="222"/>
      <c r="H1886" s="220"/>
    </row>
    <row r="1887" spans="4:8">
      <c r="D1887" s="221"/>
      <c r="E1887" s="222"/>
      <c r="H1887" s="220"/>
    </row>
    <row r="1888" spans="4:8">
      <c r="D1888" s="221"/>
      <c r="E1888" s="222"/>
      <c r="H1888" s="220"/>
    </row>
    <row r="1889" spans="4:8">
      <c r="D1889" s="221"/>
      <c r="E1889" s="222"/>
      <c r="H1889" s="220"/>
    </row>
    <row r="1890" spans="4:8">
      <c r="D1890" s="221"/>
      <c r="E1890" s="222"/>
      <c r="H1890" s="220"/>
    </row>
    <row r="1891" spans="4:8">
      <c r="D1891" s="221"/>
      <c r="E1891" s="222"/>
      <c r="H1891" s="220"/>
    </row>
    <row r="1892" spans="4:8">
      <c r="D1892" s="221"/>
      <c r="E1892" s="222"/>
      <c r="H1892" s="220"/>
    </row>
    <row r="1893" spans="4:8">
      <c r="D1893" s="221"/>
      <c r="E1893" s="222"/>
      <c r="H1893" s="220"/>
    </row>
    <row r="1894" spans="4:8">
      <c r="D1894" s="221"/>
      <c r="E1894" s="222"/>
      <c r="H1894" s="220"/>
    </row>
    <row r="1895" spans="4:8">
      <c r="D1895" s="221"/>
      <c r="E1895" s="222"/>
      <c r="H1895" s="220"/>
    </row>
    <row r="1896" spans="4:8">
      <c r="D1896" s="221"/>
      <c r="E1896" s="222"/>
      <c r="H1896" s="220"/>
    </row>
    <row r="1897" spans="4:8">
      <c r="D1897" s="221"/>
      <c r="E1897" s="222"/>
      <c r="H1897" s="220"/>
    </row>
    <row r="1898" spans="4:8">
      <c r="D1898" s="221"/>
      <c r="E1898" s="222"/>
      <c r="H1898" s="220"/>
    </row>
    <row r="1899" spans="4:8">
      <c r="D1899" s="221"/>
      <c r="E1899" s="222"/>
      <c r="H1899" s="220"/>
    </row>
    <row r="1900" spans="4:8">
      <c r="D1900" s="221"/>
      <c r="E1900" s="222"/>
      <c r="H1900" s="220"/>
    </row>
    <row r="1901" spans="4:8">
      <c r="D1901" s="221"/>
      <c r="E1901" s="222"/>
      <c r="H1901" s="220"/>
    </row>
    <row r="1902" spans="4:8">
      <c r="D1902" s="221"/>
      <c r="E1902" s="222"/>
      <c r="H1902" s="220"/>
    </row>
    <row r="1903" spans="4:8">
      <c r="D1903" s="221"/>
      <c r="E1903" s="222"/>
      <c r="H1903" s="220"/>
    </row>
    <row r="1904" spans="4:8">
      <c r="D1904" s="221"/>
      <c r="E1904" s="222"/>
      <c r="H1904" s="220"/>
    </row>
    <row r="1905" spans="4:8">
      <c r="D1905" s="221"/>
      <c r="E1905" s="222"/>
      <c r="H1905" s="220"/>
    </row>
    <row r="1906" spans="4:8">
      <c r="D1906" s="221"/>
      <c r="E1906" s="222"/>
      <c r="H1906" s="220"/>
    </row>
    <row r="1907" spans="4:8">
      <c r="D1907" s="221"/>
      <c r="E1907" s="222"/>
      <c r="H1907" s="220"/>
    </row>
    <row r="1908" spans="4:8">
      <c r="D1908" s="221"/>
      <c r="E1908" s="222"/>
      <c r="H1908" s="220"/>
    </row>
    <row r="1909" spans="4:8">
      <c r="D1909" s="221"/>
      <c r="E1909" s="222"/>
      <c r="H1909" s="220"/>
    </row>
    <row r="1910" spans="4:8">
      <c r="D1910" s="221"/>
      <c r="E1910" s="222"/>
      <c r="H1910" s="220"/>
    </row>
    <row r="1911" spans="4:8">
      <c r="D1911" s="221"/>
      <c r="E1911" s="222"/>
      <c r="H1911" s="220"/>
    </row>
    <row r="1912" spans="4:8">
      <c r="D1912" s="221"/>
      <c r="E1912" s="222"/>
      <c r="H1912" s="220"/>
    </row>
    <row r="1913" spans="4:8">
      <c r="D1913" s="221"/>
      <c r="E1913" s="222"/>
      <c r="H1913" s="220"/>
    </row>
    <row r="1914" spans="4:8">
      <c r="D1914" s="221"/>
      <c r="E1914" s="222"/>
      <c r="H1914" s="220"/>
    </row>
    <row r="1915" spans="4:8">
      <c r="D1915" s="221"/>
      <c r="E1915" s="222"/>
      <c r="H1915" s="220"/>
    </row>
    <row r="1916" spans="4:8">
      <c r="D1916" s="221"/>
      <c r="E1916" s="222"/>
      <c r="H1916" s="220"/>
    </row>
    <row r="1917" spans="4:8">
      <c r="D1917" s="221"/>
      <c r="E1917" s="222"/>
      <c r="H1917" s="220"/>
    </row>
    <row r="1918" spans="4:8">
      <c r="D1918" s="221"/>
      <c r="E1918" s="222"/>
      <c r="H1918" s="220"/>
    </row>
    <row r="1919" spans="4:8">
      <c r="D1919" s="221"/>
      <c r="E1919" s="222"/>
      <c r="H1919" s="220"/>
    </row>
    <row r="1920" spans="4:8">
      <c r="D1920" s="221"/>
      <c r="E1920" s="222"/>
      <c r="H1920" s="220"/>
    </row>
    <row r="1921" spans="4:8">
      <c r="D1921" s="221"/>
      <c r="E1921" s="222"/>
      <c r="H1921" s="220"/>
    </row>
    <row r="1922" spans="4:8">
      <c r="D1922" s="221"/>
      <c r="E1922" s="222"/>
      <c r="H1922" s="220"/>
    </row>
    <row r="1923" spans="4:8">
      <c r="D1923" s="221"/>
      <c r="E1923" s="222"/>
      <c r="H1923" s="220"/>
    </row>
    <row r="1924" spans="4:8">
      <c r="D1924" s="221"/>
      <c r="E1924" s="222"/>
      <c r="H1924" s="220"/>
    </row>
    <row r="1925" spans="4:8">
      <c r="D1925" s="221"/>
      <c r="E1925" s="222"/>
      <c r="H1925" s="220"/>
    </row>
    <row r="1926" spans="4:8">
      <c r="D1926" s="221"/>
      <c r="E1926" s="222"/>
      <c r="H1926" s="220"/>
    </row>
    <row r="1927" spans="4:8">
      <c r="D1927" s="221"/>
      <c r="E1927" s="222"/>
      <c r="H1927" s="220"/>
    </row>
    <row r="1928" spans="4:8">
      <c r="D1928" s="221"/>
      <c r="E1928" s="222"/>
      <c r="H1928" s="220"/>
    </row>
    <row r="1929" spans="4:8">
      <c r="D1929" s="221"/>
      <c r="E1929" s="222"/>
      <c r="H1929" s="220"/>
    </row>
    <row r="1930" spans="4:8">
      <c r="D1930" s="221"/>
      <c r="E1930" s="222"/>
      <c r="H1930" s="220"/>
    </row>
    <row r="1931" spans="4:8">
      <c r="D1931" s="221"/>
      <c r="E1931" s="222"/>
      <c r="H1931" s="220"/>
    </row>
    <row r="1932" spans="4:8">
      <c r="D1932" s="221"/>
      <c r="E1932" s="222"/>
      <c r="H1932" s="220"/>
    </row>
    <row r="1933" spans="4:8">
      <c r="D1933" s="221"/>
      <c r="E1933" s="222"/>
      <c r="H1933" s="220"/>
    </row>
    <row r="1934" spans="4:8">
      <c r="D1934" s="221"/>
      <c r="E1934" s="222"/>
      <c r="H1934" s="220"/>
    </row>
    <row r="1935" spans="4:8">
      <c r="D1935" s="221"/>
      <c r="E1935" s="222"/>
      <c r="H1935" s="220"/>
    </row>
    <row r="1936" spans="4:8">
      <c r="D1936" s="221"/>
      <c r="E1936" s="222"/>
      <c r="H1936" s="220"/>
    </row>
    <row r="1937" spans="4:8">
      <c r="D1937" s="221"/>
      <c r="E1937" s="222"/>
      <c r="H1937" s="220"/>
    </row>
    <row r="1938" spans="4:8">
      <c r="D1938" s="221"/>
      <c r="E1938" s="222"/>
      <c r="H1938" s="220"/>
    </row>
    <row r="1939" spans="4:8">
      <c r="D1939" s="221"/>
      <c r="E1939" s="222"/>
      <c r="H1939" s="220"/>
    </row>
    <row r="1940" spans="4:8">
      <c r="D1940" s="221"/>
      <c r="E1940" s="222"/>
      <c r="H1940" s="220"/>
    </row>
    <row r="1941" spans="4:8">
      <c r="D1941" s="221"/>
      <c r="E1941" s="222"/>
      <c r="H1941" s="220"/>
    </row>
    <row r="1942" spans="4:8">
      <c r="D1942" s="221"/>
      <c r="E1942" s="222"/>
      <c r="H1942" s="220"/>
    </row>
    <row r="1943" spans="4:8">
      <c r="D1943" s="221"/>
      <c r="E1943" s="222"/>
      <c r="H1943" s="220"/>
    </row>
    <row r="1944" spans="4:8">
      <c r="D1944" s="221"/>
      <c r="E1944" s="222"/>
      <c r="H1944" s="220"/>
    </row>
    <row r="1945" spans="4:8">
      <c r="D1945" s="221"/>
      <c r="E1945" s="222"/>
      <c r="H1945" s="220"/>
    </row>
    <row r="1946" spans="4:8">
      <c r="D1946" s="221"/>
      <c r="E1946" s="222"/>
      <c r="H1946" s="220"/>
    </row>
    <row r="1947" spans="4:8">
      <c r="D1947" s="221"/>
      <c r="E1947" s="222"/>
      <c r="H1947" s="220"/>
    </row>
    <row r="1948" spans="4:8">
      <c r="D1948" s="221"/>
      <c r="E1948" s="222"/>
      <c r="H1948" s="220"/>
    </row>
    <row r="1949" spans="4:8">
      <c r="D1949" s="221"/>
      <c r="E1949" s="222"/>
      <c r="H1949" s="220"/>
    </row>
    <row r="1950" spans="4:8">
      <c r="D1950" s="221"/>
      <c r="E1950" s="222"/>
      <c r="H1950" s="220"/>
    </row>
    <row r="1951" spans="4:8">
      <c r="D1951" s="221"/>
      <c r="E1951" s="222"/>
      <c r="H1951" s="220"/>
    </row>
    <row r="1952" spans="4:8">
      <c r="D1952" s="221"/>
      <c r="E1952" s="222"/>
      <c r="H1952" s="220"/>
    </row>
    <row r="1953" spans="4:8">
      <c r="D1953" s="221"/>
      <c r="E1953" s="222"/>
      <c r="H1953" s="220"/>
    </row>
    <row r="1954" spans="4:8">
      <c r="D1954" s="221"/>
      <c r="E1954" s="222"/>
      <c r="H1954" s="220"/>
    </row>
    <row r="1955" spans="4:8">
      <c r="D1955" s="221"/>
      <c r="E1955" s="222"/>
      <c r="H1955" s="220"/>
    </row>
    <row r="1956" spans="4:8">
      <c r="D1956" s="221"/>
      <c r="E1956" s="222"/>
      <c r="H1956" s="220"/>
    </row>
    <row r="1957" spans="4:8">
      <c r="D1957" s="221"/>
      <c r="E1957" s="222"/>
      <c r="H1957" s="220"/>
    </row>
    <row r="1958" spans="4:8">
      <c r="D1958" s="221"/>
      <c r="E1958" s="222"/>
      <c r="H1958" s="220"/>
    </row>
    <row r="1959" spans="4:8">
      <c r="D1959" s="221"/>
      <c r="E1959" s="222"/>
      <c r="H1959" s="220"/>
    </row>
    <row r="1960" spans="4:8">
      <c r="D1960" s="221"/>
      <c r="E1960" s="222"/>
      <c r="H1960" s="220"/>
    </row>
    <row r="1961" spans="4:8">
      <c r="D1961" s="221"/>
      <c r="E1961" s="222"/>
      <c r="H1961" s="220"/>
    </row>
    <row r="1962" spans="4:8">
      <c r="D1962" s="221"/>
      <c r="E1962" s="222"/>
      <c r="H1962" s="220"/>
    </row>
    <row r="1963" spans="4:8">
      <c r="D1963" s="221"/>
      <c r="E1963" s="222"/>
      <c r="H1963" s="220"/>
    </row>
    <row r="1964" spans="4:8">
      <c r="D1964" s="221"/>
      <c r="E1964" s="222"/>
      <c r="H1964" s="220"/>
    </row>
    <row r="1965" spans="4:8">
      <c r="D1965" s="221"/>
      <c r="E1965" s="222"/>
      <c r="H1965" s="220"/>
    </row>
    <row r="1966" spans="4:8">
      <c r="D1966" s="221"/>
      <c r="E1966" s="222"/>
      <c r="H1966" s="220"/>
    </row>
    <row r="1967" spans="4:8">
      <c r="D1967" s="221"/>
      <c r="E1967" s="222"/>
      <c r="H1967" s="220"/>
    </row>
    <row r="1968" spans="4:8">
      <c r="D1968" s="221"/>
      <c r="E1968" s="222"/>
      <c r="H1968" s="220"/>
    </row>
    <row r="1969" spans="4:8">
      <c r="D1969" s="221"/>
      <c r="E1969" s="222"/>
      <c r="H1969" s="220"/>
    </row>
    <row r="1970" spans="4:8">
      <c r="D1970" s="221"/>
      <c r="E1970" s="222"/>
      <c r="H1970" s="220"/>
    </row>
    <row r="1971" spans="4:8">
      <c r="D1971" s="221"/>
      <c r="E1971" s="222"/>
      <c r="H1971" s="220"/>
    </row>
    <row r="1972" spans="4:8">
      <c r="D1972" s="221"/>
      <c r="E1972" s="222"/>
      <c r="H1972" s="220"/>
    </row>
    <row r="1973" spans="4:8">
      <c r="D1973" s="221"/>
      <c r="E1973" s="222"/>
      <c r="H1973" s="220"/>
    </row>
    <row r="1974" spans="4:8">
      <c r="D1974" s="221"/>
      <c r="E1974" s="222"/>
      <c r="H1974" s="220"/>
    </row>
    <row r="1975" spans="4:8">
      <c r="D1975" s="221"/>
      <c r="E1975" s="222"/>
      <c r="H1975" s="220"/>
    </row>
    <row r="1976" spans="4:8">
      <c r="D1976" s="221"/>
      <c r="E1976" s="222"/>
      <c r="H1976" s="220"/>
    </row>
    <row r="1977" spans="4:8">
      <c r="D1977" s="221"/>
      <c r="E1977" s="222"/>
      <c r="H1977" s="220"/>
    </row>
    <row r="1978" spans="4:8">
      <c r="D1978" s="221"/>
      <c r="E1978" s="222"/>
      <c r="H1978" s="220"/>
    </row>
    <row r="1979" spans="4:8">
      <c r="D1979" s="221"/>
      <c r="E1979" s="222"/>
      <c r="H1979" s="220"/>
    </row>
    <row r="1980" spans="4:8">
      <c r="D1980" s="221"/>
      <c r="E1980" s="222"/>
      <c r="H1980" s="220"/>
    </row>
    <row r="1981" spans="4:8">
      <c r="D1981" s="221"/>
      <c r="E1981" s="222"/>
      <c r="H1981" s="220"/>
    </row>
    <row r="1982" spans="4:8">
      <c r="D1982" s="221"/>
      <c r="E1982" s="222"/>
      <c r="H1982" s="220"/>
    </row>
    <row r="1983" spans="4:8">
      <c r="D1983" s="221"/>
      <c r="E1983" s="222"/>
      <c r="H1983" s="220"/>
    </row>
    <row r="1984" spans="4:8">
      <c r="D1984" s="221"/>
      <c r="E1984" s="222"/>
      <c r="H1984" s="220"/>
    </row>
    <row r="1985" spans="4:8">
      <c r="D1985" s="221"/>
      <c r="E1985" s="222"/>
      <c r="H1985" s="220"/>
    </row>
    <row r="1986" spans="4:8">
      <c r="D1986" s="221"/>
      <c r="E1986" s="222"/>
      <c r="H1986" s="220"/>
    </row>
    <row r="1987" spans="4:8">
      <c r="D1987" s="221"/>
      <c r="E1987" s="222"/>
      <c r="H1987" s="220"/>
    </row>
    <row r="1988" spans="4:8">
      <c r="D1988" s="221"/>
      <c r="E1988" s="222"/>
      <c r="H1988" s="220"/>
    </row>
    <row r="1989" spans="4:8">
      <c r="D1989" s="221"/>
      <c r="E1989" s="222"/>
      <c r="H1989" s="220"/>
    </row>
    <row r="1990" spans="4:8">
      <c r="D1990" s="221"/>
      <c r="E1990" s="222"/>
      <c r="H1990" s="220"/>
    </row>
    <row r="1991" spans="4:8">
      <c r="D1991" s="221"/>
      <c r="E1991" s="222"/>
      <c r="H1991" s="220"/>
    </row>
    <row r="1992" spans="4:8">
      <c r="D1992" s="221"/>
      <c r="E1992" s="222"/>
      <c r="H1992" s="220"/>
    </row>
    <row r="1993" spans="4:8">
      <c r="D1993" s="221"/>
      <c r="E1993" s="222"/>
      <c r="H1993" s="220"/>
    </row>
    <row r="1994" spans="4:8">
      <c r="D1994" s="221"/>
      <c r="E1994" s="222"/>
      <c r="H1994" s="220"/>
    </row>
    <row r="1995" spans="4:8">
      <c r="D1995" s="221"/>
      <c r="E1995" s="222"/>
      <c r="H1995" s="220"/>
    </row>
    <row r="1996" spans="4:8">
      <c r="D1996" s="221"/>
      <c r="E1996" s="222"/>
      <c r="H1996" s="220"/>
    </row>
    <row r="1997" spans="4:8">
      <c r="D1997" s="221"/>
      <c r="E1997" s="222"/>
      <c r="H1997" s="220"/>
    </row>
    <row r="1998" spans="4:8">
      <c r="D1998" s="221"/>
      <c r="E1998" s="222"/>
      <c r="H1998" s="220"/>
    </row>
    <row r="1999" spans="4:8">
      <c r="D1999" s="221"/>
      <c r="E1999" s="222"/>
      <c r="H1999" s="220"/>
    </row>
    <row r="2000" spans="4:8">
      <c r="D2000" s="221"/>
      <c r="E2000" s="222"/>
      <c r="H2000" s="220"/>
    </row>
    <row r="2001" spans="4:8">
      <c r="D2001" s="221"/>
      <c r="E2001" s="222"/>
      <c r="H2001" s="220"/>
    </row>
    <row r="2002" spans="4:8">
      <c r="D2002" s="221"/>
      <c r="E2002" s="222"/>
      <c r="H2002" s="220"/>
    </row>
    <row r="2003" spans="4:8">
      <c r="D2003" s="221"/>
      <c r="E2003" s="222"/>
      <c r="H2003" s="220"/>
    </row>
    <row r="2004" spans="4:8">
      <c r="D2004" s="221"/>
      <c r="E2004" s="222"/>
      <c r="H2004" s="220"/>
    </row>
    <row r="2005" spans="4:8">
      <c r="D2005" s="221"/>
      <c r="E2005" s="222"/>
      <c r="H2005" s="220"/>
    </row>
    <row r="2006" spans="4:8">
      <c r="D2006" s="221"/>
      <c r="E2006" s="222"/>
      <c r="H2006" s="220"/>
    </row>
    <row r="2007" spans="4:8">
      <c r="D2007" s="221"/>
      <c r="E2007" s="222"/>
      <c r="H2007" s="220"/>
    </row>
    <row r="2008" spans="4:8">
      <c r="D2008" s="221"/>
      <c r="E2008" s="222"/>
      <c r="H2008" s="220"/>
    </row>
    <row r="2009" spans="4:8">
      <c r="D2009" s="221"/>
      <c r="E2009" s="222"/>
      <c r="H2009" s="220"/>
    </row>
    <row r="2010" spans="4:8">
      <c r="D2010" s="221"/>
      <c r="E2010" s="222"/>
      <c r="H2010" s="220"/>
    </row>
    <row r="2011" spans="4:8">
      <c r="D2011" s="221"/>
      <c r="E2011" s="222"/>
      <c r="H2011" s="220"/>
    </row>
    <row r="2012" spans="4:8">
      <c r="D2012" s="221"/>
      <c r="E2012" s="222"/>
      <c r="H2012" s="220"/>
    </row>
    <row r="2013" spans="4:8">
      <c r="D2013" s="221"/>
      <c r="E2013" s="222"/>
      <c r="H2013" s="220"/>
    </row>
    <row r="2014" spans="4:8">
      <c r="D2014" s="221"/>
      <c r="E2014" s="222"/>
      <c r="H2014" s="220"/>
    </row>
    <row r="2015" spans="4:8">
      <c r="D2015" s="221"/>
      <c r="E2015" s="222"/>
      <c r="H2015" s="220"/>
    </row>
    <row r="2016" spans="4:8">
      <c r="D2016" s="221"/>
      <c r="E2016" s="222"/>
      <c r="H2016" s="220"/>
    </row>
    <row r="2017" spans="4:8">
      <c r="D2017" s="221"/>
      <c r="E2017" s="222"/>
      <c r="H2017" s="220"/>
    </row>
    <row r="2018" spans="4:8">
      <c r="D2018" s="221"/>
      <c r="E2018" s="222"/>
      <c r="H2018" s="220"/>
    </row>
    <row r="2019" spans="4:8">
      <c r="D2019" s="221"/>
      <c r="E2019" s="222"/>
      <c r="H2019" s="220"/>
    </row>
    <row r="2020" spans="4:8">
      <c r="D2020" s="221"/>
      <c r="E2020" s="222"/>
      <c r="H2020" s="220"/>
    </row>
    <row r="2021" spans="4:8">
      <c r="D2021" s="221"/>
      <c r="E2021" s="222"/>
      <c r="H2021" s="220"/>
    </row>
    <row r="2022" spans="4:8">
      <c r="D2022" s="221"/>
      <c r="E2022" s="222"/>
      <c r="H2022" s="220"/>
    </row>
    <row r="2023" spans="4:8">
      <c r="D2023" s="221"/>
      <c r="E2023" s="222"/>
      <c r="H2023" s="220"/>
    </row>
    <row r="2024" spans="4:8">
      <c r="D2024" s="221"/>
      <c r="E2024" s="222"/>
      <c r="H2024" s="220"/>
    </row>
    <row r="2025" spans="4:8">
      <c r="D2025" s="221"/>
      <c r="E2025" s="222"/>
      <c r="H2025" s="220"/>
    </row>
    <row r="2026" spans="4:8">
      <c r="D2026" s="221"/>
      <c r="E2026" s="222"/>
      <c r="H2026" s="220"/>
    </row>
    <row r="2027" spans="4:8">
      <c r="D2027" s="221"/>
      <c r="E2027" s="222"/>
      <c r="H2027" s="220"/>
    </row>
    <row r="2028" spans="4:8">
      <c r="D2028" s="221"/>
      <c r="E2028" s="222"/>
      <c r="H2028" s="220"/>
    </row>
    <row r="2029" spans="4:8">
      <c r="D2029" s="221"/>
      <c r="E2029" s="222"/>
      <c r="H2029" s="220"/>
    </row>
    <row r="2030" spans="4:8">
      <c r="D2030" s="221"/>
      <c r="E2030" s="222"/>
      <c r="H2030" s="220"/>
    </row>
    <row r="2031" spans="4:8">
      <c r="D2031" s="221"/>
      <c r="E2031" s="222"/>
      <c r="H2031" s="220"/>
    </row>
    <row r="2032" spans="4:8">
      <c r="D2032" s="221"/>
      <c r="E2032" s="222"/>
      <c r="H2032" s="220"/>
    </row>
    <row r="2033" spans="4:8">
      <c r="D2033" s="221"/>
      <c r="E2033" s="222"/>
      <c r="H2033" s="220"/>
    </row>
    <row r="2034" spans="4:8">
      <c r="D2034" s="221"/>
      <c r="E2034" s="222"/>
      <c r="H2034" s="220"/>
    </row>
    <row r="2035" spans="4:8">
      <c r="D2035" s="221"/>
      <c r="E2035" s="222"/>
      <c r="H2035" s="220"/>
    </row>
    <row r="2036" spans="4:8">
      <c r="D2036" s="221"/>
      <c r="E2036" s="222"/>
      <c r="H2036" s="220"/>
    </row>
    <row r="2037" spans="4:8">
      <c r="D2037" s="221"/>
      <c r="E2037" s="222"/>
      <c r="H2037" s="220"/>
    </row>
    <row r="2038" spans="4:8">
      <c r="D2038" s="221"/>
      <c r="E2038" s="222"/>
      <c r="H2038" s="220"/>
    </row>
    <row r="2039" spans="4:8">
      <c r="D2039" s="221"/>
      <c r="E2039" s="222"/>
      <c r="H2039" s="220"/>
    </row>
    <row r="2040" spans="4:8">
      <c r="D2040" s="221"/>
      <c r="E2040" s="222"/>
      <c r="H2040" s="220"/>
    </row>
    <row r="2041" spans="4:8">
      <c r="D2041" s="221"/>
      <c r="E2041" s="222"/>
      <c r="H2041" s="220"/>
    </row>
    <row r="2042" spans="4:8">
      <c r="D2042" s="221"/>
      <c r="E2042" s="222"/>
      <c r="H2042" s="220"/>
    </row>
    <row r="2043" spans="4:8">
      <c r="D2043" s="221"/>
      <c r="E2043" s="222"/>
      <c r="H2043" s="220"/>
    </row>
    <row r="2044" spans="4:8">
      <c r="D2044" s="221"/>
      <c r="E2044" s="222"/>
      <c r="H2044" s="220"/>
    </row>
    <row r="2045" spans="4:8">
      <c r="D2045" s="221"/>
      <c r="E2045" s="222"/>
      <c r="H2045" s="220"/>
    </row>
    <row r="2046" spans="4:8">
      <c r="D2046" s="221"/>
      <c r="E2046" s="222"/>
      <c r="H2046" s="220"/>
    </row>
    <row r="2047" spans="4:8">
      <c r="D2047" s="221"/>
      <c r="E2047" s="222"/>
      <c r="H2047" s="220"/>
    </row>
    <row r="2048" spans="4:8">
      <c r="D2048" s="221"/>
      <c r="E2048" s="222"/>
      <c r="H2048" s="220"/>
    </row>
    <row r="2049" spans="4:8">
      <c r="D2049" s="221"/>
      <c r="E2049" s="222"/>
      <c r="H2049" s="220"/>
    </row>
    <row r="2050" spans="4:8">
      <c r="D2050" s="221"/>
      <c r="E2050" s="222"/>
      <c r="H2050" s="220"/>
    </row>
    <row r="2051" spans="4:8">
      <c r="D2051" s="221"/>
      <c r="E2051" s="222"/>
      <c r="H2051" s="220"/>
    </row>
    <row r="2052" spans="4:8">
      <c r="D2052" s="221"/>
      <c r="E2052" s="222"/>
      <c r="H2052" s="220"/>
    </row>
    <row r="2053" spans="4:8">
      <c r="D2053" s="221"/>
      <c r="E2053" s="222"/>
      <c r="H2053" s="220"/>
    </row>
    <row r="2054" spans="4:8">
      <c r="D2054" s="221"/>
      <c r="E2054" s="222"/>
      <c r="H2054" s="220"/>
    </row>
    <row r="2055" spans="4:8">
      <c r="D2055" s="221"/>
      <c r="E2055" s="222"/>
      <c r="H2055" s="220"/>
    </row>
    <row r="2056" spans="4:8">
      <c r="D2056" s="221"/>
      <c r="E2056" s="222"/>
      <c r="H2056" s="220"/>
    </row>
    <row r="2057" spans="4:8">
      <c r="D2057" s="221"/>
      <c r="E2057" s="222"/>
      <c r="H2057" s="220"/>
    </row>
    <row r="2058" spans="4:8">
      <c r="D2058" s="221"/>
      <c r="E2058" s="222"/>
      <c r="H2058" s="220"/>
    </row>
    <row r="2059" spans="4:8">
      <c r="D2059" s="221"/>
      <c r="E2059" s="222"/>
      <c r="H2059" s="220"/>
    </row>
    <row r="2060" spans="4:8">
      <c r="D2060" s="221"/>
      <c r="E2060" s="222"/>
      <c r="H2060" s="220"/>
    </row>
    <row r="2061" spans="4:8">
      <c r="D2061" s="221"/>
      <c r="E2061" s="222"/>
      <c r="H2061" s="220"/>
    </row>
    <row r="2062" spans="4:8">
      <c r="D2062" s="221"/>
      <c r="E2062" s="222"/>
      <c r="H2062" s="220"/>
    </row>
    <row r="2063" spans="4:8">
      <c r="D2063" s="221"/>
      <c r="E2063" s="222"/>
      <c r="H2063" s="220"/>
    </row>
    <row r="2064" spans="4:8">
      <c r="D2064" s="221"/>
      <c r="E2064" s="222"/>
      <c r="H2064" s="220"/>
    </row>
    <row r="2065" spans="4:8">
      <c r="D2065" s="221"/>
      <c r="E2065" s="222"/>
      <c r="H2065" s="220"/>
    </row>
    <row r="2066" spans="4:8">
      <c r="D2066" s="221"/>
      <c r="E2066" s="222"/>
      <c r="H2066" s="220"/>
    </row>
    <row r="2067" spans="4:8">
      <c r="D2067" s="221"/>
      <c r="E2067" s="222"/>
      <c r="H2067" s="220"/>
    </row>
    <row r="2068" spans="4:8">
      <c r="D2068" s="221"/>
      <c r="E2068" s="222"/>
      <c r="H2068" s="220"/>
    </row>
    <row r="2069" spans="4:8">
      <c r="D2069" s="221"/>
      <c r="E2069" s="222"/>
      <c r="H2069" s="220"/>
    </row>
    <row r="2070" spans="4:8">
      <c r="D2070" s="221"/>
      <c r="E2070" s="222"/>
      <c r="H2070" s="220"/>
    </row>
    <row r="2071" spans="4:8">
      <c r="D2071" s="221"/>
      <c r="E2071" s="222"/>
      <c r="H2071" s="220"/>
    </row>
    <row r="2072" spans="4:8">
      <c r="D2072" s="221"/>
      <c r="E2072" s="222"/>
      <c r="H2072" s="220"/>
    </row>
    <row r="2073" spans="4:8">
      <c r="D2073" s="221"/>
      <c r="E2073" s="222"/>
      <c r="H2073" s="220"/>
    </row>
    <row r="2074" spans="4:8">
      <c r="D2074" s="221"/>
      <c r="E2074" s="222"/>
      <c r="H2074" s="220"/>
    </row>
    <row r="2075" spans="4:8">
      <c r="D2075" s="221"/>
      <c r="E2075" s="222"/>
      <c r="H2075" s="220"/>
    </row>
    <row r="2076" spans="4:8">
      <c r="D2076" s="221"/>
      <c r="E2076" s="222"/>
      <c r="H2076" s="220"/>
    </row>
    <row r="2077" spans="4:8">
      <c r="D2077" s="221"/>
      <c r="E2077" s="222"/>
      <c r="H2077" s="220"/>
    </row>
    <row r="2078" spans="4:8">
      <c r="D2078" s="221"/>
      <c r="E2078" s="222"/>
      <c r="H2078" s="220"/>
    </row>
    <row r="2079" spans="4:8">
      <c r="D2079" s="221"/>
      <c r="E2079" s="222"/>
      <c r="H2079" s="220"/>
    </row>
    <row r="2080" spans="4:8">
      <c r="D2080" s="221"/>
      <c r="E2080" s="222"/>
      <c r="H2080" s="220"/>
    </row>
    <row r="2081" spans="4:8">
      <c r="D2081" s="221"/>
      <c r="E2081" s="222"/>
      <c r="H2081" s="220"/>
    </row>
    <row r="2082" spans="4:8">
      <c r="D2082" s="221"/>
      <c r="E2082" s="222"/>
      <c r="H2082" s="220"/>
    </row>
    <row r="2083" spans="4:8">
      <c r="D2083" s="221"/>
      <c r="E2083" s="222"/>
      <c r="H2083" s="220"/>
    </row>
    <row r="2084" spans="4:8">
      <c r="D2084" s="221"/>
      <c r="E2084" s="222"/>
      <c r="H2084" s="220"/>
    </row>
    <row r="2085" spans="4:8">
      <c r="D2085" s="221"/>
      <c r="E2085" s="222"/>
      <c r="H2085" s="220"/>
    </row>
    <row r="2086" spans="4:8">
      <c r="D2086" s="221"/>
      <c r="E2086" s="222"/>
      <c r="H2086" s="220"/>
    </row>
    <row r="2087" spans="4:8">
      <c r="D2087" s="221"/>
      <c r="E2087" s="222"/>
      <c r="H2087" s="220"/>
    </row>
    <row r="2088" spans="4:8">
      <c r="D2088" s="221"/>
      <c r="E2088" s="222"/>
    </row>
    <row r="2089" spans="4:8">
      <c r="D2089" s="221"/>
      <c r="E2089" s="222"/>
    </row>
    <row r="2090" spans="4:8">
      <c r="D2090" s="221"/>
      <c r="E2090" s="222"/>
    </row>
    <row r="2091" spans="4:8">
      <c r="D2091" s="221"/>
      <c r="E2091" s="222"/>
    </row>
    <row r="2092" spans="4:8">
      <c r="D2092" s="221"/>
      <c r="E2092" s="222"/>
    </row>
    <row r="2093" spans="4:8">
      <c r="D2093" s="221"/>
      <c r="E2093" s="222"/>
    </row>
    <row r="2094" spans="4:8">
      <c r="D2094" s="221"/>
      <c r="E2094" s="222"/>
    </row>
    <row r="2095" spans="4:8">
      <c r="D2095" s="221"/>
      <c r="E2095" s="222"/>
    </row>
    <row r="2096" spans="4:8">
      <c r="D2096" s="221"/>
      <c r="E2096" s="222"/>
    </row>
    <row r="2097" spans="4:5">
      <c r="D2097" s="221"/>
      <c r="E2097" s="222"/>
    </row>
    <row r="2098" spans="4:5">
      <c r="D2098" s="221"/>
      <c r="E2098" s="222"/>
    </row>
    <row r="2099" spans="4:5">
      <c r="D2099" s="221"/>
      <c r="E2099" s="222"/>
    </row>
    <row r="2100" spans="4:5">
      <c r="D2100" s="221"/>
      <c r="E2100" s="222"/>
    </row>
    <row r="2101" spans="4:5">
      <c r="D2101" s="221"/>
      <c r="E2101" s="222"/>
    </row>
    <row r="2102" spans="4:5">
      <c r="D2102" s="221"/>
      <c r="E2102" s="222"/>
    </row>
    <row r="2103" spans="4:5">
      <c r="D2103" s="221"/>
      <c r="E2103" s="222"/>
    </row>
    <row r="2104" spans="4:5">
      <c r="D2104" s="221"/>
      <c r="E2104" s="222"/>
    </row>
    <row r="2105" spans="4:5">
      <c r="D2105" s="221"/>
      <c r="E2105" s="222"/>
    </row>
    <row r="2106" spans="4:5">
      <c r="D2106" s="221"/>
      <c r="E2106" s="222"/>
    </row>
    <row r="2107" spans="4:5">
      <c r="D2107" s="221"/>
      <c r="E2107" s="222"/>
    </row>
    <row r="2108" spans="4:5">
      <c r="D2108" s="221"/>
      <c r="E2108" s="222"/>
    </row>
    <row r="2109" spans="4:5">
      <c r="D2109" s="221"/>
      <c r="E2109" s="222"/>
    </row>
    <row r="2110" spans="4:5">
      <c r="D2110" s="221"/>
      <c r="E2110" s="222"/>
    </row>
    <row r="2111" spans="4:5">
      <c r="D2111" s="221"/>
      <c r="E2111" s="222"/>
    </row>
    <row r="2112" spans="4:5">
      <c r="D2112" s="221"/>
      <c r="E2112" s="222"/>
    </row>
    <row r="2113" spans="4:5">
      <c r="D2113" s="221"/>
      <c r="E2113" s="222"/>
    </row>
    <row r="2114" spans="4:5">
      <c r="D2114" s="221"/>
      <c r="E2114" s="222"/>
    </row>
    <row r="2115" spans="4:5">
      <c r="D2115" s="221"/>
      <c r="E2115" s="222"/>
    </row>
    <row r="2116" spans="4:5">
      <c r="D2116" s="221"/>
      <c r="E2116" s="222"/>
    </row>
    <row r="2117" spans="4:5">
      <c r="D2117" s="221"/>
      <c r="E2117" s="222"/>
    </row>
    <row r="2118" spans="4:5">
      <c r="D2118" s="221"/>
      <c r="E2118" s="222"/>
    </row>
    <row r="2119" spans="4:5">
      <c r="D2119" s="221"/>
      <c r="E2119" s="222"/>
    </row>
    <row r="2120" spans="4:5">
      <c r="D2120" s="221"/>
      <c r="E2120" s="222"/>
    </row>
    <row r="2121" spans="4:5">
      <c r="D2121" s="221"/>
      <c r="E2121" s="222"/>
    </row>
    <row r="2122" spans="4:5">
      <c r="D2122" s="221"/>
      <c r="E2122" s="222"/>
    </row>
    <row r="2123" spans="4:5">
      <c r="D2123" s="221"/>
      <c r="E2123" s="222"/>
    </row>
    <row r="2124" spans="4:5">
      <c r="D2124" s="221"/>
      <c r="E2124" s="222"/>
    </row>
    <row r="2125" spans="4:5">
      <c r="D2125" s="221"/>
      <c r="E2125" s="222"/>
    </row>
    <row r="2126" spans="4:5">
      <c r="D2126" s="221"/>
      <c r="E2126" s="222"/>
    </row>
    <row r="2127" spans="4:5">
      <c r="D2127" s="221"/>
      <c r="E2127" s="222"/>
    </row>
    <row r="2128" spans="4:5">
      <c r="D2128" s="221"/>
      <c r="E2128" s="222"/>
    </row>
    <row r="2129" spans="4:5">
      <c r="D2129" s="221"/>
      <c r="E2129" s="222"/>
    </row>
    <row r="2130" spans="4:5">
      <c r="D2130" s="221"/>
      <c r="E2130" s="222"/>
    </row>
    <row r="2131" spans="4:5">
      <c r="D2131" s="221"/>
      <c r="E2131" s="222"/>
    </row>
    <row r="2132" spans="4:5">
      <c r="D2132" s="221"/>
      <c r="E2132" s="222"/>
    </row>
    <row r="2133" spans="4:5">
      <c r="D2133" s="221"/>
      <c r="E2133" s="222"/>
    </row>
    <row r="2134" spans="4:5">
      <c r="D2134" s="221"/>
      <c r="E2134" s="222"/>
    </row>
    <row r="2135" spans="4:5">
      <c r="D2135" s="221"/>
      <c r="E2135" s="222"/>
    </row>
    <row r="2136" spans="4:5">
      <c r="D2136" s="221"/>
      <c r="E2136" s="222"/>
    </row>
    <row r="2137" spans="4:5">
      <c r="D2137" s="221"/>
      <c r="E2137" s="222"/>
    </row>
    <row r="2138" spans="4:5">
      <c r="D2138" s="221"/>
      <c r="E2138" s="222"/>
    </row>
    <row r="2139" spans="4:5">
      <c r="D2139" s="221"/>
      <c r="E2139" s="222"/>
    </row>
    <row r="2140" spans="4:5">
      <c r="D2140" s="221"/>
      <c r="E2140" s="222"/>
    </row>
    <row r="2141" spans="4:5">
      <c r="D2141" s="221"/>
      <c r="E2141" s="222"/>
    </row>
    <row r="2142" spans="4:5">
      <c r="D2142" s="221"/>
      <c r="E2142" s="222"/>
    </row>
    <row r="2143" spans="4:5">
      <c r="D2143" s="221"/>
      <c r="E2143" s="222"/>
    </row>
    <row r="2144" spans="4:5">
      <c r="D2144" s="221"/>
      <c r="E2144" s="222"/>
    </row>
    <row r="2145" spans="4:5">
      <c r="D2145" s="221"/>
      <c r="E2145" s="222"/>
    </row>
    <row r="2146" spans="4:5">
      <c r="D2146" s="221"/>
      <c r="E2146" s="222"/>
    </row>
    <row r="2147" spans="4:5">
      <c r="D2147" s="221"/>
      <c r="E2147" s="222"/>
    </row>
    <row r="2148" spans="4:5">
      <c r="D2148" s="221"/>
      <c r="E2148" s="222"/>
    </row>
    <row r="2149" spans="4:5">
      <c r="D2149" s="221"/>
      <c r="E2149" s="222"/>
    </row>
    <row r="2150" spans="4:5">
      <c r="D2150" s="221"/>
      <c r="E2150" s="222"/>
    </row>
    <row r="2151" spans="4:5">
      <c r="D2151" s="221"/>
      <c r="E2151" s="222"/>
    </row>
    <row r="2152" spans="4:5">
      <c r="D2152" s="221"/>
      <c r="E2152" s="222"/>
    </row>
    <row r="2153" spans="4:5">
      <c r="D2153" s="221"/>
      <c r="E2153" s="222"/>
    </row>
    <row r="2154" spans="4:5">
      <c r="D2154" s="221"/>
      <c r="E2154" s="222"/>
    </row>
    <row r="2155" spans="4:5">
      <c r="D2155" s="221"/>
      <c r="E2155" s="222"/>
    </row>
    <row r="2156" spans="4:5">
      <c r="D2156" s="221"/>
      <c r="E2156" s="222"/>
    </row>
    <row r="2157" spans="4:5">
      <c r="D2157" s="221"/>
      <c r="E2157" s="222"/>
    </row>
    <row r="2158" spans="4:5">
      <c r="D2158" s="221"/>
      <c r="E2158" s="222"/>
    </row>
    <row r="2159" spans="4:5">
      <c r="D2159" s="221"/>
      <c r="E2159" s="222"/>
    </row>
    <row r="2160" spans="4:5">
      <c r="D2160" s="221"/>
      <c r="E2160" s="222"/>
    </row>
    <row r="2161" spans="4:5">
      <c r="D2161" s="221"/>
      <c r="E2161" s="222"/>
    </row>
    <row r="2162" spans="4:5">
      <c r="D2162" s="221"/>
      <c r="E2162" s="222"/>
    </row>
    <row r="2163" spans="4:5">
      <c r="D2163" s="221"/>
      <c r="E2163" s="222"/>
    </row>
    <row r="2164" spans="4:5">
      <c r="D2164" s="221"/>
      <c r="E2164" s="222"/>
    </row>
    <row r="2165" spans="4:5">
      <c r="D2165" s="221"/>
      <c r="E2165" s="222"/>
    </row>
    <row r="2166" spans="4:5">
      <c r="D2166" s="221"/>
      <c r="E2166" s="222"/>
    </row>
    <row r="2167" spans="4:5">
      <c r="D2167" s="221"/>
      <c r="E2167" s="222"/>
    </row>
    <row r="2168" spans="4:5">
      <c r="D2168" s="221"/>
      <c r="E2168" s="222"/>
    </row>
    <row r="2169" spans="4:5">
      <c r="D2169" s="221"/>
      <c r="E2169" s="222"/>
    </row>
    <row r="2170" spans="4:5">
      <c r="D2170" s="221"/>
      <c r="E2170" s="222"/>
    </row>
    <row r="2171" spans="4:5">
      <c r="D2171" s="221"/>
      <c r="E2171" s="222"/>
    </row>
    <row r="2172" spans="4:5">
      <c r="D2172" s="221"/>
      <c r="E2172" s="222"/>
    </row>
    <row r="2173" spans="4:5">
      <c r="D2173" s="221"/>
      <c r="E2173" s="222"/>
    </row>
    <row r="2174" spans="4:5">
      <c r="D2174" s="221"/>
      <c r="E2174" s="222"/>
    </row>
    <row r="2175" spans="4:5">
      <c r="D2175" s="221"/>
      <c r="E2175" s="222"/>
    </row>
    <row r="2176" spans="4:5">
      <c r="D2176" s="221"/>
      <c r="E2176" s="222"/>
    </row>
    <row r="2177" spans="4:5">
      <c r="D2177" s="221"/>
      <c r="E2177" s="222"/>
    </row>
    <row r="2178" spans="4:5">
      <c r="D2178" s="221"/>
      <c r="E2178" s="222"/>
    </row>
    <row r="2179" spans="4:5">
      <c r="D2179" s="221"/>
      <c r="E2179" s="222"/>
    </row>
    <row r="2180" spans="4:5">
      <c r="D2180" s="221"/>
      <c r="E2180" s="222"/>
    </row>
    <row r="2181" spans="4:5">
      <c r="D2181" s="221"/>
      <c r="E2181" s="222"/>
    </row>
    <row r="2182" spans="4:5">
      <c r="D2182" s="221"/>
      <c r="E2182" s="222"/>
    </row>
    <row r="2183" spans="4:5">
      <c r="D2183" s="221"/>
      <c r="E2183" s="222"/>
    </row>
    <row r="2184" spans="4:5">
      <c r="D2184" s="221"/>
      <c r="E2184" s="222"/>
    </row>
    <row r="2185" spans="4:5">
      <c r="D2185" s="221"/>
      <c r="E2185" s="222"/>
    </row>
    <row r="2186" spans="4:5">
      <c r="D2186" s="221"/>
      <c r="E2186" s="222"/>
    </row>
    <row r="2187" spans="4:5">
      <c r="D2187" s="221"/>
      <c r="E2187" s="222"/>
    </row>
    <row r="2188" spans="4:5">
      <c r="D2188" s="221"/>
      <c r="E2188" s="222"/>
    </row>
    <row r="2189" spans="4:5">
      <c r="D2189" s="221"/>
      <c r="E2189" s="222"/>
    </row>
    <row r="2190" spans="4:5">
      <c r="D2190" s="221"/>
      <c r="E2190" s="222"/>
    </row>
    <row r="2191" spans="4:5">
      <c r="D2191" s="221"/>
      <c r="E2191" s="222"/>
    </row>
    <row r="2192" spans="4:5">
      <c r="D2192" s="221"/>
      <c r="E2192" s="222"/>
    </row>
    <row r="2193" spans="4:5">
      <c r="D2193" s="221"/>
      <c r="E2193" s="222"/>
    </row>
    <row r="2194" spans="4:5">
      <c r="D2194" s="221"/>
      <c r="E2194" s="222"/>
    </row>
    <row r="2195" spans="4:5">
      <c r="D2195" s="221"/>
      <c r="E2195" s="222"/>
    </row>
    <row r="2196" spans="4:5">
      <c r="D2196" s="221"/>
      <c r="E2196" s="222"/>
    </row>
    <row r="2197" spans="4:5">
      <c r="D2197" s="221"/>
      <c r="E2197" s="222"/>
    </row>
    <row r="2198" spans="4:5">
      <c r="D2198" s="221"/>
      <c r="E2198" s="222"/>
    </row>
    <row r="2199" spans="4:5">
      <c r="D2199" s="221"/>
      <c r="E2199" s="222"/>
    </row>
    <row r="2200" spans="4:5">
      <c r="D2200" s="221"/>
      <c r="E2200" s="222"/>
    </row>
    <row r="2201" spans="4:5">
      <c r="D2201" s="221"/>
      <c r="E2201" s="222"/>
    </row>
    <row r="2202" spans="4:5">
      <c r="D2202" s="221"/>
      <c r="E2202" s="222"/>
    </row>
    <row r="2203" spans="4:5">
      <c r="D2203" s="221"/>
      <c r="E2203" s="222"/>
    </row>
    <row r="2204" spans="4:5">
      <c r="D2204" s="221"/>
      <c r="E2204" s="222"/>
    </row>
    <row r="2205" spans="4:5">
      <c r="D2205" s="221"/>
      <c r="E2205" s="222"/>
    </row>
    <row r="2206" spans="4:5">
      <c r="D2206" s="221"/>
      <c r="E2206" s="222"/>
    </row>
    <row r="2207" spans="4:5">
      <c r="D2207" s="221"/>
      <c r="E2207" s="222"/>
    </row>
    <row r="2208" spans="4:5">
      <c r="D2208" s="221"/>
      <c r="E2208" s="222"/>
    </row>
    <row r="2209" spans="4:5">
      <c r="D2209" s="221"/>
      <c r="E2209" s="222"/>
    </row>
    <row r="2210" spans="4:5">
      <c r="D2210" s="221"/>
      <c r="E2210" s="222"/>
    </row>
    <row r="2211" spans="4:5">
      <c r="D2211" s="221"/>
      <c r="E2211" s="222"/>
    </row>
    <row r="2212" spans="4:5">
      <c r="D2212" s="221"/>
      <c r="E2212" s="222"/>
    </row>
    <row r="2213" spans="4:5">
      <c r="D2213" s="221"/>
      <c r="E2213" s="222"/>
    </row>
    <row r="2214" spans="4:5">
      <c r="D2214" s="221"/>
      <c r="E2214" s="222"/>
    </row>
    <row r="2215" spans="4:5">
      <c r="D2215" s="221"/>
      <c r="E2215" s="222"/>
    </row>
    <row r="2216" spans="4:5">
      <c r="D2216" s="221"/>
      <c r="E2216" s="222"/>
    </row>
    <row r="2217" spans="4:5">
      <c r="D2217" s="221"/>
      <c r="E2217" s="222"/>
    </row>
    <row r="2218" spans="4:5">
      <c r="D2218" s="221"/>
      <c r="E2218" s="222"/>
    </row>
    <row r="2219" spans="4:5">
      <c r="D2219" s="221"/>
      <c r="E2219" s="222"/>
    </row>
    <row r="2220" spans="4:5">
      <c r="D2220" s="221"/>
      <c r="E2220" s="222"/>
    </row>
    <row r="2221" spans="4:5">
      <c r="D2221" s="221"/>
      <c r="E2221" s="222"/>
    </row>
    <row r="2222" spans="4:5">
      <c r="D2222" s="221"/>
      <c r="E2222" s="222"/>
    </row>
    <row r="2223" spans="4:5">
      <c r="D2223" s="221"/>
      <c r="E2223" s="222"/>
    </row>
    <row r="2224" spans="4:5">
      <c r="D2224" s="221"/>
      <c r="E2224" s="222"/>
    </row>
    <row r="2225" spans="4:5">
      <c r="D2225" s="221"/>
      <c r="E2225" s="222"/>
    </row>
    <row r="2226" spans="4:5">
      <c r="D2226" s="221"/>
      <c r="E2226" s="222"/>
    </row>
    <row r="2227" spans="4:5">
      <c r="D2227" s="221"/>
      <c r="E2227" s="222"/>
    </row>
    <row r="2228" spans="4:5">
      <c r="D2228" s="221"/>
      <c r="E2228" s="222"/>
    </row>
    <row r="2229" spans="4:5">
      <c r="D2229" s="221"/>
      <c r="E2229" s="222"/>
    </row>
    <row r="2230" spans="4:5">
      <c r="D2230" s="221"/>
      <c r="E2230" s="222"/>
    </row>
    <row r="2231" spans="4:5">
      <c r="D2231" s="221"/>
      <c r="E2231" s="222"/>
    </row>
    <row r="2232" spans="4:5">
      <c r="D2232" s="221"/>
      <c r="E2232" s="222"/>
    </row>
    <row r="2233" spans="4:5">
      <c r="D2233" s="221"/>
      <c r="E2233" s="222"/>
    </row>
    <row r="2234" spans="4:5">
      <c r="D2234" s="221"/>
      <c r="E2234" s="222"/>
    </row>
    <row r="2235" spans="4:5">
      <c r="D2235" s="221"/>
      <c r="E2235" s="222"/>
    </row>
    <row r="2236" spans="4:5">
      <c r="D2236" s="221"/>
      <c r="E2236" s="222"/>
    </row>
    <row r="2237" spans="4:5">
      <c r="D2237" s="221"/>
      <c r="E2237" s="222"/>
    </row>
    <row r="2238" spans="4:5">
      <c r="D2238" s="221"/>
      <c r="E2238" s="222"/>
    </row>
    <row r="2239" spans="4:5">
      <c r="D2239" s="221"/>
      <c r="E2239" s="222"/>
    </row>
    <row r="2240" spans="4:5">
      <c r="D2240" s="221"/>
      <c r="E2240" s="222"/>
    </row>
    <row r="2241" spans="4:5">
      <c r="D2241" s="221"/>
      <c r="E2241" s="222"/>
    </row>
    <row r="2242" spans="4:5">
      <c r="D2242" s="221"/>
      <c r="E2242" s="222"/>
    </row>
    <row r="2243" spans="4:5">
      <c r="D2243" s="221"/>
      <c r="E2243" s="222"/>
    </row>
    <row r="2244" spans="4:5">
      <c r="D2244" s="221"/>
      <c r="E2244" s="222"/>
    </row>
    <row r="2245" spans="4:5">
      <c r="D2245" s="221"/>
      <c r="E2245" s="222"/>
    </row>
    <row r="2246" spans="4:5">
      <c r="D2246" s="221"/>
      <c r="E2246" s="222"/>
    </row>
    <row r="2247" spans="4:5">
      <c r="D2247" s="221"/>
      <c r="E2247" s="222"/>
    </row>
    <row r="2248" spans="4:5">
      <c r="D2248" s="221"/>
      <c r="E2248" s="222"/>
    </row>
    <row r="2249" spans="4:5">
      <c r="D2249" s="221"/>
      <c r="E2249" s="222"/>
    </row>
    <row r="2250" spans="4:5">
      <c r="D2250" s="221"/>
      <c r="E2250" s="222"/>
    </row>
    <row r="2251" spans="4:5">
      <c r="D2251" s="221"/>
      <c r="E2251" s="222"/>
    </row>
    <row r="2252" spans="4:5">
      <c r="D2252" s="221"/>
      <c r="E2252" s="222"/>
    </row>
    <row r="2253" spans="4:5">
      <c r="D2253" s="221"/>
      <c r="E2253" s="222"/>
    </row>
    <row r="2254" spans="4:5">
      <c r="D2254" s="221"/>
      <c r="E2254" s="222"/>
    </row>
    <row r="2255" spans="4:5">
      <c r="D2255" s="221"/>
      <c r="E2255" s="222"/>
    </row>
    <row r="2256" spans="4:5">
      <c r="D2256" s="221"/>
      <c r="E2256" s="222"/>
    </row>
    <row r="2257" spans="4:5">
      <c r="D2257" s="221"/>
      <c r="E2257" s="222"/>
    </row>
    <row r="2258" spans="4:5">
      <c r="D2258" s="221"/>
      <c r="E2258" s="222"/>
    </row>
    <row r="2259" spans="4:5">
      <c r="D2259" s="221"/>
      <c r="E2259" s="222"/>
    </row>
    <row r="2260" spans="4:5">
      <c r="D2260" s="221"/>
      <c r="E2260" s="222"/>
    </row>
    <row r="2261" spans="4:5">
      <c r="D2261" s="221"/>
      <c r="E2261" s="222"/>
    </row>
    <row r="2262" spans="4:5">
      <c r="D2262" s="221"/>
      <c r="E2262" s="222"/>
    </row>
    <row r="2263" spans="4:5">
      <c r="D2263" s="221"/>
      <c r="E2263" s="222"/>
    </row>
    <row r="2264" spans="4:5">
      <c r="D2264" s="221"/>
      <c r="E2264" s="222"/>
    </row>
    <row r="2265" spans="4:5">
      <c r="D2265" s="221"/>
      <c r="E2265" s="222"/>
    </row>
    <row r="2266" spans="4:5">
      <c r="D2266" s="221"/>
      <c r="E2266" s="222"/>
    </row>
    <row r="2267" spans="4:5">
      <c r="D2267" s="221"/>
      <c r="E2267" s="222"/>
    </row>
    <row r="2268" spans="4:5">
      <c r="D2268" s="221"/>
      <c r="E2268" s="222"/>
    </row>
    <row r="2269" spans="4:5">
      <c r="D2269" s="221"/>
      <c r="E2269" s="222"/>
    </row>
    <row r="2270" spans="4:5">
      <c r="D2270" s="221"/>
      <c r="E2270" s="222"/>
    </row>
    <row r="2271" spans="4:5">
      <c r="D2271" s="221"/>
      <c r="E2271" s="222"/>
    </row>
    <row r="2272" spans="4:5">
      <c r="D2272" s="221"/>
      <c r="E2272" s="222"/>
    </row>
    <row r="2273" spans="4:5">
      <c r="D2273" s="221"/>
      <c r="E2273" s="222"/>
    </row>
    <row r="2274" spans="4:5">
      <c r="D2274" s="221"/>
      <c r="E2274" s="222"/>
    </row>
    <row r="2275" spans="4:5">
      <c r="D2275" s="221"/>
      <c r="E2275" s="222"/>
    </row>
    <row r="2276" spans="4:5">
      <c r="D2276" s="221"/>
      <c r="E2276" s="222"/>
    </row>
    <row r="2277" spans="4:5">
      <c r="D2277" s="221"/>
      <c r="E2277" s="222"/>
    </row>
    <row r="2278" spans="4:5">
      <c r="D2278" s="221"/>
      <c r="E2278" s="222"/>
    </row>
    <row r="2279" spans="4:5">
      <c r="D2279" s="221"/>
      <c r="E2279" s="222"/>
    </row>
    <row r="2280" spans="4:5">
      <c r="D2280" s="221"/>
      <c r="E2280" s="222"/>
    </row>
    <row r="2281" spans="4:5">
      <c r="D2281" s="221"/>
      <c r="E2281" s="222"/>
    </row>
    <row r="2282" spans="4:5">
      <c r="D2282" s="221"/>
      <c r="E2282" s="222"/>
    </row>
    <row r="2283" spans="4:5">
      <c r="D2283" s="221"/>
      <c r="E2283" s="222"/>
    </row>
    <row r="2284" spans="4:5">
      <c r="D2284" s="221"/>
      <c r="E2284" s="222"/>
    </row>
    <row r="2285" spans="4:5">
      <c r="D2285" s="221"/>
      <c r="E2285" s="222"/>
    </row>
    <row r="2286" spans="4:5">
      <c r="D2286" s="221"/>
      <c r="E2286" s="222"/>
    </row>
    <row r="2287" spans="4:5">
      <c r="D2287" s="221"/>
      <c r="E2287" s="222"/>
    </row>
    <row r="2288" spans="4:5">
      <c r="D2288" s="221"/>
      <c r="E2288" s="222"/>
    </row>
    <row r="2289" spans="4:5">
      <c r="D2289" s="221"/>
      <c r="E2289" s="222"/>
    </row>
    <row r="2290" spans="4:5">
      <c r="D2290" s="221"/>
      <c r="E2290" s="222"/>
    </row>
    <row r="2291" spans="4:5">
      <c r="D2291" s="221"/>
      <c r="E2291" s="222"/>
    </row>
    <row r="2292" spans="4:5">
      <c r="D2292" s="221"/>
      <c r="E2292" s="222"/>
    </row>
    <row r="2293" spans="4:5">
      <c r="D2293" s="221"/>
      <c r="E2293" s="222"/>
    </row>
    <row r="2294" spans="4:5">
      <c r="D2294" s="221"/>
      <c r="E2294" s="222"/>
    </row>
    <row r="2295" spans="4:5">
      <c r="D2295" s="221"/>
      <c r="E2295" s="222"/>
    </row>
    <row r="2296" spans="4:5">
      <c r="D2296" s="221"/>
      <c r="E2296" s="222"/>
    </row>
    <row r="2297" spans="4:5">
      <c r="D2297" s="221"/>
      <c r="E2297" s="222"/>
    </row>
    <row r="2298" spans="4:5">
      <c r="D2298" s="221"/>
      <c r="E2298" s="222"/>
    </row>
    <row r="2299" spans="4:5">
      <c r="D2299" s="221"/>
      <c r="E2299" s="222"/>
    </row>
    <row r="2300" spans="4:5">
      <c r="D2300" s="221"/>
      <c r="E2300" s="222"/>
    </row>
    <row r="2301" spans="4:5">
      <c r="D2301" s="221"/>
      <c r="E2301" s="222"/>
    </row>
    <row r="2302" spans="4:5">
      <c r="D2302" s="221"/>
      <c r="E2302" s="222"/>
    </row>
    <row r="2303" spans="4:5">
      <c r="D2303" s="221"/>
      <c r="E2303" s="222"/>
    </row>
    <row r="2304" spans="4:5">
      <c r="D2304" s="221"/>
      <c r="E2304" s="222"/>
    </row>
    <row r="2305" spans="4:5">
      <c r="D2305" s="221"/>
      <c r="E2305" s="222"/>
    </row>
    <row r="2306" spans="4:5">
      <c r="D2306" s="221"/>
      <c r="E2306" s="222"/>
    </row>
    <row r="2307" spans="4:5">
      <c r="D2307" s="221"/>
      <c r="E2307" s="222"/>
    </row>
    <row r="2308" spans="4:5">
      <c r="D2308" s="221"/>
      <c r="E2308" s="222"/>
    </row>
    <row r="2309" spans="4:5">
      <c r="D2309" s="221"/>
      <c r="E2309" s="222"/>
    </row>
    <row r="2310" spans="4:5">
      <c r="D2310" s="221"/>
      <c r="E2310" s="222"/>
    </row>
    <row r="2311" spans="4:5">
      <c r="D2311" s="221"/>
      <c r="E2311" s="222"/>
    </row>
    <row r="2312" spans="4:5">
      <c r="D2312" s="221"/>
      <c r="E2312" s="222"/>
    </row>
    <row r="2313" spans="4:5">
      <c r="D2313" s="221"/>
      <c r="E2313" s="222"/>
    </row>
    <row r="2314" spans="4:5">
      <c r="D2314" s="221"/>
      <c r="E2314" s="222"/>
    </row>
    <row r="2315" spans="4:5">
      <c r="D2315" s="221"/>
      <c r="E2315" s="222"/>
    </row>
    <row r="2316" spans="4:5">
      <c r="D2316" s="221"/>
      <c r="E2316" s="222"/>
    </row>
    <row r="2317" spans="4:5">
      <c r="D2317" s="221"/>
      <c r="E2317" s="222"/>
    </row>
    <row r="2318" spans="4:5">
      <c r="D2318" s="221"/>
      <c r="E2318" s="222"/>
    </row>
    <row r="2319" spans="4:5">
      <c r="D2319" s="221"/>
      <c r="E2319" s="222"/>
    </row>
    <row r="2320" spans="4:5">
      <c r="D2320" s="221"/>
      <c r="E2320" s="222"/>
    </row>
    <row r="2321" spans="4:5">
      <c r="D2321" s="221"/>
      <c r="E2321" s="222"/>
    </row>
    <row r="2322" spans="4:5">
      <c r="D2322" s="221"/>
      <c r="E2322" s="222"/>
    </row>
    <row r="2323" spans="4:5">
      <c r="D2323" s="221"/>
      <c r="E2323" s="222"/>
    </row>
    <row r="2324" spans="4:5">
      <c r="D2324" s="221"/>
      <c r="E2324" s="222"/>
    </row>
    <row r="2325" spans="4:5">
      <c r="D2325" s="221"/>
      <c r="E2325" s="222"/>
    </row>
    <row r="2326" spans="4:5">
      <c r="D2326" s="221"/>
      <c r="E2326" s="222"/>
    </row>
    <row r="2327" spans="4:5">
      <c r="D2327" s="221"/>
      <c r="E2327" s="222"/>
    </row>
    <row r="2328" spans="4:5">
      <c r="D2328" s="221"/>
      <c r="E2328" s="222"/>
    </row>
    <row r="2329" spans="4:5">
      <c r="D2329" s="221"/>
      <c r="E2329" s="222"/>
    </row>
    <row r="2330" spans="4:5">
      <c r="D2330" s="221"/>
      <c r="E2330" s="222"/>
    </row>
    <row r="2331" spans="4:5">
      <c r="D2331" s="221"/>
      <c r="E2331" s="222"/>
    </row>
    <row r="2332" spans="4:5">
      <c r="D2332" s="221"/>
      <c r="E2332" s="222"/>
    </row>
    <row r="2333" spans="4:5">
      <c r="D2333" s="221"/>
      <c r="E2333" s="222"/>
    </row>
    <row r="2334" spans="4:5">
      <c r="D2334" s="221"/>
      <c r="E2334" s="222"/>
    </row>
    <row r="2335" spans="4:5">
      <c r="D2335" s="221"/>
      <c r="E2335" s="222"/>
    </row>
    <row r="2336" spans="4:5">
      <c r="D2336" s="221"/>
      <c r="E2336" s="222"/>
    </row>
    <row r="2337" spans="4:5">
      <c r="D2337" s="221"/>
      <c r="E2337" s="222"/>
    </row>
    <row r="2338" spans="4:5">
      <c r="D2338" s="221"/>
      <c r="E2338" s="222"/>
    </row>
    <row r="2339" spans="4:5">
      <c r="D2339" s="221"/>
      <c r="E2339" s="222"/>
    </row>
    <row r="2340" spans="4:5">
      <c r="D2340" s="221"/>
      <c r="E2340" s="222"/>
    </row>
    <row r="2341" spans="4:5">
      <c r="D2341" s="221"/>
      <c r="E2341" s="222"/>
    </row>
    <row r="2342" spans="4:5">
      <c r="D2342" s="221"/>
      <c r="E2342" s="222"/>
    </row>
    <row r="2343" spans="4:5">
      <c r="D2343" s="221"/>
      <c r="E2343" s="222"/>
    </row>
    <row r="2344" spans="4:5">
      <c r="D2344" s="221"/>
      <c r="E2344" s="222"/>
    </row>
    <row r="2345" spans="4:5">
      <c r="D2345" s="221"/>
      <c r="E2345" s="222"/>
    </row>
    <row r="2346" spans="4:5">
      <c r="D2346" s="221"/>
      <c r="E2346" s="222"/>
    </row>
    <row r="2347" spans="4:5">
      <c r="D2347" s="221"/>
      <c r="E2347" s="222"/>
    </row>
    <row r="2348" spans="4:5">
      <c r="D2348" s="221"/>
      <c r="E2348" s="222"/>
    </row>
    <row r="2349" spans="4:5">
      <c r="D2349" s="221"/>
      <c r="E2349" s="222"/>
    </row>
    <row r="2350" spans="4:5">
      <c r="D2350" s="221"/>
      <c r="E2350" s="222"/>
    </row>
    <row r="2351" spans="4:5">
      <c r="D2351" s="221"/>
      <c r="E2351" s="222"/>
    </row>
    <row r="2352" spans="4:5">
      <c r="D2352" s="221"/>
      <c r="E2352" s="222"/>
    </row>
    <row r="2353" spans="4:5">
      <c r="D2353" s="221"/>
      <c r="E2353" s="222"/>
    </row>
    <row r="2354" spans="4:5">
      <c r="D2354" s="221"/>
      <c r="E2354" s="222"/>
    </row>
    <row r="2355" spans="4:5">
      <c r="D2355" s="221"/>
      <c r="E2355" s="222"/>
    </row>
    <row r="2356" spans="4:5">
      <c r="D2356" s="221"/>
      <c r="E2356" s="222"/>
    </row>
    <row r="2357" spans="4:5">
      <c r="D2357" s="221"/>
      <c r="E2357" s="222"/>
    </row>
    <row r="2358" spans="4:5">
      <c r="D2358" s="221"/>
      <c r="E2358" s="222"/>
    </row>
    <row r="2359" spans="4:5">
      <c r="D2359" s="221"/>
      <c r="E2359" s="222"/>
    </row>
    <row r="2360" spans="4:5">
      <c r="D2360" s="221"/>
      <c r="E2360" s="222"/>
    </row>
    <row r="2361" spans="4:5">
      <c r="D2361" s="221"/>
      <c r="E2361" s="222"/>
    </row>
    <row r="2362" spans="4:5">
      <c r="D2362" s="221"/>
      <c r="E2362" s="222"/>
    </row>
    <row r="2363" spans="4:5">
      <c r="D2363" s="221"/>
      <c r="E2363" s="222"/>
    </row>
    <row r="2364" spans="4:5">
      <c r="D2364" s="221"/>
      <c r="E2364" s="222"/>
    </row>
    <row r="2365" spans="4:5">
      <c r="D2365" s="221"/>
      <c r="E2365" s="222"/>
    </row>
    <row r="2366" spans="4:5">
      <c r="D2366" s="221"/>
      <c r="E2366" s="222"/>
    </row>
    <row r="2367" spans="4:5">
      <c r="D2367" s="221"/>
      <c r="E2367" s="222"/>
    </row>
    <row r="2368" spans="4:5">
      <c r="D2368" s="221"/>
      <c r="E2368" s="222"/>
    </row>
    <row r="2369" spans="4:5">
      <c r="D2369" s="221"/>
      <c r="E2369" s="222"/>
    </row>
    <row r="2370" spans="4:5">
      <c r="D2370" s="221"/>
      <c r="E2370" s="222"/>
    </row>
    <row r="2371" spans="4:5">
      <c r="D2371" s="221"/>
      <c r="E2371" s="222"/>
    </row>
    <row r="2372" spans="4:5">
      <c r="D2372" s="221"/>
      <c r="E2372" s="222"/>
    </row>
    <row r="2373" spans="4:5">
      <c r="D2373" s="221"/>
      <c r="E2373" s="222"/>
    </row>
    <row r="2374" spans="4:5">
      <c r="D2374" s="221"/>
      <c r="E2374" s="222"/>
    </row>
    <row r="2375" spans="4:5">
      <c r="D2375" s="221"/>
      <c r="E2375" s="222"/>
    </row>
    <row r="2376" spans="4:5">
      <c r="D2376" s="221"/>
      <c r="E2376" s="222"/>
    </row>
    <row r="2377" spans="4:5">
      <c r="D2377" s="221"/>
      <c r="E2377" s="222"/>
    </row>
    <row r="2378" spans="4:5">
      <c r="D2378" s="221"/>
      <c r="E2378" s="222"/>
    </row>
    <row r="2379" spans="4:5">
      <c r="D2379" s="221"/>
      <c r="E2379" s="222"/>
    </row>
    <row r="2380" spans="4:5">
      <c r="D2380" s="221"/>
      <c r="E2380" s="222"/>
    </row>
    <row r="2381" spans="4:5">
      <c r="D2381" s="221"/>
      <c r="E2381" s="222"/>
    </row>
    <row r="2382" spans="4:5">
      <c r="D2382" s="221"/>
      <c r="E2382" s="222"/>
    </row>
    <row r="2383" spans="4:5">
      <c r="D2383" s="221"/>
      <c r="E2383" s="222"/>
    </row>
    <row r="2384" spans="4:5">
      <c r="D2384" s="221"/>
      <c r="E2384" s="222"/>
    </row>
    <row r="2385" spans="4:5">
      <c r="D2385" s="221"/>
      <c r="E2385" s="222"/>
    </row>
    <row r="2386" spans="4:5">
      <c r="D2386" s="221"/>
      <c r="E2386" s="222"/>
    </row>
    <row r="2387" spans="4:5">
      <c r="D2387" s="221"/>
      <c r="E2387" s="222"/>
    </row>
    <row r="2388" spans="4:5">
      <c r="D2388" s="221"/>
      <c r="E2388" s="222"/>
    </row>
    <row r="2389" spans="4:5">
      <c r="D2389" s="221"/>
      <c r="E2389" s="222"/>
    </row>
    <row r="2390" spans="4:5">
      <c r="D2390" s="221"/>
      <c r="E2390" s="222"/>
    </row>
    <row r="2391" spans="4:5">
      <c r="D2391" s="221"/>
      <c r="E2391" s="222"/>
    </row>
    <row r="2392" spans="4:5">
      <c r="D2392" s="221"/>
      <c r="E2392" s="222"/>
    </row>
    <row r="2393" spans="4:5">
      <c r="D2393" s="221"/>
      <c r="E2393" s="222"/>
    </row>
    <row r="2394" spans="4:5">
      <c r="D2394" s="221"/>
      <c r="E2394" s="222"/>
    </row>
    <row r="2395" spans="4:5">
      <c r="D2395" s="221"/>
      <c r="E2395" s="222"/>
    </row>
    <row r="2396" spans="4:5">
      <c r="D2396" s="221"/>
      <c r="E2396" s="222"/>
    </row>
    <row r="2397" spans="4:5">
      <c r="D2397" s="221"/>
      <c r="E2397" s="222"/>
    </row>
    <row r="2398" spans="4:5">
      <c r="D2398" s="221"/>
      <c r="E2398" s="222"/>
    </row>
    <row r="2399" spans="4:5">
      <c r="D2399" s="221"/>
      <c r="E2399" s="222"/>
    </row>
    <row r="2400" spans="4:5">
      <c r="D2400" s="221"/>
      <c r="E2400" s="222"/>
    </row>
    <row r="2401" spans="4:5">
      <c r="D2401" s="221"/>
      <c r="E2401" s="222"/>
    </row>
    <row r="2402" spans="4:5">
      <c r="D2402" s="221"/>
      <c r="E2402" s="222"/>
    </row>
    <row r="2403" spans="4:5">
      <c r="D2403" s="221"/>
      <c r="E2403" s="222"/>
    </row>
    <row r="2404" spans="4:5">
      <c r="D2404" s="221"/>
      <c r="E2404" s="222"/>
    </row>
    <row r="2405" spans="4:5">
      <c r="D2405" s="221"/>
      <c r="E2405" s="222"/>
    </row>
    <row r="2406" spans="4:5">
      <c r="D2406" s="221"/>
      <c r="E2406" s="222"/>
    </row>
    <row r="2407" spans="4:5">
      <c r="D2407" s="221"/>
      <c r="E2407" s="222"/>
    </row>
    <row r="2408" spans="4:5">
      <c r="D2408" s="221"/>
      <c r="E2408" s="222"/>
    </row>
    <row r="2409" spans="4:5">
      <c r="D2409" s="221"/>
      <c r="E2409" s="222"/>
    </row>
    <row r="2410" spans="4:5">
      <c r="D2410" s="221"/>
      <c r="E2410" s="222"/>
    </row>
    <row r="2411" spans="4:5">
      <c r="D2411" s="221"/>
      <c r="E2411" s="222"/>
    </row>
    <row r="2412" spans="4:5">
      <c r="D2412" s="221"/>
      <c r="E2412" s="222"/>
    </row>
    <row r="2413" spans="4:5">
      <c r="D2413" s="221"/>
      <c r="E2413" s="222"/>
    </row>
    <row r="2414" spans="4:5">
      <c r="D2414" s="221"/>
      <c r="E2414" s="222"/>
    </row>
    <row r="2415" spans="4:5">
      <c r="D2415" s="221"/>
      <c r="E2415" s="222"/>
    </row>
    <row r="2416" spans="4:5">
      <c r="D2416" s="221"/>
      <c r="E2416" s="222"/>
    </row>
    <row r="2417" spans="4:5">
      <c r="D2417" s="221"/>
      <c r="E2417" s="222"/>
    </row>
    <row r="2418" spans="4:5">
      <c r="D2418" s="221"/>
      <c r="E2418" s="222"/>
    </row>
    <row r="2419" spans="4:5">
      <c r="D2419" s="221"/>
      <c r="E2419" s="222"/>
    </row>
    <row r="2420" spans="4:5">
      <c r="D2420" s="221"/>
      <c r="E2420" s="222"/>
    </row>
    <row r="2421" spans="4:5">
      <c r="D2421" s="221"/>
      <c r="E2421" s="222"/>
    </row>
    <row r="2422" spans="4:5">
      <c r="D2422" s="221"/>
      <c r="E2422" s="222"/>
    </row>
    <row r="2423" spans="4:5">
      <c r="D2423" s="221"/>
      <c r="E2423" s="222"/>
    </row>
    <row r="2424" spans="4:5">
      <c r="D2424" s="221"/>
      <c r="E2424" s="222"/>
    </row>
    <row r="2425" spans="4:5">
      <c r="D2425" s="221"/>
      <c r="E2425" s="222"/>
    </row>
    <row r="2426" spans="4:5">
      <c r="D2426" s="221"/>
      <c r="E2426" s="222"/>
    </row>
    <row r="2427" spans="4:5">
      <c r="D2427" s="221"/>
      <c r="E2427" s="222"/>
    </row>
    <row r="2428" spans="4:5">
      <c r="D2428" s="221"/>
      <c r="E2428" s="222"/>
    </row>
    <row r="2429" spans="4:5">
      <c r="D2429" s="221"/>
      <c r="E2429" s="222"/>
    </row>
    <row r="2430" spans="4:5">
      <c r="D2430" s="221"/>
      <c r="E2430" s="222"/>
    </row>
    <row r="2431" spans="4:5">
      <c r="D2431" s="221"/>
      <c r="E2431" s="222"/>
    </row>
    <row r="2432" spans="4:5">
      <c r="D2432" s="221"/>
      <c r="E2432" s="222"/>
    </row>
    <row r="2433" spans="4:5">
      <c r="D2433" s="221"/>
      <c r="E2433" s="222"/>
    </row>
    <row r="2434" spans="4:5">
      <c r="D2434" s="221"/>
      <c r="E2434" s="222"/>
    </row>
    <row r="2435" spans="4:5">
      <c r="D2435" s="221"/>
      <c r="E2435" s="222"/>
    </row>
    <row r="2436" spans="4:5">
      <c r="D2436" s="221"/>
      <c r="E2436" s="222"/>
    </row>
    <row r="2437" spans="4:5">
      <c r="D2437" s="221"/>
      <c r="E2437" s="222"/>
    </row>
    <row r="2438" spans="4:5">
      <c r="D2438" s="221"/>
      <c r="E2438" s="222"/>
    </row>
    <row r="2439" spans="4:5">
      <c r="D2439" s="221"/>
      <c r="E2439" s="222"/>
    </row>
    <row r="2440" spans="4:5">
      <c r="D2440" s="221"/>
      <c r="E2440" s="222"/>
    </row>
    <row r="2441" spans="4:5">
      <c r="D2441" s="221"/>
      <c r="E2441" s="222"/>
    </row>
    <row r="2442" spans="4:5">
      <c r="D2442" s="221"/>
      <c r="E2442" s="222"/>
    </row>
    <row r="2443" spans="4:5">
      <c r="D2443" s="221"/>
      <c r="E2443" s="222"/>
    </row>
    <row r="2444" spans="4:5">
      <c r="D2444" s="221"/>
      <c r="E2444" s="222"/>
    </row>
    <row r="2445" spans="4:5">
      <c r="D2445" s="221"/>
      <c r="E2445" s="222"/>
    </row>
    <row r="2446" spans="4:5">
      <c r="D2446" s="221"/>
      <c r="E2446" s="222"/>
    </row>
    <row r="2447" spans="4:5">
      <c r="D2447" s="221"/>
      <c r="E2447" s="222"/>
    </row>
    <row r="2448" spans="4:5">
      <c r="D2448" s="221"/>
      <c r="E2448" s="222"/>
    </row>
    <row r="2449" spans="4:5">
      <c r="D2449" s="221"/>
      <c r="E2449" s="222"/>
    </row>
    <row r="2450" spans="4:5">
      <c r="D2450" s="221"/>
      <c r="E2450" s="222"/>
    </row>
    <row r="2451" spans="4:5">
      <c r="D2451" s="221"/>
      <c r="E2451" s="222"/>
    </row>
    <row r="2452" spans="4:5">
      <c r="D2452" s="221"/>
      <c r="E2452" s="222"/>
    </row>
    <row r="2453" spans="4:5">
      <c r="D2453" s="221"/>
      <c r="E2453" s="222"/>
    </row>
    <row r="2454" spans="4:5">
      <c r="D2454" s="221"/>
      <c r="E2454" s="222"/>
    </row>
    <row r="2455" spans="4:5">
      <c r="D2455" s="221"/>
      <c r="E2455" s="222"/>
    </row>
    <row r="2456" spans="4:5">
      <c r="D2456" s="221"/>
      <c r="E2456" s="222"/>
    </row>
    <row r="2457" spans="4:5">
      <c r="D2457" s="221"/>
      <c r="E2457" s="222"/>
    </row>
    <row r="2458" spans="4:5">
      <c r="D2458" s="221"/>
      <c r="E2458" s="222"/>
    </row>
    <row r="2459" spans="4:5">
      <c r="D2459" s="221"/>
      <c r="E2459" s="222"/>
    </row>
    <row r="2460" spans="4:5">
      <c r="D2460" s="221"/>
      <c r="E2460" s="222"/>
    </row>
    <row r="2461" spans="4:5">
      <c r="D2461" s="221"/>
      <c r="E2461" s="222"/>
    </row>
    <row r="2462" spans="4:5">
      <c r="D2462" s="221"/>
      <c r="E2462" s="222"/>
    </row>
    <row r="2463" spans="4:5">
      <c r="D2463" s="221"/>
      <c r="E2463" s="222"/>
    </row>
    <row r="2464" spans="4:5">
      <c r="D2464" s="221"/>
      <c r="E2464" s="222"/>
    </row>
    <row r="2465" spans="4:5">
      <c r="D2465" s="221"/>
      <c r="E2465" s="222"/>
    </row>
    <row r="2466" spans="4:5">
      <c r="D2466" s="221"/>
      <c r="E2466" s="222"/>
    </row>
    <row r="2467" spans="4:5">
      <c r="D2467" s="221"/>
      <c r="E2467" s="222"/>
    </row>
    <row r="2468" spans="4:5">
      <c r="D2468" s="221"/>
      <c r="E2468" s="222"/>
    </row>
    <row r="2469" spans="4:5">
      <c r="D2469" s="221"/>
      <c r="E2469" s="222"/>
    </row>
    <row r="2470" spans="4:5">
      <c r="D2470" s="221"/>
      <c r="E2470" s="222"/>
    </row>
    <row r="2471" spans="4:5">
      <c r="D2471" s="221"/>
      <c r="E2471" s="222"/>
    </row>
    <row r="2472" spans="4:5">
      <c r="D2472" s="221"/>
      <c r="E2472" s="222"/>
    </row>
    <row r="2473" spans="4:5">
      <c r="D2473" s="221"/>
      <c r="E2473" s="222"/>
    </row>
    <row r="2474" spans="4:5">
      <c r="D2474" s="221"/>
      <c r="E2474" s="222"/>
    </row>
    <row r="2475" spans="4:5">
      <c r="D2475" s="221"/>
      <c r="E2475" s="222"/>
    </row>
    <row r="2476" spans="4:5">
      <c r="D2476" s="221"/>
      <c r="E2476" s="222"/>
    </row>
    <row r="2477" spans="4:5">
      <c r="D2477" s="221"/>
      <c r="E2477" s="222"/>
    </row>
    <row r="2478" spans="4:5">
      <c r="D2478" s="221"/>
      <c r="E2478" s="222"/>
    </row>
    <row r="2479" spans="4:5">
      <c r="D2479" s="221"/>
      <c r="E2479" s="222"/>
    </row>
    <row r="2480" spans="4:5">
      <c r="D2480" s="221"/>
      <c r="E2480" s="222"/>
    </row>
    <row r="2481" spans="4:5">
      <c r="D2481" s="221"/>
      <c r="E2481" s="222"/>
    </row>
    <row r="2482" spans="4:5">
      <c r="D2482" s="221"/>
      <c r="E2482" s="222"/>
    </row>
    <row r="2483" spans="4:5">
      <c r="D2483" s="221"/>
      <c r="E2483" s="222"/>
    </row>
    <row r="2484" spans="4:5">
      <c r="D2484" s="221"/>
      <c r="E2484" s="222"/>
    </row>
    <row r="2485" spans="4:5">
      <c r="D2485" s="221"/>
      <c r="E2485" s="222"/>
    </row>
    <row r="2486" spans="4:5">
      <c r="D2486" s="221"/>
      <c r="E2486" s="222"/>
    </row>
    <row r="2487" spans="4:5">
      <c r="D2487" s="221"/>
      <c r="E2487" s="222"/>
    </row>
    <row r="2488" spans="4:5">
      <c r="D2488" s="221"/>
      <c r="E2488" s="222"/>
    </row>
    <row r="2489" spans="4:5">
      <c r="D2489" s="221"/>
      <c r="E2489" s="222"/>
    </row>
    <row r="2490" spans="4:5">
      <c r="D2490" s="221"/>
      <c r="E2490" s="222"/>
    </row>
    <row r="2491" spans="4:5">
      <c r="D2491" s="221"/>
      <c r="E2491" s="222"/>
    </row>
    <row r="2492" spans="4:5">
      <c r="D2492" s="221"/>
      <c r="E2492" s="222"/>
    </row>
    <row r="2493" spans="4:5">
      <c r="D2493" s="221"/>
      <c r="E2493" s="222"/>
    </row>
    <row r="2494" spans="4:5">
      <c r="D2494" s="221"/>
      <c r="E2494" s="222"/>
    </row>
    <row r="2495" spans="4:5">
      <c r="D2495" s="221"/>
      <c r="E2495" s="222"/>
    </row>
    <row r="2496" spans="4:5">
      <c r="D2496" s="221"/>
      <c r="E2496" s="222"/>
    </row>
    <row r="2497" spans="4:5">
      <c r="D2497" s="221"/>
      <c r="E2497" s="222"/>
    </row>
    <row r="2498" spans="4:5">
      <c r="D2498" s="221"/>
      <c r="E2498" s="222"/>
    </row>
    <row r="2499" spans="4:5">
      <c r="D2499" s="221"/>
      <c r="E2499" s="222"/>
    </row>
    <row r="2500" spans="4:5">
      <c r="D2500" s="221"/>
      <c r="E2500" s="222"/>
    </row>
    <row r="2501" spans="4:5">
      <c r="D2501" s="221"/>
      <c r="E2501" s="222"/>
    </row>
    <row r="2502" spans="4:5">
      <c r="D2502" s="221"/>
      <c r="E2502" s="222"/>
    </row>
    <row r="2503" spans="4:5">
      <c r="D2503" s="221"/>
      <c r="E2503" s="222"/>
    </row>
    <row r="2504" spans="4:5">
      <c r="D2504" s="221"/>
      <c r="E2504" s="222"/>
    </row>
    <row r="2505" spans="4:5">
      <c r="D2505" s="221"/>
      <c r="E2505" s="222"/>
    </row>
    <row r="2506" spans="4:5">
      <c r="D2506" s="221"/>
      <c r="E2506" s="222"/>
    </row>
    <row r="2507" spans="4:5">
      <c r="D2507" s="221"/>
      <c r="E2507" s="222"/>
    </row>
    <row r="2508" spans="4:5">
      <c r="D2508" s="221"/>
      <c r="E2508" s="222"/>
    </row>
    <row r="2509" spans="4:5">
      <c r="D2509" s="221"/>
      <c r="E2509" s="222"/>
    </row>
    <row r="2510" spans="4:5">
      <c r="D2510" s="221"/>
      <c r="E2510" s="222"/>
    </row>
    <row r="2511" spans="4:5">
      <c r="D2511" s="221"/>
      <c r="E2511" s="222"/>
    </row>
    <row r="2512" spans="4:5">
      <c r="D2512" s="221"/>
      <c r="E2512" s="222"/>
    </row>
    <row r="2513" spans="4:5">
      <c r="D2513" s="221"/>
      <c r="E2513" s="222"/>
    </row>
    <row r="2514" spans="4:5">
      <c r="D2514" s="221"/>
      <c r="E2514" s="222"/>
    </row>
    <row r="2515" spans="4:5">
      <c r="D2515" s="221"/>
      <c r="E2515" s="222"/>
    </row>
    <row r="2516" spans="4:5">
      <c r="D2516" s="221"/>
      <c r="E2516" s="222"/>
    </row>
    <row r="2517" spans="4:5">
      <c r="D2517" s="221"/>
      <c r="E2517" s="222"/>
    </row>
    <row r="2518" spans="4:5">
      <c r="D2518" s="221"/>
      <c r="E2518" s="222"/>
    </row>
    <row r="2519" spans="4:5">
      <c r="D2519" s="221"/>
      <c r="E2519" s="222"/>
    </row>
    <row r="2520" spans="4:5">
      <c r="D2520" s="221"/>
      <c r="E2520" s="222"/>
    </row>
    <row r="2521" spans="4:5">
      <c r="D2521" s="221"/>
      <c r="E2521" s="222"/>
    </row>
    <row r="2522" spans="4:5">
      <c r="D2522" s="221"/>
      <c r="E2522" s="222"/>
    </row>
    <row r="2523" spans="4:5">
      <c r="D2523" s="221"/>
      <c r="E2523" s="222"/>
    </row>
    <row r="2524" spans="4:5">
      <c r="D2524" s="221"/>
      <c r="E2524" s="222"/>
    </row>
    <row r="2525" spans="4:5">
      <c r="D2525" s="221"/>
      <c r="E2525" s="222"/>
    </row>
    <row r="2526" spans="4:5">
      <c r="D2526" s="221"/>
      <c r="E2526" s="222"/>
    </row>
    <row r="2527" spans="4:5">
      <c r="D2527" s="221"/>
      <c r="E2527" s="222"/>
    </row>
    <row r="2528" spans="4:5">
      <c r="D2528" s="221"/>
      <c r="E2528" s="222"/>
    </row>
    <row r="2529" spans="4:5">
      <c r="D2529" s="221"/>
      <c r="E2529" s="222"/>
    </row>
    <row r="2530" spans="4:5">
      <c r="D2530" s="221"/>
      <c r="E2530" s="222"/>
    </row>
    <row r="2531" spans="4:5">
      <c r="D2531" s="221"/>
      <c r="E2531" s="222"/>
    </row>
    <row r="2532" spans="4:5">
      <c r="D2532" s="221"/>
      <c r="E2532" s="222"/>
    </row>
    <row r="2533" spans="4:5">
      <c r="D2533" s="221"/>
      <c r="E2533" s="222"/>
    </row>
    <row r="2534" spans="4:5">
      <c r="D2534" s="221"/>
      <c r="E2534" s="222"/>
    </row>
    <row r="2535" spans="4:5">
      <c r="D2535" s="221"/>
      <c r="E2535" s="222"/>
    </row>
    <row r="2536" spans="4:5">
      <c r="D2536" s="221"/>
      <c r="E2536" s="222"/>
    </row>
    <row r="2537" spans="4:5">
      <c r="D2537" s="221"/>
      <c r="E2537" s="222"/>
    </row>
    <row r="2538" spans="4:5">
      <c r="D2538" s="221"/>
      <c r="E2538" s="222"/>
    </row>
    <row r="2539" spans="4:5">
      <c r="D2539" s="221"/>
      <c r="E2539" s="222"/>
    </row>
    <row r="2540" spans="4:5">
      <c r="D2540" s="221"/>
      <c r="E2540" s="222"/>
    </row>
    <row r="2541" spans="4:5">
      <c r="D2541" s="221"/>
      <c r="E2541" s="222"/>
    </row>
    <row r="2542" spans="4:5">
      <c r="D2542" s="221"/>
      <c r="E2542" s="222"/>
    </row>
    <row r="2543" spans="4:5">
      <c r="D2543" s="221"/>
      <c r="E2543" s="222"/>
    </row>
    <row r="2544" spans="4:5">
      <c r="D2544" s="221"/>
      <c r="E2544" s="222"/>
    </row>
    <row r="2545" spans="4:5">
      <c r="D2545" s="221"/>
      <c r="E2545" s="222"/>
    </row>
    <row r="2546" spans="4:5">
      <c r="D2546" s="221"/>
      <c r="E2546" s="222"/>
    </row>
    <row r="2547" spans="4:5">
      <c r="D2547" s="221"/>
      <c r="E2547" s="222"/>
    </row>
    <row r="2548" spans="4:5">
      <c r="D2548" s="221"/>
      <c r="E2548" s="222"/>
    </row>
    <row r="2549" spans="4:5">
      <c r="D2549" s="221"/>
      <c r="E2549" s="222"/>
    </row>
    <row r="2550" spans="4:5">
      <c r="D2550" s="221"/>
      <c r="E2550" s="222"/>
    </row>
    <row r="2551" spans="4:5">
      <c r="D2551" s="221"/>
      <c r="E2551" s="222"/>
    </row>
    <row r="2552" spans="4:5">
      <c r="D2552" s="221"/>
      <c r="E2552" s="222"/>
    </row>
    <row r="2553" spans="4:5">
      <c r="D2553" s="221"/>
      <c r="E2553" s="222"/>
    </row>
    <row r="2554" spans="4:5">
      <c r="D2554" s="221"/>
      <c r="E2554" s="222"/>
    </row>
    <row r="2555" spans="4:5">
      <c r="D2555" s="221"/>
      <c r="E2555" s="222"/>
    </row>
    <row r="2556" spans="4:5">
      <c r="D2556" s="221"/>
      <c r="E2556" s="222"/>
    </row>
    <row r="2557" spans="4:5">
      <c r="D2557" s="221"/>
      <c r="E2557" s="222"/>
    </row>
    <row r="2558" spans="4:5">
      <c r="D2558" s="221"/>
      <c r="E2558" s="222"/>
    </row>
    <row r="2559" spans="4:5">
      <c r="D2559" s="221"/>
      <c r="E2559" s="222"/>
    </row>
    <row r="2560" spans="4:5">
      <c r="D2560" s="221"/>
      <c r="E2560" s="222"/>
    </row>
    <row r="2561" spans="4:5">
      <c r="D2561" s="221"/>
      <c r="E2561" s="222"/>
    </row>
    <row r="2562" spans="4:5">
      <c r="D2562" s="221"/>
      <c r="E2562" s="222"/>
    </row>
    <row r="2563" spans="4:5">
      <c r="D2563" s="221"/>
      <c r="E2563" s="222"/>
    </row>
    <row r="2564" spans="4:5">
      <c r="D2564" s="221"/>
      <c r="E2564" s="222"/>
    </row>
    <row r="2565" spans="4:5">
      <c r="D2565" s="221"/>
      <c r="E2565" s="222"/>
    </row>
    <row r="2566" spans="4:5">
      <c r="D2566" s="221"/>
      <c r="E2566" s="222"/>
    </row>
    <row r="2567" spans="4:5">
      <c r="D2567" s="221"/>
      <c r="E2567" s="222"/>
    </row>
    <row r="2568" spans="4:5">
      <c r="D2568" s="221"/>
      <c r="E2568" s="222"/>
    </row>
    <row r="2569" spans="4:5">
      <c r="D2569" s="221"/>
      <c r="E2569" s="222"/>
    </row>
    <row r="2570" spans="4:5">
      <c r="D2570" s="221"/>
      <c r="E2570" s="222"/>
    </row>
    <row r="2571" spans="4:5">
      <c r="D2571" s="221"/>
      <c r="E2571" s="222"/>
    </row>
    <row r="2572" spans="4:5">
      <c r="D2572" s="221"/>
      <c r="E2572" s="222"/>
    </row>
    <row r="2573" spans="4:5">
      <c r="D2573" s="221"/>
      <c r="E2573" s="222"/>
    </row>
    <row r="2574" spans="4:5">
      <c r="D2574" s="221"/>
      <c r="E2574" s="222"/>
    </row>
    <row r="2575" spans="4:5">
      <c r="D2575" s="221"/>
      <c r="E2575" s="222"/>
    </row>
    <row r="2576" spans="4:5">
      <c r="D2576" s="221"/>
      <c r="E2576" s="222"/>
    </row>
    <row r="2577" spans="4:5">
      <c r="D2577" s="221"/>
      <c r="E2577" s="222"/>
    </row>
    <row r="2578" spans="4:5">
      <c r="D2578" s="221"/>
      <c r="E2578" s="222"/>
    </row>
    <row r="2579" spans="4:5">
      <c r="D2579" s="221"/>
      <c r="E2579" s="222"/>
    </row>
    <row r="2580" spans="4:5">
      <c r="D2580" s="221"/>
      <c r="E2580" s="222"/>
    </row>
    <row r="2581" spans="4:5">
      <c r="D2581" s="221"/>
      <c r="E2581" s="222"/>
    </row>
    <row r="2582" spans="4:5">
      <c r="D2582" s="221"/>
      <c r="E2582" s="222"/>
    </row>
    <row r="2583" spans="4:5">
      <c r="D2583" s="221"/>
      <c r="E2583" s="222"/>
    </row>
    <row r="2584" spans="4:5">
      <c r="D2584" s="221"/>
      <c r="E2584" s="222"/>
    </row>
    <row r="2585" spans="4:5">
      <c r="D2585" s="221"/>
      <c r="E2585" s="222"/>
    </row>
    <row r="2586" spans="4:5">
      <c r="D2586" s="221"/>
      <c r="E2586" s="222"/>
    </row>
    <row r="2587" spans="4:5">
      <c r="D2587" s="221"/>
      <c r="E2587" s="222"/>
    </row>
    <row r="2588" spans="4:5">
      <c r="D2588" s="221"/>
      <c r="E2588" s="222"/>
    </row>
    <row r="2589" spans="4:5">
      <c r="D2589" s="221"/>
      <c r="E2589" s="222"/>
    </row>
    <row r="2590" spans="4:5">
      <c r="D2590" s="221"/>
      <c r="E2590" s="222"/>
    </row>
    <row r="2591" spans="4:5">
      <c r="D2591" s="221"/>
      <c r="E2591" s="222"/>
    </row>
    <row r="2592" spans="4:5">
      <c r="D2592" s="221"/>
      <c r="E2592" s="222"/>
    </row>
    <row r="2593" spans="4:5">
      <c r="D2593" s="221"/>
      <c r="E2593" s="222"/>
    </row>
    <row r="2594" spans="4:5">
      <c r="D2594" s="221"/>
      <c r="E2594" s="222"/>
    </row>
    <row r="2595" spans="4:5">
      <c r="D2595" s="221"/>
      <c r="E2595" s="222"/>
    </row>
    <row r="2596" spans="4:5">
      <c r="D2596" s="221"/>
      <c r="E2596" s="222"/>
    </row>
    <row r="2597" spans="4:5">
      <c r="D2597" s="221"/>
      <c r="E2597" s="222"/>
    </row>
    <row r="2598" spans="4:5">
      <c r="D2598" s="221"/>
      <c r="E2598" s="222"/>
    </row>
    <row r="2599" spans="4:5">
      <c r="D2599" s="221"/>
      <c r="E2599" s="222"/>
    </row>
    <row r="2600" spans="4:5">
      <c r="D2600" s="221"/>
      <c r="E2600" s="222"/>
    </row>
    <row r="2601" spans="4:5">
      <c r="D2601" s="221"/>
      <c r="E2601" s="222"/>
    </row>
    <row r="2602" spans="4:5">
      <c r="D2602" s="221"/>
      <c r="E2602" s="222"/>
    </row>
    <row r="2603" spans="4:5">
      <c r="D2603" s="221"/>
      <c r="E2603" s="222"/>
    </row>
    <row r="2604" spans="4:5">
      <c r="D2604" s="221"/>
      <c r="E2604" s="222"/>
    </row>
    <row r="2605" spans="4:5">
      <c r="D2605" s="221"/>
      <c r="E2605" s="222"/>
    </row>
    <row r="2606" spans="4:5">
      <c r="D2606" s="221"/>
      <c r="E2606" s="222"/>
    </row>
    <row r="2607" spans="4:5">
      <c r="D2607" s="221"/>
      <c r="E2607" s="222"/>
    </row>
    <row r="2608" spans="4:5">
      <c r="D2608" s="221"/>
      <c r="E2608" s="222"/>
    </row>
    <row r="2609" spans="4:5">
      <c r="D2609" s="221"/>
      <c r="E2609" s="222"/>
    </row>
    <row r="2610" spans="4:5">
      <c r="D2610" s="221"/>
      <c r="E2610" s="222"/>
    </row>
    <row r="2611" spans="4:5">
      <c r="D2611" s="221"/>
      <c r="E2611" s="222"/>
    </row>
    <row r="2612" spans="4:5">
      <c r="D2612" s="221"/>
      <c r="E2612" s="222"/>
    </row>
    <row r="2613" spans="4:5">
      <c r="D2613" s="221"/>
      <c r="E2613" s="222"/>
    </row>
    <row r="2614" spans="4:5">
      <c r="D2614" s="221"/>
      <c r="E2614" s="222"/>
    </row>
    <row r="2615" spans="4:5">
      <c r="D2615" s="221"/>
      <c r="E2615" s="222"/>
    </row>
    <row r="2616" spans="4:5">
      <c r="D2616" s="221"/>
      <c r="E2616" s="222"/>
    </row>
    <row r="2617" spans="4:5">
      <c r="D2617" s="221"/>
      <c r="E2617" s="222"/>
    </row>
    <row r="2618" spans="4:5">
      <c r="D2618" s="221"/>
      <c r="E2618" s="222"/>
    </row>
    <row r="2619" spans="4:5">
      <c r="D2619" s="221"/>
      <c r="E2619" s="222"/>
    </row>
    <row r="2620" spans="4:5">
      <c r="D2620" s="221"/>
      <c r="E2620" s="222"/>
    </row>
    <row r="2621" spans="4:5">
      <c r="D2621" s="221"/>
      <c r="E2621" s="222"/>
    </row>
    <row r="2622" spans="4:5">
      <c r="D2622" s="221"/>
      <c r="E2622" s="222"/>
    </row>
    <row r="2623" spans="4:5">
      <c r="D2623" s="221"/>
      <c r="E2623" s="222"/>
    </row>
    <row r="2624" spans="4:5">
      <c r="D2624" s="221"/>
      <c r="E2624" s="222"/>
    </row>
    <row r="2625" spans="4:5">
      <c r="D2625" s="221"/>
      <c r="E2625" s="222"/>
    </row>
    <row r="2626" spans="4:5">
      <c r="D2626" s="221"/>
      <c r="E2626" s="222"/>
    </row>
    <row r="2627" spans="4:5">
      <c r="D2627" s="221"/>
      <c r="E2627" s="222"/>
    </row>
    <row r="2628" spans="4:5">
      <c r="D2628" s="221"/>
      <c r="E2628" s="222"/>
    </row>
    <row r="2629" spans="4:5">
      <c r="D2629" s="221"/>
      <c r="E2629" s="222"/>
    </row>
    <row r="2630" spans="4:5">
      <c r="D2630" s="221"/>
      <c r="E2630" s="222"/>
    </row>
    <row r="2631" spans="4:5">
      <c r="D2631" s="221"/>
      <c r="E2631" s="222"/>
    </row>
    <row r="2632" spans="4:5">
      <c r="D2632" s="221"/>
      <c r="E2632" s="222"/>
    </row>
    <row r="2633" spans="4:5">
      <c r="D2633" s="221"/>
      <c r="E2633" s="222"/>
    </row>
    <row r="2634" spans="4:5">
      <c r="D2634" s="221"/>
      <c r="E2634" s="222"/>
    </row>
    <row r="2635" spans="4:5">
      <c r="D2635" s="221"/>
      <c r="E2635" s="222"/>
    </row>
    <row r="2636" spans="4:5">
      <c r="D2636" s="221"/>
      <c r="E2636" s="222"/>
    </row>
    <row r="2637" spans="4:5">
      <c r="D2637" s="221"/>
      <c r="E2637" s="222"/>
    </row>
    <row r="2638" spans="4:5">
      <c r="D2638" s="221"/>
      <c r="E2638" s="222"/>
    </row>
    <row r="2639" spans="4:5">
      <c r="D2639" s="221"/>
      <c r="E2639" s="222"/>
    </row>
    <row r="2640" spans="4:5">
      <c r="D2640" s="221"/>
      <c r="E2640" s="222"/>
    </row>
    <row r="2641" spans="4:5">
      <c r="D2641" s="221"/>
      <c r="E2641" s="222"/>
    </row>
    <row r="2642" spans="4:5">
      <c r="D2642" s="221"/>
      <c r="E2642" s="222"/>
    </row>
    <row r="2643" spans="4:5">
      <c r="D2643" s="221"/>
      <c r="E2643" s="222"/>
    </row>
    <row r="2644" spans="4:5">
      <c r="D2644" s="221"/>
      <c r="E2644" s="222"/>
    </row>
    <row r="2645" spans="4:5">
      <c r="D2645" s="221"/>
      <c r="E2645" s="222"/>
    </row>
    <row r="2646" spans="4:5">
      <c r="D2646" s="221"/>
      <c r="E2646" s="222"/>
    </row>
    <row r="2647" spans="4:5">
      <c r="D2647" s="221"/>
      <c r="E2647" s="222"/>
    </row>
    <row r="2648" spans="4:5">
      <c r="D2648" s="221"/>
      <c r="E2648" s="222"/>
    </row>
    <row r="2649" spans="4:5">
      <c r="D2649" s="221"/>
      <c r="E2649" s="222"/>
    </row>
    <row r="2650" spans="4:5">
      <c r="D2650" s="221"/>
      <c r="E2650" s="222"/>
    </row>
    <row r="2651" spans="4:5">
      <c r="D2651" s="221"/>
      <c r="E2651" s="222"/>
    </row>
    <row r="2652" spans="4:5">
      <c r="D2652" s="221"/>
      <c r="E2652" s="222"/>
    </row>
    <row r="2653" spans="4:5">
      <c r="D2653" s="221"/>
      <c r="E2653" s="222"/>
    </row>
    <row r="2654" spans="4:5">
      <c r="D2654" s="221"/>
      <c r="E2654" s="222"/>
    </row>
    <row r="2655" spans="4:5">
      <c r="D2655" s="221"/>
      <c r="E2655" s="222"/>
    </row>
    <row r="2656" spans="4:5">
      <c r="D2656" s="221"/>
      <c r="E2656" s="222"/>
    </row>
    <row r="2657" spans="4:5">
      <c r="D2657" s="221"/>
      <c r="E2657" s="222"/>
    </row>
    <row r="2658" spans="4:5">
      <c r="D2658" s="221"/>
      <c r="E2658" s="222"/>
    </row>
    <row r="2659" spans="4:5">
      <c r="D2659" s="221"/>
      <c r="E2659" s="222"/>
    </row>
    <row r="2660" spans="4:5">
      <c r="D2660" s="221"/>
      <c r="E2660" s="222"/>
    </row>
    <row r="2661" spans="4:5">
      <c r="D2661" s="221"/>
      <c r="E2661" s="222"/>
    </row>
    <row r="2662" spans="4:5">
      <c r="D2662" s="221"/>
      <c r="E2662" s="222"/>
    </row>
    <row r="2663" spans="4:5">
      <c r="D2663" s="221"/>
      <c r="E2663" s="222"/>
    </row>
    <row r="2664" spans="4:5">
      <c r="D2664" s="221"/>
      <c r="E2664" s="222"/>
    </row>
    <row r="2665" spans="4:5">
      <c r="D2665" s="221"/>
      <c r="E2665" s="222"/>
    </row>
    <row r="2666" spans="4:5">
      <c r="D2666" s="221"/>
      <c r="E2666" s="222"/>
    </row>
    <row r="2667" spans="4:5">
      <c r="D2667" s="221"/>
      <c r="E2667" s="222"/>
    </row>
    <row r="2668" spans="4:5">
      <c r="D2668" s="221"/>
      <c r="E2668" s="222"/>
    </row>
    <row r="2669" spans="4:5">
      <c r="D2669" s="221"/>
      <c r="E2669" s="222"/>
    </row>
    <row r="2670" spans="4:5">
      <c r="D2670" s="221"/>
      <c r="E2670" s="222"/>
    </row>
    <row r="2671" spans="4:5">
      <c r="D2671" s="221"/>
      <c r="E2671" s="222"/>
    </row>
    <row r="2672" spans="4:5">
      <c r="D2672" s="221"/>
      <c r="E2672" s="222"/>
    </row>
    <row r="2673" spans="4:5">
      <c r="D2673" s="221"/>
      <c r="E2673" s="222"/>
    </row>
    <row r="2674" spans="4:5">
      <c r="D2674" s="221"/>
      <c r="E2674" s="222"/>
    </row>
    <row r="2675" spans="4:5">
      <c r="D2675" s="221"/>
      <c r="E2675" s="222"/>
    </row>
    <row r="2676" spans="4:5">
      <c r="D2676" s="221"/>
      <c r="E2676" s="222"/>
    </row>
    <row r="2677" spans="4:5">
      <c r="D2677" s="221"/>
      <c r="E2677" s="222"/>
    </row>
    <row r="2678" spans="4:5">
      <c r="D2678" s="221"/>
      <c r="E2678" s="222"/>
    </row>
    <row r="2679" spans="4:5">
      <c r="D2679" s="221"/>
      <c r="E2679" s="222"/>
    </row>
    <row r="2680" spans="4:5">
      <c r="D2680" s="221"/>
      <c r="E2680" s="222"/>
    </row>
    <row r="2681" spans="4:5">
      <c r="D2681" s="221"/>
      <c r="E2681" s="222"/>
    </row>
    <row r="2682" spans="4:5">
      <c r="D2682" s="221"/>
      <c r="E2682" s="222"/>
    </row>
    <row r="2683" spans="4:5">
      <c r="D2683" s="221"/>
      <c r="E2683" s="222"/>
    </row>
    <row r="2684" spans="4:5">
      <c r="D2684" s="221"/>
      <c r="E2684" s="222"/>
    </row>
    <row r="2685" spans="4:5">
      <c r="D2685" s="221"/>
      <c r="E2685" s="222"/>
    </row>
    <row r="2686" spans="4:5">
      <c r="D2686" s="221"/>
      <c r="E2686" s="222"/>
    </row>
    <row r="2687" spans="4:5">
      <c r="D2687" s="221"/>
      <c r="E2687" s="222"/>
    </row>
    <row r="2688" spans="4:5">
      <c r="D2688" s="221"/>
      <c r="E2688" s="222"/>
    </row>
    <row r="2689" spans="4:5">
      <c r="D2689" s="221"/>
      <c r="E2689" s="222"/>
    </row>
    <row r="2690" spans="4:5">
      <c r="D2690" s="221"/>
      <c r="E2690" s="222"/>
    </row>
    <row r="2691" spans="4:5">
      <c r="D2691" s="221"/>
      <c r="E2691" s="222"/>
    </row>
    <row r="2692" spans="4:5">
      <c r="D2692" s="221"/>
      <c r="E2692" s="222"/>
    </row>
    <row r="2693" spans="4:5">
      <c r="D2693" s="221"/>
      <c r="E2693" s="222"/>
    </row>
    <row r="2694" spans="4:5">
      <c r="D2694" s="221"/>
      <c r="E2694" s="222"/>
    </row>
    <row r="2695" spans="4:5">
      <c r="D2695" s="221"/>
      <c r="E2695" s="222"/>
    </row>
    <row r="2696" spans="4:5">
      <c r="D2696" s="221"/>
      <c r="E2696" s="222"/>
    </row>
    <row r="2697" spans="4:5">
      <c r="D2697" s="221"/>
      <c r="E2697" s="222"/>
    </row>
    <row r="2698" spans="4:5">
      <c r="D2698" s="221"/>
      <c r="E2698" s="222"/>
    </row>
    <row r="2699" spans="4:5">
      <c r="D2699" s="221"/>
      <c r="E2699" s="222"/>
    </row>
    <row r="2700" spans="4:5">
      <c r="D2700" s="221"/>
      <c r="E2700" s="222"/>
    </row>
    <row r="2701" spans="4:5">
      <c r="D2701" s="221"/>
      <c r="E2701" s="222"/>
    </row>
    <row r="2702" spans="4:5">
      <c r="D2702" s="221"/>
      <c r="E2702" s="222"/>
    </row>
    <row r="2703" spans="4:5">
      <c r="D2703" s="221"/>
      <c r="E2703" s="222"/>
    </row>
    <row r="2704" spans="4:5">
      <c r="D2704" s="221"/>
      <c r="E2704" s="222"/>
    </row>
    <row r="2705" spans="4:5">
      <c r="D2705" s="221"/>
      <c r="E2705" s="222"/>
    </row>
    <row r="2706" spans="4:5">
      <c r="D2706" s="221"/>
      <c r="E2706" s="222"/>
    </row>
    <row r="2707" spans="4:5">
      <c r="D2707" s="221"/>
      <c r="E2707" s="222"/>
    </row>
    <row r="2708" spans="4:5">
      <c r="D2708" s="221"/>
      <c r="E2708" s="222"/>
    </row>
    <row r="2709" spans="4:5">
      <c r="D2709" s="221"/>
      <c r="E2709" s="222"/>
    </row>
    <row r="2710" spans="4:5">
      <c r="D2710" s="221"/>
      <c r="E2710" s="222"/>
    </row>
    <row r="2711" spans="4:5">
      <c r="D2711" s="221"/>
      <c r="E2711" s="222"/>
    </row>
    <row r="2712" spans="4:5">
      <c r="D2712" s="221"/>
      <c r="E2712" s="222"/>
    </row>
    <row r="2713" spans="4:5">
      <c r="D2713" s="221"/>
      <c r="E2713" s="222"/>
    </row>
    <row r="2714" spans="4:5">
      <c r="D2714" s="221"/>
      <c r="E2714" s="222"/>
    </row>
  </sheetData>
  <mergeCells count="13">
    <mergeCell ref="A131:C131"/>
    <mergeCell ref="A278:C278"/>
    <mergeCell ref="A152:C152"/>
    <mergeCell ref="A173:C173"/>
    <mergeCell ref="A194:C194"/>
    <mergeCell ref="A215:C215"/>
    <mergeCell ref="A236:C236"/>
    <mergeCell ref="A257:C257"/>
    <mergeCell ref="A26:C26"/>
    <mergeCell ref="A47:C47"/>
    <mergeCell ref="A68:C68"/>
    <mergeCell ref="A89:C89"/>
    <mergeCell ref="A110:C110"/>
  </mergeCells>
  <phoneticPr fontId="12" type="noConversion"/>
  <printOptions horizontalCentered="1" verticalCentered="1"/>
  <pageMargins left="0.19685039370078741" right="0.19685039370078741" top="1.1811023622047245" bottom="0.59055118110236227" header="0.59055118110236227" footer="0.19685039370078741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714"/>
  <sheetViews>
    <sheetView view="pageBreakPreview" zoomScaleSheetLayoutView="100" workbookViewId="0">
      <selection activeCell="K17" sqref="K17"/>
    </sheetView>
  </sheetViews>
  <sheetFormatPr defaultRowHeight="11.25"/>
  <cols>
    <col min="1" max="1" width="3.77734375" style="62" customWidth="1"/>
    <col min="2" max="2" width="5.77734375" style="102" customWidth="1"/>
    <col min="3" max="3" width="3.44140625" style="273" customWidth="1"/>
    <col min="4" max="4" width="7.77734375" style="62" customWidth="1"/>
    <col min="5" max="5" width="7.77734375" style="108" customWidth="1"/>
    <col min="6" max="6" width="3.77734375" style="62" customWidth="1"/>
    <col min="7" max="7" width="5.6640625" style="62" customWidth="1"/>
    <col min="8" max="8" width="7.77734375" style="62" customWidth="1"/>
    <col min="9" max="9" width="14.77734375" style="62" customWidth="1"/>
    <col min="10" max="10" width="5.77734375" style="62" customWidth="1"/>
    <col min="11" max="11" width="8.77734375" style="62" customWidth="1"/>
    <col min="12" max="12" width="6.33203125" style="62" customWidth="1"/>
    <col min="13" max="13" width="4.5546875" style="62" customWidth="1"/>
    <col min="14" max="14" width="20.77734375" style="106" customWidth="1"/>
    <col min="15" max="16384" width="8.88671875" style="62"/>
  </cols>
  <sheetData>
    <row r="1" spans="1:19" ht="30" customHeight="1">
      <c r="A1" s="84" t="s">
        <v>39</v>
      </c>
      <c r="B1" s="85"/>
      <c r="C1" s="224"/>
      <c r="D1" s="86"/>
      <c r="E1" s="87"/>
      <c r="F1" s="86"/>
      <c r="G1" s="86"/>
      <c r="H1" s="86"/>
      <c r="I1" s="86"/>
      <c r="J1" s="86"/>
      <c r="K1" s="86"/>
      <c r="L1" s="86"/>
      <c r="M1" s="86"/>
      <c r="N1" s="88"/>
    </row>
    <row r="2" spans="1:19" ht="19.899999999999999" customHeight="1">
      <c r="A2" s="89"/>
      <c r="B2" s="90"/>
      <c r="C2" s="94"/>
      <c r="D2" s="89"/>
      <c r="E2" s="91"/>
      <c r="F2" s="89"/>
      <c r="G2" s="89"/>
      <c r="H2" s="89"/>
      <c r="I2" s="89"/>
      <c r="J2" s="225"/>
      <c r="K2" s="119">
        <v>2</v>
      </c>
      <c r="L2" s="92"/>
      <c r="M2" s="92"/>
      <c r="N2" s="93"/>
    </row>
    <row r="3" spans="1:19" ht="10.15" customHeight="1">
      <c r="A3" s="89"/>
      <c r="B3" s="90"/>
      <c r="C3" s="94"/>
      <c r="D3" s="89"/>
      <c r="E3" s="91"/>
      <c r="F3" s="89"/>
      <c r="G3" s="89"/>
      <c r="H3" s="89"/>
      <c r="I3" s="89"/>
      <c r="J3" s="89"/>
      <c r="K3" s="89"/>
      <c r="L3" s="89"/>
      <c r="M3" s="89"/>
      <c r="N3" s="94"/>
    </row>
    <row r="4" spans="1:19" ht="30" customHeight="1">
      <c r="A4" s="109" t="s">
        <v>22</v>
      </c>
      <c r="B4" s="110" t="s">
        <v>23</v>
      </c>
      <c r="C4" s="109" t="s">
        <v>24</v>
      </c>
      <c r="D4" s="109" t="s">
        <v>25</v>
      </c>
      <c r="E4" s="109" t="s">
        <v>40</v>
      </c>
      <c r="F4" s="111" t="s">
        <v>27</v>
      </c>
      <c r="G4" s="111"/>
      <c r="H4" s="111" t="s">
        <v>28</v>
      </c>
      <c r="I4" s="111"/>
      <c r="J4" s="111" t="s">
        <v>29</v>
      </c>
      <c r="K4" s="111"/>
      <c r="L4" s="111"/>
      <c r="M4" s="109" t="s">
        <v>18</v>
      </c>
      <c r="N4" s="93"/>
    </row>
    <row r="5" spans="1:19" ht="30" customHeight="1">
      <c r="A5" s="112" t="s">
        <v>30</v>
      </c>
      <c r="B5" s="113"/>
      <c r="C5" s="114"/>
      <c r="D5" s="112" t="s">
        <v>37</v>
      </c>
      <c r="E5" s="112" t="s">
        <v>41</v>
      </c>
      <c r="F5" s="115" t="s">
        <v>24</v>
      </c>
      <c r="G5" s="115" t="s">
        <v>31</v>
      </c>
      <c r="H5" s="115" t="s">
        <v>32</v>
      </c>
      <c r="I5" s="115" t="s">
        <v>33</v>
      </c>
      <c r="J5" s="115" t="s">
        <v>32</v>
      </c>
      <c r="K5" s="115" t="s">
        <v>33</v>
      </c>
      <c r="L5" s="115" t="s">
        <v>34</v>
      </c>
      <c r="M5" s="112"/>
      <c r="N5" s="95"/>
      <c r="O5" s="105"/>
      <c r="P5" s="105"/>
      <c r="Q5" s="226" t="s">
        <v>46</v>
      </c>
      <c r="R5" s="226" t="s">
        <v>47</v>
      </c>
      <c r="S5" s="226" t="s">
        <v>48</v>
      </c>
    </row>
    <row r="6" spans="1:19" ht="27" customHeight="1">
      <c r="A6" s="64">
        <v>1</v>
      </c>
      <c r="B6" s="121"/>
      <c r="C6" s="75"/>
      <c r="D6" s="122"/>
      <c r="E6" s="122"/>
      <c r="F6" s="147"/>
      <c r="G6" s="148"/>
      <c r="H6" s="66"/>
      <c r="I6" s="66"/>
      <c r="J6" s="61"/>
      <c r="K6" s="61"/>
      <c r="L6" s="61"/>
      <c r="M6" s="149"/>
      <c r="N6" s="73" t="str">
        <f t="shared" ref="N6:N26" si="0">CONCATENATE(C6,H6)</f>
        <v/>
      </c>
      <c r="O6" s="105" t="s">
        <v>46</v>
      </c>
      <c r="P6" s="105"/>
      <c r="Q6" s="227">
        <f>SUMIF(O6:O24,"농림",E6:E24)</f>
        <v>0</v>
      </c>
      <c r="R6" s="227">
        <f>SUMIF(O6:O24,"보전관리",E6:E24)</f>
        <v>0</v>
      </c>
      <c r="S6" s="227">
        <f>SUM(Q6:R6)</f>
        <v>0</v>
      </c>
    </row>
    <row r="7" spans="1:19" ht="27" customHeight="1">
      <c r="A7" s="64">
        <v>2</v>
      </c>
      <c r="B7" s="121"/>
      <c r="C7" s="75"/>
      <c r="D7" s="122"/>
      <c r="E7" s="122"/>
      <c r="F7" s="147"/>
      <c r="G7" s="148"/>
      <c r="H7" s="66"/>
      <c r="I7" s="66"/>
      <c r="J7" s="61"/>
      <c r="K7" s="61"/>
      <c r="L7" s="61"/>
      <c r="M7" s="149"/>
      <c r="N7" s="73" t="str">
        <f t="shared" si="0"/>
        <v/>
      </c>
      <c r="O7" s="105" t="s">
        <v>46</v>
      </c>
      <c r="P7" s="105"/>
      <c r="Q7" s="105"/>
      <c r="R7" s="105"/>
      <c r="S7" s="105"/>
    </row>
    <row r="8" spans="1:19" ht="27" customHeight="1">
      <c r="A8" s="64">
        <v>3</v>
      </c>
      <c r="B8" s="121"/>
      <c r="C8" s="75"/>
      <c r="D8" s="122"/>
      <c r="E8" s="122"/>
      <c r="F8" s="147"/>
      <c r="G8" s="148"/>
      <c r="H8" s="66"/>
      <c r="I8" s="66"/>
      <c r="J8" s="61"/>
      <c r="K8" s="61"/>
      <c r="L8" s="61"/>
      <c r="M8" s="149"/>
      <c r="N8" s="73" t="str">
        <f t="shared" si="0"/>
        <v/>
      </c>
      <c r="O8" s="105" t="s">
        <v>46</v>
      </c>
      <c r="P8" s="105"/>
      <c r="Q8" s="105"/>
      <c r="R8" s="105"/>
      <c r="S8" s="105"/>
    </row>
    <row r="9" spans="1:19" ht="27" customHeight="1">
      <c r="A9" s="64"/>
      <c r="B9" s="121"/>
      <c r="C9" s="75"/>
      <c r="D9" s="122"/>
      <c r="E9" s="122"/>
      <c r="F9" s="147"/>
      <c r="G9" s="148"/>
      <c r="H9" s="66"/>
      <c r="I9" s="120"/>
      <c r="J9" s="61"/>
      <c r="K9" s="61"/>
      <c r="L9" s="61"/>
      <c r="M9" s="149"/>
      <c r="N9" s="73" t="str">
        <f t="shared" si="0"/>
        <v/>
      </c>
      <c r="O9" s="105"/>
      <c r="P9" s="105"/>
      <c r="Q9" s="105"/>
      <c r="R9" s="105"/>
      <c r="S9" s="105"/>
    </row>
    <row r="10" spans="1:19" ht="27" customHeight="1">
      <c r="A10" s="64"/>
      <c r="B10" s="100"/>
      <c r="C10" s="61"/>
      <c r="D10" s="97"/>
      <c r="E10" s="98"/>
      <c r="F10" s="61"/>
      <c r="G10" s="160"/>
      <c r="H10" s="61"/>
      <c r="I10" s="61"/>
      <c r="J10" s="61"/>
      <c r="K10" s="61"/>
      <c r="L10" s="61"/>
      <c r="M10" s="81"/>
      <c r="N10" s="73" t="str">
        <f t="shared" si="0"/>
        <v/>
      </c>
      <c r="O10" s="105"/>
      <c r="P10" s="105"/>
      <c r="Q10" s="105"/>
      <c r="R10" s="105"/>
      <c r="S10" s="105"/>
    </row>
    <row r="11" spans="1:19" ht="27" customHeight="1">
      <c r="A11" s="64"/>
      <c r="B11" s="100"/>
      <c r="C11" s="61"/>
      <c r="D11" s="97"/>
      <c r="E11" s="98"/>
      <c r="F11" s="61"/>
      <c r="G11" s="160"/>
      <c r="H11" s="61"/>
      <c r="I11" s="61"/>
      <c r="J11" s="61"/>
      <c r="K11" s="61"/>
      <c r="L11" s="61"/>
      <c r="M11" s="149"/>
      <c r="N11" s="73" t="str">
        <f t="shared" si="0"/>
        <v/>
      </c>
      <c r="O11" s="105"/>
      <c r="P11" s="105"/>
      <c r="Q11" s="105"/>
      <c r="R11" s="105"/>
      <c r="S11" s="105"/>
    </row>
    <row r="12" spans="1:19" ht="27" customHeight="1">
      <c r="A12" s="64"/>
      <c r="B12" s="100"/>
      <c r="C12" s="61"/>
      <c r="D12" s="98"/>
      <c r="E12" s="98"/>
      <c r="F12" s="61"/>
      <c r="G12" s="160"/>
      <c r="H12" s="70"/>
      <c r="I12" s="61"/>
      <c r="J12" s="61"/>
      <c r="K12" s="61"/>
      <c r="L12" s="61"/>
      <c r="M12" s="228"/>
      <c r="N12" s="73" t="str">
        <f t="shared" si="0"/>
        <v/>
      </c>
      <c r="O12" s="105"/>
      <c r="P12" s="105"/>
      <c r="Q12" s="105"/>
      <c r="R12" s="105"/>
      <c r="S12" s="105"/>
    </row>
    <row r="13" spans="1:19" ht="27" customHeight="1">
      <c r="A13" s="64"/>
      <c r="B13" s="100"/>
      <c r="C13" s="61"/>
      <c r="D13" s="98"/>
      <c r="E13" s="98"/>
      <c r="F13" s="61"/>
      <c r="G13" s="160"/>
      <c r="H13" s="70"/>
      <c r="I13" s="71"/>
      <c r="J13" s="61"/>
      <c r="K13" s="61"/>
      <c r="L13" s="61"/>
      <c r="M13" s="149"/>
      <c r="N13" s="73" t="str">
        <f t="shared" si="0"/>
        <v/>
      </c>
      <c r="O13" s="105"/>
      <c r="P13" s="105"/>
      <c r="Q13" s="105"/>
      <c r="R13" s="105"/>
      <c r="S13" s="105"/>
    </row>
    <row r="14" spans="1:19" ht="27" customHeight="1">
      <c r="A14" s="64"/>
      <c r="B14" s="100"/>
      <c r="C14" s="61"/>
      <c r="D14" s="98"/>
      <c r="E14" s="97"/>
      <c r="F14" s="61"/>
      <c r="G14" s="160"/>
      <c r="H14" s="70"/>
      <c r="I14" s="61"/>
      <c r="J14" s="61"/>
      <c r="K14" s="61"/>
      <c r="L14" s="61"/>
      <c r="M14" s="149"/>
      <c r="N14" s="73" t="str">
        <f t="shared" si="0"/>
        <v/>
      </c>
      <c r="O14" s="105"/>
      <c r="P14" s="105"/>
      <c r="Q14" s="105"/>
      <c r="R14" s="105"/>
      <c r="S14" s="105"/>
    </row>
    <row r="15" spans="1:19" s="59" customFormat="1" ht="27" customHeight="1">
      <c r="A15" s="64"/>
      <c r="B15" s="100"/>
      <c r="C15" s="61"/>
      <c r="D15" s="97"/>
      <c r="E15" s="97"/>
      <c r="F15" s="61"/>
      <c r="G15" s="160"/>
      <c r="H15" s="61"/>
      <c r="I15" s="61"/>
      <c r="J15" s="61"/>
      <c r="K15" s="61"/>
      <c r="L15" s="61"/>
      <c r="M15" s="149"/>
      <c r="N15" s="78" t="str">
        <f t="shared" si="0"/>
        <v/>
      </c>
      <c r="O15" s="105"/>
      <c r="P15" s="229"/>
      <c r="Q15" s="229"/>
      <c r="R15" s="229"/>
      <c r="S15" s="229"/>
    </row>
    <row r="16" spans="1:19" ht="27" customHeight="1">
      <c r="A16" s="64"/>
      <c r="B16" s="100"/>
      <c r="C16" s="61"/>
      <c r="D16" s="98"/>
      <c r="E16" s="98"/>
      <c r="F16" s="61"/>
      <c r="G16" s="160"/>
      <c r="H16" s="70"/>
      <c r="I16" s="61"/>
      <c r="J16" s="61"/>
      <c r="K16" s="61"/>
      <c r="L16" s="61"/>
      <c r="M16" s="228"/>
      <c r="N16" s="73" t="str">
        <f t="shared" si="0"/>
        <v/>
      </c>
      <c r="O16" s="105"/>
      <c r="P16" s="105"/>
      <c r="Q16" s="105"/>
      <c r="R16" s="105"/>
      <c r="S16" s="105"/>
    </row>
    <row r="17" spans="1:19" s="59" customFormat="1" ht="27" customHeight="1">
      <c r="A17" s="64"/>
      <c r="B17" s="100"/>
      <c r="C17" s="61"/>
      <c r="D17" s="97"/>
      <c r="E17" s="97"/>
      <c r="F17" s="61"/>
      <c r="G17" s="160"/>
      <c r="H17" s="63"/>
      <c r="I17" s="61"/>
      <c r="J17" s="61"/>
      <c r="K17" s="61"/>
      <c r="L17" s="61"/>
      <c r="M17" s="81"/>
      <c r="N17" s="78" t="str">
        <f t="shared" si="0"/>
        <v/>
      </c>
      <c r="O17" s="105"/>
      <c r="P17" s="229"/>
      <c r="Q17" s="229"/>
      <c r="R17" s="229"/>
      <c r="S17" s="229"/>
    </row>
    <row r="18" spans="1:19" ht="27" customHeight="1">
      <c r="A18" s="64"/>
      <c r="B18" s="100"/>
      <c r="C18" s="61"/>
      <c r="D18" s="97"/>
      <c r="E18" s="97"/>
      <c r="F18" s="61"/>
      <c r="G18" s="160"/>
      <c r="H18" s="63"/>
      <c r="I18" s="63"/>
      <c r="J18" s="61"/>
      <c r="K18" s="61"/>
      <c r="L18" s="61"/>
      <c r="M18" s="101"/>
      <c r="N18" s="73" t="str">
        <f t="shared" si="0"/>
        <v/>
      </c>
      <c r="O18" s="105"/>
      <c r="P18" s="105"/>
      <c r="Q18" s="105"/>
      <c r="R18" s="105"/>
      <c r="S18" s="105"/>
    </row>
    <row r="19" spans="1:19" s="59" customFormat="1" ht="27" customHeight="1">
      <c r="A19" s="64"/>
      <c r="B19" s="100"/>
      <c r="C19" s="61"/>
      <c r="D19" s="98"/>
      <c r="E19" s="97"/>
      <c r="F19" s="61"/>
      <c r="G19" s="160"/>
      <c r="H19" s="70"/>
      <c r="I19" s="71"/>
      <c r="J19" s="61"/>
      <c r="K19" s="61"/>
      <c r="L19" s="61"/>
      <c r="M19" s="149"/>
      <c r="N19" s="78" t="str">
        <f t="shared" si="0"/>
        <v/>
      </c>
      <c r="O19" s="105"/>
      <c r="P19" s="229"/>
      <c r="Q19" s="229"/>
      <c r="R19" s="229"/>
      <c r="S19" s="229"/>
    </row>
    <row r="20" spans="1:19" s="59" customFormat="1" ht="27" customHeight="1">
      <c r="A20" s="64"/>
      <c r="B20" s="70"/>
      <c r="C20" s="61"/>
      <c r="D20" s="97"/>
      <c r="E20" s="97"/>
      <c r="F20" s="61"/>
      <c r="G20" s="160"/>
      <c r="H20" s="61"/>
      <c r="I20" s="61"/>
      <c r="J20" s="61"/>
      <c r="K20" s="61"/>
      <c r="L20" s="61"/>
      <c r="M20" s="228"/>
      <c r="N20" s="78" t="str">
        <f t="shared" si="0"/>
        <v/>
      </c>
      <c r="O20" s="105"/>
      <c r="P20" s="229"/>
      <c r="Q20" s="229"/>
      <c r="R20" s="229"/>
      <c r="S20" s="229"/>
    </row>
    <row r="21" spans="1:19" ht="27" customHeight="1">
      <c r="A21" s="64"/>
      <c r="B21" s="100"/>
      <c r="C21" s="61"/>
      <c r="D21" s="98"/>
      <c r="E21" s="98"/>
      <c r="F21" s="61"/>
      <c r="G21" s="160"/>
      <c r="H21" s="70"/>
      <c r="I21" s="61"/>
      <c r="J21" s="61"/>
      <c r="K21" s="61"/>
      <c r="L21" s="61"/>
      <c r="M21" s="228"/>
      <c r="N21" s="73" t="str">
        <f t="shared" si="0"/>
        <v/>
      </c>
      <c r="O21" s="105"/>
      <c r="P21" s="105"/>
      <c r="Q21" s="105"/>
      <c r="R21" s="105"/>
      <c r="S21" s="105"/>
    </row>
    <row r="22" spans="1:19" ht="27" customHeight="1">
      <c r="A22" s="64"/>
      <c r="B22" s="100"/>
      <c r="C22" s="61"/>
      <c r="D22" s="98"/>
      <c r="E22" s="98"/>
      <c r="F22" s="61"/>
      <c r="G22" s="160"/>
      <c r="H22" s="70"/>
      <c r="I22" s="61"/>
      <c r="J22" s="61"/>
      <c r="K22" s="61"/>
      <c r="L22" s="61"/>
      <c r="M22" s="149"/>
      <c r="N22" s="73" t="str">
        <f t="shared" si="0"/>
        <v/>
      </c>
      <c r="O22" s="105"/>
      <c r="P22" s="105"/>
      <c r="Q22" s="105"/>
      <c r="R22" s="105"/>
      <c r="S22" s="105"/>
    </row>
    <row r="23" spans="1:19" ht="27" customHeight="1">
      <c r="A23" s="64"/>
      <c r="B23" s="100"/>
      <c r="C23" s="61"/>
      <c r="D23" s="97"/>
      <c r="E23" s="98"/>
      <c r="F23" s="61"/>
      <c r="G23" s="160"/>
      <c r="H23" s="61"/>
      <c r="I23" s="61"/>
      <c r="J23" s="61"/>
      <c r="K23" s="61"/>
      <c r="L23" s="61"/>
      <c r="M23" s="149"/>
      <c r="N23" s="73" t="str">
        <f t="shared" si="0"/>
        <v/>
      </c>
      <c r="O23" s="105"/>
      <c r="P23" s="105"/>
      <c r="Q23" s="105"/>
      <c r="R23" s="105"/>
      <c r="S23" s="105"/>
    </row>
    <row r="24" spans="1:19" ht="27" customHeight="1">
      <c r="A24" s="64"/>
      <c r="B24" s="100"/>
      <c r="C24" s="61"/>
      <c r="D24" s="97"/>
      <c r="E24" s="98"/>
      <c r="F24" s="61"/>
      <c r="G24" s="160"/>
      <c r="H24" s="61"/>
      <c r="I24" s="61"/>
      <c r="J24" s="61"/>
      <c r="K24" s="61"/>
      <c r="L24" s="61"/>
      <c r="M24" s="149"/>
      <c r="N24" s="73" t="str">
        <f t="shared" si="0"/>
        <v/>
      </c>
      <c r="O24" s="105"/>
      <c r="P24" s="105"/>
      <c r="Q24" s="105"/>
      <c r="R24" s="105"/>
      <c r="S24" s="105"/>
    </row>
    <row r="25" spans="1:19" ht="27" customHeight="1">
      <c r="A25" s="64"/>
      <c r="B25" s="100"/>
      <c r="C25" s="61"/>
      <c r="D25" s="97"/>
      <c r="E25" s="97"/>
      <c r="F25" s="61"/>
      <c r="G25" s="160"/>
      <c r="H25" s="61"/>
      <c r="I25" s="61"/>
      <c r="J25" s="61"/>
      <c r="K25" s="61"/>
      <c r="L25" s="61"/>
      <c r="M25" s="149"/>
      <c r="N25" s="73" t="str">
        <f t="shared" si="0"/>
        <v/>
      </c>
      <c r="O25" s="105"/>
      <c r="P25" s="105"/>
      <c r="Q25" s="105"/>
      <c r="R25" s="105"/>
      <c r="S25" s="105"/>
    </row>
    <row r="26" spans="1:19" ht="27" customHeight="1">
      <c r="A26" s="584" t="s">
        <v>35</v>
      </c>
      <c r="B26" s="585"/>
      <c r="C26" s="585"/>
      <c r="D26" s="65"/>
      <c r="E26" s="65">
        <f>SUM(E6:E25)</f>
        <v>0</v>
      </c>
      <c r="F26" s="64"/>
      <c r="G26" s="64"/>
      <c r="H26" s="64"/>
      <c r="I26" s="64"/>
      <c r="J26" s="64"/>
      <c r="K26" s="64"/>
      <c r="L26" s="64"/>
      <c r="M26" s="64"/>
      <c r="N26" s="73" t="str">
        <f t="shared" si="0"/>
        <v/>
      </c>
    </row>
    <row r="27" spans="1:19" ht="27" customHeight="1">
      <c r="A27" s="64"/>
      <c r="B27" s="100"/>
      <c r="C27" s="61"/>
      <c r="D27" s="98"/>
      <c r="E27" s="98"/>
      <c r="F27" s="61"/>
      <c r="G27" s="160"/>
      <c r="H27" s="70"/>
      <c r="I27" s="61"/>
      <c r="J27" s="61"/>
      <c r="K27" s="61"/>
      <c r="L27" s="61"/>
      <c r="M27" s="71"/>
      <c r="N27" s="73"/>
      <c r="O27" s="105"/>
      <c r="P27" s="105"/>
      <c r="Q27" s="105"/>
      <c r="R27" s="105"/>
      <c r="S27" s="105"/>
    </row>
    <row r="28" spans="1:19" ht="27" customHeight="1">
      <c r="A28" s="64"/>
      <c r="B28" s="100"/>
      <c r="C28" s="61"/>
      <c r="D28" s="97"/>
      <c r="E28" s="97"/>
      <c r="F28" s="61"/>
      <c r="G28" s="160"/>
      <c r="H28" s="57"/>
      <c r="I28" s="61"/>
      <c r="J28" s="61"/>
      <c r="K28" s="61"/>
      <c r="L28" s="61"/>
      <c r="M28" s="149"/>
      <c r="N28" s="73"/>
      <c r="O28" s="105"/>
      <c r="P28" s="105"/>
      <c r="Q28" s="105"/>
      <c r="R28" s="105"/>
      <c r="S28" s="105"/>
    </row>
    <row r="29" spans="1:19" ht="27" customHeight="1">
      <c r="A29" s="64"/>
      <c r="B29" s="100"/>
      <c r="C29" s="61"/>
      <c r="D29" s="98"/>
      <c r="E29" s="98"/>
      <c r="F29" s="61"/>
      <c r="G29" s="160"/>
      <c r="H29" s="70"/>
      <c r="I29" s="61"/>
      <c r="J29" s="61"/>
      <c r="K29" s="61"/>
      <c r="L29" s="61"/>
      <c r="M29" s="149"/>
      <c r="N29" s="73"/>
    </row>
    <row r="30" spans="1:19" ht="27" customHeight="1">
      <c r="A30" s="64"/>
      <c r="B30" s="100"/>
      <c r="C30" s="61"/>
      <c r="D30" s="98"/>
      <c r="E30" s="98"/>
      <c r="F30" s="61"/>
      <c r="G30" s="160"/>
      <c r="H30" s="70"/>
      <c r="I30" s="71"/>
      <c r="J30" s="61"/>
      <c r="K30" s="61"/>
      <c r="L30" s="61"/>
      <c r="M30" s="149"/>
      <c r="N30" s="73"/>
    </row>
    <row r="31" spans="1:19" ht="27" customHeight="1">
      <c r="A31" s="64"/>
      <c r="B31" s="100"/>
      <c r="C31" s="61"/>
      <c r="D31" s="98"/>
      <c r="E31" s="97"/>
      <c r="F31" s="61"/>
      <c r="G31" s="160"/>
      <c r="H31" s="70"/>
      <c r="I31" s="71"/>
      <c r="J31" s="61"/>
      <c r="K31" s="61"/>
      <c r="L31" s="61"/>
      <c r="M31" s="149"/>
      <c r="N31" s="73"/>
    </row>
    <row r="32" spans="1:19" ht="27" customHeight="1">
      <c r="A32" s="64"/>
      <c r="B32" s="100"/>
      <c r="C32" s="61"/>
      <c r="D32" s="98"/>
      <c r="E32" s="98"/>
      <c r="F32" s="61"/>
      <c r="G32" s="160"/>
      <c r="H32" s="70"/>
      <c r="I32" s="71"/>
      <c r="J32" s="61"/>
      <c r="K32" s="61"/>
      <c r="L32" s="61"/>
      <c r="M32" s="81"/>
      <c r="N32" s="73"/>
    </row>
    <row r="33" spans="1:14" ht="27" customHeight="1">
      <c r="A33" s="64"/>
      <c r="B33" s="100"/>
      <c r="C33" s="61"/>
      <c r="D33" s="97"/>
      <c r="E33" s="97"/>
      <c r="F33" s="61"/>
      <c r="G33" s="160"/>
      <c r="H33" s="61"/>
      <c r="I33" s="61"/>
      <c r="J33" s="61"/>
      <c r="K33" s="61"/>
      <c r="L33" s="61"/>
      <c r="M33" s="149"/>
      <c r="N33" s="73"/>
    </row>
    <row r="34" spans="1:14" ht="27" customHeight="1">
      <c r="A34" s="64"/>
      <c r="B34" s="100"/>
      <c r="C34" s="61"/>
      <c r="D34" s="98"/>
      <c r="E34" s="98"/>
      <c r="F34" s="61"/>
      <c r="G34" s="160"/>
      <c r="H34" s="70"/>
      <c r="I34" s="71"/>
      <c r="J34" s="61"/>
      <c r="K34" s="61"/>
      <c r="L34" s="61"/>
      <c r="M34" s="149"/>
      <c r="N34" s="73"/>
    </row>
    <row r="35" spans="1:14" ht="27" customHeight="1">
      <c r="A35" s="64"/>
      <c r="B35" s="61"/>
      <c r="C35" s="61"/>
      <c r="D35" s="97"/>
      <c r="E35" s="97"/>
      <c r="F35" s="61"/>
      <c r="G35" s="160"/>
      <c r="H35" s="61"/>
      <c r="I35" s="61"/>
      <c r="J35" s="61"/>
      <c r="K35" s="61"/>
      <c r="L35" s="61"/>
      <c r="M35" s="149"/>
      <c r="N35" s="73"/>
    </row>
    <row r="36" spans="1:14" ht="27" customHeight="1">
      <c r="A36" s="64"/>
      <c r="B36" s="61"/>
      <c r="C36" s="61"/>
      <c r="D36" s="97"/>
      <c r="E36" s="97"/>
      <c r="F36" s="61"/>
      <c r="G36" s="160"/>
      <c r="H36" s="61"/>
      <c r="I36" s="61"/>
      <c r="J36" s="61"/>
      <c r="K36" s="61"/>
      <c r="L36" s="61"/>
      <c r="M36" s="149"/>
      <c r="N36" s="73"/>
    </row>
    <row r="37" spans="1:14" ht="27" customHeight="1">
      <c r="A37" s="64"/>
      <c r="B37" s="80"/>
      <c r="C37" s="61"/>
      <c r="D37" s="97"/>
      <c r="E37" s="97"/>
      <c r="F37" s="61"/>
      <c r="G37" s="160"/>
      <c r="H37" s="61"/>
      <c r="I37" s="67"/>
      <c r="J37" s="61"/>
      <c r="K37" s="61"/>
      <c r="L37" s="61"/>
      <c r="M37" s="149"/>
      <c r="N37" s="73"/>
    </row>
    <row r="38" spans="1:14" ht="27" customHeight="1">
      <c r="A38" s="64"/>
      <c r="B38" s="80"/>
      <c r="C38" s="61"/>
      <c r="D38" s="60"/>
      <c r="E38" s="60"/>
      <c r="F38" s="61"/>
      <c r="G38" s="160"/>
      <c r="H38" s="80"/>
      <c r="I38" s="66"/>
      <c r="J38" s="61"/>
      <c r="K38" s="61"/>
      <c r="L38" s="61"/>
      <c r="M38" s="81"/>
      <c r="N38" s="73"/>
    </row>
    <row r="39" spans="1:14" ht="27" customHeight="1">
      <c r="A39" s="64"/>
      <c r="B39" s="61"/>
      <c r="C39" s="61"/>
      <c r="D39" s="97"/>
      <c r="E39" s="97"/>
      <c r="F39" s="61"/>
      <c r="G39" s="160"/>
      <c r="H39" s="61"/>
      <c r="I39" s="61"/>
      <c r="J39" s="61"/>
      <c r="K39" s="61"/>
      <c r="L39" s="61"/>
      <c r="M39" s="81"/>
      <c r="N39" s="73"/>
    </row>
    <row r="40" spans="1:14" ht="27" customHeight="1">
      <c r="A40" s="64"/>
      <c r="B40" s="61"/>
      <c r="C40" s="61"/>
      <c r="D40" s="97"/>
      <c r="E40" s="97"/>
      <c r="F40" s="61"/>
      <c r="G40" s="160"/>
      <c r="H40" s="61"/>
      <c r="I40" s="61"/>
      <c r="J40" s="61"/>
      <c r="K40" s="61"/>
      <c r="L40" s="61"/>
      <c r="M40" s="149"/>
      <c r="N40" s="73"/>
    </row>
    <row r="41" spans="1:14" ht="27" customHeight="1">
      <c r="A41" s="64"/>
      <c r="B41" s="61"/>
      <c r="C41" s="61"/>
      <c r="D41" s="60"/>
      <c r="E41" s="60"/>
      <c r="F41" s="61"/>
      <c r="G41" s="160"/>
      <c r="H41" s="80"/>
      <c r="I41" s="61"/>
      <c r="J41" s="61"/>
      <c r="K41" s="61"/>
      <c r="L41" s="61"/>
      <c r="M41" s="149"/>
      <c r="N41" s="73"/>
    </row>
    <row r="42" spans="1:14" ht="27" customHeight="1">
      <c r="A42" s="64"/>
      <c r="B42" s="61"/>
      <c r="C42" s="61"/>
      <c r="D42" s="60"/>
      <c r="E42" s="60"/>
      <c r="F42" s="61"/>
      <c r="G42" s="160"/>
      <c r="H42" s="80"/>
      <c r="I42" s="66"/>
      <c r="J42" s="61"/>
      <c r="K42" s="61"/>
      <c r="L42" s="61"/>
      <c r="M42" s="149"/>
      <c r="N42" s="73"/>
    </row>
    <row r="43" spans="1:14" ht="27" customHeight="1">
      <c r="A43" s="64"/>
      <c r="B43" s="61"/>
      <c r="C43" s="61"/>
      <c r="D43" s="60"/>
      <c r="E43" s="60"/>
      <c r="F43" s="61"/>
      <c r="G43" s="160"/>
      <c r="H43" s="80"/>
      <c r="I43" s="66"/>
      <c r="J43" s="61"/>
      <c r="K43" s="61"/>
      <c r="L43" s="61"/>
      <c r="M43" s="149"/>
      <c r="N43" s="73"/>
    </row>
    <row r="44" spans="1:14" ht="27" customHeight="1">
      <c r="A44" s="64"/>
      <c r="B44" s="61"/>
      <c r="C44" s="61"/>
      <c r="D44" s="60"/>
      <c r="E44" s="60"/>
      <c r="F44" s="61"/>
      <c r="G44" s="160"/>
      <c r="H44" s="80"/>
      <c r="I44" s="66"/>
      <c r="J44" s="61"/>
      <c r="K44" s="61"/>
      <c r="L44" s="61"/>
      <c r="M44" s="149"/>
      <c r="N44" s="73"/>
    </row>
    <row r="45" spans="1:14" ht="27" customHeight="1">
      <c r="A45" s="64"/>
      <c r="B45" s="61"/>
      <c r="C45" s="61"/>
      <c r="D45" s="60"/>
      <c r="E45" s="60"/>
      <c r="F45" s="61"/>
      <c r="G45" s="160"/>
      <c r="H45" s="80"/>
      <c r="I45" s="66"/>
      <c r="J45" s="61"/>
      <c r="K45" s="61"/>
      <c r="L45" s="61"/>
      <c r="M45" s="71"/>
      <c r="N45" s="73"/>
    </row>
    <row r="46" spans="1:14" ht="27" customHeight="1">
      <c r="A46" s="64"/>
      <c r="B46" s="61"/>
      <c r="C46" s="61"/>
      <c r="D46" s="97"/>
      <c r="E46" s="97"/>
      <c r="F46" s="61"/>
      <c r="G46" s="160"/>
      <c r="H46" s="166"/>
      <c r="I46" s="61"/>
      <c r="J46" s="61"/>
      <c r="K46" s="61"/>
      <c r="L46" s="61"/>
      <c r="M46" s="149"/>
      <c r="N46" s="73"/>
    </row>
    <row r="47" spans="1:14" ht="27" customHeight="1">
      <c r="A47" s="584"/>
      <c r="B47" s="585"/>
      <c r="C47" s="585"/>
      <c r="D47" s="65"/>
      <c r="E47" s="65"/>
      <c r="F47" s="64"/>
      <c r="G47" s="64"/>
      <c r="H47" s="64"/>
      <c r="I47" s="64"/>
      <c r="J47" s="64"/>
      <c r="K47" s="64"/>
      <c r="L47" s="64"/>
      <c r="M47" s="64"/>
      <c r="N47" s="73"/>
    </row>
    <row r="48" spans="1:14" ht="27" customHeight="1">
      <c r="A48" s="64"/>
      <c r="B48" s="100"/>
      <c r="C48" s="61"/>
      <c r="D48" s="98"/>
      <c r="E48" s="98"/>
      <c r="F48" s="61"/>
      <c r="G48" s="160"/>
      <c r="H48" s="70"/>
      <c r="I48" s="61"/>
      <c r="J48" s="61"/>
      <c r="K48" s="61"/>
      <c r="L48" s="61"/>
      <c r="M48" s="149"/>
      <c r="N48" s="73"/>
    </row>
    <row r="49" spans="1:14" ht="27" customHeight="1">
      <c r="A49" s="64"/>
      <c r="B49" s="100"/>
      <c r="C49" s="61"/>
      <c r="D49" s="97"/>
      <c r="E49" s="97"/>
      <c r="F49" s="61"/>
      <c r="G49" s="160"/>
      <c r="H49" s="57"/>
      <c r="I49" s="61"/>
      <c r="J49" s="61"/>
      <c r="K49" s="61"/>
      <c r="L49" s="61"/>
      <c r="M49" s="81"/>
      <c r="N49" s="73"/>
    </row>
    <row r="50" spans="1:14" ht="27" customHeight="1">
      <c r="A50" s="64"/>
      <c r="B50" s="100"/>
      <c r="C50" s="61"/>
      <c r="D50" s="98"/>
      <c r="E50" s="98"/>
      <c r="F50" s="61"/>
      <c r="G50" s="160"/>
      <c r="H50" s="70"/>
      <c r="I50" s="61"/>
      <c r="J50" s="61"/>
      <c r="K50" s="61"/>
      <c r="L50" s="61"/>
      <c r="M50" s="81"/>
      <c r="N50" s="73"/>
    </row>
    <row r="51" spans="1:14" ht="27" customHeight="1">
      <c r="A51" s="64"/>
      <c r="B51" s="100"/>
      <c r="C51" s="61"/>
      <c r="D51" s="98"/>
      <c r="E51" s="98"/>
      <c r="F51" s="61"/>
      <c r="G51" s="160"/>
      <c r="H51" s="70"/>
      <c r="I51" s="76"/>
      <c r="J51" s="61"/>
      <c r="K51" s="61"/>
      <c r="L51" s="61"/>
      <c r="M51" s="81"/>
      <c r="N51" s="73"/>
    </row>
    <row r="52" spans="1:14" ht="27" customHeight="1">
      <c r="A52" s="64"/>
      <c r="B52" s="100"/>
      <c r="C52" s="61"/>
      <c r="D52" s="98"/>
      <c r="E52" s="97"/>
      <c r="F52" s="61"/>
      <c r="G52" s="160"/>
      <c r="H52" s="70"/>
      <c r="I52" s="71"/>
      <c r="J52" s="61"/>
      <c r="K52" s="61"/>
      <c r="L52" s="61"/>
      <c r="M52" s="81"/>
      <c r="N52" s="73"/>
    </row>
    <row r="53" spans="1:14" ht="27" customHeight="1">
      <c r="A53" s="64"/>
      <c r="B53" s="100"/>
      <c r="C53" s="61"/>
      <c r="D53" s="98"/>
      <c r="E53" s="98"/>
      <c r="F53" s="61"/>
      <c r="G53" s="160"/>
      <c r="H53" s="70"/>
      <c r="I53" s="71"/>
      <c r="J53" s="61"/>
      <c r="K53" s="61"/>
      <c r="L53" s="61"/>
      <c r="M53" s="81"/>
      <c r="N53" s="73"/>
    </row>
    <row r="54" spans="1:14" ht="27" customHeight="1">
      <c r="A54" s="64"/>
      <c r="B54" s="100"/>
      <c r="C54" s="61"/>
      <c r="D54" s="97"/>
      <c r="E54" s="97"/>
      <c r="F54" s="61"/>
      <c r="G54" s="160"/>
      <c r="H54" s="61"/>
      <c r="I54" s="61"/>
      <c r="J54" s="61"/>
      <c r="K54" s="61"/>
      <c r="L54" s="61"/>
      <c r="M54" s="81"/>
      <c r="N54" s="73"/>
    </row>
    <row r="55" spans="1:14" ht="27" customHeight="1">
      <c r="A55" s="64"/>
      <c r="B55" s="100"/>
      <c r="C55" s="61"/>
      <c r="D55" s="98"/>
      <c r="E55" s="98"/>
      <c r="F55" s="61"/>
      <c r="G55" s="160"/>
      <c r="H55" s="70"/>
      <c r="I55" s="71"/>
      <c r="J55" s="61"/>
      <c r="K55" s="61"/>
      <c r="L55" s="61"/>
      <c r="M55" s="71"/>
      <c r="N55" s="73"/>
    </row>
    <row r="56" spans="1:14" ht="27" customHeight="1">
      <c r="A56" s="64"/>
      <c r="B56" s="61"/>
      <c r="C56" s="61"/>
      <c r="D56" s="97"/>
      <c r="E56" s="97"/>
      <c r="F56" s="61"/>
      <c r="G56" s="160"/>
      <c r="H56" s="61"/>
      <c r="I56" s="61"/>
      <c r="J56" s="61"/>
      <c r="K56" s="61"/>
      <c r="L56" s="61"/>
      <c r="M56" s="81"/>
      <c r="N56" s="73"/>
    </row>
    <row r="57" spans="1:14" ht="27" customHeight="1">
      <c r="A57" s="64"/>
      <c r="B57" s="61"/>
      <c r="C57" s="61"/>
      <c r="D57" s="97"/>
      <c r="E57" s="97"/>
      <c r="F57" s="61"/>
      <c r="G57" s="61"/>
      <c r="H57" s="61"/>
      <c r="I57" s="63"/>
      <c r="J57" s="61"/>
      <c r="K57" s="61"/>
      <c r="L57" s="61"/>
      <c r="M57" s="81"/>
      <c r="N57" s="73"/>
    </row>
    <row r="58" spans="1:14" ht="27" customHeight="1">
      <c r="A58" s="64"/>
      <c r="B58" s="80"/>
      <c r="C58" s="61"/>
      <c r="D58" s="97"/>
      <c r="E58" s="97"/>
      <c r="F58" s="61"/>
      <c r="G58" s="61"/>
      <c r="H58" s="61"/>
      <c r="I58" s="63"/>
      <c r="J58" s="61"/>
      <c r="K58" s="61"/>
      <c r="L58" s="61"/>
      <c r="M58" s="81"/>
      <c r="N58" s="73"/>
    </row>
    <row r="59" spans="1:14" s="59" customFormat="1" ht="27" customHeight="1">
      <c r="A59" s="58"/>
      <c r="B59" s="80"/>
      <c r="C59" s="61"/>
      <c r="D59" s="60"/>
      <c r="E59" s="60"/>
      <c r="F59" s="61"/>
      <c r="G59" s="61"/>
      <c r="H59" s="80"/>
      <c r="I59" s="66"/>
      <c r="J59" s="61"/>
      <c r="K59" s="61"/>
      <c r="L59" s="61"/>
      <c r="M59" s="81"/>
      <c r="N59" s="78"/>
    </row>
    <row r="60" spans="1:14" ht="27" customHeight="1">
      <c r="A60" s="64"/>
      <c r="B60" s="61"/>
      <c r="C60" s="61"/>
      <c r="D60" s="97"/>
      <c r="E60" s="97"/>
      <c r="F60" s="61"/>
      <c r="G60" s="61"/>
      <c r="H60" s="61"/>
      <c r="I60" s="61"/>
      <c r="J60" s="61"/>
      <c r="K60" s="61"/>
      <c r="L60" s="61"/>
      <c r="M60" s="81"/>
      <c r="N60" s="73"/>
    </row>
    <row r="61" spans="1:14" ht="27" customHeight="1">
      <c r="A61" s="64"/>
      <c r="B61" s="61"/>
      <c r="C61" s="61"/>
      <c r="D61" s="97"/>
      <c r="E61" s="97"/>
      <c r="F61" s="61"/>
      <c r="G61" s="61"/>
      <c r="H61" s="166"/>
      <c r="I61" s="61"/>
      <c r="J61" s="61"/>
      <c r="K61" s="61"/>
      <c r="L61" s="61"/>
      <c r="M61" s="81"/>
      <c r="N61" s="73"/>
    </row>
    <row r="62" spans="1:14" ht="27" customHeight="1">
      <c r="A62" s="64"/>
      <c r="B62" s="61"/>
      <c r="C62" s="61"/>
      <c r="D62" s="60"/>
      <c r="E62" s="60"/>
      <c r="F62" s="61"/>
      <c r="G62" s="61"/>
      <c r="H62" s="80"/>
      <c r="I62" s="61"/>
      <c r="J62" s="61"/>
      <c r="K62" s="61"/>
      <c r="L62" s="61"/>
      <c r="M62" s="81"/>
      <c r="N62" s="73"/>
    </row>
    <row r="63" spans="1:14" ht="27" customHeight="1">
      <c r="A63" s="64"/>
      <c r="B63" s="61"/>
      <c r="C63" s="61"/>
      <c r="D63" s="60"/>
      <c r="E63" s="60"/>
      <c r="F63" s="61"/>
      <c r="G63" s="61"/>
      <c r="H63" s="80"/>
      <c r="I63" s="66"/>
      <c r="J63" s="61"/>
      <c r="K63" s="61"/>
      <c r="L63" s="61"/>
      <c r="M63" s="81"/>
      <c r="N63" s="73"/>
    </row>
    <row r="64" spans="1:14" ht="27" customHeight="1">
      <c r="A64" s="64"/>
      <c r="B64" s="61"/>
      <c r="C64" s="61"/>
      <c r="D64" s="60"/>
      <c r="E64" s="60"/>
      <c r="F64" s="61"/>
      <c r="G64" s="61"/>
      <c r="H64" s="80"/>
      <c r="I64" s="66"/>
      <c r="J64" s="61"/>
      <c r="K64" s="61"/>
      <c r="L64" s="61"/>
      <c r="M64" s="81"/>
      <c r="N64" s="73"/>
    </row>
    <row r="65" spans="1:14" ht="27" customHeight="1">
      <c r="A65" s="64"/>
      <c r="B65" s="61"/>
      <c r="C65" s="61"/>
      <c r="D65" s="60"/>
      <c r="E65" s="60"/>
      <c r="F65" s="61"/>
      <c r="G65" s="61"/>
      <c r="H65" s="80"/>
      <c r="I65" s="66"/>
      <c r="J65" s="61"/>
      <c r="K65" s="61"/>
      <c r="L65" s="61"/>
      <c r="M65" s="81"/>
      <c r="N65" s="73"/>
    </row>
    <row r="66" spans="1:14" ht="27" customHeight="1">
      <c r="A66" s="64"/>
      <c r="B66" s="61"/>
      <c r="C66" s="61"/>
      <c r="D66" s="60"/>
      <c r="E66" s="60"/>
      <c r="F66" s="61"/>
      <c r="G66" s="61"/>
      <c r="H66" s="80"/>
      <c r="I66" s="66"/>
      <c r="J66" s="61"/>
      <c r="K66" s="61"/>
      <c r="L66" s="61"/>
      <c r="M66" s="81"/>
      <c r="N66" s="73"/>
    </row>
    <row r="67" spans="1:14" ht="27" customHeight="1">
      <c r="A67" s="64"/>
      <c r="B67" s="61"/>
      <c r="C67" s="61"/>
      <c r="D67" s="97"/>
      <c r="E67" s="97"/>
      <c r="F67" s="61"/>
      <c r="G67" s="61"/>
      <c r="H67" s="166"/>
      <c r="I67" s="61"/>
      <c r="J67" s="61"/>
      <c r="K67" s="61"/>
      <c r="L67" s="61"/>
      <c r="M67" s="81"/>
      <c r="N67" s="73"/>
    </row>
    <row r="68" spans="1:14" ht="27" customHeight="1">
      <c r="A68" s="584"/>
      <c r="B68" s="585"/>
      <c r="C68" s="585"/>
      <c r="D68" s="65"/>
      <c r="E68" s="65"/>
      <c r="F68" s="64"/>
      <c r="G68" s="64"/>
      <c r="H68" s="64"/>
      <c r="I68" s="64"/>
      <c r="J68" s="64"/>
      <c r="K68" s="64"/>
      <c r="L68" s="64"/>
      <c r="M68" s="64"/>
      <c r="N68" s="73"/>
    </row>
    <row r="69" spans="1:14" ht="27" customHeight="1">
      <c r="A69" s="64"/>
      <c r="B69" s="56"/>
      <c r="C69" s="61"/>
      <c r="D69" s="97"/>
      <c r="E69" s="97"/>
      <c r="F69" s="61"/>
      <c r="G69" s="61"/>
      <c r="H69" s="61"/>
      <c r="I69" s="61"/>
      <c r="J69" s="61"/>
      <c r="K69" s="61"/>
      <c r="L69" s="61"/>
      <c r="M69" s="81"/>
      <c r="N69" s="73"/>
    </row>
    <row r="70" spans="1:14" ht="27" customHeight="1">
      <c r="A70" s="64"/>
      <c r="B70" s="61"/>
      <c r="C70" s="61"/>
      <c r="D70" s="97"/>
      <c r="E70" s="97"/>
      <c r="F70" s="61"/>
      <c r="G70" s="61"/>
      <c r="H70" s="67"/>
      <c r="I70" s="61"/>
      <c r="J70" s="61"/>
      <c r="K70" s="61"/>
      <c r="L70" s="61"/>
      <c r="M70" s="81"/>
      <c r="N70" s="73"/>
    </row>
    <row r="71" spans="1:14" ht="27" customHeight="1">
      <c r="A71" s="64"/>
      <c r="B71" s="56"/>
      <c r="C71" s="61"/>
      <c r="D71" s="97"/>
      <c r="E71" s="97"/>
      <c r="F71" s="61"/>
      <c r="G71" s="61"/>
      <c r="H71" s="67"/>
      <c r="I71" s="61"/>
      <c r="J71" s="61"/>
      <c r="K71" s="61"/>
      <c r="L71" s="61"/>
      <c r="M71" s="81"/>
      <c r="N71" s="73"/>
    </row>
    <row r="72" spans="1:14" ht="27" customHeight="1">
      <c r="A72" s="64"/>
      <c r="B72" s="82"/>
      <c r="C72" s="82"/>
      <c r="D72" s="97"/>
      <c r="E72" s="97"/>
      <c r="F72" s="61"/>
      <c r="G72" s="61"/>
      <c r="H72" s="70"/>
      <c r="I72" s="71"/>
      <c r="J72" s="61"/>
      <c r="K72" s="61"/>
      <c r="L72" s="61"/>
      <c r="M72" s="81"/>
      <c r="N72" s="73"/>
    </row>
    <row r="73" spans="1:14" ht="27" customHeight="1">
      <c r="A73" s="64"/>
      <c r="B73" s="56"/>
      <c r="C73" s="61"/>
      <c r="D73" s="97"/>
      <c r="E73" s="97"/>
      <c r="F73" s="61"/>
      <c r="G73" s="61"/>
      <c r="H73" s="61"/>
      <c r="I73" s="61"/>
      <c r="J73" s="61"/>
      <c r="K73" s="61"/>
      <c r="L73" s="61"/>
      <c r="M73" s="81"/>
      <c r="N73" s="73"/>
    </row>
    <row r="74" spans="1:14" ht="27" customHeight="1">
      <c r="A74" s="64"/>
      <c r="B74" s="61"/>
      <c r="C74" s="61"/>
      <c r="D74" s="97"/>
      <c r="E74" s="97"/>
      <c r="F74" s="61"/>
      <c r="G74" s="61"/>
      <c r="H74" s="61"/>
      <c r="I74" s="61"/>
      <c r="J74" s="61"/>
      <c r="K74" s="61"/>
      <c r="L74" s="61"/>
      <c r="M74" s="81"/>
      <c r="N74" s="73"/>
    </row>
    <row r="75" spans="1:14" ht="27" customHeight="1">
      <c r="A75" s="64"/>
      <c r="B75" s="56"/>
      <c r="C75" s="61"/>
      <c r="D75" s="97"/>
      <c r="E75" s="97"/>
      <c r="F75" s="61"/>
      <c r="G75" s="61"/>
      <c r="H75" s="80"/>
      <c r="I75" s="61"/>
      <c r="J75" s="61"/>
      <c r="K75" s="61"/>
      <c r="L75" s="61"/>
      <c r="M75" s="81"/>
      <c r="N75" s="73"/>
    </row>
    <row r="76" spans="1:14" ht="27" customHeight="1">
      <c r="A76" s="64"/>
      <c r="B76" s="96"/>
      <c r="C76" s="96"/>
      <c r="D76" s="97"/>
      <c r="E76" s="97"/>
      <c r="F76" s="61"/>
      <c r="G76" s="61"/>
      <c r="H76" s="80"/>
      <c r="I76" s="66"/>
      <c r="J76" s="61"/>
      <c r="K76" s="61"/>
      <c r="L76" s="61"/>
      <c r="M76" s="81"/>
      <c r="N76" s="73"/>
    </row>
    <row r="77" spans="1:14" ht="27" customHeight="1">
      <c r="A77" s="64"/>
      <c r="B77" s="96"/>
      <c r="C77" s="96"/>
      <c r="D77" s="97"/>
      <c r="E77" s="97"/>
      <c r="F77" s="61"/>
      <c r="G77" s="61"/>
      <c r="H77" s="61"/>
      <c r="I77" s="61"/>
      <c r="J77" s="61"/>
      <c r="K77" s="61"/>
      <c r="L77" s="61"/>
      <c r="M77" s="81"/>
      <c r="N77" s="73"/>
    </row>
    <row r="78" spans="1:14" ht="27" customHeight="1">
      <c r="A78" s="64"/>
      <c r="B78" s="96"/>
      <c r="C78" s="96"/>
      <c r="D78" s="97"/>
      <c r="E78" s="97"/>
      <c r="F78" s="61"/>
      <c r="G78" s="61"/>
      <c r="H78" s="61"/>
      <c r="I78" s="61"/>
      <c r="J78" s="61"/>
      <c r="K78" s="61"/>
      <c r="L78" s="61"/>
      <c r="M78" s="81"/>
      <c r="N78" s="73"/>
    </row>
    <row r="79" spans="1:14" ht="27" customHeight="1">
      <c r="A79" s="64"/>
      <c r="B79" s="61"/>
      <c r="C79" s="96"/>
      <c r="D79" s="97"/>
      <c r="E79" s="97"/>
      <c r="F79" s="61"/>
      <c r="G79" s="61"/>
      <c r="H79" s="61"/>
      <c r="I79" s="66"/>
      <c r="J79" s="61"/>
      <c r="K79" s="61"/>
      <c r="L79" s="61"/>
      <c r="M79" s="81"/>
      <c r="N79" s="73"/>
    </row>
    <row r="80" spans="1:14" ht="27" customHeight="1">
      <c r="A80" s="64"/>
      <c r="B80" s="96"/>
      <c r="C80" s="96"/>
      <c r="D80" s="97"/>
      <c r="E80" s="97"/>
      <c r="F80" s="61"/>
      <c r="G80" s="61"/>
      <c r="H80" s="118"/>
      <c r="I80" s="61"/>
      <c r="J80" s="61"/>
      <c r="K80" s="61"/>
      <c r="L80" s="61"/>
      <c r="M80" s="81"/>
      <c r="N80" s="73"/>
    </row>
    <row r="81" spans="1:14" ht="27" customHeight="1">
      <c r="A81" s="64"/>
      <c r="B81" s="96"/>
      <c r="C81" s="96"/>
      <c r="D81" s="97"/>
      <c r="E81" s="97"/>
      <c r="F81" s="61"/>
      <c r="G81" s="61"/>
      <c r="H81" s="96"/>
      <c r="I81" s="66"/>
      <c r="J81" s="61"/>
      <c r="K81" s="61"/>
      <c r="L81" s="61"/>
      <c r="M81" s="81"/>
      <c r="N81" s="73"/>
    </row>
    <row r="82" spans="1:14" ht="27" customHeight="1">
      <c r="A82" s="64"/>
      <c r="B82" s="96"/>
      <c r="C82" s="96"/>
      <c r="D82" s="97"/>
      <c r="E82" s="97"/>
      <c r="F82" s="61"/>
      <c r="G82" s="61"/>
      <c r="H82" s="61"/>
      <c r="I82" s="63"/>
      <c r="J82" s="61"/>
      <c r="K82" s="61"/>
      <c r="L82" s="61"/>
      <c r="M82" s="81"/>
      <c r="N82" s="73"/>
    </row>
    <row r="83" spans="1:14" ht="27" customHeight="1">
      <c r="A83" s="64"/>
      <c r="B83" s="96"/>
      <c r="C83" s="96"/>
      <c r="D83" s="97"/>
      <c r="E83" s="97"/>
      <c r="F83" s="61"/>
      <c r="G83" s="61"/>
      <c r="H83" s="61"/>
      <c r="I83" s="61"/>
      <c r="J83" s="61"/>
      <c r="K83" s="61"/>
      <c r="L83" s="61"/>
      <c r="M83" s="81"/>
      <c r="N83" s="73"/>
    </row>
    <row r="84" spans="1:14" ht="27" customHeight="1">
      <c r="A84" s="64"/>
      <c r="B84" s="96"/>
      <c r="C84" s="96"/>
      <c r="D84" s="97"/>
      <c r="E84" s="97"/>
      <c r="F84" s="61"/>
      <c r="G84" s="61"/>
      <c r="H84" s="61"/>
      <c r="I84" s="61"/>
      <c r="J84" s="61"/>
      <c r="K84" s="61"/>
      <c r="L84" s="61"/>
      <c r="M84" s="81"/>
      <c r="N84" s="73"/>
    </row>
    <row r="85" spans="1:14" ht="27" customHeight="1">
      <c r="A85" s="64"/>
      <c r="B85" s="96"/>
      <c r="C85" s="96"/>
      <c r="D85" s="97"/>
      <c r="E85" s="97"/>
      <c r="F85" s="61"/>
      <c r="G85" s="61"/>
      <c r="H85" s="61"/>
      <c r="I85" s="61"/>
      <c r="J85" s="67"/>
      <c r="K85" s="61"/>
      <c r="L85" s="61"/>
      <c r="M85" s="81"/>
      <c r="N85" s="73"/>
    </row>
    <row r="86" spans="1:14" ht="27" customHeight="1">
      <c r="A86" s="64"/>
      <c r="B86" s="96"/>
      <c r="C86" s="96"/>
      <c r="D86" s="97"/>
      <c r="E86" s="97"/>
      <c r="F86" s="61"/>
      <c r="G86" s="61"/>
      <c r="H86" s="61"/>
      <c r="I86" s="63"/>
      <c r="J86" s="61"/>
      <c r="K86" s="61"/>
      <c r="L86" s="61"/>
      <c r="M86" s="81"/>
      <c r="N86" s="73"/>
    </row>
    <row r="87" spans="1:14" ht="27" customHeight="1">
      <c r="A87" s="64"/>
      <c r="B87" s="96"/>
      <c r="C87" s="96"/>
      <c r="D87" s="97"/>
      <c r="E87" s="97"/>
      <c r="F87" s="61"/>
      <c r="G87" s="61"/>
      <c r="H87" s="61"/>
      <c r="I87" s="61"/>
      <c r="J87" s="67"/>
      <c r="K87" s="61"/>
      <c r="L87" s="61"/>
      <c r="M87" s="81"/>
      <c r="N87" s="73"/>
    </row>
    <row r="88" spans="1:14" ht="27" customHeight="1">
      <c r="A88" s="64"/>
      <c r="B88" s="96"/>
      <c r="C88" s="96"/>
      <c r="D88" s="97"/>
      <c r="E88" s="97"/>
      <c r="F88" s="61"/>
      <c r="G88" s="61"/>
      <c r="H88" s="61"/>
      <c r="I88" s="61"/>
      <c r="J88" s="61"/>
      <c r="K88" s="61"/>
      <c r="L88" s="61"/>
      <c r="M88" s="81"/>
      <c r="N88" s="73"/>
    </row>
    <row r="89" spans="1:14" ht="27" customHeight="1">
      <c r="A89" s="584"/>
      <c r="B89" s="585"/>
      <c r="C89" s="585"/>
      <c r="D89" s="65"/>
      <c r="E89" s="65"/>
      <c r="F89" s="64"/>
      <c r="G89" s="64"/>
      <c r="H89" s="64"/>
      <c r="I89" s="64"/>
      <c r="J89" s="64"/>
      <c r="K89" s="64"/>
      <c r="L89" s="64"/>
      <c r="M89" s="64"/>
      <c r="N89" s="73"/>
    </row>
    <row r="90" spans="1:14" s="59" customFormat="1" ht="27" customHeight="1">
      <c r="A90" s="58"/>
      <c r="B90" s="56"/>
      <c r="C90" s="61"/>
      <c r="D90" s="97"/>
      <c r="E90" s="97"/>
      <c r="F90" s="61"/>
      <c r="G90" s="61"/>
      <c r="H90" s="61"/>
      <c r="I90" s="61"/>
      <c r="J90" s="61"/>
      <c r="K90" s="61"/>
      <c r="L90" s="61"/>
      <c r="M90" s="81"/>
      <c r="N90" s="78"/>
    </row>
    <row r="91" spans="1:14" s="59" customFormat="1" ht="27" customHeight="1">
      <c r="A91" s="58"/>
      <c r="B91" s="61"/>
      <c r="C91" s="61"/>
      <c r="D91" s="97"/>
      <c r="E91" s="97"/>
      <c r="F91" s="61"/>
      <c r="G91" s="61"/>
      <c r="H91" s="61"/>
      <c r="I91" s="63"/>
      <c r="J91" s="61"/>
      <c r="K91" s="61"/>
      <c r="L91" s="61"/>
      <c r="M91" s="81"/>
      <c r="N91" s="78"/>
    </row>
    <row r="92" spans="1:14" s="59" customFormat="1" ht="27" customHeight="1">
      <c r="A92" s="58"/>
      <c r="B92" s="56"/>
      <c r="C92" s="61"/>
      <c r="D92" s="97"/>
      <c r="E92" s="97"/>
      <c r="F92" s="61"/>
      <c r="G92" s="61"/>
      <c r="H92" s="70"/>
      <c r="I92" s="61"/>
      <c r="J92" s="61"/>
      <c r="K92" s="61"/>
      <c r="L92" s="61"/>
      <c r="M92" s="81"/>
      <c r="N92" s="78"/>
    </row>
    <row r="93" spans="1:14" s="59" customFormat="1" ht="27" customHeight="1">
      <c r="A93" s="58"/>
      <c r="B93" s="82"/>
      <c r="C93" s="82"/>
      <c r="D93" s="97"/>
      <c r="E93" s="97"/>
      <c r="F93" s="61"/>
      <c r="G93" s="61"/>
      <c r="H93" s="70"/>
      <c r="I93" s="71"/>
      <c r="J93" s="61"/>
      <c r="K93" s="61"/>
      <c r="L93" s="61"/>
      <c r="M93" s="81"/>
      <c r="N93" s="78"/>
    </row>
    <row r="94" spans="1:14" s="59" customFormat="1" ht="27" customHeight="1">
      <c r="A94" s="58"/>
      <c r="B94" s="56"/>
      <c r="C94" s="61"/>
      <c r="D94" s="97"/>
      <c r="E94" s="97"/>
      <c r="F94" s="61"/>
      <c r="G94" s="61"/>
      <c r="H94" s="61"/>
      <c r="I94" s="61"/>
      <c r="J94" s="61"/>
      <c r="K94" s="61"/>
      <c r="L94" s="61"/>
      <c r="M94" s="81"/>
      <c r="N94" s="78"/>
    </row>
    <row r="95" spans="1:14" s="59" customFormat="1" ht="27" customHeight="1">
      <c r="A95" s="58"/>
      <c r="B95" s="61"/>
      <c r="C95" s="61"/>
      <c r="D95" s="97"/>
      <c r="E95" s="97"/>
      <c r="F95" s="61"/>
      <c r="G95" s="61"/>
      <c r="H95" s="61"/>
      <c r="I95" s="61"/>
      <c r="J95" s="61"/>
      <c r="K95" s="61"/>
      <c r="L95" s="61"/>
      <c r="M95" s="81"/>
      <c r="N95" s="78"/>
    </row>
    <row r="96" spans="1:14" s="59" customFormat="1" ht="27" customHeight="1">
      <c r="A96" s="58"/>
      <c r="B96" s="56"/>
      <c r="C96" s="61"/>
      <c r="D96" s="97"/>
      <c r="E96" s="97"/>
      <c r="F96" s="61"/>
      <c r="G96" s="61"/>
      <c r="H96" s="80"/>
      <c r="I96" s="63"/>
      <c r="J96" s="61"/>
      <c r="K96" s="61"/>
      <c r="L96" s="61"/>
      <c r="M96" s="81"/>
      <c r="N96" s="78"/>
    </row>
    <row r="97" spans="1:14" s="59" customFormat="1" ht="27" customHeight="1">
      <c r="A97" s="58"/>
      <c r="B97" s="96"/>
      <c r="C97" s="96"/>
      <c r="D97" s="97"/>
      <c r="E97" s="97"/>
      <c r="F97" s="61"/>
      <c r="G97" s="61"/>
      <c r="H97" s="67"/>
      <c r="I97" s="66"/>
      <c r="J97" s="61"/>
      <c r="K97" s="61"/>
      <c r="L97" s="61"/>
      <c r="M97" s="81"/>
      <c r="N97" s="78"/>
    </row>
    <row r="98" spans="1:14" s="59" customFormat="1" ht="27" customHeight="1">
      <c r="A98" s="58"/>
      <c r="B98" s="96"/>
      <c r="C98" s="96"/>
      <c r="D98" s="97"/>
      <c r="E98" s="97"/>
      <c r="F98" s="61"/>
      <c r="G98" s="61"/>
      <c r="H98" s="67"/>
      <c r="I98" s="61"/>
      <c r="J98" s="61"/>
      <c r="K98" s="61"/>
      <c r="L98" s="61"/>
      <c r="M98" s="81"/>
      <c r="N98" s="78"/>
    </row>
    <row r="99" spans="1:14" s="59" customFormat="1" ht="27" customHeight="1">
      <c r="A99" s="58"/>
      <c r="B99" s="96"/>
      <c r="C99" s="96"/>
      <c r="D99" s="97"/>
      <c r="E99" s="97"/>
      <c r="F99" s="61"/>
      <c r="G99" s="61"/>
      <c r="H99" s="61"/>
      <c r="I99" s="61"/>
      <c r="J99" s="61"/>
      <c r="K99" s="61"/>
      <c r="L99" s="61"/>
      <c r="M99" s="81"/>
      <c r="N99" s="78"/>
    </row>
    <row r="100" spans="1:14" s="59" customFormat="1" ht="27" customHeight="1">
      <c r="A100" s="58"/>
      <c r="B100" s="61"/>
      <c r="C100" s="96"/>
      <c r="D100" s="97"/>
      <c r="E100" s="97"/>
      <c r="F100" s="61"/>
      <c r="G100" s="61"/>
      <c r="H100" s="61"/>
      <c r="I100" s="66"/>
      <c r="J100" s="61"/>
      <c r="K100" s="61"/>
      <c r="L100" s="61"/>
      <c r="M100" s="149"/>
      <c r="N100" s="78"/>
    </row>
    <row r="101" spans="1:14" s="59" customFormat="1" ht="27" customHeight="1">
      <c r="A101" s="58"/>
      <c r="B101" s="96"/>
      <c r="C101" s="96"/>
      <c r="D101" s="97"/>
      <c r="E101" s="97"/>
      <c r="F101" s="61"/>
      <c r="G101" s="61"/>
      <c r="H101" s="118"/>
      <c r="I101" s="61"/>
      <c r="J101" s="61"/>
      <c r="K101" s="61"/>
      <c r="L101" s="61"/>
      <c r="M101" s="149"/>
      <c r="N101" s="78"/>
    </row>
    <row r="102" spans="1:14" s="59" customFormat="1" ht="27" customHeight="1">
      <c r="A102" s="58"/>
      <c r="B102" s="96"/>
      <c r="C102" s="96"/>
      <c r="D102" s="97"/>
      <c r="E102" s="97"/>
      <c r="F102" s="61"/>
      <c r="G102" s="61"/>
      <c r="H102" s="96"/>
      <c r="I102" s="66"/>
      <c r="J102" s="61"/>
      <c r="K102" s="61"/>
      <c r="L102" s="61"/>
      <c r="M102" s="149"/>
      <c r="N102" s="78"/>
    </row>
    <row r="103" spans="1:14" s="59" customFormat="1" ht="27" customHeight="1">
      <c r="A103" s="58"/>
      <c r="B103" s="96"/>
      <c r="C103" s="96"/>
      <c r="D103" s="97"/>
      <c r="E103" s="97"/>
      <c r="F103" s="61"/>
      <c r="G103" s="61"/>
      <c r="H103" s="61"/>
      <c r="I103" s="61"/>
      <c r="J103" s="61"/>
      <c r="K103" s="61"/>
      <c r="L103" s="61"/>
      <c r="M103" s="149"/>
      <c r="N103" s="78"/>
    </row>
    <row r="104" spans="1:14" s="59" customFormat="1" ht="27" customHeight="1">
      <c r="A104" s="58"/>
      <c r="B104" s="96"/>
      <c r="C104" s="96"/>
      <c r="D104" s="97"/>
      <c r="E104" s="97"/>
      <c r="F104" s="61"/>
      <c r="G104" s="61"/>
      <c r="H104" s="61"/>
      <c r="I104" s="61"/>
      <c r="J104" s="61"/>
      <c r="K104" s="61"/>
      <c r="L104" s="61"/>
      <c r="M104" s="81"/>
      <c r="N104" s="78"/>
    </row>
    <row r="105" spans="1:14" s="59" customFormat="1" ht="27" customHeight="1">
      <c r="A105" s="58"/>
      <c r="B105" s="96"/>
      <c r="C105" s="96"/>
      <c r="D105" s="97"/>
      <c r="E105" s="97"/>
      <c r="F105" s="61"/>
      <c r="G105" s="61"/>
      <c r="H105" s="61"/>
      <c r="I105" s="61"/>
      <c r="J105" s="61"/>
      <c r="K105" s="61"/>
      <c r="L105" s="61"/>
      <c r="M105" s="149"/>
      <c r="N105" s="78"/>
    </row>
    <row r="106" spans="1:14" ht="27" customHeight="1">
      <c r="A106" s="64"/>
      <c r="B106" s="96"/>
      <c r="C106" s="96"/>
      <c r="D106" s="97"/>
      <c r="E106" s="97"/>
      <c r="F106" s="61"/>
      <c r="G106" s="61"/>
      <c r="H106" s="61"/>
      <c r="I106" s="61"/>
      <c r="J106" s="67"/>
      <c r="K106" s="61"/>
      <c r="L106" s="61"/>
      <c r="M106" s="149"/>
      <c r="N106" s="73"/>
    </row>
    <row r="107" spans="1:14" ht="27" customHeight="1">
      <c r="A107" s="64"/>
      <c r="B107" s="96"/>
      <c r="C107" s="96"/>
      <c r="D107" s="97"/>
      <c r="E107" s="97"/>
      <c r="F107" s="61"/>
      <c r="G107" s="61"/>
      <c r="H107" s="61"/>
      <c r="I107" s="61"/>
      <c r="J107" s="61"/>
      <c r="K107" s="63"/>
      <c r="L107" s="61"/>
      <c r="M107" s="149"/>
      <c r="N107" s="73"/>
    </row>
    <row r="108" spans="1:14" ht="27" customHeight="1">
      <c r="A108" s="64"/>
      <c r="B108" s="96"/>
      <c r="C108" s="96"/>
      <c r="D108" s="97"/>
      <c r="E108" s="97"/>
      <c r="F108" s="61"/>
      <c r="G108" s="61"/>
      <c r="H108" s="61"/>
      <c r="I108" s="61"/>
      <c r="J108" s="67"/>
      <c r="K108" s="61"/>
      <c r="L108" s="61"/>
      <c r="M108" s="149"/>
      <c r="N108" s="73"/>
    </row>
    <row r="109" spans="1:14" ht="27" customHeight="1">
      <c r="A109" s="64"/>
      <c r="B109" s="96"/>
      <c r="C109" s="96"/>
      <c r="D109" s="97"/>
      <c r="E109" s="97"/>
      <c r="F109" s="61"/>
      <c r="G109" s="61"/>
      <c r="H109" s="61"/>
      <c r="I109" s="61"/>
      <c r="J109" s="61"/>
      <c r="K109" s="61"/>
      <c r="L109" s="61"/>
      <c r="M109" s="149"/>
      <c r="N109" s="73"/>
    </row>
    <row r="110" spans="1:14" ht="27" customHeight="1">
      <c r="A110" s="584"/>
      <c r="B110" s="585"/>
      <c r="C110" s="585"/>
      <c r="D110" s="65"/>
      <c r="E110" s="65"/>
      <c r="F110" s="64"/>
      <c r="G110" s="64"/>
      <c r="H110" s="64"/>
      <c r="I110" s="64"/>
      <c r="J110" s="64"/>
      <c r="K110" s="64"/>
      <c r="L110" s="64"/>
      <c r="M110" s="64"/>
      <c r="N110" s="73"/>
    </row>
    <row r="111" spans="1:14" ht="27" customHeight="1">
      <c r="A111" s="64"/>
      <c r="B111" s="56"/>
      <c r="C111" s="61"/>
      <c r="D111" s="97"/>
      <c r="E111" s="97"/>
      <c r="F111" s="61"/>
      <c r="G111" s="61"/>
      <c r="H111" s="61"/>
      <c r="I111" s="61"/>
      <c r="J111" s="61"/>
      <c r="K111" s="61"/>
      <c r="L111" s="61"/>
      <c r="M111" s="72"/>
      <c r="N111" s="73"/>
    </row>
    <row r="112" spans="1:14" s="59" customFormat="1" ht="27" customHeight="1">
      <c r="A112" s="58"/>
      <c r="B112" s="61"/>
      <c r="C112" s="61"/>
      <c r="D112" s="97"/>
      <c r="E112" s="97"/>
      <c r="F112" s="61"/>
      <c r="G112" s="61"/>
      <c r="H112" s="61"/>
      <c r="I112" s="61"/>
      <c r="J112" s="61"/>
      <c r="K112" s="61"/>
      <c r="L112" s="61"/>
      <c r="M112" s="72"/>
      <c r="N112" s="78"/>
    </row>
    <row r="113" spans="1:14" ht="27" customHeight="1">
      <c r="A113" s="64"/>
      <c r="B113" s="56"/>
      <c r="C113" s="61"/>
      <c r="D113" s="97"/>
      <c r="E113" s="97"/>
      <c r="F113" s="61"/>
      <c r="G113" s="61"/>
      <c r="H113" s="67"/>
      <c r="I113" s="61"/>
      <c r="J113" s="61"/>
      <c r="K113" s="61"/>
      <c r="L113" s="61"/>
      <c r="M113" s="72"/>
      <c r="N113" s="73"/>
    </row>
    <row r="114" spans="1:14" s="59" customFormat="1" ht="27" customHeight="1">
      <c r="A114" s="58"/>
      <c r="B114" s="82"/>
      <c r="C114" s="82"/>
      <c r="D114" s="97"/>
      <c r="E114" s="97"/>
      <c r="F114" s="61"/>
      <c r="G114" s="61"/>
      <c r="H114" s="70"/>
      <c r="I114" s="71"/>
      <c r="J114" s="61"/>
      <c r="K114" s="61"/>
      <c r="L114" s="61"/>
      <c r="M114" s="66"/>
      <c r="N114" s="78"/>
    </row>
    <row r="115" spans="1:14" ht="27" customHeight="1">
      <c r="A115" s="64"/>
      <c r="B115" s="56"/>
      <c r="C115" s="61"/>
      <c r="D115" s="97"/>
      <c r="E115" s="97"/>
      <c r="F115" s="61"/>
      <c r="G115" s="61"/>
      <c r="H115" s="67"/>
      <c r="I115" s="61"/>
      <c r="J115" s="61"/>
      <c r="K115" s="61"/>
      <c r="L115" s="61"/>
      <c r="M115" s="75"/>
      <c r="N115" s="73"/>
    </row>
    <row r="116" spans="1:14" s="59" customFormat="1" ht="27" customHeight="1">
      <c r="A116" s="58"/>
      <c r="B116" s="61"/>
      <c r="C116" s="61"/>
      <c r="D116" s="97"/>
      <c r="E116" s="97"/>
      <c r="F116" s="61"/>
      <c r="G116" s="61"/>
      <c r="H116" s="61"/>
      <c r="I116" s="63"/>
      <c r="J116" s="61"/>
      <c r="K116" s="61"/>
      <c r="L116" s="61"/>
      <c r="M116" s="72"/>
      <c r="N116" s="78"/>
    </row>
    <row r="117" spans="1:14" s="59" customFormat="1" ht="27" customHeight="1">
      <c r="A117" s="58"/>
      <c r="B117" s="56"/>
      <c r="C117" s="61"/>
      <c r="D117" s="97"/>
      <c r="E117" s="97"/>
      <c r="F117" s="61"/>
      <c r="G117" s="61"/>
      <c r="H117" s="80"/>
      <c r="I117" s="61"/>
      <c r="J117" s="61"/>
      <c r="K117" s="61"/>
      <c r="L117" s="61"/>
      <c r="M117" s="72"/>
      <c r="N117" s="78"/>
    </row>
    <row r="118" spans="1:14" s="59" customFormat="1" ht="27" customHeight="1">
      <c r="A118" s="58"/>
      <c r="B118" s="96"/>
      <c r="C118" s="96"/>
      <c r="D118" s="97"/>
      <c r="E118" s="97"/>
      <c r="F118" s="61"/>
      <c r="G118" s="61"/>
      <c r="H118" s="80"/>
      <c r="I118" s="66"/>
      <c r="J118" s="61"/>
      <c r="K118" s="61"/>
      <c r="L118" s="61"/>
      <c r="M118" s="72"/>
      <c r="N118" s="78"/>
    </row>
    <row r="119" spans="1:14" s="59" customFormat="1" ht="27" customHeight="1">
      <c r="A119" s="58"/>
      <c r="B119" s="96"/>
      <c r="C119" s="96"/>
      <c r="D119" s="97"/>
      <c r="E119" s="97"/>
      <c r="F119" s="61"/>
      <c r="G119" s="61"/>
      <c r="H119" s="61"/>
      <c r="I119" s="61"/>
      <c r="J119" s="61"/>
      <c r="K119" s="61"/>
      <c r="L119" s="61"/>
      <c r="M119" s="72"/>
      <c r="N119" s="78"/>
    </row>
    <row r="120" spans="1:14" s="59" customFormat="1" ht="27" customHeight="1">
      <c r="A120" s="58"/>
      <c r="B120" s="96"/>
      <c r="C120" s="96"/>
      <c r="D120" s="97"/>
      <c r="E120" s="97"/>
      <c r="F120" s="61"/>
      <c r="G120" s="61"/>
      <c r="H120" s="61"/>
      <c r="I120" s="61"/>
      <c r="J120" s="61"/>
      <c r="K120" s="61"/>
      <c r="L120" s="61"/>
      <c r="M120" s="72"/>
      <c r="N120" s="78"/>
    </row>
    <row r="121" spans="1:14" ht="27" customHeight="1">
      <c r="A121" s="64"/>
      <c r="B121" s="61"/>
      <c r="C121" s="96"/>
      <c r="D121" s="97"/>
      <c r="E121" s="97"/>
      <c r="F121" s="61"/>
      <c r="G121" s="61"/>
      <c r="H121" s="61"/>
      <c r="I121" s="66"/>
      <c r="J121" s="61"/>
      <c r="K121" s="61"/>
      <c r="L121" s="61"/>
      <c r="M121" s="75"/>
      <c r="N121" s="73"/>
    </row>
    <row r="122" spans="1:14" ht="27" customHeight="1">
      <c r="A122" s="64"/>
      <c r="B122" s="96"/>
      <c r="C122" s="96"/>
      <c r="D122" s="97"/>
      <c r="E122" s="97"/>
      <c r="F122" s="61"/>
      <c r="G122" s="61"/>
      <c r="H122" s="118"/>
      <c r="I122" s="61"/>
      <c r="J122" s="61"/>
      <c r="K122" s="61"/>
      <c r="L122" s="61"/>
      <c r="M122" s="75"/>
      <c r="N122" s="73"/>
    </row>
    <row r="123" spans="1:14" ht="27" customHeight="1">
      <c r="A123" s="64"/>
      <c r="B123" s="96"/>
      <c r="C123" s="96"/>
      <c r="D123" s="97"/>
      <c r="E123" s="97"/>
      <c r="F123" s="61"/>
      <c r="G123" s="61"/>
      <c r="H123" s="96"/>
      <c r="I123" s="120"/>
      <c r="J123" s="61"/>
      <c r="K123" s="61"/>
      <c r="L123" s="61"/>
      <c r="M123" s="72"/>
      <c r="N123" s="73"/>
    </row>
    <row r="124" spans="1:14" ht="27" customHeight="1">
      <c r="A124" s="64"/>
      <c r="B124" s="96"/>
      <c r="C124" s="96"/>
      <c r="D124" s="97"/>
      <c r="E124" s="97"/>
      <c r="F124" s="61"/>
      <c r="G124" s="61"/>
      <c r="H124" s="61"/>
      <c r="I124" s="61"/>
      <c r="J124" s="61"/>
      <c r="K124" s="61"/>
      <c r="L124" s="61"/>
      <c r="M124" s="72"/>
      <c r="N124" s="73"/>
    </row>
    <row r="125" spans="1:14" ht="27" customHeight="1">
      <c r="A125" s="64"/>
      <c r="B125" s="96"/>
      <c r="C125" s="96"/>
      <c r="D125" s="97"/>
      <c r="E125" s="97"/>
      <c r="F125" s="61"/>
      <c r="G125" s="61"/>
      <c r="H125" s="61"/>
      <c r="I125" s="61"/>
      <c r="J125" s="61"/>
      <c r="K125" s="61"/>
      <c r="L125" s="61"/>
      <c r="M125" s="72"/>
      <c r="N125" s="73"/>
    </row>
    <row r="126" spans="1:14" ht="27" customHeight="1">
      <c r="A126" s="64"/>
      <c r="B126" s="96"/>
      <c r="C126" s="96"/>
      <c r="D126" s="97"/>
      <c r="E126" s="97"/>
      <c r="F126" s="61"/>
      <c r="G126" s="61"/>
      <c r="H126" s="61"/>
      <c r="I126" s="61"/>
      <c r="J126" s="61"/>
      <c r="K126" s="61"/>
      <c r="L126" s="61"/>
      <c r="M126" s="72"/>
      <c r="N126" s="73"/>
    </row>
    <row r="127" spans="1:14" ht="27" customHeight="1">
      <c r="A127" s="64"/>
      <c r="B127" s="96"/>
      <c r="C127" s="96"/>
      <c r="D127" s="97"/>
      <c r="E127" s="97"/>
      <c r="F127" s="61"/>
      <c r="G127" s="61"/>
      <c r="H127" s="61"/>
      <c r="I127" s="61"/>
      <c r="J127" s="67"/>
      <c r="K127" s="61"/>
      <c r="L127" s="61"/>
      <c r="M127" s="72"/>
      <c r="N127" s="73"/>
    </row>
    <row r="128" spans="1:14" ht="27" customHeight="1">
      <c r="A128" s="64"/>
      <c r="B128" s="96"/>
      <c r="C128" s="96"/>
      <c r="D128" s="97"/>
      <c r="E128" s="97"/>
      <c r="F128" s="61"/>
      <c r="G128" s="61"/>
      <c r="H128" s="61"/>
      <c r="I128" s="61"/>
      <c r="J128" s="61"/>
      <c r="K128" s="61"/>
      <c r="L128" s="61"/>
      <c r="M128" s="72"/>
      <c r="N128" s="73"/>
    </row>
    <row r="129" spans="1:14" ht="27" customHeight="1">
      <c r="A129" s="64"/>
      <c r="B129" s="96"/>
      <c r="C129" s="96"/>
      <c r="D129" s="97"/>
      <c r="E129" s="97"/>
      <c r="F129" s="61"/>
      <c r="G129" s="61"/>
      <c r="H129" s="61"/>
      <c r="I129" s="63"/>
      <c r="J129" s="67"/>
      <c r="K129" s="61"/>
      <c r="L129" s="61"/>
      <c r="M129" s="72"/>
      <c r="N129" s="73"/>
    </row>
    <row r="130" spans="1:14" ht="27" customHeight="1">
      <c r="A130" s="64"/>
      <c r="B130" s="96"/>
      <c r="C130" s="96"/>
      <c r="D130" s="97"/>
      <c r="E130" s="97"/>
      <c r="F130" s="61"/>
      <c r="G130" s="61"/>
      <c r="H130" s="61"/>
      <c r="I130" s="61"/>
      <c r="J130" s="61"/>
      <c r="K130" s="61"/>
      <c r="L130" s="61"/>
      <c r="M130" s="72"/>
      <c r="N130" s="73"/>
    </row>
    <row r="131" spans="1:14" ht="27" customHeight="1">
      <c r="A131" s="584"/>
      <c r="B131" s="585"/>
      <c r="C131" s="585"/>
      <c r="D131" s="65"/>
      <c r="E131" s="65"/>
      <c r="F131" s="64"/>
      <c r="G131" s="64"/>
      <c r="H131" s="64"/>
      <c r="I131" s="64"/>
      <c r="J131" s="64"/>
      <c r="K131" s="64"/>
      <c r="L131" s="64"/>
      <c r="M131" s="64"/>
      <c r="N131" s="73"/>
    </row>
    <row r="132" spans="1:14" ht="27" customHeight="1">
      <c r="A132" s="64"/>
      <c r="B132" s="56"/>
      <c r="C132" s="61"/>
      <c r="D132" s="97"/>
      <c r="E132" s="97"/>
      <c r="F132" s="61"/>
      <c r="G132" s="61"/>
      <c r="H132" s="61"/>
      <c r="I132" s="61"/>
      <c r="J132" s="61"/>
      <c r="K132" s="61"/>
      <c r="L132" s="61"/>
      <c r="M132" s="81"/>
      <c r="N132" s="73"/>
    </row>
    <row r="133" spans="1:14" ht="27" customHeight="1">
      <c r="A133" s="64"/>
      <c r="B133" s="61"/>
      <c r="C133" s="61"/>
      <c r="D133" s="97"/>
      <c r="E133" s="97"/>
      <c r="F133" s="61"/>
      <c r="G133" s="61"/>
      <c r="H133" s="61"/>
      <c r="I133" s="63"/>
      <c r="J133" s="61"/>
      <c r="K133" s="61"/>
      <c r="L133" s="61"/>
      <c r="M133" s="71"/>
      <c r="N133" s="73"/>
    </row>
    <row r="134" spans="1:14" ht="27" customHeight="1">
      <c r="A134" s="64"/>
      <c r="B134" s="56"/>
      <c r="C134" s="61"/>
      <c r="D134" s="97"/>
      <c r="E134" s="97"/>
      <c r="F134" s="61"/>
      <c r="G134" s="61"/>
      <c r="H134" s="70"/>
      <c r="I134" s="61"/>
      <c r="J134" s="61"/>
      <c r="K134" s="61"/>
      <c r="L134" s="61"/>
      <c r="M134" s="149"/>
      <c r="N134" s="73"/>
    </row>
    <row r="135" spans="1:14" ht="27" customHeight="1">
      <c r="A135" s="64"/>
      <c r="B135" s="82"/>
      <c r="C135" s="82"/>
      <c r="D135" s="97"/>
      <c r="E135" s="97"/>
      <c r="F135" s="61"/>
      <c r="G135" s="61"/>
      <c r="H135" s="70"/>
      <c r="I135" s="71"/>
      <c r="J135" s="61"/>
      <c r="K135" s="61"/>
      <c r="L135" s="61"/>
      <c r="M135" s="149"/>
      <c r="N135" s="73"/>
    </row>
    <row r="136" spans="1:14" ht="27" customHeight="1">
      <c r="A136" s="64"/>
      <c r="B136" s="56"/>
      <c r="C136" s="61"/>
      <c r="D136" s="97"/>
      <c r="E136" s="97"/>
      <c r="F136" s="61"/>
      <c r="G136" s="61"/>
      <c r="H136" s="61"/>
      <c r="I136" s="63"/>
      <c r="J136" s="61"/>
      <c r="K136" s="61"/>
      <c r="L136" s="61"/>
      <c r="M136" s="149"/>
      <c r="N136" s="73"/>
    </row>
    <row r="137" spans="1:14" ht="27" customHeight="1">
      <c r="A137" s="64"/>
      <c r="B137" s="61"/>
      <c r="C137" s="61"/>
      <c r="D137" s="97"/>
      <c r="E137" s="97"/>
      <c r="F137" s="61"/>
      <c r="G137" s="61"/>
      <c r="H137" s="61"/>
      <c r="I137" s="61"/>
      <c r="J137" s="61"/>
      <c r="K137" s="61"/>
      <c r="L137" s="61"/>
      <c r="M137" s="149"/>
      <c r="N137" s="73"/>
    </row>
    <row r="138" spans="1:14" ht="27" customHeight="1">
      <c r="A138" s="64"/>
      <c r="B138" s="56"/>
      <c r="C138" s="61"/>
      <c r="D138" s="97"/>
      <c r="E138" s="97"/>
      <c r="F138" s="61"/>
      <c r="G138" s="61"/>
      <c r="H138" s="80"/>
      <c r="I138" s="61"/>
      <c r="J138" s="61"/>
      <c r="K138" s="61"/>
      <c r="L138" s="61"/>
      <c r="M138" s="149"/>
      <c r="N138" s="73"/>
    </row>
    <row r="139" spans="1:14" ht="27" customHeight="1">
      <c r="A139" s="64"/>
      <c r="B139" s="96"/>
      <c r="C139" s="96"/>
      <c r="D139" s="97"/>
      <c r="E139" s="97"/>
      <c r="F139" s="61"/>
      <c r="G139" s="61"/>
      <c r="H139" s="80"/>
      <c r="I139" s="66"/>
      <c r="J139" s="61"/>
      <c r="K139" s="61"/>
      <c r="L139" s="61"/>
      <c r="M139" s="149"/>
      <c r="N139" s="73"/>
    </row>
    <row r="140" spans="1:14" s="59" customFormat="1" ht="27" customHeight="1">
      <c r="A140" s="58"/>
      <c r="B140" s="96"/>
      <c r="C140" s="96"/>
      <c r="D140" s="97"/>
      <c r="E140" s="97"/>
      <c r="F140" s="61"/>
      <c r="G140" s="61"/>
      <c r="H140" s="61"/>
      <c r="I140" s="61"/>
      <c r="J140" s="61"/>
      <c r="K140" s="61"/>
      <c r="L140" s="61"/>
      <c r="M140" s="149"/>
      <c r="N140" s="78"/>
    </row>
    <row r="141" spans="1:14" ht="27" customHeight="1">
      <c r="A141" s="64"/>
      <c r="B141" s="96"/>
      <c r="C141" s="96"/>
      <c r="D141" s="97"/>
      <c r="E141" s="97"/>
      <c r="F141" s="61"/>
      <c r="G141" s="61"/>
      <c r="H141" s="61"/>
      <c r="I141" s="61"/>
      <c r="J141" s="61"/>
      <c r="K141" s="61"/>
      <c r="L141" s="61"/>
      <c r="M141" s="149"/>
      <c r="N141" s="73"/>
    </row>
    <row r="142" spans="1:14" ht="27" customHeight="1">
      <c r="A142" s="64"/>
      <c r="B142" s="61"/>
      <c r="C142" s="96"/>
      <c r="D142" s="97"/>
      <c r="E142" s="97"/>
      <c r="F142" s="61"/>
      <c r="G142" s="61"/>
      <c r="H142" s="61"/>
      <c r="I142" s="66"/>
      <c r="J142" s="61"/>
      <c r="K142" s="61"/>
      <c r="L142" s="61"/>
      <c r="M142" s="228"/>
      <c r="N142" s="73"/>
    </row>
    <row r="143" spans="1:14" s="59" customFormat="1" ht="27" customHeight="1">
      <c r="A143" s="64"/>
      <c r="B143" s="96"/>
      <c r="C143" s="96"/>
      <c r="D143" s="97"/>
      <c r="E143" s="97"/>
      <c r="F143" s="61"/>
      <c r="G143" s="61"/>
      <c r="H143" s="118"/>
      <c r="I143" s="61"/>
      <c r="J143" s="61"/>
      <c r="K143" s="61"/>
      <c r="L143" s="61"/>
      <c r="M143" s="228"/>
      <c r="N143" s="78"/>
    </row>
    <row r="144" spans="1:14" s="59" customFormat="1" ht="27" customHeight="1">
      <c r="A144" s="58"/>
      <c r="B144" s="96"/>
      <c r="C144" s="96"/>
      <c r="D144" s="97"/>
      <c r="E144" s="97"/>
      <c r="F144" s="61"/>
      <c r="G144" s="61"/>
      <c r="H144" s="96"/>
      <c r="I144" s="120"/>
      <c r="J144" s="61"/>
      <c r="K144" s="61"/>
      <c r="L144" s="61"/>
      <c r="M144" s="228"/>
      <c r="N144" s="78"/>
    </row>
    <row r="145" spans="1:14" s="59" customFormat="1" ht="27" customHeight="1">
      <c r="A145" s="58"/>
      <c r="B145" s="96"/>
      <c r="C145" s="96"/>
      <c r="D145" s="97"/>
      <c r="E145" s="97"/>
      <c r="F145" s="61"/>
      <c r="G145" s="61"/>
      <c r="H145" s="67"/>
      <c r="I145" s="61"/>
      <c r="J145" s="61"/>
      <c r="K145" s="61"/>
      <c r="L145" s="61"/>
      <c r="M145" s="228"/>
      <c r="N145" s="78"/>
    </row>
    <row r="146" spans="1:14" ht="27" customHeight="1">
      <c r="A146" s="64"/>
      <c r="B146" s="96"/>
      <c r="C146" s="96"/>
      <c r="D146" s="97"/>
      <c r="E146" s="97"/>
      <c r="F146" s="61"/>
      <c r="G146" s="61"/>
      <c r="H146" s="61"/>
      <c r="I146" s="61"/>
      <c r="J146" s="61"/>
      <c r="K146" s="61"/>
      <c r="L146" s="61"/>
      <c r="M146" s="101"/>
      <c r="N146" s="73"/>
    </row>
    <row r="147" spans="1:14" ht="27" customHeight="1">
      <c r="A147" s="64"/>
      <c r="B147" s="96"/>
      <c r="C147" s="96"/>
      <c r="D147" s="97"/>
      <c r="E147" s="97"/>
      <c r="F147" s="61"/>
      <c r="G147" s="61"/>
      <c r="H147" s="61"/>
      <c r="I147" s="61"/>
      <c r="J147" s="61"/>
      <c r="K147" s="61"/>
      <c r="L147" s="61"/>
      <c r="M147" s="228"/>
      <c r="N147" s="73"/>
    </row>
    <row r="148" spans="1:14" s="59" customFormat="1" ht="27" customHeight="1">
      <c r="A148" s="58"/>
      <c r="B148" s="96"/>
      <c r="C148" s="96"/>
      <c r="D148" s="97"/>
      <c r="E148" s="97"/>
      <c r="F148" s="61"/>
      <c r="G148" s="61"/>
      <c r="H148" s="67"/>
      <c r="I148" s="61"/>
      <c r="J148" s="67"/>
      <c r="K148" s="61"/>
      <c r="L148" s="61"/>
      <c r="M148" s="228"/>
      <c r="N148" s="78"/>
    </row>
    <row r="149" spans="1:14" ht="27" customHeight="1">
      <c r="A149" s="64"/>
      <c r="B149" s="96"/>
      <c r="C149" s="96"/>
      <c r="D149" s="97"/>
      <c r="E149" s="97"/>
      <c r="F149" s="61"/>
      <c r="G149" s="61"/>
      <c r="H149" s="67"/>
      <c r="I149" s="61"/>
      <c r="J149" s="61"/>
      <c r="K149" s="61"/>
      <c r="L149" s="61"/>
      <c r="M149" s="228"/>
      <c r="N149" s="73"/>
    </row>
    <row r="150" spans="1:14" s="59" customFormat="1" ht="27" customHeight="1">
      <c r="A150" s="58"/>
      <c r="B150" s="96"/>
      <c r="C150" s="96"/>
      <c r="D150" s="97"/>
      <c r="E150" s="97"/>
      <c r="F150" s="61"/>
      <c r="G150" s="61"/>
      <c r="H150" s="61"/>
      <c r="I150" s="61"/>
      <c r="J150" s="67"/>
      <c r="K150" s="61"/>
      <c r="L150" s="61"/>
      <c r="M150" s="77"/>
      <c r="N150" s="78"/>
    </row>
    <row r="151" spans="1:14" s="59" customFormat="1" ht="27" customHeight="1">
      <c r="A151" s="58"/>
      <c r="B151" s="96"/>
      <c r="C151" s="96"/>
      <c r="D151" s="97"/>
      <c r="E151" s="97"/>
      <c r="F151" s="61"/>
      <c r="G151" s="61"/>
      <c r="H151" s="61"/>
      <c r="I151" s="63"/>
      <c r="J151" s="61"/>
      <c r="K151" s="61"/>
      <c r="L151" s="61"/>
      <c r="M151" s="228"/>
      <c r="N151" s="78"/>
    </row>
    <row r="152" spans="1:14" ht="27" customHeight="1">
      <c r="A152" s="584"/>
      <c r="B152" s="585"/>
      <c r="C152" s="585"/>
      <c r="D152" s="65"/>
      <c r="E152" s="65"/>
      <c r="F152" s="64"/>
      <c r="G152" s="64"/>
      <c r="H152" s="64"/>
      <c r="I152" s="64"/>
      <c r="J152" s="64"/>
      <c r="K152" s="64"/>
      <c r="L152" s="64"/>
      <c r="M152" s="64"/>
      <c r="N152" s="73"/>
    </row>
    <row r="153" spans="1:14" ht="27" customHeight="1">
      <c r="A153" s="64"/>
      <c r="B153" s="56"/>
      <c r="C153" s="61"/>
      <c r="D153" s="97"/>
      <c r="E153" s="97"/>
      <c r="F153" s="61"/>
      <c r="G153" s="61"/>
      <c r="H153" s="61"/>
      <c r="I153" s="61"/>
      <c r="J153" s="61"/>
      <c r="K153" s="63"/>
      <c r="L153" s="57"/>
      <c r="M153" s="101"/>
      <c r="N153" s="73"/>
    </row>
    <row r="154" spans="1:14" ht="27" customHeight="1">
      <c r="A154" s="64"/>
      <c r="B154" s="61"/>
      <c r="C154" s="61"/>
      <c r="D154" s="97"/>
      <c r="E154" s="97"/>
      <c r="F154" s="61"/>
      <c r="G154" s="61"/>
      <c r="H154" s="61"/>
      <c r="I154" s="61"/>
      <c r="J154" s="61"/>
      <c r="K154" s="61"/>
      <c r="L154" s="57"/>
      <c r="M154" s="101"/>
      <c r="N154" s="73"/>
    </row>
    <row r="155" spans="1:14" ht="27" customHeight="1">
      <c r="A155" s="64"/>
      <c r="B155" s="56"/>
      <c r="C155" s="61"/>
      <c r="D155" s="97"/>
      <c r="E155" s="97"/>
      <c r="F155" s="61"/>
      <c r="G155" s="61"/>
      <c r="H155" s="70"/>
      <c r="I155" s="61"/>
      <c r="J155" s="61"/>
      <c r="K155" s="61"/>
      <c r="L155" s="57"/>
      <c r="M155" s="228"/>
      <c r="N155" s="73"/>
    </row>
    <row r="156" spans="1:14" ht="27" customHeight="1">
      <c r="A156" s="64"/>
      <c r="B156" s="82"/>
      <c r="C156" s="82"/>
      <c r="D156" s="97"/>
      <c r="E156" s="97"/>
      <c r="F156" s="61"/>
      <c r="G156" s="61"/>
      <c r="H156" s="70"/>
      <c r="I156" s="71"/>
      <c r="J156" s="61"/>
      <c r="K156" s="61"/>
      <c r="L156" s="57"/>
      <c r="M156" s="228"/>
      <c r="N156" s="73"/>
    </row>
    <row r="157" spans="1:14" ht="27" customHeight="1">
      <c r="A157" s="64"/>
      <c r="B157" s="79"/>
      <c r="C157" s="61"/>
      <c r="D157" s="98"/>
      <c r="E157" s="98"/>
      <c r="F157" s="61"/>
      <c r="G157" s="61"/>
      <c r="H157" s="70"/>
      <c r="I157" s="70"/>
      <c r="J157" s="57"/>
      <c r="K157" s="57"/>
      <c r="L157" s="57"/>
      <c r="M157" s="228"/>
      <c r="N157" s="73"/>
    </row>
    <row r="158" spans="1:14" ht="27" customHeight="1">
      <c r="A158" s="64"/>
      <c r="B158" s="79"/>
      <c r="C158" s="61"/>
      <c r="D158" s="98"/>
      <c r="E158" s="98"/>
      <c r="F158" s="61"/>
      <c r="G158" s="61"/>
      <c r="H158" s="70"/>
      <c r="I158" s="70"/>
      <c r="J158" s="57"/>
      <c r="K158" s="57"/>
      <c r="L158" s="57"/>
      <c r="M158" s="228"/>
      <c r="N158" s="73"/>
    </row>
    <row r="159" spans="1:14" ht="27" customHeight="1">
      <c r="A159" s="64"/>
      <c r="B159" s="83"/>
      <c r="C159" s="82"/>
      <c r="D159" s="97"/>
      <c r="E159" s="97"/>
      <c r="F159" s="61"/>
      <c r="G159" s="61"/>
      <c r="H159" s="61"/>
      <c r="I159" s="61"/>
      <c r="J159" s="61"/>
      <c r="K159" s="61"/>
      <c r="L159" s="61"/>
      <c r="M159" s="149"/>
      <c r="N159" s="73"/>
    </row>
    <row r="160" spans="1:14" ht="27" customHeight="1">
      <c r="A160" s="64"/>
      <c r="B160" s="83"/>
      <c r="C160" s="82"/>
      <c r="D160" s="97"/>
      <c r="E160" s="97"/>
      <c r="F160" s="61"/>
      <c r="G160" s="61"/>
      <c r="H160" s="61"/>
      <c r="I160" s="61"/>
      <c r="J160" s="61"/>
      <c r="K160" s="61"/>
      <c r="L160" s="61"/>
      <c r="M160" s="149"/>
      <c r="N160" s="73"/>
    </row>
    <row r="161" spans="1:14" ht="27" customHeight="1">
      <c r="A161" s="64"/>
      <c r="B161" s="83"/>
      <c r="C161" s="61"/>
      <c r="D161" s="97"/>
      <c r="E161" s="97"/>
      <c r="F161" s="61"/>
      <c r="G161" s="61"/>
      <c r="H161" s="61"/>
      <c r="I161" s="61"/>
      <c r="J161" s="61"/>
      <c r="K161" s="61"/>
      <c r="L161" s="61"/>
      <c r="M161" s="149"/>
      <c r="N161" s="73"/>
    </row>
    <row r="162" spans="1:14" ht="27" customHeight="1">
      <c r="A162" s="64"/>
      <c r="B162" s="83"/>
      <c r="C162" s="82"/>
      <c r="D162" s="97"/>
      <c r="E162" s="97"/>
      <c r="F162" s="61"/>
      <c r="G162" s="61"/>
      <c r="H162" s="61"/>
      <c r="I162" s="61"/>
      <c r="J162" s="61"/>
      <c r="K162" s="61"/>
      <c r="L162" s="61"/>
      <c r="M162" s="149"/>
      <c r="N162" s="73"/>
    </row>
    <row r="163" spans="1:14" ht="27" customHeight="1">
      <c r="A163" s="64"/>
      <c r="B163" s="79"/>
      <c r="C163" s="82"/>
      <c r="D163" s="98"/>
      <c r="E163" s="97"/>
      <c r="F163" s="61"/>
      <c r="G163" s="61"/>
      <c r="H163" s="70"/>
      <c r="I163" s="70"/>
      <c r="J163" s="61"/>
      <c r="K163" s="61"/>
      <c r="L163" s="61"/>
      <c r="M163" s="149"/>
      <c r="N163" s="73"/>
    </row>
    <row r="164" spans="1:14" ht="27" customHeight="1">
      <c r="A164" s="64"/>
      <c r="B164" s="83"/>
      <c r="C164" s="82"/>
      <c r="D164" s="97"/>
      <c r="E164" s="97"/>
      <c r="F164" s="61"/>
      <c r="G164" s="61"/>
      <c r="H164" s="61"/>
      <c r="I164" s="61"/>
      <c r="J164" s="57"/>
      <c r="K164" s="57"/>
      <c r="L164" s="57"/>
      <c r="M164" s="228"/>
      <c r="N164" s="73"/>
    </row>
    <row r="165" spans="1:14" ht="27" customHeight="1">
      <c r="A165" s="64"/>
      <c r="B165" s="79"/>
      <c r="C165" s="82"/>
      <c r="D165" s="97"/>
      <c r="E165" s="97"/>
      <c r="F165" s="61"/>
      <c r="G165" s="61"/>
      <c r="H165" s="61"/>
      <c r="I165" s="61"/>
      <c r="J165" s="61"/>
      <c r="K165" s="61"/>
      <c r="L165" s="61"/>
      <c r="M165" s="149"/>
      <c r="N165" s="73"/>
    </row>
    <row r="166" spans="1:14" ht="27" customHeight="1">
      <c r="A166" s="64"/>
      <c r="B166" s="83"/>
      <c r="C166" s="82"/>
      <c r="D166" s="98"/>
      <c r="E166" s="98"/>
      <c r="F166" s="61"/>
      <c r="G166" s="81"/>
      <c r="H166" s="82"/>
      <c r="I166" s="70"/>
      <c r="J166" s="61"/>
      <c r="K166" s="61"/>
      <c r="L166" s="61"/>
      <c r="M166" s="228"/>
      <c r="N166" s="73"/>
    </row>
    <row r="167" spans="1:14" ht="27" customHeight="1">
      <c r="A167" s="64"/>
      <c r="B167" s="79"/>
      <c r="C167" s="82"/>
      <c r="D167" s="97"/>
      <c r="E167" s="97"/>
      <c r="F167" s="57"/>
      <c r="G167" s="57"/>
      <c r="H167" s="61"/>
      <c r="I167" s="61"/>
      <c r="J167" s="61"/>
      <c r="K167" s="61"/>
      <c r="L167" s="61"/>
      <c r="M167" s="81"/>
      <c r="N167" s="73"/>
    </row>
    <row r="168" spans="1:14" ht="27" customHeight="1">
      <c r="A168" s="64"/>
      <c r="B168" s="79"/>
      <c r="C168" s="82"/>
      <c r="D168" s="97"/>
      <c r="E168" s="97"/>
      <c r="F168" s="61"/>
      <c r="G168" s="61"/>
      <c r="H168" s="61"/>
      <c r="I168" s="70"/>
      <c r="J168" s="57"/>
      <c r="K168" s="57"/>
      <c r="L168" s="57"/>
      <c r="M168" s="228"/>
      <c r="N168" s="73"/>
    </row>
    <row r="169" spans="1:14" ht="27" customHeight="1">
      <c r="A169" s="64"/>
      <c r="B169" s="79"/>
      <c r="C169" s="82"/>
      <c r="D169" s="97"/>
      <c r="E169" s="97"/>
      <c r="F169" s="61"/>
      <c r="G169" s="61"/>
      <c r="H169" s="82"/>
      <c r="I169" s="70"/>
      <c r="J169" s="57"/>
      <c r="K169" s="57"/>
      <c r="L169" s="57"/>
      <c r="M169" s="228"/>
      <c r="N169" s="73"/>
    </row>
    <row r="170" spans="1:14" ht="27" customHeight="1">
      <c r="A170" s="64"/>
      <c r="B170" s="79"/>
      <c r="C170" s="82"/>
      <c r="D170" s="97"/>
      <c r="E170" s="97"/>
      <c r="F170" s="61"/>
      <c r="G170" s="61"/>
      <c r="H170" s="61"/>
      <c r="I170" s="61"/>
      <c r="J170" s="57"/>
      <c r="K170" s="57"/>
      <c r="L170" s="57"/>
      <c r="M170" s="228"/>
      <c r="N170" s="73"/>
    </row>
    <row r="171" spans="1:14" ht="27" customHeight="1">
      <c r="A171" s="64"/>
      <c r="B171" s="79"/>
      <c r="C171" s="82"/>
      <c r="D171" s="97"/>
      <c r="E171" s="97"/>
      <c r="F171" s="61"/>
      <c r="G171" s="61"/>
      <c r="H171" s="61"/>
      <c r="I171" s="61"/>
      <c r="J171" s="57"/>
      <c r="K171" s="57"/>
      <c r="L171" s="57"/>
      <c r="M171" s="228"/>
      <c r="N171" s="73"/>
    </row>
    <row r="172" spans="1:14" ht="27" customHeight="1">
      <c r="A172" s="64"/>
      <c r="B172" s="83"/>
      <c r="C172" s="82"/>
      <c r="D172" s="97"/>
      <c r="E172" s="97"/>
      <c r="F172" s="61"/>
      <c r="G172" s="61"/>
      <c r="H172" s="61"/>
      <c r="I172" s="61"/>
      <c r="J172" s="57"/>
      <c r="K172" s="57"/>
      <c r="L172" s="57"/>
      <c r="M172" s="228"/>
      <c r="N172" s="73"/>
    </row>
    <row r="173" spans="1:14" ht="27" customHeight="1">
      <c r="A173" s="584"/>
      <c r="B173" s="585"/>
      <c r="C173" s="585"/>
      <c r="D173" s="65"/>
      <c r="E173" s="65"/>
      <c r="F173" s="64"/>
      <c r="G173" s="64"/>
      <c r="H173" s="64"/>
      <c r="I173" s="64"/>
      <c r="J173" s="64"/>
      <c r="K173" s="64"/>
      <c r="L173" s="64"/>
      <c r="M173" s="64"/>
      <c r="N173" s="73"/>
    </row>
    <row r="174" spans="1:14" ht="27" customHeight="1">
      <c r="A174" s="64"/>
      <c r="B174" s="83"/>
      <c r="C174" s="82"/>
      <c r="D174" s="97"/>
      <c r="E174" s="97"/>
      <c r="F174" s="61"/>
      <c r="G174" s="61"/>
      <c r="H174" s="61"/>
      <c r="I174" s="61"/>
      <c r="J174" s="61"/>
      <c r="K174" s="61"/>
      <c r="L174" s="61"/>
      <c r="M174" s="81"/>
      <c r="N174" s="73"/>
    </row>
    <row r="175" spans="1:14" s="59" customFormat="1" ht="27" customHeight="1">
      <c r="A175" s="58"/>
      <c r="B175" s="79"/>
      <c r="C175" s="82"/>
      <c r="D175" s="97"/>
      <c r="E175" s="97"/>
      <c r="F175" s="61"/>
      <c r="G175" s="61"/>
      <c r="H175" s="61"/>
      <c r="I175" s="61"/>
      <c r="J175" s="61"/>
      <c r="K175" s="61"/>
      <c r="L175" s="61"/>
      <c r="M175" s="81"/>
      <c r="N175" s="78"/>
    </row>
    <row r="176" spans="1:14" s="59" customFormat="1" ht="27" customHeight="1">
      <c r="A176" s="58"/>
      <c r="B176" s="230"/>
      <c r="C176" s="82"/>
      <c r="D176" s="97"/>
      <c r="E176" s="97"/>
      <c r="F176" s="61"/>
      <c r="G176" s="61"/>
      <c r="H176" s="61"/>
      <c r="I176" s="61"/>
      <c r="J176" s="61"/>
      <c r="K176" s="61"/>
      <c r="L176" s="61"/>
      <c r="M176" s="149"/>
      <c r="N176" s="78"/>
    </row>
    <row r="177" spans="1:14" s="59" customFormat="1" ht="27" customHeight="1">
      <c r="A177" s="58"/>
      <c r="B177" s="83"/>
      <c r="C177" s="82"/>
      <c r="D177" s="97"/>
      <c r="E177" s="97"/>
      <c r="F177" s="61"/>
      <c r="G177" s="61"/>
      <c r="H177" s="61"/>
      <c r="I177" s="61"/>
      <c r="J177" s="61"/>
      <c r="K177" s="61"/>
      <c r="L177" s="61"/>
      <c r="M177" s="149"/>
      <c r="N177" s="78"/>
    </row>
    <row r="178" spans="1:14" ht="27" customHeight="1">
      <c r="A178" s="64"/>
      <c r="B178" s="83"/>
      <c r="C178" s="82"/>
      <c r="D178" s="97"/>
      <c r="E178" s="97"/>
      <c r="F178" s="61"/>
      <c r="G178" s="61"/>
      <c r="H178" s="61"/>
      <c r="I178" s="61"/>
      <c r="J178" s="61"/>
      <c r="K178" s="61"/>
      <c r="L178" s="61"/>
      <c r="M178" s="149"/>
      <c r="N178" s="73"/>
    </row>
    <row r="179" spans="1:14" ht="27" customHeight="1">
      <c r="A179" s="64"/>
      <c r="B179" s="83"/>
      <c r="C179" s="82"/>
      <c r="D179" s="97"/>
      <c r="E179" s="97"/>
      <c r="F179" s="61"/>
      <c r="G179" s="61"/>
      <c r="H179" s="61"/>
      <c r="I179" s="61"/>
      <c r="J179" s="61"/>
      <c r="K179" s="61"/>
      <c r="L179" s="61"/>
      <c r="M179" s="149"/>
      <c r="N179" s="73"/>
    </row>
    <row r="180" spans="1:14" s="59" customFormat="1" ht="27" customHeight="1">
      <c r="A180" s="58"/>
      <c r="B180" s="83"/>
      <c r="C180" s="61"/>
      <c r="D180" s="97"/>
      <c r="E180" s="97"/>
      <c r="F180" s="61"/>
      <c r="G180" s="61"/>
      <c r="H180" s="61"/>
      <c r="I180" s="61"/>
      <c r="J180" s="61"/>
      <c r="K180" s="61"/>
      <c r="L180" s="61"/>
      <c r="M180" s="149"/>
      <c r="N180" s="78"/>
    </row>
    <row r="181" spans="1:14" s="59" customFormat="1" ht="27" customHeight="1">
      <c r="A181" s="58"/>
      <c r="B181" s="83"/>
      <c r="C181" s="82"/>
      <c r="D181" s="97"/>
      <c r="E181" s="97"/>
      <c r="F181" s="61"/>
      <c r="G181" s="61"/>
      <c r="H181" s="61"/>
      <c r="I181" s="61"/>
      <c r="J181" s="61"/>
      <c r="K181" s="61"/>
      <c r="L181" s="61"/>
      <c r="M181" s="149"/>
      <c r="N181" s="78"/>
    </row>
    <row r="182" spans="1:14" s="59" customFormat="1" ht="27" customHeight="1">
      <c r="A182" s="58"/>
      <c r="B182" s="83"/>
      <c r="C182" s="82"/>
      <c r="D182" s="97"/>
      <c r="E182" s="97"/>
      <c r="F182" s="61"/>
      <c r="G182" s="61"/>
      <c r="H182" s="61"/>
      <c r="I182" s="61"/>
      <c r="J182" s="61"/>
      <c r="K182" s="61"/>
      <c r="L182" s="61"/>
      <c r="M182" s="149"/>
      <c r="N182" s="78"/>
    </row>
    <row r="183" spans="1:14" s="59" customFormat="1" ht="27" customHeight="1">
      <c r="A183" s="58"/>
      <c r="B183" s="79"/>
      <c r="C183" s="82"/>
      <c r="D183" s="97"/>
      <c r="E183" s="97"/>
      <c r="F183" s="61"/>
      <c r="G183" s="61"/>
      <c r="H183" s="61"/>
      <c r="I183" s="61"/>
      <c r="J183" s="61"/>
      <c r="K183" s="61"/>
      <c r="L183" s="61"/>
      <c r="M183" s="149"/>
      <c r="N183" s="78"/>
    </row>
    <row r="184" spans="1:14" s="59" customFormat="1" ht="27" customHeight="1">
      <c r="A184" s="58"/>
      <c r="B184" s="79"/>
      <c r="C184" s="82"/>
      <c r="D184" s="97"/>
      <c r="E184" s="97"/>
      <c r="F184" s="61"/>
      <c r="G184" s="61"/>
      <c r="H184" s="61"/>
      <c r="I184" s="61"/>
      <c r="J184" s="61"/>
      <c r="K184" s="61"/>
      <c r="L184" s="61"/>
      <c r="M184" s="81"/>
      <c r="N184" s="78"/>
    </row>
    <row r="185" spans="1:14" s="59" customFormat="1" ht="27" customHeight="1">
      <c r="A185" s="58"/>
      <c r="B185" s="79"/>
      <c r="C185" s="82"/>
      <c r="D185" s="98"/>
      <c r="E185" s="98"/>
      <c r="F185" s="61"/>
      <c r="G185" s="61"/>
      <c r="H185" s="82"/>
      <c r="I185" s="70"/>
      <c r="J185" s="61"/>
      <c r="K185" s="61"/>
      <c r="L185" s="61"/>
      <c r="M185" s="81"/>
      <c r="N185" s="78"/>
    </row>
    <row r="186" spans="1:14" s="59" customFormat="1" ht="27" customHeight="1">
      <c r="A186" s="58"/>
      <c r="B186" s="79"/>
      <c r="C186" s="82"/>
      <c r="D186" s="97"/>
      <c r="E186" s="97"/>
      <c r="F186" s="61"/>
      <c r="G186" s="61"/>
      <c r="H186" s="61"/>
      <c r="I186" s="61"/>
      <c r="J186" s="61"/>
      <c r="K186" s="61"/>
      <c r="L186" s="61"/>
      <c r="M186" s="81"/>
      <c r="N186" s="78"/>
    </row>
    <row r="187" spans="1:14" s="59" customFormat="1" ht="27" customHeight="1">
      <c r="A187" s="58"/>
      <c r="B187" s="79"/>
      <c r="C187" s="82"/>
      <c r="D187" s="97"/>
      <c r="E187" s="97"/>
      <c r="F187" s="61"/>
      <c r="G187" s="61"/>
      <c r="H187" s="61"/>
      <c r="I187" s="61"/>
      <c r="J187" s="61"/>
      <c r="K187" s="61"/>
      <c r="L187" s="61"/>
      <c r="M187" s="81"/>
      <c r="N187" s="78"/>
    </row>
    <row r="188" spans="1:14" s="59" customFormat="1" ht="27" customHeight="1">
      <c r="A188" s="58"/>
      <c r="B188" s="79"/>
      <c r="C188" s="82"/>
      <c r="D188" s="97"/>
      <c r="E188" s="97"/>
      <c r="F188" s="61"/>
      <c r="G188" s="61"/>
      <c r="H188" s="82"/>
      <c r="I188" s="70"/>
      <c r="J188" s="61"/>
      <c r="K188" s="61"/>
      <c r="L188" s="61"/>
      <c r="M188" s="81"/>
      <c r="N188" s="78"/>
    </row>
    <row r="189" spans="1:14" s="59" customFormat="1" ht="27" customHeight="1">
      <c r="A189" s="58"/>
      <c r="B189" s="79"/>
      <c r="C189" s="82"/>
      <c r="D189" s="97"/>
      <c r="E189" s="97"/>
      <c r="F189" s="61"/>
      <c r="G189" s="61"/>
      <c r="H189" s="61"/>
      <c r="I189" s="61"/>
      <c r="J189" s="61"/>
      <c r="K189" s="61"/>
      <c r="L189" s="61"/>
      <c r="M189" s="81"/>
      <c r="N189" s="78"/>
    </row>
    <row r="190" spans="1:14" s="59" customFormat="1" ht="27" customHeight="1">
      <c r="A190" s="58"/>
      <c r="B190" s="79"/>
      <c r="C190" s="82"/>
      <c r="D190" s="97"/>
      <c r="E190" s="97"/>
      <c r="F190" s="61"/>
      <c r="G190" s="61"/>
      <c r="H190" s="61"/>
      <c r="I190" s="61"/>
      <c r="J190" s="61"/>
      <c r="K190" s="61"/>
      <c r="L190" s="61"/>
      <c r="M190" s="81"/>
      <c r="N190" s="78"/>
    </row>
    <row r="191" spans="1:14" s="59" customFormat="1" ht="27" customHeight="1">
      <c r="A191" s="58"/>
      <c r="B191" s="79"/>
      <c r="C191" s="82"/>
      <c r="D191" s="97"/>
      <c r="E191" s="97"/>
      <c r="F191" s="61"/>
      <c r="G191" s="61"/>
      <c r="H191" s="61"/>
      <c r="I191" s="61"/>
      <c r="J191" s="61"/>
      <c r="K191" s="61"/>
      <c r="L191" s="61"/>
      <c r="M191" s="81"/>
      <c r="N191" s="78"/>
    </row>
    <row r="192" spans="1:14" ht="27" customHeight="1">
      <c r="A192" s="64"/>
      <c r="B192" s="79"/>
      <c r="C192" s="82"/>
      <c r="D192" s="97"/>
      <c r="E192" s="97"/>
      <c r="F192" s="61"/>
      <c r="G192" s="61"/>
      <c r="H192" s="61"/>
      <c r="I192" s="61"/>
      <c r="J192" s="57"/>
      <c r="K192" s="57"/>
      <c r="L192" s="57"/>
      <c r="M192" s="101"/>
      <c r="N192" s="73"/>
    </row>
    <row r="193" spans="1:14" ht="27" customHeight="1">
      <c r="A193" s="64"/>
      <c r="B193" s="79"/>
      <c r="C193" s="82"/>
      <c r="D193" s="97"/>
      <c r="E193" s="97"/>
      <c r="F193" s="61"/>
      <c r="G193" s="61"/>
      <c r="H193" s="61"/>
      <c r="I193" s="61"/>
      <c r="J193" s="61"/>
      <c r="K193" s="61"/>
      <c r="L193" s="61"/>
      <c r="M193" s="81"/>
      <c r="N193" s="73"/>
    </row>
    <row r="194" spans="1:14" ht="27" customHeight="1">
      <c r="A194" s="584"/>
      <c r="B194" s="585"/>
      <c r="C194" s="585"/>
      <c r="D194" s="65"/>
      <c r="E194" s="65"/>
      <c r="F194" s="64"/>
      <c r="G194" s="64"/>
      <c r="H194" s="64"/>
      <c r="I194" s="64"/>
      <c r="J194" s="64"/>
      <c r="K194" s="64"/>
      <c r="L194" s="64"/>
      <c r="M194" s="64"/>
      <c r="N194" s="73"/>
    </row>
    <row r="195" spans="1:14" ht="27" customHeight="1">
      <c r="A195" s="64"/>
      <c r="B195" s="79"/>
      <c r="C195" s="82"/>
      <c r="D195" s="98"/>
      <c r="E195" s="98"/>
      <c r="F195" s="61"/>
      <c r="G195" s="61"/>
      <c r="H195" s="82"/>
      <c r="I195" s="70"/>
      <c r="J195" s="61"/>
      <c r="K195" s="61"/>
      <c r="L195" s="61"/>
      <c r="M195" s="81"/>
      <c r="N195" s="73"/>
    </row>
    <row r="196" spans="1:14" ht="27" customHeight="1">
      <c r="A196" s="64"/>
      <c r="B196" s="83"/>
      <c r="C196" s="82"/>
      <c r="D196" s="97"/>
      <c r="E196" s="97"/>
      <c r="F196" s="61"/>
      <c r="G196" s="61"/>
      <c r="H196" s="61"/>
      <c r="I196" s="70"/>
      <c r="J196" s="57"/>
      <c r="K196" s="57"/>
      <c r="L196" s="57"/>
      <c r="M196" s="101"/>
      <c r="N196" s="73"/>
    </row>
    <row r="197" spans="1:14" ht="27" customHeight="1">
      <c r="A197" s="64"/>
      <c r="B197" s="79"/>
      <c r="C197" s="82"/>
      <c r="D197" s="97"/>
      <c r="E197" s="97"/>
      <c r="F197" s="61"/>
      <c r="G197" s="61"/>
      <c r="H197" s="61"/>
      <c r="I197" s="61"/>
      <c r="J197" s="57"/>
      <c r="K197" s="57"/>
      <c r="L197" s="57"/>
      <c r="M197" s="101"/>
      <c r="N197" s="73"/>
    </row>
    <row r="198" spans="1:14" ht="27" customHeight="1">
      <c r="A198" s="64"/>
      <c r="B198" s="83"/>
      <c r="C198" s="82"/>
      <c r="D198" s="97"/>
      <c r="E198" s="97"/>
      <c r="F198" s="61"/>
      <c r="G198" s="61"/>
      <c r="H198" s="61"/>
      <c r="I198" s="61"/>
      <c r="J198" s="57"/>
      <c r="K198" s="57"/>
      <c r="L198" s="57"/>
      <c r="M198" s="101"/>
      <c r="N198" s="73"/>
    </row>
    <row r="199" spans="1:14" ht="27" customHeight="1">
      <c r="A199" s="64"/>
      <c r="B199" s="83"/>
      <c r="C199" s="82"/>
      <c r="D199" s="97"/>
      <c r="E199" s="97"/>
      <c r="F199" s="61"/>
      <c r="G199" s="61"/>
      <c r="H199" s="61"/>
      <c r="I199" s="61"/>
      <c r="J199" s="61"/>
      <c r="K199" s="61"/>
      <c r="L199" s="61"/>
      <c r="M199" s="81"/>
      <c r="N199" s="73"/>
    </row>
    <row r="200" spans="1:14" ht="27" customHeight="1">
      <c r="A200" s="64"/>
      <c r="B200" s="79"/>
      <c r="C200" s="82"/>
      <c r="D200" s="97"/>
      <c r="E200" s="97"/>
      <c r="F200" s="61"/>
      <c r="G200" s="61"/>
      <c r="H200" s="82"/>
      <c r="I200" s="70"/>
      <c r="J200" s="61"/>
      <c r="K200" s="61"/>
      <c r="L200" s="61"/>
      <c r="M200" s="81"/>
      <c r="N200" s="73"/>
    </row>
    <row r="201" spans="1:14" ht="27" customHeight="1">
      <c r="A201" s="64"/>
      <c r="B201" s="83"/>
      <c r="C201" s="82"/>
      <c r="D201" s="97"/>
      <c r="E201" s="97"/>
      <c r="F201" s="61"/>
      <c r="G201" s="61"/>
      <c r="H201" s="61"/>
      <c r="I201" s="61"/>
      <c r="J201" s="57"/>
      <c r="K201" s="57"/>
      <c r="L201" s="57"/>
      <c r="M201" s="101"/>
      <c r="N201" s="73"/>
    </row>
    <row r="202" spans="1:14" ht="27" customHeight="1">
      <c r="A202" s="64"/>
      <c r="B202" s="79"/>
      <c r="C202" s="82"/>
      <c r="D202" s="97"/>
      <c r="E202" s="97"/>
      <c r="F202" s="61"/>
      <c r="G202" s="61"/>
      <c r="H202" s="61"/>
      <c r="I202" s="61"/>
      <c r="J202" s="61"/>
      <c r="K202" s="61"/>
      <c r="L202" s="61"/>
      <c r="M202" s="81"/>
      <c r="N202" s="73"/>
    </row>
    <row r="203" spans="1:14" ht="27" customHeight="1">
      <c r="A203" s="64"/>
      <c r="B203" s="79"/>
      <c r="C203" s="82"/>
      <c r="D203" s="97"/>
      <c r="E203" s="97"/>
      <c r="F203" s="61"/>
      <c r="G203" s="61"/>
      <c r="H203" s="61"/>
      <c r="I203" s="61"/>
      <c r="J203" s="57"/>
      <c r="K203" s="57"/>
      <c r="L203" s="57"/>
      <c r="M203" s="101"/>
      <c r="N203" s="73"/>
    </row>
    <row r="204" spans="1:14" ht="27" customHeight="1">
      <c r="A204" s="64"/>
      <c r="B204" s="83"/>
      <c r="C204" s="82"/>
      <c r="D204" s="97"/>
      <c r="E204" s="97"/>
      <c r="F204" s="61"/>
      <c r="G204" s="61"/>
      <c r="H204" s="61"/>
      <c r="I204" s="61"/>
      <c r="J204" s="57"/>
      <c r="K204" s="57"/>
      <c r="L204" s="57"/>
      <c r="M204" s="101"/>
      <c r="N204" s="73"/>
    </row>
    <row r="205" spans="1:14" ht="27" customHeight="1">
      <c r="A205" s="64"/>
      <c r="B205" s="79"/>
      <c r="C205" s="82"/>
      <c r="D205" s="97"/>
      <c r="E205" s="97"/>
      <c r="F205" s="61"/>
      <c r="G205" s="61"/>
      <c r="H205" s="61"/>
      <c r="I205" s="61"/>
      <c r="J205" s="61"/>
      <c r="K205" s="61"/>
      <c r="L205" s="61"/>
      <c r="M205" s="81"/>
      <c r="N205" s="73"/>
    </row>
    <row r="206" spans="1:14" ht="27" customHeight="1">
      <c r="A206" s="64"/>
      <c r="B206" s="79"/>
      <c r="C206" s="82"/>
      <c r="D206" s="97"/>
      <c r="E206" s="97"/>
      <c r="F206" s="61"/>
      <c r="G206" s="61"/>
      <c r="H206" s="61"/>
      <c r="I206" s="61"/>
      <c r="J206" s="61"/>
      <c r="K206" s="61"/>
      <c r="L206" s="61"/>
      <c r="M206" s="81"/>
      <c r="N206" s="73"/>
    </row>
    <row r="207" spans="1:14" ht="27" customHeight="1">
      <c r="A207" s="64"/>
      <c r="B207" s="83"/>
      <c r="C207" s="82"/>
      <c r="D207" s="98"/>
      <c r="E207" s="98"/>
      <c r="F207" s="61"/>
      <c r="G207" s="61"/>
      <c r="H207" s="61"/>
      <c r="I207" s="61"/>
      <c r="J207" s="61"/>
      <c r="K207" s="61"/>
      <c r="L207" s="61"/>
      <c r="M207" s="81"/>
      <c r="N207" s="73"/>
    </row>
    <row r="208" spans="1:14" ht="27" customHeight="1">
      <c r="A208" s="64"/>
      <c r="B208" s="79"/>
      <c r="C208" s="82"/>
      <c r="D208" s="97"/>
      <c r="E208" s="97"/>
      <c r="F208" s="61"/>
      <c r="G208" s="61"/>
      <c r="H208" s="61"/>
      <c r="I208" s="61"/>
      <c r="J208" s="61"/>
      <c r="K208" s="61"/>
      <c r="L208" s="61"/>
      <c r="M208" s="81"/>
      <c r="N208" s="73"/>
    </row>
    <row r="209" spans="1:14" ht="27" customHeight="1">
      <c r="A209" s="64"/>
      <c r="B209" s="117"/>
      <c r="C209" s="82"/>
      <c r="D209" s="97"/>
      <c r="E209" s="97"/>
      <c r="F209" s="61"/>
      <c r="G209" s="81"/>
      <c r="H209" s="61"/>
      <c r="I209" s="61"/>
      <c r="J209" s="61"/>
      <c r="K209" s="61"/>
      <c r="L209" s="61"/>
      <c r="M209" s="81"/>
      <c r="N209" s="73"/>
    </row>
    <row r="210" spans="1:14" ht="27" customHeight="1">
      <c r="A210" s="64"/>
      <c r="B210" s="117"/>
      <c r="C210" s="82"/>
      <c r="D210" s="97"/>
      <c r="E210" s="97"/>
      <c r="F210" s="61"/>
      <c r="G210" s="81"/>
      <c r="H210" s="61"/>
      <c r="I210" s="61"/>
      <c r="J210" s="61"/>
      <c r="K210" s="61"/>
      <c r="L210" s="61"/>
      <c r="M210" s="81"/>
      <c r="N210" s="73"/>
    </row>
    <row r="211" spans="1:14" ht="27" customHeight="1">
      <c r="A211" s="64"/>
      <c r="B211" s="79"/>
      <c r="C211" s="82"/>
      <c r="D211" s="97"/>
      <c r="E211" s="97"/>
      <c r="F211" s="61"/>
      <c r="G211" s="61"/>
      <c r="H211" s="61"/>
      <c r="I211" s="61"/>
      <c r="J211" s="61"/>
      <c r="K211" s="61"/>
      <c r="L211" s="61"/>
      <c r="M211" s="81"/>
      <c r="N211" s="73"/>
    </row>
    <row r="212" spans="1:14" ht="27" customHeight="1">
      <c r="A212" s="64"/>
      <c r="B212" s="79"/>
      <c r="C212" s="82"/>
      <c r="D212" s="97"/>
      <c r="E212" s="97"/>
      <c r="F212" s="61"/>
      <c r="G212" s="61"/>
      <c r="H212" s="61"/>
      <c r="I212" s="61"/>
      <c r="J212" s="61"/>
      <c r="K212" s="61"/>
      <c r="L212" s="61"/>
      <c r="M212" s="81"/>
      <c r="N212" s="73"/>
    </row>
    <row r="213" spans="1:14" ht="27" customHeight="1">
      <c r="A213" s="64"/>
      <c r="B213" s="83"/>
      <c r="C213" s="82"/>
      <c r="D213" s="97"/>
      <c r="E213" s="97"/>
      <c r="F213" s="61"/>
      <c r="G213" s="61"/>
      <c r="H213" s="61"/>
      <c r="I213" s="61"/>
      <c r="J213" s="61"/>
      <c r="K213" s="61"/>
      <c r="L213" s="61"/>
      <c r="M213" s="81"/>
      <c r="N213" s="73"/>
    </row>
    <row r="214" spans="1:14" ht="27" customHeight="1">
      <c r="A214" s="64"/>
      <c r="B214" s="79"/>
      <c r="C214" s="82"/>
      <c r="D214" s="97"/>
      <c r="E214" s="97"/>
      <c r="F214" s="61"/>
      <c r="G214" s="61"/>
      <c r="H214" s="82"/>
      <c r="I214" s="70"/>
      <c r="J214" s="61"/>
      <c r="K214" s="61"/>
      <c r="L214" s="61"/>
      <c r="M214" s="81"/>
      <c r="N214" s="73"/>
    </row>
    <row r="215" spans="1:14" ht="27" customHeight="1">
      <c r="A215" s="584"/>
      <c r="B215" s="585"/>
      <c r="C215" s="585"/>
      <c r="D215" s="65"/>
      <c r="E215" s="65"/>
      <c r="F215" s="64"/>
      <c r="G215" s="64"/>
      <c r="H215" s="64"/>
      <c r="I215" s="64"/>
      <c r="J215" s="64"/>
      <c r="K215" s="64"/>
      <c r="L215" s="64"/>
      <c r="M215" s="64"/>
      <c r="N215" s="73"/>
    </row>
    <row r="216" spans="1:14" ht="27" customHeight="1">
      <c r="A216" s="64"/>
      <c r="B216" s="83"/>
      <c r="C216" s="82"/>
      <c r="D216" s="97"/>
      <c r="E216" s="97"/>
      <c r="F216" s="61"/>
      <c r="G216" s="61"/>
      <c r="H216" s="61"/>
      <c r="I216" s="61"/>
      <c r="J216" s="61"/>
      <c r="K216" s="61"/>
      <c r="L216" s="61"/>
      <c r="M216" s="71"/>
      <c r="N216" s="73"/>
    </row>
    <row r="217" spans="1:14" ht="27" customHeight="1">
      <c r="A217" s="64"/>
      <c r="B217" s="79"/>
      <c r="C217" s="82"/>
      <c r="D217" s="98"/>
      <c r="E217" s="97"/>
      <c r="F217" s="61"/>
      <c r="G217" s="61"/>
      <c r="H217" s="70"/>
      <c r="I217" s="70"/>
      <c r="J217" s="61"/>
      <c r="K217" s="61"/>
      <c r="L217" s="61"/>
      <c r="M217" s="81"/>
      <c r="N217" s="73"/>
    </row>
    <row r="218" spans="1:14" ht="27" customHeight="1">
      <c r="A218" s="64"/>
      <c r="B218" s="79"/>
      <c r="C218" s="82"/>
      <c r="D218" s="98"/>
      <c r="E218" s="97"/>
      <c r="F218" s="61"/>
      <c r="G218" s="61"/>
      <c r="H218" s="70"/>
      <c r="I218" s="70"/>
      <c r="J218" s="61"/>
      <c r="K218" s="61"/>
      <c r="L218" s="61"/>
      <c r="M218" s="81"/>
      <c r="N218" s="73"/>
    </row>
    <row r="219" spans="1:14" ht="27" customHeight="1">
      <c r="A219" s="64"/>
      <c r="B219" s="79"/>
      <c r="C219" s="82"/>
      <c r="D219" s="98"/>
      <c r="E219" s="97"/>
      <c r="F219" s="61"/>
      <c r="G219" s="61"/>
      <c r="H219" s="70"/>
      <c r="I219" s="70"/>
      <c r="J219" s="61"/>
      <c r="K219" s="61"/>
      <c r="L219" s="61"/>
      <c r="M219" s="81"/>
      <c r="N219" s="73"/>
    </row>
    <row r="220" spans="1:14" ht="27" customHeight="1">
      <c r="A220" s="64"/>
      <c r="B220" s="79"/>
      <c r="C220" s="82"/>
      <c r="D220" s="98"/>
      <c r="E220" s="97"/>
      <c r="F220" s="61"/>
      <c r="G220" s="61"/>
      <c r="H220" s="70"/>
      <c r="I220" s="61"/>
      <c r="J220" s="61"/>
      <c r="K220" s="61"/>
      <c r="L220" s="61"/>
      <c r="M220" s="81"/>
      <c r="N220" s="73"/>
    </row>
    <row r="221" spans="1:14" ht="27" customHeight="1">
      <c r="A221" s="64"/>
      <c r="B221" s="79"/>
      <c r="C221" s="82"/>
      <c r="D221" s="97"/>
      <c r="E221" s="97"/>
      <c r="F221" s="61"/>
      <c r="G221" s="61"/>
      <c r="H221" s="61"/>
      <c r="I221" s="61"/>
      <c r="J221" s="61"/>
      <c r="K221" s="61"/>
      <c r="L221" s="61"/>
      <c r="M221" s="81"/>
      <c r="N221" s="73"/>
    </row>
    <row r="222" spans="1:14" ht="27" customHeight="1">
      <c r="A222" s="64"/>
      <c r="B222" s="79"/>
      <c r="C222" s="61"/>
      <c r="D222" s="97"/>
      <c r="E222" s="97"/>
      <c r="F222" s="61"/>
      <c r="G222" s="61"/>
      <c r="H222" s="82"/>
      <c r="I222" s="70"/>
      <c r="J222" s="61"/>
      <c r="K222" s="61"/>
      <c r="L222" s="61"/>
      <c r="M222" s="81"/>
      <c r="N222" s="73"/>
    </row>
    <row r="223" spans="1:14" ht="27" customHeight="1">
      <c r="A223" s="64"/>
      <c r="B223" s="79"/>
      <c r="C223" s="82"/>
      <c r="D223" s="97"/>
      <c r="E223" s="97"/>
      <c r="F223" s="61"/>
      <c r="G223" s="61"/>
      <c r="H223" s="61"/>
      <c r="I223" s="61"/>
      <c r="J223" s="61"/>
      <c r="K223" s="61"/>
      <c r="L223" s="61"/>
      <c r="M223" s="81"/>
      <c r="N223" s="73"/>
    </row>
    <row r="224" spans="1:14" ht="27" customHeight="1">
      <c r="A224" s="64"/>
      <c r="B224" s="79"/>
      <c r="C224" s="82"/>
      <c r="D224" s="97"/>
      <c r="E224" s="97"/>
      <c r="F224" s="61"/>
      <c r="G224" s="61"/>
      <c r="H224" s="61"/>
      <c r="I224" s="61"/>
      <c r="J224" s="57"/>
      <c r="K224" s="57"/>
      <c r="L224" s="57"/>
      <c r="M224" s="101"/>
      <c r="N224" s="73"/>
    </row>
    <row r="225" spans="1:14" ht="27" customHeight="1">
      <c r="A225" s="64">
        <v>210</v>
      </c>
      <c r="B225" s="79"/>
      <c r="C225" s="82"/>
      <c r="D225" s="97"/>
      <c r="E225" s="97"/>
      <c r="F225" s="61"/>
      <c r="G225" s="61"/>
      <c r="H225" s="61"/>
      <c r="I225" s="61"/>
      <c r="J225" s="57"/>
      <c r="K225" s="57"/>
      <c r="L225" s="57"/>
      <c r="M225" s="101"/>
      <c r="N225" s="73" t="str">
        <f t="shared" ref="N225:N288" si="1">CONCATENATE(C225,H225)</f>
        <v/>
      </c>
    </row>
    <row r="226" spans="1:14" ht="27" customHeight="1">
      <c r="A226" s="64">
        <v>211</v>
      </c>
      <c r="B226" s="79"/>
      <c r="C226" s="82"/>
      <c r="D226" s="97"/>
      <c r="E226" s="97"/>
      <c r="F226" s="61"/>
      <c r="G226" s="61"/>
      <c r="H226" s="61"/>
      <c r="I226" s="61"/>
      <c r="J226" s="57"/>
      <c r="K226" s="57"/>
      <c r="L226" s="57"/>
      <c r="M226" s="101"/>
      <c r="N226" s="73" t="str">
        <f t="shared" si="1"/>
        <v/>
      </c>
    </row>
    <row r="227" spans="1:14" ht="27" customHeight="1">
      <c r="A227" s="64">
        <v>212</v>
      </c>
      <c r="B227" s="79"/>
      <c r="C227" s="82"/>
      <c r="D227" s="97"/>
      <c r="E227" s="97"/>
      <c r="F227" s="61"/>
      <c r="G227" s="61"/>
      <c r="H227" s="61"/>
      <c r="I227" s="61"/>
      <c r="J227" s="61"/>
      <c r="K227" s="61"/>
      <c r="L227" s="61"/>
      <c r="M227" s="81"/>
      <c r="N227" s="73" t="str">
        <f t="shared" si="1"/>
        <v/>
      </c>
    </row>
    <row r="228" spans="1:14" ht="27" customHeight="1">
      <c r="A228" s="64">
        <v>213</v>
      </c>
      <c r="B228" s="117"/>
      <c r="C228" s="82"/>
      <c r="D228" s="97"/>
      <c r="E228" s="97"/>
      <c r="F228" s="61"/>
      <c r="G228" s="61"/>
      <c r="H228" s="61"/>
      <c r="I228" s="61"/>
      <c r="J228" s="61"/>
      <c r="K228" s="61"/>
      <c r="L228" s="61"/>
      <c r="M228" s="81"/>
      <c r="N228" s="73" t="str">
        <f t="shared" si="1"/>
        <v/>
      </c>
    </row>
    <row r="229" spans="1:14" ht="27" customHeight="1">
      <c r="A229" s="64">
        <v>214</v>
      </c>
      <c r="B229" s="79"/>
      <c r="C229" s="82"/>
      <c r="D229" s="97"/>
      <c r="E229" s="97"/>
      <c r="F229" s="61"/>
      <c r="G229" s="61"/>
      <c r="H229" s="61"/>
      <c r="I229" s="61"/>
      <c r="J229" s="57"/>
      <c r="K229" s="57"/>
      <c r="L229" s="57"/>
      <c r="M229" s="101"/>
      <c r="N229" s="73" t="str">
        <f t="shared" si="1"/>
        <v/>
      </c>
    </row>
    <row r="230" spans="1:14" ht="27" customHeight="1">
      <c r="A230" s="64">
        <v>215</v>
      </c>
      <c r="B230" s="79"/>
      <c r="C230" s="82"/>
      <c r="D230" s="97"/>
      <c r="E230" s="97"/>
      <c r="F230" s="61"/>
      <c r="G230" s="61"/>
      <c r="H230" s="61"/>
      <c r="I230" s="61"/>
      <c r="J230" s="57"/>
      <c r="K230" s="57"/>
      <c r="L230" s="57"/>
      <c r="M230" s="101"/>
      <c r="N230" s="73" t="str">
        <f t="shared" si="1"/>
        <v/>
      </c>
    </row>
    <row r="231" spans="1:14" ht="27" customHeight="1">
      <c r="A231" s="64">
        <v>216</v>
      </c>
      <c r="B231" s="79"/>
      <c r="C231" s="82"/>
      <c r="D231" s="97"/>
      <c r="E231" s="97"/>
      <c r="F231" s="61"/>
      <c r="G231" s="61"/>
      <c r="H231" s="61"/>
      <c r="I231" s="61"/>
      <c r="J231" s="57"/>
      <c r="K231" s="57"/>
      <c r="L231" s="57"/>
      <c r="M231" s="101"/>
      <c r="N231" s="73" t="str">
        <f t="shared" si="1"/>
        <v/>
      </c>
    </row>
    <row r="232" spans="1:14" ht="27" customHeight="1">
      <c r="A232" s="64">
        <v>217</v>
      </c>
      <c r="B232" s="79"/>
      <c r="C232" s="82"/>
      <c r="D232" s="97"/>
      <c r="E232" s="97"/>
      <c r="F232" s="61"/>
      <c r="G232" s="81"/>
      <c r="H232" s="61"/>
      <c r="I232" s="61"/>
      <c r="J232" s="57"/>
      <c r="K232" s="57"/>
      <c r="L232" s="57"/>
      <c r="M232" s="77"/>
      <c r="N232" s="73" t="str">
        <f t="shared" si="1"/>
        <v/>
      </c>
    </row>
    <row r="233" spans="1:14" ht="27" customHeight="1">
      <c r="A233" s="64">
        <v>218</v>
      </c>
      <c r="B233" s="79"/>
      <c r="C233" s="82"/>
      <c r="D233" s="97"/>
      <c r="E233" s="97"/>
      <c r="F233" s="61"/>
      <c r="G233" s="61"/>
      <c r="H233" s="61"/>
      <c r="I233" s="61"/>
      <c r="J233" s="57"/>
      <c r="K233" s="57"/>
      <c r="L233" s="57"/>
      <c r="M233" s="101"/>
      <c r="N233" s="73" t="str">
        <f t="shared" si="1"/>
        <v/>
      </c>
    </row>
    <row r="234" spans="1:14" ht="27" customHeight="1">
      <c r="A234" s="64">
        <v>219</v>
      </c>
      <c r="B234" s="79"/>
      <c r="C234" s="82"/>
      <c r="D234" s="97"/>
      <c r="E234" s="97"/>
      <c r="F234" s="61"/>
      <c r="G234" s="61"/>
      <c r="H234" s="82"/>
      <c r="I234" s="70"/>
      <c r="J234" s="57"/>
      <c r="K234" s="57"/>
      <c r="L234" s="57"/>
      <c r="M234" s="101"/>
      <c r="N234" s="73" t="str">
        <f t="shared" si="1"/>
        <v/>
      </c>
    </row>
    <row r="235" spans="1:14" ht="27" customHeight="1">
      <c r="A235" s="64">
        <v>220</v>
      </c>
      <c r="B235" s="79"/>
      <c r="C235" s="82"/>
      <c r="D235" s="97"/>
      <c r="E235" s="97"/>
      <c r="F235" s="61"/>
      <c r="G235" s="61"/>
      <c r="H235" s="61"/>
      <c r="I235" s="70"/>
      <c r="J235" s="57"/>
      <c r="K235" s="57"/>
      <c r="L235" s="57"/>
      <c r="M235" s="101"/>
      <c r="N235" s="73" t="str">
        <f t="shared" si="1"/>
        <v/>
      </c>
    </row>
    <row r="236" spans="1:14" ht="27" customHeight="1">
      <c r="A236" s="584" t="s">
        <v>35</v>
      </c>
      <c r="B236" s="585"/>
      <c r="C236" s="585"/>
      <c r="D236" s="65"/>
      <c r="E236" s="65">
        <f>SUM(E216:E235)</f>
        <v>0</v>
      </c>
      <c r="F236" s="64"/>
      <c r="G236" s="64"/>
      <c r="H236" s="64"/>
      <c r="I236" s="64"/>
      <c r="J236" s="64"/>
      <c r="K236" s="64"/>
      <c r="L236" s="64"/>
      <c r="M236" s="64"/>
      <c r="N236" s="73" t="str">
        <f t="shared" si="1"/>
        <v/>
      </c>
    </row>
    <row r="237" spans="1:14" ht="27" customHeight="1">
      <c r="A237" s="64">
        <v>221</v>
      </c>
      <c r="B237" s="79"/>
      <c r="C237" s="82"/>
      <c r="D237" s="97"/>
      <c r="E237" s="97"/>
      <c r="F237" s="61"/>
      <c r="G237" s="61"/>
      <c r="H237" s="61"/>
      <c r="I237" s="61"/>
      <c r="J237" s="57"/>
      <c r="K237" s="57"/>
      <c r="L237" s="57"/>
      <c r="M237" s="101"/>
      <c r="N237" s="73" t="str">
        <f t="shared" si="1"/>
        <v/>
      </c>
    </row>
    <row r="238" spans="1:14" ht="27" customHeight="1">
      <c r="A238" s="64">
        <v>222</v>
      </c>
      <c r="B238" s="79"/>
      <c r="C238" s="82"/>
      <c r="D238" s="97"/>
      <c r="E238" s="97"/>
      <c r="F238" s="61"/>
      <c r="G238" s="61"/>
      <c r="H238" s="61"/>
      <c r="I238" s="61"/>
      <c r="J238" s="57"/>
      <c r="K238" s="57"/>
      <c r="L238" s="57"/>
      <c r="M238" s="101"/>
      <c r="N238" s="73" t="str">
        <f t="shared" si="1"/>
        <v/>
      </c>
    </row>
    <row r="239" spans="1:14" ht="27" customHeight="1">
      <c r="A239" s="64">
        <v>223</v>
      </c>
      <c r="B239" s="79"/>
      <c r="C239" s="61"/>
      <c r="D239" s="97"/>
      <c r="E239" s="97"/>
      <c r="F239" s="61"/>
      <c r="G239" s="61"/>
      <c r="H239" s="61"/>
      <c r="I239" s="61"/>
      <c r="J239" s="57"/>
      <c r="K239" s="57"/>
      <c r="L239" s="57"/>
      <c r="M239" s="101"/>
      <c r="N239" s="73" t="str">
        <f t="shared" si="1"/>
        <v/>
      </c>
    </row>
    <row r="240" spans="1:14" ht="27" customHeight="1">
      <c r="A240" s="64">
        <v>224</v>
      </c>
      <c r="B240" s="79"/>
      <c r="C240" s="82"/>
      <c r="D240" s="97"/>
      <c r="E240" s="97"/>
      <c r="F240" s="61"/>
      <c r="G240" s="81"/>
      <c r="H240" s="61"/>
      <c r="I240" s="61"/>
      <c r="J240" s="57"/>
      <c r="K240" s="57"/>
      <c r="L240" s="57"/>
      <c r="M240" s="101"/>
      <c r="N240" s="73" t="str">
        <f t="shared" si="1"/>
        <v/>
      </c>
    </row>
    <row r="241" spans="1:14" ht="27" customHeight="1">
      <c r="A241" s="64">
        <v>225</v>
      </c>
      <c r="B241" s="79"/>
      <c r="C241" s="61"/>
      <c r="D241" s="97"/>
      <c r="E241" s="97"/>
      <c r="F241" s="61"/>
      <c r="G241" s="61"/>
      <c r="H241" s="61"/>
      <c r="I241" s="61"/>
      <c r="J241" s="57"/>
      <c r="K241" s="57"/>
      <c r="L241" s="57"/>
      <c r="M241" s="101"/>
      <c r="N241" s="73" t="str">
        <f t="shared" si="1"/>
        <v/>
      </c>
    </row>
    <row r="242" spans="1:14" ht="27" customHeight="1">
      <c r="A242" s="64">
        <v>226</v>
      </c>
      <c r="B242" s="79"/>
      <c r="C242" s="82"/>
      <c r="D242" s="97"/>
      <c r="E242" s="98"/>
      <c r="F242" s="61"/>
      <c r="G242" s="61"/>
      <c r="H242" s="61"/>
      <c r="I242" s="61"/>
      <c r="J242" s="61"/>
      <c r="K242" s="61"/>
      <c r="L242" s="61"/>
      <c r="M242" s="81"/>
      <c r="N242" s="73" t="str">
        <f t="shared" si="1"/>
        <v/>
      </c>
    </row>
    <row r="243" spans="1:14" ht="27" customHeight="1">
      <c r="A243" s="64">
        <v>227</v>
      </c>
      <c r="B243" s="79"/>
      <c r="C243" s="82"/>
      <c r="D243" s="97"/>
      <c r="E243" s="97"/>
      <c r="F243" s="61"/>
      <c r="G243" s="61"/>
      <c r="H243" s="61"/>
      <c r="I243" s="61"/>
      <c r="J243" s="61"/>
      <c r="K243" s="61"/>
      <c r="L243" s="61"/>
      <c r="M243" s="81"/>
      <c r="N243" s="73" t="str">
        <f t="shared" si="1"/>
        <v/>
      </c>
    </row>
    <row r="244" spans="1:14" ht="27" customHeight="1">
      <c r="A244" s="64">
        <v>228</v>
      </c>
      <c r="B244" s="79"/>
      <c r="C244" s="61"/>
      <c r="D244" s="97"/>
      <c r="E244" s="97"/>
      <c r="F244" s="61"/>
      <c r="G244" s="61"/>
      <c r="H244" s="82"/>
      <c r="I244" s="70"/>
      <c r="J244" s="61"/>
      <c r="K244" s="61"/>
      <c r="L244" s="61"/>
      <c r="M244" s="81"/>
      <c r="N244" s="73" t="str">
        <f t="shared" si="1"/>
        <v/>
      </c>
    </row>
    <row r="245" spans="1:14" ht="27" customHeight="1">
      <c r="A245" s="64">
        <v>229</v>
      </c>
      <c r="B245" s="79"/>
      <c r="C245" s="82"/>
      <c r="D245" s="97"/>
      <c r="E245" s="97"/>
      <c r="F245" s="61"/>
      <c r="G245" s="81"/>
      <c r="H245" s="61"/>
      <c r="I245" s="61"/>
      <c r="J245" s="61"/>
      <c r="K245" s="61"/>
      <c r="L245" s="61"/>
      <c r="M245" s="81"/>
      <c r="N245" s="73" t="str">
        <f t="shared" si="1"/>
        <v/>
      </c>
    </row>
    <row r="246" spans="1:14" ht="27" customHeight="1">
      <c r="A246" s="64">
        <v>230</v>
      </c>
      <c r="B246" s="79"/>
      <c r="C246" s="82"/>
      <c r="D246" s="97"/>
      <c r="E246" s="97"/>
      <c r="F246" s="61"/>
      <c r="G246" s="61"/>
      <c r="H246" s="61"/>
      <c r="I246" s="61"/>
      <c r="J246" s="61"/>
      <c r="K246" s="61"/>
      <c r="L246" s="61"/>
      <c r="M246" s="81"/>
      <c r="N246" s="73" t="str">
        <f t="shared" si="1"/>
        <v/>
      </c>
    </row>
    <row r="247" spans="1:14" ht="27" customHeight="1">
      <c r="A247" s="64">
        <v>231</v>
      </c>
      <c r="B247" s="83"/>
      <c r="C247" s="82"/>
      <c r="D247" s="97"/>
      <c r="E247" s="97"/>
      <c r="F247" s="61"/>
      <c r="G247" s="61"/>
      <c r="H247" s="61"/>
      <c r="I247" s="61"/>
      <c r="J247" s="61"/>
      <c r="K247" s="61"/>
      <c r="L247" s="61"/>
      <c r="M247" s="81"/>
      <c r="N247" s="73" t="str">
        <f t="shared" si="1"/>
        <v/>
      </c>
    </row>
    <row r="248" spans="1:14" ht="27" customHeight="1">
      <c r="A248" s="64">
        <v>232</v>
      </c>
      <c r="B248" s="83"/>
      <c r="C248" s="82"/>
      <c r="D248" s="97"/>
      <c r="E248" s="97"/>
      <c r="F248" s="61"/>
      <c r="G248" s="61"/>
      <c r="H248" s="61"/>
      <c r="I248" s="61"/>
      <c r="J248" s="61"/>
      <c r="K248" s="61"/>
      <c r="L248" s="61"/>
      <c r="M248" s="81"/>
      <c r="N248" s="73" t="str">
        <f t="shared" si="1"/>
        <v/>
      </c>
    </row>
    <row r="249" spans="1:14" ht="27" customHeight="1">
      <c r="A249" s="64">
        <v>233</v>
      </c>
      <c r="B249" s="230"/>
      <c r="C249" s="82"/>
      <c r="D249" s="97"/>
      <c r="E249" s="97"/>
      <c r="F249" s="61"/>
      <c r="G249" s="61"/>
      <c r="H249" s="61"/>
      <c r="I249" s="61"/>
      <c r="J249" s="61"/>
      <c r="K249" s="61"/>
      <c r="L249" s="61"/>
      <c r="M249" s="71"/>
      <c r="N249" s="73" t="str">
        <f t="shared" si="1"/>
        <v/>
      </c>
    </row>
    <row r="250" spans="1:14" ht="27" customHeight="1">
      <c r="A250" s="64">
        <v>234</v>
      </c>
      <c r="B250" s="83"/>
      <c r="C250" s="82"/>
      <c r="D250" s="97"/>
      <c r="E250" s="97"/>
      <c r="F250" s="61"/>
      <c r="G250" s="61"/>
      <c r="H250" s="61"/>
      <c r="I250" s="61"/>
      <c r="J250" s="61"/>
      <c r="K250" s="61"/>
      <c r="L250" s="61"/>
      <c r="M250" s="81"/>
      <c r="N250" s="73" t="str">
        <f t="shared" si="1"/>
        <v/>
      </c>
    </row>
    <row r="251" spans="1:14" ht="27" customHeight="1">
      <c r="A251" s="64">
        <v>235</v>
      </c>
      <c r="B251" s="83"/>
      <c r="C251" s="82"/>
      <c r="D251" s="97"/>
      <c r="E251" s="97"/>
      <c r="F251" s="61"/>
      <c r="G251" s="61"/>
      <c r="H251" s="61"/>
      <c r="I251" s="61"/>
      <c r="J251" s="61"/>
      <c r="K251" s="61"/>
      <c r="L251" s="61"/>
      <c r="M251" s="81"/>
      <c r="N251" s="73" t="str">
        <f t="shared" si="1"/>
        <v/>
      </c>
    </row>
    <row r="252" spans="1:14" ht="27" customHeight="1">
      <c r="A252" s="64">
        <v>236</v>
      </c>
      <c r="B252" s="83"/>
      <c r="C252" s="82"/>
      <c r="D252" s="97"/>
      <c r="E252" s="97"/>
      <c r="F252" s="61"/>
      <c r="G252" s="61"/>
      <c r="H252" s="61"/>
      <c r="I252" s="61"/>
      <c r="J252" s="61"/>
      <c r="K252" s="61"/>
      <c r="L252" s="61"/>
      <c r="M252" s="81"/>
      <c r="N252" s="73" t="str">
        <f t="shared" si="1"/>
        <v/>
      </c>
    </row>
    <row r="253" spans="1:14" ht="27" customHeight="1">
      <c r="A253" s="64">
        <v>237</v>
      </c>
      <c r="B253" s="79"/>
      <c r="C253" s="82"/>
      <c r="D253" s="97"/>
      <c r="E253" s="97"/>
      <c r="F253" s="61"/>
      <c r="G253" s="61"/>
      <c r="H253" s="61"/>
      <c r="I253" s="61"/>
      <c r="J253" s="61"/>
      <c r="K253" s="61"/>
      <c r="L253" s="61"/>
      <c r="M253" s="81"/>
      <c r="N253" s="73" t="str">
        <f t="shared" si="1"/>
        <v/>
      </c>
    </row>
    <row r="254" spans="1:14" ht="27" customHeight="1">
      <c r="A254" s="64">
        <v>238</v>
      </c>
      <c r="B254" s="83"/>
      <c r="C254" s="82"/>
      <c r="D254" s="97"/>
      <c r="E254" s="97"/>
      <c r="F254" s="61"/>
      <c r="G254" s="61"/>
      <c r="H254" s="61"/>
      <c r="I254" s="61"/>
      <c r="J254" s="61"/>
      <c r="K254" s="61"/>
      <c r="L254" s="61"/>
      <c r="M254" s="81"/>
      <c r="N254" s="73" t="str">
        <f t="shared" si="1"/>
        <v/>
      </c>
    </row>
    <row r="255" spans="1:14" ht="27" customHeight="1">
      <c r="A255" s="64">
        <v>239</v>
      </c>
      <c r="B255" s="83"/>
      <c r="C255" s="82"/>
      <c r="D255" s="97"/>
      <c r="E255" s="97"/>
      <c r="F255" s="61"/>
      <c r="G255" s="61"/>
      <c r="H255" s="61"/>
      <c r="I255" s="61"/>
      <c r="J255" s="61"/>
      <c r="K255" s="61"/>
      <c r="L255" s="61"/>
      <c r="M255" s="81"/>
      <c r="N255" s="73" t="str">
        <f t="shared" si="1"/>
        <v/>
      </c>
    </row>
    <row r="256" spans="1:14" ht="27" customHeight="1">
      <c r="A256" s="64">
        <v>240</v>
      </c>
      <c r="B256" s="83"/>
      <c r="C256" s="82"/>
      <c r="D256" s="97"/>
      <c r="E256" s="97"/>
      <c r="F256" s="61"/>
      <c r="G256" s="61"/>
      <c r="H256" s="61"/>
      <c r="I256" s="61"/>
      <c r="J256" s="61"/>
      <c r="K256" s="61"/>
      <c r="L256" s="61"/>
      <c r="M256" s="81"/>
      <c r="N256" s="73" t="str">
        <f t="shared" si="1"/>
        <v/>
      </c>
    </row>
    <row r="257" spans="1:18" ht="27" customHeight="1">
      <c r="A257" s="584" t="s">
        <v>35</v>
      </c>
      <c r="B257" s="585"/>
      <c r="C257" s="585"/>
      <c r="D257" s="65"/>
      <c r="E257" s="65">
        <f>SUM(E237:E256)</f>
        <v>0</v>
      </c>
      <c r="F257" s="64"/>
      <c r="G257" s="64"/>
      <c r="H257" s="64"/>
      <c r="I257" s="64"/>
      <c r="J257" s="64"/>
      <c r="K257" s="64"/>
      <c r="L257" s="64"/>
      <c r="M257" s="64"/>
      <c r="N257" s="73" t="str">
        <f t="shared" si="1"/>
        <v/>
      </c>
    </row>
    <row r="258" spans="1:18" ht="27" customHeight="1">
      <c r="A258" s="64">
        <v>241</v>
      </c>
      <c r="B258" s="83"/>
      <c r="C258" s="82"/>
      <c r="D258" s="97"/>
      <c r="E258" s="97"/>
      <c r="F258" s="61"/>
      <c r="G258" s="61"/>
      <c r="H258" s="61"/>
      <c r="I258" s="61"/>
      <c r="J258" s="61"/>
      <c r="K258" s="61"/>
      <c r="L258" s="61"/>
      <c r="M258" s="81"/>
      <c r="N258" s="73" t="str">
        <f t="shared" si="1"/>
        <v/>
      </c>
    </row>
    <row r="259" spans="1:18" ht="27" customHeight="1">
      <c r="A259" s="64">
        <v>242</v>
      </c>
      <c r="B259" s="79"/>
      <c r="C259" s="82"/>
      <c r="D259" s="97"/>
      <c r="E259" s="97"/>
      <c r="F259" s="57"/>
      <c r="G259" s="57"/>
      <c r="H259" s="61"/>
      <c r="I259" s="61"/>
      <c r="J259" s="61"/>
      <c r="K259" s="61"/>
      <c r="L259" s="61"/>
      <c r="M259" s="81"/>
      <c r="N259" s="73" t="str">
        <f t="shared" si="1"/>
        <v/>
      </c>
    </row>
    <row r="260" spans="1:18" ht="27" customHeight="1">
      <c r="A260" s="64">
        <v>243</v>
      </c>
      <c r="B260" s="79"/>
      <c r="C260" s="82"/>
      <c r="D260" s="97"/>
      <c r="E260" s="97"/>
      <c r="F260" s="61"/>
      <c r="G260" s="61"/>
      <c r="H260" s="61"/>
      <c r="I260" s="61"/>
      <c r="J260" s="61"/>
      <c r="K260" s="61"/>
      <c r="L260" s="61"/>
      <c r="M260" s="81"/>
      <c r="N260" s="73" t="str">
        <f t="shared" si="1"/>
        <v/>
      </c>
    </row>
    <row r="261" spans="1:18" ht="27" customHeight="1">
      <c r="A261" s="64">
        <v>244</v>
      </c>
      <c r="B261" s="83"/>
      <c r="C261" s="82"/>
      <c r="D261" s="97"/>
      <c r="E261" s="97"/>
      <c r="F261" s="61"/>
      <c r="G261" s="61"/>
      <c r="H261" s="61"/>
      <c r="I261" s="61"/>
      <c r="J261" s="61"/>
      <c r="K261" s="61"/>
      <c r="L261" s="61"/>
      <c r="M261" s="81"/>
      <c r="N261" s="73" t="str">
        <f t="shared" si="1"/>
        <v/>
      </c>
    </row>
    <row r="262" spans="1:18" ht="27" customHeight="1">
      <c r="A262" s="64">
        <v>245</v>
      </c>
      <c r="B262" s="79"/>
      <c r="C262" s="61"/>
      <c r="D262" s="98"/>
      <c r="E262" s="98"/>
      <c r="F262" s="61"/>
      <c r="G262" s="61"/>
      <c r="H262" s="82"/>
      <c r="I262" s="70"/>
      <c r="J262" s="61"/>
      <c r="K262" s="61"/>
      <c r="L262" s="61"/>
      <c r="M262" s="81"/>
      <c r="N262" s="73" t="str">
        <f t="shared" si="1"/>
        <v/>
      </c>
    </row>
    <row r="263" spans="1:18" ht="27" customHeight="1">
      <c r="A263" s="231">
        <v>246</v>
      </c>
      <c r="B263" s="232"/>
      <c r="C263" s="182"/>
      <c r="D263" s="233"/>
      <c r="E263" s="233"/>
      <c r="F263" s="182"/>
      <c r="G263" s="182"/>
      <c r="H263" s="182"/>
      <c r="I263" s="182"/>
      <c r="J263" s="182"/>
      <c r="K263" s="182"/>
      <c r="L263" s="182"/>
      <c r="M263" s="234"/>
      <c r="N263" s="73" t="str">
        <f t="shared" si="1"/>
        <v/>
      </c>
    </row>
    <row r="264" spans="1:18" s="53" customFormat="1" ht="27.75" customHeight="1">
      <c r="A264" s="68">
        <v>247</v>
      </c>
      <c r="B264" s="68"/>
      <c r="C264" s="68"/>
      <c r="D264" s="69"/>
      <c r="E264" s="123"/>
      <c r="F264" s="68"/>
      <c r="G264" s="68"/>
      <c r="H264" s="235"/>
      <c r="I264" s="235"/>
      <c r="J264" s="236"/>
      <c r="K264" s="236"/>
      <c r="L264" s="237"/>
      <c r="M264" s="237"/>
      <c r="N264" s="54" t="str">
        <f t="shared" si="1"/>
        <v/>
      </c>
      <c r="O264" s="55"/>
      <c r="P264" s="55"/>
      <c r="Q264" s="55"/>
      <c r="R264" s="55"/>
    </row>
    <row r="265" spans="1:18" s="53" customFormat="1" ht="27.75" customHeight="1">
      <c r="A265" s="68">
        <v>248</v>
      </c>
      <c r="B265" s="68"/>
      <c r="C265" s="68"/>
      <c r="D265" s="69"/>
      <c r="E265" s="123"/>
      <c r="F265" s="68"/>
      <c r="G265" s="68"/>
      <c r="H265" s="235"/>
      <c r="I265" s="235"/>
      <c r="J265" s="236"/>
      <c r="K265" s="236"/>
      <c r="L265" s="237"/>
      <c r="M265" s="237"/>
      <c r="N265" s="54" t="str">
        <f t="shared" si="1"/>
        <v/>
      </c>
      <c r="O265" s="55"/>
      <c r="P265" s="55"/>
      <c r="Q265" s="55"/>
      <c r="R265" s="55"/>
    </row>
    <row r="266" spans="1:18" s="53" customFormat="1" ht="27.75" customHeight="1">
      <c r="A266" s="68">
        <v>249</v>
      </c>
      <c r="B266" s="68"/>
      <c r="C266" s="68"/>
      <c r="D266" s="69"/>
      <c r="E266" s="123"/>
      <c r="F266" s="68"/>
      <c r="G266" s="68"/>
      <c r="H266" s="235"/>
      <c r="I266" s="235"/>
      <c r="J266" s="236"/>
      <c r="K266" s="236"/>
      <c r="L266" s="237"/>
      <c r="M266" s="237"/>
      <c r="N266" s="54" t="str">
        <f t="shared" si="1"/>
        <v/>
      </c>
      <c r="O266" s="55"/>
      <c r="P266" s="55"/>
      <c r="Q266" s="55"/>
      <c r="R266" s="55"/>
    </row>
    <row r="267" spans="1:18" s="53" customFormat="1" ht="27.75" customHeight="1">
      <c r="A267" s="68">
        <v>250</v>
      </c>
      <c r="B267" s="68"/>
      <c r="C267" s="68"/>
      <c r="D267" s="69"/>
      <c r="E267" s="123"/>
      <c r="F267" s="68"/>
      <c r="G267" s="68"/>
      <c r="H267" s="235"/>
      <c r="I267" s="235"/>
      <c r="J267" s="236"/>
      <c r="K267" s="236"/>
      <c r="L267" s="237"/>
      <c r="M267" s="237"/>
      <c r="N267" s="54" t="str">
        <f t="shared" si="1"/>
        <v/>
      </c>
      <c r="O267" s="55"/>
      <c r="P267" s="55"/>
      <c r="Q267" s="55"/>
      <c r="R267" s="55"/>
    </row>
    <row r="268" spans="1:18" s="53" customFormat="1" ht="27.75" customHeight="1">
      <c r="A268" s="68">
        <v>251</v>
      </c>
      <c r="B268" s="68"/>
      <c r="C268" s="68"/>
      <c r="D268" s="69"/>
      <c r="E268" s="123"/>
      <c r="F268" s="68"/>
      <c r="G268" s="68"/>
      <c r="H268" s="235"/>
      <c r="I268" s="235"/>
      <c r="J268" s="236"/>
      <c r="K268" s="237"/>
      <c r="L268" s="237"/>
      <c r="M268" s="237"/>
      <c r="N268" s="54" t="str">
        <f t="shared" si="1"/>
        <v/>
      </c>
      <c r="O268" s="55"/>
      <c r="P268" s="55"/>
      <c r="Q268" s="55"/>
      <c r="R268" s="55"/>
    </row>
    <row r="269" spans="1:18" s="53" customFormat="1" ht="27.75" customHeight="1">
      <c r="A269" s="68">
        <v>252</v>
      </c>
      <c r="B269" s="68"/>
      <c r="C269" s="68"/>
      <c r="D269" s="69"/>
      <c r="E269" s="123"/>
      <c r="F269" s="68"/>
      <c r="G269" s="68"/>
      <c r="H269" s="235"/>
      <c r="I269" s="235"/>
      <c r="J269" s="236"/>
      <c r="K269" s="236"/>
      <c r="L269" s="237"/>
      <c r="M269" s="237"/>
      <c r="N269" s="54" t="str">
        <f t="shared" si="1"/>
        <v/>
      </c>
      <c r="O269" s="55"/>
      <c r="P269" s="55"/>
      <c r="Q269" s="55"/>
      <c r="R269" s="55"/>
    </row>
    <row r="270" spans="1:18" s="53" customFormat="1" ht="27.75" customHeight="1">
      <c r="A270" s="68">
        <v>253</v>
      </c>
      <c r="B270" s="68"/>
      <c r="C270" s="68"/>
      <c r="D270" s="69"/>
      <c r="E270" s="123"/>
      <c r="F270" s="193"/>
      <c r="G270" s="193"/>
      <c r="H270" s="235"/>
      <c r="I270" s="235"/>
      <c r="J270" s="236"/>
      <c r="K270" s="236"/>
      <c r="L270" s="237"/>
      <c r="M270" s="237"/>
      <c r="N270" s="54" t="str">
        <f t="shared" si="1"/>
        <v/>
      </c>
      <c r="O270" s="55"/>
      <c r="P270" s="55"/>
      <c r="Q270" s="55"/>
      <c r="R270" s="55"/>
    </row>
    <row r="271" spans="1:18" s="53" customFormat="1" ht="27.75" customHeight="1">
      <c r="A271" s="68">
        <v>254</v>
      </c>
      <c r="B271" s="68"/>
      <c r="C271" s="68"/>
      <c r="D271" s="69"/>
      <c r="E271" s="123"/>
      <c r="F271" s="68"/>
      <c r="G271" s="68"/>
      <c r="H271" s="235"/>
      <c r="I271" s="235"/>
      <c r="J271" s="236"/>
      <c r="K271" s="236"/>
      <c r="L271" s="237"/>
      <c r="M271" s="237"/>
      <c r="N271" s="54" t="str">
        <f t="shared" si="1"/>
        <v/>
      </c>
      <c r="O271" s="55"/>
      <c r="P271" s="55"/>
      <c r="Q271" s="55"/>
      <c r="R271" s="55"/>
    </row>
    <row r="272" spans="1:18" s="53" customFormat="1" ht="27.75" customHeight="1">
      <c r="A272" s="68">
        <v>255</v>
      </c>
      <c r="B272" s="68"/>
      <c r="C272" s="68"/>
      <c r="D272" s="69"/>
      <c r="E272" s="123"/>
      <c r="F272" s="68"/>
      <c r="G272" s="68"/>
      <c r="H272" s="235"/>
      <c r="I272" s="235"/>
      <c r="J272" s="236"/>
      <c r="K272" s="236"/>
      <c r="L272" s="237"/>
      <c r="M272" s="237"/>
      <c r="N272" s="54" t="str">
        <f t="shared" si="1"/>
        <v/>
      </c>
      <c r="O272" s="55"/>
      <c r="P272" s="55"/>
      <c r="Q272" s="55"/>
      <c r="R272" s="55"/>
    </row>
    <row r="273" spans="1:18" s="53" customFormat="1" ht="27.75" customHeight="1">
      <c r="A273" s="68">
        <v>256</v>
      </c>
      <c r="B273" s="68"/>
      <c r="C273" s="68"/>
      <c r="D273" s="69"/>
      <c r="E273" s="123"/>
      <c r="F273" s="68"/>
      <c r="G273" s="68"/>
      <c r="H273" s="235"/>
      <c r="I273" s="235"/>
      <c r="J273" s="236"/>
      <c r="K273" s="236"/>
      <c r="L273" s="237"/>
      <c r="M273" s="237"/>
      <c r="N273" s="54" t="str">
        <f t="shared" si="1"/>
        <v/>
      </c>
      <c r="O273" s="55"/>
      <c r="P273" s="55"/>
      <c r="Q273" s="55"/>
      <c r="R273" s="55"/>
    </row>
    <row r="274" spans="1:18" s="53" customFormat="1" ht="27.75" customHeight="1">
      <c r="A274" s="68">
        <v>257</v>
      </c>
      <c r="B274" s="68"/>
      <c r="C274" s="68"/>
      <c r="D274" s="69"/>
      <c r="E274" s="123"/>
      <c r="F274" s="68"/>
      <c r="G274" s="68"/>
      <c r="H274" s="235"/>
      <c r="I274" s="235"/>
      <c r="J274" s="236"/>
      <c r="K274" s="236"/>
      <c r="L274" s="237"/>
      <c r="M274" s="237"/>
      <c r="N274" s="54" t="str">
        <f t="shared" si="1"/>
        <v/>
      </c>
      <c r="O274" s="55"/>
      <c r="P274" s="55"/>
      <c r="Q274" s="55"/>
      <c r="R274" s="55"/>
    </row>
    <row r="275" spans="1:18" s="53" customFormat="1" ht="27.75" customHeight="1">
      <c r="A275" s="68">
        <v>258</v>
      </c>
      <c r="B275" s="68"/>
      <c r="C275" s="68"/>
      <c r="D275" s="69"/>
      <c r="E275" s="123"/>
      <c r="F275" s="68"/>
      <c r="G275" s="68"/>
      <c r="H275" s="235"/>
      <c r="I275" s="235"/>
      <c r="J275" s="236"/>
      <c r="K275" s="236"/>
      <c r="L275" s="237"/>
      <c r="M275" s="237"/>
      <c r="N275" s="54" t="str">
        <f t="shared" si="1"/>
        <v/>
      </c>
      <c r="O275" s="55"/>
      <c r="P275" s="55"/>
      <c r="Q275" s="55"/>
      <c r="R275" s="55"/>
    </row>
    <row r="276" spans="1:18" s="240" customFormat="1" ht="27.75" customHeight="1">
      <c r="A276" s="68">
        <v>259</v>
      </c>
      <c r="B276" s="68"/>
      <c r="C276" s="68"/>
      <c r="D276" s="69"/>
      <c r="E276" s="123"/>
      <c r="F276" s="68"/>
      <c r="G276" s="68"/>
      <c r="H276" s="235"/>
      <c r="I276" s="235"/>
      <c r="J276" s="236"/>
      <c r="K276" s="236"/>
      <c r="L276" s="237"/>
      <c r="M276" s="237"/>
      <c r="N276" s="238" t="str">
        <f t="shared" si="1"/>
        <v/>
      </c>
      <c r="O276" s="239"/>
      <c r="P276" s="239"/>
      <c r="Q276" s="239"/>
      <c r="R276" s="239"/>
    </row>
    <row r="277" spans="1:18" s="240" customFormat="1" ht="27.75" customHeight="1">
      <c r="A277" s="68">
        <v>260</v>
      </c>
      <c r="B277" s="68"/>
      <c r="C277" s="68"/>
      <c r="D277" s="69"/>
      <c r="E277" s="123"/>
      <c r="F277" s="193"/>
      <c r="G277" s="193"/>
      <c r="H277" s="235"/>
      <c r="I277" s="235"/>
      <c r="J277" s="236"/>
      <c r="K277" s="236"/>
      <c r="L277" s="237"/>
      <c r="M277" s="237"/>
      <c r="N277" s="238" t="str">
        <f t="shared" si="1"/>
        <v/>
      </c>
      <c r="O277" s="239"/>
      <c r="P277" s="239"/>
      <c r="Q277" s="239"/>
      <c r="R277" s="239"/>
    </row>
    <row r="278" spans="1:18" ht="27" customHeight="1">
      <c r="A278" s="584" t="s">
        <v>35</v>
      </c>
      <c r="B278" s="585"/>
      <c r="C278" s="585"/>
      <c r="D278" s="65"/>
      <c r="E278" s="65">
        <f>SUM(E258:E277)</f>
        <v>0</v>
      </c>
      <c r="F278" s="64"/>
      <c r="G278" s="64"/>
      <c r="H278" s="64"/>
      <c r="I278" s="64"/>
      <c r="J278" s="64"/>
      <c r="K278" s="64"/>
      <c r="L278" s="64"/>
      <c r="M278" s="64"/>
      <c r="N278" s="73" t="str">
        <f t="shared" si="1"/>
        <v/>
      </c>
    </row>
    <row r="279" spans="1:18" ht="27" customHeight="1">
      <c r="A279" s="241"/>
      <c r="B279" s="242"/>
      <c r="C279" s="243"/>
      <c r="D279" s="244"/>
      <c r="E279" s="244">
        <f>SUM(E278,E257,E236,E215,E194,E173,E152,E131,E110,E89,E68,E47,E26)</f>
        <v>0</v>
      </c>
      <c r="F279" s="198"/>
      <c r="G279" s="198"/>
      <c r="H279" s="198"/>
      <c r="I279" s="198"/>
      <c r="J279" s="198"/>
      <c r="K279" s="198"/>
      <c r="L279" s="198"/>
      <c r="M279" s="245"/>
      <c r="N279" s="73" t="str">
        <f t="shared" si="1"/>
        <v/>
      </c>
    </row>
    <row r="280" spans="1:18" ht="27" customHeight="1">
      <c r="A280" s="107"/>
      <c r="B280" s="246"/>
      <c r="C280" s="247"/>
      <c r="D280" s="248"/>
      <c r="E280" s="248"/>
      <c r="F280" s="73"/>
      <c r="G280" s="205"/>
      <c r="H280" s="249"/>
      <c r="I280" s="250"/>
      <c r="J280" s="73"/>
      <c r="K280" s="73"/>
      <c r="L280" s="73"/>
      <c r="M280" s="251"/>
      <c r="N280" s="73" t="str">
        <f t="shared" si="1"/>
        <v/>
      </c>
    </row>
    <row r="281" spans="1:18" ht="27" customHeight="1">
      <c r="A281" s="107"/>
      <c r="B281" s="246"/>
      <c r="C281" s="247"/>
      <c r="D281" s="252"/>
      <c r="E281" s="252"/>
      <c r="F281" s="73"/>
      <c r="G281" s="73"/>
      <c r="H281" s="73"/>
      <c r="I281" s="73"/>
      <c r="J281" s="73"/>
      <c r="K281" s="73"/>
      <c r="L281" s="73"/>
      <c r="M281" s="251"/>
      <c r="N281" s="73" t="str">
        <f t="shared" si="1"/>
        <v/>
      </c>
    </row>
    <row r="282" spans="1:18" ht="27" customHeight="1">
      <c r="A282" s="107"/>
      <c r="B282" s="246"/>
      <c r="C282" s="73"/>
      <c r="D282" s="252"/>
      <c r="E282" s="252"/>
      <c r="F282" s="73"/>
      <c r="G282" s="73"/>
      <c r="H282" s="73"/>
      <c r="I282" s="73"/>
      <c r="J282" s="73"/>
      <c r="K282" s="73"/>
      <c r="L282" s="73"/>
      <c r="M282" s="251"/>
      <c r="N282" s="73" t="str">
        <f t="shared" si="1"/>
        <v/>
      </c>
    </row>
    <row r="283" spans="1:18" ht="27" customHeight="1">
      <c r="A283" s="107"/>
      <c r="B283" s="246"/>
      <c r="C283" s="247"/>
      <c r="D283" s="252"/>
      <c r="E283" s="252"/>
      <c r="F283" s="73"/>
      <c r="G283" s="73"/>
      <c r="H283" s="73"/>
      <c r="I283" s="73"/>
      <c r="J283" s="73"/>
      <c r="K283" s="73"/>
      <c r="L283" s="73"/>
      <c r="M283" s="205"/>
      <c r="N283" s="73" t="str">
        <f t="shared" si="1"/>
        <v/>
      </c>
    </row>
    <row r="284" spans="1:18" ht="27" customHeight="1">
      <c r="A284" s="107"/>
      <c r="B284" s="246"/>
      <c r="C284" s="247"/>
      <c r="D284" s="252"/>
      <c r="E284" s="252"/>
      <c r="F284" s="73"/>
      <c r="G284" s="73"/>
      <c r="H284" s="73"/>
      <c r="I284" s="73"/>
      <c r="J284" s="73"/>
      <c r="K284" s="73"/>
      <c r="L284" s="73"/>
      <c r="M284" s="251"/>
      <c r="N284" s="73" t="str">
        <f t="shared" si="1"/>
        <v/>
      </c>
    </row>
    <row r="285" spans="1:18" ht="27" customHeight="1">
      <c r="A285" s="107"/>
      <c r="B285" s="246"/>
      <c r="C285" s="247"/>
      <c r="D285" s="252"/>
      <c r="E285" s="252"/>
      <c r="F285" s="73"/>
      <c r="G285" s="73"/>
      <c r="H285" s="73"/>
      <c r="I285" s="73"/>
      <c r="J285" s="73"/>
      <c r="K285" s="73"/>
      <c r="L285" s="73"/>
      <c r="M285" s="251"/>
      <c r="N285" s="73" t="str">
        <f t="shared" si="1"/>
        <v/>
      </c>
    </row>
    <row r="286" spans="1:18" ht="27" customHeight="1">
      <c r="A286" s="107"/>
      <c r="B286" s="246"/>
      <c r="C286" s="247"/>
      <c r="D286" s="252"/>
      <c r="E286" s="252"/>
      <c r="F286" s="73"/>
      <c r="G286" s="73"/>
      <c r="H286" s="73"/>
      <c r="I286" s="73"/>
      <c r="J286" s="73"/>
      <c r="K286" s="73"/>
      <c r="L286" s="73"/>
      <c r="M286" s="251"/>
      <c r="N286" s="73" t="str">
        <f t="shared" si="1"/>
        <v/>
      </c>
    </row>
    <row r="287" spans="1:18" ht="27" customHeight="1">
      <c r="A287" s="107"/>
      <c r="B287" s="246"/>
      <c r="C287" s="247"/>
      <c r="D287" s="252"/>
      <c r="E287" s="252"/>
      <c r="F287" s="73"/>
      <c r="G287" s="73"/>
      <c r="H287" s="73"/>
      <c r="I287" s="73"/>
      <c r="J287" s="73"/>
      <c r="K287" s="73"/>
      <c r="L287" s="73"/>
      <c r="M287" s="251"/>
      <c r="N287" s="73" t="str">
        <f t="shared" si="1"/>
        <v/>
      </c>
    </row>
    <row r="288" spans="1:18" ht="27" customHeight="1">
      <c r="A288" s="107"/>
      <c r="B288" s="246"/>
      <c r="C288" s="247"/>
      <c r="D288" s="252"/>
      <c r="E288" s="252"/>
      <c r="F288" s="73"/>
      <c r="G288" s="73"/>
      <c r="H288" s="73"/>
      <c r="I288" s="73"/>
      <c r="J288" s="73"/>
      <c r="K288" s="73"/>
      <c r="L288" s="73"/>
      <c r="M288" s="251"/>
      <c r="N288" s="73" t="str">
        <f t="shared" si="1"/>
        <v/>
      </c>
    </row>
    <row r="289" spans="1:14" ht="27" customHeight="1">
      <c r="A289" s="107"/>
      <c r="B289" s="253"/>
      <c r="C289" s="254"/>
      <c r="D289" s="255"/>
      <c r="E289" s="255"/>
      <c r="F289" s="78"/>
      <c r="G289" s="78"/>
      <c r="H289" s="78"/>
      <c r="I289" s="78"/>
      <c r="J289" s="73"/>
      <c r="K289" s="73"/>
      <c r="L289" s="73"/>
      <c r="M289" s="205"/>
      <c r="N289" s="73" t="str">
        <f t="shared" ref="N289:N352" si="2">CONCATENATE(C289,H289)</f>
        <v/>
      </c>
    </row>
    <row r="290" spans="1:14" ht="27" customHeight="1">
      <c r="A290" s="107"/>
      <c r="B290" s="246"/>
      <c r="C290" s="247"/>
      <c r="D290" s="252"/>
      <c r="E290" s="252"/>
      <c r="F290" s="73"/>
      <c r="G290" s="73"/>
      <c r="H290" s="73"/>
      <c r="I290" s="73"/>
      <c r="J290" s="78"/>
      <c r="K290" s="78"/>
      <c r="L290" s="78"/>
      <c r="M290" s="256"/>
      <c r="N290" s="73" t="str">
        <f t="shared" si="2"/>
        <v/>
      </c>
    </row>
    <row r="291" spans="1:14" ht="27" customHeight="1">
      <c r="A291" s="107"/>
      <c r="B291" s="246"/>
      <c r="C291" s="73"/>
      <c r="D291" s="252"/>
      <c r="E291" s="252"/>
      <c r="F291" s="73"/>
      <c r="G291" s="73"/>
      <c r="H291" s="73"/>
      <c r="I291" s="73"/>
      <c r="J291" s="73"/>
      <c r="K291" s="73"/>
      <c r="L291" s="73"/>
      <c r="M291" s="251"/>
      <c r="N291" s="73" t="str">
        <f t="shared" si="2"/>
        <v/>
      </c>
    </row>
    <row r="292" spans="1:14" ht="27" customHeight="1">
      <c r="A292" s="107"/>
      <c r="B292" s="246"/>
      <c r="C292" s="247"/>
      <c r="D292" s="252"/>
      <c r="E292" s="252"/>
      <c r="F292" s="73"/>
      <c r="G292" s="73"/>
      <c r="H292" s="73"/>
      <c r="I292" s="73"/>
      <c r="J292" s="73"/>
      <c r="K292" s="73"/>
      <c r="L292" s="73"/>
      <c r="M292" s="251"/>
      <c r="N292" s="73" t="str">
        <f t="shared" si="2"/>
        <v/>
      </c>
    </row>
    <row r="293" spans="1:14" ht="27" customHeight="1">
      <c r="A293" s="107"/>
      <c r="B293" s="246"/>
      <c r="C293" s="247"/>
      <c r="D293" s="252"/>
      <c r="E293" s="252"/>
      <c r="F293" s="73"/>
      <c r="G293" s="73"/>
      <c r="H293" s="73"/>
      <c r="I293" s="73"/>
      <c r="J293" s="73"/>
      <c r="K293" s="73"/>
      <c r="L293" s="73"/>
      <c r="M293" s="251"/>
      <c r="N293" s="73" t="str">
        <f t="shared" si="2"/>
        <v/>
      </c>
    </row>
    <row r="294" spans="1:14" ht="27" customHeight="1">
      <c r="A294" s="107"/>
      <c r="B294" s="246"/>
      <c r="C294" s="247"/>
      <c r="D294" s="252"/>
      <c r="E294" s="252"/>
      <c r="F294" s="73"/>
      <c r="G294" s="73"/>
      <c r="H294" s="73"/>
      <c r="I294" s="73"/>
      <c r="J294" s="73"/>
      <c r="K294" s="73"/>
      <c r="L294" s="73"/>
      <c r="M294" s="251"/>
      <c r="N294" s="73" t="str">
        <f t="shared" si="2"/>
        <v/>
      </c>
    </row>
    <row r="295" spans="1:14" ht="27" customHeight="1">
      <c r="A295" s="107"/>
      <c r="B295" s="246"/>
      <c r="C295" s="247"/>
      <c r="D295" s="252"/>
      <c r="E295" s="252"/>
      <c r="F295" s="73"/>
      <c r="G295" s="73"/>
      <c r="H295" s="73"/>
      <c r="I295" s="257"/>
      <c r="J295" s="73"/>
      <c r="K295" s="73"/>
      <c r="L295" s="73"/>
      <c r="M295" s="251"/>
      <c r="N295" s="73" t="str">
        <f t="shared" si="2"/>
        <v/>
      </c>
    </row>
    <row r="296" spans="1:14" ht="27" customHeight="1">
      <c r="A296" s="107"/>
      <c r="B296" s="246"/>
      <c r="C296" s="247"/>
      <c r="D296" s="252"/>
      <c r="E296" s="252"/>
      <c r="F296" s="73"/>
      <c r="G296" s="73"/>
      <c r="H296" s="73"/>
      <c r="I296" s="73"/>
      <c r="J296" s="73"/>
      <c r="K296" s="73"/>
      <c r="L296" s="73"/>
      <c r="M296" s="251"/>
      <c r="N296" s="73" t="str">
        <f t="shared" si="2"/>
        <v/>
      </c>
    </row>
    <row r="297" spans="1:14" ht="27" customHeight="1">
      <c r="A297" s="107"/>
      <c r="B297" s="246"/>
      <c r="C297" s="73"/>
      <c r="D297" s="248"/>
      <c r="E297" s="248"/>
      <c r="F297" s="73"/>
      <c r="G297" s="73"/>
      <c r="H297" s="249"/>
      <c r="I297" s="250"/>
      <c r="J297" s="73"/>
      <c r="K297" s="73"/>
      <c r="L297" s="73"/>
      <c r="M297" s="251"/>
      <c r="N297" s="73" t="str">
        <f t="shared" si="2"/>
        <v/>
      </c>
    </row>
    <row r="298" spans="1:14" ht="27" customHeight="1">
      <c r="A298" s="107"/>
      <c r="B298" s="249"/>
      <c r="C298" s="247"/>
      <c r="D298" s="252"/>
      <c r="E298" s="252"/>
      <c r="F298" s="73"/>
      <c r="G298" s="73"/>
      <c r="H298" s="73"/>
      <c r="I298" s="73"/>
      <c r="J298" s="73"/>
      <c r="K298" s="73"/>
      <c r="L298" s="73"/>
      <c r="M298" s="251"/>
      <c r="N298" s="73" t="str">
        <f t="shared" si="2"/>
        <v/>
      </c>
    </row>
    <row r="299" spans="1:14" ht="27" customHeight="1">
      <c r="A299" s="107"/>
      <c r="B299" s="258"/>
      <c r="C299" s="258"/>
      <c r="D299" s="259"/>
      <c r="E299" s="259">
        <f>SUM(E279:E298)</f>
        <v>0</v>
      </c>
      <c r="F299" s="213"/>
      <c r="G299" s="213"/>
      <c r="H299" s="213"/>
      <c r="I299" s="213"/>
      <c r="J299" s="213"/>
      <c r="K299" s="213"/>
      <c r="L299" s="213"/>
      <c r="M299" s="213"/>
      <c r="N299" s="73" t="str">
        <f t="shared" si="2"/>
        <v/>
      </c>
    </row>
    <row r="300" spans="1:14" ht="27" customHeight="1">
      <c r="A300" s="107"/>
      <c r="B300" s="249"/>
      <c r="C300" s="247"/>
      <c r="D300" s="252"/>
      <c r="E300" s="252"/>
      <c r="F300" s="73"/>
      <c r="G300" s="73"/>
      <c r="H300" s="73"/>
      <c r="I300" s="73"/>
      <c r="J300" s="73"/>
      <c r="K300" s="73"/>
      <c r="L300" s="73"/>
      <c r="M300" s="251"/>
      <c r="N300" s="73" t="str">
        <f t="shared" si="2"/>
        <v/>
      </c>
    </row>
    <row r="301" spans="1:14" ht="27" customHeight="1">
      <c r="A301" s="107"/>
      <c r="B301" s="246"/>
      <c r="C301" s="73"/>
      <c r="D301" s="252"/>
      <c r="E301" s="252"/>
      <c r="F301" s="73"/>
      <c r="G301" s="73"/>
      <c r="H301" s="73"/>
      <c r="I301" s="73"/>
      <c r="J301" s="73"/>
      <c r="K301" s="73"/>
      <c r="L301" s="73"/>
      <c r="M301" s="251"/>
      <c r="N301" s="73" t="str">
        <f t="shared" si="2"/>
        <v/>
      </c>
    </row>
    <row r="302" spans="1:14" ht="27" customHeight="1">
      <c r="A302" s="107"/>
      <c r="B302" s="246"/>
      <c r="C302" s="73"/>
      <c r="D302" s="252"/>
      <c r="E302" s="252"/>
      <c r="F302" s="73"/>
      <c r="G302" s="73"/>
      <c r="H302" s="73"/>
      <c r="I302" s="73"/>
      <c r="J302" s="73"/>
      <c r="K302" s="73"/>
      <c r="L302" s="73"/>
      <c r="M302" s="251"/>
      <c r="N302" s="73" t="str">
        <f t="shared" si="2"/>
        <v/>
      </c>
    </row>
    <row r="303" spans="1:14" ht="27" customHeight="1">
      <c r="A303" s="107"/>
      <c r="B303" s="246"/>
      <c r="C303" s="73"/>
      <c r="D303" s="252"/>
      <c r="E303" s="252"/>
      <c r="F303" s="73"/>
      <c r="G303" s="73"/>
      <c r="H303" s="73"/>
      <c r="I303" s="73"/>
      <c r="J303" s="73"/>
      <c r="K303" s="73"/>
      <c r="L303" s="73"/>
      <c r="M303" s="251"/>
      <c r="N303" s="73" t="str">
        <f t="shared" si="2"/>
        <v/>
      </c>
    </row>
    <row r="304" spans="1:14" ht="27" customHeight="1">
      <c r="A304" s="107"/>
      <c r="B304" s="246"/>
      <c r="C304" s="73"/>
      <c r="D304" s="248"/>
      <c r="E304" s="248"/>
      <c r="F304" s="73"/>
      <c r="G304" s="73"/>
      <c r="H304" s="249"/>
      <c r="I304" s="250"/>
      <c r="J304" s="73"/>
      <c r="K304" s="73"/>
      <c r="L304" s="73"/>
      <c r="M304" s="205"/>
      <c r="N304" s="73" t="str">
        <f t="shared" si="2"/>
        <v/>
      </c>
    </row>
    <row r="305" spans="1:14" ht="27" customHeight="1">
      <c r="A305" s="107"/>
      <c r="B305" s="246"/>
      <c r="C305" s="73"/>
      <c r="D305" s="248"/>
      <c r="E305" s="248"/>
      <c r="F305" s="73"/>
      <c r="G305" s="73"/>
      <c r="H305" s="249"/>
      <c r="I305" s="73"/>
      <c r="J305" s="73"/>
      <c r="K305" s="73"/>
      <c r="L305" s="73"/>
      <c r="M305" s="251"/>
      <c r="N305" s="73" t="str">
        <f t="shared" si="2"/>
        <v/>
      </c>
    </row>
    <row r="306" spans="1:14" ht="27" customHeight="1">
      <c r="A306" s="107"/>
      <c r="B306" s="246"/>
      <c r="C306" s="73"/>
      <c r="D306" s="248"/>
      <c r="E306" s="248"/>
      <c r="F306" s="73"/>
      <c r="G306" s="73"/>
      <c r="H306" s="249"/>
      <c r="I306" s="250"/>
      <c r="J306" s="73"/>
      <c r="K306" s="73"/>
      <c r="L306" s="73"/>
      <c r="M306" s="251"/>
      <c r="N306" s="73" t="str">
        <f t="shared" si="2"/>
        <v/>
      </c>
    </row>
    <row r="307" spans="1:14" ht="27" customHeight="1">
      <c r="A307" s="107"/>
      <c r="B307" s="246"/>
      <c r="C307" s="73"/>
      <c r="D307" s="252"/>
      <c r="E307" s="252"/>
      <c r="F307" s="73"/>
      <c r="G307" s="73"/>
      <c r="H307" s="73"/>
      <c r="I307" s="73"/>
      <c r="J307" s="73"/>
      <c r="K307" s="73"/>
      <c r="L307" s="73"/>
      <c r="M307" s="251"/>
      <c r="N307" s="73" t="str">
        <f t="shared" si="2"/>
        <v/>
      </c>
    </row>
    <row r="308" spans="1:14" ht="27" customHeight="1">
      <c r="A308" s="107"/>
      <c r="B308" s="246"/>
      <c r="C308" s="73"/>
      <c r="D308" s="252"/>
      <c r="E308" s="252"/>
      <c r="F308" s="73"/>
      <c r="G308" s="73"/>
      <c r="H308" s="73"/>
      <c r="I308" s="73"/>
      <c r="J308" s="73"/>
      <c r="K308" s="73"/>
      <c r="L308" s="73"/>
      <c r="M308" s="251"/>
      <c r="N308" s="73" t="str">
        <f t="shared" si="2"/>
        <v/>
      </c>
    </row>
    <row r="309" spans="1:14" ht="27" customHeight="1">
      <c r="A309" s="107"/>
      <c r="B309" s="246"/>
      <c r="C309" s="73"/>
      <c r="D309" s="248"/>
      <c r="E309" s="248"/>
      <c r="F309" s="73"/>
      <c r="G309" s="73"/>
      <c r="H309" s="249"/>
      <c r="I309" s="250"/>
      <c r="J309" s="73"/>
      <c r="K309" s="73"/>
      <c r="L309" s="73"/>
      <c r="M309" s="251"/>
      <c r="N309" s="73" t="str">
        <f t="shared" si="2"/>
        <v/>
      </c>
    </row>
    <row r="310" spans="1:14" ht="27" customHeight="1">
      <c r="A310" s="107"/>
      <c r="B310" s="246"/>
      <c r="C310" s="73"/>
      <c r="D310" s="248"/>
      <c r="E310" s="248"/>
      <c r="F310" s="73"/>
      <c r="G310" s="73"/>
      <c r="H310" s="249"/>
      <c r="I310" s="250"/>
      <c r="J310" s="73"/>
      <c r="K310" s="73"/>
      <c r="L310" s="73"/>
      <c r="M310" s="205"/>
      <c r="N310" s="73" t="str">
        <f t="shared" si="2"/>
        <v/>
      </c>
    </row>
    <row r="311" spans="1:14" ht="27" customHeight="1">
      <c r="A311" s="107"/>
      <c r="B311" s="246"/>
      <c r="C311" s="247"/>
      <c r="D311" s="252"/>
      <c r="E311" s="252"/>
      <c r="F311" s="73"/>
      <c r="G311" s="73"/>
      <c r="H311" s="73"/>
      <c r="I311" s="73"/>
      <c r="J311" s="73"/>
      <c r="K311" s="73"/>
      <c r="L311" s="73"/>
      <c r="M311" s="250"/>
      <c r="N311" s="73" t="str">
        <f t="shared" si="2"/>
        <v/>
      </c>
    </row>
    <row r="312" spans="1:14" ht="27" customHeight="1">
      <c r="A312" s="107"/>
      <c r="B312" s="246"/>
      <c r="C312" s="73"/>
      <c r="D312" s="252"/>
      <c r="E312" s="252"/>
      <c r="F312" s="73"/>
      <c r="G312" s="73"/>
      <c r="H312" s="73"/>
      <c r="I312" s="73"/>
      <c r="J312" s="73"/>
      <c r="K312" s="73"/>
      <c r="L312" s="73"/>
      <c r="M312" s="251"/>
      <c r="N312" s="73" t="str">
        <f t="shared" si="2"/>
        <v/>
      </c>
    </row>
    <row r="313" spans="1:14" ht="27" customHeight="1">
      <c r="A313" s="107"/>
      <c r="B313" s="246"/>
      <c r="C313" s="247"/>
      <c r="D313" s="252"/>
      <c r="E313" s="252"/>
      <c r="F313" s="73"/>
      <c r="G313" s="73"/>
      <c r="H313" s="73"/>
      <c r="I313" s="73"/>
      <c r="J313" s="73"/>
      <c r="K313" s="73"/>
      <c r="L313" s="73"/>
      <c r="M313" s="251"/>
      <c r="N313" s="73" t="str">
        <f t="shared" si="2"/>
        <v/>
      </c>
    </row>
    <row r="314" spans="1:14" ht="27" customHeight="1">
      <c r="A314" s="107"/>
      <c r="B314" s="246"/>
      <c r="C314" s="247"/>
      <c r="D314" s="252"/>
      <c r="E314" s="252"/>
      <c r="F314" s="73"/>
      <c r="G314" s="73"/>
      <c r="H314" s="73"/>
      <c r="I314" s="73"/>
      <c r="J314" s="73"/>
      <c r="K314" s="73"/>
      <c r="L314" s="73"/>
      <c r="M314" s="251"/>
      <c r="N314" s="73" t="str">
        <f t="shared" si="2"/>
        <v/>
      </c>
    </row>
    <row r="315" spans="1:14" ht="27" customHeight="1">
      <c r="A315" s="107"/>
      <c r="B315" s="246"/>
      <c r="C315" s="247"/>
      <c r="D315" s="252"/>
      <c r="E315" s="252"/>
      <c r="F315" s="73"/>
      <c r="G315" s="73"/>
      <c r="H315" s="73"/>
      <c r="I315" s="73"/>
      <c r="J315" s="73"/>
      <c r="K315" s="73"/>
      <c r="L315" s="73"/>
      <c r="M315" s="251"/>
      <c r="N315" s="73" t="str">
        <f t="shared" si="2"/>
        <v/>
      </c>
    </row>
    <row r="316" spans="1:14" ht="27" customHeight="1">
      <c r="A316" s="107"/>
      <c r="B316" s="246"/>
      <c r="C316" s="247"/>
      <c r="D316" s="252"/>
      <c r="E316" s="252"/>
      <c r="F316" s="73"/>
      <c r="G316" s="73"/>
      <c r="H316" s="73"/>
      <c r="I316" s="257"/>
      <c r="J316" s="73"/>
      <c r="K316" s="73"/>
      <c r="L316" s="73"/>
      <c r="M316" s="251"/>
      <c r="N316" s="73" t="str">
        <f t="shared" si="2"/>
        <v/>
      </c>
    </row>
    <row r="317" spans="1:14" ht="27" customHeight="1">
      <c r="A317" s="107"/>
      <c r="B317" s="246"/>
      <c r="C317" s="247"/>
      <c r="D317" s="252"/>
      <c r="E317" s="252"/>
      <c r="F317" s="73"/>
      <c r="G317" s="73"/>
      <c r="H317" s="73"/>
      <c r="I317" s="73"/>
      <c r="J317" s="73"/>
      <c r="K317" s="73"/>
      <c r="L317" s="73"/>
      <c r="M317" s="251"/>
      <c r="N317" s="73" t="str">
        <f t="shared" si="2"/>
        <v/>
      </c>
    </row>
    <row r="318" spans="1:14" ht="27" customHeight="1">
      <c r="A318" s="107"/>
      <c r="B318" s="246"/>
      <c r="C318" s="247"/>
      <c r="D318" s="252"/>
      <c r="E318" s="252"/>
      <c r="F318" s="73"/>
      <c r="G318" s="73"/>
      <c r="H318" s="73"/>
      <c r="I318" s="73"/>
      <c r="J318" s="73"/>
      <c r="K318" s="73"/>
      <c r="L318" s="73"/>
      <c r="M318" s="251"/>
      <c r="N318" s="73" t="str">
        <f t="shared" si="2"/>
        <v/>
      </c>
    </row>
    <row r="319" spans="1:14" ht="27" customHeight="1">
      <c r="A319" s="107"/>
      <c r="B319" s="246"/>
      <c r="C319" s="247"/>
      <c r="D319" s="252"/>
      <c r="E319" s="252"/>
      <c r="F319" s="73"/>
      <c r="G319" s="73"/>
      <c r="H319" s="73"/>
      <c r="I319" s="73"/>
      <c r="J319" s="73"/>
      <c r="K319" s="73"/>
      <c r="L319" s="73"/>
      <c r="M319" s="251"/>
      <c r="N319" s="73" t="str">
        <f t="shared" si="2"/>
        <v/>
      </c>
    </row>
    <row r="320" spans="1:14" ht="27" customHeight="1">
      <c r="A320" s="107"/>
      <c r="B320" s="258"/>
      <c r="C320" s="258"/>
      <c r="D320" s="259"/>
      <c r="E320" s="259">
        <f>SUM(E300:E319)</f>
        <v>0</v>
      </c>
      <c r="F320" s="213"/>
      <c r="G320" s="213"/>
      <c r="H320" s="213"/>
      <c r="I320" s="213"/>
      <c r="J320" s="213"/>
      <c r="K320" s="213"/>
      <c r="L320" s="213"/>
      <c r="M320" s="213"/>
      <c r="N320" s="73" t="str">
        <f t="shared" si="2"/>
        <v/>
      </c>
    </row>
    <row r="321" spans="1:14" ht="27" customHeight="1">
      <c r="A321" s="107"/>
      <c r="B321" s="246"/>
      <c r="C321" s="247"/>
      <c r="D321" s="252"/>
      <c r="E321" s="252"/>
      <c r="F321" s="73"/>
      <c r="G321" s="73"/>
      <c r="H321" s="73"/>
      <c r="I321" s="73"/>
      <c r="J321" s="73"/>
      <c r="K321" s="73"/>
      <c r="L321" s="73"/>
      <c r="M321" s="260"/>
      <c r="N321" s="73" t="str">
        <f t="shared" si="2"/>
        <v/>
      </c>
    </row>
    <row r="322" spans="1:14" ht="27" customHeight="1">
      <c r="A322" s="107"/>
      <c r="B322" s="246"/>
      <c r="C322" s="247"/>
      <c r="D322" s="252"/>
      <c r="E322" s="252"/>
      <c r="F322" s="73"/>
      <c r="G322" s="73"/>
      <c r="H322" s="73"/>
      <c r="I322" s="73"/>
      <c r="J322" s="78"/>
      <c r="K322" s="78"/>
      <c r="L322" s="78"/>
      <c r="M322" s="260"/>
      <c r="N322" s="73" t="str">
        <f t="shared" si="2"/>
        <v/>
      </c>
    </row>
    <row r="323" spans="1:14" ht="27" customHeight="1">
      <c r="A323" s="107"/>
      <c r="B323" s="246"/>
      <c r="C323" s="247"/>
      <c r="D323" s="248"/>
      <c r="E323" s="248"/>
      <c r="F323" s="73"/>
      <c r="G323" s="205"/>
      <c r="H323" s="247"/>
      <c r="I323" s="250"/>
      <c r="J323" s="78"/>
      <c r="K323" s="78"/>
      <c r="L323" s="78"/>
      <c r="M323" s="260"/>
      <c r="N323" s="73" t="str">
        <f t="shared" si="2"/>
        <v/>
      </c>
    </row>
    <row r="324" spans="1:14" ht="27" customHeight="1">
      <c r="A324" s="107"/>
      <c r="B324" s="246"/>
      <c r="C324" s="247"/>
      <c r="D324" s="252"/>
      <c r="E324" s="252"/>
      <c r="F324" s="73"/>
      <c r="G324" s="73"/>
      <c r="H324" s="73"/>
      <c r="I324" s="73"/>
      <c r="J324" s="78"/>
      <c r="K324" s="78"/>
      <c r="L324" s="78"/>
      <c r="M324" s="260"/>
      <c r="N324" s="73" t="str">
        <f t="shared" si="2"/>
        <v/>
      </c>
    </row>
    <row r="325" spans="1:14" ht="27" customHeight="1">
      <c r="A325" s="107"/>
      <c r="B325" s="246"/>
      <c r="C325" s="73"/>
      <c r="D325" s="252"/>
      <c r="E325" s="252"/>
      <c r="F325" s="73"/>
      <c r="G325" s="73"/>
      <c r="H325" s="73"/>
      <c r="I325" s="73"/>
      <c r="J325" s="78"/>
      <c r="K325" s="78"/>
      <c r="L325" s="78"/>
      <c r="M325" s="256"/>
      <c r="N325" s="73" t="str">
        <f t="shared" si="2"/>
        <v/>
      </c>
    </row>
    <row r="326" spans="1:14" ht="27" customHeight="1">
      <c r="A326" s="107"/>
      <c r="B326" s="246"/>
      <c r="C326" s="247"/>
      <c r="D326" s="252"/>
      <c r="E326" s="252"/>
      <c r="F326" s="73"/>
      <c r="G326" s="73"/>
      <c r="H326" s="73"/>
      <c r="I326" s="73"/>
      <c r="J326" s="73"/>
      <c r="K326" s="73"/>
      <c r="L326" s="73"/>
      <c r="M326" s="260"/>
      <c r="N326" s="73" t="str">
        <f t="shared" si="2"/>
        <v/>
      </c>
    </row>
    <row r="327" spans="1:14" ht="27" customHeight="1">
      <c r="A327" s="107"/>
      <c r="B327" s="246"/>
      <c r="C327" s="247"/>
      <c r="D327" s="252"/>
      <c r="E327" s="252"/>
      <c r="F327" s="73"/>
      <c r="G327" s="73"/>
      <c r="H327" s="73"/>
      <c r="I327" s="73"/>
      <c r="J327" s="73"/>
      <c r="K327" s="73"/>
      <c r="L327" s="73"/>
      <c r="M327" s="260"/>
      <c r="N327" s="73" t="str">
        <f t="shared" si="2"/>
        <v/>
      </c>
    </row>
    <row r="328" spans="1:14" ht="27" customHeight="1">
      <c r="A328" s="107"/>
      <c r="B328" s="246"/>
      <c r="C328" s="247"/>
      <c r="D328" s="252"/>
      <c r="E328" s="252"/>
      <c r="F328" s="73"/>
      <c r="G328" s="73"/>
      <c r="H328" s="73"/>
      <c r="I328" s="73"/>
      <c r="J328" s="78"/>
      <c r="K328" s="78"/>
      <c r="L328" s="78"/>
      <c r="M328" s="260"/>
      <c r="N328" s="73" t="str">
        <f t="shared" si="2"/>
        <v/>
      </c>
    </row>
    <row r="329" spans="1:14" ht="27" customHeight="1">
      <c r="A329" s="107"/>
      <c r="B329" s="246"/>
      <c r="C329" s="247"/>
      <c r="D329" s="252"/>
      <c r="E329" s="252"/>
      <c r="F329" s="73"/>
      <c r="G329" s="73"/>
      <c r="H329" s="73"/>
      <c r="I329" s="73"/>
      <c r="J329" s="78"/>
      <c r="K329" s="78"/>
      <c r="L329" s="78"/>
      <c r="M329" s="261"/>
      <c r="N329" s="73" t="str">
        <f t="shared" si="2"/>
        <v/>
      </c>
    </row>
    <row r="330" spans="1:14" ht="27" customHeight="1">
      <c r="A330" s="107"/>
      <c r="B330" s="246"/>
      <c r="C330" s="73"/>
      <c r="D330" s="248"/>
      <c r="E330" s="248"/>
      <c r="F330" s="73"/>
      <c r="G330" s="73"/>
      <c r="H330" s="249"/>
      <c r="I330" s="250"/>
      <c r="J330" s="78"/>
      <c r="K330" s="78"/>
      <c r="L330" s="78"/>
      <c r="M330" s="260"/>
      <c r="N330" s="73" t="str">
        <f t="shared" si="2"/>
        <v/>
      </c>
    </row>
    <row r="331" spans="1:14" ht="27" customHeight="1">
      <c r="A331" s="107"/>
      <c r="B331" s="246"/>
      <c r="C331" s="73"/>
      <c r="D331" s="248"/>
      <c r="E331" s="248"/>
      <c r="F331" s="73"/>
      <c r="G331" s="73"/>
      <c r="H331" s="249"/>
      <c r="I331" s="250"/>
      <c r="J331" s="78"/>
      <c r="K331" s="78"/>
      <c r="L331" s="78"/>
      <c r="M331" s="256"/>
      <c r="N331" s="73" t="str">
        <f t="shared" si="2"/>
        <v/>
      </c>
    </row>
    <row r="332" spans="1:14" ht="27" customHeight="1">
      <c r="A332" s="107"/>
      <c r="B332" s="246"/>
      <c r="C332" s="73"/>
      <c r="D332" s="248"/>
      <c r="E332" s="248"/>
      <c r="F332" s="73"/>
      <c r="G332" s="205"/>
      <c r="H332" s="249"/>
      <c r="I332" s="250"/>
      <c r="J332" s="78"/>
      <c r="K332" s="78"/>
      <c r="L332" s="78"/>
      <c r="M332" s="256"/>
      <c r="N332" s="73" t="str">
        <f t="shared" si="2"/>
        <v/>
      </c>
    </row>
    <row r="333" spans="1:14" ht="27" customHeight="1">
      <c r="A333" s="107"/>
      <c r="B333" s="246"/>
      <c r="C333" s="73"/>
      <c r="D333" s="248"/>
      <c r="E333" s="248"/>
      <c r="F333" s="73"/>
      <c r="G333" s="73"/>
      <c r="H333" s="249"/>
      <c r="I333" s="250"/>
      <c r="J333" s="78"/>
      <c r="K333" s="78"/>
      <c r="L333" s="78"/>
      <c r="M333" s="260"/>
      <c r="N333" s="73" t="str">
        <f t="shared" si="2"/>
        <v/>
      </c>
    </row>
    <row r="334" spans="1:14" ht="27" customHeight="1">
      <c r="A334" s="107"/>
      <c r="B334" s="246"/>
      <c r="C334" s="73"/>
      <c r="D334" s="252"/>
      <c r="E334" s="252"/>
      <c r="F334" s="73"/>
      <c r="G334" s="73"/>
      <c r="H334" s="73"/>
      <c r="I334" s="73"/>
      <c r="J334" s="78"/>
      <c r="K334" s="78"/>
      <c r="L334" s="78"/>
      <c r="M334" s="260"/>
      <c r="N334" s="73" t="str">
        <f t="shared" si="2"/>
        <v/>
      </c>
    </row>
    <row r="335" spans="1:14" ht="27" customHeight="1">
      <c r="A335" s="107"/>
      <c r="B335" s="246"/>
      <c r="C335" s="73"/>
      <c r="D335" s="248"/>
      <c r="E335" s="248"/>
      <c r="F335" s="73"/>
      <c r="G335" s="73"/>
      <c r="H335" s="249"/>
      <c r="I335" s="250"/>
      <c r="J335" s="78"/>
      <c r="K335" s="78"/>
      <c r="L335" s="78"/>
      <c r="M335" s="260"/>
      <c r="N335" s="73" t="str">
        <f t="shared" si="2"/>
        <v/>
      </c>
    </row>
    <row r="336" spans="1:14" ht="27" customHeight="1">
      <c r="A336" s="107"/>
      <c r="B336" s="246"/>
      <c r="C336" s="73"/>
      <c r="D336" s="248"/>
      <c r="E336" s="248"/>
      <c r="F336" s="73"/>
      <c r="G336" s="73"/>
      <c r="H336" s="249"/>
      <c r="I336" s="250"/>
      <c r="J336" s="78"/>
      <c r="K336" s="78"/>
      <c r="L336" s="78"/>
      <c r="M336" s="260"/>
      <c r="N336" s="73" t="str">
        <f t="shared" si="2"/>
        <v/>
      </c>
    </row>
    <row r="337" spans="1:14" ht="27" customHeight="1">
      <c r="A337" s="107"/>
      <c r="B337" s="249"/>
      <c r="C337" s="247"/>
      <c r="D337" s="252"/>
      <c r="E337" s="252"/>
      <c r="F337" s="73"/>
      <c r="G337" s="73"/>
      <c r="H337" s="73"/>
      <c r="I337" s="73"/>
      <c r="J337" s="73"/>
      <c r="K337" s="73"/>
      <c r="L337" s="73"/>
      <c r="M337" s="251"/>
      <c r="N337" s="73" t="str">
        <f t="shared" si="2"/>
        <v/>
      </c>
    </row>
    <row r="338" spans="1:14" ht="27" customHeight="1">
      <c r="A338" s="107"/>
      <c r="B338" s="249"/>
      <c r="C338" s="247"/>
      <c r="D338" s="252"/>
      <c r="E338" s="252"/>
      <c r="F338" s="73"/>
      <c r="G338" s="73"/>
      <c r="H338" s="73"/>
      <c r="I338" s="73"/>
      <c r="J338" s="73"/>
      <c r="K338" s="73"/>
      <c r="L338" s="73"/>
      <c r="M338" s="251"/>
      <c r="N338" s="73" t="str">
        <f t="shared" si="2"/>
        <v/>
      </c>
    </row>
    <row r="339" spans="1:14" ht="27" customHeight="1">
      <c r="A339" s="107"/>
      <c r="B339" s="249"/>
      <c r="C339" s="73"/>
      <c r="D339" s="252"/>
      <c r="E339" s="252"/>
      <c r="F339" s="73"/>
      <c r="G339" s="73"/>
      <c r="H339" s="73"/>
      <c r="I339" s="73"/>
      <c r="J339" s="73"/>
      <c r="K339" s="73"/>
      <c r="L339" s="73"/>
      <c r="M339" s="251"/>
      <c r="N339" s="73" t="str">
        <f t="shared" si="2"/>
        <v/>
      </c>
    </row>
    <row r="340" spans="1:14" ht="27" customHeight="1">
      <c r="A340" s="107"/>
      <c r="B340" s="249"/>
      <c r="C340" s="247"/>
      <c r="D340" s="252"/>
      <c r="E340" s="252"/>
      <c r="F340" s="73"/>
      <c r="G340" s="73"/>
      <c r="H340" s="73"/>
      <c r="I340" s="73"/>
      <c r="J340" s="73"/>
      <c r="K340" s="73"/>
      <c r="L340" s="73"/>
      <c r="M340" s="251"/>
      <c r="N340" s="73" t="str">
        <f t="shared" si="2"/>
        <v/>
      </c>
    </row>
    <row r="341" spans="1:14" ht="27" customHeight="1">
      <c r="A341" s="107"/>
      <c r="B341" s="258"/>
      <c r="C341" s="258"/>
      <c r="D341" s="259"/>
      <c r="E341" s="259">
        <f>SUM(E321:E340)</f>
        <v>0</v>
      </c>
      <c r="F341" s="213"/>
      <c r="G341" s="213"/>
      <c r="H341" s="213"/>
      <c r="I341" s="213"/>
      <c r="J341" s="213"/>
      <c r="K341" s="213"/>
      <c r="L341" s="213"/>
      <c r="M341" s="213"/>
      <c r="N341" s="73" t="str">
        <f t="shared" si="2"/>
        <v/>
      </c>
    </row>
    <row r="342" spans="1:14" ht="27" customHeight="1">
      <c r="A342" s="107"/>
      <c r="B342" s="246"/>
      <c r="C342" s="247"/>
      <c r="D342" s="248"/>
      <c r="E342" s="252"/>
      <c r="F342" s="73"/>
      <c r="G342" s="73"/>
      <c r="H342" s="249"/>
      <c r="I342" s="250"/>
      <c r="J342" s="73"/>
      <c r="K342" s="73"/>
      <c r="L342" s="73"/>
      <c r="M342" s="251"/>
      <c r="N342" s="73" t="str">
        <f t="shared" si="2"/>
        <v/>
      </c>
    </row>
    <row r="343" spans="1:14" ht="27" customHeight="1">
      <c r="A343" s="107"/>
      <c r="B343" s="249"/>
      <c r="C343" s="247"/>
      <c r="D343" s="252"/>
      <c r="E343" s="252"/>
      <c r="F343" s="73"/>
      <c r="G343" s="73"/>
      <c r="H343" s="73"/>
      <c r="I343" s="73"/>
      <c r="J343" s="78"/>
      <c r="K343" s="78"/>
      <c r="L343" s="78"/>
      <c r="M343" s="260"/>
      <c r="N343" s="73" t="str">
        <f t="shared" si="2"/>
        <v/>
      </c>
    </row>
    <row r="344" spans="1:14" ht="27" customHeight="1">
      <c r="A344" s="107"/>
      <c r="B344" s="246"/>
      <c r="C344" s="247"/>
      <c r="D344" s="252"/>
      <c r="E344" s="252"/>
      <c r="F344" s="73"/>
      <c r="G344" s="73"/>
      <c r="H344" s="73"/>
      <c r="I344" s="73"/>
      <c r="J344" s="73"/>
      <c r="K344" s="73"/>
      <c r="L344" s="73"/>
      <c r="M344" s="251"/>
      <c r="N344" s="73" t="str">
        <f t="shared" si="2"/>
        <v/>
      </c>
    </row>
    <row r="345" spans="1:14" ht="27" customHeight="1">
      <c r="A345" s="107"/>
      <c r="B345" s="249"/>
      <c r="C345" s="247"/>
      <c r="D345" s="248"/>
      <c r="E345" s="248"/>
      <c r="F345" s="73"/>
      <c r="G345" s="205"/>
      <c r="H345" s="247"/>
      <c r="I345" s="250"/>
      <c r="J345" s="73"/>
      <c r="K345" s="73"/>
      <c r="L345" s="73"/>
      <c r="M345" s="260"/>
      <c r="N345" s="73" t="str">
        <f t="shared" si="2"/>
        <v/>
      </c>
    </row>
    <row r="346" spans="1:14" ht="27" customHeight="1">
      <c r="A346" s="107"/>
      <c r="B346" s="246"/>
      <c r="C346" s="247"/>
      <c r="D346" s="252"/>
      <c r="E346" s="252"/>
      <c r="F346" s="78"/>
      <c r="G346" s="78"/>
      <c r="H346" s="73"/>
      <c r="I346" s="73"/>
      <c r="J346" s="73"/>
      <c r="K346" s="73"/>
      <c r="L346" s="73"/>
      <c r="M346" s="205"/>
      <c r="N346" s="73" t="str">
        <f t="shared" si="2"/>
        <v/>
      </c>
    </row>
    <row r="347" spans="1:14" ht="27" customHeight="1">
      <c r="A347" s="107"/>
      <c r="B347" s="246"/>
      <c r="C347" s="247"/>
      <c r="D347" s="252"/>
      <c r="E347" s="252"/>
      <c r="F347" s="73"/>
      <c r="G347" s="73"/>
      <c r="H347" s="73"/>
      <c r="I347" s="250"/>
      <c r="J347" s="78"/>
      <c r="K347" s="78"/>
      <c r="L347" s="78"/>
      <c r="M347" s="260"/>
      <c r="N347" s="73" t="str">
        <f t="shared" si="2"/>
        <v/>
      </c>
    </row>
    <row r="348" spans="1:14" ht="27" customHeight="1">
      <c r="A348" s="107"/>
      <c r="B348" s="246"/>
      <c r="C348" s="247"/>
      <c r="D348" s="252"/>
      <c r="E348" s="252"/>
      <c r="F348" s="73"/>
      <c r="G348" s="73"/>
      <c r="H348" s="247"/>
      <c r="I348" s="250"/>
      <c r="J348" s="78"/>
      <c r="K348" s="78"/>
      <c r="L348" s="78"/>
      <c r="M348" s="260"/>
      <c r="N348" s="73" t="str">
        <f t="shared" si="2"/>
        <v/>
      </c>
    </row>
    <row r="349" spans="1:14" ht="27" customHeight="1">
      <c r="A349" s="107"/>
      <c r="B349" s="246"/>
      <c r="C349" s="247"/>
      <c r="D349" s="252"/>
      <c r="E349" s="252"/>
      <c r="F349" s="73"/>
      <c r="G349" s="73"/>
      <c r="H349" s="73"/>
      <c r="I349" s="73"/>
      <c r="J349" s="78"/>
      <c r="K349" s="78"/>
      <c r="L349" s="78"/>
      <c r="M349" s="260"/>
      <c r="N349" s="73" t="str">
        <f t="shared" si="2"/>
        <v/>
      </c>
    </row>
    <row r="350" spans="1:14" ht="27" customHeight="1">
      <c r="A350" s="107"/>
      <c r="B350" s="246"/>
      <c r="C350" s="247"/>
      <c r="D350" s="252"/>
      <c r="E350" s="252"/>
      <c r="F350" s="73"/>
      <c r="G350" s="73"/>
      <c r="H350" s="73"/>
      <c r="I350" s="73"/>
      <c r="J350" s="78"/>
      <c r="K350" s="78"/>
      <c r="L350" s="78"/>
      <c r="M350" s="260"/>
      <c r="N350" s="73" t="str">
        <f t="shared" si="2"/>
        <v/>
      </c>
    </row>
    <row r="351" spans="1:14" ht="27" customHeight="1">
      <c r="A351" s="107"/>
      <c r="B351" s="249"/>
      <c r="C351" s="247"/>
      <c r="D351" s="252"/>
      <c r="E351" s="252"/>
      <c r="F351" s="73"/>
      <c r="G351" s="73"/>
      <c r="H351" s="73"/>
      <c r="I351" s="73"/>
      <c r="J351" s="78"/>
      <c r="K351" s="78"/>
      <c r="L351" s="78"/>
      <c r="M351" s="260"/>
      <c r="N351" s="73" t="str">
        <f t="shared" si="2"/>
        <v/>
      </c>
    </row>
    <row r="352" spans="1:14" ht="27" customHeight="1">
      <c r="A352" s="107"/>
      <c r="B352" s="249"/>
      <c r="C352" s="247"/>
      <c r="D352" s="252"/>
      <c r="E352" s="252"/>
      <c r="F352" s="73"/>
      <c r="G352" s="73"/>
      <c r="H352" s="73"/>
      <c r="I352" s="73"/>
      <c r="J352" s="73"/>
      <c r="K352" s="73"/>
      <c r="L352" s="73"/>
      <c r="M352" s="205"/>
      <c r="N352" s="73" t="str">
        <f t="shared" si="2"/>
        <v/>
      </c>
    </row>
    <row r="353" spans="1:14" ht="27" customHeight="1">
      <c r="A353" s="107"/>
      <c r="B353" s="246"/>
      <c r="C353" s="247"/>
      <c r="D353" s="252"/>
      <c r="E353" s="252"/>
      <c r="F353" s="73"/>
      <c r="G353" s="73"/>
      <c r="H353" s="73"/>
      <c r="I353" s="73"/>
      <c r="J353" s="73"/>
      <c r="K353" s="73"/>
      <c r="L353" s="73"/>
      <c r="M353" s="205"/>
      <c r="N353" s="73" t="str">
        <f t="shared" ref="N353:N393" si="3">CONCATENATE(C353,H353)</f>
        <v/>
      </c>
    </row>
    <row r="354" spans="1:14" ht="27" customHeight="1">
      <c r="A354" s="107"/>
      <c r="B354" s="249"/>
      <c r="C354" s="247"/>
      <c r="D354" s="252"/>
      <c r="E354" s="252"/>
      <c r="F354" s="73"/>
      <c r="G354" s="73"/>
      <c r="H354" s="73"/>
      <c r="I354" s="73"/>
      <c r="J354" s="73"/>
      <c r="K354" s="73"/>
      <c r="L354" s="73"/>
      <c r="M354" s="251"/>
      <c r="N354" s="73" t="str">
        <f t="shared" si="3"/>
        <v/>
      </c>
    </row>
    <row r="355" spans="1:14" ht="27" customHeight="1">
      <c r="A355" s="107"/>
      <c r="B355" s="249"/>
      <c r="C355" s="247"/>
      <c r="D355" s="252"/>
      <c r="E355" s="252"/>
      <c r="F355" s="73"/>
      <c r="G355" s="73"/>
      <c r="H355" s="73"/>
      <c r="I355" s="73"/>
      <c r="J355" s="73"/>
      <c r="K355" s="73"/>
      <c r="L355" s="73"/>
      <c r="M355" s="251"/>
      <c r="N355" s="73" t="str">
        <f t="shared" si="3"/>
        <v/>
      </c>
    </row>
    <row r="356" spans="1:14" ht="27" customHeight="1">
      <c r="A356" s="107"/>
      <c r="B356" s="249"/>
      <c r="C356" s="247"/>
      <c r="D356" s="252"/>
      <c r="E356" s="252"/>
      <c r="F356" s="73"/>
      <c r="G356" s="73"/>
      <c r="H356" s="73"/>
      <c r="I356" s="73"/>
      <c r="J356" s="73"/>
      <c r="K356" s="73"/>
      <c r="L356" s="73"/>
      <c r="M356" s="251"/>
      <c r="N356" s="73" t="str">
        <f t="shared" si="3"/>
        <v/>
      </c>
    </row>
    <row r="357" spans="1:14" ht="27" customHeight="1">
      <c r="A357" s="107"/>
      <c r="B357" s="249"/>
      <c r="C357" s="247"/>
      <c r="D357" s="252"/>
      <c r="E357" s="252"/>
      <c r="F357" s="73"/>
      <c r="G357" s="73"/>
      <c r="H357" s="73"/>
      <c r="I357" s="73"/>
      <c r="J357" s="73"/>
      <c r="K357" s="73"/>
      <c r="L357" s="73"/>
      <c r="M357" s="251"/>
      <c r="N357" s="73" t="str">
        <f t="shared" si="3"/>
        <v/>
      </c>
    </row>
    <row r="358" spans="1:14" ht="27" customHeight="1">
      <c r="A358" s="107"/>
      <c r="B358" s="249"/>
      <c r="C358" s="73"/>
      <c r="D358" s="252"/>
      <c r="E358" s="252"/>
      <c r="F358" s="73"/>
      <c r="G358" s="73"/>
      <c r="H358" s="73"/>
      <c r="I358" s="73"/>
      <c r="J358" s="73"/>
      <c r="K358" s="73"/>
      <c r="L358" s="73"/>
      <c r="M358" s="251"/>
      <c r="N358" s="73" t="str">
        <f t="shared" si="3"/>
        <v/>
      </c>
    </row>
    <row r="359" spans="1:14" ht="27" customHeight="1">
      <c r="A359" s="107"/>
      <c r="B359" s="249"/>
      <c r="C359" s="247"/>
      <c r="D359" s="252"/>
      <c r="E359" s="252"/>
      <c r="F359" s="73"/>
      <c r="G359" s="73"/>
      <c r="H359" s="73"/>
      <c r="I359" s="73"/>
      <c r="J359" s="73"/>
      <c r="K359" s="73"/>
      <c r="L359" s="73"/>
      <c r="M359" s="251"/>
      <c r="N359" s="73" t="str">
        <f t="shared" si="3"/>
        <v/>
      </c>
    </row>
    <row r="360" spans="1:14" ht="27" customHeight="1">
      <c r="A360" s="107"/>
      <c r="B360" s="249"/>
      <c r="C360" s="247"/>
      <c r="D360" s="252"/>
      <c r="E360" s="252"/>
      <c r="F360" s="73"/>
      <c r="G360" s="73"/>
      <c r="H360" s="73"/>
      <c r="I360" s="73"/>
      <c r="J360" s="73"/>
      <c r="K360" s="73"/>
      <c r="L360" s="73"/>
      <c r="M360" s="251"/>
      <c r="N360" s="73" t="str">
        <f t="shared" si="3"/>
        <v/>
      </c>
    </row>
    <row r="361" spans="1:14" ht="27" customHeight="1">
      <c r="A361" s="107"/>
      <c r="B361" s="246"/>
      <c r="C361" s="247"/>
      <c r="D361" s="252"/>
      <c r="E361" s="252"/>
      <c r="F361" s="73"/>
      <c r="G361" s="73"/>
      <c r="H361" s="73"/>
      <c r="I361" s="73"/>
      <c r="J361" s="73"/>
      <c r="K361" s="73"/>
      <c r="L361" s="73"/>
      <c r="M361" s="251"/>
      <c r="N361" s="73" t="str">
        <f t="shared" si="3"/>
        <v/>
      </c>
    </row>
    <row r="362" spans="1:14" ht="27" customHeight="1">
      <c r="A362" s="107"/>
      <c r="B362" s="258"/>
      <c r="C362" s="258"/>
      <c r="D362" s="259"/>
      <c r="E362" s="259">
        <f>SUM(E342:E361)</f>
        <v>0</v>
      </c>
      <c r="F362" s="213"/>
      <c r="G362" s="213"/>
      <c r="H362" s="213"/>
      <c r="I362" s="213"/>
      <c r="J362" s="213"/>
      <c r="K362" s="213"/>
      <c r="L362" s="213"/>
      <c r="M362" s="213"/>
      <c r="N362" s="73" t="str">
        <f t="shared" si="3"/>
        <v/>
      </c>
    </row>
    <row r="363" spans="1:14" ht="27" customHeight="1">
      <c r="A363" s="107"/>
      <c r="B363" s="246"/>
      <c r="C363" s="247"/>
      <c r="D363" s="252"/>
      <c r="E363" s="252"/>
      <c r="F363" s="73"/>
      <c r="G363" s="73"/>
      <c r="H363" s="73"/>
      <c r="I363" s="73"/>
      <c r="J363" s="73"/>
      <c r="K363" s="73"/>
      <c r="L363" s="73"/>
      <c r="M363" s="205"/>
      <c r="N363" s="73" t="str">
        <f t="shared" si="3"/>
        <v/>
      </c>
    </row>
    <row r="364" spans="1:14" ht="27" customHeight="1">
      <c r="A364" s="107"/>
      <c r="B364" s="246"/>
      <c r="C364" s="247"/>
      <c r="D364" s="248"/>
      <c r="E364" s="248"/>
      <c r="F364" s="73"/>
      <c r="G364" s="73"/>
      <c r="H364" s="247"/>
      <c r="I364" s="250"/>
      <c r="J364" s="73"/>
      <c r="K364" s="73"/>
      <c r="L364" s="73"/>
      <c r="M364" s="205"/>
      <c r="N364" s="73" t="str">
        <f t="shared" si="3"/>
        <v/>
      </c>
    </row>
    <row r="365" spans="1:14" ht="27" customHeight="1">
      <c r="A365" s="107"/>
      <c r="B365" s="246"/>
      <c r="C365" s="247"/>
      <c r="D365" s="252"/>
      <c r="E365" s="252"/>
      <c r="F365" s="73"/>
      <c r="G365" s="73"/>
      <c r="H365" s="73"/>
      <c r="I365" s="262"/>
      <c r="J365" s="73"/>
      <c r="K365" s="73"/>
      <c r="L365" s="73"/>
      <c r="M365" s="205"/>
      <c r="N365" s="73" t="str">
        <f t="shared" si="3"/>
        <v/>
      </c>
    </row>
    <row r="366" spans="1:14" ht="27" customHeight="1">
      <c r="A366" s="107"/>
      <c r="B366" s="246"/>
      <c r="C366" s="247"/>
      <c r="D366" s="252"/>
      <c r="E366" s="252"/>
      <c r="F366" s="73"/>
      <c r="G366" s="73"/>
      <c r="H366" s="73"/>
      <c r="I366" s="73"/>
      <c r="J366" s="73"/>
      <c r="K366" s="73"/>
      <c r="L366" s="73"/>
      <c r="M366" s="205"/>
      <c r="N366" s="73" t="str">
        <f t="shared" si="3"/>
        <v/>
      </c>
    </row>
    <row r="367" spans="1:14" ht="27" customHeight="1">
      <c r="A367" s="107"/>
      <c r="B367" s="246"/>
      <c r="C367" s="247"/>
      <c r="D367" s="252"/>
      <c r="E367" s="252"/>
      <c r="F367" s="73"/>
      <c r="G367" s="73"/>
      <c r="H367" s="247"/>
      <c r="I367" s="250"/>
      <c r="J367" s="73"/>
      <c r="K367" s="73"/>
      <c r="L367" s="73"/>
      <c r="M367" s="205"/>
      <c r="N367" s="73" t="str">
        <f t="shared" si="3"/>
        <v/>
      </c>
    </row>
    <row r="368" spans="1:14" ht="27" customHeight="1">
      <c r="A368" s="107"/>
      <c r="B368" s="246"/>
      <c r="C368" s="247"/>
      <c r="D368" s="252"/>
      <c r="E368" s="252"/>
      <c r="F368" s="73"/>
      <c r="G368" s="73"/>
      <c r="H368" s="73"/>
      <c r="I368" s="73"/>
      <c r="J368" s="73"/>
      <c r="K368" s="73"/>
      <c r="L368" s="73"/>
      <c r="M368" s="205"/>
      <c r="N368" s="73" t="str">
        <f t="shared" si="3"/>
        <v/>
      </c>
    </row>
    <row r="369" spans="1:14" ht="27" customHeight="1">
      <c r="A369" s="107"/>
      <c r="B369" s="246"/>
      <c r="C369" s="247"/>
      <c r="D369" s="252"/>
      <c r="E369" s="252"/>
      <c r="F369" s="73"/>
      <c r="G369" s="73"/>
      <c r="H369" s="73"/>
      <c r="I369" s="73"/>
      <c r="J369" s="73"/>
      <c r="K369" s="73"/>
      <c r="L369" s="73"/>
      <c r="M369" s="205"/>
      <c r="N369" s="73" t="str">
        <f t="shared" si="3"/>
        <v/>
      </c>
    </row>
    <row r="370" spans="1:14" ht="27" customHeight="1">
      <c r="A370" s="107"/>
      <c r="B370" s="246"/>
      <c r="C370" s="247"/>
      <c r="D370" s="252"/>
      <c r="E370" s="252"/>
      <c r="F370" s="73"/>
      <c r="G370" s="73"/>
      <c r="H370" s="73"/>
      <c r="I370" s="73"/>
      <c r="J370" s="73"/>
      <c r="K370" s="73"/>
      <c r="L370" s="73"/>
      <c r="M370" s="205"/>
      <c r="N370" s="73" t="str">
        <f t="shared" si="3"/>
        <v/>
      </c>
    </row>
    <row r="371" spans="1:14" ht="27" customHeight="1">
      <c r="A371" s="107"/>
      <c r="B371" s="246"/>
      <c r="C371" s="247"/>
      <c r="D371" s="252"/>
      <c r="E371" s="252"/>
      <c r="F371" s="73"/>
      <c r="G371" s="73"/>
      <c r="H371" s="73"/>
      <c r="I371" s="73"/>
      <c r="J371" s="78"/>
      <c r="K371" s="78"/>
      <c r="L371" s="78"/>
      <c r="M371" s="256"/>
      <c r="N371" s="73" t="str">
        <f t="shared" si="3"/>
        <v/>
      </c>
    </row>
    <row r="372" spans="1:14" ht="27" customHeight="1">
      <c r="A372" s="107"/>
      <c r="B372" s="246"/>
      <c r="C372" s="247"/>
      <c r="D372" s="252"/>
      <c r="E372" s="252"/>
      <c r="F372" s="73"/>
      <c r="G372" s="73"/>
      <c r="H372" s="73"/>
      <c r="I372" s="73"/>
      <c r="J372" s="73"/>
      <c r="K372" s="73"/>
      <c r="L372" s="73"/>
      <c r="M372" s="205"/>
      <c r="N372" s="73" t="str">
        <f t="shared" si="3"/>
        <v/>
      </c>
    </row>
    <row r="373" spans="1:14" ht="27" customHeight="1">
      <c r="A373" s="107"/>
      <c r="B373" s="246"/>
      <c r="C373" s="247"/>
      <c r="D373" s="248"/>
      <c r="E373" s="248"/>
      <c r="F373" s="73"/>
      <c r="G373" s="73"/>
      <c r="H373" s="247"/>
      <c r="I373" s="250"/>
      <c r="J373" s="73"/>
      <c r="K373" s="73"/>
      <c r="L373" s="73"/>
      <c r="M373" s="205"/>
      <c r="N373" s="73" t="str">
        <f t="shared" si="3"/>
        <v/>
      </c>
    </row>
    <row r="374" spans="1:14" ht="27" customHeight="1">
      <c r="A374" s="107"/>
      <c r="B374" s="263"/>
      <c r="C374" s="264"/>
      <c r="D374" s="265"/>
      <c r="E374" s="265"/>
      <c r="F374" s="116"/>
      <c r="G374" s="116"/>
      <c r="H374" s="116"/>
      <c r="I374" s="266"/>
      <c r="J374" s="78"/>
      <c r="K374" s="78"/>
      <c r="L374" s="78"/>
      <c r="M374" s="256"/>
      <c r="N374" s="73" t="str">
        <f t="shared" si="3"/>
        <v/>
      </c>
    </row>
    <row r="375" spans="1:14" ht="27" customHeight="1">
      <c r="A375" s="107"/>
      <c r="B375" s="246"/>
      <c r="C375" s="247"/>
      <c r="D375" s="252"/>
      <c r="E375" s="252"/>
      <c r="F375" s="73"/>
      <c r="G375" s="73"/>
      <c r="H375" s="73"/>
      <c r="I375" s="73"/>
      <c r="J375" s="78"/>
      <c r="K375" s="78"/>
      <c r="L375" s="78"/>
      <c r="M375" s="256"/>
      <c r="N375" s="73" t="str">
        <f t="shared" si="3"/>
        <v/>
      </c>
    </row>
    <row r="376" spans="1:14" ht="27" customHeight="1">
      <c r="A376" s="107"/>
      <c r="B376" s="249"/>
      <c r="C376" s="247"/>
      <c r="D376" s="252"/>
      <c r="E376" s="252"/>
      <c r="F376" s="73"/>
      <c r="G376" s="73"/>
      <c r="H376" s="73"/>
      <c r="I376" s="73"/>
      <c r="J376" s="78"/>
      <c r="K376" s="78"/>
      <c r="L376" s="78"/>
      <c r="M376" s="256"/>
      <c r="N376" s="73" t="str">
        <f t="shared" si="3"/>
        <v/>
      </c>
    </row>
    <row r="377" spans="1:14" ht="27" customHeight="1">
      <c r="A377" s="107"/>
      <c r="B377" s="267"/>
      <c r="C377" s="268"/>
      <c r="D377" s="269"/>
      <c r="E377" s="269"/>
      <c r="F377" s="99"/>
      <c r="G377" s="99"/>
      <c r="H377" s="99"/>
      <c r="I377" s="99"/>
      <c r="J377" s="73"/>
      <c r="K377" s="73"/>
      <c r="L377" s="73"/>
      <c r="M377" s="205"/>
      <c r="N377" s="73" t="str">
        <f t="shared" si="3"/>
        <v/>
      </c>
    </row>
    <row r="378" spans="1:14" ht="27" customHeight="1">
      <c r="A378" s="107"/>
      <c r="B378" s="246"/>
      <c r="C378" s="247"/>
      <c r="D378" s="252"/>
      <c r="E378" s="252"/>
      <c r="F378" s="73"/>
      <c r="G378" s="73"/>
      <c r="H378" s="247"/>
      <c r="I378" s="250"/>
      <c r="J378" s="73"/>
      <c r="K378" s="73"/>
      <c r="L378" s="73"/>
      <c r="M378" s="205"/>
      <c r="N378" s="73" t="str">
        <f t="shared" si="3"/>
        <v/>
      </c>
    </row>
    <row r="379" spans="1:14" ht="27" customHeight="1">
      <c r="A379" s="107"/>
      <c r="B379" s="249"/>
      <c r="C379" s="247"/>
      <c r="D379" s="252"/>
      <c r="E379" s="252"/>
      <c r="F379" s="73"/>
      <c r="G379" s="73"/>
      <c r="H379" s="73"/>
      <c r="I379" s="73"/>
      <c r="J379" s="78"/>
      <c r="K379" s="78"/>
      <c r="L379" s="78"/>
      <c r="M379" s="256"/>
      <c r="N379" s="73" t="str">
        <f t="shared" si="3"/>
        <v/>
      </c>
    </row>
    <row r="380" spans="1:14" ht="27" customHeight="1">
      <c r="A380" s="107"/>
      <c r="B380" s="246"/>
      <c r="C380" s="247"/>
      <c r="D380" s="252"/>
      <c r="E380" s="252"/>
      <c r="F380" s="73"/>
      <c r="G380" s="73"/>
      <c r="H380" s="73"/>
      <c r="I380" s="73"/>
      <c r="J380" s="73"/>
      <c r="K380" s="73"/>
      <c r="L380" s="73"/>
      <c r="M380" s="205"/>
      <c r="N380" s="73" t="str">
        <f t="shared" si="3"/>
        <v/>
      </c>
    </row>
    <row r="381" spans="1:14" ht="27" customHeight="1">
      <c r="A381" s="107"/>
      <c r="B381" s="246"/>
      <c r="C381" s="247"/>
      <c r="D381" s="252"/>
      <c r="E381" s="252"/>
      <c r="F381" s="73"/>
      <c r="G381" s="73"/>
      <c r="H381" s="73"/>
      <c r="I381" s="73"/>
      <c r="J381" s="78"/>
      <c r="K381" s="78"/>
      <c r="L381" s="78"/>
      <c r="M381" s="256"/>
      <c r="N381" s="73" t="str">
        <f t="shared" si="3"/>
        <v/>
      </c>
    </row>
    <row r="382" spans="1:14" ht="27" customHeight="1">
      <c r="A382" s="107"/>
      <c r="B382" s="249"/>
      <c r="C382" s="247"/>
      <c r="D382" s="252"/>
      <c r="E382" s="252"/>
      <c r="F382" s="73"/>
      <c r="G382" s="73"/>
      <c r="H382" s="73"/>
      <c r="I382" s="73"/>
      <c r="J382" s="78"/>
      <c r="K382" s="78"/>
      <c r="L382" s="78"/>
      <c r="M382" s="256"/>
      <c r="N382" s="73" t="str">
        <f t="shared" si="3"/>
        <v/>
      </c>
    </row>
    <row r="383" spans="1:14" ht="27" customHeight="1">
      <c r="A383" s="107"/>
      <c r="B383" s="258"/>
      <c r="C383" s="258"/>
      <c r="D383" s="259"/>
      <c r="E383" s="259">
        <f>SUM(E363:E382)</f>
        <v>0</v>
      </c>
      <c r="F383" s="213"/>
      <c r="G383" s="213"/>
      <c r="H383" s="213"/>
      <c r="I383" s="213"/>
      <c r="J383" s="213"/>
      <c r="K383" s="213"/>
      <c r="L383" s="213"/>
      <c r="M383" s="213"/>
      <c r="N383" s="73" t="str">
        <f t="shared" si="3"/>
        <v/>
      </c>
    </row>
    <row r="384" spans="1:14" ht="27" customHeight="1">
      <c r="A384" s="107"/>
      <c r="B384" s="246"/>
      <c r="C384" s="247"/>
      <c r="D384" s="252"/>
      <c r="E384" s="252"/>
      <c r="F384" s="73"/>
      <c r="G384" s="73"/>
      <c r="H384" s="73"/>
      <c r="I384" s="73"/>
      <c r="J384" s="73"/>
      <c r="K384" s="73"/>
      <c r="L384" s="73"/>
      <c r="M384" s="205"/>
      <c r="N384" s="73" t="str">
        <f t="shared" si="3"/>
        <v/>
      </c>
    </row>
    <row r="385" spans="1:14" ht="27" customHeight="1">
      <c r="A385" s="107"/>
      <c r="B385" s="246"/>
      <c r="C385" s="247"/>
      <c r="D385" s="252"/>
      <c r="E385" s="252"/>
      <c r="F385" s="73"/>
      <c r="G385" s="73"/>
      <c r="H385" s="73"/>
      <c r="I385" s="73"/>
      <c r="J385" s="73"/>
      <c r="K385" s="73"/>
      <c r="L385" s="73"/>
      <c r="M385" s="205"/>
      <c r="N385" s="73" t="str">
        <f t="shared" si="3"/>
        <v/>
      </c>
    </row>
    <row r="386" spans="1:14" ht="27" customHeight="1">
      <c r="A386" s="107"/>
      <c r="B386" s="249"/>
      <c r="C386" s="247"/>
      <c r="D386" s="248"/>
      <c r="E386" s="248"/>
      <c r="F386" s="73"/>
      <c r="G386" s="73"/>
      <c r="H386" s="73"/>
      <c r="I386" s="73"/>
      <c r="J386" s="73"/>
      <c r="K386" s="73"/>
      <c r="L386" s="73"/>
      <c r="M386" s="205"/>
      <c r="N386" s="73" t="str">
        <f t="shared" si="3"/>
        <v/>
      </c>
    </row>
    <row r="387" spans="1:14" ht="27" customHeight="1">
      <c r="A387" s="107"/>
      <c r="B387" s="246"/>
      <c r="C387" s="247"/>
      <c r="D387" s="252"/>
      <c r="E387" s="252"/>
      <c r="F387" s="73"/>
      <c r="G387" s="73"/>
      <c r="H387" s="73"/>
      <c r="I387" s="73"/>
      <c r="J387" s="73"/>
      <c r="K387" s="73"/>
      <c r="L387" s="73"/>
      <c r="M387" s="205"/>
      <c r="N387" s="73" t="str">
        <f t="shared" si="3"/>
        <v/>
      </c>
    </row>
    <row r="388" spans="1:14" ht="27" customHeight="1">
      <c r="A388" s="107"/>
      <c r="B388" s="246"/>
      <c r="C388" s="247"/>
      <c r="D388" s="252"/>
      <c r="E388" s="252"/>
      <c r="F388" s="73"/>
      <c r="G388" s="205"/>
      <c r="H388" s="73"/>
      <c r="I388" s="73"/>
      <c r="J388" s="73"/>
      <c r="K388" s="73"/>
      <c r="L388" s="73"/>
      <c r="M388" s="205"/>
      <c r="N388" s="73" t="str">
        <f t="shared" si="3"/>
        <v/>
      </c>
    </row>
    <row r="389" spans="1:14" ht="27" customHeight="1">
      <c r="A389" s="107"/>
      <c r="B389" s="246"/>
      <c r="C389" s="247"/>
      <c r="D389" s="252"/>
      <c r="E389" s="252"/>
      <c r="F389" s="73"/>
      <c r="G389" s="205"/>
      <c r="H389" s="73"/>
      <c r="I389" s="73"/>
      <c r="J389" s="73"/>
      <c r="K389" s="73"/>
      <c r="L389" s="73"/>
      <c r="M389" s="205"/>
      <c r="N389" s="73" t="str">
        <f t="shared" si="3"/>
        <v/>
      </c>
    </row>
    <row r="390" spans="1:14" ht="27" customHeight="1">
      <c r="A390" s="107"/>
      <c r="B390" s="246"/>
      <c r="C390" s="247"/>
      <c r="D390" s="252"/>
      <c r="E390" s="252"/>
      <c r="F390" s="73"/>
      <c r="G390" s="73"/>
      <c r="H390" s="73"/>
      <c r="I390" s="73"/>
      <c r="J390" s="73"/>
      <c r="K390" s="73"/>
      <c r="L390" s="73"/>
      <c r="M390" s="205"/>
      <c r="N390" s="73" t="str">
        <f t="shared" si="3"/>
        <v/>
      </c>
    </row>
    <row r="391" spans="1:14" ht="27" customHeight="1">
      <c r="A391" s="107"/>
      <c r="B391" s="246"/>
      <c r="C391" s="247"/>
      <c r="D391" s="252"/>
      <c r="E391" s="252"/>
      <c r="F391" s="73"/>
      <c r="G391" s="73"/>
      <c r="H391" s="73"/>
      <c r="I391" s="73"/>
      <c r="J391" s="73"/>
      <c r="K391" s="73"/>
      <c r="L391" s="73"/>
      <c r="M391" s="205"/>
      <c r="N391" s="73" t="str">
        <f t="shared" si="3"/>
        <v/>
      </c>
    </row>
    <row r="392" spans="1:14" ht="27" customHeight="1">
      <c r="A392" s="107"/>
      <c r="B392" s="246"/>
      <c r="C392" s="247"/>
      <c r="D392" s="252"/>
      <c r="E392" s="252"/>
      <c r="F392" s="73"/>
      <c r="G392" s="73"/>
      <c r="H392" s="73"/>
      <c r="I392" s="73"/>
      <c r="J392" s="73"/>
      <c r="K392" s="73"/>
      <c r="L392" s="73"/>
      <c r="M392" s="205"/>
      <c r="N392" s="73" t="str">
        <f t="shared" si="3"/>
        <v/>
      </c>
    </row>
    <row r="393" spans="1:14" ht="27" customHeight="1">
      <c r="A393" s="107"/>
      <c r="B393" s="246"/>
      <c r="C393" s="247"/>
      <c r="D393" s="252"/>
      <c r="E393" s="252"/>
      <c r="F393" s="73"/>
      <c r="G393" s="73"/>
      <c r="H393" s="247"/>
      <c r="I393" s="250"/>
      <c r="J393" s="73"/>
      <c r="K393" s="73"/>
      <c r="L393" s="73"/>
      <c r="M393" s="205"/>
      <c r="N393" s="73" t="str">
        <f t="shared" si="3"/>
        <v/>
      </c>
    </row>
    <row r="394" spans="1:14">
      <c r="A394" s="107"/>
      <c r="B394" s="249"/>
      <c r="C394" s="247"/>
      <c r="D394" s="252"/>
      <c r="E394" s="252"/>
      <c r="F394" s="73"/>
      <c r="G394" s="73"/>
      <c r="H394" s="262"/>
      <c r="I394" s="73"/>
      <c r="J394" s="73"/>
      <c r="K394" s="73"/>
      <c r="L394" s="73"/>
      <c r="M394" s="250"/>
    </row>
    <row r="395" spans="1:14">
      <c r="A395" s="107"/>
      <c r="B395" s="246"/>
      <c r="C395" s="247"/>
      <c r="D395" s="252"/>
      <c r="E395" s="252"/>
      <c r="F395" s="73"/>
      <c r="G395" s="73"/>
      <c r="H395" s="247"/>
      <c r="I395" s="250"/>
      <c r="J395" s="73"/>
      <c r="K395" s="73"/>
      <c r="L395" s="73"/>
      <c r="M395" s="205"/>
    </row>
    <row r="396" spans="1:14">
      <c r="A396" s="107"/>
      <c r="B396" s="249"/>
      <c r="C396" s="247"/>
      <c r="D396" s="252"/>
      <c r="E396" s="252"/>
      <c r="F396" s="73"/>
      <c r="G396" s="73"/>
      <c r="H396" s="73"/>
      <c r="I396" s="73"/>
      <c r="J396" s="73"/>
      <c r="K396" s="73"/>
      <c r="L396" s="73"/>
      <c r="M396" s="205"/>
    </row>
    <row r="397" spans="1:14">
      <c r="A397" s="107"/>
      <c r="B397" s="246"/>
      <c r="C397" s="247"/>
      <c r="D397" s="252"/>
      <c r="E397" s="252"/>
      <c r="F397" s="73"/>
      <c r="G397" s="73"/>
      <c r="H397" s="73"/>
      <c r="I397" s="73"/>
      <c r="J397" s="73"/>
      <c r="K397" s="73"/>
      <c r="L397" s="73"/>
      <c r="M397" s="205"/>
    </row>
    <row r="398" spans="1:14">
      <c r="A398" s="107"/>
      <c r="B398" s="246"/>
      <c r="C398" s="247"/>
      <c r="D398" s="248"/>
      <c r="E398" s="252"/>
      <c r="F398" s="73"/>
      <c r="G398" s="73"/>
      <c r="H398" s="249"/>
      <c r="I398" s="250"/>
      <c r="J398" s="73"/>
      <c r="K398" s="73"/>
      <c r="L398" s="73"/>
      <c r="M398" s="205"/>
    </row>
    <row r="399" spans="1:14">
      <c r="A399" s="107"/>
      <c r="B399" s="246"/>
      <c r="C399" s="247"/>
      <c r="D399" s="248"/>
      <c r="E399" s="252"/>
      <c r="F399" s="73"/>
      <c r="G399" s="73"/>
      <c r="H399" s="249"/>
      <c r="I399" s="250"/>
      <c r="J399" s="73"/>
      <c r="K399" s="73"/>
      <c r="L399" s="73"/>
      <c r="M399" s="205"/>
    </row>
    <row r="400" spans="1:14">
      <c r="A400" s="107"/>
      <c r="B400" s="246"/>
      <c r="C400" s="247"/>
      <c r="D400" s="248"/>
      <c r="E400" s="252"/>
      <c r="F400" s="73"/>
      <c r="G400" s="73"/>
      <c r="H400" s="249"/>
      <c r="I400" s="250"/>
      <c r="J400" s="73"/>
      <c r="K400" s="73"/>
      <c r="L400" s="73"/>
      <c r="M400" s="205"/>
    </row>
    <row r="401" spans="1:13">
      <c r="A401" s="107"/>
      <c r="B401" s="246"/>
      <c r="C401" s="247"/>
      <c r="D401" s="248"/>
      <c r="E401" s="252"/>
      <c r="F401" s="73"/>
      <c r="G401" s="73"/>
      <c r="H401" s="249"/>
      <c r="I401" s="73"/>
      <c r="J401" s="73"/>
      <c r="K401" s="73"/>
      <c r="L401" s="73"/>
      <c r="M401" s="205"/>
    </row>
    <row r="402" spans="1:13">
      <c r="A402" s="107"/>
      <c r="B402" s="246"/>
      <c r="C402" s="247"/>
      <c r="D402" s="252"/>
      <c r="E402" s="252"/>
      <c r="F402" s="73"/>
      <c r="G402" s="73"/>
      <c r="H402" s="73"/>
      <c r="I402" s="73"/>
      <c r="J402" s="73"/>
      <c r="K402" s="73"/>
      <c r="L402" s="73"/>
      <c r="M402" s="205"/>
    </row>
    <row r="403" spans="1:13">
      <c r="A403" s="107"/>
      <c r="B403" s="246"/>
      <c r="C403" s="73"/>
      <c r="D403" s="252"/>
      <c r="E403" s="252"/>
      <c r="F403" s="73"/>
      <c r="G403" s="73"/>
      <c r="H403" s="247"/>
      <c r="I403" s="250"/>
      <c r="J403" s="73"/>
      <c r="K403" s="73"/>
      <c r="L403" s="73"/>
      <c r="M403" s="205"/>
    </row>
    <row r="404" spans="1:13">
      <c r="A404" s="107"/>
      <c r="B404" s="258"/>
      <c r="C404" s="258"/>
      <c r="D404" s="259"/>
      <c r="E404" s="259"/>
      <c r="F404" s="213"/>
      <c r="G404" s="213"/>
      <c r="H404" s="213"/>
      <c r="I404" s="213"/>
      <c r="J404" s="213"/>
      <c r="K404" s="213"/>
      <c r="L404" s="213"/>
      <c r="M404" s="213"/>
    </row>
    <row r="405" spans="1:13">
      <c r="A405" s="107"/>
      <c r="B405" s="246"/>
      <c r="C405" s="247"/>
      <c r="D405" s="252"/>
      <c r="E405" s="252"/>
      <c r="F405" s="73"/>
      <c r="G405" s="73"/>
      <c r="H405" s="73"/>
      <c r="I405" s="73"/>
      <c r="J405" s="73"/>
      <c r="K405" s="73"/>
      <c r="L405" s="73"/>
      <c r="M405" s="205"/>
    </row>
    <row r="406" spans="1:13">
      <c r="A406" s="107"/>
      <c r="B406" s="246"/>
      <c r="C406" s="247"/>
      <c r="D406" s="252"/>
      <c r="E406" s="252"/>
      <c r="F406" s="73"/>
      <c r="G406" s="73"/>
      <c r="H406" s="73"/>
      <c r="I406" s="73"/>
      <c r="J406" s="78"/>
      <c r="K406" s="78"/>
      <c r="L406" s="78"/>
      <c r="M406" s="256"/>
    </row>
    <row r="407" spans="1:13">
      <c r="A407" s="107"/>
      <c r="B407" s="246"/>
      <c r="C407" s="247"/>
      <c r="D407" s="252"/>
      <c r="E407" s="252"/>
      <c r="F407" s="73"/>
      <c r="G407" s="73"/>
      <c r="H407" s="73"/>
      <c r="I407" s="73"/>
      <c r="J407" s="78"/>
      <c r="K407" s="78"/>
      <c r="L407" s="78"/>
      <c r="M407" s="256"/>
    </row>
    <row r="408" spans="1:13">
      <c r="A408" s="107"/>
      <c r="B408" s="246"/>
      <c r="C408" s="247"/>
      <c r="D408" s="252"/>
      <c r="E408" s="252"/>
      <c r="F408" s="73"/>
      <c r="G408" s="73"/>
      <c r="H408" s="73"/>
      <c r="I408" s="73"/>
      <c r="J408" s="78"/>
      <c r="K408" s="78"/>
      <c r="L408" s="78"/>
      <c r="M408" s="256"/>
    </row>
    <row r="409" spans="1:13">
      <c r="A409" s="107"/>
      <c r="B409" s="246"/>
      <c r="C409" s="247"/>
      <c r="D409" s="252"/>
      <c r="E409" s="252"/>
      <c r="F409" s="73"/>
      <c r="G409" s="73"/>
      <c r="H409" s="73"/>
      <c r="I409" s="73"/>
      <c r="J409" s="73"/>
      <c r="K409" s="73"/>
      <c r="L409" s="73"/>
      <c r="M409" s="205"/>
    </row>
    <row r="410" spans="1:13">
      <c r="A410" s="107"/>
      <c r="B410" s="246"/>
      <c r="C410" s="247"/>
      <c r="D410" s="252"/>
      <c r="E410" s="252"/>
      <c r="F410" s="73"/>
      <c r="G410" s="73"/>
      <c r="H410" s="73"/>
      <c r="I410" s="73"/>
      <c r="J410" s="73"/>
      <c r="K410" s="73"/>
      <c r="L410" s="73"/>
      <c r="M410" s="205"/>
    </row>
    <row r="411" spans="1:13">
      <c r="A411" s="107"/>
      <c r="B411" s="246"/>
      <c r="C411" s="247"/>
      <c r="D411" s="252"/>
      <c r="E411" s="252"/>
      <c r="F411" s="73"/>
      <c r="G411" s="73"/>
      <c r="H411" s="73"/>
      <c r="I411" s="262"/>
      <c r="J411" s="78"/>
      <c r="K411" s="78"/>
      <c r="L411" s="78"/>
      <c r="M411" s="256"/>
    </row>
    <row r="412" spans="1:13">
      <c r="A412" s="107"/>
      <c r="B412" s="246"/>
      <c r="C412" s="247"/>
      <c r="D412" s="252"/>
      <c r="E412" s="252"/>
      <c r="F412" s="73"/>
      <c r="G412" s="73"/>
      <c r="H412" s="73"/>
      <c r="I412" s="73"/>
      <c r="J412" s="78"/>
      <c r="K412" s="78"/>
      <c r="L412" s="78"/>
      <c r="M412" s="256"/>
    </row>
    <row r="413" spans="1:13">
      <c r="A413" s="107"/>
      <c r="B413" s="246"/>
      <c r="C413" s="247"/>
      <c r="D413" s="252"/>
      <c r="E413" s="252"/>
      <c r="F413" s="73"/>
      <c r="G413" s="73"/>
      <c r="H413" s="73"/>
      <c r="I413" s="73"/>
      <c r="J413" s="78"/>
      <c r="K413" s="78"/>
      <c r="L413" s="78"/>
      <c r="M413" s="256"/>
    </row>
    <row r="414" spans="1:13">
      <c r="A414" s="107"/>
      <c r="B414" s="246"/>
      <c r="C414" s="247"/>
      <c r="D414" s="252"/>
      <c r="E414" s="252"/>
      <c r="F414" s="73"/>
      <c r="G414" s="205"/>
      <c r="H414" s="73"/>
      <c r="I414" s="73"/>
      <c r="J414" s="78"/>
      <c r="K414" s="78"/>
      <c r="L414" s="78"/>
      <c r="M414" s="261"/>
    </row>
    <row r="415" spans="1:13">
      <c r="A415" s="107"/>
      <c r="B415" s="246"/>
      <c r="C415" s="247"/>
      <c r="D415" s="252"/>
      <c r="E415" s="252"/>
      <c r="F415" s="73"/>
      <c r="G415" s="73"/>
      <c r="H415" s="73"/>
      <c r="I415" s="73"/>
      <c r="J415" s="78"/>
      <c r="K415" s="78"/>
      <c r="L415" s="78"/>
      <c r="M415" s="256"/>
    </row>
    <row r="416" spans="1:13">
      <c r="A416" s="107"/>
      <c r="B416" s="246"/>
      <c r="C416" s="247"/>
      <c r="D416" s="252"/>
      <c r="E416" s="252"/>
      <c r="F416" s="73"/>
      <c r="G416" s="73"/>
      <c r="H416" s="247"/>
      <c r="I416" s="250"/>
      <c r="J416" s="78"/>
      <c r="K416" s="78"/>
      <c r="L416" s="78"/>
      <c r="M416" s="256"/>
    </row>
    <row r="417" spans="1:13">
      <c r="A417" s="107"/>
      <c r="B417" s="246"/>
      <c r="C417" s="247"/>
      <c r="D417" s="252"/>
      <c r="E417" s="252"/>
      <c r="F417" s="73"/>
      <c r="G417" s="73"/>
      <c r="H417" s="73"/>
      <c r="I417" s="250"/>
      <c r="J417" s="78"/>
      <c r="K417" s="78"/>
      <c r="L417" s="78"/>
      <c r="M417" s="256"/>
    </row>
    <row r="418" spans="1:13">
      <c r="A418" s="107"/>
      <c r="B418" s="246"/>
      <c r="C418" s="247"/>
      <c r="D418" s="252"/>
      <c r="E418" s="252"/>
      <c r="F418" s="73"/>
      <c r="G418" s="73"/>
      <c r="H418" s="73"/>
      <c r="I418" s="73"/>
      <c r="J418" s="78"/>
      <c r="K418" s="78"/>
      <c r="L418" s="78"/>
      <c r="M418" s="256"/>
    </row>
    <row r="419" spans="1:13">
      <c r="A419" s="107"/>
      <c r="B419" s="246"/>
      <c r="C419" s="247"/>
      <c r="D419" s="252"/>
      <c r="E419" s="252"/>
      <c r="F419" s="73"/>
      <c r="G419" s="73"/>
      <c r="H419" s="73"/>
      <c r="I419" s="73"/>
      <c r="J419" s="78"/>
      <c r="K419" s="78"/>
      <c r="L419" s="78"/>
      <c r="M419" s="256"/>
    </row>
    <row r="420" spans="1:13">
      <c r="A420" s="107"/>
      <c r="B420" s="246"/>
      <c r="C420" s="73"/>
      <c r="D420" s="252"/>
      <c r="E420" s="252"/>
      <c r="F420" s="73"/>
      <c r="G420" s="73"/>
      <c r="H420" s="73"/>
      <c r="I420" s="73"/>
      <c r="J420" s="78"/>
      <c r="K420" s="78"/>
      <c r="L420" s="78"/>
      <c r="M420" s="256"/>
    </row>
    <row r="421" spans="1:13">
      <c r="A421" s="107"/>
      <c r="B421" s="246"/>
      <c r="C421" s="247"/>
      <c r="D421" s="252"/>
      <c r="E421" s="252"/>
      <c r="F421" s="73"/>
      <c r="G421" s="205"/>
      <c r="H421" s="73"/>
      <c r="I421" s="73"/>
      <c r="J421" s="78"/>
      <c r="K421" s="78"/>
      <c r="L421" s="78"/>
      <c r="M421" s="256"/>
    </row>
    <row r="422" spans="1:13">
      <c r="A422" s="107"/>
      <c r="B422" s="246"/>
      <c r="C422" s="73"/>
      <c r="D422" s="252"/>
      <c r="E422" s="252"/>
      <c r="F422" s="73"/>
      <c r="G422" s="73"/>
      <c r="H422" s="73"/>
      <c r="I422" s="73"/>
      <c r="J422" s="78"/>
      <c r="K422" s="78"/>
      <c r="L422" s="78"/>
      <c r="M422" s="256"/>
    </row>
    <row r="423" spans="1:13">
      <c r="A423" s="107"/>
      <c r="B423" s="246"/>
      <c r="C423" s="247"/>
      <c r="D423" s="252"/>
      <c r="E423" s="248"/>
      <c r="F423" s="73"/>
      <c r="G423" s="73"/>
      <c r="H423" s="73"/>
      <c r="I423" s="73"/>
      <c r="J423" s="73"/>
      <c r="K423" s="73"/>
      <c r="L423" s="73"/>
      <c r="M423" s="205"/>
    </row>
    <row r="424" spans="1:13">
      <c r="A424" s="107"/>
      <c r="B424" s="246"/>
      <c r="C424" s="247"/>
      <c r="D424" s="252"/>
      <c r="E424" s="252"/>
      <c r="F424" s="73"/>
      <c r="G424" s="73"/>
      <c r="H424" s="73"/>
      <c r="I424" s="73"/>
      <c r="J424" s="73"/>
      <c r="K424" s="73"/>
      <c r="L424" s="73"/>
      <c r="M424" s="205"/>
    </row>
    <row r="425" spans="1:13">
      <c r="A425" s="107"/>
      <c r="B425" s="258"/>
      <c r="C425" s="258"/>
      <c r="D425" s="259"/>
      <c r="E425" s="259">
        <f>SUM(E405:E424)</f>
        <v>0</v>
      </c>
      <c r="F425" s="213"/>
      <c r="G425" s="213"/>
      <c r="H425" s="213"/>
      <c r="I425" s="213"/>
      <c r="J425" s="213"/>
      <c r="K425" s="213"/>
      <c r="L425" s="213"/>
      <c r="M425" s="213"/>
    </row>
    <row r="426" spans="1:13">
      <c r="A426" s="107"/>
      <c r="B426" s="246"/>
      <c r="C426" s="73"/>
      <c r="D426" s="252"/>
      <c r="E426" s="252"/>
      <c r="F426" s="73"/>
      <c r="G426" s="73"/>
      <c r="H426" s="247"/>
      <c r="I426" s="250"/>
      <c r="J426" s="73"/>
      <c r="K426" s="73"/>
      <c r="L426" s="73"/>
      <c r="M426" s="205"/>
    </row>
    <row r="427" spans="1:13">
      <c r="A427" s="107"/>
      <c r="B427" s="246"/>
      <c r="C427" s="247"/>
      <c r="D427" s="252"/>
      <c r="E427" s="252"/>
      <c r="F427" s="73"/>
      <c r="G427" s="205"/>
      <c r="H427" s="73"/>
      <c r="I427" s="73"/>
      <c r="J427" s="73"/>
      <c r="K427" s="73"/>
      <c r="L427" s="73"/>
      <c r="M427" s="205"/>
    </row>
    <row r="428" spans="1:13">
      <c r="A428" s="107"/>
      <c r="B428" s="246"/>
      <c r="C428" s="247"/>
      <c r="D428" s="252"/>
      <c r="E428" s="252"/>
      <c r="F428" s="73"/>
      <c r="G428" s="73"/>
      <c r="H428" s="73"/>
      <c r="I428" s="73"/>
      <c r="J428" s="73"/>
      <c r="K428" s="73"/>
      <c r="L428" s="73"/>
      <c r="M428" s="205"/>
    </row>
    <row r="429" spans="1:13">
      <c r="A429" s="107"/>
      <c r="B429" s="249"/>
      <c r="C429" s="247"/>
      <c r="D429" s="252"/>
      <c r="E429" s="252"/>
      <c r="F429" s="73"/>
      <c r="G429" s="73"/>
      <c r="H429" s="73"/>
      <c r="I429" s="73"/>
      <c r="J429" s="73"/>
      <c r="K429" s="73"/>
      <c r="L429" s="73"/>
      <c r="M429" s="205"/>
    </row>
    <row r="430" spans="1:13">
      <c r="A430" s="107"/>
      <c r="B430" s="249"/>
      <c r="C430" s="247"/>
      <c r="D430" s="252"/>
      <c r="E430" s="252"/>
      <c r="F430" s="73"/>
      <c r="G430" s="73"/>
      <c r="H430" s="73"/>
      <c r="I430" s="73"/>
      <c r="J430" s="73"/>
      <c r="K430" s="73"/>
      <c r="L430" s="73"/>
      <c r="M430" s="205"/>
    </row>
    <row r="431" spans="1:13">
      <c r="A431" s="107"/>
      <c r="B431" s="249"/>
      <c r="C431" s="247"/>
      <c r="D431" s="252"/>
      <c r="E431" s="252"/>
      <c r="F431" s="73"/>
      <c r="G431" s="73"/>
      <c r="H431" s="73"/>
      <c r="I431" s="73"/>
      <c r="J431" s="73"/>
      <c r="K431" s="73"/>
      <c r="L431" s="73"/>
      <c r="M431" s="250"/>
    </row>
    <row r="432" spans="1:13">
      <c r="A432" s="107"/>
      <c r="B432" s="249"/>
      <c r="C432" s="247"/>
      <c r="D432" s="252"/>
      <c r="E432" s="252"/>
      <c r="F432" s="73"/>
      <c r="G432" s="73"/>
      <c r="H432" s="73"/>
      <c r="I432" s="73"/>
      <c r="J432" s="73"/>
      <c r="K432" s="73"/>
      <c r="L432" s="73"/>
      <c r="M432" s="205"/>
    </row>
    <row r="433" spans="1:13">
      <c r="A433" s="107"/>
      <c r="B433" s="249"/>
      <c r="C433" s="247"/>
      <c r="D433" s="252"/>
      <c r="E433" s="252"/>
      <c r="F433" s="73"/>
      <c r="G433" s="73"/>
      <c r="H433" s="73"/>
      <c r="I433" s="73"/>
      <c r="J433" s="73"/>
      <c r="K433" s="73"/>
      <c r="L433" s="73"/>
      <c r="M433" s="205"/>
    </row>
    <row r="434" spans="1:13">
      <c r="A434" s="107"/>
      <c r="B434" s="249"/>
      <c r="C434" s="247"/>
      <c r="D434" s="252"/>
      <c r="E434" s="252"/>
      <c r="F434" s="73"/>
      <c r="G434" s="73"/>
      <c r="H434" s="73"/>
      <c r="I434" s="73"/>
      <c r="J434" s="73"/>
      <c r="K434" s="73"/>
      <c r="L434" s="73"/>
      <c r="M434" s="205"/>
    </row>
    <row r="435" spans="1:13">
      <c r="A435" s="107"/>
      <c r="B435" s="246"/>
      <c r="C435" s="247"/>
      <c r="D435" s="252"/>
      <c r="E435" s="252"/>
      <c r="F435" s="73"/>
      <c r="G435" s="73"/>
      <c r="H435" s="73"/>
      <c r="I435" s="73"/>
      <c r="J435" s="73"/>
      <c r="K435" s="73"/>
      <c r="L435" s="73"/>
      <c r="M435" s="205"/>
    </row>
    <row r="436" spans="1:13">
      <c r="A436" s="107"/>
      <c r="B436" s="249"/>
      <c r="C436" s="247"/>
      <c r="D436" s="252"/>
      <c r="E436" s="252"/>
      <c r="F436" s="73"/>
      <c r="G436" s="73"/>
      <c r="H436" s="270"/>
      <c r="I436" s="73"/>
      <c r="J436" s="73"/>
      <c r="K436" s="73"/>
      <c r="L436" s="73"/>
      <c r="M436" s="205"/>
    </row>
    <row r="437" spans="1:13">
      <c r="A437" s="107"/>
      <c r="B437" s="249"/>
      <c r="C437" s="247"/>
      <c r="D437" s="252"/>
      <c r="E437" s="252"/>
      <c r="F437" s="73"/>
      <c r="G437" s="73"/>
      <c r="H437" s="73"/>
      <c r="I437" s="73"/>
      <c r="J437" s="73"/>
      <c r="K437" s="73"/>
      <c r="L437" s="73"/>
      <c r="M437" s="205"/>
    </row>
    <row r="438" spans="1:13">
      <c r="A438" s="107"/>
      <c r="B438" s="249"/>
      <c r="C438" s="247"/>
      <c r="D438" s="252"/>
      <c r="E438" s="252"/>
      <c r="F438" s="73"/>
      <c r="G438" s="73"/>
      <c r="H438" s="270"/>
      <c r="I438" s="73"/>
      <c r="J438" s="73"/>
      <c r="K438" s="73"/>
      <c r="L438" s="73"/>
      <c r="M438" s="205"/>
    </row>
    <row r="439" spans="1:13">
      <c r="A439" s="107"/>
      <c r="B439" s="249"/>
      <c r="C439" s="247"/>
      <c r="D439" s="252"/>
      <c r="E439" s="252"/>
      <c r="F439" s="73"/>
      <c r="G439" s="73"/>
      <c r="H439" s="73"/>
      <c r="I439" s="73"/>
      <c r="J439" s="73"/>
      <c r="K439" s="73"/>
      <c r="L439" s="73"/>
      <c r="M439" s="205"/>
    </row>
    <row r="440" spans="1:13">
      <c r="A440" s="107"/>
      <c r="B440" s="249"/>
      <c r="C440" s="247"/>
      <c r="D440" s="252"/>
      <c r="E440" s="252"/>
      <c r="F440" s="73"/>
      <c r="G440" s="73"/>
      <c r="H440" s="73"/>
      <c r="I440" s="73"/>
      <c r="J440" s="73"/>
      <c r="K440" s="73"/>
      <c r="L440" s="73"/>
      <c r="M440" s="205"/>
    </row>
    <row r="441" spans="1:13">
      <c r="A441" s="107"/>
      <c r="B441" s="246"/>
      <c r="C441" s="247"/>
      <c r="D441" s="252"/>
      <c r="E441" s="252"/>
      <c r="F441" s="78"/>
      <c r="G441" s="78"/>
      <c r="H441" s="73"/>
      <c r="I441" s="73"/>
      <c r="J441" s="73"/>
      <c r="K441" s="73"/>
      <c r="L441" s="73"/>
      <c r="M441" s="205"/>
    </row>
    <row r="442" spans="1:13">
      <c r="A442" s="107"/>
      <c r="B442" s="246"/>
      <c r="C442" s="247"/>
      <c r="D442" s="252"/>
      <c r="E442" s="252"/>
      <c r="F442" s="73"/>
      <c r="G442" s="73"/>
      <c r="H442" s="73"/>
      <c r="I442" s="73"/>
      <c r="J442" s="73"/>
      <c r="K442" s="73"/>
      <c r="L442" s="73"/>
      <c r="M442" s="205"/>
    </row>
    <row r="443" spans="1:13">
      <c r="A443" s="107"/>
      <c r="B443" s="249"/>
      <c r="C443" s="247"/>
      <c r="D443" s="252"/>
      <c r="E443" s="252"/>
      <c r="F443" s="73"/>
      <c r="G443" s="73"/>
      <c r="H443" s="270"/>
      <c r="I443" s="73"/>
      <c r="J443" s="73"/>
      <c r="K443" s="73"/>
      <c r="L443" s="73"/>
      <c r="M443" s="205"/>
    </row>
    <row r="444" spans="1:13">
      <c r="A444" s="107"/>
      <c r="B444" s="246"/>
      <c r="C444" s="73"/>
      <c r="D444" s="248"/>
      <c r="E444" s="248"/>
      <c r="F444" s="73"/>
      <c r="G444" s="73"/>
      <c r="H444" s="247"/>
      <c r="I444" s="250"/>
      <c r="J444" s="73"/>
      <c r="K444" s="73"/>
      <c r="L444" s="73"/>
      <c r="M444" s="205"/>
    </row>
    <row r="445" spans="1:13">
      <c r="A445" s="107"/>
      <c r="B445" s="249"/>
      <c r="C445" s="73"/>
      <c r="D445" s="252"/>
      <c r="E445" s="252"/>
      <c r="F445" s="73"/>
      <c r="G445" s="73"/>
      <c r="H445" s="73"/>
      <c r="I445" s="73"/>
      <c r="J445" s="73"/>
      <c r="K445" s="73"/>
      <c r="L445" s="73"/>
      <c r="M445" s="205"/>
    </row>
    <row r="446" spans="1:13">
      <c r="A446" s="107"/>
      <c r="B446" s="258"/>
      <c r="C446" s="258"/>
      <c r="D446" s="259"/>
      <c r="E446" s="259">
        <f>SUM(E426:E445)</f>
        <v>0</v>
      </c>
      <c r="F446" s="213"/>
      <c r="G446" s="213"/>
      <c r="H446" s="213"/>
      <c r="I446" s="213"/>
      <c r="J446" s="213"/>
      <c r="K446" s="213"/>
      <c r="L446" s="213"/>
      <c r="M446" s="213"/>
    </row>
    <row r="447" spans="1:13">
      <c r="A447" s="107"/>
      <c r="B447" s="246"/>
      <c r="C447" s="73"/>
      <c r="D447" s="252"/>
      <c r="E447" s="252"/>
      <c r="F447" s="73"/>
      <c r="G447" s="73"/>
      <c r="H447" s="73"/>
      <c r="I447" s="73"/>
      <c r="J447" s="73"/>
      <c r="K447" s="73"/>
      <c r="L447" s="73"/>
      <c r="M447" s="205"/>
    </row>
    <row r="448" spans="1:13">
      <c r="A448" s="107"/>
      <c r="B448" s="246"/>
      <c r="C448" s="73"/>
      <c r="D448" s="252"/>
      <c r="E448" s="252"/>
      <c r="F448" s="73"/>
      <c r="G448" s="73"/>
      <c r="H448" s="73"/>
      <c r="I448" s="73"/>
      <c r="J448" s="73"/>
      <c r="K448" s="73"/>
      <c r="L448" s="73"/>
      <c r="M448" s="205"/>
    </row>
    <row r="449" spans="1:13">
      <c r="A449" s="107"/>
      <c r="B449" s="246"/>
      <c r="C449" s="247"/>
      <c r="D449" s="252"/>
      <c r="E449" s="252"/>
      <c r="F449" s="73"/>
      <c r="G449" s="205"/>
      <c r="H449" s="73"/>
      <c r="I449" s="73"/>
      <c r="J449" s="73"/>
      <c r="K449" s="73"/>
      <c r="L449" s="73"/>
      <c r="M449" s="205"/>
    </row>
    <row r="450" spans="1:13">
      <c r="A450" s="107"/>
      <c r="B450" s="246"/>
      <c r="C450" s="247"/>
      <c r="D450" s="252"/>
      <c r="E450" s="252"/>
      <c r="F450" s="73"/>
      <c r="G450" s="73"/>
      <c r="H450" s="73"/>
      <c r="I450" s="73"/>
      <c r="J450" s="73"/>
      <c r="K450" s="73"/>
      <c r="L450" s="73"/>
      <c r="M450" s="205"/>
    </row>
    <row r="451" spans="1:13">
      <c r="A451" s="107"/>
      <c r="B451" s="249"/>
      <c r="C451" s="247"/>
      <c r="D451" s="252"/>
      <c r="E451" s="252"/>
      <c r="F451" s="73"/>
      <c r="G451" s="73"/>
      <c r="H451" s="73"/>
      <c r="I451" s="73"/>
      <c r="J451" s="73"/>
      <c r="K451" s="73"/>
      <c r="L451" s="73"/>
      <c r="M451" s="205"/>
    </row>
    <row r="452" spans="1:13">
      <c r="A452" s="107"/>
      <c r="B452" s="246"/>
      <c r="C452" s="247"/>
      <c r="D452" s="252"/>
      <c r="E452" s="252"/>
      <c r="F452" s="73"/>
      <c r="G452" s="73"/>
      <c r="H452" s="73"/>
      <c r="I452" s="73"/>
      <c r="J452" s="73"/>
      <c r="K452" s="73"/>
      <c r="L452" s="73"/>
      <c r="M452" s="205"/>
    </row>
    <row r="453" spans="1:13">
      <c r="A453" s="107"/>
      <c r="B453" s="271"/>
      <c r="C453" s="264"/>
      <c r="D453" s="265"/>
      <c r="E453" s="265"/>
      <c r="F453" s="116"/>
      <c r="G453" s="116"/>
      <c r="H453" s="116"/>
      <c r="I453" s="116"/>
      <c r="J453" s="73"/>
      <c r="K453" s="73"/>
      <c r="L453" s="73"/>
      <c r="M453" s="205"/>
    </row>
    <row r="454" spans="1:13">
      <c r="A454" s="107"/>
      <c r="B454" s="246"/>
      <c r="C454" s="247"/>
      <c r="D454" s="252"/>
      <c r="E454" s="252"/>
      <c r="F454" s="73"/>
      <c r="G454" s="73"/>
      <c r="H454" s="73"/>
      <c r="I454" s="257"/>
      <c r="J454" s="73"/>
      <c r="K454" s="73"/>
      <c r="L454" s="73"/>
      <c r="M454" s="205"/>
    </row>
    <row r="455" spans="1:13">
      <c r="A455" s="107"/>
      <c r="B455" s="246"/>
      <c r="C455" s="247"/>
      <c r="D455" s="252"/>
      <c r="E455" s="252"/>
      <c r="F455" s="73"/>
      <c r="G455" s="73"/>
      <c r="H455" s="73"/>
      <c r="I455" s="73"/>
      <c r="J455" s="73"/>
      <c r="K455" s="73"/>
      <c r="L455" s="73"/>
      <c r="M455" s="205"/>
    </row>
    <row r="456" spans="1:13">
      <c r="A456" s="107"/>
      <c r="B456" s="246"/>
      <c r="C456" s="247"/>
      <c r="D456" s="252"/>
      <c r="E456" s="252"/>
      <c r="F456" s="73"/>
      <c r="G456" s="73"/>
      <c r="H456" s="73"/>
      <c r="I456" s="73"/>
      <c r="J456" s="73"/>
      <c r="K456" s="73"/>
      <c r="L456" s="73"/>
      <c r="M456" s="205"/>
    </row>
    <row r="457" spans="1:13">
      <c r="A457" s="107"/>
      <c r="B457" s="246"/>
      <c r="C457" s="247"/>
      <c r="D457" s="252"/>
      <c r="E457" s="252"/>
      <c r="F457" s="73"/>
      <c r="G457" s="73"/>
      <c r="H457" s="73"/>
      <c r="I457" s="73"/>
      <c r="J457" s="73"/>
      <c r="K457" s="73"/>
      <c r="L457" s="73"/>
      <c r="M457" s="205"/>
    </row>
    <row r="458" spans="1:13">
      <c r="A458" s="107"/>
      <c r="B458" s="246"/>
      <c r="C458" s="247"/>
      <c r="D458" s="252"/>
      <c r="E458" s="252"/>
      <c r="F458" s="73"/>
      <c r="G458" s="73"/>
      <c r="H458" s="73"/>
      <c r="I458" s="73"/>
      <c r="J458" s="73"/>
      <c r="K458" s="73"/>
      <c r="L458" s="73"/>
      <c r="M458" s="205"/>
    </row>
    <row r="459" spans="1:13">
      <c r="A459" s="107"/>
      <c r="B459" s="246"/>
      <c r="C459" s="247"/>
      <c r="D459" s="252"/>
      <c r="E459" s="252"/>
      <c r="F459" s="73"/>
      <c r="G459" s="73"/>
      <c r="H459" s="73"/>
      <c r="I459" s="73"/>
      <c r="J459" s="73"/>
      <c r="K459" s="73"/>
      <c r="L459" s="73"/>
      <c r="M459" s="205"/>
    </row>
    <row r="460" spans="1:13">
      <c r="A460" s="107"/>
      <c r="B460" s="246"/>
      <c r="C460" s="247"/>
      <c r="D460" s="252"/>
      <c r="E460" s="252"/>
      <c r="F460" s="73"/>
      <c r="G460" s="73"/>
      <c r="H460" s="73"/>
      <c r="I460" s="73"/>
      <c r="J460" s="73"/>
      <c r="K460" s="73"/>
      <c r="L460" s="73"/>
      <c r="M460" s="205"/>
    </row>
    <row r="461" spans="1:13">
      <c r="A461" s="107"/>
      <c r="B461" s="246"/>
      <c r="C461" s="247"/>
      <c r="D461" s="252"/>
      <c r="E461" s="252"/>
      <c r="F461" s="73"/>
      <c r="G461" s="73"/>
      <c r="H461" s="73"/>
      <c r="I461" s="73"/>
      <c r="J461" s="73"/>
      <c r="K461" s="73"/>
      <c r="L461" s="73"/>
      <c r="M461" s="205"/>
    </row>
    <row r="462" spans="1:13">
      <c r="A462" s="107"/>
      <c r="B462" s="246"/>
      <c r="C462" s="247"/>
      <c r="D462" s="252"/>
      <c r="E462" s="252"/>
      <c r="F462" s="73"/>
      <c r="G462" s="73"/>
      <c r="H462" s="73"/>
      <c r="I462" s="73"/>
      <c r="J462" s="73"/>
      <c r="K462" s="73"/>
      <c r="L462" s="73"/>
      <c r="M462" s="205"/>
    </row>
    <row r="463" spans="1:13">
      <c r="A463" s="107"/>
      <c r="B463" s="246"/>
      <c r="C463" s="247"/>
      <c r="D463" s="252"/>
      <c r="E463" s="252"/>
      <c r="F463" s="73"/>
      <c r="G463" s="73"/>
      <c r="H463" s="73"/>
      <c r="I463" s="73"/>
      <c r="J463" s="73"/>
      <c r="K463" s="73"/>
      <c r="L463" s="73"/>
      <c r="M463" s="205"/>
    </row>
    <row r="464" spans="1:13">
      <c r="A464" s="107"/>
      <c r="B464" s="246"/>
      <c r="C464" s="247"/>
      <c r="D464" s="252"/>
      <c r="E464" s="252"/>
      <c r="F464" s="73"/>
      <c r="G464" s="73"/>
      <c r="H464" s="73"/>
      <c r="I464" s="73"/>
      <c r="J464" s="73"/>
      <c r="K464" s="73"/>
      <c r="L464" s="73"/>
      <c r="M464" s="205"/>
    </row>
    <row r="465" spans="1:13">
      <c r="A465" s="107"/>
      <c r="B465" s="249"/>
      <c r="C465" s="247"/>
      <c r="D465" s="252"/>
      <c r="E465" s="252"/>
      <c r="F465" s="73"/>
      <c r="G465" s="73"/>
      <c r="H465" s="73"/>
      <c r="I465" s="73"/>
      <c r="J465" s="73"/>
      <c r="K465" s="73"/>
      <c r="L465" s="73"/>
      <c r="M465" s="205"/>
    </row>
    <row r="466" spans="1:13">
      <c r="A466" s="107"/>
      <c r="B466" s="267"/>
      <c r="C466" s="268"/>
      <c r="D466" s="269"/>
      <c r="E466" s="269"/>
      <c r="F466" s="99"/>
      <c r="G466" s="99"/>
      <c r="H466" s="99"/>
      <c r="I466" s="99"/>
      <c r="J466" s="73"/>
      <c r="K466" s="73"/>
      <c r="L466" s="73"/>
      <c r="M466" s="205"/>
    </row>
    <row r="467" spans="1:13">
      <c r="A467" s="107"/>
      <c r="B467" s="258"/>
      <c r="C467" s="258"/>
      <c r="D467" s="259"/>
      <c r="E467" s="259"/>
      <c r="F467" s="213"/>
      <c r="G467" s="213"/>
      <c r="H467" s="213"/>
      <c r="I467" s="213"/>
      <c r="J467" s="213"/>
      <c r="K467" s="213"/>
      <c r="L467" s="213"/>
      <c r="M467" s="213"/>
    </row>
    <row r="468" spans="1:13">
      <c r="A468" s="107"/>
      <c r="B468" s="249"/>
      <c r="C468" s="73"/>
      <c r="D468" s="252"/>
      <c r="E468" s="252"/>
      <c r="F468" s="73"/>
      <c r="G468" s="73"/>
      <c r="H468" s="73"/>
      <c r="I468" s="73"/>
      <c r="J468" s="73"/>
      <c r="K468" s="73"/>
      <c r="L468" s="73"/>
      <c r="M468" s="205"/>
    </row>
    <row r="469" spans="1:13">
      <c r="A469" s="107"/>
      <c r="B469" s="246"/>
      <c r="C469" s="73"/>
      <c r="D469" s="252"/>
      <c r="E469" s="252"/>
      <c r="F469" s="73"/>
      <c r="G469" s="73"/>
      <c r="H469" s="73"/>
      <c r="I469" s="73"/>
      <c r="J469" s="73"/>
      <c r="K469" s="73"/>
      <c r="L469" s="73"/>
      <c r="M469" s="205"/>
    </row>
    <row r="470" spans="1:13">
      <c r="A470" s="107"/>
      <c r="B470" s="246"/>
      <c r="C470" s="73"/>
      <c r="D470" s="252"/>
      <c r="E470" s="252"/>
      <c r="F470" s="73"/>
      <c r="G470" s="73"/>
      <c r="H470" s="73"/>
      <c r="I470" s="73"/>
      <c r="J470" s="73"/>
      <c r="K470" s="73"/>
      <c r="L470" s="73"/>
      <c r="M470" s="205"/>
    </row>
    <row r="471" spans="1:13">
      <c r="A471" s="107"/>
      <c r="B471" s="246"/>
      <c r="C471" s="247"/>
      <c r="D471" s="252"/>
      <c r="E471" s="252"/>
      <c r="F471" s="73"/>
      <c r="G471" s="73"/>
      <c r="H471" s="73"/>
      <c r="I471" s="73"/>
      <c r="J471" s="73"/>
      <c r="K471" s="73"/>
      <c r="L471" s="73"/>
      <c r="M471" s="205"/>
    </row>
    <row r="472" spans="1:13">
      <c r="A472" s="107"/>
      <c r="B472" s="246"/>
      <c r="C472" s="247"/>
      <c r="D472" s="252"/>
      <c r="E472" s="248"/>
      <c r="F472" s="73"/>
      <c r="G472" s="205"/>
      <c r="H472" s="73"/>
      <c r="I472" s="73"/>
      <c r="J472" s="73"/>
      <c r="K472" s="73"/>
      <c r="L472" s="73"/>
      <c r="M472" s="205"/>
    </row>
    <row r="473" spans="1:13">
      <c r="A473" s="107"/>
      <c r="B473" s="246"/>
      <c r="C473" s="247"/>
      <c r="D473" s="252"/>
      <c r="E473" s="252"/>
      <c r="F473" s="73"/>
      <c r="G473" s="73"/>
      <c r="H473" s="73"/>
      <c r="I473" s="73"/>
      <c r="J473" s="73"/>
      <c r="K473" s="73"/>
      <c r="L473" s="73"/>
      <c r="M473" s="205"/>
    </row>
    <row r="474" spans="1:13">
      <c r="A474" s="107"/>
      <c r="B474" s="246"/>
      <c r="C474" s="247"/>
      <c r="D474" s="252"/>
      <c r="E474" s="252"/>
      <c r="F474" s="73"/>
      <c r="G474" s="73"/>
      <c r="H474" s="73"/>
      <c r="I474" s="73"/>
      <c r="J474" s="73"/>
      <c r="K474" s="73"/>
      <c r="L474" s="73"/>
      <c r="M474" s="205"/>
    </row>
    <row r="475" spans="1:13">
      <c r="A475" s="107"/>
      <c r="B475" s="246"/>
      <c r="C475" s="247"/>
      <c r="D475" s="252"/>
      <c r="E475" s="252"/>
      <c r="F475" s="73"/>
      <c r="G475" s="73"/>
      <c r="H475" s="73"/>
      <c r="I475" s="73"/>
      <c r="J475" s="73"/>
      <c r="K475" s="73"/>
      <c r="L475" s="73"/>
      <c r="M475" s="205"/>
    </row>
    <row r="476" spans="1:13">
      <c r="A476" s="107"/>
      <c r="B476" s="246"/>
      <c r="C476" s="247"/>
      <c r="D476" s="252"/>
      <c r="E476" s="252"/>
      <c r="F476" s="73"/>
      <c r="G476" s="73"/>
      <c r="H476" s="73"/>
      <c r="I476" s="73"/>
      <c r="J476" s="73"/>
      <c r="K476" s="73"/>
      <c r="L476" s="73"/>
      <c r="M476" s="205"/>
    </row>
    <row r="477" spans="1:13">
      <c r="A477" s="107"/>
      <c r="B477" s="246"/>
      <c r="C477" s="247"/>
      <c r="D477" s="252"/>
      <c r="E477" s="252"/>
      <c r="F477" s="73"/>
      <c r="G477" s="73"/>
      <c r="H477" s="73"/>
      <c r="I477" s="73"/>
      <c r="J477" s="73"/>
      <c r="K477" s="73"/>
      <c r="L477" s="73"/>
      <c r="M477" s="205"/>
    </row>
    <row r="478" spans="1:13">
      <c r="A478" s="107"/>
      <c r="B478" s="246"/>
      <c r="C478" s="247"/>
      <c r="D478" s="252"/>
      <c r="E478" s="252"/>
      <c r="F478" s="73"/>
      <c r="G478" s="73"/>
      <c r="H478" s="73"/>
      <c r="I478" s="73"/>
      <c r="J478" s="73"/>
      <c r="K478" s="73"/>
      <c r="L478" s="73"/>
      <c r="M478" s="205"/>
    </row>
    <row r="479" spans="1:13">
      <c r="A479" s="107"/>
      <c r="B479" s="246"/>
      <c r="C479" s="247"/>
      <c r="D479" s="252"/>
      <c r="E479" s="252"/>
      <c r="F479" s="73"/>
      <c r="G479" s="73"/>
      <c r="H479" s="73"/>
      <c r="I479" s="73"/>
      <c r="J479" s="73"/>
      <c r="K479" s="73"/>
      <c r="L479" s="73"/>
      <c r="M479" s="205"/>
    </row>
    <row r="480" spans="1:13">
      <c r="A480" s="107"/>
      <c r="B480" s="246"/>
      <c r="C480" s="247"/>
      <c r="D480" s="252"/>
      <c r="E480" s="252"/>
      <c r="F480" s="73"/>
      <c r="G480" s="73"/>
      <c r="H480" s="73"/>
      <c r="I480" s="73"/>
      <c r="J480" s="73"/>
      <c r="K480" s="73"/>
      <c r="L480" s="73"/>
      <c r="M480" s="205"/>
    </row>
    <row r="481" spans="1:13">
      <c r="A481" s="107"/>
      <c r="B481" s="249"/>
      <c r="C481" s="247"/>
      <c r="D481" s="252"/>
      <c r="E481" s="252"/>
      <c r="F481" s="73"/>
      <c r="G481" s="73"/>
      <c r="H481" s="73"/>
      <c r="I481" s="99"/>
      <c r="J481" s="73"/>
      <c r="K481" s="73"/>
      <c r="L481" s="73"/>
      <c r="M481" s="205"/>
    </row>
    <row r="482" spans="1:13">
      <c r="A482" s="107"/>
      <c r="B482" s="246"/>
      <c r="C482" s="247"/>
      <c r="D482" s="252"/>
      <c r="E482" s="252"/>
      <c r="F482" s="73"/>
      <c r="G482" s="73"/>
      <c r="H482" s="73"/>
      <c r="I482" s="257"/>
      <c r="J482" s="73"/>
      <c r="K482" s="73"/>
      <c r="L482" s="73"/>
      <c r="M482" s="205"/>
    </row>
    <row r="483" spans="1:13">
      <c r="A483" s="107"/>
      <c r="B483" s="246"/>
      <c r="C483" s="247"/>
      <c r="D483" s="252"/>
      <c r="E483" s="252"/>
      <c r="F483" s="73"/>
      <c r="G483" s="73"/>
      <c r="H483" s="73"/>
      <c r="I483" s="73"/>
      <c r="J483" s="73"/>
      <c r="K483" s="73"/>
      <c r="L483" s="73"/>
      <c r="M483" s="205"/>
    </row>
    <row r="484" spans="1:13">
      <c r="A484" s="107"/>
      <c r="B484" s="246"/>
      <c r="C484" s="247"/>
      <c r="D484" s="252"/>
      <c r="E484" s="252"/>
      <c r="F484" s="73"/>
      <c r="G484" s="73"/>
      <c r="H484" s="73"/>
      <c r="I484" s="73"/>
      <c r="J484" s="73"/>
      <c r="K484" s="73"/>
      <c r="L484" s="73"/>
      <c r="M484" s="205"/>
    </row>
    <row r="485" spans="1:13">
      <c r="A485" s="107"/>
      <c r="B485" s="246"/>
      <c r="C485" s="247"/>
      <c r="D485" s="252"/>
      <c r="E485" s="252"/>
      <c r="F485" s="73"/>
      <c r="G485" s="73"/>
      <c r="H485" s="73"/>
      <c r="I485" s="73"/>
      <c r="J485" s="73"/>
      <c r="K485" s="73"/>
      <c r="L485" s="73"/>
      <c r="M485" s="205"/>
    </row>
    <row r="486" spans="1:13">
      <c r="A486" s="107"/>
      <c r="B486" s="246"/>
      <c r="C486" s="247"/>
      <c r="D486" s="252"/>
      <c r="E486" s="252"/>
      <c r="F486" s="73"/>
      <c r="G486" s="73"/>
      <c r="H486" s="73"/>
      <c r="I486" s="73"/>
      <c r="J486" s="73"/>
      <c r="K486" s="73"/>
      <c r="L486" s="73"/>
      <c r="M486" s="205"/>
    </row>
    <row r="487" spans="1:13">
      <c r="A487" s="107"/>
      <c r="B487" s="246"/>
      <c r="C487" s="247"/>
      <c r="D487" s="252"/>
      <c r="E487" s="252"/>
      <c r="F487" s="73"/>
      <c r="G487" s="73"/>
      <c r="H487" s="73"/>
      <c r="I487" s="73"/>
      <c r="J487" s="73"/>
      <c r="K487" s="73"/>
      <c r="L487" s="73"/>
      <c r="M487" s="205"/>
    </row>
    <row r="488" spans="1:13">
      <c r="A488" s="107"/>
      <c r="B488" s="258"/>
      <c r="C488" s="258"/>
      <c r="D488" s="259"/>
      <c r="E488" s="259"/>
      <c r="F488" s="213"/>
      <c r="G488" s="213"/>
      <c r="H488" s="213"/>
      <c r="I488" s="213"/>
      <c r="J488" s="213"/>
      <c r="K488" s="213"/>
      <c r="L488" s="213"/>
      <c r="M488" s="213"/>
    </row>
    <row r="489" spans="1:13">
      <c r="A489" s="107"/>
      <c r="B489" s="246"/>
      <c r="C489" s="73"/>
      <c r="D489" s="252"/>
      <c r="E489" s="252"/>
      <c r="F489" s="73"/>
      <c r="G489" s="73"/>
      <c r="H489" s="73"/>
      <c r="I489" s="73"/>
      <c r="J489" s="73"/>
      <c r="K489" s="73"/>
      <c r="L489" s="73"/>
      <c r="M489" s="205"/>
    </row>
    <row r="490" spans="1:13">
      <c r="A490" s="107"/>
      <c r="B490" s="272"/>
      <c r="C490" s="73"/>
      <c r="D490" s="252"/>
      <c r="E490" s="252"/>
      <c r="F490" s="73"/>
      <c r="G490" s="73"/>
      <c r="H490" s="73"/>
      <c r="I490" s="73"/>
      <c r="J490" s="73"/>
      <c r="K490" s="73"/>
      <c r="L490" s="73"/>
      <c r="M490" s="205"/>
    </row>
    <row r="491" spans="1:13">
      <c r="A491" s="107"/>
      <c r="B491" s="247"/>
      <c r="C491" s="247"/>
      <c r="D491" s="252"/>
      <c r="E491" s="248"/>
      <c r="F491" s="73"/>
      <c r="G491" s="205"/>
      <c r="H491" s="73"/>
      <c r="I491" s="73"/>
      <c r="J491" s="73"/>
      <c r="K491" s="73"/>
      <c r="L491" s="73"/>
      <c r="M491" s="205"/>
    </row>
    <row r="492" spans="1:13">
      <c r="A492" s="107"/>
      <c r="B492" s="73"/>
      <c r="C492" s="247"/>
      <c r="D492" s="248"/>
      <c r="E492" s="248"/>
      <c r="F492" s="73"/>
      <c r="G492" s="73"/>
      <c r="H492" s="247"/>
      <c r="I492" s="250"/>
      <c r="J492" s="73"/>
      <c r="K492" s="73"/>
      <c r="L492" s="73"/>
      <c r="M492" s="205"/>
    </row>
    <row r="493" spans="1:13">
      <c r="A493" s="107"/>
      <c r="B493" s="73"/>
      <c r="C493" s="247"/>
      <c r="D493" s="252"/>
      <c r="E493" s="252"/>
      <c r="F493" s="73"/>
      <c r="G493" s="73"/>
      <c r="H493" s="73"/>
      <c r="I493" s="73"/>
      <c r="J493" s="73"/>
      <c r="K493" s="73"/>
      <c r="L493" s="73"/>
      <c r="M493" s="205"/>
    </row>
    <row r="494" spans="1:13">
      <c r="A494" s="107"/>
      <c r="B494" s="73"/>
      <c r="C494" s="247"/>
      <c r="D494" s="252"/>
      <c r="E494" s="252"/>
      <c r="F494" s="73"/>
      <c r="G494" s="73"/>
      <c r="H494" s="73"/>
      <c r="I494" s="73"/>
      <c r="J494" s="73"/>
      <c r="K494" s="73"/>
      <c r="L494" s="73"/>
      <c r="M494" s="205"/>
    </row>
    <row r="495" spans="1:13">
      <c r="A495" s="107"/>
      <c r="B495" s="73"/>
      <c r="C495" s="247"/>
      <c r="D495" s="252"/>
      <c r="E495" s="252"/>
      <c r="F495" s="73"/>
      <c r="G495" s="73"/>
      <c r="H495" s="73"/>
      <c r="I495" s="73"/>
      <c r="J495" s="73"/>
      <c r="K495" s="73"/>
      <c r="L495" s="73"/>
      <c r="M495" s="205"/>
    </row>
    <row r="496" spans="1:13">
      <c r="A496" s="107"/>
      <c r="B496" s="73"/>
      <c r="C496" s="247"/>
      <c r="D496" s="252"/>
      <c r="E496" s="252"/>
      <c r="F496" s="73"/>
      <c r="G496" s="73"/>
      <c r="H496" s="73"/>
      <c r="I496" s="73"/>
      <c r="J496" s="73"/>
      <c r="K496" s="73"/>
      <c r="L496" s="73"/>
      <c r="M496" s="205"/>
    </row>
    <row r="497" spans="1:13">
      <c r="A497" s="107"/>
      <c r="B497" s="73"/>
      <c r="C497" s="247"/>
      <c r="D497" s="248"/>
      <c r="E497" s="252"/>
      <c r="F497" s="73"/>
      <c r="G497" s="73"/>
      <c r="H497" s="247"/>
      <c r="I497" s="250"/>
      <c r="J497" s="73"/>
      <c r="K497" s="73"/>
      <c r="L497" s="73"/>
      <c r="M497" s="205"/>
    </row>
    <row r="498" spans="1:13">
      <c r="A498" s="107"/>
      <c r="B498" s="73"/>
      <c r="C498" s="247"/>
      <c r="D498" s="248"/>
      <c r="E498" s="252"/>
      <c r="F498" s="73"/>
      <c r="G498" s="73"/>
      <c r="H498" s="247"/>
      <c r="I498" s="250"/>
      <c r="J498" s="73"/>
      <c r="K498" s="73"/>
      <c r="L498" s="73"/>
      <c r="M498" s="205"/>
    </row>
    <row r="499" spans="1:13">
      <c r="A499" s="107"/>
      <c r="B499" s="249"/>
      <c r="C499" s="247"/>
      <c r="D499" s="252"/>
      <c r="E499" s="252"/>
      <c r="F499" s="73"/>
      <c r="G499" s="73"/>
      <c r="H499" s="247"/>
      <c r="I499" s="250"/>
      <c r="J499" s="73"/>
      <c r="K499" s="73"/>
      <c r="L499" s="73"/>
      <c r="M499" s="205"/>
    </row>
    <row r="500" spans="1:13">
      <c r="A500" s="107"/>
      <c r="B500" s="73"/>
      <c r="C500" s="247"/>
      <c r="D500" s="252"/>
      <c r="E500" s="252"/>
      <c r="F500" s="73"/>
      <c r="G500" s="73"/>
      <c r="H500" s="73"/>
      <c r="I500" s="73"/>
      <c r="J500" s="73"/>
      <c r="K500" s="73"/>
      <c r="L500" s="73"/>
      <c r="M500" s="205"/>
    </row>
    <row r="501" spans="1:13">
      <c r="A501" s="107"/>
      <c r="B501" s="73"/>
      <c r="C501" s="247"/>
      <c r="D501" s="252"/>
      <c r="E501" s="252"/>
      <c r="F501" s="73"/>
      <c r="G501" s="73"/>
      <c r="H501" s="73"/>
      <c r="I501" s="73"/>
      <c r="J501" s="73"/>
      <c r="K501" s="73"/>
      <c r="L501" s="73"/>
      <c r="M501" s="205"/>
    </row>
    <row r="502" spans="1:13">
      <c r="A502" s="107"/>
      <c r="B502" s="73"/>
      <c r="C502" s="247"/>
      <c r="D502" s="252"/>
      <c r="E502" s="252"/>
      <c r="F502" s="73"/>
      <c r="G502" s="73"/>
      <c r="H502" s="73"/>
      <c r="I502" s="73"/>
      <c r="J502" s="73"/>
      <c r="K502" s="73"/>
      <c r="L502" s="73"/>
      <c r="M502" s="205"/>
    </row>
    <row r="503" spans="1:13">
      <c r="A503" s="107"/>
      <c r="B503" s="73"/>
      <c r="C503" s="247"/>
      <c r="D503" s="252"/>
      <c r="E503" s="252"/>
      <c r="F503" s="73"/>
      <c r="G503" s="73"/>
      <c r="H503" s="73"/>
      <c r="I503" s="73"/>
      <c r="J503" s="73"/>
      <c r="K503" s="73"/>
      <c r="L503" s="73"/>
      <c r="M503" s="205"/>
    </row>
    <row r="504" spans="1:13">
      <c r="A504" s="107"/>
      <c r="B504" s="73"/>
      <c r="C504" s="247"/>
      <c r="D504" s="252"/>
      <c r="E504" s="252"/>
      <c r="F504" s="73"/>
      <c r="G504" s="73"/>
      <c r="H504" s="73"/>
      <c r="I504" s="73"/>
      <c r="J504" s="73"/>
      <c r="K504" s="73"/>
      <c r="L504" s="73"/>
      <c r="M504" s="205"/>
    </row>
    <row r="505" spans="1:13">
      <c r="A505" s="107"/>
      <c r="B505" s="73"/>
      <c r="C505" s="247"/>
      <c r="D505" s="252"/>
      <c r="E505" s="252"/>
      <c r="F505" s="73"/>
      <c r="G505" s="73"/>
      <c r="H505" s="73"/>
      <c r="I505" s="73"/>
      <c r="J505" s="73"/>
      <c r="K505" s="73"/>
      <c r="L505" s="73"/>
      <c r="M505" s="205"/>
    </row>
    <row r="506" spans="1:13">
      <c r="A506" s="107"/>
      <c r="B506" s="73"/>
      <c r="C506" s="247"/>
      <c r="D506" s="252"/>
      <c r="E506" s="252"/>
      <c r="F506" s="73"/>
      <c r="G506" s="73"/>
      <c r="H506" s="73"/>
      <c r="I506" s="73"/>
      <c r="J506" s="73"/>
      <c r="K506" s="73"/>
      <c r="L506" s="73"/>
      <c r="M506" s="205"/>
    </row>
    <row r="507" spans="1:13">
      <c r="A507" s="107"/>
      <c r="B507" s="73"/>
      <c r="C507" s="73"/>
      <c r="D507" s="252"/>
      <c r="E507" s="252"/>
      <c r="F507" s="73"/>
      <c r="G507" s="73"/>
      <c r="H507" s="73"/>
      <c r="I507" s="73"/>
      <c r="J507" s="73"/>
      <c r="K507" s="73"/>
      <c r="L507" s="73"/>
      <c r="M507" s="205"/>
    </row>
    <row r="508" spans="1:13">
      <c r="A508" s="107"/>
      <c r="B508" s="73"/>
      <c r="C508" s="73"/>
      <c r="D508" s="252"/>
      <c r="E508" s="252"/>
      <c r="F508" s="73"/>
      <c r="G508" s="73"/>
      <c r="H508" s="73"/>
      <c r="I508" s="73"/>
      <c r="J508" s="73"/>
      <c r="K508" s="73"/>
      <c r="L508" s="73"/>
      <c r="M508" s="205"/>
    </row>
    <row r="509" spans="1:13">
      <c r="D509" s="103"/>
      <c r="E509" s="104"/>
      <c r="H509" s="273"/>
    </row>
    <row r="510" spans="1:13">
      <c r="D510" s="103"/>
      <c r="E510" s="104"/>
      <c r="H510" s="273"/>
    </row>
    <row r="511" spans="1:13">
      <c r="D511" s="103"/>
      <c r="E511" s="104"/>
      <c r="H511" s="273"/>
    </row>
    <row r="512" spans="1:13">
      <c r="D512" s="103"/>
      <c r="E512" s="104"/>
      <c r="H512" s="273"/>
    </row>
    <row r="513" spans="4:8">
      <c r="D513" s="103"/>
      <c r="E513" s="104"/>
      <c r="H513" s="273"/>
    </row>
    <row r="514" spans="4:8">
      <c r="D514" s="103"/>
      <c r="E514" s="104"/>
      <c r="H514" s="273"/>
    </row>
    <row r="515" spans="4:8">
      <c r="D515" s="103"/>
      <c r="E515" s="104"/>
      <c r="H515" s="273"/>
    </row>
    <row r="516" spans="4:8">
      <c r="D516" s="103"/>
      <c r="E516" s="104"/>
      <c r="H516" s="273"/>
    </row>
    <row r="517" spans="4:8">
      <c r="D517" s="103"/>
      <c r="E517" s="104"/>
      <c r="H517" s="273"/>
    </row>
    <row r="518" spans="4:8">
      <c r="D518" s="103"/>
      <c r="E518" s="104"/>
      <c r="H518" s="273"/>
    </row>
    <row r="519" spans="4:8">
      <c r="D519" s="103"/>
      <c r="E519" s="104"/>
      <c r="H519" s="273"/>
    </row>
    <row r="520" spans="4:8">
      <c r="D520" s="103"/>
      <c r="E520" s="104"/>
      <c r="H520" s="273"/>
    </row>
    <row r="521" spans="4:8">
      <c r="D521" s="103"/>
      <c r="E521" s="104"/>
      <c r="H521" s="273"/>
    </row>
    <row r="522" spans="4:8">
      <c r="D522" s="103"/>
      <c r="E522" s="104"/>
      <c r="H522" s="273"/>
    </row>
    <row r="523" spans="4:8">
      <c r="D523" s="103"/>
      <c r="E523" s="104"/>
      <c r="H523" s="273"/>
    </row>
    <row r="524" spans="4:8">
      <c r="D524" s="103"/>
      <c r="E524" s="104"/>
      <c r="H524" s="273"/>
    </row>
    <row r="525" spans="4:8">
      <c r="D525" s="103"/>
      <c r="E525" s="104"/>
      <c r="H525" s="273"/>
    </row>
    <row r="526" spans="4:8">
      <c r="D526" s="103"/>
      <c r="E526" s="104"/>
      <c r="H526" s="273"/>
    </row>
    <row r="527" spans="4:8">
      <c r="D527" s="103"/>
      <c r="E527" s="104"/>
      <c r="H527" s="273"/>
    </row>
    <row r="528" spans="4:8">
      <c r="D528" s="103"/>
      <c r="E528" s="104"/>
      <c r="H528" s="273"/>
    </row>
    <row r="529" spans="4:8">
      <c r="D529" s="103"/>
      <c r="E529" s="104"/>
      <c r="H529" s="273"/>
    </row>
    <row r="530" spans="4:8">
      <c r="D530" s="103"/>
      <c r="E530" s="104"/>
      <c r="H530" s="273"/>
    </row>
    <row r="531" spans="4:8">
      <c r="D531" s="103"/>
      <c r="E531" s="104"/>
      <c r="H531" s="273"/>
    </row>
    <row r="532" spans="4:8">
      <c r="D532" s="103"/>
      <c r="E532" s="104"/>
      <c r="H532" s="273"/>
    </row>
    <row r="533" spans="4:8">
      <c r="D533" s="103"/>
      <c r="E533" s="104"/>
      <c r="H533" s="273"/>
    </row>
    <row r="534" spans="4:8">
      <c r="D534" s="103"/>
      <c r="E534" s="104"/>
      <c r="H534" s="273"/>
    </row>
    <row r="535" spans="4:8">
      <c r="D535" s="103"/>
      <c r="E535" s="104"/>
      <c r="H535" s="273"/>
    </row>
    <row r="536" spans="4:8">
      <c r="D536" s="103"/>
      <c r="E536" s="104"/>
      <c r="H536" s="273"/>
    </row>
    <row r="537" spans="4:8">
      <c r="D537" s="103"/>
      <c r="E537" s="104"/>
      <c r="H537" s="273"/>
    </row>
    <row r="538" spans="4:8">
      <c r="D538" s="103"/>
      <c r="E538" s="104"/>
      <c r="H538" s="273"/>
    </row>
    <row r="539" spans="4:8">
      <c r="D539" s="103"/>
      <c r="E539" s="104"/>
      <c r="H539" s="273"/>
    </row>
    <row r="540" spans="4:8">
      <c r="D540" s="103"/>
      <c r="E540" s="104"/>
      <c r="H540" s="273"/>
    </row>
    <row r="541" spans="4:8">
      <c r="D541" s="103"/>
      <c r="E541" s="104"/>
      <c r="H541" s="273"/>
    </row>
    <row r="542" spans="4:8">
      <c r="D542" s="103"/>
      <c r="E542" s="104"/>
      <c r="H542" s="273"/>
    </row>
    <row r="543" spans="4:8">
      <c r="D543" s="103"/>
      <c r="E543" s="104"/>
      <c r="H543" s="273"/>
    </row>
    <row r="544" spans="4:8">
      <c r="D544" s="103"/>
      <c r="E544" s="104"/>
      <c r="H544" s="273"/>
    </row>
    <row r="545" spans="4:8">
      <c r="D545" s="103"/>
      <c r="E545" s="104"/>
      <c r="H545" s="273"/>
    </row>
    <row r="546" spans="4:8">
      <c r="D546" s="103"/>
      <c r="E546" s="104"/>
      <c r="H546" s="273"/>
    </row>
    <row r="547" spans="4:8">
      <c r="D547" s="103"/>
      <c r="E547" s="104"/>
      <c r="H547" s="273"/>
    </row>
    <row r="548" spans="4:8">
      <c r="D548" s="103"/>
      <c r="E548" s="104"/>
      <c r="H548" s="273"/>
    </row>
    <row r="549" spans="4:8">
      <c r="D549" s="103"/>
      <c r="E549" s="104"/>
      <c r="H549" s="273"/>
    </row>
    <row r="550" spans="4:8">
      <c r="D550" s="103"/>
      <c r="E550" s="104"/>
      <c r="H550" s="273"/>
    </row>
    <row r="551" spans="4:8">
      <c r="D551" s="103"/>
      <c r="E551" s="104"/>
      <c r="H551" s="273"/>
    </row>
    <row r="552" spans="4:8">
      <c r="D552" s="103"/>
      <c r="E552" s="104"/>
      <c r="H552" s="273"/>
    </row>
    <row r="553" spans="4:8">
      <c r="D553" s="103"/>
      <c r="E553" s="104"/>
      <c r="H553" s="273"/>
    </row>
    <row r="554" spans="4:8">
      <c r="D554" s="103"/>
      <c r="E554" s="104"/>
      <c r="H554" s="273"/>
    </row>
    <row r="555" spans="4:8">
      <c r="D555" s="103"/>
      <c r="E555" s="104"/>
      <c r="H555" s="273"/>
    </row>
    <row r="556" spans="4:8">
      <c r="D556" s="103"/>
      <c r="E556" s="104"/>
      <c r="H556" s="273"/>
    </row>
    <row r="557" spans="4:8">
      <c r="D557" s="103"/>
      <c r="E557" s="104"/>
      <c r="H557" s="273"/>
    </row>
    <row r="558" spans="4:8">
      <c r="D558" s="103"/>
      <c r="E558" s="104"/>
      <c r="H558" s="273"/>
    </row>
    <row r="559" spans="4:8">
      <c r="D559" s="103"/>
      <c r="E559" s="104"/>
      <c r="H559" s="273"/>
    </row>
    <row r="560" spans="4:8">
      <c r="D560" s="103"/>
      <c r="E560" s="104"/>
      <c r="H560" s="273"/>
    </row>
    <row r="561" spans="4:8">
      <c r="D561" s="103"/>
      <c r="E561" s="104"/>
      <c r="H561" s="273"/>
    </row>
    <row r="562" spans="4:8">
      <c r="D562" s="103"/>
      <c r="E562" s="104"/>
      <c r="H562" s="273"/>
    </row>
    <row r="563" spans="4:8">
      <c r="D563" s="103"/>
      <c r="E563" s="104"/>
      <c r="H563" s="273"/>
    </row>
    <row r="564" spans="4:8">
      <c r="D564" s="103"/>
      <c r="E564" s="104"/>
      <c r="H564" s="273"/>
    </row>
    <row r="565" spans="4:8">
      <c r="D565" s="103"/>
      <c r="E565" s="104"/>
      <c r="H565" s="273"/>
    </row>
    <row r="566" spans="4:8">
      <c r="D566" s="103"/>
      <c r="E566" s="104"/>
      <c r="H566" s="273"/>
    </row>
    <row r="567" spans="4:8">
      <c r="D567" s="103"/>
      <c r="E567" s="104"/>
      <c r="H567" s="273"/>
    </row>
    <row r="568" spans="4:8">
      <c r="D568" s="103"/>
      <c r="E568" s="104"/>
      <c r="H568" s="273"/>
    </row>
    <row r="569" spans="4:8">
      <c r="D569" s="103"/>
      <c r="E569" s="104"/>
      <c r="H569" s="273"/>
    </row>
    <row r="570" spans="4:8">
      <c r="D570" s="103"/>
      <c r="E570" s="104"/>
      <c r="H570" s="273"/>
    </row>
    <row r="571" spans="4:8">
      <c r="D571" s="103"/>
      <c r="E571" s="104"/>
      <c r="H571" s="273"/>
    </row>
    <row r="572" spans="4:8">
      <c r="D572" s="103"/>
      <c r="E572" s="104"/>
      <c r="H572" s="273"/>
    </row>
    <row r="573" spans="4:8">
      <c r="D573" s="103"/>
      <c r="E573" s="104"/>
      <c r="H573" s="273"/>
    </row>
    <row r="574" spans="4:8">
      <c r="D574" s="103"/>
      <c r="E574" s="104"/>
      <c r="H574" s="273"/>
    </row>
    <row r="575" spans="4:8">
      <c r="D575" s="103"/>
      <c r="E575" s="104"/>
      <c r="H575" s="273"/>
    </row>
    <row r="576" spans="4:8">
      <c r="D576" s="103"/>
      <c r="E576" s="104"/>
      <c r="H576" s="273"/>
    </row>
    <row r="577" spans="4:8">
      <c r="D577" s="103"/>
      <c r="E577" s="104"/>
      <c r="H577" s="273"/>
    </row>
    <row r="578" spans="4:8">
      <c r="D578" s="103"/>
      <c r="E578" s="104"/>
      <c r="H578" s="273"/>
    </row>
    <row r="579" spans="4:8">
      <c r="D579" s="103"/>
      <c r="E579" s="104"/>
      <c r="H579" s="273"/>
    </row>
    <row r="580" spans="4:8">
      <c r="D580" s="103"/>
      <c r="E580" s="104"/>
      <c r="H580" s="273"/>
    </row>
    <row r="581" spans="4:8">
      <c r="D581" s="103"/>
      <c r="E581" s="104"/>
      <c r="H581" s="273"/>
    </row>
    <row r="582" spans="4:8">
      <c r="D582" s="103"/>
      <c r="E582" s="104"/>
      <c r="H582" s="273"/>
    </row>
    <row r="583" spans="4:8">
      <c r="D583" s="103"/>
      <c r="E583" s="104"/>
      <c r="H583" s="273"/>
    </row>
    <row r="584" spans="4:8">
      <c r="D584" s="103"/>
      <c r="E584" s="104"/>
      <c r="H584" s="273"/>
    </row>
    <row r="585" spans="4:8">
      <c r="D585" s="103"/>
      <c r="E585" s="104"/>
      <c r="H585" s="273"/>
    </row>
    <row r="586" spans="4:8">
      <c r="D586" s="103"/>
      <c r="E586" s="104"/>
      <c r="H586" s="273"/>
    </row>
    <row r="587" spans="4:8">
      <c r="D587" s="103"/>
      <c r="E587" s="104"/>
      <c r="H587" s="273"/>
    </row>
    <row r="588" spans="4:8">
      <c r="D588" s="103"/>
      <c r="E588" s="104"/>
      <c r="H588" s="273"/>
    </row>
    <row r="589" spans="4:8">
      <c r="D589" s="103"/>
      <c r="E589" s="104"/>
      <c r="H589" s="273"/>
    </row>
    <row r="590" spans="4:8">
      <c r="D590" s="103"/>
      <c r="E590" s="104"/>
      <c r="H590" s="273"/>
    </row>
    <row r="591" spans="4:8">
      <c r="D591" s="103"/>
      <c r="E591" s="104"/>
      <c r="H591" s="273"/>
    </row>
    <row r="592" spans="4:8">
      <c r="D592" s="103"/>
      <c r="E592" s="104"/>
      <c r="H592" s="273"/>
    </row>
    <row r="593" spans="4:8">
      <c r="D593" s="103"/>
      <c r="E593" s="104"/>
      <c r="H593" s="273"/>
    </row>
    <row r="594" spans="4:8">
      <c r="D594" s="103"/>
      <c r="E594" s="104"/>
      <c r="H594" s="273"/>
    </row>
    <row r="595" spans="4:8">
      <c r="D595" s="103"/>
      <c r="E595" s="104"/>
      <c r="H595" s="273"/>
    </row>
    <row r="596" spans="4:8">
      <c r="D596" s="103"/>
      <c r="E596" s="104"/>
      <c r="H596" s="273"/>
    </row>
    <row r="597" spans="4:8">
      <c r="D597" s="103"/>
      <c r="E597" s="104"/>
      <c r="H597" s="273"/>
    </row>
    <row r="598" spans="4:8">
      <c r="D598" s="103"/>
      <c r="E598" s="104"/>
      <c r="H598" s="273"/>
    </row>
    <row r="599" spans="4:8">
      <c r="D599" s="103"/>
      <c r="E599" s="104"/>
      <c r="H599" s="273"/>
    </row>
    <row r="600" spans="4:8">
      <c r="D600" s="103"/>
      <c r="E600" s="104"/>
      <c r="H600" s="273"/>
    </row>
    <row r="601" spans="4:8">
      <c r="D601" s="103"/>
      <c r="E601" s="104"/>
      <c r="H601" s="273"/>
    </row>
    <row r="602" spans="4:8">
      <c r="D602" s="103"/>
      <c r="E602" s="104"/>
      <c r="H602" s="273"/>
    </row>
    <row r="603" spans="4:8">
      <c r="D603" s="103"/>
      <c r="E603" s="104"/>
      <c r="H603" s="273"/>
    </row>
    <row r="604" spans="4:8">
      <c r="D604" s="103"/>
      <c r="E604" s="104"/>
      <c r="H604" s="273"/>
    </row>
    <row r="605" spans="4:8">
      <c r="D605" s="103"/>
      <c r="E605" s="104"/>
      <c r="H605" s="273"/>
    </row>
    <row r="606" spans="4:8">
      <c r="D606" s="103"/>
      <c r="E606" s="104"/>
      <c r="H606" s="273"/>
    </row>
    <row r="607" spans="4:8">
      <c r="D607" s="103"/>
      <c r="E607" s="104"/>
      <c r="H607" s="273"/>
    </row>
    <row r="608" spans="4:8">
      <c r="D608" s="103"/>
      <c r="E608" s="104"/>
      <c r="H608" s="273"/>
    </row>
    <row r="609" spans="4:8">
      <c r="D609" s="103"/>
      <c r="E609" s="104"/>
      <c r="H609" s="273"/>
    </row>
    <row r="610" spans="4:8">
      <c r="D610" s="103"/>
      <c r="E610" s="104"/>
      <c r="H610" s="273"/>
    </row>
    <row r="611" spans="4:8">
      <c r="D611" s="103"/>
      <c r="E611" s="104"/>
      <c r="H611" s="273"/>
    </row>
    <row r="612" spans="4:8">
      <c r="D612" s="103"/>
      <c r="E612" s="104"/>
      <c r="H612" s="273"/>
    </row>
    <row r="613" spans="4:8">
      <c r="D613" s="103"/>
      <c r="E613" s="104"/>
      <c r="H613" s="273"/>
    </row>
    <row r="614" spans="4:8">
      <c r="D614" s="103"/>
      <c r="E614" s="104"/>
      <c r="H614" s="273"/>
    </row>
    <row r="615" spans="4:8">
      <c r="D615" s="103"/>
      <c r="E615" s="104"/>
      <c r="H615" s="273"/>
    </row>
    <row r="616" spans="4:8">
      <c r="D616" s="103"/>
      <c r="E616" s="104"/>
      <c r="H616" s="273"/>
    </row>
    <row r="617" spans="4:8">
      <c r="D617" s="103"/>
      <c r="E617" s="104"/>
      <c r="H617" s="273"/>
    </row>
    <row r="618" spans="4:8">
      <c r="D618" s="103"/>
      <c r="E618" s="104"/>
      <c r="H618" s="273"/>
    </row>
    <row r="619" spans="4:8">
      <c r="D619" s="103"/>
      <c r="E619" s="104"/>
      <c r="H619" s="273"/>
    </row>
    <row r="620" spans="4:8">
      <c r="D620" s="103"/>
      <c r="E620" s="104"/>
      <c r="H620" s="273"/>
    </row>
    <row r="621" spans="4:8">
      <c r="D621" s="103"/>
      <c r="E621" s="104"/>
      <c r="H621" s="273"/>
    </row>
    <row r="622" spans="4:8">
      <c r="D622" s="103"/>
      <c r="E622" s="104"/>
      <c r="H622" s="273"/>
    </row>
    <row r="623" spans="4:8">
      <c r="D623" s="103"/>
      <c r="E623" s="104"/>
      <c r="H623" s="273"/>
    </row>
    <row r="624" spans="4:8">
      <c r="D624" s="103"/>
      <c r="E624" s="104"/>
      <c r="H624" s="273"/>
    </row>
    <row r="625" spans="4:8">
      <c r="D625" s="103"/>
      <c r="E625" s="104"/>
      <c r="H625" s="273"/>
    </row>
    <row r="626" spans="4:8">
      <c r="D626" s="103"/>
      <c r="E626" s="104"/>
      <c r="H626" s="273"/>
    </row>
    <row r="627" spans="4:8">
      <c r="D627" s="103"/>
      <c r="E627" s="104"/>
      <c r="H627" s="273"/>
    </row>
    <row r="628" spans="4:8">
      <c r="D628" s="103"/>
      <c r="E628" s="104"/>
      <c r="H628" s="273"/>
    </row>
    <row r="629" spans="4:8">
      <c r="D629" s="103"/>
      <c r="E629" s="104"/>
      <c r="H629" s="273"/>
    </row>
    <row r="630" spans="4:8">
      <c r="D630" s="103"/>
      <c r="E630" s="104"/>
      <c r="H630" s="273"/>
    </row>
    <row r="631" spans="4:8">
      <c r="D631" s="103"/>
      <c r="E631" s="104"/>
      <c r="H631" s="273"/>
    </row>
    <row r="632" spans="4:8">
      <c r="D632" s="103"/>
      <c r="E632" s="104"/>
      <c r="H632" s="273"/>
    </row>
    <row r="633" spans="4:8">
      <c r="D633" s="103"/>
      <c r="E633" s="104"/>
      <c r="H633" s="273"/>
    </row>
    <row r="634" spans="4:8">
      <c r="D634" s="103"/>
      <c r="E634" s="104"/>
      <c r="H634" s="273"/>
    </row>
    <row r="635" spans="4:8">
      <c r="D635" s="103"/>
      <c r="E635" s="104"/>
      <c r="H635" s="273"/>
    </row>
    <row r="636" spans="4:8">
      <c r="D636" s="103"/>
      <c r="E636" s="104"/>
      <c r="H636" s="273"/>
    </row>
    <row r="637" spans="4:8">
      <c r="D637" s="103"/>
      <c r="E637" s="104"/>
      <c r="H637" s="273"/>
    </row>
    <row r="638" spans="4:8">
      <c r="D638" s="103"/>
      <c r="E638" s="104"/>
      <c r="H638" s="273"/>
    </row>
    <row r="639" spans="4:8">
      <c r="D639" s="103"/>
      <c r="E639" s="104"/>
      <c r="H639" s="273"/>
    </row>
    <row r="640" spans="4:8">
      <c r="D640" s="103"/>
      <c r="E640" s="104"/>
      <c r="H640" s="273"/>
    </row>
    <row r="641" spans="4:8">
      <c r="D641" s="103"/>
      <c r="E641" s="104"/>
      <c r="H641" s="273"/>
    </row>
    <row r="642" spans="4:8">
      <c r="D642" s="103"/>
      <c r="E642" s="104"/>
      <c r="H642" s="273"/>
    </row>
    <row r="643" spans="4:8">
      <c r="D643" s="103"/>
      <c r="E643" s="104"/>
      <c r="H643" s="273"/>
    </row>
    <row r="644" spans="4:8">
      <c r="D644" s="103"/>
      <c r="E644" s="104"/>
      <c r="H644" s="273"/>
    </row>
    <row r="645" spans="4:8">
      <c r="D645" s="103"/>
      <c r="E645" s="104"/>
      <c r="H645" s="273"/>
    </row>
    <row r="646" spans="4:8">
      <c r="D646" s="103"/>
      <c r="E646" s="104"/>
      <c r="H646" s="273"/>
    </row>
    <row r="647" spans="4:8">
      <c r="D647" s="103"/>
      <c r="E647" s="104"/>
      <c r="H647" s="273"/>
    </row>
    <row r="648" spans="4:8">
      <c r="D648" s="103"/>
      <c r="E648" s="104"/>
      <c r="H648" s="273"/>
    </row>
    <row r="649" spans="4:8">
      <c r="D649" s="103"/>
      <c r="E649" s="104"/>
      <c r="H649" s="273"/>
    </row>
    <row r="650" spans="4:8">
      <c r="D650" s="103"/>
      <c r="E650" s="104"/>
      <c r="H650" s="273"/>
    </row>
    <row r="651" spans="4:8">
      <c r="D651" s="103"/>
      <c r="E651" s="104"/>
      <c r="H651" s="273"/>
    </row>
    <row r="652" spans="4:8">
      <c r="D652" s="103"/>
      <c r="E652" s="104"/>
      <c r="H652" s="273"/>
    </row>
    <row r="653" spans="4:8">
      <c r="D653" s="103"/>
      <c r="E653" s="104"/>
      <c r="H653" s="273"/>
    </row>
    <row r="654" spans="4:8">
      <c r="D654" s="103"/>
      <c r="E654" s="104"/>
      <c r="H654" s="273"/>
    </row>
    <row r="655" spans="4:8">
      <c r="D655" s="103"/>
      <c r="E655" s="104"/>
      <c r="H655" s="273"/>
    </row>
    <row r="656" spans="4:8">
      <c r="D656" s="103"/>
      <c r="E656" s="104"/>
      <c r="H656" s="273"/>
    </row>
    <row r="657" spans="4:8">
      <c r="D657" s="103"/>
      <c r="E657" s="104"/>
      <c r="H657" s="273"/>
    </row>
    <row r="658" spans="4:8">
      <c r="D658" s="103"/>
      <c r="E658" s="104"/>
      <c r="H658" s="273"/>
    </row>
    <row r="659" spans="4:8">
      <c r="D659" s="103"/>
      <c r="E659" s="104"/>
      <c r="H659" s="273"/>
    </row>
    <row r="660" spans="4:8">
      <c r="D660" s="103"/>
      <c r="E660" s="104"/>
      <c r="H660" s="273"/>
    </row>
    <row r="661" spans="4:8">
      <c r="D661" s="103"/>
      <c r="E661" s="104"/>
      <c r="H661" s="273"/>
    </row>
    <row r="662" spans="4:8">
      <c r="D662" s="103"/>
      <c r="E662" s="104"/>
      <c r="H662" s="273"/>
    </row>
    <row r="663" spans="4:8">
      <c r="D663" s="103"/>
      <c r="E663" s="104"/>
      <c r="H663" s="273"/>
    </row>
    <row r="664" spans="4:8">
      <c r="D664" s="103"/>
      <c r="E664" s="104"/>
      <c r="H664" s="273"/>
    </row>
    <row r="665" spans="4:8">
      <c r="D665" s="103"/>
      <c r="E665" s="104"/>
      <c r="H665" s="273"/>
    </row>
    <row r="666" spans="4:8">
      <c r="D666" s="103"/>
      <c r="E666" s="104"/>
      <c r="H666" s="273"/>
    </row>
    <row r="667" spans="4:8">
      <c r="D667" s="103"/>
      <c r="E667" s="104"/>
      <c r="H667" s="273"/>
    </row>
    <row r="668" spans="4:8">
      <c r="D668" s="103"/>
      <c r="E668" s="104"/>
      <c r="H668" s="273"/>
    </row>
    <row r="669" spans="4:8">
      <c r="D669" s="103"/>
      <c r="E669" s="104"/>
      <c r="H669" s="273"/>
    </row>
    <row r="670" spans="4:8">
      <c r="D670" s="103"/>
      <c r="E670" s="104"/>
      <c r="H670" s="273"/>
    </row>
    <row r="671" spans="4:8">
      <c r="D671" s="103"/>
      <c r="E671" s="104"/>
      <c r="H671" s="273"/>
    </row>
    <row r="672" spans="4:8">
      <c r="D672" s="103"/>
      <c r="E672" s="104"/>
      <c r="H672" s="273"/>
    </row>
    <row r="673" spans="4:8">
      <c r="D673" s="103"/>
      <c r="E673" s="104"/>
      <c r="H673" s="273"/>
    </row>
    <row r="674" spans="4:8">
      <c r="D674" s="103"/>
      <c r="E674" s="104"/>
      <c r="H674" s="273"/>
    </row>
    <row r="675" spans="4:8">
      <c r="D675" s="103"/>
      <c r="E675" s="104"/>
      <c r="H675" s="273"/>
    </row>
    <row r="676" spans="4:8">
      <c r="D676" s="103"/>
      <c r="E676" s="104"/>
      <c r="H676" s="273"/>
    </row>
    <row r="677" spans="4:8">
      <c r="D677" s="103"/>
      <c r="E677" s="104"/>
      <c r="H677" s="273"/>
    </row>
    <row r="678" spans="4:8">
      <c r="D678" s="103"/>
      <c r="E678" s="104"/>
      <c r="H678" s="273"/>
    </row>
    <row r="679" spans="4:8">
      <c r="D679" s="103"/>
      <c r="E679" s="104"/>
      <c r="H679" s="273"/>
    </row>
    <row r="680" spans="4:8">
      <c r="D680" s="103"/>
      <c r="E680" s="104"/>
      <c r="H680" s="273"/>
    </row>
    <row r="681" spans="4:8">
      <c r="D681" s="103"/>
      <c r="E681" s="104"/>
      <c r="H681" s="273"/>
    </row>
    <row r="682" spans="4:8">
      <c r="D682" s="103"/>
      <c r="E682" s="104"/>
      <c r="H682" s="273"/>
    </row>
    <row r="683" spans="4:8">
      <c r="D683" s="103"/>
      <c r="E683" s="104"/>
      <c r="H683" s="273"/>
    </row>
    <row r="684" spans="4:8">
      <c r="D684" s="103"/>
      <c r="E684" s="104"/>
      <c r="H684" s="273"/>
    </row>
    <row r="685" spans="4:8">
      <c r="D685" s="103"/>
      <c r="E685" s="104"/>
      <c r="H685" s="273"/>
    </row>
    <row r="686" spans="4:8">
      <c r="D686" s="103"/>
      <c r="E686" s="104"/>
      <c r="H686" s="273"/>
    </row>
    <row r="687" spans="4:8">
      <c r="D687" s="103"/>
      <c r="E687" s="104"/>
      <c r="H687" s="273"/>
    </row>
    <row r="688" spans="4:8">
      <c r="D688" s="103"/>
      <c r="E688" s="104"/>
      <c r="H688" s="273"/>
    </row>
    <row r="689" spans="4:8">
      <c r="D689" s="103"/>
      <c r="E689" s="104"/>
      <c r="H689" s="273"/>
    </row>
    <row r="690" spans="4:8">
      <c r="D690" s="103"/>
      <c r="E690" s="104"/>
      <c r="H690" s="273"/>
    </row>
    <row r="691" spans="4:8">
      <c r="D691" s="103"/>
      <c r="E691" s="104"/>
      <c r="H691" s="273"/>
    </row>
    <row r="692" spans="4:8">
      <c r="D692" s="103"/>
      <c r="E692" s="104"/>
      <c r="H692" s="273"/>
    </row>
    <row r="693" spans="4:8">
      <c r="D693" s="103"/>
      <c r="E693" s="104"/>
      <c r="H693" s="273"/>
    </row>
    <row r="694" spans="4:8">
      <c r="D694" s="103"/>
      <c r="E694" s="104"/>
      <c r="H694" s="273"/>
    </row>
    <row r="695" spans="4:8">
      <c r="D695" s="103"/>
      <c r="E695" s="104"/>
      <c r="H695" s="273"/>
    </row>
    <row r="696" spans="4:8">
      <c r="D696" s="103"/>
      <c r="E696" s="104"/>
      <c r="H696" s="273"/>
    </row>
    <row r="697" spans="4:8">
      <c r="D697" s="103"/>
      <c r="E697" s="104"/>
      <c r="H697" s="273"/>
    </row>
    <row r="698" spans="4:8">
      <c r="D698" s="103"/>
      <c r="E698" s="104"/>
      <c r="H698" s="273"/>
    </row>
    <row r="699" spans="4:8">
      <c r="D699" s="103"/>
      <c r="E699" s="104"/>
      <c r="H699" s="273"/>
    </row>
    <row r="700" spans="4:8">
      <c r="D700" s="103"/>
      <c r="E700" s="104"/>
      <c r="H700" s="273"/>
    </row>
    <row r="701" spans="4:8">
      <c r="D701" s="103"/>
      <c r="E701" s="104"/>
      <c r="H701" s="273"/>
    </row>
    <row r="702" spans="4:8">
      <c r="D702" s="103"/>
      <c r="E702" s="104"/>
      <c r="H702" s="273"/>
    </row>
    <row r="703" spans="4:8">
      <c r="D703" s="103"/>
      <c r="E703" s="104"/>
      <c r="H703" s="273"/>
    </row>
    <row r="704" spans="4:8">
      <c r="D704" s="103"/>
      <c r="E704" s="104"/>
      <c r="H704" s="273"/>
    </row>
    <row r="705" spans="4:8">
      <c r="D705" s="103"/>
      <c r="E705" s="104"/>
      <c r="H705" s="273"/>
    </row>
    <row r="706" spans="4:8">
      <c r="D706" s="103"/>
      <c r="E706" s="104"/>
      <c r="H706" s="273"/>
    </row>
    <row r="707" spans="4:8">
      <c r="D707" s="103"/>
      <c r="E707" s="104"/>
      <c r="H707" s="273"/>
    </row>
    <row r="708" spans="4:8">
      <c r="D708" s="103"/>
      <c r="E708" s="104"/>
      <c r="H708" s="273"/>
    </row>
    <row r="709" spans="4:8">
      <c r="D709" s="103"/>
      <c r="E709" s="104"/>
      <c r="H709" s="273"/>
    </row>
    <row r="710" spans="4:8">
      <c r="D710" s="103"/>
      <c r="E710" s="104"/>
      <c r="H710" s="273"/>
    </row>
    <row r="711" spans="4:8">
      <c r="D711" s="103"/>
      <c r="E711" s="104"/>
      <c r="H711" s="273"/>
    </row>
    <row r="712" spans="4:8">
      <c r="D712" s="103"/>
      <c r="E712" s="104"/>
      <c r="H712" s="273"/>
    </row>
    <row r="713" spans="4:8">
      <c r="D713" s="103"/>
      <c r="E713" s="104"/>
      <c r="H713" s="273"/>
    </row>
    <row r="714" spans="4:8">
      <c r="D714" s="103"/>
      <c r="E714" s="104"/>
      <c r="H714" s="273"/>
    </row>
    <row r="715" spans="4:8">
      <c r="D715" s="103"/>
      <c r="E715" s="104"/>
      <c r="H715" s="273"/>
    </row>
    <row r="716" spans="4:8">
      <c r="D716" s="103"/>
      <c r="E716" s="104"/>
      <c r="H716" s="273"/>
    </row>
    <row r="717" spans="4:8">
      <c r="D717" s="103"/>
      <c r="E717" s="104"/>
      <c r="H717" s="273"/>
    </row>
    <row r="718" spans="4:8">
      <c r="D718" s="103"/>
      <c r="E718" s="104"/>
      <c r="H718" s="273"/>
    </row>
    <row r="719" spans="4:8">
      <c r="D719" s="103"/>
      <c r="E719" s="104"/>
      <c r="H719" s="273"/>
    </row>
    <row r="720" spans="4:8">
      <c r="D720" s="103"/>
      <c r="E720" s="104"/>
      <c r="H720" s="273"/>
    </row>
    <row r="721" spans="4:8">
      <c r="D721" s="103"/>
      <c r="E721" s="104"/>
      <c r="H721" s="273"/>
    </row>
    <row r="722" spans="4:8">
      <c r="D722" s="103"/>
      <c r="E722" s="104"/>
      <c r="H722" s="273"/>
    </row>
    <row r="723" spans="4:8">
      <c r="D723" s="103"/>
      <c r="E723" s="104"/>
      <c r="H723" s="273"/>
    </row>
    <row r="724" spans="4:8">
      <c r="D724" s="103"/>
      <c r="E724" s="104"/>
      <c r="H724" s="273"/>
    </row>
    <row r="725" spans="4:8">
      <c r="D725" s="103"/>
      <c r="E725" s="104"/>
      <c r="H725" s="273"/>
    </row>
    <row r="726" spans="4:8">
      <c r="D726" s="103"/>
      <c r="E726" s="104"/>
      <c r="H726" s="273"/>
    </row>
    <row r="727" spans="4:8">
      <c r="D727" s="103"/>
      <c r="E727" s="104"/>
      <c r="H727" s="273"/>
    </row>
    <row r="728" spans="4:8">
      <c r="D728" s="103"/>
      <c r="E728" s="104"/>
      <c r="H728" s="273"/>
    </row>
    <row r="729" spans="4:8">
      <c r="D729" s="103"/>
      <c r="E729" s="104"/>
      <c r="H729" s="273"/>
    </row>
    <row r="730" spans="4:8">
      <c r="D730" s="103"/>
      <c r="E730" s="104"/>
      <c r="H730" s="273"/>
    </row>
    <row r="731" spans="4:8">
      <c r="D731" s="103"/>
      <c r="E731" s="104"/>
      <c r="H731" s="273"/>
    </row>
    <row r="732" spans="4:8">
      <c r="D732" s="103"/>
      <c r="E732" s="104"/>
      <c r="H732" s="273"/>
    </row>
    <row r="733" spans="4:8">
      <c r="D733" s="103"/>
      <c r="E733" s="104"/>
      <c r="H733" s="273"/>
    </row>
    <row r="734" spans="4:8">
      <c r="D734" s="103"/>
      <c r="E734" s="104"/>
      <c r="H734" s="273"/>
    </row>
    <row r="735" spans="4:8">
      <c r="D735" s="103"/>
      <c r="E735" s="104"/>
      <c r="H735" s="273"/>
    </row>
    <row r="736" spans="4:8">
      <c r="D736" s="103"/>
      <c r="E736" s="104"/>
      <c r="H736" s="273"/>
    </row>
    <row r="737" spans="4:8">
      <c r="D737" s="103"/>
      <c r="E737" s="104"/>
      <c r="H737" s="273"/>
    </row>
    <row r="738" spans="4:8">
      <c r="D738" s="103"/>
      <c r="E738" s="104"/>
      <c r="H738" s="273"/>
    </row>
    <row r="739" spans="4:8">
      <c r="D739" s="103"/>
      <c r="E739" s="104"/>
      <c r="H739" s="273"/>
    </row>
    <row r="740" spans="4:8">
      <c r="D740" s="103"/>
      <c r="E740" s="104"/>
      <c r="H740" s="273"/>
    </row>
    <row r="741" spans="4:8">
      <c r="D741" s="103"/>
      <c r="E741" s="104"/>
      <c r="H741" s="273"/>
    </row>
    <row r="742" spans="4:8">
      <c r="D742" s="103"/>
      <c r="E742" s="104"/>
      <c r="H742" s="273"/>
    </row>
    <row r="743" spans="4:8">
      <c r="D743" s="103"/>
      <c r="E743" s="104"/>
      <c r="H743" s="273"/>
    </row>
    <row r="744" spans="4:8">
      <c r="D744" s="103"/>
      <c r="E744" s="104"/>
      <c r="H744" s="273"/>
    </row>
    <row r="745" spans="4:8">
      <c r="D745" s="103"/>
      <c r="E745" s="104"/>
      <c r="H745" s="273"/>
    </row>
    <row r="746" spans="4:8">
      <c r="D746" s="103"/>
      <c r="E746" s="104"/>
      <c r="H746" s="273"/>
    </row>
    <row r="747" spans="4:8">
      <c r="D747" s="103"/>
      <c r="E747" s="104"/>
      <c r="H747" s="273"/>
    </row>
    <row r="748" spans="4:8">
      <c r="D748" s="103"/>
      <c r="E748" s="104"/>
      <c r="H748" s="273"/>
    </row>
    <row r="749" spans="4:8">
      <c r="D749" s="103"/>
      <c r="E749" s="104"/>
      <c r="H749" s="273"/>
    </row>
    <row r="750" spans="4:8">
      <c r="D750" s="103"/>
      <c r="E750" s="104"/>
      <c r="H750" s="273"/>
    </row>
    <row r="751" spans="4:8">
      <c r="D751" s="103"/>
      <c r="E751" s="104"/>
      <c r="H751" s="273"/>
    </row>
    <row r="752" spans="4:8">
      <c r="D752" s="103"/>
      <c r="E752" s="104"/>
      <c r="H752" s="273"/>
    </row>
    <row r="753" spans="4:8">
      <c r="D753" s="103"/>
      <c r="E753" s="104"/>
      <c r="H753" s="273"/>
    </row>
    <row r="754" spans="4:8">
      <c r="D754" s="103"/>
      <c r="E754" s="104"/>
      <c r="H754" s="273"/>
    </row>
    <row r="755" spans="4:8">
      <c r="D755" s="103"/>
      <c r="E755" s="104"/>
      <c r="H755" s="273"/>
    </row>
    <row r="756" spans="4:8">
      <c r="D756" s="103"/>
      <c r="E756" s="104"/>
      <c r="H756" s="273"/>
    </row>
    <row r="757" spans="4:8">
      <c r="D757" s="103"/>
      <c r="E757" s="104"/>
      <c r="H757" s="273"/>
    </row>
    <row r="758" spans="4:8">
      <c r="D758" s="103"/>
      <c r="E758" s="104"/>
      <c r="H758" s="273"/>
    </row>
    <row r="759" spans="4:8">
      <c r="D759" s="103"/>
      <c r="E759" s="104"/>
      <c r="H759" s="273"/>
    </row>
    <row r="760" spans="4:8">
      <c r="D760" s="103"/>
      <c r="E760" s="104"/>
      <c r="H760" s="273"/>
    </row>
    <row r="761" spans="4:8">
      <c r="D761" s="103"/>
      <c r="E761" s="104"/>
      <c r="H761" s="273"/>
    </row>
    <row r="762" spans="4:8">
      <c r="D762" s="103"/>
      <c r="E762" s="104"/>
      <c r="H762" s="273"/>
    </row>
    <row r="763" spans="4:8">
      <c r="D763" s="103"/>
      <c r="E763" s="104"/>
      <c r="H763" s="273"/>
    </row>
    <row r="764" spans="4:8">
      <c r="D764" s="103"/>
      <c r="E764" s="104"/>
      <c r="H764" s="273"/>
    </row>
    <row r="765" spans="4:8">
      <c r="D765" s="103"/>
      <c r="E765" s="104"/>
      <c r="H765" s="273"/>
    </row>
    <row r="766" spans="4:8">
      <c r="D766" s="103"/>
      <c r="E766" s="104"/>
      <c r="H766" s="273"/>
    </row>
    <row r="767" spans="4:8">
      <c r="D767" s="103"/>
      <c r="E767" s="104"/>
      <c r="H767" s="273"/>
    </row>
    <row r="768" spans="4:8">
      <c r="D768" s="103"/>
      <c r="E768" s="104"/>
      <c r="H768" s="273"/>
    </row>
    <row r="769" spans="4:8">
      <c r="D769" s="103"/>
      <c r="E769" s="104"/>
      <c r="H769" s="273"/>
    </row>
    <row r="770" spans="4:8">
      <c r="D770" s="103"/>
      <c r="E770" s="104"/>
      <c r="H770" s="273"/>
    </row>
    <row r="771" spans="4:8">
      <c r="D771" s="103"/>
      <c r="E771" s="104"/>
      <c r="H771" s="273"/>
    </row>
    <row r="772" spans="4:8">
      <c r="D772" s="103"/>
      <c r="E772" s="104"/>
      <c r="H772" s="273"/>
    </row>
    <row r="773" spans="4:8">
      <c r="D773" s="103"/>
      <c r="E773" s="104"/>
      <c r="H773" s="273"/>
    </row>
    <row r="774" spans="4:8">
      <c r="D774" s="103"/>
      <c r="E774" s="104"/>
      <c r="H774" s="273"/>
    </row>
    <row r="775" spans="4:8">
      <c r="D775" s="103"/>
      <c r="E775" s="104"/>
      <c r="H775" s="273"/>
    </row>
    <row r="776" spans="4:8">
      <c r="D776" s="103"/>
      <c r="E776" s="104"/>
      <c r="H776" s="273"/>
    </row>
    <row r="777" spans="4:8">
      <c r="D777" s="103"/>
      <c r="E777" s="104"/>
      <c r="H777" s="273"/>
    </row>
    <row r="778" spans="4:8">
      <c r="D778" s="103"/>
      <c r="E778" s="104"/>
      <c r="H778" s="273"/>
    </row>
    <row r="779" spans="4:8">
      <c r="D779" s="103"/>
      <c r="E779" s="104"/>
      <c r="H779" s="273"/>
    </row>
    <row r="780" spans="4:8">
      <c r="D780" s="103"/>
      <c r="E780" s="104"/>
      <c r="H780" s="273"/>
    </row>
    <row r="781" spans="4:8">
      <c r="D781" s="103"/>
      <c r="E781" s="104"/>
      <c r="H781" s="273"/>
    </row>
    <row r="782" spans="4:8">
      <c r="D782" s="103"/>
      <c r="E782" s="104"/>
      <c r="H782" s="273"/>
    </row>
    <row r="783" spans="4:8">
      <c r="D783" s="103"/>
      <c r="E783" s="104"/>
      <c r="H783" s="273"/>
    </row>
    <row r="784" spans="4:8">
      <c r="D784" s="103"/>
      <c r="E784" s="104"/>
      <c r="H784" s="273"/>
    </row>
    <row r="785" spans="4:8">
      <c r="D785" s="103"/>
      <c r="E785" s="104"/>
      <c r="H785" s="273"/>
    </row>
    <row r="786" spans="4:8">
      <c r="D786" s="103"/>
      <c r="E786" s="104"/>
      <c r="H786" s="273"/>
    </row>
    <row r="787" spans="4:8">
      <c r="D787" s="103"/>
      <c r="E787" s="104"/>
      <c r="H787" s="273"/>
    </row>
    <row r="788" spans="4:8">
      <c r="D788" s="103"/>
      <c r="E788" s="104"/>
      <c r="H788" s="273"/>
    </row>
    <row r="789" spans="4:8">
      <c r="D789" s="103"/>
      <c r="E789" s="104"/>
      <c r="H789" s="273"/>
    </row>
    <row r="790" spans="4:8">
      <c r="D790" s="103"/>
      <c r="E790" s="104"/>
      <c r="H790" s="273"/>
    </row>
    <row r="791" spans="4:8">
      <c r="D791" s="103"/>
      <c r="E791" s="104"/>
      <c r="H791" s="273"/>
    </row>
    <row r="792" spans="4:8">
      <c r="D792" s="103"/>
      <c r="E792" s="104"/>
      <c r="H792" s="273"/>
    </row>
    <row r="793" spans="4:8">
      <c r="D793" s="103"/>
      <c r="E793" s="104"/>
      <c r="H793" s="273"/>
    </row>
    <row r="794" spans="4:8">
      <c r="D794" s="103"/>
      <c r="E794" s="104"/>
      <c r="H794" s="273"/>
    </row>
    <row r="795" spans="4:8">
      <c r="D795" s="103"/>
      <c r="E795" s="104"/>
      <c r="H795" s="273"/>
    </row>
    <row r="796" spans="4:8">
      <c r="D796" s="103"/>
      <c r="E796" s="104"/>
      <c r="H796" s="273"/>
    </row>
    <row r="797" spans="4:8">
      <c r="D797" s="103"/>
      <c r="E797" s="104"/>
      <c r="H797" s="273"/>
    </row>
    <row r="798" spans="4:8">
      <c r="D798" s="103"/>
      <c r="E798" s="104"/>
      <c r="H798" s="273"/>
    </row>
    <row r="799" spans="4:8">
      <c r="D799" s="103"/>
      <c r="E799" s="104"/>
      <c r="H799" s="273"/>
    </row>
    <row r="800" spans="4:8">
      <c r="D800" s="103"/>
      <c r="E800" s="104"/>
      <c r="H800" s="273"/>
    </row>
    <row r="801" spans="4:8">
      <c r="D801" s="103"/>
      <c r="E801" s="104"/>
      <c r="H801" s="273"/>
    </row>
    <row r="802" spans="4:8">
      <c r="D802" s="103"/>
      <c r="E802" s="104"/>
      <c r="H802" s="273"/>
    </row>
    <row r="803" spans="4:8">
      <c r="D803" s="103"/>
      <c r="E803" s="104"/>
      <c r="H803" s="273"/>
    </row>
    <row r="804" spans="4:8">
      <c r="D804" s="103"/>
      <c r="E804" s="104"/>
      <c r="H804" s="273"/>
    </row>
    <row r="805" spans="4:8">
      <c r="D805" s="103"/>
      <c r="E805" s="104"/>
      <c r="H805" s="273"/>
    </row>
    <row r="806" spans="4:8">
      <c r="D806" s="103"/>
      <c r="E806" s="104"/>
      <c r="H806" s="273"/>
    </row>
    <row r="807" spans="4:8">
      <c r="D807" s="103"/>
      <c r="E807" s="104"/>
      <c r="H807" s="273"/>
    </row>
    <row r="808" spans="4:8">
      <c r="D808" s="103"/>
      <c r="E808" s="104"/>
      <c r="H808" s="273"/>
    </row>
    <row r="809" spans="4:8">
      <c r="D809" s="103"/>
      <c r="E809" s="104"/>
      <c r="H809" s="273"/>
    </row>
    <row r="810" spans="4:8">
      <c r="D810" s="103"/>
      <c r="E810" s="104"/>
      <c r="H810" s="273"/>
    </row>
    <row r="811" spans="4:8">
      <c r="D811" s="103"/>
      <c r="E811" s="104"/>
      <c r="H811" s="273"/>
    </row>
    <row r="812" spans="4:8">
      <c r="D812" s="103"/>
      <c r="E812" s="104"/>
      <c r="H812" s="273"/>
    </row>
    <row r="813" spans="4:8">
      <c r="D813" s="103"/>
      <c r="E813" s="104"/>
      <c r="H813" s="273"/>
    </row>
    <row r="814" spans="4:8">
      <c r="D814" s="103"/>
      <c r="E814" s="104"/>
      <c r="H814" s="273"/>
    </row>
    <row r="815" spans="4:8">
      <c r="D815" s="103"/>
      <c r="E815" s="104"/>
      <c r="H815" s="273"/>
    </row>
    <row r="816" spans="4:8">
      <c r="D816" s="103"/>
      <c r="E816" s="104"/>
      <c r="H816" s="273"/>
    </row>
    <row r="817" spans="4:8">
      <c r="D817" s="103"/>
      <c r="E817" s="104"/>
      <c r="H817" s="273"/>
    </row>
    <row r="818" spans="4:8">
      <c r="D818" s="103"/>
      <c r="E818" s="104"/>
      <c r="H818" s="273"/>
    </row>
    <row r="819" spans="4:8">
      <c r="D819" s="103"/>
      <c r="E819" s="104"/>
      <c r="H819" s="273"/>
    </row>
    <row r="820" spans="4:8">
      <c r="D820" s="103"/>
      <c r="E820" s="104"/>
      <c r="H820" s="273"/>
    </row>
    <row r="821" spans="4:8">
      <c r="D821" s="103"/>
      <c r="E821" s="104"/>
      <c r="H821" s="273"/>
    </row>
    <row r="822" spans="4:8">
      <c r="D822" s="103"/>
      <c r="E822" s="104"/>
      <c r="H822" s="273"/>
    </row>
    <row r="823" spans="4:8">
      <c r="D823" s="103"/>
      <c r="E823" s="104"/>
      <c r="H823" s="273"/>
    </row>
    <row r="824" spans="4:8">
      <c r="D824" s="103"/>
      <c r="E824" s="104"/>
      <c r="H824" s="273"/>
    </row>
    <row r="825" spans="4:8">
      <c r="D825" s="103"/>
      <c r="E825" s="104"/>
      <c r="H825" s="273"/>
    </row>
    <row r="826" spans="4:8">
      <c r="D826" s="103"/>
      <c r="E826" s="104"/>
      <c r="H826" s="273"/>
    </row>
    <row r="827" spans="4:8">
      <c r="D827" s="103"/>
      <c r="E827" s="104"/>
      <c r="H827" s="273"/>
    </row>
    <row r="828" spans="4:8">
      <c r="D828" s="103"/>
      <c r="E828" s="104"/>
      <c r="H828" s="273"/>
    </row>
    <row r="829" spans="4:8">
      <c r="D829" s="103"/>
      <c r="E829" s="104"/>
      <c r="H829" s="273"/>
    </row>
    <row r="830" spans="4:8">
      <c r="D830" s="103"/>
      <c r="E830" s="104"/>
      <c r="H830" s="273"/>
    </row>
    <row r="831" spans="4:8">
      <c r="D831" s="103"/>
      <c r="E831" s="104"/>
      <c r="H831" s="273"/>
    </row>
    <row r="832" spans="4:8">
      <c r="D832" s="103"/>
      <c r="E832" s="104"/>
      <c r="H832" s="273"/>
    </row>
    <row r="833" spans="4:8">
      <c r="D833" s="103"/>
      <c r="E833" s="104"/>
      <c r="H833" s="273"/>
    </row>
    <row r="834" spans="4:8">
      <c r="D834" s="103"/>
      <c r="E834" s="104"/>
      <c r="H834" s="273"/>
    </row>
    <row r="835" spans="4:8">
      <c r="D835" s="103"/>
      <c r="E835" s="104"/>
      <c r="H835" s="273"/>
    </row>
    <row r="836" spans="4:8">
      <c r="D836" s="103"/>
      <c r="E836" s="104"/>
      <c r="H836" s="273"/>
    </row>
    <row r="837" spans="4:8">
      <c r="D837" s="103"/>
      <c r="E837" s="104"/>
      <c r="H837" s="273"/>
    </row>
    <row r="838" spans="4:8">
      <c r="D838" s="103"/>
      <c r="E838" s="104"/>
      <c r="H838" s="273"/>
    </row>
    <row r="839" spans="4:8">
      <c r="D839" s="103"/>
      <c r="E839" s="104"/>
      <c r="H839" s="273"/>
    </row>
    <row r="840" spans="4:8">
      <c r="D840" s="103"/>
      <c r="E840" s="104"/>
      <c r="H840" s="273"/>
    </row>
    <row r="841" spans="4:8">
      <c r="D841" s="103"/>
      <c r="E841" s="104"/>
      <c r="H841" s="273"/>
    </row>
    <row r="842" spans="4:8">
      <c r="D842" s="103"/>
      <c r="E842" s="104"/>
      <c r="H842" s="273"/>
    </row>
    <row r="843" spans="4:8">
      <c r="D843" s="103"/>
      <c r="E843" s="104"/>
      <c r="H843" s="273"/>
    </row>
    <row r="844" spans="4:8">
      <c r="D844" s="103"/>
      <c r="E844" s="104"/>
      <c r="H844" s="273"/>
    </row>
    <row r="845" spans="4:8">
      <c r="D845" s="103"/>
      <c r="E845" s="104"/>
      <c r="H845" s="273"/>
    </row>
    <row r="846" spans="4:8">
      <c r="D846" s="103"/>
      <c r="E846" s="104"/>
      <c r="H846" s="273"/>
    </row>
    <row r="847" spans="4:8">
      <c r="D847" s="103"/>
      <c r="E847" s="104"/>
      <c r="H847" s="273"/>
    </row>
    <row r="848" spans="4:8">
      <c r="D848" s="103"/>
      <c r="E848" s="104"/>
      <c r="H848" s="273"/>
    </row>
    <row r="849" spans="4:8">
      <c r="D849" s="103"/>
      <c r="E849" s="104"/>
      <c r="H849" s="273"/>
    </row>
    <row r="850" spans="4:8">
      <c r="D850" s="103"/>
      <c r="E850" s="104"/>
      <c r="H850" s="273"/>
    </row>
    <row r="851" spans="4:8">
      <c r="D851" s="103"/>
      <c r="E851" s="104"/>
      <c r="H851" s="273"/>
    </row>
    <row r="852" spans="4:8">
      <c r="D852" s="103"/>
      <c r="E852" s="104"/>
      <c r="H852" s="273"/>
    </row>
    <row r="853" spans="4:8">
      <c r="D853" s="103"/>
      <c r="E853" s="104"/>
      <c r="H853" s="273"/>
    </row>
    <row r="854" spans="4:8">
      <c r="D854" s="103"/>
      <c r="E854" s="104"/>
      <c r="H854" s="273"/>
    </row>
    <row r="855" spans="4:8">
      <c r="D855" s="103"/>
      <c r="E855" s="104"/>
      <c r="H855" s="273"/>
    </row>
    <row r="856" spans="4:8">
      <c r="D856" s="103"/>
      <c r="E856" s="104"/>
      <c r="H856" s="273"/>
    </row>
    <row r="857" spans="4:8">
      <c r="D857" s="103"/>
      <c r="E857" s="104"/>
      <c r="H857" s="273"/>
    </row>
    <row r="858" spans="4:8">
      <c r="D858" s="103"/>
      <c r="E858" s="104"/>
      <c r="H858" s="273"/>
    </row>
    <row r="859" spans="4:8">
      <c r="D859" s="103"/>
      <c r="E859" s="104"/>
      <c r="H859" s="273"/>
    </row>
    <row r="860" spans="4:8">
      <c r="D860" s="103"/>
      <c r="E860" s="104"/>
      <c r="H860" s="273"/>
    </row>
    <row r="861" spans="4:8">
      <c r="D861" s="103"/>
      <c r="E861" s="104"/>
      <c r="H861" s="273"/>
    </row>
    <row r="862" spans="4:8">
      <c r="D862" s="103"/>
      <c r="E862" s="104"/>
      <c r="H862" s="273"/>
    </row>
    <row r="863" spans="4:8">
      <c r="D863" s="103"/>
      <c r="E863" s="104"/>
      <c r="H863" s="273"/>
    </row>
    <row r="864" spans="4:8">
      <c r="D864" s="103"/>
      <c r="E864" s="104"/>
      <c r="H864" s="273"/>
    </row>
    <row r="865" spans="4:8">
      <c r="D865" s="103"/>
      <c r="E865" s="104"/>
      <c r="H865" s="273"/>
    </row>
    <row r="866" spans="4:8">
      <c r="D866" s="103"/>
      <c r="E866" s="104"/>
      <c r="H866" s="273"/>
    </row>
    <row r="867" spans="4:8">
      <c r="D867" s="103"/>
      <c r="E867" s="104"/>
      <c r="H867" s="273"/>
    </row>
    <row r="868" spans="4:8">
      <c r="D868" s="103"/>
      <c r="E868" s="104"/>
      <c r="H868" s="273"/>
    </row>
    <row r="869" spans="4:8">
      <c r="D869" s="103"/>
      <c r="E869" s="104"/>
      <c r="H869" s="273"/>
    </row>
    <row r="870" spans="4:8">
      <c r="D870" s="103"/>
      <c r="E870" s="104"/>
      <c r="H870" s="273"/>
    </row>
    <row r="871" spans="4:8">
      <c r="D871" s="103"/>
      <c r="E871" s="104"/>
      <c r="H871" s="273"/>
    </row>
    <row r="872" spans="4:8">
      <c r="D872" s="103"/>
      <c r="E872" s="104"/>
      <c r="H872" s="273"/>
    </row>
    <row r="873" spans="4:8">
      <c r="D873" s="103"/>
      <c r="E873" s="104"/>
      <c r="H873" s="273"/>
    </row>
    <row r="874" spans="4:8">
      <c r="D874" s="103"/>
      <c r="E874" s="104"/>
      <c r="H874" s="273"/>
    </row>
    <row r="875" spans="4:8">
      <c r="D875" s="103"/>
      <c r="E875" s="104"/>
      <c r="H875" s="273"/>
    </row>
    <row r="876" spans="4:8">
      <c r="D876" s="103"/>
      <c r="E876" s="104"/>
      <c r="H876" s="273"/>
    </row>
    <row r="877" spans="4:8">
      <c r="D877" s="103"/>
      <c r="E877" s="104"/>
      <c r="H877" s="273"/>
    </row>
    <row r="878" spans="4:8">
      <c r="D878" s="103"/>
      <c r="E878" s="104"/>
      <c r="H878" s="273"/>
    </row>
    <row r="879" spans="4:8">
      <c r="D879" s="103"/>
      <c r="E879" s="104"/>
      <c r="H879" s="273"/>
    </row>
    <row r="880" spans="4:8">
      <c r="D880" s="103"/>
      <c r="E880" s="104"/>
      <c r="H880" s="273"/>
    </row>
    <row r="881" spans="4:8">
      <c r="D881" s="103"/>
      <c r="E881" s="104"/>
      <c r="H881" s="273"/>
    </row>
    <row r="882" spans="4:8">
      <c r="D882" s="103"/>
      <c r="E882" s="104"/>
      <c r="H882" s="273"/>
    </row>
    <row r="883" spans="4:8">
      <c r="D883" s="103"/>
      <c r="E883" s="104"/>
      <c r="H883" s="273"/>
    </row>
    <row r="884" spans="4:8">
      <c r="D884" s="103"/>
      <c r="E884" s="104"/>
      <c r="H884" s="273"/>
    </row>
    <row r="885" spans="4:8">
      <c r="D885" s="103"/>
      <c r="E885" s="104"/>
      <c r="H885" s="273"/>
    </row>
    <row r="886" spans="4:8">
      <c r="D886" s="103"/>
      <c r="E886" s="104"/>
      <c r="H886" s="273"/>
    </row>
    <row r="887" spans="4:8">
      <c r="D887" s="103"/>
      <c r="E887" s="104"/>
      <c r="H887" s="273"/>
    </row>
    <row r="888" spans="4:8">
      <c r="D888" s="103"/>
      <c r="E888" s="104"/>
      <c r="H888" s="273"/>
    </row>
    <row r="889" spans="4:8">
      <c r="D889" s="103"/>
      <c r="E889" s="104"/>
      <c r="H889" s="273"/>
    </row>
    <row r="890" spans="4:8">
      <c r="D890" s="103"/>
      <c r="E890" s="104"/>
      <c r="H890" s="273"/>
    </row>
    <row r="891" spans="4:8">
      <c r="D891" s="103"/>
      <c r="E891" s="104"/>
      <c r="H891" s="273"/>
    </row>
    <row r="892" spans="4:8">
      <c r="D892" s="103"/>
      <c r="E892" s="104"/>
      <c r="H892" s="273"/>
    </row>
    <row r="893" spans="4:8">
      <c r="D893" s="103"/>
      <c r="E893" s="104"/>
      <c r="H893" s="273"/>
    </row>
    <row r="894" spans="4:8">
      <c r="D894" s="103"/>
      <c r="E894" s="104"/>
      <c r="H894" s="273"/>
    </row>
    <row r="895" spans="4:8">
      <c r="D895" s="103"/>
      <c r="E895" s="104"/>
      <c r="H895" s="273"/>
    </row>
    <row r="896" spans="4:8">
      <c r="D896" s="103"/>
      <c r="E896" s="104"/>
      <c r="H896" s="273"/>
    </row>
    <row r="897" spans="4:8">
      <c r="D897" s="103"/>
      <c r="E897" s="104"/>
      <c r="H897" s="273"/>
    </row>
    <row r="898" spans="4:8">
      <c r="D898" s="103"/>
      <c r="E898" s="104"/>
      <c r="H898" s="273"/>
    </row>
    <row r="899" spans="4:8">
      <c r="D899" s="103"/>
      <c r="E899" s="104"/>
      <c r="H899" s="273"/>
    </row>
    <row r="900" spans="4:8">
      <c r="D900" s="103"/>
      <c r="E900" s="104"/>
      <c r="H900" s="273"/>
    </row>
    <row r="901" spans="4:8">
      <c r="D901" s="103"/>
      <c r="E901" s="104"/>
      <c r="H901" s="273"/>
    </row>
    <row r="902" spans="4:8">
      <c r="D902" s="103"/>
      <c r="E902" s="104"/>
      <c r="H902" s="273"/>
    </row>
    <row r="903" spans="4:8">
      <c r="D903" s="103"/>
      <c r="E903" s="104"/>
      <c r="H903" s="273"/>
    </row>
    <row r="904" spans="4:8">
      <c r="D904" s="103"/>
      <c r="E904" s="104"/>
      <c r="H904" s="273"/>
    </row>
    <row r="905" spans="4:8">
      <c r="D905" s="103"/>
      <c r="E905" s="104"/>
      <c r="H905" s="273"/>
    </row>
    <row r="906" spans="4:8">
      <c r="D906" s="103"/>
      <c r="E906" s="104"/>
      <c r="H906" s="273"/>
    </row>
    <row r="907" spans="4:8">
      <c r="D907" s="103"/>
      <c r="E907" s="104"/>
      <c r="H907" s="273"/>
    </row>
    <row r="908" spans="4:8">
      <c r="D908" s="103"/>
      <c r="E908" s="104"/>
      <c r="H908" s="273"/>
    </row>
    <row r="909" spans="4:8">
      <c r="D909" s="103"/>
      <c r="E909" s="104"/>
      <c r="H909" s="273"/>
    </row>
    <row r="910" spans="4:8">
      <c r="D910" s="103"/>
      <c r="E910" s="104"/>
      <c r="H910" s="273"/>
    </row>
    <row r="911" spans="4:8">
      <c r="D911" s="103"/>
      <c r="E911" s="104"/>
      <c r="H911" s="273"/>
    </row>
    <row r="912" spans="4:8">
      <c r="D912" s="103"/>
      <c r="E912" s="104"/>
      <c r="H912" s="273"/>
    </row>
    <row r="913" spans="4:8">
      <c r="D913" s="103"/>
      <c r="E913" s="104"/>
      <c r="H913" s="273"/>
    </row>
    <row r="914" spans="4:8">
      <c r="D914" s="103"/>
      <c r="E914" s="104"/>
      <c r="H914" s="273"/>
    </row>
    <row r="915" spans="4:8">
      <c r="D915" s="103"/>
      <c r="E915" s="104"/>
      <c r="H915" s="273"/>
    </row>
    <row r="916" spans="4:8">
      <c r="D916" s="103"/>
      <c r="E916" s="104"/>
      <c r="H916" s="273"/>
    </row>
    <row r="917" spans="4:8">
      <c r="D917" s="103"/>
      <c r="E917" s="104"/>
      <c r="H917" s="273"/>
    </row>
    <row r="918" spans="4:8">
      <c r="D918" s="103"/>
      <c r="E918" s="104"/>
      <c r="H918" s="273"/>
    </row>
    <row r="919" spans="4:8">
      <c r="D919" s="103"/>
      <c r="E919" s="104"/>
      <c r="H919" s="273"/>
    </row>
    <row r="920" spans="4:8">
      <c r="D920" s="103"/>
      <c r="E920" s="104"/>
      <c r="H920" s="273"/>
    </row>
    <row r="921" spans="4:8">
      <c r="D921" s="103"/>
      <c r="E921" s="104"/>
      <c r="H921" s="273"/>
    </row>
    <row r="922" spans="4:8">
      <c r="D922" s="103"/>
      <c r="E922" s="104"/>
      <c r="H922" s="273"/>
    </row>
    <row r="923" spans="4:8">
      <c r="D923" s="103"/>
      <c r="E923" s="104"/>
      <c r="H923" s="273"/>
    </row>
    <row r="924" spans="4:8">
      <c r="D924" s="103"/>
      <c r="E924" s="104"/>
      <c r="H924" s="273"/>
    </row>
    <row r="925" spans="4:8">
      <c r="D925" s="103"/>
      <c r="E925" s="104"/>
      <c r="H925" s="273"/>
    </row>
    <row r="926" spans="4:8">
      <c r="D926" s="103"/>
      <c r="E926" s="104"/>
      <c r="H926" s="273"/>
    </row>
    <row r="927" spans="4:8">
      <c r="D927" s="103"/>
      <c r="E927" s="104"/>
      <c r="H927" s="273"/>
    </row>
    <row r="928" spans="4:8">
      <c r="D928" s="103"/>
      <c r="E928" s="104"/>
      <c r="H928" s="273"/>
    </row>
    <row r="929" spans="4:8">
      <c r="D929" s="103"/>
      <c r="E929" s="104"/>
      <c r="H929" s="273"/>
    </row>
    <row r="930" spans="4:8">
      <c r="D930" s="103"/>
      <c r="E930" s="104"/>
      <c r="H930" s="273"/>
    </row>
    <row r="931" spans="4:8">
      <c r="D931" s="103"/>
      <c r="E931" s="104"/>
      <c r="H931" s="273"/>
    </row>
    <row r="932" spans="4:8">
      <c r="D932" s="103"/>
      <c r="E932" s="104"/>
      <c r="H932" s="273"/>
    </row>
    <row r="933" spans="4:8">
      <c r="D933" s="103"/>
      <c r="E933" s="104"/>
      <c r="H933" s="273"/>
    </row>
    <row r="934" spans="4:8">
      <c r="D934" s="103"/>
      <c r="E934" s="104"/>
      <c r="H934" s="273"/>
    </row>
    <row r="935" spans="4:8">
      <c r="D935" s="103"/>
      <c r="E935" s="104"/>
      <c r="H935" s="273"/>
    </row>
    <row r="936" spans="4:8">
      <c r="D936" s="103"/>
      <c r="E936" s="104"/>
      <c r="H936" s="273"/>
    </row>
    <row r="937" spans="4:8">
      <c r="D937" s="103"/>
      <c r="E937" s="104"/>
      <c r="H937" s="273"/>
    </row>
    <row r="938" spans="4:8">
      <c r="D938" s="103"/>
      <c r="E938" s="104"/>
      <c r="H938" s="273"/>
    </row>
    <row r="939" spans="4:8">
      <c r="D939" s="103"/>
      <c r="E939" s="104"/>
      <c r="H939" s="273"/>
    </row>
    <row r="940" spans="4:8">
      <c r="D940" s="103"/>
      <c r="E940" s="104"/>
      <c r="H940" s="273"/>
    </row>
    <row r="941" spans="4:8">
      <c r="D941" s="103"/>
      <c r="E941" s="104"/>
      <c r="H941" s="273"/>
    </row>
    <row r="942" spans="4:8">
      <c r="D942" s="103"/>
      <c r="E942" s="104"/>
      <c r="H942" s="273"/>
    </row>
    <row r="943" spans="4:8">
      <c r="D943" s="103"/>
      <c r="E943" s="104"/>
      <c r="H943" s="273"/>
    </row>
    <row r="944" spans="4:8">
      <c r="D944" s="103"/>
      <c r="E944" s="104"/>
      <c r="H944" s="273"/>
    </row>
    <row r="945" spans="4:8">
      <c r="D945" s="103"/>
      <c r="E945" s="104"/>
      <c r="H945" s="273"/>
    </row>
    <row r="946" spans="4:8">
      <c r="D946" s="103"/>
      <c r="E946" s="104"/>
      <c r="H946" s="273"/>
    </row>
    <row r="947" spans="4:8">
      <c r="D947" s="103"/>
      <c r="E947" s="104"/>
      <c r="H947" s="273"/>
    </row>
    <row r="948" spans="4:8">
      <c r="D948" s="103"/>
      <c r="E948" s="104"/>
      <c r="H948" s="273"/>
    </row>
    <row r="949" spans="4:8">
      <c r="D949" s="103"/>
      <c r="E949" s="104"/>
      <c r="H949" s="273"/>
    </row>
    <row r="950" spans="4:8">
      <c r="D950" s="103"/>
      <c r="E950" s="104"/>
      <c r="H950" s="273"/>
    </row>
    <row r="951" spans="4:8">
      <c r="D951" s="103"/>
      <c r="E951" s="104"/>
      <c r="H951" s="273"/>
    </row>
    <row r="952" spans="4:8">
      <c r="D952" s="103"/>
      <c r="E952" s="104"/>
      <c r="H952" s="273"/>
    </row>
    <row r="953" spans="4:8">
      <c r="D953" s="103"/>
      <c r="E953" s="104"/>
      <c r="H953" s="273"/>
    </row>
    <row r="954" spans="4:8">
      <c r="D954" s="103"/>
      <c r="E954" s="104"/>
      <c r="H954" s="273"/>
    </row>
    <row r="955" spans="4:8">
      <c r="D955" s="103"/>
      <c r="E955" s="104"/>
      <c r="H955" s="273"/>
    </row>
    <row r="956" spans="4:8">
      <c r="D956" s="103"/>
      <c r="E956" s="104"/>
      <c r="H956" s="273"/>
    </row>
    <row r="957" spans="4:8">
      <c r="D957" s="103"/>
      <c r="E957" s="104"/>
      <c r="H957" s="273"/>
    </row>
    <row r="958" spans="4:8">
      <c r="D958" s="103"/>
      <c r="E958" s="104"/>
      <c r="H958" s="273"/>
    </row>
    <row r="959" spans="4:8">
      <c r="D959" s="103"/>
      <c r="E959" s="104"/>
      <c r="H959" s="273"/>
    </row>
    <row r="960" spans="4:8">
      <c r="D960" s="103"/>
      <c r="E960" s="104"/>
      <c r="H960" s="273"/>
    </row>
    <row r="961" spans="4:8">
      <c r="D961" s="103"/>
      <c r="E961" s="104"/>
      <c r="H961" s="273"/>
    </row>
    <row r="962" spans="4:8">
      <c r="D962" s="103"/>
      <c r="E962" s="104"/>
      <c r="H962" s="273"/>
    </row>
    <row r="963" spans="4:8">
      <c r="D963" s="103"/>
      <c r="E963" s="104"/>
      <c r="H963" s="273"/>
    </row>
    <row r="964" spans="4:8">
      <c r="D964" s="103"/>
      <c r="E964" s="104"/>
      <c r="H964" s="273"/>
    </row>
    <row r="965" spans="4:8">
      <c r="D965" s="103"/>
      <c r="E965" s="104"/>
      <c r="H965" s="273"/>
    </row>
    <row r="966" spans="4:8">
      <c r="D966" s="103"/>
      <c r="E966" s="104"/>
      <c r="H966" s="273"/>
    </row>
    <row r="967" spans="4:8">
      <c r="D967" s="103"/>
      <c r="E967" s="104"/>
      <c r="H967" s="273"/>
    </row>
    <row r="968" spans="4:8">
      <c r="D968" s="103"/>
      <c r="E968" s="104"/>
      <c r="H968" s="273"/>
    </row>
    <row r="969" spans="4:8">
      <c r="D969" s="103"/>
      <c r="E969" s="104"/>
      <c r="H969" s="273"/>
    </row>
    <row r="970" spans="4:8">
      <c r="D970" s="103"/>
      <c r="E970" s="104"/>
      <c r="H970" s="273"/>
    </row>
    <row r="971" spans="4:8">
      <c r="D971" s="103"/>
      <c r="E971" s="104"/>
      <c r="H971" s="273"/>
    </row>
    <row r="972" spans="4:8">
      <c r="D972" s="103"/>
      <c r="E972" s="104"/>
      <c r="H972" s="273"/>
    </row>
    <row r="973" spans="4:8">
      <c r="D973" s="103"/>
      <c r="E973" s="104"/>
      <c r="H973" s="273"/>
    </row>
    <row r="974" spans="4:8">
      <c r="D974" s="103"/>
      <c r="E974" s="104"/>
      <c r="H974" s="273"/>
    </row>
    <row r="975" spans="4:8">
      <c r="D975" s="103"/>
      <c r="E975" s="104"/>
      <c r="H975" s="273"/>
    </row>
    <row r="976" spans="4:8">
      <c r="D976" s="103"/>
      <c r="E976" s="104"/>
      <c r="H976" s="273"/>
    </row>
    <row r="977" spans="4:8">
      <c r="D977" s="103"/>
      <c r="E977" s="104"/>
      <c r="H977" s="273"/>
    </row>
    <row r="978" spans="4:8">
      <c r="D978" s="103"/>
      <c r="E978" s="104"/>
      <c r="H978" s="273"/>
    </row>
    <row r="979" spans="4:8">
      <c r="D979" s="103"/>
      <c r="E979" s="104"/>
      <c r="H979" s="273"/>
    </row>
    <row r="980" spans="4:8">
      <c r="D980" s="103"/>
      <c r="E980" s="104"/>
      <c r="H980" s="273"/>
    </row>
    <row r="981" spans="4:8">
      <c r="D981" s="103"/>
      <c r="E981" s="104"/>
      <c r="H981" s="273"/>
    </row>
    <row r="982" spans="4:8">
      <c r="D982" s="103"/>
      <c r="E982" s="104"/>
      <c r="H982" s="273"/>
    </row>
    <row r="983" spans="4:8">
      <c r="D983" s="103"/>
      <c r="E983" s="104"/>
      <c r="H983" s="273"/>
    </row>
    <row r="984" spans="4:8">
      <c r="D984" s="103"/>
      <c r="E984" s="104"/>
      <c r="H984" s="273"/>
    </row>
    <row r="985" spans="4:8">
      <c r="D985" s="103"/>
      <c r="E985" s="104"/>
      <c r="H985" s="273"/>
    </row>
    <row r="986" spans="4:8">
      <c r="D986" s="103"/>
      <c r="E986" s="104"/>
      <c r="H986" s="273"/>
    </row>
    <row r="987" spans="4:8">
      <c r="D987" s="103"/>
      <c r="E987" s="104"/>
      <c r="H987" s="273"/>
    </row>
    <row r="988" spans="4:8">
      <c r="D988" s="103"/>
      <c r="E988" s="104"/>
      <c r="H988" s="273"/>
    </row>
    <row r="989" spans="4:8">
      <c r="D989" s="103"/>
      <c r="E989" s="104"/>
      <c r="H989" s="273"/>
    </row>
    <row r="990" spans="4:8">
      <c r="D990" s="103"/>
      <c r="E990" s="104"/>
      <c r="H990" s="273"/>
    </row>
    <row r="991" spans="4:8">
      <c r="D991" s="103"/>
      <c r="E991" s="104"/>
      <c r="H991" s="273"/>
    </row>
    <row r="992" spans="4:8">
      <c r="D992" s="103"/>
      <c r="E992" s="104"/>
      <c r="H992" s="273"/>
    </row>
    <row r="993" spans="4:8">
      <c r="D993" s="103"/>
      <c r="E993" s="104"/>
      <c r="H993" s="273"/>
    </row>
    <row r="994" spans="4:8">
      <c r="D994" s="103"/>
      <c r="E994" s="104"/>
      <c r="H994" s="273"/>
    </row>
    <row r="995" spans="4:8">
      <c r="D995" s="103"/>
      <c r="E995" s="104"/>
      <c r="H995" s="273"/>
    </row>
    <row r="996" spans="4:8">
      <c r="D996" s="103"/>
      <c r="E996" s="104"/>
      <c r="H996" s="273"/>
    </row>
    <row r="997" spans="4:8">
      <c r="D997" s="103"/>
      <c r="E997" s="104"/>
      <c r="H997" s="273"/>
    </row>
    <row r="998" spans="4:8">
      <c r="D998" s="103"/>
      <c r="E998" s="104"/>
      <c r="H998" s="273"/>
    </row>
    <row r="999" spans="4:8">
      <c r="D999" s="103"/>
      <c r="E999" s="104"/>
      <c r="H999" s="273"/>
    </row>
    <row r="1000" spans="4:8">
      <c r="D1000" s="103"/>
      <c r="E1000" s="104"/>
      <c r="H1000" s="273"/>
    </row>
    <row r="1001" spans="4:8">
      <c r="D1001" s="103"/>
      <c r="E1001" s="104"/>
      <c r="H1001" s="273"/>
    </row>
    <row r="1002" spans="4:8">
      <c r="D1002" s="103"/>
      <c r="E1002" s="104"/>
      <c r="H1002" s="273"/>
    </row>
    <row r="1003" spans="4:8">
      <c r="D1003" s="103"/>
      <c r="E1003" s="104"/>
      <c r="H1003" s="273"/>
    </row>
    <row r="1004" spans="4:8">
      <c r="D1004" s="103"/>
      <c r="E1004" s="104"/>
      <c r="H1004" s="273"/>
    </row>
    <row r="1005" spans="4:8">
      <c r="D1005" s="103"/>
      <c r="E1005" s="104"/>
      <c r="H1005" s="273"/>
    </row>
    <row r="1006" spans="4:8">
      <c r="D1006" s="103"/>
      <c r="E1006" s="104"/>
      <c r="H1006" s="273"/>
    </row>
    <row r="1007" spans="4:8">
      <c r="D1007" s="103"/>
      <c r="E1007" s="104"/>
      <c r="H1007" s="273"/>
    </row>
    <row r="1008" spans="4:8">
      <c r="D1008" s="103"/>
      <c r="E1008" s="104"/>
      <c r="H1008" s="273"/>
    </row>
    <row r="1009" spans="4:8">
      <c r="D1009" s="103"/>
      <c r="E1009" s="104"/>
      <c r="H1009" s="273"/>
    </row>
    <row r="1010" spans="4:8">
      <c r="D1010" s="103"/>
      <c r="E1010" s="104"/>
      <c r="H1010" s="273"/>
    </row>
    <row r="1011" spans="4:8">
      <c r="D1011" s="103"/>
      <c r="E1011" s="104"/>
      <c r="H1011" s="273"/>
    </row>
    <row r="1012" spans="4:8">
      <c r="D1012" s="103"/>
      <c r="E1012" s="104"/>
      <c r="H1012" s="273"/>
    </row>
    <row r="1013" spans="4:8">
      <c r="D1013" s="103"/>
      <c r="E1013" s="104"/>
      <c r="H1013" s="273"/>
    </row>
    <row r="1014" spans="4:8">
      <c r="D1014" s="103"/>
      <c r="E1014" s="104"/>
      <c r="H1014" s="273"/>
    </row>
    <row r="1015" spans="4:8">
      <c r="D1015" s="103"/>
      <c r="E1015" s="104"/>
      <c r="H1015" s="273"/>
    </row>
    <row r="1016" spans="4:8">
      <c r="D1016" s="103"/>
      <c r="E1016" s="104"/>
      <c r="H1016" s="273"/>
    </row>
    <row r="1017" spans="4:8">
      <c r="D1017" s="103"/>
      <c r="E1017" s="104"/>
      <c r="H1017" s="273"/>
    </row>
    <row r="1018" spans="4:8">
      <c r="D1018" s="103"/>
      <c r="E1018" s="104"/>
      <c r="H1018" s="273"/>
    </row>
    <row r="1019" spans="4:8">
      <c r="D1019" s="103"/>
      <c r="E1019" s="104"/>
      <c r="H1019" s="273"/>
    </row>
    <row r="1020" spans="4:8">
      <c r="D1020" s="103"/>
      <c r="E1020" s="104"/>
      <c r="H1020" s="273"/>
    </row>
    <row r="1021" spans="4:8">
      <c r="D1021" s="103"/>
      <c r="E1021" s="104"/>
      <c r="H1021" s="273"/>
    </row>
    <row r="1022" spans="4:8">
      <c r="D1022" s="103"/>
      <c r="E1022" s="104"/>
      <c r="H1022" s="273"/>
    </row>
    <row r="1023" spans="4:8">
      <c r="D1023" s="103"/>
      <c r="E1023" s="104"/>
      <c r="H1023" s="273"/>
    </row>
    <row r="1024" spans="4:8">
      <c r="D1024" s="103"/>
      <c r="E1024" s="104"/>
      <c r="H1024" s="273"/>
    </row>
    <row r="1025" spans="4:8">
      <c r="D1025" s="103"/>
      <c r="E1025" s="104"/>
      <c r="H1025" s="273"/>
    </row>
    <row r="1026" spans="4:8">
      <c r="D1026" s="103"/>
      <c r="E1026" s="104"/>
      <c r="H1026" s="273"/>
    </row>
    <row r="1027" spans="4:8">
      <c r="D1027" s="103"/>
      <c r="E1027" s="104"/>
      <c r="H1027" s="273"/>
    </row>
    <row r="1028" spans="4:8">
      <c r="D1028" s="103"/>
      <c r="E1028" s="104"/>
      <c r="H1028" s="273"/>
    </row>
    <row r="1029" spans="4:8">
      <c r="D1029" s="103"/>
      <c r="E1029" s="104"/>
      <c r="H1029" s="273"/>
    </row>
    <row r="1030" spans="4:8">
      <c r="D1030" s="103"/>
      <c r="E1030" s="104"/>
      <c r="H1030" s="273"/>
    </row>
    <row r="1031" spans="4:8">
      <c r="D1031" s="103"/>
      <c r="E1031" s="104"/>
      <c r="H1031" s="273"/>
    </row>
    <row r="1032" spans="4:8">
      <c r="D1032" s="103"/>
      <c r="E1032" s="104"/>
      <c r="H1032" s="273"/>
    </row>
    <row r="1033" spans="4:8">
      <c r="D1033" s="103"/>
      <c r="E1033" s="104"/>
      <c r="H1033" s="273"/>
    </row>
    <row r="1034" spans="4:8">
      <c r="D1034" s="103"/>
      <c r="E1034" s="104"/>
      <c r="H1034" s="273"/>
    </row>
    <row r="1035" spans="4:8">
      <c r="D1035" s="103"/>
      <c r="E1035" s="104"/>
      <c r="H1035" s="273"/>
    </row>
    <row r="1036" spans="4:8">
      <c r="D1036" s="103"/>
      <c r="E1036" s="104"/>
      <c r="H1036" s="273"/>
    </row>
    <row r="1037" spans="4:8">
      <c r="D1037" s="103"/>
      <c r="E1037" s="104"/>
      <c r="H1037" s="273"/>
    </row>
    <row r="1038" spans="4:8">
      <c r="D1038" s="103"/>
      <c r="E1038" s="104"/>
      <c r="H1038" s="273"/>
    </row>
    <row r="1039" spans="4:8">
      <c r="D1039" s="103"/>
      <c r="E1039" s="104"/>
      <c r="H1039" s="273"/>
    </row>
    <row r="1040" spans="4:8">
      <c r="D1040" s="103"/>
      <c r="E1040" s="104"/>
      <c r="H1040" s="273"/>
    </row>
    <row r="1041" spans="4:8">
      <c r="D1041" s="103"/>
      <c r="E1041" s="104"/>
      <c r="H1041" s="273"/>
    </row>
    <row r="1042" spans="4:8">
      <c r="D1042" s="103"/>
      <c r="E1042" s="104"/>
      <c r="H1042" s="273"/>
    </row>
    <row r="1043" spans="4:8">
      <c r="D1043" s="103"/>
      <c r="E1043" s="104"/>
      <c r="H1043" s="273"/>
    </row>
    <row r="1044" spans="4:8">
      <c r="D1044" s="103"/>
      <c r="E1044" s="104"/>
      <c r="H1044" s="273"/>
    </row>
    <row r="1045" spans="4:8">
      <c r="D1045" s="103"/>
      <c r="E1045" s="104"/>
      <c r="H1045" s="273"/>
    </row>
    <row r="1046" spans="4:8">
      <c r="D1046" s="103"/>
      <c r="E1046" s="104"/>
      <c r="H1046" s="273"/>
    </row>
    <row r="1047" spans="4:8">
      <c r="D1047" s="103"/>
      <c r="E1047" s="104"/>
      <c r="H1047" s="273"/>
    </row>
    <row r="1048" spans="4:8">
      <c r="D1048" s="103"/>
      <c r="E1048" s="104"/>
      <c r="H1048" s="273"/>
    </row>
    <row r="1049" spans="4:8">
      <c r="D1049" s="103"/>
      <c r="E1049" s="104"/>
      <c r="H1049" s="273"/>
    </row>
    <row r="1050" spans="4:8">
      <c r="D1050" s="103"/>
      <c r="E1050" s="104"/>
      <c r="H1050" s="273"/>
    </row>
    <row r="1051" spans="4:8">
      <c r="D1051" s="103"/>
      <c r="E1051" s="104"/>
      <c r="H1051" s="273"/>
    </row>
    <row r="1052" spans="4:8">
      <c r="D1052" s="103"/>
      <c r="E1052" s="104"/>
      <c r="H1052" s="273"/>
    </row>
    <row r="1053" spans="4:8">
      <c r="D1053" s="103"/>
      <c r="E1053" s="104"/>
      <c r="H1053" s="273"/>
    </row>
    <row r="1054" spans="4:8">
      <c r="D1054" s="103"/>
      <c r="E1054" s="104"/>
      <c r="H1054" s="273"/>
    </row>
    <row r="1055" spans="4:8">
      <c r="D1055" s="103"/>
      <c r="E1055" s="104"/>
      <c r="H1055" s="273"/>
    </row>
    <row r="1056" spans="4:8">
      <c r="D1056" s="103"/>
      <c r="E1056" s="104"/>
      <c r="H1056" s="273"/>
    </row>
    <row r="1057" spans="4:8">
      <c r="D1057" s="103"/>
      <c r="E1057" s="104"/>
      <c r="H1057" s="273"/>
    </row>
    <row r="1058" spans="4:8">
      <c r="D1058" s="103"/>
      <c r="E1058" s="104"/>
      <c r="H1058" s="273"/>
    </row>
    <row r="1059" spans="4:8">
      <c r="D1059" s="103"/>
      <c r="E1059" s="104"/>
      <c r="H1059" s="273"/>
    </row>
    <row r="1060" spans="4:8">
      <c r="D1060" s="103"/>
      <c r="E1060" s="104"/>
      <c r="H1060" s="273"/>
    </row>
    <row r="1061" spans="4:8">
      <c r="D1061" s="103"/>
      <c r="E1061" s="104"/>
      <c r="H1061" s="273"/>
    </row>
    <row r="1062" spans="4:8">
      <c r="D1062" s="103"/>
      <c r="E1062" s="104"/>
      <c r="H1062" s="273"/>
    </row>
    <row r="1063" spans="4:8">
      <c r="D1063" s="103"/>
      <c r="E1063" s="104"/>
      <c r="H1063" s="273"/>
    </row>
    <row r="1064" spans="4:8">
      <c r="D1064" s="103"/>
      <c r="E1064" s="104"/>
      <c r="H1064" s="273"/>
    </row>
    <row r="1065" spans="4:8">
      <c r="D1065" s="103"/>
      <c r="E1065" s="104"/>
      <c r="H1065" s="273"/>
    </row>
    <row r="1066" spans="4:8">
      <c r="D1066" s="103"/>
      <c r="E1066" s="104"/>
      <c r="H1066" s="273"/>
    </row>
    <row r="1067" spans="4:8">
      <c r="D1067" s="103"/>
      <c r="E1067" s="104"/>
      <c r="H1067" s="273"/>
    </row>
    <row r="1068" spans="4:8">
      <c r="D1068" s="103"/>
      <c r="E1068" s="104"/>
      <c r="H1068" s="273"/>
    </row>
    <row r="1069" spans="4:8">
      <c r="D1069" s="103"/>
      <c r="E1069" s="104"/>
      <c r="H1069" s="273"/>
    </row>
    <row r="1070" spans="4:8">
      <c r="D1070" s="103"/>
      <c r="E1070" s="104"/>
      <c r="H1070" s="273"/>
    </row>
    <row r="1071" spans="4:8">
      <c r="D1071" s="103"/>
      <c r="E1071" s="104"/>
      <c r="H1071" s="273"/>
    </row>
    <row r="1072" spans="4:8">
      <c r="D1072" s="103"/>
      <c r="E1072" s="104"/>
      <c r="H1072" s="273"/>
    </row>
    <row r="1073" spans="4:8">
      <c r="D1073" s="103"/>
      <c r="E1073" s="104"/>
      <c r="H1073" s="273"/>
    </row>
    <row r="1074" spans="4:8">
      <c r="D1074" s="103"/>
      <c r="E1074" s="104"/>
      <c r="H1074" s="273"/>
    </row>
    <row r="1075" spans="4:8">
      <c r="D1075" s="103"/>
      <c r="E1075" s="104"/>
      <c r="H1075" s="273"/>
    </row>
    <row r="1076" spans="4:8">
      <c r="D1076" s="103"/>
      <c r="E1076" s="104"/>
      <c r="H1076" s="273"/>
    </row>
    <row r="1077" spans="4:8">
      <c r="D1077" s="103"/>
      <c r="E1077" s="104"/>
      <c r="H1077" s="273"/>
    </row>
    <row r="1078" spans="4:8">
      <c r="D1078" s="103"/>
      <c r="E1078" s="104"/>
      <c r="H1078" s="273"/>
    </row>
    <row r="1079" spans="4:8">
      <c r="D1079" s="103"/>
      <c r="E1079" s="104"/>
      <c r="H1079" s="273"/>
    </row>
    <row r="1080" spans="4:8">
      <c r="D1080" s="103"/>
      <c r="E1080" s="104"/>
      <c r="H1080" s="273"/>
    </row>
    <row r="1081" spans="4:8">
      <c r="D1081" s="103"/>
      <c r="E1081" s="104"/>
      <c r="H1081" s="273"/>
    </row>
    <row r="1082" spans="4:8">
      <c r="D1082" s="103"/>
      <c r="E1082" s="104"/>
      <c r="H1082" s="273"/>
    </row>
    <row r="1083" spans="4:8">
      <c r="D1083" s="103"/>
      <c r="E1083" s="104"/>
      <c r="H1083" s="273"/>
    </row>
    <row r="1084" spans="4:8">
      <c r="D1084" s="103"/>
      <c r="E1084" s="104"/>
      <c r="H1084" s="273"/>
    </row>
    <row r="1085" spans="4:8">
      <c r="D1085" s="103"/>
      <c r="E1085" s="104"/>
      <c r="H1085" s="273"/>
    </row>
    <row r="1086" spans="4:8">
      <c r="D1086" s="103"/>
      <c r="E1086" s="104"/>
      <c r="H1086" s="273"/>
    </row>
    <row r="1087" spans="4:8">
      <c r="D1087" s="103"/>
      <c r="E1087" s="104"/>
      <c r="H1087" s="273"/>
    </row>
    <row r="1088" spans="4:8">
      <c r="D1088" s="103"/>
      <c r="E1088" s="104"/>
      <c r="H1088" s="273"/>
    </row>
    <row r="1089" spans="4:8">
      <c r="D1089" s="103"/>
      <c r="E1089" s="104"/>
      <c r="H1089" s="273"/>
    </row>
    <row r="1090" spans="4:8">
      <c r="D1090" s="103"/>
      <c r="E1090" s="104"/>
      <c r="H1090" s="273"/>
    </row>
    <row r="1091" spans="4:8">
      <c r="D1091" s="103"/>
      <c r="E1091" s="104"/>
      <c r="H1091" s="273"/>
    </row>
    <row r="1092" spans="4:8">
      <c r="D1092" s="103"/>
      <c r="E1092" s="104"/>
      <c r="H1092" s="273"/>
    </row>
    <row r="1093" spans="4:8">
      <c r="D1093" s="103"/>
      <c r="E1093" s="104"/>
      <c r="H1093" s="273"/>
    </row>
    <row r="1094" spans="4:8">
      <c r="D1094" s="103"/>
      <c r="E1094" s="104"/>
      <c r="H1094" s="273"/>
    </row>
    <row r="1095" spans="4:8">
      <c r="D1095" s="103"/>
      <c r="E1095" s="104"/>
      <c r="H1095" s="273"/>
    </row>
    <row r="1096" spans="4:8">
      <c r="D1096" s="103"/>
      <c r="E1096" s="104"/>
      <c r="H1096" s="273"/>
    </row>
    <row r="1097" spans="4:8">
      <c r="D1097" s="103"/>
      <c r="E1097" s="104"/>
      <c r="H1097" s="273"/>
    </row>
    <row r="1098" spans="4:8">
      <c r="D1098" s="103"/>
      <c r="E1098" s="104"/>
      <c r="H1098" s="273"/>
    </row>
    <row r="1099" spans="4:8">
      <c r="D1099" s="103"/>
      <c r="E1099" s="104"/>
      <c r="H1099" s="273"/>
    </row>
    <row r="1100" spans="4:8">
      <c r="D1100" s="103"/>
      <c r="E1100" s="104"/>
      <c r="H1100" s="273"/>
    </row>
    <row r="1101" spans="4:8">
      <c r="D1101" s="103"/>
      <c r="E1101" s="104"/>
      <c r="H1101" s="273"/>
    </row>
    <row r="1102" spans="4:8">
      <c r="D1102" s="103"/>
      <c r="E1102" s="104"/>
      <c r="H1102" s="273"/>
    </row>
    <row r="1103" spans="4:8">
      <c r="D1103" s="103"/>
      <c r="E1103" s="104"/>
      <c r="H1103" s="273"/>
    </row>
    <row r="1104" spans="4:8">
      <c r="D1104" s="103"/>
      <c r="E1104" s="104"/>
      <c r="H1104" s="273"/>
    </row>
    <row r="1105" spans="4:8">
      <c r="D1105" s="103"/>
      <c r="E1105" s="104"/>
      <c r="H1105" s="273"/>
    </row>
    <row r="1106" spans="4:8">
      <c r="D1106" s="103"/>
      <c r="E1106" s="104"/>
      <c r="H1106" s="273"/>
    </row>
    <row r="1107" spans="4:8">
      <c r="D1107" s="103"/>
      <c r="E1107" s="104"/>
      <c r="H1107" s="273"/>
    </row>
    <row r="1108" spans="4:8">
      <c r="D1108" s="103"/>
      <c r="E1108" s="104"/>
      <c r="H1108" s="273"/>
    </row>
    <row r="1109" spans="4:8">
      <c r="D1109" s="103"/>
      <c r="E1109" s="104"/>
      <c r="H1109" s="273"/>
    </row>
    <row r="1110" spans="4:8">
      <c r="D1110" s="103"/>
      <c r="E1110" s="104"/>
      <c r="H1110" s="273"/>
    </row>
    <row r="1111" spans="4:8">
      <c r="D1111" s="103"/>
      <c r="E1111" s="104"/>
      <c r="H1111" s="273"/>
    </row>
    <row r="1112" spans="4:8">
      <c r="D1112" s="103"/>
      <c r="E1112" s="104"/>
      <c r="H1112" s="273"/>
    </row>
    <row r="1113" spans="4:8">
      <c r="D1113" s="103"/>
      <c r="E1113" s="104"/>
      <c r="H1113" s="273"/>
    </row>
    <row r="1114" spans="4:8">
      <c r="D1114" s="103"/>
      <c r="E1114" s="104"/>
      <c r="H1114" s="273"/>
    </row>
    <row r="1115" spans="4:8">
      <c r="D1115" s="103"/>
      <c r="E1115" s="104"/>
      <c r="H1115" s="273"/>
    </row>
    <row r="1116" spans="4:8">
      <c r="D1116" s="103"/>
      <c r="E1116" s="104"/>
      <c r="H1116" s="273"/>
    </row>
    <row r="1117" spans="4:8">
      <c r="D1117" s="103"/>
      <c r="E1117" s="104"/>
      <c r="H1117" s="273"/>
    </row>
    <row r="1118" spans="4:8">
      <c r="D1118" s="103"/>
      <c r="E1118" s="104"/>
      <c r="H1118" s="273"/>
    </row>
    <row r="1119" spans="4:8">
      <c r="D1119" s="103"/>
      <c r="E1119" s="104"/>
      <c r="H1119" s="273"/>
    </row>
    <row r="1120" spans="4:8">
      <c r="D1120" s="103"/>
      <c r="E1120" s="104"/>
      <c r="H1120" s="273"/>
    </row>
    <row r="1121" spans="4:8">
      <c r="D1121" s="103"/>
      <c r="E1121" s="104"/>
      <c r="H1121" s="273"/>
    </row>
    <row r="1122" spans="4:8">
      <c r="D1122" s="103"/>
      <c r="E1122" s="104"/>
      <c r="H1122" s="273"/>
    </row>
    <row r="1123" spans="4:8">
      <c r="D1123" s="103"/>
      <c r="E1123" s="104"/>
      <c r="H1123" s="273"/>
    </row>
    <row r="1124" spans="4:8">
      <c r="D1124" s="103"/>
      <c r="E1124" s="104"/>
      <c r="H1124" s="273"/>
    </row>
    <row r="1125" spans="4:8">
      <c r="D1125" s="103"/>
      <c r="E1125" s="104"/>
      <c r="H1125" s="273"/>
    </row>
    <row r="1126" spans="4:8">
      <c r="D1126" s="103"/>
      <c r="E1126" s="104"/>
      <c r="H1126" s="273"/>
    </row>
    <row r="1127" spans="4:8">
      <c r="D1127" s="103"/>
      <c r="E1127" s="104"/>
      <c r="H1127" s="273"/>
    </row>
    <row r="1128" spans="4:8">
      <c r="D1128" s="103"/>
      <c r="E1128" s="104"/>
      <c r="H1128" s="273"/>
    </row>
    <row r="1129" spans="4:8">
      <c r="D1129" s="103"/>
      <c r="E1129" s="104"/>
      <c r="H1129" s="273"/>
    </row>
    <row r="1130" spans="4:8">
      <c r="D1130" s="103"/>
      <c r="E1130" s="104"/>
      <c r="H1130" s="273"/>
    </row>
    <row r="1131" spans="4:8">
      <c r="D1131" s="103"/>
      <c r="E1131" s="104"/>
      <c r="H1131" s="273"/>
    </row>
    <row r="1132" spans="4:8">
      <c r="D1132" s="103"/>
      <c r="E1132" s="104"/>
      <c r="H1132" s="273"/>
    </row>
    <row r="1133" spans="4:8">
      <c r="D1133" s="103"/>
      <c r="E1133" s="104"/>
      <c r="H1133" s="273"/>
    </row>
    <row r="1134" spans="4:8">
      <c r="D1134" s="103"/>
      <c r="E1134" s="104"/>
      <c r="H1134" s="273"/>
    </row>
    <row r="1135" spans="4:8">
      <c r="D1135" s="103"/>
      <c r="E1135" s="104"/>
      <c r="H1135" s="273"/>
    </row>
    <row r="1136" spans="4:8">
      <c r="D1136" s="103"/>
      <c r="E1136" s="104"/>
      <c r="H1136" s="273"/>
    </row>
    <row r="1137" spans="4:8">
      <c r="D1137" s="103"/>
      <c r="E1137" s="104"/>
      <c r="H1137" s="273"/>
    </row>
    <row r="1138" spans="4:8">
      <c r="D1138" s="103"/>
      <c r="E1138" s="104"/>
      <c r="H1138" s="273"/>
    </row>
    <row r="1139" spans="4:8">
      <c r="D1139" s="103"/>
      <c r="E1139" s="104"/>
      <c r="H1139" s="273"/>
    </row>
    <row r="1140" spans="4:8">
      <c r="D1140" s="103"/>
      <c r="E1140" s="104"/>
      <c r="H1140" s="273"/>
    </row>
    <row r="1141" spans="4:8">
      <c r="D1141" s="103"/>
      <c r="E1141" s="104"/>
      <c r="H1141" s="273"/>
    </row>
    <row r="1142" spans="4:8">
      <c r="D1142" s="103"/>
      <c r="E1142" s="104"/>
      <c r="H1142" s="273"/>
    </row>
    <row r="1143" spans="4:8">
      <c r="D1143" s="103"/>
      <c r="E1143" s="104"/>
      <c r="H1143" s="273"/>
    </row>
    <row r="1144" spans="4:8">
      <c r="D1144" s="103"/>
      <c r="E1144" s="104"/>
      <c r="H1144" s="273"/>
    </row>
    <row r="1145" spans="4:8">
      <c r="D1145" s="103"/>
      <c r="E1145" s="104"/>
      <c r="H1145" s="273"/>
    </row>
    <row r="1146" spans="4:8">
      <c r="D1146" s="103"/>
      <c r="E1146" s="104"/>
      <c r="H1146" s="273"/>
    </row>
    <row r="1147" spans="4:8">
      <c r="D1147" s="103"/>
      <c r="E1147" s="104"/>
      <c r="H1147" s="273"/>
    </row>
    <row r="1148" spans="4:8">
      <c r="D1148" s="103"/>
      <c r="E1148" s="104"/>
      <c r="H1148" s="273"/>
    </row>
    <row r="1149" spans="4:8">
      <c r="D1149" s="103"/>
      <c r="E1149" s="104"/>
      <c r="H1149" s="273"/>
    </row>
    <row r="1150" spans="4:8">
      <c r="D1150" s="103"/>
      <c r="E1150" s="104"/>
      <c r="H1150" s="273"/>
    </row>
    <row r="1151" spans="4:8">
      <c r="D1151" s="103"/>
      <c r="E1151" s="104"/>
      <c r="H1151" s="273"/>
    </row>
    <row r="1152" spans="4:8">
      <c r="D1152" s="103"/>
      <c r="E1152" s="104"/>
      <c r="H1152" s="273"/>
    </row>
    <row r="1153" spans="4:8">
      <c r="D1153" s="103"/>
      <c r="E1153" s="104"/>
      <c r="H1153" s="273"/>
    </row>
    <row r="1154" spans="4:8">
      <c r="D1154" s="103"/>
      <c r="E1154" s="104"/>
      <c r="H1154" s="273"/>
    </row>
    <row r="1155" spans="4:8">
      <c r="D1155" s="103"/>
      <c r="E1155" s="104"/>
      <c r="H1155" s="273"/>
    </row>
    <row r="1156" spans="4:8">
      <c r="D1156" s="103"/>
      <c r="E1156" s="104"/>
      <c r="H1156" s="273"/>
    </row>
    <row r="1157" spans="4:8">
      <c r="D1157" s="103"/>
      <c r="E1157" s="104"/>
      <c r="H1157" s="273"/>
    </row>
    <row r="1158" spans="4:8">
      <c r="D1158" s="103"/>
      <c r="E1158" s="104"/>
      <c r="H1158" s="273"/>
    </row>
    <row r="1159" spans="4:8">
      <c r="D1159" s="103"/>
      <c r="E1159" s="104"/>
      <c r="H1159" s="273"/>
    </row>
    <row r="1160" spans="4:8">
      <c r="D1160" s="103"/>
      <c r="E1160" s="104"/>
      <c r="H1160" s="273"/>
    </row>
    <row r="1161" spans="4:8">
      <c r="D1161" s="103"/>
      <c r="E1161" s="104"/>
      <c r="H1161" s="273"/>
    </row>
    <row r="1162" spans="4:8">
      <c r="D1162" s="103"/>
      <c r="E1162" s="104"/>
      <c r="H1162" s="273"/>
    </row>
    <row r="1163" spans="4:8">
      <c r="D1163" s="103"/>
      <c r="E1163" s="104"/>
      <c r="H1163" s="273"/>
    </row>
    <row r="1164" spans="4:8">
      <c r="D1164" s="103"/>
      <c r="E1164" s="104"/>
      <c r="H1164" s="273"/>
    </row>
    <row r="1165" spans="4:8">
      <c r="D1165" s="103"/>
      <c r="E1165" s="104"/>
      <c r="H1165" s="273"/>
    </row>
    <row r="1166" spans="4:8">
      <c r="D1166" s="103"/>
      <c r="E1166" s="104"/>
      <c r="H1166" s="273"/>
    </row>
    <row r="1167" spans="4:8">
      <c r="D1167" s="103"/>
      <c r="E1167" s="104"/>
      <c r="H1167" s="273"/>
    </row>
    <row r="1168" spans="4:8">
      <c r="D1168" s="103"/>
      <c r="E1168" s="104"/>
      <c r="H1168" s="273"/>
    </row>
    <row r="1169" spans="4:8">
      <c r="D1169" s="103"/>
      <c r="E1169" s="104"/>
      <c r="H1169" s="273"/>
    </row>
    <row r="1170" spans="4:8">
      <c r="D1170" s="103"/>
      <c r="E1170" s="104"/>
      <c r="H1170" s="273"/>
    </row>
    <row r="1171" spans="4:8">
      <c r="D1171" s="103"/>
      <c r="E1171" s="104"/>
      <c r="H1171" s="273"/>
    </row>
    <row r="1172" spans="4:8">
      <c r="D1172" s="103"/>
      <c r="E1172" s="104"/>
      <c r="H1172" s="273"/>
    </row>
    <row r="1173" spans="4:8">
      <c r="D1173" s="103"/>
      <c r="E1173" s="104"/>
      <c r="H1173" s="273"/>
    </row>
    <row r="1174" spans="4:8">
      <c r="D1174" s="103"/>
      <c r="E1174" s="104"/>
      <c r="H1174" s="273"/>
    </row>
    <row r="1175" spans="4:8">
      <c r="D1175" s="103"/>
      <c r="E1175" s="104"/>
      <c r="H1175" s="273"/>
    </row>
    <row r="1176" spans="4:8">
      <c r="D1176" s="103"/>
      <c r="E1176" s="104"/>
      <c r="H1176" s="273"/>
    </row>
    <row r="1177" spans="4:8">
      <c r="D1177" s="103"/>
      <c r="E1177" s="104"/>
      <c r="H1177" s="273"/>
    </row>
    <row r="1178" spans="4:8">
      <c r="D1178" s="103"/>
      <c r="E1178" s="104"/>
      <c r="H1178" s="273"/>
    </row>
    <row r="1179" spans="4:8">
      <c r="D1179" s="103"/>
      <c r="E1179" s="104"/>
      <c r="H1179" s="273"/>
    </row>
    <row r="1180" spans="4:8">
      <c r="D1180" s="103"/>
      <c r="E1180" s="104"/>
      <c r="H1180" s="273"/>
    </row>
    <row r="1181" spans="4:8">
      <c r="D1181" s="103"/>
      <c r="E1181" s="104"/>
      <c r="H1181" s="273"/>
    </row>
    <row r="1182" spans="4:8">
      <c r="D1182" s="103"/>
      <c r="E1182" s="104"/>
      <c r="H1182" s="273"/>
    </row>
    <row r="1183" spans="4:8">
      <c r="D1183" s="103"/>
      <c r="E1183" s="104"/>
      <c r="H1183" s="273"/>
    </row>
    <row r="1184" spans="4:8">
      <c r="D1184" s="103"/>
      <c r="E1184" s="104"/>
      <c r="H1184" s="273"/>
    </row>
    <row r="1185" spans="4:8">
      <c r="D1185" s="103"/>
      <c r="E1185" s="104"/>
      <c r="H1185" s="273"/>
    </row>
    <row r="1186" spans="4:8">
      <c r="D1186" s="103"/>
      <c r="E1186" s="104"/>
      <c r="H1186" s="273"/>
    </row>
    <row r="1187" spans="4:8">
      <c r="D1187" s="103"/>
      <c r="E1187" s="104"/>
      <c r="H1187" s="273"/>
    </row>
    <row r="1188" spans="4:8">
      <c r="D1188" s="103"/>
      <c r="E1188" s="104"/>
      <c r="H1188" s="273"/>
    </row>
    <row r="1189" spans="4:8">
      <c r="D1189" s="103"/>
      <c r="E1189" s="104"/>
      <c r="H1189" s="273"/>
    </row>
    <row r="1190" spans="4:8">
      <c r="D1190" s="103"/>
      <c r="E1190" s="104"/>
      <c r="H1190" s="273"/>
    </row>
    <row r="1191" spans="4:8">
      <c r="D1191" s="103"/>
      <c r="E1191" s="104"/>
      <c r="H1191" s="273"/>
    </row>
    <row r="1192" spans="4:8">
      <c r="D1192" s="103"/>
      <c r="E1192" s="104"/>
      <c r="H1192" s="273"/>
    </row>
    <row r="1193" spans="4:8">
      <c r="D1193" s="103"/>
      <c r="E1193" s="104"/>
      <c r="H1193" s="273"/>
    </row>
    <row r="1194" spans="4:8">
      <c r="D1194" s="103"/>
      <c r="E1194" s="104"/>
      <c r="H1194" s="273"/>
    </row>
    <row r="1195" spans="4:8">
      <c r="D1195" s="103"/>
      <c r="E1195" s="104"/>
      <c r="H1195" s="273"/>
    </row>
    <row r="1196" spans="4:8">
      <c r="D1196" s="103"/>
      <c r="E1196" s="104"/>
      <c r="H1196" s="273"/>
    </row>
    <row r="1197" spans="4:8">
      <c r="D1197" s="103"/>
      <c r="E1197" s="104"/>
      <c r="H1197" s="273"/>
    </row>
    <row r="1198" spans="4:8">
      <c r="D1198" s="103"/>
      <c r="E1198" s="104"/>
      <c r="H1198" s="273"/>
    </row>
    <row r="1199" spans="4:8">
      <c r="D1199" s="103"/>
      <c r="E1199" s="104"/>
      <c r="H1199" s="273"/>
    </row>
    <row r="1200" spans="4:8">
      <c r="D1200" s="103"/>
      <c r="E1200" s="104"/>
      <c r="H1200" s="273"/>
    </row>
    <row r="1201" spans="4:8">
      <c r="D1201" s="103"/>
      <c r="E1201" s="104"/>
      <c r="H1201" s="273"/>
    </row>
    <row r="1202" spans="4:8">
      <c r="D1202" s="103"/>
      <c r="E1202" s="104"/>
      <c r="H1202" s="273"/>
    </row>
    <row r="1203" spans="4:8">
      <c r="D1203" s="103"/>
      <c r="E1203" s="104"/>
      <c r="H1203" s="273"/>
    </row>
    <row r="1204" spans="4:8">
      <c r="D1204" s="103"/>
      <c r="E1204" s="104"/>
      <c r="H1204" s="273"/>
    </row>
    <row r="1205" spans="4:8">
      <c r="D1205" s="103"/>
      <c r="E1205" s="104"/>
      <c r="H1205" s="273"/>
    </row>
    <row r="1206" spans="4:8">
      <c r="D1206" s="103"/>
      <c r="E1206" s="104"/>
      <c r="H1206" s="273"/>
    </row>
    <row r="1207" spans="4:8">
      <c r="D1207" s="103"/>
      <c r="E1207" s="104"/>
      <c r="H1207" s="273"/>
    </row>
    <row r="1208" spans="4:8">
      <c r="D1208" s="103"/>
      <c r="E1208" s="104"/>
      <c r="H1208" s="273"/>
    </row>
    <row r="1209" spans="4:8">
      <c r="D1209" s="103"/>
      <c r="E1209" s="104"/>
      <c r="H1209" s="273"/>
    </row>
    <row r="1210" spans="4:8">
      <c r="D1210" s="103"/>
      <c r="E1210" s="104"/>
      <c r="H1210" s="273"/>
    </row>
    <row r="1211" spans="4:8">
      <c r="D1211" s="103"/>
      <c r="E1211" s="104"/>
      <c r="H1211" s="273"/>
    </row>
    <row r="1212" spans="4:8">
      <c r="D1212" s="103"/>
      <c r="E1212" s="104"/>
      <c r="H1212" s="273"/>
    </row>
    <row r="1213" spans="4:8">
      <c r="D1213" s="103"/>
      <c r="E1213" s="104"/>
      <c r="H1213" s="273"/>
    </row>
    <row r="1214" spans="4:8">
      <c r="D1214" s="103"/>
      <c r="E1214" s="104"/>
      <c r="H1214" s="273"/>
    </row>
    <row r="1215" spans="4:8">
      <c r="D1215" s="103"/>
      <c r="E1215" s="104"/>
      <c r="H1215" s="273"/>
    </row>
    <row r="1216" spans="4:8">
      <c r="D1216" s="103"/>
      <c r="E1216" s="104"/>
      <c r="H1216" s="273"/>
    </row>
    <row r="1217" spans="4:8">
      <c r="D1217" s="103"/>
      <c r="E1217" s="104"/>
      <c r="H1217" s="273"/>
    </row>
    <row r="1218" spans="4:8">
      <c r="D1218" s="103"/>
      <c r="E1218" s="104"/>
      <c r="H1218" s="273"/>
    </row>
    <row r="1219" spans="4:8">
      <c r="D1219" s="103"/>
      <c r="E1219" s="104"/>
      <c r="H1219" s="273"/>
    </row>
    <row r="1220" spans="4:8">
      <c r="D1220" s="103"/>
      <c r="E1220" s="104"/>
      <c r="H1220" s="273"/>
    </row>
    <row r="1221" spans="4:8">
      <c r="D1221" s="103"/>
      <c r="E1221" s="104"/>
      <c r="H1221" s="273"/>
    </row>
    <row r="1222" spans="4:8">
      <c r="D1222" s="103"/>
      <c r="E1222" s="104"/>
      <c r="H1222" s="273"/>
    </row>
    <row r="1223" spans="4:8">
      <c r="D1223" s="103"/>
      <c r="E1223" s="104"/>
      <c r="H1223" s="273"/>
    </row>
    <row r="1224" spans="4:8">
      <c r="D1224" s="103"/>
      <c r="E1224" s="104"/>
      <c r="H1224" s="273"/>
    </row>
    <row r="1225" spans="4:8">
      <c r="D1225" s="103"/>
      <c r="E1225" s="104"/>
      <c r="H1225" s="273"/>
    </row>
    <row r="1226" spans="4:8">
      <c r="D1226" s="103"/>
      <c r="E1226" s="104"/>
      <c r="H1226" s="273"/>
    </row>
    <row r="1227" spans="4:8">
      <c r="D1227" s="103"/>
      <c r="E1227" s="104"/>
      <c r="H1227" s="273"/>
    </row>
    <row r="1228" spans="4:8">
      <c r="D1228" s="103"/>
      <c r="E1228" s="104"/>
      <c r="H1228" s="273"/>
    </row>
    <row r="1229" spans="4:8">
      <c r="D1229" s="103"/>
      <c r="E1229" s="104"/>
      <c r="H1229" s="273"/>
    </row>
    <row r="1230" spans="4:8">
      <c r="D1230" s="103"/>
      <c r="E1230" s="104"/>
      <c r="H1230" s="273"/>
    </row>
    <row r="1231" spans="4:8">
      <c r="D1231" s="103"/>
      <c r="E1231" s="104"/>
      <c r="H1231" s="273"/>
    </row>
    <row r="1232" spans="4:8">
      <c r="D1232" s="103"/>
      <c r="E1232" s="104"/>
      <c r="H1232" s="273"/>
    </row>
    <row r="1233" spans="4:8">
      <c r="D1233" s="103"/>
      <c r="E1233" s="104"/>
      <c r="H1233" s="273"/>
    </row>
    <row r="1234" spans="4:8">
      <c r="D1234" s="103"/>
      <c r="E1234" s="104"/>
      <c r="H1234" s="273"/>
    </row>
    <row r="1235" spans="4:8">
      <c r="D1235" s="103"/>
      <c r="E1235" s="104"/>
      <c r="H1235" s="273"/>
    </row>
    <row r="1236" spans="4:8">
      <c r="D1236" s="103"/>
      <c r="E1236" s="104"/>
      <c r="H1236" s="273"/>
    </row>
    <row r="1237" spans="4:8">
      <c r="D1237" s="103"/>
      <c r="E1237" s="104"/>
      <c r="H1237" s="273"/>
    </row>
    <row r="1238" spans="4:8">
      <c r="D1238" s="103"/>
      <c r="E1238" s="104"/>
      <c r="H1238" s="273"/>
    </row>
    <row r="1239" spans="4:8">
      <c r="D1239" s="103"/>
      <c r="E1239" s="104"/>
      <c r="H1239" s="273"/>
    </row>
    <row r="1240" spans="4:8">
      <c r="D1240" s="103"/>
      <c r="E1240" s="104"/>
      <c r="H1240" s="273"/>
    </row>
    <row r="1241" spans="4:8">
      <c r="D1241" s="103"/>
      <c r="E1241" s="104"/>
      <c r="H1241" s="273"/>
    </row>
    <row r="1242" spans="4:8">
      <c r="D1242" s="103"/>
      <c r="E1242" s="104"/>
      <c r="H1242" s="273"/>
    </row>
    <row r="1243" spans="4:8">
      <c r="D1243" s="103"/>
      <c r="E1243" s="104"/>
      <c r="H1243" s="273"/>
    </row>
    <row r="1244" spans="4:8">
      <c r="D1244" s="103"/>
      <c r="E1244" s="104"/>
      <c r="H1244" s="273"/>
    </row>
    <row r="1245" spans="4:8">
      <c r="D1245" s="103"/>
      <c r="E1245" s="104"/>
      <c r="H1245" s="273"/>
    </row>
    <row r="1246" spans="4:8">
      <c r="D1246" s="103"/>
      <c r="E1246" s="104"/>
      <c r="H1246" s="273"/>
    </row>
    <row r="1247" spans="4:8">
      <c r="D1247" s="103"/>
      <c r="E1247" s="104"/>
      <c r="H1247" s="273"/>
    </row>
    <row r="1248" spans="4:8">
      <c r="D1248" s="103"/>
      <c r="E1248" s="104"/>
      <c r="H1248" s="273"/>
    </row>
    <row r="1249" spans="4:8">
      <c r="D1249" s="103"/>
      <c r="E1249" s="104"/>
      <c r="H1249" s="273"/>
    </row>
    <row r="1250" spans="4:8">
      <c r="D1250" s="103"/>
      <c r="E1250" s="104"/>
      <c r="H1250" s="273"/>
    </row>
    <row r="1251" spans="4:8">
      <c r="D1251" s="103"/>
      <c r="E1251" s="104"/>
      <c r="H1251" s="273"/>
    </row>
    <row r="1252" spans="4:8">
      <c r="D1252" s="103"/>
      <c r="E1252" s="104"/>
      <c r="H1252" s="273"/>
    </row>
    <row r="1253" spans="4:8">
      <c r="D1253" s="103"/>
      <c r="E1253" s="104"/>
      <c r="H1253" s="273"/>
    </row>
    <row r="1254" spans="4:8">
      <c r="D1254" s="103"/>
      <c r="E1254" s="104"/>
      <c r="H1254" s="273"/>
    </row>
    <row r="1255" spans="4:8">
      <c r="D1255" s="103"/>
      <c r="E1255" s="104"/>
      <c r="H1255" s="273"/>
    </row>
    <row r="1256" spans="4:8">
      <c r="D1256" s="103"/>
      <c r="E1256" s="104"/>
      <c r="H1256" s="273"/>
    </row>
    <row r="1257" spans="4:8">
      <c r="D1257" s="103"/>
      <c r="E1257" s="104"/>
      <c r="H1257" s="273"/>
    </row>
    <row r="1258" spans="4:8">
      <c r="D1258" s="103"/>
      <c r="E1258" s="104"/>
      <c r="H1258" s="273"/>
    </row>
    <row r="1259" spans="4:8">
      <c r="D1259" s="103"/>
      <c r="E1259" s="104"/>
      <c r="H1259" s="273"/>
    </row>
    <row r="1260" spans="4:8">
      <c r="D1260" s="103"/>
      <c r="E1260" s="104"/>
      <c r="H1260" s="273"/>
    </row>
    <row r="1261" spans="4:8">
      <c r="D1261" s="103"/>
      <c r="E1261" s="104"/>
      <c r="H1261" s="273"/>
    </row>
    <row r="1262" spans="4:8">
      <c r="D1262" s="103"/>
      <c r="E1262" s="104"/>
      <c r="H1262" s="273"/>
    </row>
    <row r="1263" spans="4:8">
      <c r="D1263" s="103"/>
      <c r="E1263" s="104"/>
      <c r="H1263" s="273"/>
    </row>
    <row r="1264" spans="4:8">
      <c r="D1264" s="103"/>
      <c r="E1264" s="104"/>
      <c r="H1264" s="273"/>
    </row>
    <row r="1265" spans="4:8">
      <c r="D1265" s="103"/>
      <c r="E1265" s="104"/>
      <c r="H1265" s="273"/>
    </row>
    <row r="1266" spans="4:8">
      <c r="D1266" s="103"/>
      <c r="E1266" s="104"/>
      <c r="H1266" s="273"/>
    </row>
    <row r="1267" spans="4:8">
      <c r="D1267" s="103"/>
      <c r="E1267" s="104"/>
      <c r="H1267" s="273"/>
    </row>
    <row r="1268" spans="4:8">
      <c r="D1268" s="103"/>
      <c r="E1268" s="104"/>
      <c r="H1268" s="273"/>
    </row>
    <row r="1269" spans="4:8">
      <c r="D1269" s="103"/>
      <c r="E1269" s="104"/>
      <c r="H1269" s="273"/>
    </row>
    <row r="1270" spans="4:8">
      <c r="D1270" s="103"/>
      <c r="E1270" s="104"/>
      <c r="H1270" s="273"/>
    </row>
    <row r="1271" spans="4:8">
      <c r="D1271" s="103"/>
      <c r="E1271" s="104"/>
      <c r="H1271" s="273"/>
    </row>
    <row r="1272" spans="4:8">
      <c r="D1272" s="103"/>
      <c r="E1272" s="104"/>
      <c r="H1272" s="273"/>
    </row>
    <row r="1273" spans="4:8">
      <c r="D1273" s="103"/>
      <c r="E1273" s="104"/>
      <c r="H1273" s="273"/>
    </row>
    <row r="1274" spans="4:8">
      <c r="D1274" s="103"/>
      <c r="E1274" s="104"/>
      <c r="H1274" s="273"/>
    </row>
    <row r="1275" spans="4:8">
      <c r="D1275" s="103"/>
      <c r="E1275" s="104"/>
      <c r="H1275" s="273"/>
    </row>
    <row r="1276" spans="4:8">
      <c r="D1276" s="103"/>
      <c r="E1276" s="104"/>
      <c r="H1276" s="273"/>
    </row>
    <row r="1277" spans="4:8">
      <c r="D1277" s="103"/>
      <c r="E1277" s="104"/>
      <c r="H1277" s="273"/>
    </row>
    <row r="1278" spans="4:8">
      <c r="D1278" s="103"/>
      <c r="E1278" s="104"/>
      <c r="H1278" s="273"/>
    </row>
    <row r="1279" spans="4:8">
      <c r="D1279" s="103"/>
      <c r="E1279" s="104"/>
      <c r="H1279" s="273"/>
    </row>
    <row r="1280" spans="4:8">
      <c r="D1280" s="103"/>
      <c r="E1280" s="104"/>
      <c r="H1280" s="273"/>
    </row>
    <row r="1281" spans="4:8">
      <c r="D1281" s="103"/>
      <c r="E1281" s="104"/>
      <c r="H1281" s="273"/>
    </row>
    <row r="1282" spans="4:8">
      <c r="D1282" s="103"/>
      <c r="E1282" s="104"/>
      <c r="H1282" s="273"/>
    </row>
    <row r="1283" spans="4:8">
      <c r="D1283" s="103"/>
      <c r="E1283" s="104"/>
      <c r="H1283" s="273"/>
    </row>
    <row r="1284" spans="4:8">
      <c r="D1284" s="103"/>
      <c r="E1284" s="104"/>
      <c r="H1284" s="273"/>
    </row>
    <row r="1285" spans="4:8">
      <c r="D1285" s="103"/>
      <c r="E1285" s="104"/>
      <c r="H1285" s="273"/>
    </row>
    <row r="1286" spans="4:8">
      <c r="D1286" s="103"/>
      <c r="E1286" s="104"/>
      <c r="H1286" s="273"/>
    </row>
    <row r="1287" spans="4:8">
      <c r="D1287" s="103"/>
      <c r="E1287" s="104"/>
      <c r="H1287" s="273"/>
    </row>
    <row r="1288" spans="4:8">
      <c r="D1288" s="103"/>
      <c r="E1288" s="104"/>
      <c r="H1288" s="273"/>
    </row>
    <row r="1289" spans="4:8">
      <c r="D1289" s="103"/>
      <c r="E1289" s="104"/>
      <c r="H1289" s="273"/>
    </row>
    <row r="1290" spans="4:8">
      <c r="D1290" s="103"/>
      <c r="E1290" s="104"/>
      <c r="H1290" s="273"/>
    </row>
    <row r="1291" spans="4:8">
      <c r="D1291" s="103"/>
      <c r="E1291" s="104"/>
      <c r="H1291" s="273"/>
    </row>
    <row r="1292" spans="4:8">
      <c r="D1292" s="103"/>
      <c r="E1292" s="104"/>
      <c r="H1292" s="273"/>
    </row>
    <row r="1293" spans="4:8">
      <c r="D1293" s="103"/>
      <c r="E1293" s="104"/>
      <c r="H1293" s="273"/>
    </row>
    <row r="1294" spans="4:8">
      <c r="D1294" s="103"/>
      <c r="E1294" s="104"/>
      <c r="H1294" s="273"/>
    </row>
    <row r="1295" spans="4:8">
      <c r="D1295" s="103"/>
      <c r="E1295" s="104"/>
      <c r="H1295" s="273"/>
    </row>
    <row r="1296" spans="4:8">
      <c r="D1296" s="103"/>
      <c r="E1296" s="104"/>
      <c r="H1296" s="273"/>
    </row>
    <row r="1297" spans="4:8">
      <c r="D1297" s="103"/>
      <c r="E1297" s="104"/>
      <c r="H1297" s="273"/>
    </row>
    <row r="1298" spans="4:8">
      <c r="D1298" s="103"/>
      <c r="E1298" s="104"/>
      <c r="H1298" s="273"/>
    </row>
    <row r="1299" spans="4:8">
      <c r="D1299" s="103"/>
      <c r="E1299" s="104"/>
      <c r="H1299" s="273"/>
    </row>
    <row r="1300" spans="4:8">
      <c r="D1300" s="103"/>
      <c r="E1300" s="104"/>
      <c r="H1300" s="273"/>
    </row>
    <row r="1301" spans="4:8">
      <c r="D1301" s="103"/>
      <c r="E1301" s="104"/>
      <c r="H1301" s="273"/>
    </row>
    <row r="1302" spans="4:8">
      <c r="D1302" s="103"/>
      <c r="E1302" s="104"/>
      <c r="H1302" s="273"/>
    </row>
    <row r="1303" spans="4:8">
      <c r="D1303" s="103"/>
      <c r="E1303" s="104"/>
      <c r="H1303" s="273"/>
    </row>
    <row r="1304" spans="4:8">
      <c r="D1304" s="103"/>
      <c r="E1304" s="104"/>
      <c r="H1304" s="273"/>
    </row>
    <row r="1305" spans="4:8">
      <c r="D1305" s="103"/>
      <c r="E1305" s="104"/>
      <c r="H1305" s="273"/>
    </row>
    <row r="1306" spans="4:8">
      <c r="D1306" s="103"/>
      <c r="E1306" s="104"/>
      <c r="H1306" s="273"/>
    </row>
    <row r="1307" spans="4:8">
      <c r="D1307" s="103"/>
      <c r="E1307" s="104"/>
      <c r="H1307" s="273"/>
    </row>
    <row r="1308" spans="4:8">
      <c r="D1308" s="103"/>
      <c r="E1308" s="104"/>
      <c r="H1308" s="273"/>
    </row>
    <row r="1309" spans="4:8">
      <c r="D1309" s="103"/>
      <c r="E1309" s="104"/>
      <c r="H1309" s="273"/>
    </row>
    <row r="1310" spans="4:8">
      <c r="D1310" s="103"/>
      <c r="E1310" s="104"/>
      <c r="H1310" s="273"/>
    </row>
    <row r="1311" spans="4:8">
      <c r="D1311" s="103"/>
      <c r="E1311" s="104"/>
      <c r="H1311" s="273"/>
    </row>
    <row r="1312" spans="4:8">
      <c r="D1312" s="103"/>
      <c r="E1312" s="104"/>
      <c r="H1312" s="273"/>
    </row>
    <row r="1313" spans="4:8">
      <c r="D1313" s="103"/>
      <c r="E1313" s="104"/>
      <c r="H1313" s="273"/>
    </row>
    <row r="1314" spans="4:8">
      <c r="D1314" s="103"/>
      <c r="E1314" s="104"/>
      <c r="H1314" s="273"/>
    </row>
    <row r="1315" spans="4:8">
      <c r="D1315" s="103"/>
      <c r="E1315" s="104"/>
      <c r="H1315" s="273"/>
    </row>
    <row r="1316" spans="4:8">
      <c r="D1316" s="103"/>
      <c r="E1316" s="104"/>
      <c r="H1316" s="273"/>
    </row>
    <row r="1317" spans="4:8">
      <c r="D1317" s="103"/>
      <c r="E1317" s="104"/>
      <c r="H1317" s="273"/>
    </row>
    <row r="1318" spans="4:8">
      <c r="D1318" s="103"/>
      <c r="E1318" s="104"/>
      <c r="H1318" s="273"/>
    </row>
    <row r="1319" spans="4:8">
      <c r="D1319" s="103"/>
      <c r="E1319" s="104"/>
      <c r="H1319" s="273"/>
    </row>
    <row r="1320" spans="4:8">
      <c r="D1320" s="103"/>
      <c r="E1320" s="104"/>
      <c r="H1320" s="273"/>
    </row>
    <row r="1321" spans="4:8">
      <c r="D1321" s="103"/>
      <c r="E1321" s="104"/>
      <c r="H1321" s="273"/>
    </row>
    <row r="1322" spans="4:8">
      <c r="D1322" s="103"/>
      <c r="E1322" s="104"/>
      <c r="H1322" s="273"/>
    </row>
    <row r="1323" spans="4:8">
      <c r="D1323" s="103"/>
      <c r="E1323" s="104"/>
      <c r="H1323" s="273"/>
    </row>
    <row r="1324" spans="4:8">
      <c r="D1324" s="103"/>
      <c r="E1324" s="104"/>
      <c r="H1324" s="273"/>
    </row>
    <row r="1325" spans="4:8">
      <c r="D1325" s="103"/>
      <c r="E1325" s="104"/>
      <c r="H1325" s="273"/>
    </row>
    <row r="1326" spans="4:8">
      <c r="D1326" s="103"/>
      <c r="E1326" s="104"/>
      <c r="H1326" s="273"/>
    </row>
    <row r="1327" spans="4:8">
      <c r="D1327" s="103"/>
      <c r="E1327" s="104"/>
      <c r="H1327" s="273"/>
    </row>
    <row r="1328" spans="4:8">
      <c r="D1328" s="103"/>
      <c r="E1328" s="104"/>
      <c r="H1328" s="273"/>
    </row>
    <row r="1329" spans="4:8">
      <c r="D1329" s="103"/>
      <c r="E1329" s="104"/>
      <c r="H1329" s="273"/>
    </row>
    <row r="1330" spans="4:8">
      <c r="D1330" s="103"/>
      <c r="E1330" s="104"/>
      <c r="H1330" s="273"/>
    </row>
    <row r="1331" spans="4:8">
      <c r="D1331" s="103"/>
      <c r="E1331" s="104"/>
      <c r="H1331" s="273"/>
    </row>
    <row r="1332" spans="4:8">
      <c r="D1332" s="103"/>
      <c r="E1332" s="104"/>
      <c r="H1332" s="273"/>
    </row>
    <row r="1333" spans="4:8">
      <c r="D1333" s="103"/>
      <c r="E1333" s="104"/>
      <c r="H1333" s="273"/>
    </row>
    <row r="1334" spans="4:8">
      <c r="D1334" s="103"/>
      <c r="E1334" s="104"/>
      <c r="H1334" s="273"/>
    </row>
    <row r="1335" spans="4:8">
      <c r="D1335" s="103"/>
      <c r="E1335" s="104"/>
      <c r="H1335" s="273"/>
    </row>
    <row r="1336" spans="4:8">
      <c r="D1336" s="103"/>
      <c r="E1336" s="104"/>
      <c r="H1336" s="273"/>
    </row>
    <row r="1337" spans="4:8">
      <c r="D1337" s="103"/>
      <c r="E1337" s="104"/>
      <c r="H1337" s="273"/>
    </row>
    <row r="1338" spans="4:8">
      <c r="D1338" s="103"/>
      <c r="E1338" s="104"/>
      <c r="H1338" s="273"/>
    </row>
    <row r="1339" spans="4:8">
      <c r="D1339" s="103"/>
      <c r="E1339" s="104"/>
      <c r="H1339" s="273"/>
    </row>
    <row r="1340" spans="4:8">
      <c r="D1340" s="103"/>
      <c r="E1340" s="104"/>
      <c r="H1340" s="273"/>
    </row>
    <row r="1341" spans="4:8">
      <c r="D1341" s="103"/>
      <c r="E1341" s="104"/>
      <c r="H1341" s="273"/>
    </row>
    <row r="1342" spans="4:8">
      <c r="D1342" s="103"/>
      <c r="E1342" s="104"/>
      <c r="H1342" s="273"/>
    </row>
    <row r="1343" spans="4:8">
      <c r="D1343" s="103"/>
      <c r="E1343" s="104"/>
      <c r="H1343" s="273"/>
    </row>
    <row r="1344" spans="4:8">
      <c r="D1344" s="103"/>
      <c r="E1344" s="104"/>
      <c r="H1344" s="273"/>
    </row>
    <row r="1345" spans="4:8">
      <c r="D1345" s="103"/>
      <c r="E1345" s="104"/>
      <c r="H1345" s="273"/>
    </row>
    <row r="1346" spans="4:8">
      <c r="D1346" s="103"/>
      <c r="E1346" s="104"/>
      <c r="H1346" s="273"/>
    </row>
    <row r="1347" spans="4:8">
      <c r="D1347" s="103"/>
      <c r="E1347" s="104"/>
      <c r="H1347" s="273"/>
    </row>
    <row r="1348" spans="4:8">
      <c r="D1348" s="103"/>
      <c r="E1348" s="104"/>
      <c r="H1348" s="273"/>
    </row>
    <row r="1349" spans="4:8">
      <c r="D1349" s="103"/>
      <c r="E1349" s="104"/>
      <c r="H1349" s="273"/>
    </row>
    <row r="1350" spans="4:8">
      <c r="D1350" s="103"/>
      <c r="E1350" s="104"/>
      <c r="H1350" s="273"/>
    </row>
    <row r="1351" spans="4:8">
      <c r="D1351" s="103"/>
      <c r="E1351" s="104"/>
      <c r="H1351" s="273"/>
    </row>
    <row r="1352" spans="4:8">
      <c r="D1352" s="103"/>
      <c r="E1352" s="104"/>
      <c r="H1352" s="273"/>
    </row>
    <row r="1353" spans="4:8">
      <c r="D1353" s="103"/>
      <c r="E1353" s="104"/>
      <c r="H1353" s="273"/>
    </row>
    <row r="1354" spans="4:8">
      <c r="D1354" s="103"/>
      <c r="E1354" s="104"/>
      <c r="H1354" s="273"/>
    </row>
    <row r="1355" spans="4:8">
      <c r="D1355" s="103"/>
      <c r="E1355" s="104"/>
      <c r="H1355" s="273"/>
    </row>
    <row r="1356" spans="4:8">
      <c r="D1356" s="103"/>
      <c r="E1356" s="104"/>
      <c r="H1356" s="273"/>
    </row>
    <row r="1357" spans="4:8">
      <c r="D1357" s="103"/>
      <c r="E1357" s="104"/>
      <c r="H1357" s="273"/>
    </row>
    <row r="1358" spans="4:8">
      <c r="D1358" s="103"/>
      <c r="E1358" s="104"/>
      <c r="H1358" s="273"/>
    </row>
    <row r="1359" spans="4:8">
      <c r="D1359" s="103"/>
      <c r="E1359" s="104"/>
      <c r="H1359" s="273"/>
    </row>
    <row r="1360" spans="4:8">
      <c r="D1360" s="103"/>
      <c r="E1360" s="104"/>
      <c r="H1360" s="273"/>
    </row>
    <row r="1361" spans="4:8">
      <c r="D1361" s="103"/>
      <c r="E1361" s="104"/>
      <c r="H1361" s="273"/>
    </row>
    <row r="1362" spans="4:8">
      <c r="D1362" s="103"/>
      <c r="E1362" s="104"/>
      <c r="H1362" s="273"/>
    </row>
    <row r="1363" spans="4:8">
      <c r="D1363" s="103"/>
      <c r="E1363" s="104"/>
      <c r="H1363" s="273"/>
    </row>
    <row r="1364" spans="4:8">
      <c r="D1364" s="103"/>
      <c r="E1364" s="104"/>
      <c r="H1364" s="273"/>
    </row>
    <row r="1365" spans="4:8">
      <c r="D1365" s="103"/>
      <c r="E1365" s="104"/>
      <c r="H1365" s="273"/>
    </row>
    <row r="1366" spans="4:8">
      <c r="D1366" s="103"/>
      <c r="E1366" s="104"/>
      <c r="H1366" s="273"/>
    </row>
    <row r="1367" spans="4:8">
      <c r="D1367" s="103"/>
      <c r="E1367" s="104"/>
      <c r="H1367" s="273"/>
    </row>
    <row r="1368" spans="4:8">
      <c r="D1368" s="103"/>
      <c r="E1368" s="104"/>
      <c r="H1368" s="273"/>
    </row>
    <row r="1369" spans="4:8">
      <c r="D1369" s="103"/>
      <c r="E1369" s="104"/>
      <c r="H1369" s="273"/>
    </row>
    <row r="1370" spans="4:8">
      <c r="D1370" s="103"/>
      <c r="E1370" s="104"/>
      <c r="H1370" s="273"/>
    </row>
    <row r="1371" spans="4:8">
      <c r="D1371" s="103"/>
      <c r="E1371" s="104"/>
      <c r="H1371" s="273"/>
    </row>
    <row r="1372" spans="4:8">
      <c r="D1372" s="103"/>
      <c r="E1372" s="104"/>
      <c r="H1372" s="273"/>
    </row>
    <row r="1373" spans="4:8">
      <c r="D1373" s="103"/>
      <c r="E1373" s="104"/>
      <c r="H1373" s="273"/>
    </row>
    <row r="1374" spans="4:8">
      <c r="D1374" s="103"/>
      <c r="E1374" s="104"/>
      <c r="H1374" s="273"/>
    </row>
    <row r="1375" spans="4:8">
      <c r="D1375" s="103"/>
      <c r="E1375" s="104"/>
      <c r="H1375" s="273"/>
    </row>
    <row r="1376" spans="4:8">
      <c r="D1376" s="103"/>
      <c r="E1376" s="104"/>
      <c r="H1376" s="273"/>
    </row>
    <row r="1377" spans="4:8">
      <c r="D1377" s="103"/>
      <c r="E1377" s="104"/>
      <c r="H1377" s="273"/>
    </row>
    <row r="1378" spans="4:8">
      <c r="D1378" s="103"/>
      <c r="E1378" s="104"/>
      <c r="H1378" s="273"/>
    </row>
    <row r="1379" spans="4:8">
      <c r="D1379" s="103"/>
      <c r="E1379" s="104"/>
      <c r="H1379" s="273"/>
    </row>
    <row r="1380" spans="4:8">
      <c r="D1380" s="103"/>
      <c r="E1380" s="104"/>
      <c r="H1380" s="273"/>
    </row>
    <row r="1381" spans="4:8">
      <c r="D1381" s="103"/>
      <c r="E1381" s="104"/>
      <c r="H1381" s="273"/>
    </row>
    <row r="1382" spans="4:8">
      <c r="D1382" s="103"/>
      <c r="E1382" s="104"/>
      <c r="H1382" s="273"/>
    </row>
    <row r="1383" spans="4:8">
      <c r="D1383" s="103"/>
      <c r="E1383" s="104"/>
      <c r="H1383" s="273"/>
    </row>
    <row r="1384" spans="4:8">
      <c r="D1384" s="103"/>
      <c r="E1384" s="104"/>
      <c r="H1384" s="273"/>
    </row>
    <row r="1385" spans="4:8">
      <c r="D1385" s="103"/>
      <c r="E1385" s="104"/>
      <c r="H1385" s="273"/>
    </row>
    <row r="1386" spans="4:8">
      <c r="D1386" s="103"/>
      <c r="E1386" s="104"/>
      <c r="H1386" s="273"/>
    </row>
    <row r="1387" spans="4:8">
      <c r="D1387" s="103"/>
      <c r="E1387" s="104"/>
      <c r="H1387" s="273"/>
    </row>
    <row r="1388" spans="4:8">
      <c r="D1388" s="103"/>
      <c r="E1388" s="104"/>
      <c r="H1388" s="273"/>
    </row>
    <row r="1389" spans="4:8">
      <c r="D1389" s="103"/>
      <c r="E1389" s="104"/>
      <c r="H1389" s="273"/>
    </row>
    <row r="1390" spans="4:8">
      <c r="D1390" s="103"/>
      <c r="E1390" s="104"/>
      <c r="H1390" s="273"/>
    </row>
    <row r="1391" spans="4:8">
      <c r="D1391" s="103"/>
      <c r="E1391" s="104"/>
      <c r="H1391" s="273"/>
    </row>
    <row r="1392" spans="4:8">
      <c r="D1392" s="103"/>
      <c r="E1392" s="104"/>
      <c r="H1392" s="273"/>
    </row>
    <row r="1393" spans="4:8">
      <c r="D1393" s="103"/>
      <c r="E1393" s="104"/>
      <c r="H1393" s="273"/>
    </row>
    <row r="1394" spans="4:8">
      <c r="D1394" s="103"/>
      <c r="E1394" s="104"/>
      <c r="H1394" s="273"/>
    </row>
    <row r="1395" spans="4:8">
      <c r="D1395" s="103"/>
      <c r="E1395" s="104"/>
      <c r="H1395" s="273"/>
    </row>
    <row r="1396" spans="4:8">
      <c r="D1396" s="103"/>
      <c r="E1396" s="104"/>
      <c r="H1396" s="273"/>
    </row>
    <row r="1397" spans="4:8">
      <c r="D1397" s="103"/>
      <c r="E1397" s="104"/>
      <c r="H1397" s="273"/>
    </row>
    <row r="1398" spans="4:8">
      <c r="D1398" s="103"/>
      <c r="E1398" s="104"/>
      <c r="H1398" s="273"/>
    </row>
    <row r="1399" spans="4:8">
      <c r="D1399" s="103"/>
      <c r="E1399" s="104"/>
      <c r="H1399" s="273"/>
    </row>
    <row r="1400" spans="4:8">
      <c r="D1400" s="103"/>
      <c r="E1400" s="104"/>
      <c r="H1400" s="273"/>
    </row>
    <row r="1401" spans="4:8">
      <c r="D1401" s="103"/>
      <c r="E1401" s="104"/>
      <c r="H1401" s="273"/>
    </row>
    <row r="1402" spans="4:8">
      <c r="D1402" s="103"/>
      <c r="E1402" s="104"/>
      <c r="H1402" s="273"/>
    </row>
    <row r="1403" spans="4:8">
      <c r="D1403" s="103"/>
      <c r="E1403" s="104"/>
      <c r="H1403" s="273"/>
    </row>
    <row r="1404" spans="4:8">
      <c r="D1404" s="103"/>
      <c r="E1404" s="104"/>
      <c r="H1404" s="273"/>
    </row>
    <row r="1405" spans="4:8">
      <c r="D1405" s="103"/>
      <c r="E1405" s="104"/>
      <c r="H1405" s="273"/>
    </row>
    <row r="1406" spans="4:8">
      <c r="D1406" s="103"/>
      <c r="E1406" s="104"/>
      <c r="H1406" s="273"/>
    </row>
    <row r="1407" spans="4:8">
      <c r="D1407" s="103"/>
      <c r="E1407" s="104"/>
      <c r="H1407" s="273"/>
    </row>
    <row r="1408" spans="4:8">
      <c r="D1408" s="103"/>
      <c r="E1408" s="104"/>
      <c r="H1408" s="273"/>
    </row>
    <row r="1409" spans="4:8">
      <c r="D1409" s="103"/>
      <c r="E1409" s="104"/>
      <c r="H1409" s="273"/>
    </row>
    <row r="1410" spans="4:8">
      <c r="D1410" s="103"/>
      <c r="E1410" s="104"/>
      <c r="H1410" s="273"/>
    </row>
    <row r="1411" spans="4:8">
      <c r="D1411" s="103"/>
      <c r="E1411" s="104"/>
      <c r="H1411" s="273"/>
    </row>
    <row r="1412" spans="4:8">
      <c r="D1412" s="103"/>
      <c r="E1412" s="104"/>
      <c r="H1412" s="273"/>
    </row>
    <row r="1413" spans="4:8">
      <c r="D1413" s="103"/>
      <c r="E1413" s="104"/>
      <c r="H1413" s="273"/>
    </row>
    <row r="1414" spans="4:8">
      <c r="D1414" s="103"/>
      <c r="E1414" s="104"/>
      <c r="H1414" s="273"/>
    </row>
    <row r="1415" spans="4:8">
      <c r="D1415" s="103"/>
      <c r="E1415" s="104"/>
      <c r="H1415" s="273"/>
    </row>
    <row r="1416" spans="4:8">
      <c r="D1416" s="103"/>
      <c r="E1416" s="104"/>
      <c r="H1416" s="273"/>
    </row>
    <row r="1417" spans="4:8">
      <c r="D1417" s="103"/>
      <c r="E1417" s="104"/>
      <c r="H1417" s="273"/>
    </row>
    <row r="1418" spans="4:8">
      <c r="D1418" s="103"/>
      <c r="E1418" s="104"/>
      <c r="H1418" s="273"/>
    </row>
    <row r="1419" spans="4:8">
      <c r="D1419" s="103"/>
      <c r="E1419" s="104"/>
      <c r="H1419" s="273"/>
    </row>
    <row r="1420" spans="4:8">
      <c r="D1420" s="103"/>
      <c r="E1420" s="104"/>
      <c r="H1420" s="273"/>
    </row>
    <row r="1421" spans="4:8">
      <c r="D1421" s="103"/>
      <c r="E1421" s="104"/>
      <c r="H1421" s="273"/>
    </row>
    <row r="1422" spans="4:8">
      <c r="D1422" s="103"/>
      <c r="E1422" s="104"/>
      <c r="H1422" s="273"/>
    </row>
    <row r="1423" spans="4:8">
      <c r="D1423" s="103"/>
      <c r="E1423" s="104"/>
      <c r="H1423" s="273"/>
    </row>
    <row r="1424" spans="4:8">
      <c r="D1424" s="103"/>
      <c r="E1424" s="104"/>
      <c r="H1424" s="273"/>
    </row>
    <row r="1425" spans="4:8">
      <c r="D1425" s="103"/>
      <c r="E1425" s="104"/>
      <c r="H1425" s="273"/>
    </row>
    <row r="1426" spans="4:8">
      <c r="D1426" s="103"/>
      <c r="E1426" s="104"/>
      <c r="H1426" s="273"/>
    </row>
    <row r="1427" spans="4:8">
      <c r="D1427" s="103"/>
      <c r="E1427" s="104"/>
      <c r="H1427" s="273"/>
    </row>
    <row r="1428" spans="4:8">
      <c r="D1428" s="103"/>
      <c r="E1428" s="104"/>
      <c r="H1428" s="273"/>
    </row>
    <row r="1429" spans="4:8">
      <c r="D1429" s="103"/>
      <c r="E1429" s="104"/>
      <c r="H1429" s="273"/>
    </row>
    <row r="1430" spans="4:8">
      <c r="D1430" s="103"/>
      <c r="E1430" s="104"/>
      <c r="H1430" s="273"/>
    </row>
    <row r="1431" spans="4:8">
      <c r="D1431" s="103"/>
      <c r="E1431" s="104"/>
      <c r="H1431" s="273"/>
    </row>
    <row r="1432" spans="4:8">
      <c r="D1432" s="103"/>
      <c r="E1432" s="104"/>
      <c r="H1432" s="273"/>
    </row>
    <row r="1433" spans="4:8">
      <c r="D1433" s="103"/>
      <c r="E1433" s="104"/>
      <c r="H1433" s="273"/>
    </row>
    <row r="1434" spans="4:8">
      <c r="D1434" s="103"/>
      <c r="E1434" s="104"/>
      <c r="H1434" s="273"/>
    </row>
    <row r="1435" spans="4:8">
      <c r="D1435" s="103"/>
      <c r="E1435" s="104"/>
      <c r="H1435" s="273"/>
    </row>
    <row r="1436" spans="4:8">
      <c r="D1436" s="103"/>
      <c r="E1436" s="104"/>
      <c r="H1436" s="273"/>
    </row>
    <row r="1437" spans="4:8">
      <c r="D1437" s="103"/>
      <c r="E1437" s="104"/>
      <c r="H1437" s="273"/>
    </row>
    <row r="1438" spans="4:8">
      <c r="D1438" s="103"/>
      <c r="E1438" s="104"/>
      <c r="H1438" s="273"/>
    </row>
    <row r="1439" spans="4:8">
      <c r="D1439" s="103"/>
      <c r="E1439" s="104"/>
      <c r="H1439" s="273"/>
    </row>
    <row r="1440" spans="4:8">
      <c r="D1440" s="103"/>
      <c r="E1440" s="104"/>
      <c r="H1440" s="273"/>
    </row>
    <row r="1441" spans="4:8">
      <c r="D1441" s="103"/>
      <c r="E1441" s="104"/>
      <c r="H1441" s="273"/>
    </row>
    <row r="1442" spans="4:8">
      <c r="D1442" s="103"/>
      <c r="E1442" s="104"/>
      <c r="H1442" s="273"/>
    </row>
    <row r="1443" spans="4:8">
      <c r="D1443" s="103"/>
      <c r="E1443" s="104"/>
      <c r="H1443" s="273"/>
    </row>
    <row r="1444" spans="4:8">
      <c r="D1444" s="103"/>
      <c r="E1444" s="104"/>
      <c r="H1444" s="273"/>
    </row>
    <row r="1445" spans="4:8">
      <c r="D1445" s="103"/>
      <c r="E1445" s="104"/>
      <c r="H1445" s="273"/>
    </row>
    <row r="1446" spans="4:8">
      <c r="D1446" s="103"/>
      <c r="E1446" s="104"/>
      <c r="H1446" s="273"/>
    </row>
    <row r="1447" spans="4:8">
      <c r="D1447" s="103"/>
      <c r="E1447" s="104"/>
      <c r="H1447" s="273"/>
    </row>
    <row r="1448" spans="4:8">
      <c r="D1448" s="103"/>
      <c r="E1448" s="104"/>
      <c r="H1448" s="273"/>
    </row>
    <row r="1449" spans="4:8">
      <c r="D1449" s="103"/>
      <c r="E1449" s="104"/>
      <c r="H1449" s="273"/>
    </row>
    <row r="1450" spans="4:8">
      <c r="D1450" s="103"/>
      <c r="E1450" s="104"/>
      <c r="H1450" s="273"/>
    </row>
    <row r="1451" spans="4:8">
      <c r="D1451" s="103"/>
      <c r="E1451" s="104"/>
      <c r="H1451" s="273"/>
    </row>
    <row r="1452" spans="4:8">
      <c r="D1452" s="103"/>
      <c r="E1452" s="104"/>
      <c r="H1452" s="273"/>
    </row>
    <row r="1453" spans="4:8">
      <c r="D1453" s="103"/>
      <c r="E1453" s="104"/>
      <c r="H1453" s="273"/>
    </row>
    <row r="1454" spans="4:8">
      <c r="D1454" s="103"/>
      <c r="E1454" s="104"/>
      <c r="H1454" s="273"/>
    </row>
    <row r="1455" spans="4:8">
      <c r="D1455" s="103"/>
      <c r="E1455" s="104"/>
      <c r="H1455" s="273"/>
    </row>
    <row r="1456" spans="4:8">
      <c r="D1456" s="103"/>
      <c r="E1456" s="104"/>
      <c r="H1456" s="273"/>
    </row>
    <row r="1457" spans="4:8">
      <c r="D1457" s="103"/>
      <c r="E1457" s="104"/>
      <c r="H1457" s="273"/>
    </row>
    <row r="1458" spans="4:8">
      <c r="D1458" s="103"/>
      <c r="E1458" s="104"/>
      <c r="H1458" s="273"/>
    </row>
    <row r="1459" spans="4:8">
      <c r="D1459" s="103"/>
      <c r="E1459" s="104"/>
      <c r="H1459" s="273"/>
    </row>
    <row r="1460" spans="4:8">
      <c r="D1460" s="103"/>
      <c r="E1460" s="104"/>
      <c r="H1460" s="273"/>
    </row>
    <row r="1461" spans="4:8">
      <c r="D1461" s="103"/>
      <c r="E1461" s="104"/>
      <c r="H1461" s="273"/>
    </row>
    <row r="1462" spans="4:8">
      <c r="D1462" s="103"/>
      <c r="E1462" s="104"/>
      <c r="H1462" s="273"/>
    </row>
    <row r="1463" spans="4:8">
      <c r="D1463" s="103"/>
      <c r="E1463" s="104"/>
      <c r="H1463" s="273"/>
    </row>
    <row r="1464" spans="4:8">
      <c r="D1464" s="103"/>
      <c r="E1464" s="104"/>
      <c r="H1464" s="273"/>
    </row>
    <row r="1465" spans="4:8">
      <c r="D1465" s="103"/>
      <c r="E1465" s="104"/>
      <c r="H1465" s="273"/>
    </row>
    <row r="1466" spans="4:8">
      <c r="D1466" s="103"/>
      <c r="E1466" s="104"/>
      <c r="H1466" s="273"/>
    </row>
    <row r="1467" spans="4:8">
      <c r="D1467" s="103"/>
      <c r="E1467" s="104"/>
      <c r="H1467" s="273"/>
    </row>
    <row r="1468" spans="4:8">
      <c r="D1468" s="103"/>
      <c r="E1468" s="104"/>
      <c r="H1468" s="273"/>
    </row>
    <row r="1469" spans="4:8">
      <c r="D1469" s="103"/>
      <c r="E1469" s="104"/>
      <c r="H1469" s="273"/>
    </row>
    <row r="1470" spans="4:8">
      <c r="D1470" s="103"/>
      <c r="E1470" s="104"/>
      <c r="H1470" s="273"/>
    </row>
    <row r="1471" spans="4:8">
      <c r="D1471" s="103"/>
      <c r="E1471" s="104"/>
      <c r="H1471" s="273"/>
    </row>
    <row r="1472" spans="4:8">
      <c r="D1472" s="103"/>
      <c r="E1472" s="104"/>
      <c r="H1472" s="273"/>
    </row>
    <row r="1473" spans="4:8">
      <c r="D1473" s="103"/>
      <c r="E1473" s="104"/>
      <c r="H1473" s="273"/>
    </row>
    <row r="1474" spans="4:8">
      <c r="D1474" s="103"/>
      <c r="E1474" s="104"/>
      <c r="H1474" s="273"/>
    </row>
    <row r="1475" spans="4:8">
      <c r="D1475" s="103"/>
      <c r="E1475" s="104"/>
      <c r="H1475" s="273"/>
    </row>
    <row r="1476" spans="4:8">
      <c r="D1476" s="103"/>
      <c r="E1476" s="104"/>
      <c r="H1476" s="273"/>
    </row>
    <row r="1477" spans="4:8">
      <c r="D1477" s="103"/>
      <c r="E1477" s="104"/>
      <c r="H1477" s="273"/>
    </row>
    <row r="1478" spans="4:8">
      <c r="D1478" s="103"/>
      <c r="E1478" s="104"/>
      <c r="H1478" s="273"/>
    </row>
    <row r="1479" spans="4:8">
      <c r="D1479" s="103"/>
      <c r="E1479" s="104"/>
      <c r="H1479" s="273"/>
    </row>
    <row r="1480" spans="4:8">
      <c r="D1480" s="103"/>
      <c r="E1480" s="104"/>
      <c r="H1480" s="273"/>
    </row>
    <row r="1481" spans="4:8">
      <c r="D1481" s="103"/>
      <c r="E1481" s="104"/>
      <c r="H1481" s="273"/>
    </row>
    <row r="1482" spans="4:8">
      <c r="D1482" s="103"/>
      <c r="E1482" s="104"/>
      <c r="H1482" s="273"/>
    </row>
    <row r="1483" spans="4:8">
      <c r="D1483" s="103"/>
      <c r="E1483" s="104"/>
      <c r="H1483" s="273"/>
    </row>
    <row r="1484" spans="4:8">
      <c r="D1484" s="103"/>
      <c r="E1484" s="104"/>
      <c r="H1484" s="273"/>
    </row>
    <row r="1485" spans="4:8">
      <c r="D1485" s="103"/>
      <c r="E1485" s="104"/>
      <c r="H1485" s="273"/>
    </row>
    <row r="1486" spans="4:8">
      <c r="D1486" s="103"/>
      <c r="E1486" s="104"/>
      <c r="H1486" s="273"/>
    </row>
    <row r="1487" spans="4:8">
      <c r="D1487" s="103"/>
      <c r="E1487" s="104"/>
      <c r="H1487" s="273"/>
    </row>
    <row r="1488" spans="4:8">
      <c r="D1488" s="103"/>
      <c r="E1488" s="104"/>
      <c r="H1488" s="273"/>
    </row>
    <row r="1489" spans="4:8">
      <c r="D1489" s="103"/>
      <c r="E1489" s="104"/>
      <c r="H1489" s="273"/>
    </row>
    <row r="1490" spans="4:8">
      <c r="D1490" s="103"/>
      <c r="E1490" s="104"/>
      <c r="H1490" s="273"/>
    </row>
    <row r="1491" spans="4:8">
      <c r="D1491" s="103"/>
      <c r="E1491" s="104"/>
      <c r="H1491" s="273"/>
    </row>
    <row r="1492" spans="4:8">
      <c r="D1492" s="103"/>
      <c r="E1492" s="104"/>
      <c r="H1492" s="273"/>
    </row>
    <row r="1493" spans="4:8">
      <c r="D1493" s="103"/>
      <c r="E1493" s="104"/>
      <c r="H1493" s="273"/>
    </row>
    <row r="1494" spans="4:8">
      <c r="D1494" s="103"/>
      <c r="E1494" s="104"/>
      <c r="H1494" s="273"/>
    </row>
    <row r="1495" spans="4:8">
      <c r="D1495" s="103"/>
      <c r="E1495" s="104"/>
      <c r="H1495" s="273"/>
    </row>
    <row r="1496" spans="4:8">
      <c r="D1496" s="103"/>
      <c r="E1496" s="104"/>
      <c r="H1496" s="273"/>
    </row>
    <row r="1497" spans="4:8">
      <c r="D1497" s="103"/>
      <c r="E1497" s="104"/>
      <c r="H1497" s="273"/>
    </row>
    <row r="1498" spans="4:8">
      <c r="D1498" s="103"/>
      <c r="E1498" s="104"/>
      <c r="H1498" s="273"/>
    </row>
    <row r="1499" spans="4:8">
      <c r="D1499" s="103"/>
      <c r="E1499" s="104"/>
      <c r="H1499" s="273"/>
    </row>
    <row r="1500" spans="4:8">
      <c r="D1500" s="103"/>
      <c r="E1500" s="104"/>
      <c r="H1500" s="273"/>
    </row>
    <row r="1501" spans="4:8">
      <c r="D1501" s="103"/>
      <c r="E1501" s="104"/>
      <c r="H1501" s="273"/>
    </row>
    <row r="1502" spans="4:8">
      <c r="D1502" s="103"/>
      <c r="E1502" s="104"/>
      <c r="H1502" s="273"/>
    </row>
    <row r="1503" spans="4:8">
      <c r="D1503" s="103"/>
      <c r="E1503" s="104"/>
      <c r="H1503" s="273"/>
    </row>
    <row r="1504" spans="4:8">
      <c r="D1504" s="103"/>
      <c r="E1504" s="104"/>
      <c r="H1504" s="273"/>
    </row>
    <row r="1505" spans="4:8">
      <c r="D1505" s="103"/>
      <c r="E1505" s="104"/>
      <c r="H1505" s="273"/>
    </row>
    <row r="1506" spans="4:8">
      <c r="D1506" s="103"/>
      <c r="E1506" s="104"/>
      <c r="H1506" s="273"/>
    </row>
    <row r="1507" spans="4:8">
      <c r="D1507" s="103"/>
      <c r="E1507" s="104"/>
      <c r="H1507" s="273"/>
    </row>
    <row r="1508" spans="4:8">
      <c r="D1508" s="103"/>
      <c r="E1508" s="104"/>
      <c r="H1508" s="273"/>
    </row>
    <row r="1509" spans="4:8">
      <c r="D1509" s="103"/>
      <c r="E1509" s="104"/>
      <c r="H1509" s="273"/>
    </row>
    <row r="1510" spans="4:8">
      <c r="D1510" s="103"/>
      <c r="E1510" s="104"/>
      <c r="H1510" s="273"/>
    </row>
    <row r="1511" spans="4:8">
      <c r="D1511" s="103"/>
      <c r="E1511" s="104"/>
      <c r="H1511" s="273"/>
    </row>
    <row r="1512" spans="4:8">
      <c r="D1512" s="103"/>
      <c r="E1512" s="104"/>
      <c r="H1512" s="273"/>
    </row>
    <row r="1513" spans="4:8">
      <c r="D1513" s="103"/>
      <c r="E1513" s="104"/>
      <c r="H1513" s="273"/>
    </row>
    <row r="1514" spans="4:8">
      <c r="D1514" s="103"/>
      <c r="E1514" s="104"/>
      <c r="H1514" s="273"/>
    </row>
    <row r="1515" spans="4:8">
      <c r="D1515" s="103"/>
      <c r="E1515" s="104"/>
      <c r="H1515" s="273"/>
    </row>
    <row r="1516" spans="4:8">
      <c r="D1516" s="103"/>
      <c r="E1516" s="104"/>
      <c r="H1516" s="273"/>
    </row>
    <row r="1517" spans="4:8">
      <c r="D1517" s="103"/>
      <c r="E1517" s="104"/>
      <c r="H1517" s="273"/>
    </row>
    <row r="1518" spans="4:8">
      <c r="D1518" s="103"/>
      <c r="E1518" s="104"/>
      <c r="H1518" s="273"/>
    </row>
    <row r="1519" spans="4:8">
      <c r="D1519" s="103"/>
      <c r="E1519" s="104"/>
      <c r="H1519" s="273"/>
    </row>
    <row r="1520" spans="4:8">
      <c r="D1520" s="103"/>
      <c r="E1520" s="104"/>
      <c r="H1520" s="273"/>
    </row>
    <row r="1521" spans="4:8">
      <c r="D1521" s="103"/>
      <c r="E1521" s="104"/>
      <c r="H1521" s="273"/>
    </row>
    <row r="1522" spans="4:8">
      <c r="D1522" s="103"/>
      <c r="E1522" s="104"/>
      <c r="H1522" s="273"/>
    </row>
    <row r="1523" spans="4:8">
      <c r="D1523" s="103"/>
      <c r="E1523" s="104"/>
      <c r="H1523" s="273"/>
    </row>
    <row r="1524" spans="4:8">
      <c r="D1524" s="103"/>
      <c r="E1524" s="104"/>
      <c r="H1524" s="273"/>
    </row>
    <row r="1525" spans="4:8">
      <c r="D1525" s="103"/>
      <c r="E1525" s="104"/>
      <c r="H1525" s="273"/>
    </row>
    <row r="1526" spans="4:8">
      <c r="D1526" s="103"/>
      <c r="E1526" s="104"/>
      <c r="H1526" s="273"/>
    </row>
    <row r="1527" spans="4:8">
      <c r="D1527" s="103"/>
      <c r="E1527" s="104"/>
      <c r="H1527" s="273"/>
    </row>
    <row r="1528" spans="4:8">
      <c r="D1528" s="103"/>
      <c r="E1528" s="104"/>
      <c r="H1528" s="273"/>
    </row>
    <row r="1529" spans="4:8">
      <c r="D1529" s="103"/>
      <c r="E1529" s="104"/>
      <c r="H1529" s="273"/>
    </row>
    <row r="1530" spans="4:8">
      <c r="D1530" s="103"/>
      <c r="E1530" s="104"/>
      <c r="H1530" s="273"/>
    </row>
    <row r="1531" spans="4:8">
      <c r="D1531" s="103"/>
      <c r="E1531" s="104"/>
      <c r="H1531" s="273"/>
    </row>
    <row r="1532" spans="4:8">
      <c r="D1532" s="103"/>
      <c r="E1532" s="104"/>
      <c r="H1532" s="273"/>
    </row>
    <row r="1533" spans="4:8">
      <c r="D1533" s="103"/>
      <c r="E1533" s="104"/>
      <c r="H1533" s="273"/>
    </row>
    <row r="1534" spans="4:8">
      <c r="D1534" s="103"/>
      <c r="E1534" s="104"/>
      <c r="H1534" s="273"/>
    </row>
    <row r="1535" spans="4:8">
      <c r="D1535" s="103"/>
      <c r="E1535" s="104"/>
      <c r="H1535" s="273"/>
    </row>
    <row r="1536" spans="4:8">
      <c r="D1536" s="103"/>
      <c r="E1536" s="104"/>
      <c r="H1536" s="273"/>
    </row>
    <row r="1537" spans="4:8">
      <c r="D1537" s="103"/>
      <c r="E1537" s="104"/>
      <c r="H1537" s="273"/>
    </row>
    <row r="1538" spans="4:8">
      <c r="D1538" s="103"/>
      <c r="E1538" s="104"/>
      <c r="H1538" s="273"/>
    </row>
    <row r="1539" spans="4:8">
      <c r="D1539" s="103"/>
      <c r="E1539" s="104"/>
      <c r="H1539" s="273"/>
    </row>
    <row r="1540" spans="4:8">
      <c r="D1540" s="103"/>
      <c r="E1540" s="104"/>
      <c r="H1540" s="273"/>
    </row>
    <row r="1541" spans="4:8">
      <c r="D1541" s="103"/>
      <c r="E1541" s="104"/>
      <c r="H1541" s="273"/>
    </row>
    <row r="1542" spans="4:8">
      <c r="D1542" s="103"/>
      <c r="E1542" s="104"/>
      <c r="H1542" s="273"/>
    </row>
    <row r="1543" spans="4:8">
      <c r="D1543" s="103"/>
      <c r="E1543" s="104"/>
      <c r="H1543" s="273"/>
    </row>
    <row r="1544" spans="4:8">
      <c r="D1544" s="103"/>
      <c r="E1544" s="104"/>
      <c r="H1544" s="273"/>
    </row>
    <row r="1545" spans="4:8">
      <c r="D1545" s="103"/>
      <c r="E1545" s="104"/>
      <c r="H1545" s="273"/>
    </row>
    <row r="1546" spans="4:8">
      <c r="D1546" s="103"/>
      <c r="E1546" s="104"/>
      <c r="H1546" s="273"/>
    </row>
    <row r="1547" spans="4:8">
      <c r="D1547" s="103"/>
      <c r="E1547" s="104"/>
      <c r="H1547" s="273"/>
    </row>
    <row r="1548" spans="4:8">
      <c r="D1548" s="103"/>
      <c r="E1548" s="104"/>
      <c r="H1548" s="273"/>
    </row>
    <row r="1549" spans="4:8">
      <c r="D1549" s="103"/>
      <c r="E1549" s="104"/>
      <c r="H1549" s="273"/>
    </row>
    <row r="1550" spans="4:8">
      <c r="D1550" s="103"/>
      <c r="E1550" s="104"/>
      <c r="H1550" s="273"/>
    </row>
    <row r="1551" spans="4:8">
      <c r="D1551" s="103"/>
      <c r="E1551" s="104"/>
      <c r="H1551" s="273"/>
    </row>
    <row r="1552" spans="4:8">
      <c r="D1552" s="103"/>
      <c r="E1552" s="104"/>
      <c r="H1552" s="273"/>
    </row>
    <row r="1553" spans="4:8">
      <c r="D1553" s="103"/>
      <c r="E1553" s="104"/>
      <c r="H1553" s="273"/>
    </row>
    <row r="1554" spans="4:8">
      <c r="D1554" s="103"/>
      <c r="E1554" s="104"/>
      <c r="H1554" s="273"/>
    </row>
    <row r="1555" spans="4:8">
      <c r="D1555" s="103"/>
      <c r="E1555" s="104"/>
      <c r="H1555" s="273"/>
    </row>
    <row r="1556" spans="4:8">
      <c r="D1556" s="103"/>
      <c r="E1556" s="104"/>
      <c r="H1556" s="273"/>
    </row>
    <row r="1557" spans="4:8">
      <c r="D1557" s="103"/>
      <c r="E1557" s="104"/>
      <c r="H1557" s="273"/>
    </row>
    <row r="1558" spans="4:8">
      <c r="D1558" s="103"/>
      <c r="E1558" s="104"/>
      <c r="H1558" s="273"/>
    </row>
    <row r="1559" spans="4:8">
      <c r="D1559" s="103"/>
      <c r="E1559" s="104"/>
      <c r="H1559" s="273"/>
    </row>
    <row r="1560" spans="4:8">
      <c r="D1560" s="103"/>
      <c r="E1560" s="104"/>
      <c r="H1560" s="273"/>
    </row>
    <row r="1561" spans="4:8">
      <c r="D1561" s="103"/>
      <c r="E1561" s="104"/>
      <c r="H1561" s="273"/>
    </row>
    <row r="1562" spans="4:8">
      <c r="D1562" s="103"/>
      <c r="E1562" s="104"/>
      <c r="H1562" s="273"/>
    </row>
    <row r="1563" spans="4:8">
      <c r="D1563" s="103"/>
      <c r="E1563" s="104"/>
      <c r="H1563" s="273"/>
    </row>
    <row r="1564" spans="4:8">
      <c r="D1564" s="103"/>
      <c r="E1564" s="104"/>
      <c r="H1564" s="273"/>
    </row>
    <row r="1565" spans="4:8">
      <c r="D1565" s="103"/>
      <c r="E1565" s="104"/>
      <c r="H1565" s="273"/>
    </row>
    <row r="1566" spans="4:8">
      <c r="D1566" s="103"/>
      <c r="E1566" s="104"/>
      <c r="H1566" s="273"/>
    </row>
    <row r="1567" spans="4:8">
      <c r="D1567" s="103"/>
      <c r="E1567" s="104"/>
      <c r="H1567" s="273"/>
    </row>
    <row r="1568" spans="4:8">
      <c r="D1568" s="103"/>
      <c r="E1568" s="104"/>
      <c r="H1568" s="273"/>
    </row>
    <row r="1569" spans="4:8">
      <c r="D1569" s="103"/>
      <c r="E1569" s="104"/>
      <c r="H1569" s="273"/>
    </row>
    <row r="1570" spans="4:8">
      <c r="D1570" s="103"/>
      <c r="E1570" s="104"/>
      <c r="H1570" s="273"/>
    </row>
    <row r="1571" spans="4:8">
      <c r="D1571" s="103"/>
      <c r="E1571" s="104"/>
      <c r="H1571" s="273"/>
    </row>
    <row r="1572" spans="4:8">
      <c r="D1572" s="103"/>
      <c r="E1572" s="104"/>
      <c r="H1572" s="273"/>
    </row>
    <row r="1573" spans="4:8">
      <c r="D1573" s="103"/>
      <c r="E1573" s="104"/>
      <c r="H1573" s="273"/>
    </row>
    <row r="1574" spans="4:8">
      <c r="D1574" s="103"/>
      <c r="E1574" s="104"/>
      <c r="H1574" s="273"/>
    </row>
    <row r="1575" spans="4:8">
      <c r="D1575" s="103"/>
      <c r="E1575" s="104"/>
      <c r="H1575" s="273"/>
    </row>
    <row r="1576" spans="4:8">
      <c r="D1576" s="103"/>
      <c r="E1576" s="104"/>
      <c r="H1576" s="273"/>
    </row>
    <row r="1577" spans="4:8">
      <c r="D1577" s="103"/>
      <c r="E1577" s="104"/>
      <c r="H1577" s="273"/>
    </row>
    <row r="1578" spans="4:8">
      <c r="D1578" s="103"/>
      <c r="E1578" s="104"/>
      <c r="H1578" s="273"/>
    </row>
    <row r="1579" spans="4:8">
      <c r="D1579" s="103"/>
      <c r="E1579" s="104"/>
      <c r="H1579" s="273"/>
    </row>
    <row r="1580" spans="4:8">
      <c r="D1580" s="103"/>
      <c r="E1580" s="104"/>
      <c r="H1580" s="273"/>
    </row>
    <row r="1581" spans="4:8">
      <c r="D1581" s="103"/>
      <c r="E1581" s="104"/>
      <c r="H1581" s="273"/>
    </row>
    <row r="1582" spans="4:8">
      <c r="D1582" s="103"/>
      <c r="E1582" s="104"/>
      <c r="H1582" s="273"/>
    </row>
    <row r="1583" spans="4:8">
      <c r="D1583" s="103"/>
      <c r="E1583" s="104"/>
      <c r="H1583" s="273"/>
    </row>
    <row r="1584" spans="4:8">
      <c r="D1584" s="103"/>
      <c r="E1584" s="104"/>
      <c r="H1584" s="273"/>
    </row>
    <row r="1585" spans="4:8">
      <c r="D1585" s="103"/>
      <c r="E1585" s="104"/>
      <c r="H1585" s="273"/>
    </row>
    <row r="1586" spans="4:8">
      <c r="D1586" s="103"/>
      <c r="E1586" s="104"/>
      <c r="H1586" s="273"/>
    </row>
    <row r="1587" spans="4:8">
      <c r="D1587" s="103"/>
      <c r="E1587" s="104"/>
      <c r="H1587" s="273"/>
    </row>
    <row r="1588" spans="4:8">
      <c r="D1588" s="103"/>
      <c r="E1588" s="104"/>
      <c r="H1588" s="273"/>
    </row>
    <row r="1589" spans="4:8">
      <c r="D1589" s="103"/>
      <c r="E1589" s="104"/>
      <c r="H1589" s="273"/>
    </row>
    <row r="1590" spans="4:8">
      <c r="D1590" s="103"/>
      <c r="E1590" s="104"/>
      <c r="H1590" s="273"/>
    </row>
    <row r="1591" spans="4:8">
      <c r="D1591" s="103"/>
      <c r="E1591" s="104"/>
      <c r="H1591" s="273"/>
    </row>
    <row r="1592" spans="4:8">
      <c r="D1592" s="103"/>
      <c r="E1592" s="104"/>
      <c r="H1592" s="273"/>
    </row>
    <row r="1593" spans="4:8">
      <c r="D1593" s="103"/>
      <c r="E1593" s="104"/>
      <c r="H1593" s="273"/>
    </row>
    <row r="1594" spans="4:8">
      <c r="D1594" s="103"/>
      <c r="E1594" s="104"/>
      <c r="H1594" s="273"/>
    </row>
    <row r="1595" spans="4:8">
      <c r="D1595" s="103"/>
      <c r="E1595" s="104"/>
      <c r="H1595" s="273"/>
    </row>
    <row r="1596" spans="4:8">
      <c r="D1596" s="103"/>
      <c r="E1596" s="104"/>
      <c r="H1596" s="273"/>
    </row>
    <row r="1597" spans="4:8">
      <c r="D1597" s="103"/>
      <c r="E1597" s="104"/>
      <c r="H1597" s="273"/>
    </row>
    <row r="1598" spans="4:8">
      <c r="D1598" s="103"/>
      <c r="E1598" s="104"/>
      <c r="H1598" s="273"/>
    </row>
    <row r="1599" spans="4:8">
      <c r="D1599" s="103"/>
      <c r="E1599" s="104"/>
      <c r="H1599" s="273"/>
    </row>
    <row r="1600" spans="4:8">
      <c r="D1600" s="103"/>
      <c r="E1600" s="104"/>
      <c r="H1600" s="273"/>
    </row>
    <row r="1601" spans="4:8">
      <c r="D1601" s="103"/>
      <c r="E1601" s="104"/>
      <c r="H1601" s="273"/>
    </row>
    <row r="1602" spans="4:8">
      <c r="D1602" s="103"/>
      <c r="E1602" s="104"/>
      <c r="H1602" s="273"/>
    </row>
    <row r="1603" spans="4:8">
      <c r="D1603" s="103"/>
      <c r="E1603" s="104"/>
      <c r="H1603" s="273"/>
    </row>
    <row r="1604" spans="4:8">
      <c r="D1604" s="103"/>
      <c r="E1604" s="104"/>
      <c r="H1604" s="273"/>
    </row>
    <row r="1605" spans="4:8">
      <c r="D1605" s="103"/>
      <c r="E1605" s="104"/>
      <c r="H1605" s="273"/>
    </row>
    <row r="1606" spans="4:8">
      <c r="D1606" s="103"/>
      <c r="E1606" s="104"/>
      <c r="H1606" s="273"/>
    </row>
    <row r="1607" spans="4:8">
      <c r="D1607" s="103"/>
      <c r="E1607" s="104"/>
      <c r="H1607" s="273"/>
    </row>
    <row r="1608" spans="4:8">
      <c r="D1608" s="103"/>
      <c r="E1608" s="104"/>
      <c r="H1608" s="273"/>
    </row>
    <row r="1609" spans="4:8">
      <c r="D1609" s="103"/>
      <c r="E1609" s="104"/>
      <c r="H1609" s="273"/>
    </row>
    <row r="1610" spans="4:8">
      <c r="D1610" s="103"/>
      <c r="E1610" s="104"/>
      <c r="H1610" s="273"/>
    </row>
    <row r="1611" spans="4:8">
      <c r="D1611" s="103"/>
      <c r="E1611" s="104"/>
      <c r="H1611" s="273"/>
    </row>
    <row r="1612" spans="4:8">
      <c r="D1612" s="103"/>
      <c r="E1612" s="104"/>
      <c r="H1612" s="273"/>
    </row>
    <row r="1613" spans="4:8">
      <c r="D1613" s="103"/>
      <c r="E1613" s="104"/>
      <c r="H1613" s="273"/>
    </row>
    <row r="1614" spans="4:8">
      <c r="D1614" s="103"/>
      <c r="E1614" s="104"/>
      <c r="H1614" s="273"/>
    </row>
    <row r="1615" spans="4:8">
      <c r="D1615" s="103"/>
      <c r="E1615" s="104"/>
      <c r="H1615" s="273"/>
    </row>
    <row r="1616" spans="4:8">
      <c r="D1616" s="103"/>
      <c r="E1616" s="104"/>
      <c r="H1616" s="273"/>
    </row>
    <row r="1617" spans="4:8">
      <c r="D1617" s="103"/>
      <c r="E1617" s="104"/>
      <c r="H1617" s="273"/>
    </row>
    <row r="1618" spans="4:8">
      <c r="D1618" s="103"/>
      <c r="E1618" s="104"/>
      <c r="H1618" s="273"/>
    </row>
    <row r="1619" spans="4:8">
      <c r="D1619" s="103"/>
      <c r="E1619" s="104"/>
      <c r="H1619" s="273"/>
    </row>
    <row r="1620" spans="4:8">
      <c r="D1620" s="103"/>
      <c r="E1620" s="104"/>
      <c r="H1620" s="273"/>
    </row>
    <row r="1621" spans="4:8">
      <c r="D1621" s="103"/>
      <c r="E1621" s="104"/>
      <c r="H1621" s="273"/>
    </row>
    <row r="1622" spans="4:8">
      <c r="D1622" s="103"/>
      <c r="E1622" s="104"/>
      <c r="H1622" s="273"/>
    </row>
    <row r="1623" spans="4:8">
      <c r="D1623" s="103"/>
      <c r="E1623" s="104"/>
      <c r="H1623" s="273"/>
    </row>
    <row r="1624" spans="4:8">
      <c r="D1624" s="103"/>
      <c r="E1624" s="104"/>
      <c r="H1624" s="273"/>
    </row>
    <row r="1625" spans="4:8">
      <c r="D1625" s="103"/>
      <c r="E1625" s="104"/>
      <c r="H1625" s="273"/>
    </row>
    <row r="1626" spans="4:8">
      <c r="D1626" s="103"/>
      <c r="E1626" s="104"/>
      <c r="H1626" s="273"/>
    </row>
    <row r="1627" spans="4:8">
      <c r="D1627" s="103"/>
      <c r="E1627" s="104"/>
      <c r="H1627" s="273"/>
    </row>
    <row r="1628" spans="4:8">
      <c r="D1628" s="103"/>
      <c r="E1628" s="104"/>
      <c r="H1628" s="273"/>
    </row>
    <row r="1629" spans="4:8">
      <c r="D1629" s="103"/>
      <c r="E1629" s="104"/>
      <c r="H1629" s="273"/>
    </row>
    <row r="1630" spans="4:8">
      <c r="D1630" s="103"/>
      <c r="E1630" s="104"/>
      <c r="H1630" s="273"/>
    </row>
    <row r="1631" spans="4:8">
      <c r="D1631" s="103"/>
      <c r="E1631" s="104"/>
      <c r="H1631" s="273"/>
    </row>
    <row r="1632" spans="4:8">
      <c r="D1632" s="103"/>
      <c r="E1632" s="104"/>
      <c r="H1632" s="273"/>
    </row>
    <row r="1633" spans="4:8">
      <c r="D1633" s="103"/>
      <c r="E1633" s="104"/>
      <c r="H1633" s="273"/>
    </row>
    <row r="1634" spans="4:8">
      <c r="D1634" s="103"/>
      <c r="E1634" s="104"/>
      <c r="H1634" s="273"/>
    </row>
    <row r="1635" spans="4:8">
      <c r="D1635" s="103"/>
      <c r="E1635" s="104"/>
      <c r="H1635" s="273"/>
    </row>
    <row r="1636" spans="4:8">
      <c r="D1636" s="103"/>
      <c r="E1636" s="104"/>
      <c r="H1636" s="273"/>
    </row>
    <row r="1637" spans="4:8">
      <c r="D1637" s="103"/>
      <c r="E1637" s="104"/>
      <c r="H1637" s="273"/>
    </row>
    <row r="1638" spans="4:8">
      <c r="D1638" s="103"/>
      <c r="E1638" s="104"/>
      <c r="H1638" s="273"/>
    </row>
    <row r="1639" spans="4:8">
      <c r="D1639" s="103"/>
      <c r="E1639" s="104"/>
      <c r="H1639" s="273"/>
    </row>
    <row r="1640" spans="4:8">
      <c r="D1640" s="103"/>
      <c r="E1640" s="104"/>
      <c r="H1640" s="273"/>
    </row>
    <row r="1641" spans="4:8">
      <c r="D1641" s="103"/>
      <c r="E1641" s="104"/>
      <c r="H1641" s="273"/>
    </row>
    <row r="1642" spans="4:8">
      <c r="D1642" s="103"/>
      <c r="E1642" s="104"/>
      <c r="H1642" s="273"/>
    </row>
    <row r="1643" spans="4:8">
      <c r="D1643" s="103"/>
      <c r="E1643" s="104"/>
      <c r="H1643" s="273"/>
    </row>
    <row r="1644" spans="4:8">
      <c r="D1644" s="103"/>
      <c r="E1644" s="104"/>
      <c r="H1644" s="273"/>
    </row>
    <row r="1645" spans="4:8">
      <c r="D1645" s="103"/>
      <c r="E1645" s="104"/>
      <c r="H1645" s="273"/>
    </row>
    <row r="1646" spans="4:8">
      <c r="D1646" s="103"/>
      <c r="E1646" s="104"/>
      <c r="H1646" s="273"/>
    </row>
    <row r="1647" spans="4:8">
      <c r="D1647" s="103"/>
      <c r="E1647" s="104"/>
      <c r="H1647" s="273"/>
    </row>
    <row r="1648" spans="4:8">
      <c r="D1648" s="103"/>
      <c r="E1648" s="104"/>
      <c r="H1648" s="273"/>
    </row>
    <row r="1649" spans="4:8">
      <c r="D1649" s="103"/>
      <c r="E1649" s="104"/>
      <c r="H1649" s="273"/>
    </row>
    <row r="1650" spans="4:8">
      <c r="D1650" s="103"/>
      <c r="E1650" s="104"/>
      <c r="H1650" s="273"/>
    </row>
    <row r="1651" spans="4:8">
      <c r="D1651" s="103"/>
      <c r="E1651" s="104"/>
      <c r="H1651" s="273"/>
    </row>
    <row r="1652" spans="4:8">
      <c r="D1652" s="103"/>
      <c r="E1652" s="104"/>
      <c r="H1652" s="273"/>
    </row>
    <row r="1653" spans="4:8">
      <c r="D1653" s="103"/>
      <c r="E1653" s="104"/>
      <c r="H1653" s="273"/>
    </row>
    <row r="1654" spans="4:8">
      <c r="D1654" s="103"/>
      <c r="E1654" s="104"/>
      <c r="H1654" s="273"/>
    </row>
    <row r="1655" spans="4:8">
      <c r="D1655" s="103"/>
      <c r="E1655" s="104"/>
      <c r="H1655" s="273"/>
    </row>
    <row r="1656" spans="4:8">
      <c r="D1656" s="103"/>
      <c r="E1656" s="104"/>
      <c r="H1656" s="273"/>
    </row>
    <row r="1657" spans="4:8">
      <c r="D1657" s="103"/>
      <c r="E1657" s="104"/>
      <c r="H1657" s="273"/>
    </row>
    <row r="1658" spans="4:8">
      <c r="D1658" s="103"/>
      <c r="E1658" s="104"/>
      <c r="H1658" s="273"/>
    </row>
    <row r="1659" spans="4:8">
      <c r="D1659" s="103"/>
      <c r="E1659" s="104"/>
      <c r="H1659" s="273"/>
    </row>
    <row r="1660" spans="4:8">
      <c r="D1660" s="103"/>
      <c r="E1660" s="104"/>
      <c r="H1660" s="273"/>
    </row>
    <row r="1661" spans="4:8">
      <c r="D1661" s="103"/>
      <c r="E1661" s="104"/>
      <c r="H1661" s="273"/>
    </row>
    <row r="1662" spans="4:8">
      <c r="D1662" s="103"/>
      <c r="E1662" s="104"/>
      <c r="H1662" s="273"/>
    </row>
    <row r="1663" spans="4:8">
      <c r="D1663" s="103"/>
      <c r="E1663" s="104"/>
      <c r="H1663" s="273"/>
    </row>
    <row r="1664" spans="4:8">
      <c r="D1664" s="103"/>
      <c r="E1664" s="104"/>
      <c r="H1664" s="273"/>
    </row>
    <row r="1665" spans="4:8">
      <c r="D1665" s="103"/>
      <c r="E1665" s="104"/>
      <c r="H1665" s="273"/>
    </row>
    <row r="1666" spans="4:8">
      <c r="D1666" s="103"/>
      <c r="E1666" s="104"/>
      <c r="H1666" s="273"/>
    </row>
    <row r="1667" spans="4:8">
      <c r="D1667" s="103"/>
      <c r="E1667" s="104"/>
      <c r="H1667" s="273"/>
    </row>
    <row r="1668" spans="4:8">
      <c r="D1668" s="103"/>
      <c r="E1668" s="104"/>
      <c r="H1668" s="273"/>
    </row>
    <row r="1669" spans="4:8">
      <c r="D1669" s="103"/>
      <c r="E1669" s="104"/>
      <c r="H1669" s="273"/>
    </row>
    <row r="1670" spans="4:8">
      <c r="D1670" s="103"/>
      <c r="E1670" s="104"/>
      <c r="H1670" s="273"/>
    </row>
    <row r="1671" spans="4:8">
      <c r="D1671" s="103"/>
      <c r="E1671" s="104"/>
      <c r="H1671" s="273"/>
    </row>
    <row r="1672" spans="4:8">
      <c r="D1672" s="103"/>
      <c r="E1672" s="104"/>
      <c r="H1672" s="273"/>
    </row>
    <row r="1673" spans="4:8">
      <c r="D1673" s="103"/>
      <c r="E1673" s="104"/>
      <c r="H1673" s="273"/>
    </row>
    <row r="1674" spans="4:8">
      <c r="D1674" s="103"/>
      <c r="E1674" s="104"/>
      <c r="H1674" s="273"/>
    </row>
    <row r="1675" spans="4:8">
      <c r="D1675" s="103"/>
      <c r="E1675" s="104"/>
      <c r="H1675" s="273"/>
    </row>
    <row r="1676" spans="4:8">
      <c r="D1676" s="103"/>
      <c r="E1676" s="104"/>
      <c r="H1676" s="273"/>
    </row>
    <row r="1677" spans="4:8">
      <c r="D1677" s="103"/>
      <c r="E1677" s="104"/>
      <c r="H1677" s="273"/>
    </row>
    <row r="1678" spans="4:8">
      <c r="D1678" s="103"/>
      <c r="E1678" s="104"/>
      <c r="H1678" s="273"/>
    </row>
    <row r="1679" spans="4:8">
      <c r="D1679" s="103"/>
      <c r="E1679" s="104"/>
      <c r="H1679" s="273"/>
    </row>
    <row r="1680" spans="4:8">
      <c r="D1680" s="103"/>
      <c r="E1680" s="104"/>
      <c r="H1680" s="273"/>
    </row>
    <row r="1681" spans="4:8">
      <c r="D1681" s="103"/>
      <c r="E1681" s="104"/>
      <c r="H1681" s="273"/>
    </row>
    <row r="1682" spans="4:8">
      <c r="D1682" s="103"/>
      <c r="E1682" s="104"/>
      <c r="H1682" s="273"/>
    </row>
    <row r="1683" spans="4:8">
      <c r="D1683" s="103"/>
      <c r="E1683" s="104"/>
      <c r="H1683" s="273"/>
    </row>
    <row r="1684" spans="4:8">
      <c r="D1684" s="103"/>
      <c r="E1684" s="104"/>
      <c r="H1684" s="273"/>
    </row>
    <row r="1685" spans="4:8">
      <c r="D1685" s="103"/>
      <c r="E1685" s="104"/>
      <c r="H1685" s="273"/>
    </row>
    <row r="1686" spans="4:8">
      <c r="D1686" s="103"/>
      <c r="E1686" s="104"/>
      <c r="H1686" s="273"/>
    </row>
    <row r="1687" spans="4:8">
      <c r="D1687" s="103"/>
      <c r="E1687" s="104"/>
      <c r="H1687" s="273"/>
    </row>
    <row r="1688" spans="4:8">
      <c r="D1688" s="103"/>
      <c r="E1688" s="104"/>
      <c r="H1688" s="273"/>
    </row>
    <row r="1689" spans="4:8">
      <c r="D1689" s="103"/>
      <c r="E1689" s="104"/>
      <c r="H1689" s="273"/>
    </row>
    <row r="1690" spans="4:8">
      <c r="D1690" s="103"/>
      <c r="E1690" s="104"/>
      <c r="H1690" s="273"/>
    </row>
    <row r="1691" spans="4:8">
      <c r="D1691" s="103"/>
      <c r="E1691" s="104"/>
      <c r="H1691" s="273"/>
    </row>
    <row r="1692" spans="4:8">
      <c r="D1692" s="103"/>
      <c r="E1692" s="104"/>
      <c r="H1692" s="273"/>
    </row>
    <row r="1693" spans="4:8">
      <c r="D1693" s="103"/>
      <c r="E1693" s="104"/>
      <c r="H1693" s="273"/>
    </row>
    <row r="1694" spans="4:8">
      <c r="D1694" s="103"/>
      <c r="E1694" s="104"/>
      <c r="H1694" s="273"/>
    </row>
    <row r="1695" spans="4:8">
      <c r="D1695" s="103"/>
      <c r="E1695" s="104"/>
      <c r="H1695" s="273"/>
    </row>
    <row r="1696" spans="4:8">
      <c r="D1696" s="103"/>
      <c r="E1696" s="104"/>
      <c r="H1696" s="273"/>
    </row>
    <row r="1697" spans="4:8">
      <c r="D1697" s="103"/>
      <c r="E1697" s="104"/>
      <c r="H1697" s="273"/>
    </row>
    <row r="1698" spans="4:8">
      <c r="D1698" s="103"/>
      <c r="E1698" s="104"/>
      <c r="H1698" s="273"/>
    </row>
    <row r="1699" spans="4:8">
      <c r="D1699" s="103"/>
      <c r="E1699" s="104"/>
      <c r="H1699" s="273"/>
    </row>
    <row r="1700" spans="4:8">
      <c r="D1700" s="103"/>
      <c r="E1700" s="104"/>
      <c r="H1700" s="273"/>
    </row>
    <row r="1701" spans="4:8">
      <c r="D1701" s="103"/>
      <c r="E1701" s="104"/>
      <c r="H1701" s="273"/>
    </row>
    <row r="1702" spans="4:8">
      <c r="D1702" s="103"/>
      <c r="E1702" s="104"/>
      <c r="H1702" s="273"/>
    </row>
    <row r="1703" spans="4:8">
      <c r="D1703" s="103"/>
      <c r="E1703" s="104"/>
      <c r="H1703" s="273"/>
    </row>
    <row r="1704" spans="4:8">
      <c r="D1704" s="103"/>
      <c r="E1704" s="104"/>
      <c r="H1704" s="273"/>
    </row>
    <row r="1705" spans="4:8">
      <c r="D1705" s="103"/>
      <c r="E1705" s="104"/>
      <c r="H1705" s="273"/>
    </row>
    <row r="1706" spans="4:8">
      <c r="D1706" s="103"/>
      <c r="E1706" s="104"/>
      <c r="H1706" s="273"/>
    </row>
    <row r="1707" spans="4:8">
      <c r="D1707" s="103"/>
      <c r="E1707" s="104"/>
      <c r="H1707" s="273"/>
    </row>
    <row r="1708" spans="4:8">
      <c r="D1708" s="103"/>
      <c r="E1708" s="104"/>
      <c r="H1708" s="273"/>
    </row>
    <row r="1709" spans="4:8">
      <c r="D1709" s="103"/>
      <c r="E1709" s="104"/>
      <c r="H1709" s="273"/>
    </row>
    <row r="1710" spans="4:8">
      <c r="D1710" s="103"/>
      <c r="E1710" s="104"/>
      <c r="H1710" s="273"/>
    </row>
    <row r="1711" spans="4:8">
      <c r="D1711" s="103"/>
      <c r="E1711" s="104"/>
      <c r="H1711" s="273"/>
    </row>
    <row r="1712" spans="4:8">
      <c r="D1712" s="103"/>
      <c r="E1712" s="104"/>
      <c r="H1712" s="273"/>
    </row>
    <row r="1713" spans="4:8">
      <c r="D1713" s="103"/>
      <c r="E1713" s="104"/>
      <c r="H1713" s="273"/>
    </row>
    <row r="1714" spans="4:8">
      <c r="D1714" s="103"/>
      <c r="E1714" s="104"/>
      <c r="H1714" s="273"/>
    </row>
    <row r="1715" spans="4:8">
      <c r="D1715" s="103"/>
      <c r="E1715" s="104"/>
      <c r="H1715" s="273"/>
    </row>
    <row r="1716" spans="4:8">
      <c r="D1716" s="103"/>
      <c r="E1716" s="104"/>
      <c r="H1716" s="273"/>
    </row>
    <row r="1717" spans="4:8">
      <c r="D1717" s="103"/>
      <c r="E1717" s="104"/>
      <c r="H1717" s="273"/>
    </row>
    <row r="1718" spans="4:8">
      <c r="D1718" s="103"/>
      <c r="E1718" s="104"/>
      <c r="H1718" s="273"/>
    </row>
    <row r="1719" spans="4:8">
      <c r="D1719" s="103"/>
      <c r="E1719" s="104"/>
      <c r="H1719" s="273"/>
    </row>
    <row r="1720" spans="4:8">
      <c r="D1720" s="103"/>
      <c r="E1720" s="104"/>
      <c r="H1720" s="273"/>
    </row>
    <row r="1721" spans="4:8">
      <c r="D1721" s="103"/>
      <c r="E1721" s="104"/>
      <c r="H1721" s="273"/>
    </row>
    <row r="1722" spans="4:8">
      <c r="D1722" s="103"/>
      <c r="E1722" s="104"/>
      <c r="H1722" s="273"/>
    </row>
    <row r="1723" spans="4:8">
      <c r="D1723" s="103"/>
      <c r="E1723" s="104"/>
      <c r="H1723" s="273"/>
    </row>
    <row r="1724" spans="4:8">
      <c r="D1724" s="103"/>
      <c r="E1724" s="104"/>
      <c r="H1724" s="273"/>
    </row>
    <row r="1725" spans="4:8">
      <c r="D1725" s="103"/>
      <c r="E1725" s="104"/>
      <c r="H1725" s="273"/>
    </row>
    <row r="1726" spans="4:8">
      <c r="D1726" s="103"/>
      <c r="E1726" s="104"/>
      <c r="H1726" s="273"/>
    </row>
    <row r="1727" spans="4:8">
      <c r="D1727" s="103"/>
      <c r="E1727" s="104"/>
      <c r="H1727" s="273"/>
    </row>
    <row r="1728" spans="4:8">
      <c r="D1728" s="103"/>
      <c r="E1728" s="104"/>
      <c r="H1728" s="273"/>
    </row>
    <row r="1729" spans="4:8">
      <c r="D1729" s="103"/>
      <c r="E1729" s="104"/>
      <c r="H1729" s="273"/>
    </row>
    <row r="1730" spans="4:8">
      <c r="D1730" s="103"/>
      <c r="E1730" s="104"/>
      <c r="H1730" s="273"/>
    </row>
    <row r="1731" spans="4:8">
      <c r="D1731" s="103"/>
      <c r="E1731" s="104"/>
      <c r="H1731" s="273"/>
    </row>
    <row r="1732" spans="4:8">
      <c r="D1732" s="103"/>
      <c r="E1732" s="104"/>
      <c r="H1732" s="273"/>
    </row>
    <row r="1733" spans="4:8">
      <c r="D1733" s="103"/>
      <c r="E1733" s="104"/>
      <c r="H1733" s="273"/>
    </row>
    <row r="1734" spans="4:8">
      <c r="D1734" s="103"/>
      <c r="E1734" s="104"/>
      <c r="H1734" s="273"/>
    </row>
    <row r="1735" spans="4:8">
      <c r="D1735" s="103"/>
      <c r="E1735" s="104"/>
      <c r="H1735" s="273"/>
    </row>
    <row r="1736" spans="4:8">
      <c r="D1736" s="103"/>
      <c r="E1736" s="104"/>
      <c r="H1736" s="273"/>
    </row>
    <row r="1737" spans="4:8">
      <c r="D1737" s="103"/>
      <c r="E1737" s="104"/>
      <c r="H1737" s="273"/>
    </row>
    <row r="1738" spans="4:8">
      <c r="D1738" s="103"/>
      <c r="E1738" s="104"/>
      <c r="H1738" s="273"/>
    </row>
    <row r="1739" spans="4:8">
      <c r="D1739" s="103"/>
      <c r="E1739" s="104"/>
      <c r="H1739" s="273"/>
    </row>
    <row r="1740" spans="4:8">
      <c r="D1740" s="103"/>
      <c r="E1740" s="104"/>
      <c r="H1740" s="273"/>
    </row>
    <row r="1741" spans="4:8">
      <c r="D1741" s="103"/>
      <c r="E1741" s="104"/>
      <c r="H1741" s="273"/>
    </row>
    <row r="1742" spans="4:8">
      <c r="D1742" s="103"/>
      <c r="E1742" s="104"/>
      <c r="H1742" s="273"/>
    </row>
    <row r="1743" spans="4:8">
      <c r="D1743" s="103"/>
      <c r="E1743" s="104"/>
      <c r="H1743" s="273"/>
    </row>
    <row r="1744" spans="4:8">
      <c r="D1744" s="103"/>
      <c r="E1744" s="104"/>
      <c r="H1744" s="273"/>
    </row>
    <row r="1745" spans="4:8">
      <c r="D1745" s="103"/>
      <c r="E1745" s="104"/>
      <c r="H1745" s="273"/>
    </row>
    <row r="1746" spans="4:8">
      <c r="D1746" s="103"/>
      <c r="E1746" s="104"/>
      <c r="H1746" s="273"/>
    </row>
    <row r="1747" spans="4:8">
      <c r="D1747" s="103"/>
      <c r="E1747" s="104"/>
      <c r="H1747" s="273"/>
    </row>
    <row r="1748" spans="4:8">
      <c r="D1748" s="103"/>
      <c r="E1748" s="104"/>
      <c r="H1748" s="273"/>
    </row>
    <row r="1749" spans="4:8">
      <c r="D1749" s="103"/>
      <c r="E1749" s="104"/>
      <c r="H1749" s="273"/>
    </row>
    <row r="1750" spans="4:8">
      <c r="D1750" s="103"/>
      <c r="E1750" s="104"/>
      <c r="H1750" s="273"/>
    </row>
    <row r="1751" spans="4:8">
      <c r="D1751" s="103"/>
      <c r="E1751" s="104"/>
      <c r="H1751" s="273"/>
    </row>
    <row r="1752" spans="4:8">
      <c r="D1752" s="103"/>
      <c r="E1752" s="104"/>
      <c r="H1752" s="273"/>
    </row>
    <row r="1753" spans="4:8">
      <c r="D1753" s="103"/>
      <c r="E1753" s="104"/>
      <c r="H1753" s="273"/>
    </row>
    <row r="1754" spans="4:8">
      <c r="D1754" s="103"/>
      <c r="E1754" s="104"/>
      <c r="H1754" s="273"/>
    </row>
    <row r="1755" spans="4:8">
      <c r="D1755" s="103"/>
      <c r="E1755" s="104"/>
      <c r="H1755" s="273"/>
    </row>
    <row r="1756" spans="4:8">
      <c r="D1756" s="103"/>
      <c r="E1756" s="104"/>
      <c r="H1756" s="273"/>
    </row>
    <row r="1757" spans="4:8">
      <c r="D1757" s="103"/>
      <c r="E1757" s="104"/>
      <c r="H1757" s="273"/>
    </row>
    <row r="1758" spans="4:8">
      <c r="D1758" s="103"/>
      <c r="E1758" s="104"/>
      <c r="H1758" s="273"/>
    </row>
    <row r="1759" spans="4:8">
      <c r="D1759" s="103"/>
      <c r="E1759" s="104"/>
      <c r="H1759" s="273"/>
    </row>
    <row r="1760" spans="4:8">
      <c r="D1760" s="103"/>
      <c r="E1760" s="104"/>
      <c r="H1760" s="273"/>
    </row>
    <row r="1761" spans="4:8">
      <c r="D1761" s="103"/>
      <c r="E1761" s="104"/>
      <c r="H1761" s="273"/>
    </row>
    <row r="1762" spans="4:8">
      <c r="D1762" s="103"/>
      <c r="E1762" s="104"/>
      <c r="H1762" s="273"/>
    </row>
    <row r="1763" spans="4:8">
      <c r="D1763" s="103"/>
      <c r="E1763" s="104"/>
      <c r="H1763" s="273"/>
    </row>
    <row r="1764" spans="4:8">
      <c r="D1764" s="103"/>
      <c r="E1764" s="104"/>
      <c r="H1764" s="273"/>
    </row>
    <row r="1765" spans="4:8">
      <c r="D1765" s="103"/>
      <c r="E1765" s="104"/>
      <c r="H1765" s="273"/>
    </row>
    <row r="1766" spans="4:8">
      <c r="D1766" s="103"/>
      <c r="E1766" s="104"/>
      <c r="H1766" s="273"/>
    </row>
    <row r="1767" spans="4:8">
      <c r="D1767" s="103"/>
      <c r="E1767" s="104"/>
      <c r="H1767" s="273"/>
    </row>
    <row r="1768" spans="4:8">
      <c r="D1768" s="103"/>
      <c r="E1768" s="104"/>
      <c r="H1768" s="273"/>
    </row>
    <row r="1769" spans="4:8">
      <c r="D1769" s="103"/>
      <c r="E1769" s="104"/>
      <c r="H1769" s="273"/>
    </row>
    <row r="1770" spans="4:8">
      <c r="D1770" s="103"/>
      <c r="E1770" s="104"/>
      <c r="H1770" s="273"/>
    </row>
    <row r="1771" spans="4:8">
      <c r="D1771" s="103"/>
      <c r="E1771" s="104"/>
      <c r="H1771" s="273"/>
    </row>
    <row r="1772" spans="4:8">
      <c r="D1772" s="103"/>
      <c r="E1772" s="104"/>
      <c r="H1772" s="273"/>
    </row>
    <row r="1773" spans="4:8">
      <c r="D1773" s="103"/>
      <c r="E1773" s="104"/>
      <c r="H1773" s="273"/>
    </row>
    <row r="1774" spans="4:8">
      <c r="D1774" s="103"/>
      <c r="E1774" s="104"/>
      <c r="H1774" s="273"/>
    </row>
    <row r="1775" spans="4:8">
      <c r="D1775" s="103"/>
      <c r="E1775" s="104"/>
      <c r="H1775" s="273"/>
    </row>
    <row r="1776" spans="4:8">
      <c r="D1776" s="103"/>
      <c r="E1776" s="104"/>
      <c r="H1776" s="273"/>
    </row>
    <row r="1777" spans="4:8">
      <c r="D1777" s="103"/>
      <c r="E1777" s="104"/>
      <c r="H1777" s="273"/>
    </row>
    <row r="1778" spans="4:8">
      <c r="D1778" s="103"/>
      <c r="E1778" s="104"/>
      <c r="H1778" s="273"/>
    </row>
    <row r="1779" spans="4:8">
      <c r="D1779" s="103"/>
      <c r="E1779" s="104"/>
      <c r="H1779" s="273"/>
    </row>
    <row r="1780" spans="4:8">
      <c r="D1780" s="103"/>
      <c r="E1780" s="104"/>
      <c r="H1780" s="273"/>
    </row>
    <row r="1781" spans="4:8">
      <c r="D1781" s="103"/>
      <c r="E1781" s="104"/>
      <c r="H1781" s="273"/>
    </row>
    <row r="1782" spans="4:8">
      <c r="D1782" s="103"/>
      <c r="E1782" s="104"/>
      <c r="H1782" s="273"/>
    </row>
    <row r="1783" spans="4:8">
      <c r="D1783" s="103"/>
      <c r="E1783" s="104"/>
      <c r="H1783" s="273"/>
    </row>
    <row r="1784" spans="4:8">
      <c r="D1784" s="103"/>
      <c r="E1784" s="104"/>
      <c r="H1784" s="273"/>
    </row>
    <row r="1785" spans="4:8">
      <c r="D1785" s="103"/>
      <c r="E1785" s="104"/>
      <c r="H1785" s="273"/>
    </row>
    <row r="1786" spans="4:8">
      <c r="D1786" s="103"/>
      <c r="E1786" s="104"/>
      <c r="H1786" s="273"/>
    </row>
    <row r="1787" spans="4:8">
      <c r="D1787" s="103"/>
      <c r="E1787" s="104"/>
      <c r="H1787" s="273"/>
    </row>
    <row r="1788" spans="4:8">
      <c r="D1788" s="103"/>
      <c r="E1788" s="104"/>
      <c r="H1788" s="273"/>
    </row>
    <row r="1789" spans="4:8">
      <c r="D1789" s="103"/>
      <c r="E1789" s="104"/>
      <c r="H1789" s="273"/>
    </row>
    <row r="1790" spans="4:8">
      <c r="D1790" s="103"/>
      <c r="E1790" s="104"/>
      <c r="H1790" s="273"/>
    </row>
    <row r="1791" spans="4:8">
      <c r="D1791" s="103"/>
      <c r="E1791" s="104"/>
      <c r="H1791" s="273"/>
    </row>
    <row r="1792" spans="4:8">
      <c r="D1792" s="103"/>
      <c r="E1792" s="104"/>
      <c r="H1792" s="273"/>
    </row>
    <row r="1793" spans="4:8">
      <c r="D1793" s="103"/>
      <c r="E1793" s="104"/>
      <c r="H1793" s="273"/>
    </row>
    <row r="1794" spans="4:8">
      <c r="D1794" s="103"/>
      <c r="E1794" s="104"/>
      <c r="H1794" s="273"/>
    </row>
    <row r="1795" spans="4:8">
      <c r="D1795" s="103"/>
      <c r="E1795" s="104"/>
      <c r="H1795" s="273"/>
    </row>
    <row r="1796" spans="4:8">
      <c r="D1796" s="103"/>
      <c r="E1796" s="104"/>
      <c r="H1796" s="273"/>
    </row>
    <row r="1797" spans="4:8">
      <c r="D1797" s="103"/>
      <c r="E1797" s="104"/>
      <c r="H1797" s="273"/>
    </row>
    <row r="1798" spans="4:8">
      <c r="D1798" s="103"/>
      <c r="E1798" s="104"/>
      <c r="H1798" s="273"/>
    </row>
    <row r="1799" spans="4:8">
      <c r="D1799" s="103"/>
      <c r="E1799" s="104"/>
      <c r="H1799" s="273"/>
    </row>
    <row r="1800" spans="4:8">
      <c r="D1800" s="103"/>
      <c r="E1800" s="104"/>
      <c r="H1800" s="273"/>
    </row>
    <row r="1801" spans="4:8">
      <c r="D1801" s="103"/>
      <c r="E1801" s="104"/>
      <c r="H1801" s="273"/>
    </row>
    <row r="1802" spans="4:8">
      <c r="D1802" s="103"/>
      <c r="E1802" s="104"/>
      <c r="H1802" s="273"/>
    </row>
    <row r="1803" spans="4:8">
      <c r="D1803" s="103"/>
      <c r="E1803" s="104"/>
      <c r="H1803" s="273"/>
    </row>
    <row r="1804" spans="4:8">
      <c r="D1804" s="103"/>
      <c r="E1804" s="104"/>
      <c r="H1804" s="273"/>
    </row>
    <row r="1805" spans="4:8">
      <c r="D1805" s="103"/>
      <c r="E1805" s="104"/>
      <c r="H1805" s="273"/>
    </row>
    <row r="1806" spans="4:8">
      <c r="D1806" s="103"/>
      <c r="E1806" s="104"/>
      <c r="H1806" s="273"/>
    </row>
    <row r="1807" spans="4:8">
      <c r="D1807" s="103"/>
      <c r="E1807" s="104"/>
      <c r="H1807" s="273"/>
    </row>
    <row r="1808" spans="4:8">
      <c r="D1808" s="103"/>
      <c r="E1808" s="104"/>
      <c r="H1808" s="273"/>
    </row>
    <row r="1809" spans="4:8">
      <c r="D1809" s="103"/>
      <c r="E1809" s="104"/>
      <c r="H1809" s="273"/>
    </row>
    <row r="1810" spans="4:8">
      <c r="D1810" s="103"/>
      <c r="E1810" s="104"/>
      <c r="H1810" s="273"/>
    </row>
    <row r="1811" spans="4:8">
      <c r="D1811" s="103"/>
      <c r="E1811" s="104"/>
      <c r="H1811" s="273"/>
    </row>
    <row r="1812" spans="4:8">
      <c r="D1812" s="103"/>
      <c r="E1812" s="104"/>
      <c r="H1812" s="273"/>
    </row>
    <row r="1813" spans="4:8">
      <c r="D1813" s="103"/>
      <c r="E1813" s="104"/>
      <c r="H1813" s="273"/>
    </row>
    <row r="1814" spans="4:8">
      <c r="D1814" s="103"/>
      <c r="E1814" s="104"/>
      <c r="H1814" s="273"/>
    </row>
    <row r="1815" spans="4:8">
      <c r="D1815" s="103"/>
      <c r="E1815" s="104"/>
      <c r="H1815" s="273"/>
    </row>
    <row r="1816" spans="4:8">
      <c r="D1816" s="103"/>
      <c r="E1816" s="104"/>
      <c r="H1816" s="273"/>
    </row>
    <row r="1817" spans="4:8">
      <c r="D1817" s="103"/>
      <c r="E1817" s="104"/>
      <c r="H1817" s="273"/>
    </row>
    <row r="1818" spans="4:8">
      <c r="D1818" s="103"/>
      <c r="E1818" s="104"/>
      <c r="H1818" s="273"/>
    </row>
    <row r="1819" spans="4:8">
      <c r="D1819" s="103"/>
      <c r="E1819" s="104"/>
      <c r="H1819" s="273"/>
    </row>
    <row r="1820" spans="4:8">
      <c r="D1820" s="103"/>
      <c r="E1820" s="104"/>
      <c r="H1820" s="273"/>
    </row>
    <row r="1821" spans="4:8">
      <c r="D1821" s="103"/>
      <c r="E1821" s="104"/>
      <c r="H1821" s="273"/>
    </row>
    <row r="1822" spans="4:8">
      <c r="D1822" s="103"/>
      <c r="E1822" s="104"/>
      <c r="H1822" s="273"/>
    </row>
    <row r="1823" spans="4:8">
      <c r="D1823" s="103"/>
      <c r="E1823" s="104"/>
      <c r="H1823" s="273"/>
    </row>
    <row r="1824" spans="4:8">
      <c r="D1824" s="103"/>
      <c r="E1824" s="104"/>
      <c r="H1824" s="273"/>
    </row>
    <row r="1825" spans="4:8">
      <c r="D1825" s="103"/>
      <c r="E1825" s="104"/>
      <c r="H1825" s="273"/>
    </row>
    <row r="1826" spans="4:8">
      <c r="D1826" s="103"/>
      <c r="E1826" s="104"/>
      <c r="H1826" s="273"/>
    </row>
    <row r="1827" spans="4:8">
      <c r="D1827" s="103"/>
      <c r="E1827" s="104"/>
      <c r="H1827" s="273"/>
    </row>
    <row r="1828" spans="4:8">
      <c r="D1828" s="103"/>
      <c r="E1828" s="104"/>
      <c r="H1828" s="273"/>
    </row>
    <row r="1829" spans="4:8">
      <c r="D1829" s="103"/>
      <c r="E1829" s="104"/>
      <c r="H1829" s="273"/>
    </row>
    <row r="1830" spans="4:8">
      <c r="D1830" s="103"/>
      <c r="E1830" s="104"/>
      <c r="H1830" s="273"/>
    </row>
    <row r="1831" spans="4:8">
      <c r="D1831" s="103"/>
      <c r="E1831" s="104"/>
      <c r="H1831" s="273"/>
    </row>
    <row r="1832" spans="4:8">
      <c r="D1832" s="103"/>
      <c r="E1832" s="104"/>
      <c r="H1832" s="273"/>
    </row>
    <row r="1833" spans="4:8">
      <c r="D1833" s="103"/>
      <c r="E1833" s="104"/>
      <c r="H1833" s="273"/>
    </row>
    <row r="1834" spans="4:8">
      <c r="D1834" s="103"/>
      <c r="E1834" s="104"/>
      <c r="H1834" s="273"/>
    </row>
    <row r="1835" spans="4:8">
      <c r="D1835" s="103"/>
      <c r="E1835" s="104"/>
      <c r="H1835" s="273"/>
    </row>
    <row r="1836" spans="4:8">
      <c r="D1836" s="103"/>
      <c r="E1836" s="104"/>
      <c r="H1836" s="273"/>
    </row>
    <row r="1837" spans="4:8">
      <c r="D1837" s="103"/>
      <c r="E1837" s="104"/>
      <c r="H1837" s="273"/>
    </row>
    <row r="1838" spans="4:8">
      <c r="D1838" s="103"/>
      <c r="E1838" s="104"/>
      <c r="H1838" s="273"/>
    </row>
    <row r="1839" spans="4:8">
      <c r="D1839" s="103"/>
      <c r="E1839" s="104"/>
      <c r="H1839" s="273"/>
    </row>
    <row r="1840" spans="4:8">
      <c r="D1840" s="103"/>
      <c r="E1840" s="104"/>
      <c r="H1840" s="273"/>
    </row>
    <row r="1841" spans="4:8">
      <c r="D1841" s="103"/>
      <c r="E1841" s="104"/>
      <c r="H1841" s="273"/>
    </row>
    <row r="1842" spans="4:8">
      <c r="D1842" s="103"/>
      <c r="E1842" s="104"/>
      <c r="H1842" s="273"/>
    </row>
    <row r="1843" spans="4:8">
      <c r="D1843" s="103"/>
      <c r="E1843" s="104"/>
      <c r="H1843" s="273"/>
    </row>
    <row r="1844" spans="4:8">
      <c r="D1844" s="103"/>
      <c r="E1844" s="104"/>
      <c r="H1844" s="273"/>
    </row>
    <row r="1845" spans="4:8">
      <c r="D1845" s="103"/>
      <c r="E1845" s="104"/>
      <c r="H1845" s="273"/>
    </row>
    <row r="1846" spans="4:8">
      <c r="D1846" s="103"/>
      <c r="E1846" s="104"/>
      <c r="H1846" s="273"/>
    </row>
    <row r="1847" spans="4:8">
      <c r="D1847" s="103"/>
      <c r="E1847" s="104"/>
      <c r="H1847" s="273"/>
    </row>
    <row r="1848" spans="4:8">
      <c r="D1848" s="103"/>
      <c r="E1848" s="104"/>
      <c r="H1848" s="273"/>
    </row>
    <row r="1849" spans="4:8">
      <c r="D1849" s="103"/>
      <c r="E1849" s="104"/>
      <c r="H1849" s="273"/>
    </row>
    <row r="1850" spans="4:8">
      <c r="D1850" s="103"/>
      <c r="E1850" s="104"/>
      <c r="H1850" s="273"/>
    </row>
    <row r="1851" spans="4:8">
      <c r="D1851" s="103"/>
      <c r="E1851" s="104"/>
      <c r="H1851" s="273"/>
    </row>
    <row r="1852" spans="4:8">
      <c r="D1852" s="103"/>
      <c r="E1852" s="104"/>
      <c r="H1852" s="273"/>
    </row>
    <row r="1853" spans="4:8">
      <c r="D1853" s="103"/>
      <c r="E1853" s="104"/>
      <c r="H1853" s="273"/>
    </row>
    <row r="1854" spans="4:8">
      <c r="D1854" s="103"/>
      <c r="E1854" s="104"/>
      <c r="H1854" s="273"/>
    </row>
    <row r="1855" spans="4:8">
      <c r="D1855" s="103"/>
      <c r="E1855" s="104"/>
      <c r="H1855" s="273"/>
    </row>
    <row r="1856" spans="4:8">
      <c r="D1856" s="103"/>
      <c r="E1856" s="104"/>
      <c r="H1856" s="273"/>
    </row>
    <row r="1857" spans="4:8">
      <c r="D1857" s="103"/>
      <c r="E1857" s="104"/>
      <c r="H1857" s="273"/>
    </row>
    <row r="1858" spans="4:8">
      <c r="D1858" s="103"/>
      <c r="E1858" s="104"/>
      <c r="H1858" s="273"/>
    </row>
    <row r="1859" spans="4:8">
      <c r="D1859" s="103"/>
      <c r="E1859" s="104"/>
      <c r="H1859" s="273"/>
    </row>
    <row r="1860" spans="4:8">
      <c r="D1860" s="103"/>
      <c r="E1860" s="104"/>
      <c r="H1860" s="273"/>
    </row>
    <row r="1861" spans="4:8">
      <c r="D1861" s="103"/>
      <c r="E1861" s="104"/>
      <c r="H1861" s="273"/>
    </row>
    <row r="1862" spans="4:8">
      <c r="D1862" s="103"/>
      <c r="E1862" s="104"/>
      <c r="H1862" s="273"/>
    </row>
    <row r="1863" spans="4:8">
      <c r="D1863" s="103"/>
      <c r="E1863" s="104"/>
      <c r="H1863" s="273"/>
    </row>
    <row r="1864" spans="4:8">
      <c r="D1864" s="103"/>
      <c r="E1864" s="104"/>
      <c r="H1864" s="273"/>
    </row>
    <row r="1865" spans="4:8">
      <c r="D1865" s="103"/>
      <c r="E1865" s="104"/>
      <c r="H1865" s="273"/>
    </row>
    <row r="1866" spans="4:8">
      <c r="D1866" s="103"/>
      <c r="E1866" s="104"/>
      <c r="H1866" s="273"/>
    </row>
    <row r="1867" spans="4:8">
      <c r="D1867" s="103"/>
      <c r="E1867" s="104"/>
      <c r="H1867" s="273"/>
    </row>
    <row r="1868" spans="4:8">
      <c r="D1868" s="103"/>
      <c r="E1868" s="104"/>
      <c r="H1868" s="273"/>
    </row>
    <row r="1869" spans="4:8">
      <c r="D1869" s="103"/>
      <c r="E1869" s="104"/>
      <c r="H1869" s="273"/>
    </row>
    <row r="1870" spans="4:8">
      <c r="D1870" s="103"/>
      <c r="E1870" s="104"/>
      <c r="H1870" s="273"/>
    </row>
    <row r="1871" spans="4:8">
      <c r="D1871" s="103"/>
      <c r="E1871" s="104"/>
      <c r="H1871" s="273"/>
    </row>
    <row r="1872" spans="4:8">
      <c r="D1872" s="103"/>
      <c r="E1872" s="104"/>
      <c r="H1872" s="273"/>
    </row>
    <row r="1873" spans="4:8">
      <c r="D1873" s="103"/>
      <c r="E1873" s="104"/>
      <c r="H1873" s="273"/>
    </row>
    <row r="1874" spans="4:8">
      <c r="D1874" s="103"/>
      <c r="E1874" s="104"/>
      <c r="H1874" s="273"/>
    </row>
    <row r="1875" spans="4:8">
      <c r="D1875" s="103"/>
      <c r="E1875" s="104"/>
      <c r="H1875" s="273"/>
    </row>
    <row r="1876" spans="4:8">
      <c r="D1876" s="103"/>
      <c r="E1876" s="104"/>
      <c r="H1876" s="273"/>
    </row>
    <row r="1877" spans="4:8">
      <c r="D1877" s="103"/>
      <c r="E1877" s="104"/>
      <c r="H1877" s="273"/>
    </row>
    <row r="1878" spans="4:8">
      <c r="D1878" s="103"/>
      <c r="E1878" s="104"/>
      <c r="H1878" s="273"/>
    </row>
    <row r="1879" spans="4:8">
      <c r="D1879" s="103"/>
      <c r="E1879" s="104"/>
      <c r="H1879" s="273"/>
    </row>
    <row r="1880" spans="4:8">
      <c r="D1880" s="103"/>
      <c r="E1880" s="104"/>
      <c r="H1880" s="273"/>
    </row>
    <row r="1881" spans="4:8">
      <c r="D1881" s="103"/>
      <c r="E1881" s="104"/>
      <c r="H1881" s="273"/>
    </row>
    <row r="1882" spans="4:8">
      <c r="D1882" s="103"/>
      <c r="E1882" s="104"/>
      <c r="H1882" s="273"/>
    </row>
    <row r="1883" spans="4:8">
      <c r="D1883" s="103"/>
      <c r="E1883" s="104"/>
      <c r="H1883" s="273"/>
    </row>
    <row r="1884" spans="4:8">
      <c r="D1884" s="103"/>
      <c r="E1884" s="104"/>
      <c r="H1884" s="273"/>
    </row>
    <row r="1885" spans="4:8">
      <c r="D1885" s="103"/>
      <c r="E1885" s="104"/>
      <c r="H1885" s="273"/>
    </row>
    <row r="1886" spans="4:8">
      <c r="D1886" s="103"/>
      <c r="E1886" s="104"/>
      <c r="H1886" s="273"/>
    </row>
    <row r="1887" spans="4:8">
      <c r="D1887" s="103"/>
      <c r="E1887" s="104"/>
      <c r="H1887" s="273"/>
    </row>
    <row r="1888" spans="4:8">
      <c r="D1888" s="103"/>
      <c r="E1888" s="104"/>
      <c r="H1888" s="273"/>
    </row>
    <row r="1889" spans="4:8">
      <c r="D1889" s="103"/>
      <c r="E1889" s="104"/>
      <c r="H1889" s="273"/>
    </row>
    <row r="1890" spans="4:8">
      <c r="D1890" s="103"/>
      <c r="E1890" s="104"/>
      <c r="H1890" s="273"/>
    </row>
    <row r="1891" spans="4:8">
      <c r="D1891" s="103"/>
      <c r="E1891" s="104"/>
      <c r="H1891" s="273"/>
    </row>
    <row r="1892" spans="4:8">
      <c r="D1892" s="103"/>
      <c r="E1892" s="104"/>
      <c r="H1892" s="273"/>
    </row>
    <row r="1893" spans="4:8">
      <c r="D1893" s="103"/>
      <c r="E1893" s="104"/>
      <c r="H1893" s="273"/>
    </row>
    <row r="1894" spans="4:8">
      <c r="D1894" s="103"/>
      <c r="E1894" s="104"/>
      <c r="H1894" s="273"/>
    </row>
    <row r="1895" spans="4:8">
      <c r="D1895" s="103"/>
      <c r="E1895" s="104"/>
      <c r="H1895" s="273"/>
    </row>
    <row r="1896" spans="4:8">
      <c r="D1896" s="103"/>
      <c r="E1896" s="104"/>
      <c r="H1896" s="273"/>
    </row>
    <row r="1897" spans="4:8">
      <c r="D1897" s="103"/>
      <c r="E1897" s="104"/>
      <c r="H1897" s="273"/>
    </row>
    <row r="1898" spans="4:8">
      <c r="D1898" s="103"/>
      <c r="E1898" s="104"/>
      <c r="H1898" s="273"/>
    </row>
    <row r="1899" spans="4:8">
      <c r="D1899" s="103"/>
      <c r="E1899" s="104"/>
      <c r="H1899" s="273"/>
    </row>
    <row r="1900" spans="4:8">
      <c r="D1900" s="103"/>
      <c r="E1900" s="104"/>
      <c r="H1900" s="273"/>
    </row>
    <row r="1901" spans="4:8">
      <c r="D1901" s="103"/>
      <c r="E1901" s="104"/>
      <c r="H1901" s="273"/>
    </row>
    <row r="1902" spans="4:8">
      <c r="D1902" s="103"/>
      <c r="E1902" s="104"/>
      <c r="H1902" s="273"/>
    </row>
    <row r="1903" spans="4:8">
      <c r="D1903" s="103"/>
      <c r="E1903" s="104"/>
      <c r="H1903" s="273"/>
    </row>
    <row r="1904" spans="4:8">
      <c r="D1904" s="103"/>
      <c r="E1904" s="104"/>
      <c r="H1904" s="273"/>
    </row>
    <row r="1905" spans="4:8">
      <c r="D1905" s="103"/>
      <c r="E1905" s="104"/>
      <c r="H1905" s="273"/>
    </row>
    <row r="1906" spans="4:8">
      <c r="D1906" s="103"/>
      <c r="E1906" s="104"/>
      <c r="H1906" s="273"/>
    </row>
    <row r="1907" spans="4:8">
      <c r="D1907" s="103"/>
      <c r="E1907" s="104"/>
      <c r="H1907" s="273"/>
    </row>
    <row r="1908" spans="4:8">
      <c r="D1908" s="103"/>
      <c r="E1908" s="104"/>
      <c r="H1908" s="273"/>
    </row>
    <row r="1909" spans="4:8">
      <c r="D1909" s="103"/>
      <c r="E1909" s="104"/>
      <c r="H1909" s="273"/>
    </row>
    <row r="1910" spans="4:8">
      <c r="D1910" s="103"/>
      <c r="E1910" s="104"/>
      <c r="H1910" s="273"/>
    </row>
    <row r="1911" spans="4:8">
      <c r="D1911" s="103"/>
      <c r="E1911" s="104"/>
      <c r="H1911" s="273"/>
    </row>
    <row r="1912" spans="4:8">
      <c r="D1912" s="103"/>
      <c r="E1912" s="104"/>
      <c r="H1912" s="273"/>
    </row>
    <row r="1913" spans="4:8">
      <c r="D1913" s="103"/>
      <c r="E1913" s="104"/>
      <c r="H1913" s="273"/>
    </row>
    <row r="1914" spans="4:8">
      <c r="D1914" s="103"/>
      <c r="E1914" s="104"/>
      <c r="H1914" s="273"/>
    </row>
    <row r="1915" spans="4:8">
      <c r="D1915" s="103"/>
      <c r="E1915" s="104"/>
      <c r="H1915" s="273"/>
    </row>
    <row r="1916" spans="4:8">
      <c r="D1916" s="103"/>
      <c r="E1916" s="104"/>
      <c r="H1916" s="273"/>
    </row>
    <row r="1917" spans="4:8">
      <c r="D1917" s="103"/>
      <c r="E1917" s="104"/>
      <c r="H1917" s="273"/>
    </row>
    <row r="1918" spans="4:8">
      <c r="D1918" s="103"/>
      <c r="E1918" s="104"/>
      <c r="H1918" s="273"/>
    </row>
    <row r="1919" spans="4:8">
      <c r="D1919" s="103"/>
      <c r="E1919" s="104"/>
      <c r="H1919" s="273"/>
    </row>
    <row r="1920" spans="4:8">
      <c r="D1920" s="103"/>
      <c r="E1920" s="104"/>
      <c r="H1920" s="273"/>
    </row>
    <row r="1921" spans="4:8">
      <c r="D1921" s="103"/>
      <c r="E1921" s="104"/>
      <c r="H1921" s="273"/>
    </row>
    <row r="1922" spans="4:8">
      <c r="D1922" s="103"/>
      <c r="E1922" s="104"/>
      <c r="H1922" s="273"/>
    </row>
    <row r="1923" spans="4:8">
      <c r="D1923" s="103"/>
      <c r="E1923" s="104"/>
      <c r="H1923" s="273"/>
    </row>
    <row r="1924" spans="4:8">
      <c r="D1924" s="103"/>
      <c r="E1924" s="104"/>
      <c r="H1924" s="273"/>
    </row>
    <row r="1925" spans="4:8">
      <c r="D1925" s="103"/>
      <c r="E1925" s="104"/>
      <c r="H1925" s="273"/>
    </row>
    <row r="1926" spans="4:8">
      <c r="D1926" s="103"/>
      <c r="E1926" s="104"/>
      <c r="H1926" s="273"/>
    </row>
    <row r="1927" spans="4:8">
      <c r="D1927" s="103"/>
      <c r="E1927" s="104"/>
      <c r="H1927" s="273"/>
    </row>
    <row r="1928" spans="4:8">
      <c r="D1928" s="103"/>
      <c r="E1928" s="104"/>
      <c r="H1928" s="273"/>
    </row>
    <row r="1929" spans="4:8">
      <c r="D1929" s="103"/>
      <c r="E1929" s="104"/>
      <c r="H1929" s="273"/>
    </row>
    <row r="1930" spans="4:8">
      <c r="D1930" s="103"/>
      <c r="E1930" s="104"/>
      <c r="H1930" s="273"/>
    </row>
    <row r="1931" spans="4:8">
      <c r="D1931" s="103"/>
      <c r="E1931" s="104"/>
      <c r="H1931" s="273"/>
    </row>
    <row r="1932" spans="4:8">
      <c r="D1932" s="103"/>
      <c r="E1932" s="104"/>
      <c r="H1932" s="273"/>
    </row>
    <row r="1933" spans="4:8">
      <c r="D1933" s="103"/>
      <c r="E1933" s="104"/>
      <c r="H1933" s="273"/>
    </row>
    <row r="1934" spans="4:8">
      <c r="D1934" s="103"/>
      <c r="E1934" s="104"/>
      <c r="H1934" s="273"/>
    </row>
    <row r="1935" spans="4:8">
      <c r="D1935" s="103"/>
      <c r="E1935" s="104"/>
      <c r="H1935" s="273"/>
    </row>
    <row r="1936" spans="4:8">
      <c r="D1936" s="103"/>
      <c r="E1936" s="104"/>
      <c r="H1936" s="273"/>
    </row>
    <row r="1937" spans="4:8">
      <c r="D1937" s="103"/>
      <c r="E1937" s="104"/>
      <c r="H1937" s="273"/>
    </row>
    <row r="1938" spans="4:8">
      <c r="D1938" s="103"/>
      <c r="E1938" s="104"/>
      <c r="H1938" s="273"/>
    </row>
    <row r="1939" spans="4:8">
      <c r="D1939" s="103"/>
      <c r="E1939" s="104"/>
      <c r="H1939" s="273"/>
    </row>
    <row r="1940" spans="4:8">
      <c r="D1940" s="103"/>
      <c r="E1940" s="104"/>
      <c r="H1940" s="273"/>
    </row>
    <row r="1941" spans="4:8">
      <c r="D1941" s="103"/>
      <c r="E1941" s="104"/>
      <c r="H1941" s="273"/>
    </row>
    <row r="1942" spans="4:8">
      <c r="D1942" s="103"/>
      <c r="E1942" s="104"/>
      <c r="H1942" s="273"/>
    </row>
    <row r="1943" spans="4:8">
      <c r="D1943" s="103"/>
      <c r="E1943" s="104"/>
      <c r="H1943" s="273"/>
    </row>
    <row r="1944" spans="4:8">
      <c r="D1944" s="103"/>
      <c r="E1944" s="104"/>
      <c r="H1944" s="273"/>
    </row>
    <row r="1945" spans="4:8">
      <c r="D1945" s="103"/>
      <c r="E1945" s="104"/>
      <c r="H1945" s="273"/>
    </row>
    <row r="1946" spans="4:8">
      <c r="D1946" s="103"/>
      <c r="E1946" s="104"/>
      <c r="H1946" s="273"/>
    </row>
    <row r="1947" spans="4:8">
      <c r="D1947" s="103"/>
      <c r="E1947" s="104"/>
      <c r="H1947" s="273"/>
    </row>
    <row r="1948" spans="4:8">
      <c r="D1948" s="103"/>
      <c r="E1948" s="104"/>
      <c r="H1948" s="273"/>
    </row>
    <row r="1949" spans="4:8">
      <c r="D1949" s="103"/>
      <c r="E1949" s="104"/>
      <c r="H1949" s="273"/>
    </row>
    <row r="1950" spans="4:8">
      <c r="D1950" s="103"/>
      <c r="E1950" s="104"/>
      <c r="H1950" s="273"/>
    </row>
    <row r="1951" spans="4:8">
      <c r="D1951" s="103"/>
      <c r="E1951" s="104"/>
      <c r="H1951" s="273"/>
    </row>
    <row r="1952" spans="4:8">
      <c r="D1952" s="103"/>
      <c r="E1952" s="104"/>
      <c r="H1952" s="273"/>
    </row>
    <row r="1953" spans="4:8">
      <c r="D1953" s="103"/>
      <c r="E1953" s="104"/>
      <c r="H1953" s="273"/>
    </row>
    <row r="1954" spans="4:8">
      <c r="D1954" s="103"/>
      <c r="E1954" s="104"/>
      <c r="H1954" s="273"/>
    </row>
    <row r="1955" spans="4:8">
      <c r="D1955" s="103"/>
      <c r="E1955" s="104"/>
      <c r="H1955" s="273"/>
    </row>
    <row r="1956" spans="4:8">
      <c r="D1956" s="103"/>
      <c r="E1956" s="104"/>
      <c r="H1956" s="273"/>
    </row>
    <row r="1957" spans="4:8">
      <c r="D1957" s="103"/>
      <c r="E1957" s="104"/>
      <c r="H1957" s="273"/>
    </row>
    <row r="1958" spans="4:8">
      <c r="D1958" s="103"/>
      <c r="E1958" s="104"/>
      <c r="H1958" s="273"/>
    </row>
    <row r="1959" spans="4:8">
      <c r="D1959" s="103"/>
      <c r="E1959" s="104"/>
      <c r="H1959" s="273"/>
    </row>
    <row r="1960" spans="4:8">
      <c r="D1960" s="103"/>
      <c r="E1960" s="104"/>
      <c r="H1960" s="273"/>
    </row>
    <row r="1961" spans="4:8">
      <c r="D1961" s="103"/>
      <c r="E1961" s="104"/>
      <c r="H1961" s="273"/>
    </row>
    <row r="1962" spans="4:8">
      <c r="D1962" s="103"/>
      <c r="E1962" s="104"/>
      <c r="H1962" s="273"/>
    </row>
    <row r="1963" spans="4:8">
      <c r="D1963" s="103"/>
      <c r="E1963" s="104"/>
      <c r="H1963" s="273"/>
    </row>
    <row r="1964" spans="4:8">
      <c r="D1964" s="103"/>
      <c r="E1964" s="104"/>
      <c r="H1964" s="273"/>
    </row>
    <row r="1965" spans="4:8">
      <c r="D1965" s="103"/>
      <c r="E1965" s="104"/>
      <c r="H1965" s="273"/>
    </row>
    <row r="1966" spans="4:8">
      <c r="D1966" s="103"/>
      <c r="E1966" s="104"/>
      <c r="H1966" s="273"/>
    </row>
    <row r="1967" spans="4:8">
      <c r="D1967" s="103"/>
      <c r="E1967" s="104"/>
      <c r="H1967" s="273"/>
    </row>
    <row r="1968" spans="4:8">
      <c r="D1968" s="103"/>
      <c r="E1968" s="104"/>
      <c r="H1968" s="273"/>
    </row>
    <row r="1969" spans="4:8">
      <c r="D1969" s="103"/>
      <c r="E1969" s="104"/>
      <c r="H1969" s="273"/>
    </row>
    <row r="1970" spans="4:8">
      <c r="D1970" s="103"/>
      <c r="E1970" s="104"/>
      <c r="H1970" s="273"/>
    </row>
    <row r="1971" spans="4:8">
      <c r="D1971" s="103"/>
      <c r="E1971" s="104"/>
      <c r="H1971" s="273"/>
    </row>
    <row r="1972" spans="4:8">
      <c r="D1972" s="103"/>
      <c r="E1972" s="104"/>
      <c r="H1972" s="273"/>
    </row>
    <row r="1973" spans="4:8">
      <c r="D1973" s="103"/>
      <c r="E1973" s="104"/>
      <c r="H1973" s="273"/>
    </row>
    <row r="1974" spans="4:8">
      <c r="D1974" s="103"/>
      <c r="E1974" s="104"/>
      <c r="H1974" s="273"/>
    </row>
    <row r="1975" spans="4:8">
      <c r="D1975" s="103"/>
      <c r="E1975" s="104"/>
      <c r="H1975" s="273"/>
    </row>
    <row r="1976" spans="4:8">
      <c r="D1976" s="103"/>
      <c r="E1976" s="104"/>
      <c r="H1976" s="273"/>
    </row>
    <row r="1977" spans="4:8">
      <c r="D1977" s="103"/>
      <c r="E1977" s="104"/>
      <c r="H1977" s="273"/>
    </row>
    <row r="1978" spans="4:8">
      <c r="D1978" s="103"/>
      <c r="E1978" s="104"/>
      <c r="H1978" s="273"/>
    </row>
    <row r="1979" spans="4:8">
      <c r="D1979" s="103"/>
      <c r="E1979" s="104"/>
      <c r="H1979" s="273"/>
    </row>
    <row r="1980" spans="4:8">
      <c r="D1980" s="103"/>
      <c r="E1980" s="104"/>
      <c r="H1980" s="273"/>
    </row>
    <row r="1981" spans="4:8">
      <c r="D1981" s="103"/>
      <c r="E1981" s="104"/>
      <c r="H1981" s="273"/>
    </row>
    <row r="1982" spans="4:8">
      <c r="D1982" s="103"/>
      <c r="E1982" s="104"/>
      <c r="H1982" s="273"/>
    </row>
    <row r="1983" spans="4:8">
      <c r="D1983" s="103"/>
      <c r="E1983" s="104"/>
      <c r="H1983" s="273"/>
    </row>
    <row r="1984" spans="4:8">
      <c r="D1984" s="103"/>
      <c r="E1984" s="104"/>
      <c r="H1984" s="273"/>
    </row>
    <row r="1985" spans="4:8">
      <c r="D1985" s="103"/>
      <c r="E1985" s="104"/>
      <c r="H1985" s="273"/>
    </row>
    <row r="1986" spans="4:8">
      <c r="D1986" s="103"/>
      <c r="E1986" s="104"/>
      <c r="H1986" s="273"/>
    </row>
    <row r="1987" spans="4:8">
      <c r="D1987" s="103"/>
      <c r="E1987" s="104"/>
      <c r="H1987" s="273"/>
    </row>
    <row r="1988" spans="4:8">
      <c r="D1988" s="103"/>
      <c r="E1988" s="104"/>
      <c r="H1988" s="273"/>
    </row>
    <row r="1989" spans="4:8">
      <c r="D1989" s="103"/>
      <c r="E1989" s="104"/>
      <c r="H1989" s="273"/>
    </row>
    <row r="1990" spans="4:8">
      <c r="D1990" s="103"/>
      <c r="E1990" s="104"/>
      <c r="H1990" s="273"/>
    </row>
    <row r="1991" spans="4:8">
      <c r="D1991" s="103"/>
      <c r="E1991" s="104"/>
      <c r="H1991" s="273"/>
    </row>
    <row r="1992" spans="4:8">
      <c r="D1992" s="103"/>
      <c r="E1992" s="104"/>
      <c r="H1992" s="273"/>
    </row>
    <row r="1993" spans="4:8">
      <c r="D1993" s="103"/>
      <c r="E1993" s="104"/>
      <c r="H1993" s="273"/>
    </row>
    <row r="1994" spans="4:8">
      <c r="D1994" s="103"/>
      <c r="E1994" s="104"/>
      <c r="H1994" s="273"/>
    </row>
    <row r="1995" spans="4:8">
      <c r="D1995" s="103"/>
      <c r="E1995" s="104"/>
      <c r="H1995" s="273"/>
    </row>
    <row r="1996" spans="4:8">
      <c r="D1996" s="103"/>
      <c r="E1996" s="104"/>
      <c r="H1996" s="273"/>
    </row>
    <row r="1997" spans="4:8">
      <c r="D1997" s="103"/>
      <c r="E1997" s="104"/>
      <c r="H1997" s="273"/>
    </row>
    <row r="1998" spans="4:8">
      <c r="D1998" s="103"/>
      <c r="E1998" s="104"/>
      <c r="H1998" s="273"/>
    </row>
    <row r="1999" spans="4:8">
      <c r="D1999" s="103"/>
      <c r="E1999" s="104"/>
      <c r="H1999" s="273"/>
    </row>
    <row r="2000" spans="4:8">
      <c r="D2000" s="103"/>
      <c r="E2000" s="104"/>
      <c r="H2000" s="273"/>
    </row>
    <row r="2001" spans="4:8">
      <c r="D2001" s="103"/>
      <c r="E2001" s="104"/>
      <c r="H2001" s="273"/>
    </row>
    <row r="2002" spans="4:8">
      <c r="D2002" s="103"/>
      <c r="E2002" s="104"/>
      <c r="H2002" s="273"/>
    </row>
    <row r="2003" spans="4:8">
      <c r="D2003" s="103"/>
      <c r="E2003" s="104"/>
      <c r="H2003" s="273"/>
    </row>
    <row r="2004" spans="4:8">
      <c r="D2004" s="103"/>
      <c r="E2004" s="104"/>
      <c r="H2004" s="273"/>
    </row>
    <row r="2005" spans="4:8">
      <c r="D2005" s="103"/>
      <c r="E2005" s="104"/>
      <c r="H2005" s="273"/>
    </row>
    <row r="2006" spans="4:8">
      <c r="D2006" s="103"/>
      <c r="E2006" s="104"/>
      <c r="H2006" s="273"/>
    </row>
    <row r="2007" spans="4:8">
      <c r="D2007" s="103"/>
      <c r="E2007" s="104"/>
      <c r="H2007" s="273"/>
    </row>
    <row r="2008" spans="4:8">
      <c r="D2008" s="103"/>
      <c r="E2008" s="104"/>
      <c r="H2008" s="273"/>
    </row>
    <row r="2009" spans="4:8">
      <c r="D2009" s="103"/>
      <c r="E2009" s="104"/>
      <c r="H2009" s="273"/>
    </row>
    <row r="2010" spans="4:8">
      <c r="D2010" s="103"/>
      <c r="E2010" s="104"/>
      <c r="H2010" s="273"/>
    </row>
    <row r="2011" spans="4:8">
      <c r="D2011" s="103"/>
      <c r="E2011" s="104"/>
      <c r="H2011" s="273"/>
    </row>
    <row r="2012" spans="4:8">
      <c r="D2012" s="103"/>
      <c r="E2012" s="104"/>
      <c r="H2012" s="273"/>
    </row>
    <row r="2013" spans="4:8">
      <c r="D2013" s="103"/>
      <c r="E2013" s="104"/>
      <c r="H2013" s="273"/>
    </row>
    <row r="2014" spans="4:8">
      <c r="D2014" s="103"/>
      <c r="E2014" s="104"/>
      <c r="H2014" s="273"/>
    </row>
    <row r="2015" spans="4:8">
      <c r="D2015" s="103"/>
      <c r="E2015" s="104"/>
      <c r="H2015" s="273"/>
    </row>
    <row r="2016" spans="4:8">
      <c r="D2016" s="103"/>
      <c r="E2016" s="104"/>
      <c r="H2016" s="273"/>
    </row>
    <row r="2017" spans="4:8">
      <c r="D2017" s="103"/>
      <c r="E2017" s="104"/>
      <c r="H2017" s="273"/>
    </row>
    <row r="2018" spans="4:8">
      <c r="D2018" s="103"/>
      <c r="E2018" s="104"/>
      <c r="H2018" s="273"/>
    </row>
    <row r="2019" spans="4:8">
      <c r="D2019" s="103"/>
      <c r="E2019" s="104"/>
      <c r="H2019" s="273"/>
    </row>
    <row r="2020" spans="4:8">
      <c r="D2020" s="103"/>
      <c r="E2020" s="104"/>
      <c r="H2020" s="273"/>
    </row>
    <row r="2021" spans="4:8">
      <c r="D2021" s="103"/>
      <c r="E2021" s="104"/>
      <c r="H2021" s="273"/>
    </row>
    <row r="2022" spans="4:8">
      <c r="D2022" s="103"/>
      <c r="E2022" s="104"/>
      <c r="H2022" s="273"/>
    </row>
    <row r="2023" spans="4:8">
      <c r="D2023" s="103"/>
      <c r="E2023" s="104"/>
      <c r="H2023" s="273"/>
    </row>
    <row r="2024" spans="4:8">
      <c r="D2024" s="103"/>
      <c r="E2024" s="104"/>
      <c r="H2024" s="273"/>
    </row>
    <row r="2025" spans="4:8">
      <c r="D2025" s="103"/>
      <c r="E2025" s="104"/>
      <c r="H2025" s="273"/>
    </row>
    <row r="2026" spans="4:8">
      <c r="D2026" s="103"/>
      <c r="E2026" s="104"/>
      <c r="H2026" s="273"/>
    </row>
    <row r="2027" spans="4:8">
      <c r="D2027" s="103"/>
      <c r="E2027" s="104"/>
      <c r="H2027" s="273"/>
    </row>
    <row r="2028" spans="4:8">
      <c r="D2028" s="103"/>
      <c r="E2028" s="104"/>
      <c r="H2028" s="273"/>
    </row>
    <row r="2029" spans="4:8">
      <c r="D2029" s="103"/>
      <c r="E2029" s="104"/>
      <c r="H2029" s="273"/>
    </row>
    <row r="2030" spans="4:8">
      <c r="D2030" s="103"/>
      <c r="E2030" s="104"/>
      <c r="H2030" s="273"/>
    </row>
    <row r="2031" spans="4:8">
      <c r="D2031" s="103"/>
      <c r="E2031" s="104"/>
      <c r="H2031" s="273"/>
    </row>
    <row r="2032" spans="4:8">
      <c r="D2032" s="103"/>
      <c r="E2032" s="104"/>
      <c r="H2032" s="273"/>
    </row>
    <row r="2033" spans="4:8">
      <c r="D2033" s="103"/>
      <c r="E2033" s="104"/>
      <c r="H2033" s="273"/>
    </row>
    <row r="2034" spans="4:8">
      <c r="D2034" s="103"/>
      <c r="E2034" s="104"/>
      <c r="H2034" s="273"/>
    </row>
    <row r="2035" spans="4:8">
      <c r="D2035" s="103"/>
      <c r="E2035" s="104"/>
      <c r="H2035" s="273"/>
    </row>
    <row r="2036" spans="4:8">
      <c r="D2036" s="103"/>
      <c r="E2036" s="104"/>
      <c r="H2036" s="273"/>
    </row>
    <row r="2037" spans="4:8">
      <c r="D2037" s="103"/>
      <c r="E2037" s="104"/>
      <c r="H2037" s="273"/>
    </row>
    <row r="2038" spans="4:8">
      <c r="D2038" s="103"/>
      <c r="E2038" s="104"/>
      <c r="H2038" s="273"/>
    </row>
    <row r="2039" spans="4:8">
      <c r="D2039" s="103"/>
      <c r="E2039" s="104"/>
      <c r="H2039" s="273"/>
    </row>
    <row r="2040" spans="4:8">
      <c r="D2040" s="103"/>
      <c r="E2040" s="104"/>
      <c r="H2040" s="273"/>
    </row>
    <row r="2041" spans="4:8">
      <c r="D2041" s="103"/>
      <c r="E2041" s="104"/>
      <c r="H2041" s="273"/>
    </row>
    <row r="2042" spans="4:8">
      <c r="D2042" s="103"/>
      <c r="E2042" s="104"/>
      <c r="H2042" s="273"/>
    </row>
    <row r="2043" spans="4:8">
      <c r="D2043" s="103"/>
      <c r="E2043" s="104"/>
      <c r="H2043" s="273"/>
    </row>
    <row r="2044" spans="4:8">
      <c r="D2044" s="103"/>
      <c r="E2044" s="104"/>
      <c r="H2044" s="273"/>
    </row>
    <row r="2045" spans="4:8">
      <c r="D2045" s="103"/>
      <c r="E2045" s="104"/>
      <c r="H2045" s="273"/>
    </row>
    <row r="2046" spans="4:8">
      <c r="D2046" s="103"/>
      <c r="E2046" s="104"/>
      <c r="H2046" s="273"/>
    </row>
    <row r="2047" spans="4:8">
      <c r="D2047" s="103"/>
      <c r="E2047" s="104"/>
      <c r="H2047" s="273"/>
    </row>
    <row r="2048" spans="4:8">
      <c r="D2048" s="103"/>
      <c r="E2048" s="104"/>
      <c r="H2048" s="273"/>
    </row>
    <row r="2049" spans="4:8">
      <c r="D2049" s="103"/>
      <c r="E2049" s="104"/>
      <c r="H2049" s="273"/>
    </row>
    <row r="2050" spans="4:8">
      <c r="D2050" s="103"/>
      <c r="E2050" s="104"/>
      <c r="H2050" s="273"/>
    </row>
    <row r="2051" spans="4:8">
      <c r="D2051" s="103"/>
      <c r="E2051" s="104"/>
      <c r="H2051" s="273"/>
    </row>
    <row r="2052" spans="4:8">
      <c r="D2052" s="103"/>
      <c r="E2052" s="104"/>
      <c r="H2052" s="273"/>
    </row>
    <row r="2053" spans="4:8">
      <c r="D2053" s="103"/>
      <c r="E2053" s="104"/>
      <c r="H2053" s="273"/>
    </row>
    <row r="2054" spans="4:8">
      <c r="D2054" s="103"/>
      <c r="E2054" s="104"/>
      <c r="H2054" s="273"/>
    </row>
    <row r="2055" spans="4:8">
      <c r="D2055" s="103"/>
      <c r="E2055" s="104"/>
      <c r="H2055" s="273"/>
    </row>
    <row r="2056" spans="4:8">
      <c r="D2056" s="103"/>
      <c r="E2056" s="104"/>
      <c r="H2056" s="273"/>
    </row>
    <row r="2057" spans="4:8">
      <c r="D2057" s="103"/>
      <c r="E2057" s="104"/>
      <c r="H2057" s="273"/>
    </row>
    <row r="2058" spans="4:8">
      <c r="D2058" s="103"/>
      <c r="E2058" s="104"/>
      <c r="H2058" s="273"/>
    </row>
    <row r="2059" spans="4:8">
      <c r="D2059" s="103"/>
      <c r="E2059" s="104"/>
      <c r="H2059" s="273"/>
    </row>
    <row r="2060" spans="4:8">
      <c r="D2060" s="103"/>
      <c r="E2060" s="104"/>
      <c r="H2060" s="273"/>
    </row>
    <row r="2061" spans="4:8">
      <c r="D2061" s="103"/>
      <c r="E2061" s="104"/>
      <c r="H2061" s="273"/>
    </row>
    <row r="2062" spans="4:8">
      <c r="D2062" s="103"/>
      <c r="E2062" s="104"/>
      <c r="H2062" s="273"/>
    </row>
    <row r="2063" spans="4:8">
      <c r="D2063" s="103"/>
      <c r="E2063" s="104"/>
      <c r="H2063" s="273"/>
    </row>
    <row r="2064" spans="4:8">
      <c r="D2064" s="103"/>
      <c r="E2064" s="104"/>
      <c r="H2064" s="273"/>
    </row>
    <row r="2065" spans="4:8">
      <c r="D2065" s="103"/>
      <c r="E2065" s="104"/>
      <c r="H2065" s="273"/>
    </row>
    <row r="2066" spans="4:8">
      <c r="D2066" s="103"/>
      <c r="E2066" s="104"/>
      <c r="H2066" s="273"/>
    </row>
    <row r="2067" spans="4:8">
      <c r="D2067" s="103"/>
      <c r="E2067" s="104"/>
      <c r="H2067" s="273"/>
    </row>
    <row r="2068" spans="4:8">
      <c r="D2068" s="103"/>
      <c r="E2068" s="104"/>
      <c r="H2068" s="273"/>
    </row>
    <row r="2069" spans="4:8">
      <c r="D2069" s="103"/>
      <c r="E2069" s="104"/>
      <c r="H2069" s="273"/>
    </row>
    <row r="2070" spans="4:8">
      <c r="D2070" s="103"/>
      <c r="E2070" s="104"/>
      <c r="H2070" s="273"/>
    </row>
    <row r="2071" spans="4:8">
      <c r="D2071" s="103"/>
      <c r="E2071" s="104"/>
      <c r="H2071" s="273"/>
    </row>
    <row r="2072" spans="4:8">
      <c r="D2072" s="103"/>
      <c r="E2072" s="104"/>
      <c r="H2072" s="273"/>
    </row>
    <row r="2073" spans="4:8">
      <c r="D2073" s="103"/>
      <c r="E2073" s="104"/>
      <c r="H2073" s="273"/>
    </row>
    <row r="2074" spans="4:8">
      <c r="D2074" s="103"/>
      <c r="E2074" s="104"/>
      <c r="H2074" s="273"/>
    </row>
    <row r="2075" spans="4:8">
      <c r="D2075" s="103"/>
      <c r="E2075" s="104"/>
      <c r="H2075" s="273"/>
    </row>
    <row r="2076" spans="4:8">
      <c r="D2076" s="103"/>
      <c r="E2076" s="104"/>
      <c r="H2076" s="273"/>
    </row>
    <row r="2077" spans="4:8">
      <c r="D2077" s="103"/>
      <c r="E2077" s="104"/>
      <c r="H2077" s="273"/>
    </row>
    <row r="2078" spans="4:8">
      <c r="D2078" s="103"/>
      <c r="E2078" s="104"/>
      <c r="H2078" s="273"/>
    </row>
    <row r="2079" spans="4:8">
      <c r="D2079" s="103"/>
      <c r="E2079" s="104"/>
      <c r="H2079" s="273"/>
    </row>
    <row r="2080" spans="4:8">
      <c r="D2080" s="103"/>
      <c r="E2080" s="104"/>
      <c r="H2080" s="273"/>
    </row>
    <row r="2081" spans="4:8">
      <c r="D2081" s="103"/>
      <c r="E2081" s="104"/>
      <c r="H2081" s="273"/>
    </row>
    <row r="2082" spans="4:8">
      <c r="D2082" s="103"/>
      <c r="E2082" s="104"/>
      <c r="H2082" s="273"/>
    </row>
    <row r="2083" spans="4:8">
      <c r="D2083" s="103"/>
      <c r="E2083" s="104"/>
      <c r="H2083" s="273"/>
    </row>
    <row r="2084" spans="4:8">
      <c r="D2084" s="103"/>
      <c r="E2084" s="104"/>
      <c r="H2084" s="273"/>
    </row>
    <row r="2085" spans="4:8">
      <c r="D2085" s="103"/>
      <c r="E2085" s="104"/>
      <c r="H2085" s="273"/>
    </row>
    <row r="2086" spans="4:8">
      <c r="D2086" s="103"/>
      <c r="E2086" s="104"/>
      <c r="H2086" s="273"/>
    </row>
    <row r="2087" spans="4:8">
      <c r="D2087" s="103"/>
      <c r="E2087" s="104"/>
      <c r="H2087" s="273"/>
    </row>
    <row r="2088" spans="4:8">
      <c r="D2088" s="103"/>
      <c r="E2088" s="104"/>
    </row>
    <row r="2089" spans="4:8">
      <c r="D2089" s="103"/>
      <c r="E2089" s="104"/>
    </row>
    <row r="2090" spans="4:8">
      <c r="D2090" s="103"/>
      <c r="E2090" s="104"/>
    </row>
    <row r="2091" spans="4:8">
      <c r="D2091" s="103"/>
      <c r="E2091" s="104"/>
    </row>
    <row r="2092" spans="4:8">
      <c r="D2092" s="103"/>
      <c r="E2092" s="104"/>
    </row>
    <row r="2093" spans="4:8">
      <c r="D2093" s="103"/>
      <c r="E2093" s="104"/>
    </row>
    <row r="2094" spans="4:8">
      <c r="D2094" s="103"/>
      <c r="E2094" s="104"/>
    </row>
    <row r="2095" spans="4:8">
      <c r="D2095" s="103"/>
      <c r="E2095" s="104"/>
    </row>
    <row r="2096" spans="4:8">
      <c r="D2096" s="103"/>
      <c r="E2096" s="104"/>
    </row>
    <row r="2097" spans="4:5">
      <c r="D2097" s="103"/>
      <c r="E2097" s="104"/>
    </row>
    <row r="2098" spans="4:5">
      <c r="D2098" s="103"/>
      <c r="E2098" s="104"/>
    </row>
    <row r="2099" spans="4:5">
      <c r="D2099" s="103"/>
      <c r="E2099" s="104"/>
    </row>
    <row r="2100" spans="4:5">
      <c r="D2100" s="103"/>
      <c r="E2100" s="104"/>
    </row>
    <row r="2101" spans="4:5">
      <c r="D2101" s="103"/>
      <c r="E2101" s="104"/>
    </row>
    <row r="2102" spans="4:5">
      <c r="D2102" s="103"/>
      <c r="E2102" s="104"/>
    </row>
    <row r="2103" spans="4:5">
      <c r="D2103" s="103"/>
      <c r="E2103" s="104"/>
    </row>
    <row r="2104" spans="4:5">
      <c r="D2104" s="103"/>
      <c r="E2104" s="104"/>
    </row>
    <row r="2105" spans="4:5">
      <c r="D2105" s="103"/>
      <c r="E2105" s="104"/>
    </row>
    <row r="2106" spans="4:5">
      <c r="D2106" s="103"/>
      <c r="E2106" s="104"/>
    </row>
    <row r="2107" spans="4:5">
      <c r="D2107" s="103"/>
      <c r="E2107" s="104"/>
    </row>
    <row r="2108" spans="4:5">
      <c r="D2108" s="103"/>
      <c r="E2108" s="104"/>
    </row>
    <row r="2109" spans="4:5">
      <c r="D2109" s="103"/>
      <c r="E2109" s="104"/>
    </row>
    <row r="2110" spans="4:5">
      <c r="D2110" s="103"/>
      <c r="E2110" s="104"/>
    </row>
    <row r="2111" spans="4:5">
      <c r="D2111" s="103"/>
      <c r="E2111" s="104"/>
    </row>
    <row r="2112" spans="4:5">
      <c r="D2112" s="103"/>
      <c r="E2112" s="104"/>
    </row>
    <row r="2113" spans="4:5">
      <c r="D2113" s="103"/>
      <c r="E2113" s="104"/>
    </row>
    <row r="2114" spans="4:5">
      <c r="D2114" s="103"/>
      <c r="E2114" s="104"/>
    </row>
    <row r="2115" spans="4:5">
      <c r="D2115" s="103"/>
      <c r="E2115" s="104"/>
    </row>
    <row r="2116" spans="4:5">
      <c r="D2116" s="103"/>
      <c r="E2116" s="104"/>
    </row>
    <row r="2117" spans="4:5">
      <c r="D2117" s="103"/>
      <c r="E2117" s="104"/>
    </row>
    <row r="2118" spans="4:5">
      <c r="D2118" s="103"/>
      <c r="E2118" s="104"/>
    </row>
    <row r="2119" spans="4:5">
      <c r="D2119" s="103"/>
      <c r="E2119" s="104"/>
    </row>
    <row r="2120" spans="4:5">
      <c r="D2120" s="103"/>
      <c r="E2120" s="104"/>
    </row>
    <row r="2121" spans="4:5">
      <c r="D2121" s="103"/>
      <c r="E2121" s="104"/>
    </row>
    <row r="2122" spans="4:5">
      <c r="D2122" s="103"/>
      <c r="E2122" s="104"/>
    </row>
    <row r="2123" spans="4:5">
      <c r="D2123" s="103"/>
      <c r="E2123" s="104"/>
    </row>
    <row r="2124" spans="4:5">
      <c r="D2124" s="103"/>
      <c r="E2124" s="104"/>
    </row>
    <row r="2125" spans="4:5">
      <c r="D2125" s="103"/>
      <c r="E2125" s="104"/>
    </row>
    <row r="2126" spans="4:5">
      <c r="D2126" s="103"/>
      <c r="E2126" s="104"/>
    </row>
    <row r="2127" spans="4:5">
      <c r="D2127" s="103"/>
      <c r="E2127" s="104"/>
    </row>
    <row r="2128" spans="4:5">
      <c r="D2128" s="103"/>
      <c r="E2128" s="104"/>
    </row>
    <row r="2129" spans="4:5">
      <c r="D2129" s="103"/>
      <c r="E2129" s="104"/>
    </row>
    <row r="2130" spans="4:5">
      <c r="D2130" s="103"/>
      <c r="E2130" s="104"/>
    </row>
    <row r="2131" spans="4:5">
      <c r="D2131" s="103"/>
      <c r="E2131" s="104"/>
    </row>
    <row r="2132" spans="4:5">
      <c r="D2132" s="103"/>
      <c r="E2132" s="104"/>
    </row>
    <row r="2133" spans="4:5">
      <c r="D2133" s="103"/>
      <c r="E2133" s="104"/>
    </row>
    <row r="2134" spans="4:5">
      <c r="D2134" s="103"/>
      <c r="E2134" s="104"/>
    </row>
    <row r="2135" spans="4:5">
      <c r="D2135" s="103"/>
      <c r="E2135" s="104"/>
    </row>
    <row r="2136" spans="4:5">
      <c r="D2136" s="103"/>
      <c r="E2136" s="104"/>
    </row>
    <row r="2137" spans="4:5">
      <c r="D2137" s="103"/>
      <c r="E2137" s="104"/>
    </row>
    <row r="2138" spans="4:5">
      <c r="D2138" s="103"/>
      <c r="E2138" s="104"/>
    </row>
    <row r="2139" spans="4:5">
      <c r="D2139" s="103"/>
      <c r="E2139" s="104"/>
    </row>
    <row r="2140" spans="4:5">
      <c r="D2140" s="103"/>
      <c r="E2140" s="104"/>
    </row>
    <row r="2141" spans="4:5">
      <c r="D2141" s="103"/>
      <c r="E2141" s="104"/>
    </row>
    <row r="2142" spans="4:5">
      <c r="D2142" s="103"/>
      <c r="E2142" s="104"/>
    </row>
    <row r="2143" spans="4:5">
      <c r="D2143" s="103"/>
      <c r="E2143" s="104"/>
    </row>
    <row r="2144" spans="4:5">
      <c r="D2144" s="103"/>
      <c r="E2144" s="104"/>
    </row>
    <row r="2145" spans="4:5">
      <c r="D2145" s="103"/>
      <c r="E2145" s="104"/>
    </row>
    <row r="2146" spans="4:5">
      <c r="D2146" s="103"/>
      <c r="E2146" s="104"/>
    </row>
    <row r="2147" spans="4:5">
      <c r="D2147" s="103"/>
      <c r="E2147" s="104"/>
    </row>
    <row r="2148" spans="4:5">
      <c r="D2148" s="103"/>
      <c r="E2148" s="104"/>
    </row>
    <row r="2149" spans="4:5">
      <c r="D2149" s="103"/>
      <c r="E2149" s="104"/>
    </row>
    <row r="2150" spans="4:5">
      <c r="D2150" s="103"/>
      <c r="E2150" s="104"/>
    </row>
    <row r="2151" spans="4:5">
      <c r="D2151" s="103"/>
      <c r="E2151" s="104"/>
    </row>
    <row r="2152" spans="4:5">
      <c r="D2152" s="103"/>
      <c r="E2152" s="104"/>
    </row>
    <row r="2153" spans="4:5">
      <c r="D2153" s="103"/>
      <c r="E2153" s="104"/>
    </row>
    <row r="2154" spans="4:5">
      <c r="D2154" s="103"/>
      <c r="E2154" s="104"/>
    </row>
    <row r="2155" spans="4:5">
      <c r="D2155" s="103"/>
      <c r="E2155" s="104"/>
    </row>
    <row r="2156" spans="4:5">
      <c r="D2156" s="103"/>
      <c r="E2156" s="104"/>
    </row>
    <row r="2157" spans="4:5">
      <c r="D2157" s="103"/>
      <c r="E2157" s="104"/>
    </row>
    <row r="2158" spans="4:5">
      <c r="D2158" s="103"/>
      <c r="E2158" s="104"/>
    </row>
    <row r="2159" spans="4:5">
      <c r="D2159" s="103"/>
      <c r="E2159" s="104"/>
    </row>
    <row r="2160" spans="4:5">
      <c r="D2160" s="103"/>
      <c r="E2160" s="104"/>
    </row>
    <row r="2161" spans="4:5">
      <c r="D2161" s="103"/>
      <c r="E2161" s="104"/>
    </row>
    <row r="2162" spans="4:5">
      <c r="D2162" s="103"/>
      <c r="E2162" s="104"/>
    </row>
    <row r="2163" spans="4:5">
      <c r="D2163" s="103"/>
      <c r="E2163" s="104"/>
    </row>
    <row r="2164" spans="4:5">
      <c r="D2164" s="103"/>
      <c r="E2164" s="104"/>
    </row>
    <row r="2165" spans="4:5">
      <c r="D2165" s="103"/>
      <c r="E2165" s="104"/>
    </row>
    <row r="2166" spans="4:5">
      <c r="D2166" s="103"/>
      <c r="E2166" s="104"/>
    </row>
    <row r="2167" spans="4:5">
      <c r="D2167" s="103"/>
      <c r="E2167" s="104"/>
    </row>
    <row r="2168" spans="4:5">
      <c r="D2168" s="103"/>
      <c r="E2168" s="104"/>
    </row>
    <row r="2169" spans="4:5">
      <c r="D2169" s="103"/>
      <c r="E2169" s="104"/>
    </row>
    <row r="2170" spans="4:5">
      <c r="D2170" s="103"/>
      <c r="E2170" s="104"/>
    </row>
    <row r="2171" spans="4:5">
      <c r="D2171" s="103"/>
      <c r="E2171" s="104"/>
    </row>
    <row r="2172" spans="4:5">
      <c r="D2172" s="103"/>
      <c r="E2172" s="104"/>
    </row>
    <row r="2173" spans="4:5">
      <c r="D2173" s="103"/>
      <c r="E2173" s="104"/>
    </row>
    <row r="2174" spans="4:5">
      <c r="D2174" s="103"/>
      <c r="E2174" s="104"/>
    </row>
    <row r="2175" spans="4:5">
      <c r="D2175" s="103"/>
      <c r="E2175" s="104"/>
    </row>
    <row r="2176" spans="4:5">
      <c r="D2176" s="103"/>
      <c r="E2176" s="104"/>
    </row>
    <row r="2177" spans="4:5">
      <c r="D2177" s="103"/>
      <c r="E2177" s="104"/>
    </row>
    <row r="2178" spans="4:5">
      <c r="D2178" s="103"/>
      <c r="E2178" s="104"/>
    </row>
    <row r="2179" spans="4:5">
      <c r="D2179" s="103"/>
      <c r="E2179" s="104"/>
    </row>
    <row r="2180" spans="4:5">
      <c r="D2180" s="103"/>
      <c r="E2180" s="104"/>
    </row>
    <row r="2181" spans="4:5">
      <c r="D2181" s="103"/>
      <c r="E2181" s="104"/>
    </row>
    <row r="2182" spans="4:5">
      <c r="D2182" s="103"/>
      <c r="E2182" s="104"/>
    </row>
    <row r="2183" spans="4:5">
      <c r="D2183" s="103"/>
      <c r="E2183" s="104"/>
    </row>
    <row r="2184" spans="4:5">
      <c r="D2184" s="103"/>
      <c r="E2184" s="104"/>
    </row>
    <row r="2185" spans="4:5">
      <c r="D2185" s="103"/>
      <c r="E2185" s="104"/>
    </row>
    <row r="2186" spans="4:5">
      <c r="D2186" s="103"/>
      <c r="E2186" s="104"/>
    </row>
    <row r="2187" spans="4:5">
      <c r="D2187" s="103"/>
      <c r="E2187" s="104"/>
    </row>
    <row r="2188" spans="4:5">
      <c r="D2188" s="103"/>
      <c r="E2188" s="104"/>
    </row>
    <row r="2189" spans="4:5">
      <c r="D2189" s="103"/>
      <c r="E2189" s="104"/>
    </row>
    <row r="2190" spans="4:5">
      <c r="D2190" s="103"/>
      <c r="E2190" s="104"/>
    </row>
    <row r="2191" spans="4:5">
      <c r="D2191" s="103"/>
      <c r="E2191" s="104"/>
    </row>
    <row r="2192" spans="4:5">
      <c r="D2192" s="103"/>
      <c r="E2192" s="104"/>
    </row>
    <row r="2193" spans="4:5">
      <c r="D2193" s="103"/>
      <c r="E2193" s="104"/>
    </row>
    <row r="2194" spans="4:5">
      <c r="D2194" s="103"/>
      <c r="E2194" s="104"/>
    </row>
    <row r="2195" spans="4:5">
      <c r="D2195" s="103"/>
      <c r="E2195" s="104"/>
    </row>
    <row r="2196" spans="4:5">
      <c r="D2196" s="103"/>
      <c r="E2196" s="104"/>
    </row>
    <row r="2197" spans="4:5">
      <c r="D2197" s="103"/>
      <c r="E2197" s="104"/>
    </row>
    <row r="2198" spans="4:5">
      <c r="D2198" s="103"/>
      <c r="E2198" s="104"/>
    </row>
    <row r="2199" spans="4:5">
      <c r="D2199" s="103"/>
      <c r="E2199" s="104"/>
    </row>
    <row r="2200" spans="4:5">
      <c r="D2200" s="103"/>
      <c r="E2200" s="104"/>
    </row>
    <row r="2201" spans="4:5">
      <c r="D2201" s="103"/>
      <c r="E2201" s="104"/>
    </row>
    <row r="2202" spans="4:5">
      <c r="D2202" s="103"/>
      <c r="E2202" s="104"/>
    </row>
    <row r="2203" spans="4:5">
      <c r="D2203" s="103"/>
      <c r="E2203" s="104"/>
    </row>
    <row r="2204" spans="4:5">
      <c r="D2204" s="103"/>
      <c r="E2204" s="104"/>
    </row>
    <row r="2205" spans="4:5">
      <c r="D2205" s="103"/>
      <c r="E2205" s="104"/>
    </row>
    <row r="2206" spans="4:5">
      <c r="D2206" s="103"/>
      <c r="E2206" s="104"/>
    </row>
    <row r="2207" spans="4:5">
      <c r="D2207" s="103"/>
      <c r="E2207" s="104"/>
    </row>
    <row r="2208" spans="4:5">
      <c r="D2208" s="103"/>
      <c r="E2208" s="104"/>
    </row>
    <row r="2209" spans="4:5">
      <c r="D2209" s="103"/>
      <c r="E2209" s="104"/>
    </row>
    <row r="2210" spans="4:5">
      <c r="D2210" s="103"/>
      <c r="E2210" s="104"/>
    </row>
    <row r="2211" spans="4:5">
      <c r="D2211" s="103"/>
      <c r="E2211" s="104"/>
    </row>
    <row r="2212" spans="4:5">
      <c r="D2212" s="103"/>
      <c r="E2212" s="104"/>
    </row>
    <row r="2213" spans="4:5">
      <c r="D2213" s="103"/>
      <c r="E2213" s="104"/>
    </row>
    <row r="2214" spans="4:5">
      <c r="D2214" s="103"/>
      <c r="E2214" s="104"/>
    </row>
    <row r="2215" spans="4:5">
      <c r="D2215" s="103"/>
      <c r="E2215" s="104"/>
    </row>
    <row r="2216" spans="4:5">
      <c r="D2216" s="103"/>
      <c r="E2216" s="104"/>
    </row>
    <row r="2217" spans="4:5">
      <c r="D2217" s="103"/>
      <c r="E2217" s="104"/>
    </row>
    <row r="2218" spans="4:5">
      <c r="D2218" s="103"/>
      <c r="E2218" s="104"/>
    </row>
    <row r="2219" spans="4:5">
      <c r="D2219" s="103"/>
      <c r="E2219" s="104"/>
    </row>
    <row r="2220" spans="4:5">
      <c r="D2220" s="103"/>
      <c r="E2220" s="104"/>
    </row>
    <row r="2221" spans="4:5">
      <c r="D2221" s="103"/>
      <c r="E2221" s="104"/>
    </row>
    <row r="2222" spans="4:5">
      <c r="D2222" s="103"/>
      <c r="E2222" s="104"/>
    </row>
    <row r="2223" spans="4:5">
      <c r="D2223" s="103"/>
      <c r="E2223" s="104"/>
    </row>
    <row r="2224" spans="4:5">
      <c r="D2224" s="103"/>
      <c r="E2224" s="104"/>
    </row>
    <row r="2225" spans="4:5">
      <c r="D2225" s="103"/>
      <c r="E2225" s="104"/>
    </row>
    <row r="2226" spans="4:5">
      <c r="D2226" s="103"/>
      <c r="E2226" s="104"/>
    </row>
    <row r="2227" spans="4:5">
      <c r="D2227" s="103"/>
      <c r="E2227" s="104"/>
    </row>
    <row r="2228" spans="4:5">
      <c r="D2228" s="103"/>
      <c r="E2228" s="104"/>
    </row>
    <row r="2229" spans="4:5">
      <c r="D2229" s="103"/>
      <c r="E2229" s="104"/>
    </row>
    <row r="2230" spans="4:5">
      <c r="D2230" s="103"/>
      <c r="E2230" s="104"/>
    </row>
    <row r="2231" spans="4:5">
      <c r="D2231" s="103"/>
      <c r="E2231" s="104"/>
    </row>
    <row r="2232" spans="4:5">
      <c r="D2232" s="103"/>
      <c r="E2232" s="104"/>
    </row>
    <row r="2233" spans="4:5">
      <c r="D2233" s="103"/>
      <c r="E2233" s="104"/>
    </row>
    <row r="2234" spans="4:5">
      <c r="D2234" s="103"/>
      <c r="E2234" s="104"/>
    </row>
    <row r="2235" spans="4:5">
      <c r="D2235" s="103"/>
      <c r="E2235" s="104"/>
    </row>
    <row r="2236" spans="4:5">
      <c r="D2236" s="103"/>
      <c r="E2236" s="104"/>
    </row>
    <row r="2237" spans="4:5">
      <c r="D2237" s="103"/>
      <c r="E2237" s="104"/>
    </row>
    <row r="2238" spans="4:5">
      <c r="D2238" s="103"/>
      <c r="E2238" s="104"/>
    </row>
    <row r="2239" spans="4:5">
      <c r="D2239" s="103"/>
      <c r="E2239" s="104"/>
    </row>
    <row r="2240" spans="4:5">
      <c r="D2240" s="103"/>
      <c r="E2240" s="104"/>
    </row>
    <row r="2241" spans="4:5">
      <c r="D2241" s="103"/>
      <c r="E2241" s="104"/>
    </row>
    <row r="2242" spans="4:5">
      <c r="D2242" s="103"/>
      <c r="E2242" s="104"/>
    </row>
    <row r="2243" spans="4:5">
      <c r="D2243" s="103"/>
      <c r="E2243" s="104"/>
    </row>
    <row r="2244" spans="4:5">
      <c r="D2244" s="103"/>
      <c r="E2244" s="104"/>
    </row>
    <row r="2245" spans="4:5">
      <c r="D2245" s="103"/>
      <c r="E2245" s="104"/>
    </row>
    <row r="2246" spans="4:5">
      <c r="D2246" s="103"/>
      <c r="E2246" s="104"/>
    </row>
    <row r="2247" spans="4:5">
      <c r="D2247" s="103"/>
      <c r="E2247" s="104"/>
    </row>
    <row r="2248" spans="4:5">
      <c r="D2248" s="103"/>
      <c r="E2248" s="104"/>
    </row>
    <row r="2249" spans="4:5">
      <c r="D2249" s="103"/>
      <c r="E2249" s="104"/>
    </row>
    <row r="2250" spans="4:5">
      <c r="D2250" s="103"/>
      <c r="E2250" s="104"/>
    </row>
    <row r="2251" spans="4:5">
      <c r="D2251" s="103"/>
      <c r="E2251" s="104"/>
    </row>
    <row r="2252" spans="4:5">
      <c r="D2252" s="103"/>
      <c r="E2252" s="104"/>
    </row>
    <row r="2253" spans="4:5">
      <c r="D2253" s="103"/>
      <c r="E2253" s="104"/>
    </row>
    <row r="2254" spans="4:5">
      <c r="D2254" s="103"/>
      <c r="E2254" s="104"/>
    </row>
    <row r="2255" spans="4:5">
      <c r="D2255" s="103"/>
      <c r="E2255" s="104"/>
    </row>
    <row r="2256" spans="4:5">
      <c r="D2256" s="103"/>
      <c r="E2256" s="104"/>
    </row>
    <row r="2257" spans="4:5">
      <c r="D2257" s="103"/>
      <c r="E2257" s="104"/>
    </row>
    <row r="2258" spans="4:5">
      <c r="D2258" s="103"/>
      <c r="E2258" s="104"/>
    </row>
    <row r="2259" spans="4:5">
      <c r="D2259" s="103"/>
      <c r="E2259" s="104"/>
    </row>
    <row r="2260" spans="4:5">
      <c r="D2260" s="103"/>
      <c r="E2260" s="104"/>
    </row>
    <row r="2261" spans="4:5">
      <c r="D2261" s="103"/>
      <c r="E2261" s="104"/>
    </row>
    <row r="2262" spans="4:5">
      <c r="D2262" s="103"/>
      <c r="E2262" s="104"/>
    </row>
    <row r="2263" spans="4:5">
      <c r="D2263" s="103"/>
      <c r="E2263" s="104"/>
    </row>
    <row r="2264" spans="4:5">
      <c r="D2264" s="103"/>
      <c r="E2264" s="104"/>
    </row>
    <row r="2265" spans="4:5">
      <c r="D2265" s="103"/>
      <c r="E2265" s="104"/>
    </row>
    <row r="2266" spans="4:5">
      <c r="D2266" s="103"/>
      <c r="E2266" s="104"/>
    </row>
    <row r="2267" spans="4:5">
      <c r="D2267" s="103"/>
      <c r="E2267" s="104"/>
    </row>
    <row r="2268" spans="4:5">
      <c r="D2268" s="103"/>
      <c r="E2268" s="104"/>
    </row>
    <row r="2269" spans="4:5">
      <c r="D2269" s="103"/>
      <c r="E2269" s="104"/>
    </row>
    <row r="2270" spans="4:5">
      <c r="D2270" s="103"/>
      <c r="E2270" s="104"/>
    </row>
    <row r="2271" spans="4:5">
      <c r="D2271" s="103"/>
      <c r="E2271" s="104"/>
    </row>
    <row r="2272" spans="4:5">
      <c r="D2272" s="103"/>
      <c r="E2272" s="104"/>
    </row>
    <row r="2273" spans="4:5">
      <c r="D2273" s="103"/>
      <c r="E2273" s="104"/>
    </row>
    <row r="2274" spans="4:5">
      <c r="D2274" s="103"/>
      <c r="E2274" s="104"/>
    </row>
    <row r="2275" spans="4:5">
      <c r="D2275" s="103"/>
      <c r="E2275" s="104"/>
    </row>
    <row r="2276" spans="4:5">
      <c r="D2276" s="103"/>
      <c r="E2276" s="104"/>
    </row>
    <row r="2277" spans="4:5">
      <c r="D2277" s="103"/>
      <c r="E2277" s="104"/>
    </row>
    <row r="2278" spans="4:5">
      <c r="D2278" s="103"/>
      <c r="E2278" s="104"/>
    </row>
    <row r="2279" spans="4:5">
      <c r="D2279" s="103"/>
      <c r="E2279" s="104"/>
    </row>
    <row r="2280" spans="4:5">
      <c r="D2280" s="103"/>
      <c r="E2280" s="104"/>
    </row>
    <row r="2281" spans="4:5">
      <c r="D2281" s="103"/>
      <c r="E2281" s="104"/>
    </row>
    <row r="2282" spans="4:5">
      <c r="D2282" s="103"/>
      <c r="E2282" s="104"/>
    </row>
    <row r="2283" spans="4:5">
      <c r="D2283" s="103"/>
      <c r="E2283" s="104"/>
    </row>
    <row r="2284" spans="4:5">
      <c r="D2284" s="103"/>
      <c r="E2284" s="104"/>
    </row>
    <row r="2285" spans="4:5">
      <c r="D2285" s="103"/>
      <c r="E2285" s="104"/>
    </row>
    <row r="2286" spans="4:5">
      <c r="D2286" s="103"/>
      <c r="E2286" s="104"/>
    </row>
    <row r="2287" spans="4:5">
      <c r="D2287" s="103"/>
      <c r="E2287" s="104"/>
    </row>
    <row r="2288" spans="4:5">
      <c r="D2288" s="103"/>
      <c r="E2288" s="104"/>
    </row>
    <row r="2289" spans="4:5">
      <c r="D2289" s="103"/>
      <c r="E2289" s="104"/>
    </row>
    <row r="2290" spans="4:5">
      <c r="D2290" s="103"/>
      <c r="E2290" s="104"/>
    </row>
    <row r="2291" spans="4:5">
      <c r="D2291" s="103"/>
      <c r="E2291" s="104"/>
    </row>
    <row r="2292" spans="4:5">
      <c r="D2292" s="103"/>
      <c r="E2292" s="104"/>
    </row>
    <row r="2293" spans="4:5">
      <c r="D2293" s="103"/>
      <c r="E2293" s="104"/>
    </row>
    <row r="2294" spans="4:5">
      <c r="D2294" s="103"/>
      <c r="E2294" s="104"/>
    </row>
    <row r="2295" spans="4:5">
      <c r="D2295" s="103"/>
      <c r="E2295" s="104"/>
    </row>
    <row r="2296" spans="4:5">
      <c r="D2296" s="103"/>
      <c r="E2296" s="104"/>
    </row>
    <row r="2297" spans="4:5">
      <c r="D2297" s="103"/>
      <c r="E2297" s="104"/>
    </row>
    <row r="2298" spans="4:5">
      <c r="D2298" s="103"/>
      <c r="E2298" s="104"/>
    </row>
    <row r="2299" spans="4:5">
      <c r="D2299" s="103"/>
      <c r="E2299" s="104"/>
    </row>
    <row r="2300" spans="4:5">
      <c r="D2300" s="103"/>
      <c r="E2300" s="104"/>
    </row>
    <row r="2301" spans="4:5">
      <c r="D2301" s="103"/>
      <c r="E2301" s="104"/>
    </row>
    <row r="2302" spans="4:5">
      <c r="D2302" s="103"/>
      <c r="E2302" s="104"/>
    </row>
    <row r="2303" spans="4:5">
      <c r="D2303" s="103"/>
      <c r="E2303" s="104"/>
    </row>
    <row r="2304" spans="4:5">
      <c r="D2304" s="103"/>
      <c r="E2304" s="104"/>
    </row>
    <row r="2305" spans="4:5">
      <c r="D2305" s="103"/>
      <c r="E2305" s="104"/>
    </row>
    <row r="2306" spans="4:5">
      <c r="D2306" s="103"/>
      <c r="E2306" s="104"/>
    </row>
    <row r="2307" spans="4:5">
      <c r="D2307" s="103"/>
      <c r="E2307" s="104"/>
    </row>
    <row r="2308" spans="4:5">
      <c r="D2308" s="103"/>
      <c r="E2308" s="104"/>
    </row>
    <row r="2309" spans="4:5">
      <c r="D2309" s="103"/>
      <c r="E2309" s="104"/>
    </row>
    <row r="2310" spans="4:5">
      <c r="D2310" s="103"/>
      <c r="E2310" s="104"/>
    </row>
    <row r="2311" spans="4:5">
      <c r="D2311" s="103"/>
      <c r="E2311" s="104"/>
    </row>
    <row r="2312" spans="4:5">
      <c r="D2312" s="103"/>
      <c r="E2312" s="104"/>
    </row>
    <row r="2313" spans="4:5">
      <c r="D2313" s="103"/>
      <c r="E2313" s="104"/>
    </row>
    <row r="2314" spans="4:5">
      <c r="D2314" s="103"/>
      <c r="E2314" s="104"/>
    </row>
    <row r="2315" spans="4:5">
      <c r="D2315" s="103"/>
      <c r="E2315" s="104"/>
    </row>
    <row r="2316" spans="4:5">
      <c r="D2316" s="103"/>
      <c r="E2316" s="104"/>
    </row>
    <row r="2317" spans="4:5">
      <c r="D2317" s="103"/>
      <c r="E2317" s="104"/>
    </row>
    <row r="2318" spans="4:5">
      <c r="D2318" s="103"/>
      <c r="E2318" s="104"/>
    </row>
    <row r="2319" spans="4:5">
      <c r="D2319" s="103"/>
      <c r="E2319" s="104"/>
    </row>
    <row r="2320" spans="4:5">
      <c r="D2320" s="103"/>
      <c r="E2320" s="104"/>
    </row>
    <row r="2321" spans="4:5">
      <c r="D2321" s="103"/>
      <c r="E2321" s="104"/>
    </row>
    <row r="2322" spans="4:5">
      <c r="D2322" s="103"/>
      <c r="E2322" s="104"/>
    </row>
    <row r="2323" spans="4:5">
      <c r="D2323" s="103"/>
      <c r="E2323" s="104"/>
    </row>
    <row r="2324" spans="4:5">
      <c r="D2324" s="103"/>
      <c r="E2324" s="104"/>
    </row>
    <row r="2325" spans="4:5">
      <c r="D2325" s="103"/>
      <c r="E2325" s="104"/>
    </row>
    <row r="2326" spans="4:5">
      <c r="D2326" s="103"/>
      <c r="E2326" s="104"/>
    </row>
    <row r="2327" spans="4:5">
      <c r="D2327" s="103"/>
      <c r="E2327" s="104"/>
    </row>
    <row r="2328" spans="4:5">
      <c r="D2328" s="103"/>
      <c r="E2328" s="104"/>
    </row>
    <row r="2329" spans="4:5">
      <c r="D2329" s="103"/>
      <c r="E2329" s="104"/>
    </row>
    <row r="2330" spans="4:5">
      <c r="D2330" s="103"/>
      <c r="E2330" s="104"/>
    </row>
    <row r="2331" spans="4:5">
      <c r="D2331" s="103"/>
      <c r="E2331" s="104"/>
    </row>
    <row r="2332" spans="4:5">
      <c r="D2332" s="103"/>
      <c r="E2332" s="104"/>
    </row>
    <row r="2333" spans="4:5">
      <c r="D2333" s="103"/>
      <c r="E2333" s="104"/>
    </row>
    <row r="2334" spans="4:5">
      <c r="D2334" s="103"/>
      <c r="E2334" s="104"/>
    </row>
    <row r="2335" spans="4:5">
      <c r="D2335" s="103"/>
      <c r="E2335" s="104"/>
    </row>
    <row r="2336" spans="4:5">
      <c r="D2336" s="103"/>
      <c r="E2336" s="104"/>
    </row>
    <row r="2337" spans="4:5">
      <c r="D2337" s="103"/>
      <c r="E2337" s="104"/>
    </row>
    <row r="2338" spans="4:5">
      <c r="D2338" s="103"/>
      <c r="E2338" s="104"/>
    </row>
    <row r="2339" spans="4:5">
      <c r="D2339" s="103"/>
      <c r="E2339" s="104"/>
    </row>
    <row r="2340" spans="4:5">
      <c r="D2340" s="103"/>
      <c r="E2340" s="104"/>
    </row>
    <row r="2341" spans="4:5">
      <c r="D2341" s="103"/>
      <c r="E2341" s="104"/>
    </row>
    <row r="2342" spans="4:5">
      <c r="D2342" s="103"/>
      <c r="E2342" s="104"/>
    </row>
    <row r="2343" spans="4:5">
      <c r="D2343" s="103"/>
      <c r="E2343" s="104"/>
    </row>
    <row r="2344" spans="4:5">
      <c r="D2344" s="103"/>
      <c r="E2344" s="104"/>
    </row>
    <row r="2345" spans="4:5">
      <c r="D2345" s="103"/>
      <c r="E2345" s="104"/>
    </row>
    <row r="2346" spans="4:5">
      <c r="D2346" s="103"/>
      <c r="E2346" s="104"/>
    </row>
    <row r="2347" spans="4:5">
      <c r="D2347" s="103"/>
      <c r="E2347" s="104"/>
    </row>
    <row r="2348" spans="4:5">
      <c r="D2348" s="103"/>
      <c r="E2348" s="104"/>
    </row>
    <row r="2349" spans="4:5">
      <c r="D2349" s="103"/>
      <c r="E2349" s="104"/>
    </row>
    <row r="2350" spans="4:5">
      <c r="D2350" s="103"/>
      <c r="E2350" s="104"/>
    </row>
    <row r="2351" spans="4:5">
      <c r="D2351" s="103"/>
      <c r="E2351" s="104"/>
    </row>
    <row r="2352" spans="4:5">
      <c r="D2352" s="103"/>
      <c r="E2352" s="104"/>
    </row>
    <row r="2353" spans="4:5">
      <c r="D2353" s="103"/>
      <c r="E2353" s="104"/>
    </row>
    <row r="2354" spans="4:5">
      <c r="D2354" s="103"/>
      <c r="E2354" s="104"/>
    </row>
    <row r="2355" spans="4:5">
      <c r="D2355" s="103"/>
      <c r="E2355" s="104"/>
    </row>
    <row r="2356" spans="4:5">
      <c r="D2356" s="103"/>
      <c r="E2356" s="104"/>
    </row>
    <row r="2357" spans="4:5">
      <c r="D2357" s="103"/>
      <c r="E2357" s="104"/>
    </row>
    <row r="2358" spans="4:5">
      <c r="D2358" s="103"/>
      <c r="E2358" s="104"/>
    </row>
    <row r="2359" spans="4:5">
      <c r="D2359" s="103"/>
      <c r="E2359" s="104"/>
    </row>
    <row r="2360" spans="4:5">
      <c r="D2360" s="103"/>
      <c r="E2360" s="104"/>
    </row>
    <row r="2361" spans="4:5">
      <c r="D2361" s="103"/>
      <c r="E2361" s="104"/>
    </row>
    <row r="2362" spans="4:5">
      <c r="D2362" s="103"/>
      <c r="E2362" s="104"/>
    </row>
    <row r="2363" spans="4:5">
      <c r="D2363" s="103"/>
      <c r="E2363" s="104"/>
    </row>
    <row r="2364" spans="4:5">
      <c r="D2364" s="103"/>
      <c r="E2364" s="104"/>
    </row>
    <row r="2365" spans="4:5">
      <c r="D2365" s="103"/>
      <c r="E2365" s="104"/>
    </row>
    <row r="2366" spans="4:5">
      <c r="D2366" s="103"/>
      <c r="E2366" s="104"/>
    </row>
    <row r="2367" spans="4:5">
      <c r="D2367" s="103"/>
      <c r="E2367" s="104"/>
    </row>
    <row r="2368" spans="4:5">
      <c r="D2368" s="103"/>
      <c r="E2368" s="104"/>
    </row>
    <row r="2369" spans="4:5">
      <c r="D2369" s="103"/>
      <c r="E2369" s="104"/>
    </row>
    <row r="2370" spans="4:5">
      <c r="D2370" s="103"/>
      <c r="E2370" s="104"/>
    </row>
    <row r="2371" spans="4:5">
      <c r="D2371" s="103"/>
      <c r="E2371" s="104"/>
    </row>
    <row r="2372" spans="4:5">
      <c r="D2372" s="103"/>
      <c r="E2372" s="104"/>
    </row>
    <row r="2373" spans="4:5">
      <c r="D2373" s="103"/>
      <c r="E2373" s="104"/>
    </row>
    <row r="2374" spans="4:5">
      <c r="D2374" s="103"/>
      <c r="E2374" s="104"/>
    </row>
    <row r="2375" spans="4:5">
      <c r="D2375" s="103"/>
      <c r="E2375" s="104"/>
    </row>
    <row r="2376" spans="4:5">
      <c r="D2376" s="103"/>
      <c r="E2376" s="104"/>
    </row>
    <row r="2377" spans="4:5">
      <c r="D2377" s="103"/>
      <c r="E2377" s="104"/>
    </row>
    <row r="2378" spans="4:5">
      <c r="D2378" s="103"/>
      <c r="E2378" s="104"/>
    </row>
    <row r="2379" spans="4:5">
      <c r="D2379" s="103"/>
      <c r="E2379" s="104"/>
    </row>
    <row r="2380" spans="4:5">
      <c r="D2380" s="103"/>
      <c r="E2380" s="104"/>
    </row>
    <row r="2381" spans="4:5">
      <c r="D2381" s="103"/>
      <c r="E2381" s="104"/>
    </row>
    <row r="2382" spans="4:5">
      <c r="D2382" s="103"/>
      <c r="E2382" s="104"/>
    </row>
    <row r="2383" spans="4:5">
      <c r="D2383" s="103"/>
      <c r="E2383" s="104"/>
    </row>
    <row r="2384" spans="4:5">
      <c r="D2384" s="103"/>
      <c r="E2384" s="104"/>
    </row>
    <row r="2385" spans="4:5">
      <c r="D2385" s="103"/>
      <c r="E2385" s="104"/>
    </row>
    <row r="2386" spans="4:5">
      <c r="D2386" s="103"/>
      <c r="E2386" s="104"/>
    </row>
    <row r="2387" spans="4:5">
      <c r="D2387" s="103"/>
      <c r="E2387" s="104"/>
    </row>
    <row r="2388" spans="4:5">
      <c r="D2388" s="103"/>
      <c r="E2388" s="104"/>
    </row>
    <row r="2389" spans="4:5">
      <c r="D2389" s="103"/>
      <c r="E2389" s="104"/>
    </row>
    <row r="2390" spans="4:5">
      <c r="D2390" s="103"/>
      <c r="E2390" s="104"/>
    </row>
    <row r="2391" spans="4:5">
      <c r="D2391" s="103"/>
      <c r="E2391" s="104"/>
    </row>
    <row r="2392" spans="4:5">
      <c r="D2392" s="103"/>
      <c r="E2392" s="104"/>
    </row>
    <row r="2393" spans="4:5">
      <c r="D2393" s="103"/>
      <c r="E2393" s="104"/>
    </row>
    <row r="2394" spans="4:5">
      <c r="D2394" s="103"/>
      <c r="E2394" s="104"/>
    </row>
    <row r="2395" spans="4:5">
      <c r="D2395" s="103"/>
      <c r="E2395" s="104"/>
    </row>
    <row r="2396" spans="4:5">
      <c r="D2396" s="103"/>
      <c r="E2396" s="104"/>
    </row>
    <row r="2397" spans="4:5">
      <c r="D2397" s="103"/>
      <c r="E2397" s="104"/>
    </row>
    <row r="2398" spans="4:5">
      <c r="D2398" s="103"/>
      <c r="E2398" s="104"/>
    </row>
    <row r="2399" spans="4:5">
      <c r="D2399" s="103"/>
      <c r="E2399" s="104"/>
    </row>
    <row r="2400" spans="4:5">
      <c r="D2400" s="103"/>
      <c r="E2400" s="104"/>
    </row>
    <row r="2401" spans="4:5">
      <c r="D2401" s="103"/>
      <c r="E2401" s="104"/>
    </row>
    <row r="2402" spans="4:5">
      <c r="D2402" s="103"/>
      <c r="E2402" s="104"/>
    </row>
    <row r="2403" spans="4:5">
      <c r="D2403" s="103"/>
      <c r="E2403" s="104"/>
    </row>
    <row r="2404" spans="4:5">
      <c r="D2404" s="103"/>
      <c r="E2404" s="104"/>
    </row>
    <row r="2405" spans="4:5">
      <c r="D2405" s="103"/>
      <c r="E2405" s="104"/>
    </row>
    <row r="2406" spans="4:5">
      <c r="D2406" s="103"/>
      <c r="E2406" s="104"/>
    </row>
    <row r="2407" spans="4:5">
      <c r="D2407" s="103"/>
      <c r="E2407" s="104"/>
    </row>
    <row r="2408" spans="4:5">
      <c r="D2408" s="103"/>
      <c r="E2408" s="104"/>
    </row>
    <row r="2409" spans="4:5">
      <c r="D2409" s="103"/>
      <c r="E2409" s="104"/>
    </row>
    <row r="2410" spans="4:5">
      <c r="D2410" s="103"/>
      <c r="E2410" s="104"/>
    </row>
    <row r="2411" spans="4:5">
      <c r="D2411" s="103"/>
      <c r="E2411" s="104"/>
    </row>
    <row r="2412" spans="4:5">
      <c r="D2412" s="103"/>
      <c r="E2412" s="104"/>
    </row>
    <row r="2413" spans="4:5">
      <c r="D2413" s="103"/>
      <c r="E2413" s="104"/>
    </row>
    <row r="2414" spans="4:5">
      <c r="D2414" s="103"/>
      <c r="E2414" s="104"/>
    </row>
    <row r="2415" spans="4:5">
      <c r="D2415" s="103"/>
      <c r="E2415" s="104"/>
    </row>
    <row r="2416" spans="4:5">
      <c r="D2416" s="103"/>
      <c r="E2416" s="104"/>
    </row>
    <row r="2417" spans="4:5">
      <c r="D2417" s="103"/>
      <c r="E2417" s="104"/>
    </row>
    <row r="2418" spans="4:5">
      <c r="D2418" s="103"/>
      <c r="E2418" s="104"/>
    </row>
    <row r="2419" spans="4:5">
      <c r="D2419" s="103"/>
      <c r="E2419" s="104"/>
    </row>
    <row r="2420" spans="4:5">
      <c r="D2420" s="103"/>
      <c r="E2420" s="104"/>
    </row>
    <row r="2421" spans="4:5">
      <c r="D2421" s="103"/>
      <c r="E2421" s="104"/>
    </row>
    <row r="2422" spans="4:5">
      <c r="D2422" s="103"/>
      <c r="E2422" s="104"/>
    </row>
    <row r="2423" spans="4:5">
      <c r="D2423" s="103"/>
      <c r="E2423" s="104"/>
    </row>
    <row r="2424" spans="4:5">
      <c r="D2424" s="103"/>
      <c r="E2424" s="104"/>
    </row>
    <row r="2425" spans="4:5">
      <c r="D2425" s="103"/>
      <c r="E2425" s="104"/>
    </row>
    <row r="2426" spans="4:5">
      <c r="D2426" s="103"/>
      <c r="E2426" s="104"/>
    </row>
    <row r="2427" spans="4:5">
      <c r="D2427" s="103"/>
      <c r="E2427" s="104"/>
    </row>
    <row r="2428" spans="4:5">
      <c r="D2428" s="103"/>
      <c r="E2428" s="104"/>
    </row>
    <row r="2429" spans="4:5">
      <c r="D2429" s="103"/>
      <c r="E2429" s="104"/>
    </row>
    <row r="2430" spans="4:5">
      <c r="D2430" s="103"/>
      <c r="E2430" s="104"/>
    </row>
    <row r="2431" spans="4:5">
      <c r="D2431" s="103"/>
      <c r="E2431" s="104"/>
    </row>
    <row r="2432" spans="4:5">
      <c r="D2432" s="103"/>
      <c r="E2432" s="104"/>
    </row>
    <row r="2433" spans="4:5">
      <c r="D2433" s="103"/>
      <c r="E2433" s="104"/>
    </row>
    <row r="2434" spans="4:5">
      <c r="D2434" s="103"/>
      <c r="E2434" s="104"/>
    </row>
    <row r="2435" spans="4:5">
      <c r="D2435" s="103"/>
      <c r="E2435" s="104"/>
    </row>
    <row r="2436" spans="4:5">
      <c r="D2436" s="103"/>
      <c r="E2436" s="104"/>
    </row>
    <row r="2437" spans="4:5">
      <c r="D2437" s="103"/>
      <c r="E2437" s="104"/>
    </row>
    <row r="2438" spans="4:5">
      <c r="D2438" s="103"/>
      <c r="E2438" s="104"/>
    </row>
    <row r="2439" spans="4:5">
      <c r="D2439" s="103"/>
      <c r="E2439" s="104"/>
    </row>
    <row r="2440" spans="4:5">
      <c r="D2440" s="103"/>
      <c r="E2440" s="104"/>
    </row>
    <row r="2441" spans="4:5">
      <c r="D2441" s="103"/>
      <c r="E2441" s="104"/>
    </row>
    <row r="2442" spans="4:5">
      <c r="D2442" s="103"/>
      <c r="E2442" s="104"/>
    </row>
    <row r="2443" spans="4:5">
      <c r="D2443" s="103"/>
      <c r="E2443" s="104"/>
    </row>
    <row r="2444" spans="4:5">
      <c r="D2444" s="103"/>
      <c r="E2444" s="104"/>
    </row>
    <row r="2445" spans="4:5">
      <c r="D2445" s="103"/>
      <c r="E2445" s="104"/>
    </row>
    <row r="2446" spans="4:5">
      <c r="D2446" s="103"/>
      <c r="E2446" s="104"/>
    </row>
    <row r="2447" spans="4:5">
      <c r="D2447" s="103"/>
      <c r="E2447" s="104"/>
    </row>
    <row r="2448" spans="4:5">
      <c r="D2448" s="103"/>
      <c r="E2448" s="104"/>
    </row>
    <row r="2449" spans="4:5">
      <c r="D2449" s="103"/>
      <c r="E2449" s="104"/>
    </row>
    <row r="2450" spans="4:5">
      <c r="D2450" s="103"/>
      <c r="E2450" s="104"/>
    </row>
    <row r="2451" spans="4:5">
      <c r="D2451" s="103"/>
      <c r="E2451" s="104"/>
    </row>
    <row r="2452" spans="4:5">
      <c r="D2452" s="103"/>
      <c r="E2452" s="104"/>
    </row>
    <row r="2453" spans="4:5">
      <c r="D2453" s="103"/>
      <c r="E2453" s="104"/>
    </row>
    <row r="2454" spans="4:5">
      <c r="D2454" s="103"/>
      <c r="E2454" s="104"/>
    </row>
    <row r="2455" spans="4:5">
      <c r="D2455" s="103"/>
      <c r="E2455" s="104"/>
    </row>
    <row r="2456" spans="4:5">
      <c r="D2456" s="103"/>
      <c r="E2456" s="104"/>
    </row>
    <row r="2457" spans="4:5">
      <c r="D2457" s="103"/>
      <c r="E2457" s="104"/>
    </row>
    <row r="2458" spans="4:5">
      <c r="D2458" s="103"/>
      <c r="E2458" s="104"/>
    </row>
    <row r="2459" spans="4:5">
      <c r="D2459" s="103"/>
      <c r="E2459" s="104"/>
    </row>
    <row r="2460" spans="4:5">
      <c r="D2460" s="103"/>
      <c r="E2460" s="104"/>
    </row>
    <row r="2461" spans="4:5">
      <c r="D2461" s="103"/>
      <c r="E2461" s="104"/>
    </row>
    <row r="2462" spans="4:5">
      <c r="D2462" s="103"/>
      <c r="E2462" s="104"/>
    </row>
    <row r="2463" spans="4:5">
      <c r="D2463" s="103"/>
      <c r="E2463" s="104"/>
    </row>
    <row r="2464" spans="4:5">
      <c r="D2464" s="103"/>
      <c r="E2464" s="104"/>
    </row>
    <row r="2465" spans="4:5">
      <c r="D2465" s="103"/>
      <c r="E2465" s="104"/>
    </row>
    <row r="2466" spans="4:5">
      <c r="D2466" s="103"/>
      <c r="E2466" s="104"/>
    </row>
    <row r="2467" spans="4:5">
      <c r="D2467" s="103"/>
      <c r="E2467" s="104"/>
    </row>
    <row r="2468" spans="4:5">
      <c r="D2468" s="103"/>
      <c r="E2468" s="104"/>
    </row>
    <row r="2469" spans="4:5">
      <c r="D2469" s="103"/>
      <c r="E2469" s="104"/>
    </row>
    <row r="2470" spans="4:5">
      <c r="D2470" s="103"/>
      <c r="E2470" s="104"/>
    </row>
    <row r="2471" spans="4:5">
      <c r="D2471" s="103"/>
      <c r="E2471" s="104"/>
    </row>
    <row r="2472" spans="4:5">
      <c r="D2472" s="103"/>
      <c r="E2472" s="104"/>
    </row>
    <row r="2473" spans="4:5">
      <c r="D2473" s="103"/>
      <c r="E2473" s="104"/>
    </row>
    <row r="2474" spans="4:5">
      <c r="D2474" s="103"/>
      <c r="E2474" s="104"/>
    </row>
    <row r="2475" spans="4:5">
      <c r="D2475" s="103"/>
      <c r="E2475" s="104"/>
    </row>
    <row r="2476" spans="4:5">
      <c r="D2476" s="103"/>
      <c r="E2476" s="104"/>
    </row>
    <row r="2477" spans="4:5">
      <c r="D2477" s="103"/>
      <c r="E2477" s="104"/>
    </row>
    <row r="2478" spans="4:5">
      <c r="D2478" s="103"/>
      <c r="E2478" s="104"/>
    </row>
    <row r="2479" spans="4:5">
      <c r="D2479" s="103"/>
      <c r="E2479" s="104"/>
    </row>
    <row r="2480" spans="4:5">
      <c r="D2480" s="103"/>
      <c r="E2480" s="104"/>
    </row>
    <row r="2481" spans="4:5">
      <c r="D2481" s="103"/>
      <c r="E2481" s="104"/>
    </row>
    <row r="2482" spans="4:5">
      <c r="D2482" s="103"/>
      <c r="E2482" s="104"/>
    </row>
    <row r="2483" spans="4:5">
      <c r="D2483" s="103"/>
      <c r="E2483" s="104"/>
    </row>
    <row r="2484" spans="4:5">
      <c r="D2484" s="103"/>
      <c r="E2484" s="104"/>
    </row>
    <row r="2485" spans="4:5">
      <c r="D2485" s="103"/>
      <c r="E2485" s="104"/>
    </row>
    <row r="2486" spans="4:5">
      <c r="D2486" s="103"/>
      <c r="E2486" s="104"/>
    </row>
    <row r="2487" spans="4:5">
      <c r="D2487" s="103"/>
      <c r="E2487" s="104"/>
    </row>
    <row r="2488" spans="4:5">
      <c r="D2488" s="103"/>
      <c r="E2488" s="104"/>
    </row>
    <row r="2489" spans="4:5">
      <c r="D2489" s="103"/>
      <c r="E2489" s="104"/>
    </row>
    <row r="2490" spans="4:5">
      <c r="D2490" s="103"/>
      <c r="E2490" s="104"/>
    </row>
    <row r="2491" spans="4:5">
      <c r="D2491" s="103"/>
      <c r="E2491" s="104"/>
    </row>
    <row r="2492" spans="4:5">
      <c r="D2492" s="103"/>
      <c r="E2492" s="104"/>
    </row>
    <row r="2493" spans="4:5">
      <c r="D2493" s="103"/>
      <c r="E2493" s="104"/>
    </row>
    <row r="2494" spans="4:5">
      <c r="D2494" s="103"/>
      <c r="E2494" s="104"/>
    </row>
    <row r="2495" spans="4:5">
      <c r="D2495" s="103"/>
      <c r="E2495" s="104"/>
    </row>
    <row r="2496" spans="4:5">
      <c r="D2496" s="103"/>
      <c r="E2496" s="104"/>
    </row>
    <row r="2497" spans="4:5">
      <c r="D2497" s="103"/>
      <c r="E2497" s="104"/>
    </row>
    <row r="2498" spans="4:5">
      <c r="D2498" s="103"/>
      <c r="E2498" s="104"/>
    </row>
    <row r="2499" spans="4:5">
      <c r="D2499" s="103"/>
      <c r="E2499" s="104"/>
    </row>
    <row r="2500" spans="4:5">
      <c r="D2500" s="103"/>
      <c r="E2500" s="104"/>
    </row>
    <row r="2501" spans="4:5">
      <c r="D2501" s="103"/>
      <c r="E2501" s="104"/>
    </row>
    <row r="2502" spans="4:5">
      <c r="D2502" s="103"/>
      <c r="E2502" s="104"/>
    </row>
    <row r="2503" spans="4:5">
      <c r="D2503" s="103"/>
      <c r="E2503" s="104"/>
    </row>
    <row r="2504" spans="4:5">
      <c r="D2504" s="103"/>
      <c r="E2504" s="104"/>
    </row>
    <row r="2505" spans="4:5">
      <c r="D2505" s="103"/>
      <c r="E2505" s="104"/>
    </row>
    <row r="2506" spans="4:5">
      <c r="D2506" s="103"/>
      <c r="E2506" s="104"/>
    </row>
    <row r="2507" spans="4:5">
      <c r="D2507" s="103"/>
      <c r="E2507" s="104"/>
    </row>
    <row r="2508" spans="4:5">
      <c r="D2508" s="103"/>
      <c r="E2508" s="104"/>
    </row>
    <row r="2509" spans="4:5">
      <c r="D2509" s="103"/>
      <c r="E2509" s="104"/>
    </row>
    <row r="2510" spans="4:5">
      <c r="D2510" s="103"/>
      <c r="E2510" s="104"/>
    </row>
    <row r="2511" spans="4:5">
      <c r="D2511" s="103"/>
      <c r="E2511" s="104"/>
    </row>
    <row r="2512" spans="4:5">
      <c r="D2512" s="103"/>
      <c r="E2512" s="104"/>
    </row>
    <row r="2513" spans="4:5">
      <c r="D2513" s="103"/>
      <c r="E2513" s="104"/>
    </row>
    <row r="2514" spans="4:5">
      <c r="D2514" s="103"/>
      <c r="E2514" s="104"/>
    </row>
    <row r="2515" spans="4:5">
      <c r="D2515" s="103"/>
      <c r="E2515" s="104"/>
    </row>
    <row r="2516" spans="4:5">
      <c r="D2516" s="103"/>
      <c r="E2516" s="104"/>
    </row>
    <row r="2517" spans="4:5">
      <c r="D2517" s="103"/>
      <c r="E2517" s="104"/>
    </row>
    <row r="2518" spans="4:5">
      <c r="D2518" s="103"/>
      <c r="E2518" s="104"/>
    </row>
    <row r="2519" spans="4:5">
      <c r="D2519" s="103"/>
      <c r="E2519" s="104"/>
    </row>
    <row r="2520" spans="4:5">
      <c r="D2520" s="103"/>
      <c r="E2520" s="104"/>
    </row>
    <row r="2521" spans="4:5">
      <c r="D2521" s="103"/>
      <c r="E2521" s="104"/>
    </row>
    <row r="2522" spans="4:5">
      <c r="D2522" s="103"/>
      <c r="E2522" s="104"/>
    </row>
    <row r="2523" spans="4:5">
      <c r="D2523" s="103"/>
      <c r="E2523" s="104"/>
    </row>
    <row r="2524" spans="4:5">
      <c r="D2524" s="103"/>
      <c r="E2524" s="104"/>
    </row>
    <row r="2525" spans="4:5">
      <c r="D2525" s="103"/>
      <c r="E2525" s="104"/>
    </row>
    <row r="2526" spans="4:5">
      <c r="D2526" s="103"/>
      <c r="E2526" s="104"/>
    </row>
    <row r="2527" spans="4:5">
      <c r="D2527" s="103"/>
      <c r="E2527" s="104"/>
    </row>
    <row r="2528" spans="4:5">
      <c r="D2528" s="103"/>
      <c r="E2528" s="104"/>
    </row>
    <row r="2529" spans="4:5">
      <c r="D2529" s="103"/>
      <c r="E2529" s="104"/>
    </row>
    <row r="2530" spans="4:5">
      <c r="D2530" s="103"/>
      <c r="E2530" s="104"/>
    </row>
    <row r="2531" spans="4:5">
      <c r="D2531" s="103"/>
      <c r="E2531" s="104"/>
    </row>
    <row r="2532" spans="4:5">
      <c r="D2532" s="103"/>
      <c r="E2532" s="104"/>
    </row>
    <row r="2533" spans="4:5">
      <c r="D2533" s="103"/>
      <c r="E2533" s="104"/>
    </row>
    <row r="2534" spans="4:5">
      <c r="D2534" s="103"/>
      <c r="E2534" s="104"/>
    </row>
    <row r="2535" spans="4:5">
      <c r="D2535" s="103"/>
      <c r="E2535" s="104"/>
    </row>
    <row r="2536" spans="4:5">
      <c r="D2536" s="103"/>
      <c r="E2536" s="104"/>
    </row>
    <row r="2537" spans="4:5">
      <c r="D2537" s="103"/>
      <c r="E2537" s="104"/>
    </row>
    <row r="2538" spans="4:5">
      <c r="D2538" s="103"/>
      <c r="E2538" s="104"/>
    </row>
    <row r="2539" spans="4:5">
      <c r="D2539" s="103"/>
      <c r="E2539" s="104"/>
    </row>
    <row r="2540" spans="4:5">
      <c r="D2540" s="103"/>
      <c r="E2540" s="104"/>
    </row>
    <row r="2541" spans="4:5">
      <c r="D2541" s="103"/>
      <c r="E2541" s="104"/>
    </row>
    <row r="2542" spans="4:5">
      <c r="D2542" s="103"/>
      <c r="E2542" s="104"/>
    </row>
    <row r="2543" spans="4:5">
      <c r="D2543" s="103"/>
      <c r="E2543" s="104"/>
    </row>
    <row r="2544" spans="4:5">
      <c r="D2544" s="103"/>
      <c r="E2544" s="104"/>
    </row>
    <row r="2545" spans="4:5">
      <c r="D2545" s="103"/>
      <c r="E2545" s="104"/>
    </row>
    <row r="2546" spans="4:5">
      <c r="D2546" s="103"/>
      <c r="E2546" s="104"/>
    </row>
    <row r="2547" spans="4:5">
      <c r="D2547" s="103"/>
      <c r="E2547" s="104"/>
    </row>
    <row r="2548" spans="4:5">
      <c r="D2548" s="103"/>
      <c r="E2548" s="104"/>
    </row>
    <row r="2549" spans="4:5">
      <c r="D2549" s="103"/>
      <c r="E2549" s="104"/>
    </row>
    <row r="2550" spans="4:5">
      <c r="D2550" s="103"/>
      <c r="E2550" s="104"/>
    </row>
    <row r="2551" spans="4:5">
      <c r="D2551" s="103"/>
      <c r="E2551" s="104"/>
    </row>
    <row r="2552" spans="4:5">
      <c r="D2552" s="103"/>
      <c r="E2552" s="104"/>
    </row>
    <row r="2553" spans="4:5">
      <c r="D2553" s="103"/>
      <c r="E2553" s="104"/>
    </row>
    <row r="2554" spans="4:5">
      <c r="D2554" s="103"/>
      <c r="E2554" s="104"/>
    </row>
    <row r="2555" spans="4:5">
      <c r="D2555" s="103"/>
      <c r="E2555" s="104"/>
    </row>
    <row r="2556" spans="4:5">
      <c r="D2556" s="103"/>
      <c r="E2556" s="104"/>
    </row>
    <row r="2557" spans="4:5">
      <c r="D2557" s="103"/>
      <c r="E2557" s="104"/>
    </row>
    <row r="2558" spans="4:5">
      <c r="D2558" s="103"/>
      <c r="E2558" s="104"/>
    </row>
    <row r="2559" spans="4:5">
      <c r="D2559" s="103"/>
      <c r="E2559" s="104"/>
    </row>
    <row r="2560" spans="4:5">
      <c r="D2560" s="103"/>
      <c r="E2560" s="104"/>
    </row>
    <row r="2561" spans="4:5">
      <c r="D2561" s="103"/>
      <c r="E2561" s="104"/>
    </row>
    <row r="2562" spans="4:5">
      <c r="D2562" s="103"/>
      <c r="E2562" s="104"/>
    </row>
    <row r="2563" spans="4:5">
      <c r="D2563" s="103"/>
      <c r="E2563" s="104"/>
    </row>
    <row r="2564" spans="4:5">
      <c r="D2564" s="103"/>
      <c r="E2564" s="104"/>
    </row>
    <row r="2565" spans="4:5">
      <c r="D2565" s="103"/>
      <c r="E2565" s="104"/>
    </row>
    <row r="2566" spans="4:5">
      <c r="D2566" s="103"/>
      <c r="E2566" s="104"/>
    </row>
    <row r="2567" spans="4:5">
      <c r="D2567" s="103"/>
      <c r="E2567" s="104"/>
    </row>
    <row r="2568" spans="4:5">
      <c r="D2568" s="103"/>
      <c r="E2568" s="104"/>
    </row>
    <row r="2569" spans="4:5">
      <c r="D2569" s="103"/>
      <c r="E2569" s="104"/>
    </row>
    <row r="2570" spans="4:5">
      <c r="D2570" s="103"/>
      <c r="E2570" s="104"/>
    </row>
    <row r="2571" spans="4:5">
      <c r="D2571" s="103"/>
      <c r="E2571" s="104"/>
    </row>
    <row r="2572" spans="4:5">
      <c r="D2572" s="103"/>
      <c r="E2572" s="104"/>
    </row>
    <row r="2573" spans="4:5">
      <c r="D2573" s="103"/>
      <c r="E2573" s="104"/>
    </row>
    <row r="2574" spans="4:5">
      <c r="D2574" s="103"/>
      <c r="E2574" s="104"/>
    </row>
    <row r="2575" spans="4:5">
      <c r="D2575" s="103"/>
      <c r="E2575" s="104"/>
    </row>
    <row r="2576" spans="4:5">
      <c r="D2576" s="103"/>
      <c r="E2576" s="104"/>
    </row>
    <row r="2577" spans="4:5">
      <c r="D2577" s="103"/>
      <c r="E2577" s="104"/>
    </row>
    <row r="2578" spans="4:5">
      <c r="D2578" s="103"/>
      <c r="E2578" s="104"/>
    </row>
    <row r="2579" spans="4:5">
      <c r="D2579" s="103"/>
      <c r="E2579" s="104"/>
    </row>
    <row r="2580" spans="4:5">
      <c r="D2580" s="103"/>
      <c r="E2580" s="104"/>
    </row>
    <row r="2581" spans="4:5">
      <c r="D2581" s="103"/>
      <c r="E2581" s="104"/>
    </row>
    <row r="2582" spans="4:5">
      <c r="D2582" s="103"/>
      <c r="E2582" s="104"/>
    </row>
    <row r="2583" spans="4:5">
      <c r="D2583" s="103"/>
      <c r="E2583" s="104"/>
    </row>
    <row r="2584" spans="4:5">
      <c r="D2584" s="103"/>
      <c r="E2584" s="104"/>
    </row>
    <row r="2585" spans="4:5">
      <c r="D2585" s="103"/>
      <c r="E2585" s="104"/>
    </row>
    <row r="2586" spans="4:5">
      <c r="D2586" s="103"/>
      <c r="E2586" s="104"/>
    </row>
    <row r="2587" spans="4:5">
      <c r="D2587" s="103"/>
      <c r="E2587" s="104"/>
    </row>
    <row r="2588" spans="4:5">
      <c r="D2588" s="103"/>
      <c r="E2588" s="104"/>
    </row>
    <row r="2589" spans="4:5">
      <c r="D2589" s="103"/>
      <c r="E2589" s="104"/>
    </row>
    <row r="2590" spans="4:5">
      <c r="D2590" s="103"/>
      <c r="E2590" s="104"/>
    </row>
    <row r="2591" spans="4:5">
      <c r="D2591" s="103"/>
      <c r="E2591" s="104"/>
    </row>
    <row r="2592" spans="4:5">
      <c r="D2592" s="103"/>
      <c r="E2592" s="104"/>
    </row>
    <row r="2593" spans="4:5">
      <c r="D2593" s="103"/>
      <c r="E2593" s="104"/>
    </row>
    <row r="2594" spans="4:5">
      <c r="D2594" s="103"/>
      <c r="E2594" s="104"/>
    </row>
    <row r="2595" spans="4:5">
      <c r="D2595" s="103"/>
      <c r="E2595" s="104"/>
    </row>
    <row r="2596" spans="4:5">
      <c r="D2596" s="103"/>
      <c r="E2596" s="104"/>
    </row>
    <row r="2597" spans="4:5">
      <c r="D2597" s="103"/>
      <c r="E2597" s="104"/>
    </row>
    <row r="2598" spans="4:5">
      <c r="D2598" s="103"/>
      <c r="E2598" s="104"/>
    </row>
    <row r="2599" spans="4:5">
      <c r="D2599" s="103"/>
      <c r="E2599" s="104"/>
    </row>
    <row r="2600" spans="4:5">
      <c r="D2600" s="103"/>
      <c r="E2600" s="104"/>
    </row>
    <row r="2601" spans="4:5">
      <c r="D2601" s="103"/>
      <c r="E2601" s="104"/>
    </row>
    <row r="2602" spans="4:5">
      <c r="D2602" s="103"/>
      <c r="E2602" s="104"/>
    </row>
    <row r="2603" spans="4:5">
      <c r="D2603" s="103"/>
      <c r="E2603" s="104"/>
    </row>
    <row r="2604" spans="4:5">
      <c r="D2604" s="103"/>
      <c r="E2604" s="104"/>
    </row>
    <row r="2605" spans="4:5">
      <c r="D2605" s="103"/>
      <c r="E2605" s="104"/>
    </row>
    <row r="2606" spans="4:5">
      <c r="D2606" s="103"/>
      <c r="E2606" s="104"/>
    </row>
    <row r="2607" spans="4:5">
      <c r="D2607" s="103"/>
      <c r="E2607" s="104"/>
    </row>
    <row r="2608" spans="4:5">
      <c r="D2608" s="103"/>
      <c r="E2608" s="104"/>
    </row>
    <row r="2609" spans="4:5">
      <c r="D2609" s="103"/>
      <c r="E2609" s="104"/>
    </row>
    <row r="2610" spans="4:5">
      <c r="D2610" s="103"/>
      <c r="E2610" s="104"/>
    </row>
    <row r="2611" spans="4:5">
      <c r="D2611" s="103"/>
      <c r="E2611" s="104"/>
    </row>
    <row r="2612" spans="4:5">
      <c r="D2612" s="103"/>
      <c r="E2612" s="104"/>
    </row>
    <row r="2613" spans="4:5">
      <c r="D2613" s="103"/>
      <c r="E2613" s="104"/>
    </row>
    <row r="2614" spans="4:5">
      <c r="D2614" s="103"/>
      <c r="E2614" s="104"/>
    </row>
    <row r="2615" spans="4:5">
      <c r="D2615" s="103"/>
      <c r="E2615" s="104"/>
    </row>
    <row r="2616" spans="4:5">
      <c r="D2616" s="103"/>
      <c r="E2616" s="104"/>
    </row>
    <row r="2617" spans="4:5">
      <c r="D2617" s="103"/>
      <c r="E2617" s="104"/>
    </row>
    <row r="2618" spans="4:5">
      <c r="D2618" s="103"/>
      <c r="E2618" s="104"/>
    </row>
    <row r="2619" spans="4:5">
      <c r="D2619" s="103"/>
      <c r="E2619" s="104"/>
    </row>
    <row r="2620" spans="4:5">
      <c r="D2620" s="103"/>
      <c r="E2620" s="104"/>
    </row>
    <row r="2621" spans="4:5">
      <c r="D2621" s="103"/>
      <c r="E2621" s="104"/>
    </row>
    <row r="2622" spans="4:5">
      <c r="D2622" s="103"/>
      <c r="E2622" s="104"/>
    </row>
    <row r="2623" spans="4:5">
      <c r="D2623" s="103"/>
      <c r="E2623" s="104"/>
    </row>
    <row r="2624" spans="4:5">
      <c r="D2624" s="103"/>
      <c r="E2624" s="104"/>
    </row>
    <row r="2625" spans="4:5">
      <c r="D2625" s="103"/>
      <c r="E2625" s="104"/>
    </row>
    <row r="2626" spans="4:5">
      <c r="D2626" s="103"/>
      <c r="E2626" s="104"/>
    </row>
    <row r="2627" spans="4:5">
      <c r="D2627" s="103"/>
      <c r="E2627" s="104"/>
    </row>
    <row r="2628" spans="4:5">
      <c r="D2628" s="103"/>
      <c r="E2628" s="104"/>
    </row>
    <row r="2629" spans="4:5">
      <c r="D2629" s="103"/>
      <c r="E2629" s="104"/>
    </row>
    <row r="2630" spans="4:5">
      <c r="D2630" s="103"/>
      <c r="E2630" s="104"/>
    </row>
    <row r="2631" spans="4:5">
      <c r="D2631" s="103"/>
      <c r="E2631" s="104"/>
    </row>
    <row r="2632" spans="4:5">
      <c r="D2632" s="103"/>
      <c r="E2632" s="104"/>
    </row>
    <row r="2633" spans="4:5">
      <c r="D2633" s="103"/>
      <c r="E2633" s="104"/>
    </row>
    <row r="2634" spans="4:5">
      <c r="D2634" s="103"/>
      <c r="E2634" s="104"/>
    </row>
    <row r="2635" spans="4:5">
      <c r="D2635" s="103"/>
      <c r="E2635" s="104"/>
    </row>
    <row r="2636" spans="4:5">
      <c r="D2636" s="103"/>
      <c r="E2636" s="104"/>
    </row>
    <row r="2637" spans="4:5">
      <c r="D2637" s="103"/>
      <c r="E2637" s="104"/>
    </row>
    <row r="2638" spans="4:5">
      <c r="D2638" s="103"/>
      <c r="E2638" s="104"/>
    </row>
    <row r="2639" spans="4:5">
      <c r="D2639" s="103"/>
      <c r="E2639" s="104"/>
    </row>
    <row r="2640" spans="4:5">
      <c r="D2640" s="103"/>
      <c r="E2640" s="104"/>
    </row>
    <row r="2641" spans="4:5">
      <c r="D2641" s="103"/>
      <c r="E2641" s="104"/>
    </row>
    <row r="2642" spans="4:5">
      <c r="D2642" s="103"/>
      <c r="E2642" s="104"/>
    </row>
    <row r="2643" spans="4:5">
      <c r="D2643" s="103"/>
      <c r="E2643" s="104"/>
    </row>
    <row r="2644" spans="4:5">
      <c r="D2644" s="103"/>
      <c r="E2644" s="104"/>
    </row>
    <row r="2645" spans="4:5">
      <c r="D2645" s="103"/>
      <c r="E2645" s="104"/>
    </row>
    <row r="2646" spans="4:5">
      <c r="D2646" s="103"/>
      <c r="E2646" s="104"/>
    </row>
    <row r="2647" spans="4:5">
      <c r="D2647" s="103"/>
      <c r="E2647" s="104"/>
    </row>
    <row r="2648" spans="4:5">
      <c r="D2648" s="103"/>
      <c r="E2648" s="104"/>
    </row>
    <row r="2649" spans="4:5">
      <c r="D2649" s="103"/>
      <c r="E2649" s="104"/>
    </row>
    <row r="2650" spans="4:5">
      <c r="D2650" s="103"/>
      <c r="E2650" s="104"/>
    </row>
    <row r="2651" spans="4:5">
      <c r="D2651" s="103"/>
      <c r="E2651" s="104"/>
    </row>
    <row r="2652" spans="4:5">
      <c r="D2652" s="103"/>
      <c r="E2652" s="104"/>
    </row>
    <row r="2653" spans="4:5">
      <c r="D2653" s="103"/>
      <c r="E2653" s="104"/>
    </row>
    <row r="2654" spans="4:5">
      <c r="D2654" s="103"/>
      <c r="E2654" s="104"/>
    </row>
    <row r="2655" spans="4:5">
      <c r="D2655" s="103"/>
      <c r="E2655" s="104"/>
    </row>
    <row r="2656" spans="4:5">
      <c r="D2656" s="103"/>
      <c r="E2656" s="104"/>
    </row>
    <row r="2657" spans="4:5">
      <c r="D2657" s="103"/>
      <c r="E2657" s="104"/>
    </row>
    <row r="2658" spans="4:5">
      <c r="D2658" s="103"/>
      <c r="E2658" s="104"/>
    </row>
    <row r="2659" spans="4:5">
      <c r="D2659" s="103"/>
      <c r="E2659" s="104"/>
    </row>
    <row r="2660" spans="4:5">
      <c r="D2660" s="103"/>
      <c r="E2660" s="104"/>
    </row>
    <row r="2661" spans="4:5">
      <c r="D2661" s="103"/>
      <c r="E2661" s="104"/>
    </row>
    <row r="2662" spans="4:5">
      <c r="D2662" s="103"/>
      <c r="E2662" s="104"/>
    </row>
    <row r="2663" spans="4:5">
      <c r="D2663" s="103"/>
      <c r="E2663" s="104"/>
    </row>
    <row r="2664" spans="4:5">
      <c r="D2664" s="103"/>
      <c r="E2664" s="104"/>
    </row>
    <row r="2665" spans="4:5">
      <c r="D2665" s="103"/>
      <c r="E2665" s="104"/>
    </row>
    <row r="2666" spans="4:5">
      <c r="D2666" s="103"/>
      <c r="E2666" s="104"/>
    </row>
    <row r="2667" spans="4:5">
      <c r="D2667" s="103"/>
      <c r="E2667" s="104"/>
    </row>
    <row r="2668" spans="4:5">
      <c r="D2668" s="103"/>
      <c r="E2668" s="104"/>
    </row>
    <row r="2669" spans="4:5">
      <c r="D2669" s="103"/>
      <c r="E2669" s="104"/>
    </row>
    <row r="2670" spans="4:5">
      <c r="D2670" s="103"/>
      <c r="E2670" s="104"/>
    </row>
    <row r="2671" spans="4:5">
      <c r="D2671" s="103"/>
      <c r="E2671" s="104"/>
    </row>
    <row r="2672" spans="4:5">
      <c r="D2672" s="103"/>
      <c r="E2672" s="104"/>
    </row>
    <row r="2673" spans="4:5">
      <c r="D2673" s="103"/>
      <c r="E2673" s="104"/>
    </row>
    <row r="2674" spans="4:5">
      <c r="D2674" s="103"/>
      <c r="E2674" s="104"/>
    </row>
    <row r="2675" spans="4:5">
      <c r="D2675" s="103"/>
      <c r="E2675" s="104"/>
    </row>
    <row r="2676" spans="4:5">
      <c r="D2676" s="103"/>
      <c r="E2676" s="104"/>
    </row>
    <row r="2677" spans="4:5">
      <c r="D2677" s="103"/>
      <c r="E2677" s="104"/>
    </row>
    <row r="2678" spans="4:5">
      <c r="D2678" s="103"/>
      <c r="E2678" s="104"/>
    </row>
    <row r="2679" spans="4:5">
      <c r="D2679" s="103"/>
      <c r="E2679" s="104"/>
    </row>
    <row r="2680" spans="4:5">
      <c r="D2680" s="103"/>
      <c r="E2680" s="104"/>
    </row>
    <row r="2681" spans="4:5">
      <c r="D2681" s="103"/>
      <c r="E2681" s="104"/>
    </row>
    <row r="2682" spans="4:5">
      <c r="D2682" s="103"/>
      <c r="E2682" s="104"/>
    </row>
    <row r="2683" spans="4:5">
      <c r="D2683" s="103"/>
      <c r="E2683" s="104"/>
    </row>
    <row r="2684" spans="4:5">
      <c r="D2684" s="103"/>
      <c r="E2684" s="104"/>
    </row>
    <row r="2685" spans="4:5">
      <c r="D2685" s="103"/>
      <c r="E2685" s="104"/>
    </row>
    <row r="2686" spans="4:5">
      <c r="D2686" s="103"/>
      <c r="E2686" s="104"/>
    </row>
    <row r="2687" spans="4:5">
      <c r="D2687" s="103"/>
      <c r="E2687" s="104"/>
    </row>
    <row r="2688" spans="4:5">
      <c r="D2688" s="103"/>
      <c r="E2688" s="104"/>
    </row>
    <row r="2689" spans="4:5">
      <c r="D2689" s="103"/>
      <c r="E2689" s="104"/>
    </row>
    <row r="2690" spans="4:5">
      <c r="D2690" s="103"/>
      <c r="E2690" s="104"/>
    </row>
    <row r="2691" spans="4:5">
      <c r="D2691" s="103"/>
      <c r="E2691" s="104"/>
    </row>
    <row r="2692" spans="4:5">
      <c r="D2692" s="103"/>
      <c r="E2692" s="104"/>
    </row>
    <row r="2693" spans="4:5">
      <c r="D2693" s="103"/>
      <c r="E2693" s="104"/>
    </row>
    <row r="2694" spans="4:5">
      <c r="D2694" s="103"/>
      <c r="E2694" s="104"/>
    </row>
    <row r="2695" spans="4:5">
      <c r="D2695" s="103"/>
      <c r="E2695" s="104"/>
    </row>
    <row r="2696" spans="4:5">
      <c r="D2696" s="103"/>
      <c r="E2696" s="104"/>
    </row>
    <row r="2697" spans="4:5">
      <c r="D2697" s="103"/>
      <c r="E2697" s="104"/>
    </row>
    <row r="2698" spans="4:5">
      <c r="D2698" s="103"/>
      <c r="E2698" s="104"/>
    </row>
    <row r="2699" spans="4:5">
      <c r="D2699" s="103"/>
      <c r="E2699" s="104"/>
    </row>
    <row r="2700" spans="4:5">
      <c r="D2700" s="103"/>
      <c r="E2700" s="104"/>
    </row>
    <row r="2701" spans="4:5">
      <c r="D2701" s="103"/>
      <c r="E2701" s="104"/>
    </row>
    <row r="2702" spans="4:5">
      <c r="D2702" s="103"/>
      <c r="E2702" s="104"/>
    </row>
    <row r="2703" spans="4:5">
      <c r="D2703" s="103"/>
      <c r="E2703" s="104"/>
    </row>
    <row r="2704" spans="4:5">
      <c r="D2704" s="103"/>
      <c r="E2704" s="104"/>
    </row>
    <row r="2705" spans="4:5">
      <c r="D2705" s="103"/>
      <c r="E2705" s="104"/>
    </row>
    <row r="2706" spans="4:5">
      <c r="D2706" s="103"/>
      <c r="E2706" s="104"/>
    </row>
    <row r="2707" spans="4:5">
      <c r="D2707" s="103"/>
      <c r="E2707" s="104"/>
    </row>
    <row r="2708" spans="4:5">
      <c r="D2708" s="103"/>
      <c r="E2708" s="104"/>
    </row>
    <row r="2709" spans="4:5">
      <c r="D2709" s="103"/>
      <c r="E2709" s="104"/>
    </row>
    <row r="2710" spans="4:5">
      <c r="D2710" s="103"/>
      <c r="E2710" s="104"/>
    </row>
    <row r="2711" spans="4:5">
      <c r="D2711" s="103"/>
      <c r="E2711" s="104"/>
    </row>
    <row r="2712" spans="4:5">
      <c r="D2712" s="103"/>
      <c r="E2712" s="104"/>
    </row>
    <row r="2713" spans="4:5">
      <c r="D2713" s="103"/>
      <c r="E2713" s="104"/>
    </row>
    <row r="2714" spans="4:5">
      <c r="D2714" s="103"/>
      <c r="E2714" s="104"/>
    </row>
  </sheetData>
  <mergeCells count="13">
    <mergeCell ref="A131:C131"/>
    <mergeCell ref="A278:C278"/>
    <mergeCell ref="A152:C152"/>
    <mergeCell ref="A173:C173"/>
    <mergeCell ref="A194:C194"/>
    <mergeCell ref="A215:C215"/>
    <mergeCell ref="A236:C236"/>
    <mergeCell ref="A257:C257"/>
    <mergeCell ref="A26:C26"/>
    <mergeCell ref="A47:C47"/>
    <mergeCell ref="A68:C68"/>
    <mergeCell ref="A89:C89"/>
    <mergeCell ref="A110:C110"/>
  </mergeCells>
  <phoneticPr fontId="12" type="noConversion"/>
  <printOptions horizontalCentered="1" verticalCentered="1"/>
  <pageMargins left="0.19685039370078741" right="0.19685039370078741" top="1.1811023622047245" bottom="0.59055118110236227" header="0.59055118110236227" footer="0.19685039370078741"/>
  <pageSetup paperSize="9" orientation="portrait" r:id="rId1"/>
  <colBreaks count="1" manualBreakCount="1">
    <brk id="13" max="487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4"/>
  <sheetViews>
    <sheetView zoomScale="90" zoomScaleNormal="90" workbookViewId="0">
      <selection activeCell="L18" sqref="L18"/>
    </sheetView>
  </sheetViews>
  <sheetFormatPr defaultRowHeight="13.5"/>
  <cols>
    <col min="1" max="1" width="3.77734375" customWidth="1"/>
    <col min="2" max="2" width="8.77734375" customWidth="1"/>
    <col min="3" max="3" width="3.77734375" customWidth="1"/>
    <col min="4" max="4" width="8.77734375" customWidth="1"/>
    <col min="5" max="5" width="3.77734375" customWidth="1"/>
    <col min="6" max="6" width="8.77734375" customWidth="1"/>
    <col min="7" max="7" width="3.77734375" customWidth="1"/>
    <col min="8" max="8" width="8.77734375" customWidth="1"/>
    <col min="9" max="9" width="3.77734375" customWidth="1"/>
    <col min="10" max="10" width="8.77734375" customWidth="1"/>
    <col min="11" max="11" width="3.77734375" customWidth="1"/>
    <col min="12" max="12" width="8.77734375" customWidth="1"/>
    <col min="13" max="13" width="3.77734375" customWidth="1"/>
    <col min="14" max="14" width="8.77734375" customWidth="1"/>
    <col min="15" max="15" width="3.77734375" customWidth="1"/>
    <col min="16" max="16" width="8.77734375" customWidth="1"/>
    <col min="17" max="17" width="3.77734375" customWidth="1"/>
    <col min="18" max="18" width="8.77734375" customWidth="1"/>
  </cols>
  <sheetData>
    <row r="1" spans="1:18" ht="30" customHeight="1">
      <c r="A1" s="588" t="s">
        <v>219</v>
      </c>
      <c r="B1" s="589"/>
      <c r="C1" s="589"/>
      <c r="D1" s="589"/>
      <c r="E1" s="590" t="s">
        <v>218</v>
      </c>
      <c r="F1" s="591"/>
      <c r="G1" s="598" t="s">
        <v>81</v>
      </c>
      <c r="H1" s="598"/>
      <c r="I1" s="598"/>
      <c r="J1" s="598"/>
      <c r="K1" s="598"/>
      <c r="L1" s="591"/>
      <c r="M1" s="599" t="s">
        <v>81</v>
      </c>
      <c r="N1" s="600"/>
      <c r="O1" s="600"/>
      <c r="P1" s="600"/>
      <c r="Q1" s="600"/>
      <c r="R1" s="601"/>
    </row>
    <row r="2" spans="1:18" ht="23.1" customHeight="1">
      <c r="A2" s="284">
        <v>1</v>
      </c>
      <c r="B2" s="278" t="s">
        <v>51</v>
      </c>
      <c r="C2" s="64">
        <v>31</v>
      </c>
      <c r="D2" s="282" t="s">
        <v>83</v>
      </c>
      <c r="E2" s="284">
        <v>1</v>
      </c>
      <c r="F2" s="281" t="s">
        <v>113</v>
      </c>
      <c r="G2" s="277">
        <v>1</v>
      </c>
      <c r="H2" s="278" t="s">
        <v>131</v>
      </c>
      <c r="I2" s="64">
        <v>31</v>
      </c>
      <c r="J2" s="278" t="s">
        <v>161</v>
      </c>
      <c r="K2" s="121">
        <v>61</v>
      </c>
      <c r="L2" s="280" t="s">
        <v>188</v>
      </c>
      <c r="M2" s="284">
        <v>91</v>
      </c>
      <c r="N2" s="278" t="s">
        <v>220</v>
      </c>
      <c r="O2" s="64">
        <v>121</v>
      </c>
      <c r="P2" s="296">
        <v>249</v>
      </c>
      <c r="Q2" s="121">
        <v>151</v>
      </c>
      <c r="R2" s="299" t="s">
        <v>270</v>
      </c>
    </row>
    <row r="3" spans="1:18" ht="23.1" customHeight="1">
      <c r="A3" s="284">
        <v>2</v>
      </c>
      <c r="B3" s="278" t="s">
        <v>52</v>
      </c>
      <c r="C3" s="64">
        <v>32</v>
      </c>
      <c r="D3" s="282" t="s">
        <v>84</v>
      </c>
      <c r="E3" s="284">
        <v>2</v>
      </c>
      <c r="F3" s="280" t="s">
        <v>114</v>
      </c>
      <c r="G3" s="277">
        <v>2</v>
      </c>
      <c r="H3" s="278" t="s">
        <v>132</v>
      </c>
      <c r="I3" s="64">
        <v>32</v>
      </c>
      <c r="J3" s="278" t="s">
        <v>162</v>
      </c>
      <c r="K3" s="121">
        <v>62</v>
      </c>
      <c r="L3" s="280" t="s">
        <v>189</v>
      </c>
      <c r="M3" s="284">
        <v>92</v>
      </c>
      <c r="N3" s="278" t="s">
        <v>221</v>
      </c>
      <c r="O3" s="64">
        <v>122</v>
      </c>
      <c r="P3" s="296">
        <v>248</v>
      </c>
      <c r="Q3" s="121">
        <v>152</v>
      </c>
      <c r="R3" s="300" t="s">
        <v>271</v>
      </c>
    </row>
    <row r="4" spans="1:18" ht="23.1" customHeight="1">
      <c r="A4" s="284">
        <v>3</v>
      </c>
      <c r="B4" s="278" t="s">
        <v>53</v>
      </c>
      <c r="C4" s="64">
        <v>33</v>
      </c>
      <c r="D4" s="282" t="s">
        <v>85</v>
      </c>
      <c r="E4" s="284">
        <v>3</v>
      </c>
      <c r="F4" s="280" t="s">
        <v>115</v>
      </c>
      <c r="G4" s="277">
        <v>3</v>
      </c>
      <c r="H4" s="278" t="s">
        <v>133</v>
      </c>
      <c r="I4" s="64">
        <v>33</v>
      </c>
      <c r="J4" s="278" t="s">
        <v>163</v>
      </c>
      <c r="K4" s="121">
        <v>63</v>
      </c>
      <c r="L4" s="280" t="s">
        <v>190</v>
      </c>
      <c r="M4" s="284">
        <v>93</v>
      </c>
      <c r="N4" s="278" t="s">
        <v>222</v>
      </c>
      <c r="O4" s="64">
        <v>123</v>
      </c>
      <c r="P4" s="296">
        <v>247</v>
      </c>
      <c r="Q4" s="121">
        <v>153</v>
      </c>
      <c r="R4" s="300" t="s">
        <v>272</v>
      </c>
    </row>
    <row r="5" spans="1:18" ht="23.1" customHeight="1">
      <c r="A5" s="284">
        <v>4</v>
      </c>
      <c r="B5" s="278" t="s">
        <v>54</v>
      </c>
      <c r="C5" s="64">
        <v>34</v>
      </c>
      <c r="D5" s="282" t="s">
        <v>86</v>
      </c>
      <c r="E5" s="284">
        <v>4</v>
      </c>
      <c r="F5" s="280" t="s">
        <v>116</v>
      </c>
      <c r="G5" s="277">
        <v>4</v>
      </c>
      <c r="H5" s="278" t="s">
        <v>134</v>
      </c>
      <c r="I5" s="64">
        <v>34</v>
      </c>
      <c r="J5" s="278" t="s">
        <v>164</v>
      </c>
      <c r="K5" s="121">
        <v>64</v>
      </c>
      <c r="L5" s="280" t="s">
        <v>191</v>
      </c>
      <c r="M5" s="284">
        <v>94</v>
      </c>
      <c r="N5" s="278" t="s">
        <v>223</v>
      </c>
      <c r="O5" s="64">
        <v>124</v>
      </c>
      <c r="P5" s="296" t="s">
        <v>82</v>
      </c>
      <c r="Q5" s="121">
        <v>154</v>
      </c>
      <c r="R5" s="300" t="s">
        <v>273</v>
      </c>
    </row>
    <row r="6" spans="1:18" ht="23.1" customHeight="1">
      <c r="A6" s="284">
        <v>5</v>
      </c>
      <c r="B6" s="279" t="s">
        <v>42</v>
      </c>
      <c r="C6" s="64">
        <v>35</v>
      </c>
      <c r="D6" s="282" t="s">
        <v>87</v>
      </c>
      <c r="E6" s="284">
        <v>5</v>
      </c>
      <c r="F6" s="280" t="s">
        <v>117</v>
      </c>
      <c r="G6" s="277">
        <v>5</v>
      </c>
      <c r="H6" s="278" t="s">
        <v>135</v>
      </c>
      <c r="I6" s="64">
        <v>35</v>
      </c>
      <c r="J6" s="278" t="s">
        <v>165</v>
      </c>
      <c r="K6" s="121">
        <v>65</v>
      </c>
      <c r="L6" s="280" t="s">
        <v>192</v>
      </c>
      <c r="M6" s="284">
        <v>95</v>
      </c>
      <c r="N6" s="278" t="s">
        <v>224</v>
      </c>
      <c r="O6" s="64">
        <v>125</v>
      </c>
      <c r="P6" s="296">
        <v>246</v>
      </c>
      <c r="Q6" s="121">
        <v>155</v>
      </c>
      <c r="R6" s="300" t="s">
        <v>274</v>
      </c>
    </row>
    <row r="7" spans="1:18" ht="23.1" customHeight="1">
      <c r="A7" s="284">
        <v>6</v>
      </c>
      <c r="B7" s="278" t="s">
        <v>55</v>
      </c>
      <c r="C7" s="64">
        <v>36</v>
      </c>
      <c r="D7" s="282" t="s">
        <v>88</v>
      </c>
      <c r="E7" s="284">
        <v>6</v>
      </c>
      <c r="F7" s="280" t="s">
        <v>118</v>
      </c>
      <c r="G7" s="277">
        <v>6</v>
      </c>
      <c r="H7" s="278" t="s">
        <v>136</v>
      </c>
      <c r="I7" s="64">
        <v>36</v>
      </c>
      <c r="J7" s="278" t="s">
        <v>166</v>
      </c>
      <c r="K7" s="121">
        <v>66</v>
      </c>
      <c r="L7" s="280" t="s">
        <v>193</v>
      </c>
      <c r="M7" s="284">
        <v>96</v>
      </c>
      <c r="N7" s="278" t="s">
        <v>225</v>
      </c>
      <c r="O7" s="64">
        <v>126</v>
      </c>
      <c r="P7" s="296">
        <v>679</v>
      </c>
      <c r="Q7" s="121">
        <v>156</v>
      </c>
      <c r="R7" s="300" t="s">
        <v>275</v>
      </c>
    </row>
    <row r="8" spans="1:18" ht="23.1" customHeight="1">
      <c r="A8" s="284">
        <v>7</v>
      </c>
      <c r="B8" s="278" t="s">
        <v>56</v>
      </c>
      <c r="C8" s="64">
        <v>37</v>
      </c>
      <c r="D8" s="282" t="s">
        <v>89</v>
      </c>
      <c r="E8" s="284">
        <v>7</v>
      </c>
      <c r="F8" s="280" t="s">
        <v>119</v>
      </c>
      <c r="G8" s="277">
        <v>7</v>
      </c>
      <c r="H8" s="278" t="s">
        <v>137</v>
      </c>
      <c r="I8" s="64">
        <v>37</v>
      </c>
      <c r="J8" s="278" t="s">
        <v>167</v>
      </c>
      <c r="K8" s="121">
        <v>67</v>
      </c>
      <c r="L8" s="280" t="s">
        <v>194</v>
      </c>
      <c r="M8" s="284">
        <v>97</v>
      </c>
      <c r="N8" s="278" t="s">
        <v>226</v>
      </c>
      <c r="O8" s="64">
        <v>127</v>
      </c>
      <c r="P8" s="296">
        <v>240</v>
      </c>
      <c r="Q8" s="121">
        <v>157</v>
      </c>
      <c r="R8" s="301" t="s">
        <v>276</v>
      </c>
    </row>
    <row r="9" spans="1:18" ht="23.1" customHeight="1">
      <c r="A9" s="284">
        <v>8</v>
      </c>
      <c r="B9" s="278" t="s">
        <v>57</v>
      </c>
      <c r="C9" s="64">
        <v>38</v>
      </c>
      <c r="D9" s="282" t="s">
        <v>90</v>
      </c>
      <c r="E9" s="284">
        <v>8</v>
      </c>
      <c r="F9" s="280" t="s">
        <v>120</v>
      </c>
      <c r="G9" s="277">
        <v>8</v>
      </c>
      <c r="H9" s="278" t="s">
        <v>138</v>
      </c>
      <c r="I9" s="64">
        <v>38</v>
      </c>
      <c r="J9" s="278" t="s">
        <v>285</v>
      </c>
      <c r="K9" s="121">
        <v>68</v>
      </c>
      <c r="L9" s="280" t="s">
        <v>195</v>
      </c>
      <c r="M9" s="284">
        <v>98</v>
      </c>
      <c r="N9" s="278" t="s">
        <v>227</v>
      </c>
      <c r="O9" s="64">
        <v>128</v>
      </c>
      <c r="P9" s="293">
        <v>239</v>
      </c>
      <c r="Q9" s="121">
        <v>158</v>
      </c>
      <c r="R9" s="301">
        <v>347</v>
      </c>
    </row>
    <row r="10" spans="1:18" ht="23.1" customHeight="1">
      <c r="A10" s="284">
        <v>9</v>
      </c>
      <c r="B10" s="278" t="s">
        <v>58</v>
      </c>
      <c r="C10" s="64">
        <v>39</v>
      </c>
      <c r="D10" s="282" t="s">
        <v>91</v>
      </c>
      <c r="E10" s="284">
        <v>9</v>
      </c>
      <c r="F10" s="280" t="s">
        <v>121</v>
      </c>
      <c r="G10" s="277">
        <v>9</v>
      </c>
      <c r="H10" s="278" t="s">
        <v>139</v>
      </c>
      <c r="I10" s="64">
        <v>39</v>
      </c>
      <c r="J10" s="278" t="s">
        <v>168</v>
      </c>
      <c r="K10" s="121">
        <v>69</v>
      </c>
      <c r="L10" s="280" t="s">
        <v>196</v>
      </c>
      <c r="M10" s="284">
        <v>99</v>
      </c>
      <c r="N10" s="292" t="s">
        <v>228</v>
      </c>
      <c r="O10" s="64">
        <v>129</v>
      </c>
      <c r="P10" s="297" t="s">
        <v>250</v>
      </c>
      <c r="Q10" s="121">
        <v>159</v>
      </c>
      <c r="R10" s="301">
        <v>348</v>
      </c>
    </row>
    <row r="11" spans="1:18" ht="23.1" customHeight="1">
      <c r="A11" s="284">
        <v>10</v>
      </c>
      <c r="B11" s="278" t="s">
        <v>59</v>
      </c>
      <c r="C11" s="64">
        <v>40</v>
      </c>
      <c r="D11" s="282" t="s">
        <v>92</v>
      </c>
      <c r="E11" s="284">
        <v>10</v>
      </c>
      <c r="F11" s="280" t="s">
        <v>122</v>
      </c>
      <c r="G11" s="277">
        <v>10</v>
      </c>
      <c r="H11" s="278" t="s">
        <v>140</v>
      </c>
      <c r="I11" s="64">
        <v>40</v>
      </c>
      <c r="J11" s="278"/>
      <c r="K11" s="121">
        <v>70</v>
      </c>
      <c r="L11" s="280" t="s">
        <v>197</v>
      </c>
      <c r="M11" s="284">
        <v>100</v>
      </c>
      <c r="N11" s="293" t="s">
        <v>229</v>
      </c>
      <c r="O11" s="64">
        <v>130</v>
      </c>
      <c r="P11" s="296" t="s">
        <v>251</v>
      </c>
      <c r="Q11" s="121">
        <v>160</v>
      </c>
      <c r="R11" s="299" t="s">
        <v>277</v>
      </c>
    </row>
    <row r="12" spans="1:18" ht="23.1" customHeight="1">
      <c r="A12" s="284">
        <v>11</v>
      </c>
      <c r="B12" s="278" t="s">
        <v>60</v>
      </c>
      <c r="C12" s="64">
        <v>41</v>
      </c>
      <c r="D12" s="282" t="s">
        <v>93</v>
      </c>
      <c r="E12" s="284">
        <v>11</v>
      </c>
      <c r="F12" s="280" t="s">
        <v>123</v>
      </c>
      <c r="G12" s="277">
        <v>11</v>
      </c>
      <c r="H12" s="278" t="s">
        <v>141</v>
      </c>
      <c r="I12" s="64">
        <v>41</v>
      </c>
      <c r="J12" s="278" t="s">
        <v>169</v>
      </c>
      <c r="K12" s="121">
        <v>71</v>
      </c>
      <c r="L12" s="280" t="s">
        <v>198</v>
      </c>
      <c r="M12" s="284">
        <v>101</v>
      </c>
      <c r="N12" s="294" t="s">
        <v>230</v>
      </c>
      <c r="O12" s="64">
        <v>131</v>
      </c>
      <c r="P12" s="297" t="s">
        <v>252</v>
      </c>
      <c r="Q12" s="121">
        <v>161</v>
      </c>
      <c r="R12" s="299">
        <v>346</v>
      </c>
    </row>
    <row r="13" spans="1:18" ht="23.1" customHeight="1">
      <c r="A13" s="284">
        <v>12</v>
      </c>
      <c r="B13" s="278" t="s">
        <v>61</v>
      </c>
      <c r="C13" s="64">
        <v>42</v>
      </c>
      <c r="D13" s="282" t="s">
        <v>94</v>
      </c>
      <c r="E13" s="284">
        <v>12</v>
      </c>
      <c r="F13" s="280" t="s">
        <v>124</v>
      </c>
      <c r="G13" s="277">
        <v>12</v>
      </c>
      <c r="H13" s="278" t="s">
        <v>142</v>
      </c>
      <c r="I13" s="64">
        <v>42</v>
      </c>
      <c r="J13" s="278" t="s">
        <v>170</v>
      </c>
      <c r="K13" s="121">
        <v>72</v>
      </c>
      <c r="L13" s="280" t="s">
        <v>199</v>
      </c>
      <c r="M13" s="284">
        <v>102</v>
      </c>
      <c r="N13" s="293" t="s">
        <v>231</v>
      </c>
      <c r="O13" s="64">
        <v>132</v>
      </c>
      <c r="P13" s="293" t="s">
        <v>253</v>
      </c>
      <c r="Q13" s="121">
        <v>162</v>
      </c>
      <c r="R13" s="302" t="s">
        <v>278</v>
      </c>
    </row>
    <row r="14" spans="1:18" ht="23.1" customHeight="1">
      <c r="A14" s="284">
        <v>13</v>
      </c>
      <c r="B14" s="278" t="s">
        <v>62</v>
      </c>
      <c r="C14" s="64">
        <v>43</v>
      </c>
      <c r="D14" s="282" t="s">
        <v>95</v>
      </c>
      <c r="E14" s="284">
        <v>13</v>
      </c>
      <c r="F14" s="281">
        <v>632</v>
      </c>
      <c r="G14" s="277">
        <v>13</v>
      </c>
      <c r="H14" s="278" t="s">
        <v>143</v>
      </c>
      <c r="I14" s="64">
        <v>43</v>
      </c>
      <c r="J14" s="278" t="s">
        <v>171</v>
      </c>
      <c r="K14" s="121">
        <v>73</v>
      </c>
      <c r="L14" s="280" t="s">
        <v>200</v>
      </c>
      <c r="M14" s="284">
        <v>103</v>
      </c>
      <c r="N14" s="295" t="s">
        <v>232</v>
      </c>
      <c r="O14" s="64">
        <v>133</v>
      </c>
      <c r="P14" s="293" t="s">
        <v>254</v>
      </c>
      <c r="Q14" s="121">
        <v>163</v>
      </c>
      <c r="R14" s="302" t="s">
        <v>279</v>
      </c>
    </row>
    <row r="15" spans="1:18" ht="23.1" customHeight="1">
      <c r="A15" s="284">
        <v>14</v>
      </c>
      <c r="B15" s="278" t="s">
        <v>63</v>
      </c>
      <c r="C15" s="64">
        <v>44</v>
      </c>
      <c r="D15" s="282" t="s">
        <v>96</v>
      </c>
      <c r="E15" s="284">
        <v>14</v>
      </c>
      <c r="F15" s="281" t="s">
        <v>125</v>
      </c>
      <c r="G15" s="277">
        <v>14</v>
      </c>
      <c r="H15" s="278" t="s">
        <v>144</v>
      </c>
      <c r="I15" s="64">
        <v>44</v>
      </c>
      <c r="J15" s="278" t="s">
        <v>172</v>
      </c>
      <c r="K15" s="121">
        <v>74</v>
      </c>
      <c r="L15" s="280" t="s">
        <v>201</v>
      </c>
      <c r="M15" s="284">
        <v>104</v>
      </c>
      <c r="N15" s="295" t="s">
        <v>233</v>
      </c>
      <c r="O15" s="64">
        <v>134</v>
      </c>
      <c r="P15" s="293" t="s">
        <v>255</v>
      </c>
      <c r="Q15" s="121">
        <v>164</v>
      </c>
      <c r="R15" s="302">
        <v>345</v>
      </c>
    </row>
    <row r="16" spans="1:18" ht="23.1" customHeight="1">
      <c r="A16" s="284">
        <v>15</v>
      </c>
      <c r="B16" s="278" t="s">
        <v>64</v>
      </c>
      <c r="C16" s="64">
        <v>45</v>
      </c>
      <c r="D16" s="283" t="s">
        <v>97</v>
      </c>
      <c r="E16" s="284">
        <v>15</v>
      </c>
      <c r="F16" s="280" t="s">
        <v>126</v>
      </c>
      <c r="G16" s="277">
        <v>15</v>
      </c>
      <c r="H16" s="278" t="s">
        <v>145</v>
      </c>
      <c r="I16" s="64">
        <v>45</v>
      </c>
      <c r="J16" s="278" t="s">
        <v>173</v>
      </c>
      <c r="K16" s="121">
        <v>75</v>
      </c>
      <c r="L16" s="280" t="s">
        <v>202</v>
      </c>
      <c r="M16" s="284">
        <v>105</v>
      </c>
      <c r="N16" s="292" t="s">
        <v>234</v>
      </c>
      <c r="O16" s="64">
        <v>135</v>
      </c>
      <c r="P16" s="293" t="s">
        <v>256</v>
      </c>
      <c r="Q16" s="121">
        <v>165</v>
      </c>
      <c r="R16" s="302">
        <v>680</v>
      </c>
    </row>
    <row r="17" spans="1:18" ht="23.1" customHeight="1">
      <c r="A17" s="284">
        <v>16</v>
      </c>
      <c r="B17" s="278" t="s">
        <v>65</v>
      </c>
      <c r="C17" s="64">
        <v>46</v>
      </c>
      <c r="D17" s="282" t="s">
        <v>98</v>
      </c>
      <c r="E17" s="284">
        <v>16</v>
      </c>
      <c r="F17" s="280" t="s">
        <v>127</v>
      </c>
      <c r="G17" s="277">
        <v>16</v>
      </c>
      <c r="H17" s="278" t="s">
        <v>146</v>
      </c>
      <c r="I17" s="64">
        <v>46</v>
      </c>
      <c r="J17" s="278" t="s">
        <v>174</v>
      </c>
      <c r="K17" s="121">
        <v>76</v>
      </c>
      <c r="L17" s="280" t="s">
        <v>203</v>
      </c>
      <c r="M17" s="284">
        <v>106</v>
      </c>
      <c r="N17" s="292" t="s">
        <v>235</v>
      </c>
      <c r="O17" s="64">
        <v>136</v>
      </c>
      <c r="P17" s="298" t="s">
        <v>257</v>
      </c>
      <c r="Q17" s="121">
        <v>166</v>
      </c>
      <c r="R17" s="302">
        <v>251</v>
      </c>
    </row>
    <row r="18" spans="1:18" ht="23.1" customHeight="1">
      <c r="A18" s="284">
        <v>17</v>
      </c>
      <c r="B18" s="278" t="s">
        <v>66</v>
      </c>
      <c r="C18" s="64">
        <v>47</v>
      </c>
      <c r="D18" s="282" t="s">
        <v>99</v>
      </c>
      <c r="E18" s="284">
        <v>17</v>
      </c>
      <c r="F18" s="280" t="s">
        <v>128</v>
      </c>
      <c r="G18" s="277">
        <v>17</v>
      </c>
      <c r="H18" s="278" t="s">
        <v>147</v>
      </c>
      <c r="I18" s="64">
        <v>47</v>
      </c>
      <c r="J18" s="278" t="s">
        <v>175</v>
      </c>
      <c r="K18" s="121">
        <v>77</v>
      </c>
      <c r="L18" s="280" t="s">
        <v>204</v>
      </c>
      <c r="M18" s="284">
        <v>107</v>
      </c>
      <c r="N18" s="292" t="s">
        <v>236</v>
      </c>
      <c r="O18" s="64">
        <v>137</v>
      </c>
      <c r="P18" s="298" t="s">
        <v>258</v>
      </c>
      <c r="Q18" s="121">
        <v>167</v>
      </c>
      <c r="R18" s="302" t="s">
        <v>280</v>
      </c>
    </row>
    <row r="19" spans="1:18" ht="23.1" customHeight="1">
      <c r="A19" s="284">
        <v>18</v>
      </c>
      <c r="B19" s="278" t="s">
        <v>67</v>
      </c>
      <c r="C19" s="64">
        <v>48</v>
      </c>
      <c r="D19" s="282" t="s">
        <v>100</v>
      </c>
      <c r="E19" s="284">
        <v>18</v>
      </c>
      <c r="F19" s="280" t="s">
        <v>129</v>
      </c>
      <c r="G19" s="277">
        <v>18</v>
      </c>
      <c r="H19" s="278" t="s">
        <v>148</v>
      </c>
      <c r="I19" s="64">
        <v>48</v>
      </c>
      <c r="J19" s="278" t="s">
        <v>176</v>
      </c>
      <c r="K19" s="121">
        <v>78</v>
      </c>
      <c r="L19" s="280" t="s">
        <v>205</v>
      </c>
      <c r="M19" s="284">
        <v>108</v>
      </c>
      <c r="N19" s="292" t="s">
        <v>237</v>
      </c>
      <c r="O19" s="64">
        <v>138</v>
      </c>
      <c r="P19" s="298" t="s">
        <v>259</v>
      </c>
      <c r="Q19" s="121">
        <v>168</v>
      </c>
      <c r="R19" s="302" t="s">
        <v>281</v>
      </c>
    </row>
    <row r="20" spans="1:18" ht="23.1" customHeight="1">
      <c r="A20" s="284">
        <v>19</v>
      </c>
      <c r="B20" s="278" t="s">
        <v>68</v>
      </c>
      <c r="C20" s="64">
        <v>49</v>
      </c>
      <c r="D20" s="282" t="s">
        <v>101</v>
      </c>
      <c r="E20" s="284">
        <v>19</v>
      </c>
      <c r="F20" s="280" t="s">
        <v>130</v>
      </c>
      <c r="G20" s="277">
        <v>19</v>
      </c>
      <c r="H20" s="278" t="s">
        <v>149</v>
      </c>
      <c r="I20" s="64">
        <v>49</v>
      </c>
      <c r="J20" s="278" t="s">
        <v>177</v>
      </c>
      <c r="K20" s="121">
        <v>79</v>
      </c>
      <c r="L20" s="280" t="s">
        <v>206</v>
      </c>
      <c r="M20" s="284">
        <v>109</v>
      </c>
      <c r="N20" s="292" t="s">
        <v>238</v>
      </c>
      <c r="O20" s="64">
        <v>139</v>
      </c>
      <c r="P20" s="297" t="s">
        <v>260</v>
      </c>
      <c r="Q20" s="121">
        <v>169</v>
      </c>
      <c r="R20" s="300" t="s">
        <v>282</v>
      </c>
    </row>
    <row r="21" spans="1:18" ht="23.1" customHeight="1">
      <c r="A21" s="284">
        <v>20</v>
      </c>
      <c r="B21" s="278" t="s">
        <v>69</v>
      </c>
      <c r="C21" s="64">
        <v>50</v>
      </c>
      <c r="D21" s="282" t="s">
        <v>102</v>
      </c>
      <c r="E21" s="592"/>
      <c r="F21" s="593"/>
      <c r="G21" s="277">
        <v>20</v>
      </c>
      <c r="H21" s="278" t="s">
        <v>150</v>
      </c>
      <c r="I21" s="64">
        <v>50</v>
      </c>
      <c r="J21" s="278" t="s">
        <v>178</v>
      </c>
      <c r="K21" s="121">
        <v>80</v>
      </c>
      <c r="L21" s="280" t="s">
        <v>207</v>
      </c>
      <c r="M21" s="284">
        <v>110</v>
      </c>
      <c r="N21" s="292" t="s">
        <v>239</v>
      </c>
      <c r="O21" s="64">
        <v>140</v>
      </c>
      <c r="P21" s="297" t="s">
        <v>261</v>
      </c>
      <c r="Q21" s="121">
        <v>170</v>
      </c>
      <c r="R21" s="299" t="s">
        <v>283</v>
      </c>
    </row>
    <row r="22" spans="1:18" ht="23.1" customHeight="1">
      <c r="A22" s="284">
        <v>21</v>
      </c>
      <c r="B22" s="278" t="s">
        <v>70</v>
      </c>
      <c r="C22" s="64">
        <v>51</v>
      </c>
      <c r="D22" s="282" t="s">
        <v>103</v>
      </c>
      <c r="E22" s="594"/>
      <c r="F22" s="595"/>
      <c r="G22" s="277">
        <v>21</v>
      </c>
      <c r="H22" s="278" t="s">
        <v>151</v>
      </c>
      <c r="I22" s="64">
        <v>51</v>
      </c>
      <c r="J22" s="278" t="s">
        <v>179</v>
      </c>
      <c r="K22" s="121">
        <v>81</v>
      </c>
      <c r="L22" s="280" t="s">
        <v>208</v>
      </c>
      <c r="M22" s="284">
        <v>111</v>
      </c>
      <c r="N22" s="293" t="s">
        <v>240</v>
      </c>
      <c r="O22" s="64">
        <v>141</v>
      </c>
      <c r="P22" s="296">
        <v>683</v>
      </c>
      <c r="Q22" s="121"/>
      <c r="R22" s="303"/>
    </row>
    <row r="23" spans="1:18" ht="23.1" customHeight="1">
      <c r="A23" s="284">
        <v>22</v>
      </c>
      <c r="B23" s="278" t="s">
        <v>71</v>
      </c>
      <c r="C23" s="64">
        <v>52</v>
      </c>
      <c r="D23" s="282" t="s">
        <v>104</v>
      </c>
      <c r="E23" s="594"/>
      <c r="F23" s="595"/>
      <c r="G23" s="277">
        <v>22</v>
      </c>
      <c r="H23" s="278" t="s">
        <v>152</v>
      </c>
      <c r="I23" s="64">
        <v>52</v>
      </c>
      <c r="J23" s="278" t="s">
        <v>80</v>
      </c>
      <c r="K23" s="121">
        <v>82</v>
      </c>
      <c r="L23" s="280" t="s">
        <v>209</v>
      </c>
      <c r="M23" s="284">
        <v>112</v>
      </c>
      <c r="N23" s="293" t="s">
        <v>241</v>
      </c>
      <c r="O23" s="64">
        <v>142</v>
      </c>
      <c r="P23" s="296" t="s">
        <v>262</v>
      </c>
      <c r="Q23" s="121"/>
      <c r="R23" s="280"/>
    </row>
    <row r="24" spans="1:18" ht="23.1" customHeight="1">
      <c r="A24" s="284">
        <v>23</v>
      </c>
      <c r="B24" s="278" t="s">
        <v>79</v>
      </c>
      <c r="C24" s="64">
        <v>53</v>
      </c>
      <c r="D24" s="282" t="s">
        <v>105</v>
      </c>
      <c r="E24" s="594"/>
      <c r="F24" s="595"/>
      <c r="G24" s="277">
        <v>23</v>
      </c>
      <c r="H24" s="278" t="s">
        <v>153</v>
      </c>
      <c r="I24" s="64">
        <v>53</v>
      </c>
      <c r="J24" s="278" t="s">
        <v>180</v>
      </c>
      <c r="K24" s="121">
        <v>83</v>
      </c>
      <c r="L24" s="280" t="s">
        <v>210</v>
      </c>
      <c r="M24" s="284">
        <v>113</v>
      </c>
      <c r="N24" s="293" t="s">
        <v>242</v>
      </c>
      <c r="O24" s="64">
        <v>143</v>
      </c>
      <c r="P24" s="296" t="s">
        <v>263</v>
      </c>
      <c r="Q24" s="121"/>
      <c r="R24" s="280"/>
    </row>
    <row r="25" spans="1:18" ht="23.1" customHeight="1">
      <c r="A25" s="284">
        <v>24</v>
      </c>
      <c r="B25" s="278" t="s">
        <v>72</v>
      </c>
      <c r="C25" s="64">
        <v>54</v>
      </c>
      <c r="D25" s="282" t="s">
        <v>106</v>
      </c>
      <c r="E25" s="594"/>
      <c r="F25" s="595"/>
      <c r="G25" s="277">
        <v>24</v>
      </c>
      <c r="H25" s="278" t="s">
        <v>154</v>
      </c>
      <c r="I25" s="64">
        <v>54</v>
      </c>
      <c r="J25" s="278" t="s">
        <v>181</v>
      </c>
      <c r="K25" s="121">
        <v>84</v>
      </c>
      <c r="L25" s="280" t="s">
        <v>211</v>
      </c>
      <c r="M25" s="284">
        <v>114</v>
      </c>
      <c r="N25" s="293" t="s">
        <v>243</v>
      </c>
      <c r="O25" s="64">
        <v>144</v>
      </c>
      <c r="P25" s="296" t="s">
        <v>264</v>
      </c>
      <c r="Q25" s="121"/>
      <c r="R25" s="280"/>
    </row>
    <row r="26" spans="1:18" ht="23.1" customHeight="1">
      <c r="A26" s="284">
        <v>25</v>
      </c>
      <c r="B26" s="279" t="s">
        <v>73</v>
      </c>
      <c r="C26" s="64">
        <v>55</v>
      </c>
      <c r="D26" s="282" t="s">
        <v>107</v>
      </c>
      <c r="E26" s="594"/>
      <c r="F26" s="595"/>
      <c r="G26" s="277">
        <v>25</v>
      </c>
      <c r="H26" s="278" t="s">
        <v>155</v>
      </c>
      <c r="I26" s="64">
        <v>55</v>
      </c>
      <c r="J26" s="278" t="s">
        <v>182</v>
      </c>
      <c r="K26" s="121">
        <v>85</v>
      </c>
      <c r="L26" s="280" t="s">
        <v>212</v>
      </c>
      <c r="M26" s="284">
        <v>115</v>
      </c>
      <c r="N26" s="293" t="s">
        <v>244</v>
      </c>
      <c r="O26" s="64">
        <v>145</v>
      </c>
      <c r="P26" s="296" t="s">
        <v>265</v>
      </c>
      <c r="Q26" s="121"/>
      <c r="R26" s="280"/>
    </row>
    <row r="27" spans="1:18" ht="23.1" customHeight="1">
      <c r="A27" s="284">
        <v>26</v>
      </c>
      <c r="B27" s="278" t="s">
        <v>74</v>
      </c>
      <c r="C27" s="64">
        <v>56</v>
      </c>
      <c r="D27" s="282" t="s">
        <v>108</v>
      </c>
      <c r="E27" s="594"/>
      <c r="F27" s="595"/>
      <c r="G27" s="277">
        <v>26</v>
      </c>
      <c r="H27" s="278" t="s">
        <v>156</v>
      </c>
      <c r="I27" s="64">
        <v>56</v>
      </c>
      <c r="J27" s="278" t="s">
        <v>183</v>
      </c>
      <c r="K27" s="121">
        <v>86</v>
      </c>
      <c r="L27" s="280" t="s">
        <v>213</v>
      </c>
      <c r="M27" s="284">
        <v>116</v>
      </c>
      <c r="N27" s="293" t="s">
        <v>245</v>
      </c>
      <c r="O27" s="64">
        <v>146</v>
      </c>
      <c r="P27" s="296" t="s">
        <v>266</v>
      </c>
      <c r="Q27" s="121"/>
      <c r="R27" s="280"/>
    </row>
    <row r="28" spans="1:18" ht="23.1" customHeight="1">
      <c r="A28" s="284">
        <v>27</v>
      </c>
      <c r="B28" s="278" t="s">
        <v>75</v>
      </c>
      <c r="C28" s="64">
        <v>57</v>
      </c>
      <c r="D28" s="282" t="s">
        <v>109</v>
      </c>
      <c r="E28" s="594"/>
      <c r="F28" s="595"/>
      <c r="G28" s="277">
        <v>27</v>
      </c>
      <c r="H28" s="278" t="s">
        <v>157</v>
      </c>
      <c r="I28" s="64">
        <v>57</v>
      </c>
      <c r="J28" s="278" t="s">
        <v>184</v>
      </c>
      <c r="K28" s="121">
        <v>87</v>
      </c>
      <c r="L28" s="280" t="s">
        <v>214</v>
      </c>
      <c r="M28" s="284">
        <v>117</v>
      </c>
      <c r="N28" s="293" t="s">
        <v>246</v>
      </c>
      <c r="O28" s="64">
        <v>147</v>
      </c>
      <c r="P28" s="296" t="s">
        <v>267</v>
      </c>
      <c r="Q28" s="121"/>
      <c r="R28" s="280"/>
    </row>
    <row r="29" spans="1:18" ht="23.1" customHeight="1">
      <c r="A29" s="284">
        <v>28</v>
      </c>
      <c r="B29" s="278" t="s">
        <v>76</v>
      </c>
      <c r="C29" s="64">
        <v>58</v>
      </c>
      <c r="D29" s="282" t="s">
        <v>110</v>
      </c>
      <c r="E29" s="594"/>
      <c r="F29" s="595"/>
      <c r="G29" s="277">
        <v>28</v>
      </c>
      <c r="H29" s="278" t="s">
        <v>158</v>
      </c>
      <c r="I29" s="64">
        <v>58</v>
      </c>
      <c r="J29" s="278" t="s">
        <v>185</v>
      </c>
      <c r="K29" s="121">
        <v>88</v>
      </c>
      <c r="L29" s="280" t="s">
        <v>215</v>
      </c>
      <c r="M29" s="284">
        <v>118</v>
      </c>
      <c r="N29" s="296" t="s">
        <v>247</v>
      </c>
      <c r="O29" s="64">
        <v>148</v>
      </c>
      <c r="P29" s="293" t="s">
        <v>268</v>
      </c>
      <c r="Q29" s="121"/>
      <c r="R29" s="280"/>
    </row>
    <row r="30" spans="1:18" ht="23.1" customHeight="1">
      <c r="A30" s="284">
        <v>29</v>
      </c>
      <c r="B30" s="278" t="s">
        <v>77</v>
      </c>
      <c r="C30" s="64">
        <v>59</v>
      </c>
      <c r="D30" s="282" t="s">
        <v>111</v>
      </c>
      <c r="E30" s="594"/>
      <c r="F30" s="595"/>
      <c r="G30" s="277">
        <v>29</v>
      </c>
      <c r="H30" s="278" t="s">
        <v>159</v>
      </c>
      <c r="I30" s="64">
        <v>59</v>
      </c>
      <c r="J30" s="278" t="s">
        <v>186</v>
      </c>
      <c r="K30" s="121">
        <v>89</v>
      </c>
      <c r="L30" s="280" t="s">
        <v>216</v>
      </c>
      <c r="M30" s="284">
        <v>119</v>
      </c>
      <c r="N30" s="296" t="s">
        <v>248</v>
      </c>
      <c r="O30" s="64">
        <v>149</v>
      </c>
      <c r="P30" s="297" t="s">
        <v>269</v>
      </c>
      <c r="Q30" s="121"/>
      <c r="R30" s="280"/>
    </row>
    <row r="31" spans="1:18" ht="23.1" customHeight="1" thickBot="1">
      <c r="A31" s="285">
        <v>30</v>
      </c>
      <c r="B31" s="286" t="s">
        <v>78</v>
      </c>
      <c r="C31" s="287">
        <v>60</v>
      </c>
      <c r="D31" s="288" t="s">
        <v>112</v>
      </c>
      <c r="E31" s="596"/>
      <c r="F31" s="597"/>
      <c r="G31" s="289">
        <v>30</v>
      </c>
      <c r="H31" s="286" t="s">
        <v>160</v>
      </c>
      <c r="I31" s="287">
        <v>60</v>
      </c>
      <c r="J31" s="286" t="s">
        <v>187</v>
      </c>
      <c r="K31" s="290">
        <v>90</v>
      </c>
      <c r="L31" s="291" t="s">
        <v>217</v>
      </c>
      <c r="M31" s="285">
        <v>120</v>
      </c>
      <c r="N31" s="304" t="s">
        <v>249</v>
      </c>
      <c r="O31" s="287">
        <v>150</v>
      </c>
      <c r="P31" s="304">
        <v>685</v>
      </c>
      <c r="Q31" s="290"/>
      <c r="R31" s="291"/>
    </row>
    <row r="32" spans="1:18" ht="21.95" customHeight="1"/>
    <row r="33" ht="21.95" customHeight="1"/>
    <row r="34" ht="21.95" customHeight="1"/>
  </sheetData>
  <mergeCells count="5">
    <mergeCell ref="A1:D1"/>
    <mergeCell ref="E1:F1"/>
    <mergeCell ref="E21:F31"/>
    <mergeCell ref="G1:L1"/>
    <mergeCell ref="M1:R1"/>
  </mergeCells>
  <phoneticPr fontId="12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25</vt:i4>
      </vt:variant>
      <vt:variant>
        <vt:lpstr>이름이 지정된 범위</vt:lpstr>
      </vt:variant>
      <vt:variant>
        <vt:i4>30</vt:i4>
      </vt:variant>
    </vt:vector>
  </HeadingPairs>
  <TitlesOfParts>
    <vt:vector size="55" baseType="lpstr">
      <vt:lpstr>무의동</vt:lpstr>
      <vt:lpstr>마전리</vt:lpstr>
      <vt:lpstr>이티리</vt:lpstr>
      <vt:lpstr>용도지역현황</vt:lpstr>
      <vt:lpstr>123</vt:lpstr>
      <vt:lpstr>태전동</vt:lpstr>
      <vt:lpstr>0</vt:lpstr>
      <vt:lpstr>용지조서(6)</vt:lpstr>
      <vt:lpstr>용지조서(7)</vt:lpstr>
      <vt:lpstr>용지조서(8)</vt:lpstr>
      <vt:lpstr>용지조서(9)</vt:lpstr>
      <vt:lpstr>용지조서(10)</vt:lpstr>
      <vt:lpstr>용지조서(11)</vt:lpstr>
      <vt:lpstr>용지조서(12)</vt:lpstr>
      <vt:lpstr>용지조서(13)</vt:lpstr>
      <vt:lpstr>용지조서(14)</vt:lpstr>
      <vt:lpstr>용지조서(15)</vt:lpstr>
      <vt:lpstr>용지조서(16)</vt:lpstr>
      <vt:lpstr>용지조서(17)</vt:lpstr>
      <vt:lpstr>용지조서(18)</vt:lpstr>
      <vt:lpstr>용지조서(19)</vt:lpstr>
      <vt:lpstr>용지조서(20)</vt:lpstr>
      <vt:lpstr>1</vt:lpstr>
      <vt:lpstr>2</vt:lpstr>
      <vt:lpstr>토지대장</vt:lpstr>
      <vt:lpstr>'0'!Print_Area</vt:lpstr>
      <vt:lpstr>'1'!Print_Area</vt:lpstr>
      <vt:lpstr>'123'!Print_Area</vt:lpstr>
      <vt:lpstr>'2'!Print_Area</vt:lpstr>
      <vt:lpstr>마전리!Print_Area</vt:lpstr>
      <vt:lpstr>무의동!Print_Area</vt:lpstr>
      <vt:lpstr>이티리!Print_Area</vt:lpstr>
      <vt:lpstr>태전동!Print_Area</vt:lpstr>
      <vt:lpstr>'0'!Print_Titles</vt:lpstr>
      <vt:lpstr>'1'!Print_Titles</vt:lpstr>
      <vt:lpstr>'123'!Print_Titles</vt:lpstr>
      <vt:lpstr>마전리!Print_Titles</vt:lpstr>
      <vt:lpstr>무의동!Print_Titles</vt:lpstr>
      <vt:lpstr>'용지조서(10)'!Print_Titles</vt:lpstr>
      <vt:lpstr>'용지조서(11)'!Print_Titles</vt:lpstr>
      <vt:lpstr>'용지조서(12)'!Print_Titles</vt:lpstr>
      <vt:lpstr>'용지조서(13)'!Print_Titles</vt:lpstr>
      <vt:lpstr>'용지조서(14)'!Print_Titles</vt:lpstr>
      <vt:lpstr>'용지조서(15)'!Print_Titles</vt:lpstr>
      <vt:lpstr>'용지조서(16)'!Print_Titles</vt:lpstr>
      <vt:lpstr>'용지조서(17)'!Print_Titles</vt:lpstr>
      <vt:lpstr>'용지조서(18)'!Print_Titles</vt:lpstr>
      <vt:lpstr>'용지조서(19)'!Print_Titles</vt:lpstr>
      <vt:lpstr>'용지조서(20)'!Print_Titles</vt:lpstr>
      <vt:lpstr>'용지조서(6)'!Print_Titles</vt:lpstr>
      <vt:lpstr>'용지조서(7)'!Print_Titles</vt:lpstr>
      <vt:lpstr>'용지조서(8)'!Print_Titles</vt:lpstr>
      <vt:lpstr>'용지조서(9)'!Print_Titles</vt:lpstr>
      <vt:lpstr>이티리!Print_Titles</vt:lpstr>
      <vt:lpstr>태전동!Print_Titles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2020-09-08T08:50:16Z</cp:lastPrinted>
  <dcterms:created xsi:type="dcterms:W3CDTF">2020-07-31T00:27:26Z</dcterms:created>
  <dcterms:modified xsi:type="dcterms:W3CDTF">2020-09-22T08:39:38Z</dcterms:modified>
</cp:coreProperties>
</file>